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ml.chartshapes+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Default Extension="emf" ContentType="image/x-emf"/>
  <Override PartName="/xl/drawings/drawing4.xml" ContentType="application/vnd.openxmlformats-officedocument.drawingml.chartshapes+xml"/>
  <Override PartName="/xl/drawings/drawing5.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comments4.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chartsheets/sheet2.xml" ContentType="application/vnd.openxmlformats-officedocument.spreadsheetml.chartsheet+xml"/>
  <Override PartName="/xl/chartsheets/sheet3.xml" ContentType="application/vnd.openxmlformats-officedocument.spreadsheetml.chartsheet+xml"/>
  <Override PartName="/xl/sharedStrings.xml" ContentType="application/vnd.openxmlformats-officedocument.spreadsheetml.sharedStrings+xml"/>
  <Override PartName="/xl/chartsheets/sheet1.xml" ContentType="application/vnd.openxmlformats-officedocument.spreadsheetml.chart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bookViews>
    <workbookView xWindow="-32190" yWindow="45" windowWidth="12375" windowHeight="11355" tabRatio="648" activeTab="2"/>
  </bookViews>
  <sheets>
    <sheet name="Cover" sheetId="7944" r:id="rId1"/>
    <sheet name="Intro" sheetId="7941" r:id="rId2"/>
    <sheet name="Input" sheetId="1" r:id="rId3"/>
    <sheet name="WACC" sheetId="2" r:id="rId4"/>
    <sheet name="Assets" sheetId="18" r:id="rId5"/>
    <sheet name="Analysis" sheetId="24" r:id="rId6"/>
    <sheet name="X factor" sheetId="7943" r:id="rId7"/>
    <sheet name="Chart 1-revenues" sheetId="26" r:id="rId8"/>
    <sheet name="Chart 2-Price path" sheetId="7939" r:id="rId9"/>
    <sheet name="Chart 3-Building blocks" sheetId="7936" r:id="rId10"/>
  </sheets>
  <definedNames>
    <definedName name="A10remlife">Input!$L$16</definedName>
    <definedName name="A10stdlife">Input!$M$16</definedName>
    <definedName name="A10taxremlife">Input!$O$16</definedName>
    <definedName name="A10taxstdlife">Input!$P$16</definedName>
    <definedName name="A10taxvalue">Input!$N$16</definedName>
    <definedName name="A10value">Input!$J$16</definedName>
    <definedName name="A10wipvalue">Input!$K$16</definedName>
    <definedName name="A11remlife">Input!$L$17</definedName>
    <definedName name="A11stdlife">Input!$M$17</definedName>
    <definedName name="A11taxremlife">Input!$O$17</definedName>
    <definedName name="A11taxstdlife">Input!$P$17</definedName>
    <definedName name="A11taxvalue">Input!$N$17</definedName>
    <definedName name="A11value">Input!$J$17</definedName>
    <definedName name="A11wipvalue">Input!$K$17</definedName>
    <definedName name="A12remlife">Input!$L$18</definedName>
    <definedName name="A12stdlife">Input!$M$18</definedName>
    <definedName name="A12taxremlife">Input!$O$18</definedName>
    <definedName name="A12taxstdlife">Input!$P$18</definedName>
    <definedName name="A12taxvalue">Input!$N$18</definedName>
    <definedName name="A12value">Input!$J$18</definedName>
    <definedName name="A12wipvalue">Input!$K$18</definedName>
    <definedName name="A13remlife">Input!$L$19</definedName>
    <definedName name="A13stdlife">Input!$M$19</definedName>
    <definedName name="A13taxremlife">Input!$O$19</definedName>
    <definedName name="A13taxstdlife">Input!$P$19</definedName>
    <definedName name="A13taxvalue">Input!$N$19</definedName>
    <definedName name="A13value">Input!$J$19</definedName>
    <definedName name="A13wipvalue">Input!$K$19</definedName>
    <definedName name="A14remlife">Input!$L$20</definedName>
    <definedName name="A14stdlife">Input!$M$20</definedName>
    <definedName name="A14taxremlife">Input!$O$20</definedName>
    <definedName name="A14taxstdlife">Input!$P$20</definedName>
    <definedName name="A14taxvalue">Input!$N$20</definedName>
    <definedName name="A14value">Input!$J$20</definedName>
    <definedName name="A14wipvalue">Input!$K$20</definedName>
    <definedName name="A15remlife">Input!$L$21</definedName>
    <definedName name="A15stdlife">Input!$M$21</definedName>
    <definedName name="A15taxremlife">Input!$O$21</definedName>
    <definedName name="A15taxstdlife">Input!$P$21</definedName>
    <definedName name="A15taxvalue">Input!$N$21</definedName>
    <definedName name="A15value">Input!$J$21</definedName>
    <definedName name="A15wipvalue">Input!$K$21</definedName>
    <definedName name="A16remlife">Input!$L$22</definedName>
    <definedName name="A16stdlife">Input!$M$22</definedName>
    <definedName name="A16taxremlife">Input!$O$22</definedName>
    <definedName name="A16taxstdlife">Input!$P$22</definedName>
    <definedName name="A16taxvalue">Input!$N$22</definedName>
    <definedName name="A16value">Input!$J$22</definedName>
    <definedName name="A16wipvalue">Input!$K$22</definedName>
    <definedName name="A17remlife">Input!$L$23</definedName>
    <definedName name="A17stdlife">Input!$M$23</definedName>
    <definedName name="A17taxremlife">Input!$O$23</definedName>
    <definedName name="A17taxstdlife">Input!$P$23</definedName>
    <definedName name="A17taxvalue">Input!$N$23</definedName>
    <definedName name="A17value">Input!$J$23</definedName>
    <definedName name="A17wipvalue">Input!$K$23</definedName>
    <definedName name="A18remlife">Input!$L$24</definedName>
    <definedName name="A18stdlife">Input!$M$24</definedName>
    <definedName name="A18taxremlife">Input!$O$24</definedName>
    <definedName name="A18taxstdlife">Input!$P$24</definedName>
    <definedName name="A18taxvalue">Input!$N$24</definedName>
    <definedName name="A18value">Input!$J$24</definedName>
    <definedName name="A18wipvalue">Input!$K$24</definedName>
    <definedName name="A19remlife">Input!$L$25</definedName>
    <definedName name="A19stdlife">Input!$M$25</definedName>
    <definedName name="A19taxremlife">Input!$O$25</definedName>
    <definedName name="A19taxstdlife">Input!$P$25</definedName>
    <definedName name="A19taxvalue">Input!$N$25</definedName>
    <definedName name="A19value">Input!$J$25</definedName>
    <definedName name="A19wipvalue">Input!$K$25</definedName>
    <definedName name="A1remlife">Input!$L$7</definedName>
    <definedName name="A1stdlife">Input!$M$7</definedName>
    <definedName name="A1taxremlife">Input!$O$7</definedName>
    <definedName name="A1taxstdlife">Input!$P$7</definedName>
    <definedName name="A1taxvalue">Input!$N$7</definedName>
    <definedName name="A1value">Input!$J$7</definedName>
    <definedName name="A1wipvalue">Input!$K$7</definedName>
    <definedName name="A20remlife">Input!$L$26</definedName>
    <definedName name="A20stdlife">Input!$M$26</definedName>
    <definedName name="A20taxremlife">Input!$O$26</definedName>
    <definedName name="A20taxstdlife">Input!$P$26</definedName>
    <definedName name="A20taxvalue">Input!$N$26</definedName>
    <definedName name="A20value">Input!$J$26</definedName>
    <definedName name="A20wipvalue">Input!$K$26</definedName>
    <definedName name="A21remlife">Input!$L$27</definedName>
    <definedName name="A21stdlife">Input!$M$27</definedName>
    <definedName name="A21taxremlife">Input!$O$27</definedName>
    <definedName name="A21taxstdlife">Input!$P$27</definedName>
    <definedName name="A21taxvalue">Input!$N$27</definedName>
    <definedName name="A21value">Input!$J$27</definedName>
    <definedName name="A21wipvalue">Input!$K$27</definedName>
    <definedName name="A22remlife">Input!$L$28</definedName>
    <definedName name="A22stdlife">Input!$M$28</definedName>
    <definedName name="A22taxremlife">Input!$O$28</definedName>
    <definedName name="A22taxstdlife">Input!$P$28</definedName>
    <definedName name="A22taxvalue">Input!$N$28</definedName>
    <definedName name="A22value">Input!$J$28</definedName>
    <definedName name="A22wipvalue">Input!$K$28</definedName>
    <definedName name="A23remlife">Input!$L$29</definedName>
    <definedName name="A23stdlife">Input!$M$29</definedName>
    <definedName name="A23taxremlife">Input!$O$29</definedName>
    <definedName name="A23taxstdlife">Input!$P$29</definedName>
    <definedName name="A23taxvalue">Input!$N$29</definedName>
    <definedName name="A23value">Input!$J$29</definedName>
    <definedName name="A23wipvalue">Input!$K$29</definedName>
    <definedName name="A24remlife">Input!$L$30</definedName>
    <definedName name="A24stdlife">Input!$M$30</definedName>
    <definedName name="A24taxremlife">Input!$O$30</definedName>
    <definedName name="A24taxstdlife">Input!$P$30</definedName>
    <definedName name="A24taxvalue">Input!$N$30</definedName>
    <definedName name="A24value">Input!$J$30</definedName>
    <definedName name="A24wipvalue">Input!$K$30</definedName>
    <definedName name="A25remlife">Input!$L$31</definedName>
    <definedName name="A25stdlife">Input!$M$31</definedName>
    <definedName name="A25taxremlife">Input!$O$31</definedName>
    <definedName name="A25taxstdlife">Input!$P$31</definedName>
    <definedName name="A25taxvalue">Input!$N$31</definedName>
    <definedName name="A25value">Input!$J$31</definedName>
    <definedName name="A25wipvalue">Input!$K$31</definedName>
    <definedName name="A26remlife">Input!$L$32</definedName>
    <definedName name="A26stdlife">Input!$M$32</definedName>
    <definedName name="A26taxremlife">Input!$O$32</definedName>
    <definedName name="A26taxstdlife">Input!$P$32</definedName>
    <definedName name="A26taxvalue">Input!$N$32</definedName>
    <definedName name="A26value">Input!$J$32</definedName>
    <definedName name="A26wipvalue">Input!$K$32</definedName>
    <definedName name="A27remlife">Input!$L$33</definedName>
    <definedName name="A27stdlife">Input!$M$33</definedName>
    <definedName name="A27taxremlife">Input!$O$33</definedName>
    <definedName name="A27taxstdlife">Input!$P$33</definedName>
    <definedName name="A27taxvalue">Input!$N$33</definedName>
    <definedName name="A27value">Input!$J$33</definedName>
    <definedName name="A27wipvalue">Input!$K$33</definedName>
    <definedName name="A28remlife">Input!$L$34</definedName>
    <definedName name="A28stdlife">Input!$M$34</definedName>
    <definedName name="A28taxremlife">Input!$O$34</definedName>
    <definedName name="A28taxstdlife">Input!$P$34</definedName>
    <definedName name="A28taxvalue">Input!$N$34</definedName>
    <definedName name="A28value">Input!$J$34</definedName>
    <definedName name="A28wipvalue">Input!$K$34</definedName>
    <definedName name="A29remlife">Input!$L$35</definedName>
    <definedName name="A29stdlife">Input!$M$35</definedName>
    <definedName name="A29taxremlife">Input!$O$35</definedName>
    <definedName name="A29taxstdlife">Input!$P$35</definedName>
    <definedName name="A29taxvalue">Input!$N$35</definedName>
    <definedName name="A29value">Input!$J$35</definedName>
    <definedName name="A29wipvalue">Input!$K$35</definedName>
    <definedName name="A2remlife">Input!$L$8</definedName>
    <definedName name="A2stdlife">Input!$M$8</definedName>
    <definedName name="A2taxremlife">Input!$O$8</definedName>
    <definedName name="A2taxstdlife">Input!$P$8</definedName>
    <definedName name="A2taxvalue">Input!$N$8</definedName>
    <definedName name="A2value">Input!$J$8</definedName>
    <definedName name="A2wipvalue">Input!$K$8</definedName>
    <definedName name="A30remlife">Input!$L$36</definedName>
    <definedName name="A30stdlife">Input!$M$36</definedName>
    <definedName name="A30taxremlife">Input!$O$36</definedName>
    <definedName name="A30taxstdlife">Input!$P$36</definedName>
    <definedName name="A30taxvalue">Input!$N$36</definedName>
    <definedName name="A30value">Input!$J$36</definedName>
    <definedName name="A30wipvalue">Input!$K$36</definedName>
    <definedName name="A3remlife">Input!$L$9</definedName>
    <definedName name="A3stdlife">Input!$M$9</definedName>
    <definedName name="A3taxremlife">Input!$O$9</definedName>
    <definedName name="A3taxstdlife">Input!$P$9</definedName>
    <definedName name="A3taxvalue">Input!$N$9</definedName>
    <definedName name="A3value">Input!$J$9</definedName>
    <definedName name="A3wipvalue">Input!$K$9</definedName>
    <definedName name="A4remlife">Input!$L$10</definedName>
    <definedName name="A4stdlife">Input!$M$10</definedName>
    <definedName name="A4taxremlife">Input!$O$10</definedName>
    <definedName name="A4taxstdlife">Input!$P$10</definedName>
    <definedName name="A4taxvalue">Input!$N$10</definedName>
    <definedName name="A4value">Input!$J$10</definedName>
    <definedName name="A4wipvalue">Input!$K$10</definedName>
    <definedName name="A5remlife">Input!$L$11</definedName>
    <definedName name="A5stdlife">Input!$M$11</definedName>
    <definedName name="A5taxremlife">Input!$O$11</definedName>
    <definedName name="A5taxstdlife">Input!$P$11</definedName>
    <definedName name="A5taxvalue">Input!$N$11</definedName>
    <definedName name="A5value">Input!$J$11</definedName>
    <definedName name="A5wipvalue">Input!$K$11</definedName>
    <definedName name="A6remlife">Input!$L$12</definedName>
    <definedName name="A6stdlife">Input!$M$12</definedName>
    <definedName name="A6taxremlife">Input!$O$12</definedName>
    <definedName name="A6taxstdlife">Input!$P$12</definedName>
    <definedName name="A6taxvalue">Input!$N$12</definedName>
    <definedName name="A6value">Input!$J$12</definedName>
    <definedName name="A6wipvalue">Input!$K$12</definedName>
    <definedName name="A7remlife">Input!$L$13</definedName>
    <definedName name="A7stdlife">Input!$M$13</definedName>
    <definedName name="A7taxremlife">Input!$O$13</definedName>
    <definedName name="A7taxstdlife">Input!$P$13</definedName>
    <definedName name="A7taxvalue">Input!$N$13</definedName>
    <definedName name="A7value">Input!$J$13</definedName>
    <definedName name="A7wipvalue">Input!$K$13</definedName>
    <definedName name="A8remlife">Input!$L$14</definedName>
    <definedName name="A8stdlife">Input!$M$14</definedName>
    <definedName name="A8taxremlife">Input!$O$14</definedName>
    <definedName name="A8taxstdlife">Input!$P$14</definedName>
    <definedName name="A8taxvalue">Input!$N$14</definedName>
    <definedName name="A8value">Input!$J$14</definedName>
    <definedName name="A8wipvalue">Input!$K$14</definedName>
    <definedName name="A9remlife">Input!$L$15</definedName>
    <definedName name="A9stdlife">Input!$M$15</definedName>
    <definedName name="A9taxremlife">Input!$O$15</definedName>
    <definedName name="A9taxstdlife">Input!$P$15</definedName>
    <definedName name="A9taxvalue">Input!$N$15</definedName>
    <definedName name="A9value">Input!$J$15</definedName>
    <definedName name="A9wipvalue">Input!$K$15</definedName>
    <definedName name="Asset1">Input!$G$7</definedName>
    <definedName name="Asset10">Input!$G$16</definedName>
    <definedName name="Asset11">Input!$G$17</definedName>
    <definedName name="Asset12">Input!$G$18</definedName>
    <definedName name="Asset13">Input!$G$19</definedName>
    <definedName name="Asset14">Input!$G$20</definedName>
    <definedName name="Asset15">Input!$G$21</definedName>
    <definedName name="Asset16">Input!$G$22</definedName>
    <definedName name="Asset17">Input!$G$23</definedName>
    <definedName name="Asset18">Input!$G$24</definedName>
    <definedName name="Asset19">Input!$G$25</definedName>
    <definedName name="Asset2">Input!$G$8</definedName>
    <definedName name="Asset20">Input!$G$26</definedName>
    <definedName name="Asset21">Input!$G$27</definedName>
    <definedName name="Asset22">Input!$G$28</definedName>
    <definedName name="Asset23">Input!$G$29</definedName>
    <definedName name="Asset24">Input!$G$30</definedName>
    <definedName name="Asset25">Input!$G$31</definedName>
    <definedName name="Asset26">Input!$G$32</definedName>
    <definedName name="Asset27">Input!$G$33</definedName>
    <definedName name="Asset28">Input!$G$34</definedName>
    <definedName name="Asset29">Input!$G$35</definedName>
    <definedName name="Asset3">Input!$G$9</definedName>
    <definedName name="Asset30">Input!$G$36</definedName>
    <definedName name="Asset4">Input!$G$10</definedName>
    <definedName name="Asset5">Input!$G$11</definedName>
    <definedName name="Asset6">Input!$G$12</definedName>
    <definedName name="Asset7">Input!$G$13</definedName>
    <definedName name="Asset8">Input!$G$14</definedName>
    <definedName name="Asset9">Input!$G$15</definedName>
    <definedName name="Be">Input!$G$192</definedName>
    <definedName name="CalculatedEffectiveTaxRateForEquity">WACC!$G$15</definedName>
    <definedName name="Dr">Input!$G$193</definedName>
    <definedName name="Drp">Input!$G$188</definedName>
    <definedName name="Drpc">#REF!</definedName>
    <definedName name="DRPcost">#REF!</definedName>
    <definedName name="Drpt">#REF!</definedName>
    <definedName name="DRPTU">#REF!</definedName>
    <definedName name="Dv">Input!$G$191</definedName>
    <definedName name="EffectiveTaxRateForEquity">WACC!$F$15</definedName>
    <definedName name="f">Input!$G$187</definedName>
    <definedName name="g">Input!$G$190</definedName>
    <definedName name="Mrp">Input!$G$189</definedName>
    <definedName name="NPV_Difference_PriceCap">'X factor'!#REF!</definedName>
    <definedName name="NPV_Difference_RevenueCap">'X factor'!$D$27</definedName>
    <definedName name="NPV_Difference_RevenueYield">'X factor'!#REF!</definedName>
    <definedName name="P_0">'X factor'!#REF!</definedName>
    <definedName name="P_0_RevenueCap">'X factor'!$E$31</definedName>
    <definedName name="P_0_RevenueYield">'X factor'!#REF!</definedName>
    <definedName name="Payout_ratio">#REF!</definedName>
    <definedName name="Pr">#REF!</definedName>
    <definedName name="RAB">Input!$J$37</definedName>
    <definedName name="Rf">Input!$G$186</definedName>
    <definedName name="rrf">Input!$G$187</definedName>
    <definedName name="rvanilla">WACC!$F$28</definedName>
    <definedName name="Seo">#REF!</definedName>
    <definedName name="SEOcost">#REF!</definedName>
    <definedName name="Td">Analysis!$D$70</definedName>
    <definedName name="Te">Analysis!$D$60</definedName>
    <definedName name="vanilla">WACC!$F$27</definedName>
    <definedName name="x_1">'X factor'!#REF!</definedName>
    <definedName name="X_2">'X factor'!#REF!</definedName>
    <definedName name="X_3">'X factor'!#REF!</definedName>
    <definedName name="X_4">'X factor'!#REF!</definedName>
  </definedNames>
  <calcPr calcId="125725" iterate="1" calcOnSave="0"/>
</workbook>
</file>

<file path=xl/calcChain.xml><?xml version="1.0" encoding="utf-8"?>
<calcChain xmlns="http://schemas.openxmlformats.org/spreadsheetml/2006/main">
  <c r="F17" i="2"/>
  <c r="P181" i="1"/>
  <c r="O181"/>
  <c r="N181"/>
  <c r="M181"/>
  <c r="L181"/>
  <c r="K139" l="1"/>
  <c r="G139"/>
  <c r="H166"/>
  <c r="I165"/>
  <c r="H150"/>
  <c r="K166"/>
  <c r="I166"/>
  <c r="G166"/>
  <c r="K165"/>
  <c r="G165"/>
  <c r="K158"/>
  <c r="G158"/>
  <c r="H157"/>
  <c r="G150"/>
  <c r="K145"/>
  <c r="H145"/>
  <c r="D21" i="7943"/>
  <c r="I158" i="1"/>
  <c r="K150"/>
  <c r="J150"/>
  <c r="I150"/>
  <c r="G145"/>
  <c r="F10" i="2"/>
  <c r="F19"/>
  <c r="F20"/>
  <c r="F7"/>
  <c r="F13"/>
  <c r="E93" i="1"/>
  <c r="E55"/>
  <c r="C114" i="18"/>
  <c r="B102" s="1"/>
  <c r="E5" i="1"/>
  <c r="E128"/>
  <c r="E125"/>
  <c r="C687" i="18"/>
  <c r="B675" s="1"/>
  <c r="E122" i="1"/>
  <c r="C54" i="18"/>
  <c r="C22"/>
  <c r="E84" i="1"/>
  <c r="E83"/>
  <c r="C88" i="18"/>
  <c r="B76" s="1"/>
  <c r="G40" i="1"/>
  <c r="E4" i="7943"/>
  <c r="E44" s="1"/>
  <c r="D42"/>
  <c r="E42"/>
  <c r="D48"/>
  <c r="B50"/>
  <c r="B51"/>
  <c r="D42" i="24"/>
  <c r="F56"/>
  <c r="F96"/>
  <c r="F97"/>
  <c r="F99"/>
  <c r="F100"/>
  <c r="G3" i="18"/>
  <c r="C31"/>
  <c r="C32"/>
  <c r="C33"/>
  <c r="C34"/>
  <c r="C35"/>
  <c r="C36"/>
  <c r="C37"/>
  <c r="C38"/>
  <c r="C39"/>
  <c r="C40"/>
  <c r="C62"/>
  <c r="C63"/>
  <c r="C64"/>
  <c r="C65"/>
  <c r="C66"/>
  <c r="C67"/>
  <c r="C68"/>
  <c r="C69"/>
  <c r="C70"/>
  <c r="C71"/>
  <c r="C348"/>
  <c r="B336" s="1"/>
  <c r="C361"/>
  <c r="B349" s="1"/>
  <c r="C374"/>
  <c r="B362" s="1"/>
  <c r="C387"/>
  <c r="B375" s="1"/>
  <c r="C400"/>
  <c r="B388" s="1"/>
  <c r="C413"/>
  <c r="B401" s="1"/>
  <c r="C426"/>
  <c r="B414" s="1"/>
  <c r="C439"/>
  <c r="B427" s="1"/>
  <c r="C452"/>
  <c r="B440" s="1"/>
  <c r="C465"/>
  <c r="B453" s="1"/>
  <c r="F475"/>
  <c r="C752"/>
  <c r="B740" s="1"/>
  <c r="C765"/>
  <c r="B753" s="1"/>
  <c r="C778"/>
  <c r="B766" s="1"/>
  <c r="C791"/>
  <c r="B779" s="1"/>
  <c r="C804"/>
  <c r="B792" s="1"/>
  <c r="C817"/>
  <c r="B805" s="1"/>
  <c r="C830"/>
  <c r="B818" s="1"/>
  <c r="C843"/>
  <c r="B831" s="1"/>
  <c r="C856"/>
  <c r="B844" s="1"/>
  <c r="C869"/>
  <c r="B857" s="1"/>
  <c r="E39" i="1"/>
  <c r="E61"/>
  <c r="E62"/>
  <c r="E63"/>
  <c r="E64"/>
  <c r="E65"/>
  <c r="E66"/>
  <c r="E67"/>
  <c r="E68"/>
  <c r="E69"/>
  <c r="E70"/>
  <c r="L71"/>
  <c r="M71"/>
  <c r="N71"/>
  <c r="O71"/>
  <c r="P71"/>
  <c r="E73"/>
  <c r="E95"/>
  <c r="E96"/>
  <c r="E97"/>
  <c r="E98"/>
  <c r="E99"/>
  <c r="E100"/>
  <c r="E101"/>
  <c r="E102"/>
  <c r="E103"/>
  <c r="E104"/>
  <c r="L105"/>
  <c r="M105"/>
  <c r="N105"/>
  <c r="O105"/>
  <c r="P105"/>
  <c r="E107"/>
  <c r="E129"/>
  <c r="E130"/>
  <c r="E131"/>
  <c r="E132"/>
  <c r="E133"/>
  <c r="E134"/>
  <c r="E135"/>
  <c r="E136"/>
  <c r="E137"/>
  <c r="E138"/>
  <c r="L139"/>
  <c r="M139"/>
  <c r="N139"/>
  <c r="O139"/>
  <c r="P139"/>
  <c r="E141"/>
  <c r="L143"/>
  <c r="M143"/>
  <c r="N143"/>
  <c r="O143"/>
  <c r="P143"/>
  <c r="L144"/>
  <c r="M144"/>
  <c r="N144"/>
  <c r="O144"/>
  <c r="P144"/>
  <c r="L145"/>
  <c r="M145"/>
  <c r="N145"/>
  <c r="O145"/>
  <c r="P145"/>
  <c r="L146"/>
  <c r="M146"/>
  <c r="N146"/>
  <c r="O146"/>
  <c r="P146"/>
  <c r="L147"/>
  <c r="M147"/>
  <c r="N147"/>
  <c r="O147"/>
  <c r="P147"/>
  <c r="L148"/>
  <c r="M148"/>
  <c r="N148"/>
  <c r="O148"/>
  <c r="P148"/>
  <c r="L149"/>
  <c r="M149"/>
  <c r="N149"/>
  <c r="O149"/>
  <c r="P149"/>
  <c r="L150"/>
  <c r="M150"/>
  <c r="N150"/>
  <c r="O150"/>
  <c r="P150"/>
  <c r="L151"/>
  <c r="M151"/>
  <c r="N151"/>
  <c r="O151"/>
  <c r="P151"/>
  <c r="L152"/>
  <c r="M152"/>
  <c r="N152"/>
  <c r="O152"/>
  <c r="P152"/>
  <c r="L153"/>
  <c r="M153"/>
  <c r="N153"/>
  <c r="O153"/>
  <c r="P153"/>
  <c r="L154"/>
  <c r="M154"/>
  <c r="N154"/>
  <c r="O154"/>
  <c r="P154"/>
  <c r="L155"/>
  <c r="M155"/>
  <c r="N155"/>
  <c r="O155"/>
  <c r="P155"/>
  <c r="L156"/>
  <c r="M156"/>
  <c r="N156"/>
  <c r="O156"/>
  <c r="P156"/>
  <c r="L157"/>
  <c r="M157"/>
  <c r="N157"/>
  <c r="O157"/>
  <c r="P157"/>
  <c r="L158"/>
  <c r="M158"/>
  <c r="N158"/>
  <c r="O158"/>
  <c r="P158"/>
  <c r="L159"/>
  <c r="M159"/>
  <c r="N159"/>
  <c r="O159"/>
  <c r="P159"/>
  <c r="L160"/>
  <c r="M160"/>
  <c r="N160"/>
  <c r="O160"/>
  <c r="P160"/>
  <c r="L161"/>
  <c r="M161"/>
  <c r="N161"/>
  <c r="O161"/>
  <c r="P161"/>
  <c r="L162"/>
  <c r="M162"/>
  <c r="N162"/>
  <c r="O162"/>
  <c r="P162"/>
  <c r="E163"/>
  <c r="L163"/>
  <c r="M163"/>
  <c r="N163"/>
  <c r="O163"/>
  <c r="P163"/>
  <c r="E164"/>
  <c r="L164"/>
  <c r="M164"/>
  <c r="N164"/>
  <c r="O164"/>
  <c r="P164"/>
  <c r="E165"/>
  <c r="H165"/>
  <c r="L165"/>
  <c r="M165"/>
  <c r="N165"/>
  <c r="O165"/>
  <c r="P165"/>
  <c r="E166"/>
  <c r="J166"/>
  <c r="L166"/>
  <c r="M166"/>
  <c r="N166"/>
  <c r="O166"/>
  <c r="P166"/>
  <c r="E167"/>
  <c r="G167"/>
  <c r="H167"/>
  <c r="I167"/>
  <c r="J167"/>
  <c r="K167"/>
  <c r="L167"/>
  <c r="M167"/>
  <c r="N167"/>
  <c r="O167"/>
  <c r="P167"/>
  <c r="E168"/>
  <c r="G168"/>
  <c r="H168"/>
  <c r="I168"/>
  <c r="J168"/>
  <c r="K168"/>
  <c r="L168"/>
  <c r="M168"/>
  <c r="N168"/>
  <c r="O168"/>
  <c r="P168"/>
  <c r="E169"/>
  <c r="G169"/>
  <c r="H169"/>
  <c r="I169"/>
  <c r="J169"/>
  <c r="K169"/>
  <c r="L169"/>
  <c r="M169"/>
  <c r="N169"/>
  <c r="O169"/>
  <c r="P169"/>
  <c r="E170"/>
  <c r="G170"/>
  <c r="H170"/>
  <c r="I170"/>
  <c r="J170"/>
  <c r="K170"/>
  <c r="L170"/>
  <c r="M170"/>
  <c r="N170"/>
  <c r="O170"/>
  <c r="P170"/>
  <c r="E171"/>
  <c r="G171"/>
  <c r="H171"/>
  <c r="I171"/>
  <c r="J171"/>
  <c r="K171"/>
  <c r="L171"/>
  <c r="M171"/>
  <c r="N171"/>
  <c r="O171"/>
  <c r="P171"/>
  <c r="E172"/>
  <c r="G172"/>
  <c r="H172"/>
  <c r="I172"/>
  <c r="J172"/>
  <c r="K172"/>
  <c r="L172"/>
  <c r="M172"/>
  <c r="N172"/>
  <c r="O172"/>
  <c r="P172"/>
  <c r="E175"/>
  <c r="E195"/>
  <c r="D25" i="24"/>
  <c r="D43"/>
  <c r="C44" i="18"/>
  <c r="E120" i="1"/>
  <c r="E143"/>
  <c r="E124"/>
  <c r="C231" i="18"/>
  <c r="B219" s="1"/>
  <c r="C53"/>
  <c r="C583"/>
  <c r="B571" s="1"/>
  <c r="E48" i="1"/>
  <c r="G440" i="18"/>
  <c r="G452" s="1"/>
  <c r="C18"/>
  <c r="E111" i="1"/>
  <c r="E145"/>
  <c r="E77"/>
  <c r="E161"/>
  <c r="C11" i="18"/>
  <c r="C492"/>
  <c r="B480" s="1"/>
  <c r="E41" i="1"/>
  <c r="E75"/>
  <c r="C42" i="18"/>
  <c r="C46"/>
  <c r="C15"/>
  <c r="C544"/>
  <c r="B532" s="1"/>
  <c r="E45" i="1"/>
  <c r="E113"/>
  <c r="C596" i="18"/>
  <c r="B584" s="1"/>
  <c r="E49" i="1"/>
  <c r="E151"/>
  <c r="E117"/>
  <c r="C192" i="18"/>
  <c r="B180" s="1"/>
  <c r="C50"/>
  <c r="C19"/>
  <c r="E121" i="1"/>
  <c r="E155"/>
  <c r="E87"/>
  <c r="C648" i="18"/>
  <c r="B636" s="1"/>
  <c r="C23"/>
  <c r="E53" i="1"/>
  <c r="C244" i="18"/>
  <c r="B232" s="1"/>
  <c r="C296"/>
  <c r="B284" s="1"/>
  <c r="E159" i="1"/>
  <c r="C700" i="18"/>
  <c r="B688" s="1"/>
  <c r="C27"/>
  <c r="E57" i="1"/>
  <c r="C58" i="18"/>
  <c r="E109" i="1"/>
  <c r="E79"/>
  <c r="E91"/>
  <c r="E110"/>
  <c r="E80"/>
  <c r="E148"/>
  <c r="C153" i="18"/>
  <c r="B141" s="1"/>
  <c r="C16"/>
  <c r="C557"/>
  <c r="B545" s="1"/>
  <c r="C47"/>
  <c r="E46" i="1"/>
  <c r="E114"/>
  <c r="C609" i="18"/>
  <c r="B597" s="1"/>
  <c r="E50" i="1"/>
  <c r="C51" i="18"/>
  <c r="E152" i="1"/>
  <c r="C205" i="18"/>
  <c r="B193" s="1"/>
  <c r="E88" i="1"/>
  <c r="C55" i="18"/>
  <c r="C257"/>
  <c r="B245" s="1"/>
  <c r="E54" i="1"/>
  <c r="E156"/>
  <c r="C24" i="18"/>
  <c r="C28"/>
  <c r="C713"/>
  <c r="B701" s="1"/>
  <c r="E58" i="1"/>
  <c r="E92"/>
  <c r="E126"/>
  <c r="E160"/>
  <c r="C59" i="18"/>
  <c r="C309"/>
  <c r="B297" s="1"/>
  <c r="C661"/>
  <c r="B649" s="1"/>
  <c r="C20"/>
  <c r="C518"/>
  <c r="B506" s="1"/>
  <c r="C13"/>
  <c r="E118" i="1"/>
  <c r="C26" i="18"/>
  <c r="C283"/>
  <c r="B271" s="1"/>
  <c r="E158" i="1"/>
  <c r="E56"/>
  <c r="C57" i="18"/>
  <c r="E90" i="1"/>
  <c r="E162"/>
  <c r="E60"/>
  <c r="C30" i="18"/>
  <c r="E94" i="1"/>
  <c r="C335" i="18"/>
  <c r="B323" s="1"/>
  <c r="C61"/>
  <c r="C739"/>
  <c r="B727" s="1"/>
  <c r="C21"/>
  <c r="C570"/>
  <c r="B558" s="1"/>
  <c r="E153" i="1"/>
  <c r="E47"/>
  <c r="C60" i="18"/>
  <c r="C726"/>
  <c r="B714" s="1"/>
  <c r="E85" i="1"/>
  <c r="E81"/>
  <c r="C52" i="18"/>
  <c r="C17"/>
  <c r="C218"/>
  <c r="B206" s="1"/>
  <c r="E149" i="1"/>
  <c r="C622" i="18"/>
  <c r="B610" s="1"/>
  <c r="C140"/>
  <c r="B128" s="1"/>
  <c r="E147" i="1"/>
  <c r="E116"/>
  <c r="E150"/>
  <c r="E82"/>
  <c r="C49" i="18"/>
  <c r="C179"/>
  <c r="B167" s="1"/>
  <c r="E89" i="1"/>
  <c r="E42"/>
  <c r="E76"/>
  <c r="E59"/>
  <c r="E127"/>
  <c r="C29" i="18"/>
  <c r="C322"/>
  <c r="B310" s="1"/>
  <c r="C270"/>
  <c r="B258" s="1"/>
  <c r="C25"/>
  <c r="E123" i="1"/>
  <c r="C674" i="18"/>
  <c r="B662" s="1"/>
  <c r="E157" i="1"/>
  <c r="C56" i="18"/>
  <c r="E43" i="1"/>
  <c r="G388" i="18"/>
  <c r="G400" s="1"/>
  <c r="C166"/>
  <c r="B154" s="1"/>
  <c r="E154" i="1"/>
  <c r="E86"/>
  <c r="C635" i="18"/>
  <c r="B623" s="1"/>
  <c r="G818"/>
  <c r="E78" i="1"/>
  <c r="C45" i="18"/>
  <c r="E52" i="1"/>
  <c r="E112"/>
  <c r="E44"/>
  <c r="C14" i="18"/>
  <c r="C127"/>
  <c r="B115" s="1"/>
  <c r="C531"/>
  <c r="B519" s="1"/>
  <c r="E146" i="1"/>
  <c r="C48" i="18"/>
  <c r="E115" i="1"/>
  <c r="E119"/>
  <c r="E51"/>
  <c r="E144"/>
  <c r="C505" i="18"/>
  <c r="B493" s="1"/>
  <c r="C43"/>
  <c r="C101"/>
  <c r="B89" s="1"/>
  <c r="C12"/>
  <c r="G805"/>
  <c r="G42" i="7943"/>
  <c r="F42"/>
  <c r="D44"/>
  <c r="G142" i="1"/>
  <c r="G74"/>
  <c r="G108"/>
  <c r="H40"/>
  <c r="I40"/>
  <c r="H142"/>
  <c r="L182"/>
  <c r="M182"/>
  <c r="N182"/>
  <c r="O182"/>
  <c r="P182"/>
  <c r="BF55" i="24"/>
  <c r="BF83" s="1"/>
  <c r="BF51"/>
  <c r="BB55"/>
  <c r="BB83" s="1"/>
  <c r="BB51"/>
  <c r="AX55"/>
  <c r="AX83" s="1"/>
  <c r="AX51"/>
  <c r="AT55"/>
  <c r="AT83" s="1"/>
  <c r="AT51"/>
  <c r="AP55"/>
  <c r="AP83" s="1"/>
  <c r="AP51"/>
  <c r="AL55"/>
  <c r="AL83" s="1"/>
  <c r="AL51"/>
  <c r="AH55"/>
  <c r="AH83" s="1"/>
  <c r="AH51"/>
  <c r="AD55"/>
  <c r="AD83" s="1"/>
  <c r="AD51"/>
  <c r="Z55"/>
  <c r="Z83" s="1"/>
  <c r="Z51"/>
  <c r="V55"/>
  <c r="V83" s="1"/>
  <c r="V51"/>
  <c r="R55"/>
  <c r="R83" s="1"/>
  <c r="R51"/>
  <c r="BG51"/>
  <c r="BG55"/>
  <c r="BG83" s="1"/>
  <c r="BC51"/>
  <c r="BC55"/>
  <c r="BC83" s="1"/>
  <c r="AY51"/>
  <c r="AY55"/>
  <c r="AY83" s="1"/>
  <c r="AU51"/>
  <c r="AU55"/>
  <c r="AU83" s="1"/>
  <c r="AQ51"/>
  <c r="AQ55"/>
  <c r="AQ83" s="1"/>
  <c r="AM51"/>
  <c r="AM55"/>
  <c r="AM83" s="1"/>
  <c r="AI51"/>
  <c r="AI55"/>
  <c r="AI83" s="1"/>
  <c r="AE51"/>
  <c r="AE55"/>
  <c r="AE83" s="1"/>
  <c r="AA51"/>
  <c r="AA55"/>
  <c r="AA83" s="1"/>
  <c r="W51"/>
  <c r="W55"/>
  <c r="W83" s="1"/>
  <c r="S51"/>
  <c r="S55"/>
  <c r="S83" s="1"/>
  <c r="BI55"/>
  <c r="BI83" s="1"/>
  <c r="BI51"/>
  <c r="BE55"/>
  <c r="BE83" s="1"/>
  <c r="BE51"/>
  <c r="BA55"/>
  <c r="BA83" s="1"/>
  <c r="BA51"/>
  <c r="AW55"/>
  <c r="AW83" s="1"/>
  <c r="AW51"/>
  <c r="AS55"/>
  <c r="AS83" s="1"/>
  <c r="AS51"/>
  <c r="AO55"/>
  <c r="AO83" s="1"/>
  <c r="AO51"/>
  <c r="AK55"/>
  <c r="AK83" s="1"/>
  <c r="AK51"/>
  <c r="AG55"/>
  <c r="AG83" s="1"/>
  <c r="AG51"/>
  <c r="AC55"/>
  <c r="AC83" s="1"/>
  <c r="AC51"/>
  <c r="Y55"/>
  <c r="Y83" s="1"/>
  <c r="Y51"/>
  <c r="U55"/>
  <c r="U83" s="1"/>
  <c r="U51"/>
  <c r="Q55"/>
  <c r="Q83" s="1"/>
  <c r="Q51"/>
  <c r="BH55"/>
  <c r="BH83" s="1"/>
  <c r="BH51"/>
  <c r="BD55"/>
  <c r="BD83" s="1"/>
  <c r="BD51"/>
  <c r="AZ55"/>
  <c r="AZ83" s="1"/>
  <c r="AZ51"/>
  <c r="AV55"/>
  <c r="AV83" s="1"/>
  <c r="AV51"/>
  <c r="AR55"/>
  <c r="AR83" s="1"/>
  <c r="AR51"/>
  <c r="AN55"/>
  <c r="AN83" s="1"/>
  <c r="AN51"/>
  <c r="AJ55"/>
  <c r="AJ83" s="1"/>
  <c r="AJ51"/>
  <c r="AF55"/>
  <c r="AF83" s="1"/>
  <c r="AF51"/>
  <c r="AB55"/>
  <c r="AB83" s="1"/>
  <c r="AB51"/>
  <c r="X55"/>
  <c r="X83" s="1"/>
  <c r="X51"/>
  <c r="T55"/>
  <c r="T83" s="1"/>
  <c r="T51"/>
  <c r="H176" i="1"/>
  <c r="K37"/>
  <c r="X84" i="18"/>
  <c r="O358"/>
  <c r="Q360"/>
  <c r="N356"/>
  <c r="R359"/>
  <c r="I351"/>
  <c r="R360"/>
  <c r="K354"/>
  <c r="K353"/>
  <c r="I352"/>
  <c r="M355"/>
  <c r="P356"/>
  <c r="O355"/>
  <c r="J351"/>
  <c r="Q356"/>
  <c r="P355"/>
  <c r="R356"/>
  <c r="M352"/>
  <c r="L353"/>
  <c r="S356"/>
  <c r="T359"/>
  <c r="K351"/>
  <c r="Q355"/>
  <c r="N352"/>
  <c r="O352"/>
  <c r="U356"/>
  <c r="P357"/>
  <c r="R357"/>
  <c r="N354"/>
  <c r="P354"/>
  <c r="S355"/>
  <c r="V359"/>
  <c r="M351"/>
  <c r="V356"/>
  <c r="W356"/>
  <c r="S358"/>
  <c r="V360"/>
  <c r="Y356"/>
  <c r="P353"/>
  <c r="Q352"/>
  <c r="V354"/>
  <c r="W359"/>
  <c r="AA356"/>
  <c r="T357"/>
  <c r="O351"/>
  <c r="R352"/>
  <c r="W360"/>
  <c r="V355"/>
  <c r="R353"/>
  <c r="P351"/>
  <c r="X360"/>
  <c r="Z354"/>
  <c r="S352"/>
  <c r="W355"/>
  <c r="Y355"/>
  <c r="AC356"/>
  <c r="T760"/>
  <c r="AA354"/>
  <c r="Q351"/>
  <c r="Y360"/>
  <c r="AC354"/>
  <c r="AE354"/>
  <c r="AG354"/>
  <c r="AI354"/>
  <c r="T353"/>
  <c r="V357"/>
  <c r="X357"/>
  <c r="AA360"/>
  <c r="AA359"/>
  <c r="AC359"/>
  <c r="AE359"/>
  <c r="AG359"/>
  <c r="AI359"/>
  <c r="AK359"/>
  <c r="AM359"/>
  <c r="AO359"/>
  <c r="AQ359"/>
  <c r="AS359"/>
  <c r="AU359"/>
  <c r="AW359"/>
  <c r="AY359"/>
  <c r="BA359"/>
  <c r="BC359"/>
  <c r="BE359"/>
  <c r="BG359"/>
  <c r="AB360"/>
  <c r="AD360"/>
  <c r="AF360"/>
  <c r="AH360"/>
  <c r="AJ360"/>
  <c r="Y357"/>
  <c r="AA357"/>
  <c r="AJ354"/>
  <c r="AL354"/>
  <c r="AN354"/>
  <c r="AP354"/>
  <c r="AR354"/>
  <c r="U353"/>
  <c r="W353"/>
  <c r="R351"/>
  <c r="AC357"/>
  <c r="AL360"/>
  <c r="AN360"/>
  <c r="AT354"/>
  <c r="AE356"/>
  <c r="AA353"/>
  <c r="AE357"/>
  <c r="AU354"/>
  <c r="BI359"/>
  <c r="AQ360"/>
  <c r="AS360"/>
  <c r="X358"/>
  <c r="Z358"/>
  <c r="AG357"/>
  <c r="AB353"/>
  <c r="V352"/>
  <c r="AW354"/>
  <c r="AG356"/>
  <c r="AI356"/>
  <c r="AK356"/>
  <c r="AB358"/>
  <c r="AD358"/>
  <c r="AF358"/>
  <c r="AH358"/>
  <c r="AJ358"/>
  <c r="AL358"/>
  <c r="AN358"/>
  <c r="AP358"/>
  <c r="AR358"/>
  <c r="AT358"/>
  <c r="AJ357"/>
  <c r="W352"/>
  <c r="AK357"/>
  <c r="AC353"/>
  <c r="AY354"/>
  <c r="AM356"/>
  <c r="AO356"/>
  <c r="AU360"/>
  <c r="AW360"/>
  <c r="AY360"/>
  <c r="BA360"/>
  <c r="BC360"/>
  <c r="BE360"/>
  <c r="BG360"/>
  <c r="BI360"/>
  <c r="BB354"/>
  <c r="BD354"/>
  <c r="BF354"/>
  <c r="BH354"/>
  <c r="AM357"/>
  <c r="AU358"/>
  <c r="AW358"/>
  <c r="AY358"/>
  <c r="BA358"/>
  <c r="BC358"/>
  <c r="BE358"/>
  <c r="BG358"/>
  <c r="BI358"/>
  <c r="AN357"/>
  <c r="AP357"/>
  <c r="AR357"/>
  <c r="AT357"/>
  <c r="AV357"/>
  <c r="AX357"/>
  <c r="AZ357"/>
  <c r="BB357"/>
  <c r="BD357"/>
  <c r="BF357"/>
  <c r="BH357"/>
  <c r="AF353"/>
  <c r="AH353"/>
  <c r="AJ353"/>
  <c r="AL353"/>
  <c r="AN353"/>
  <c r="AP353"/>
  <c r="AR353"/>
  <c r="AT353"/>
  <c r="AV353"/>
  <c r="AX353"/>
  <c r="AZ353"/>
  <c r="BB353"/>
  <c r="BD353"/>
  <c r="BF353"/>
  <c r="BH353"/>
  <c r="U351"/>
  <c r="AD355"/>
  <c r="AR356"/>
  <c r="AT356"/>
  <c r="AV356"/>
  <c r="AX356"/>
  <c r="Y352"/>
  <c r="AY356"/>
  <c r="BA356"/>
  <c r="BC356"/>
  <c r="BE356"/>
  <c r="BG356"/>
  <c r="BI356"/>
  <c r="Z352"/>
  <c r="AA352"/>
  <c r="AG355"/>
  <c r="Y351"/>
  <c r="Z351"/>
  <c r="AI355"/>
  <c r="AE352"/>
  <c r="AG352"/>
  <c r="AA351"/>
  <c r="AB351"/>
  <c r="AK355"/>
  <c r="AJ352"/>
  <c r="AD351"/>
  <c r="AL352"/>
  <c r="AM352"/>
  <c r="AO352"/>
  <c r="AE351"/>
  <c r="AQ352"/>
  <c r="AR352"/>
  <c r="AO355"/>
  <c r="AS352"/>
  <c r="AT352"/>
  <c r="AU352"/>
  <c r="AR355"/>
  <c r="AV352"/>
  <c r="AS355"/>
  <c r="AK351"/>
  <c r="AT355"/>
  <c r="BA352"/>
  <c r="BB352"/>
  <c r="AM351"/>
  <c r="BC352"/>
  <c r="BD352"/>
  <c r="AO351"/>
  <c r="BE352"/>
  <c r="BF352"/>
  <c r="AQ351"/>
  <c r="BG352"/>
  <c r="BH352"/>
  <c r="BB355"/>
  <c r="AT351"/>
  <c r="AU351"/>
  <c r="AV351"/>
  <c r="AW351"/>
  <c r="AX351"/>
  <c r="AY351"/>
  <c r="AZ351"/>
  <c r="BA351"/>
  <c r="BC351"/>
  <c r="BE351"/>
  <c r="BG351"/>
  <c r="BI351"/>
  <c r="F5" i="24"/>
  <c r="L756" i="18"/>
  <c r="T758"/>
  <c r="AS757"/>
  <c r="BG759"/>
  <c r="AO760"/>
  <c r="AB763"/>
  <c r="AL758"/>
  <c r="P760"/>
  <c r="AH759"/>
  <c r="U763"/>
  <c r="AT761"/>
  <c r="AR764"/>
  <c r="AH758"/>
  <c r="P756"/>
  <c r="U760"/>
  <c r="AK759"/>
  <c r="BA759"/>
  <c r="BA761"/>
  <c r="AU764"/>
  <c r="AF755"/>
  <c r="T763"/>
  <c r="AP758"/>
  <c r="L757"/>
  <c r="AH760"/>
  <c r="AO755"/>
  <c r="M756"/>
  <c r="AP764"/>
  <c r="AV755"/>
  <c r="AK756"/>
  <c r="AJ761"/>
  <c r="I78"/>
  <c r="AO78"/>
  <c r="AI82"/>
  <c r="Q87"/>
  <c r="AV83"/>
  <c r="AJ86"/>
  <c r="AI84"/>
  <c r="AP85"/>
  <c r="AQ84"/>
  <c r="R80"/>
  <c r="AL87"/>
  <c r="BD86"/>
  <c r="M79"/>
  <c r="AY84"/>
  <c r="AW79"/>
  <c r="BG80"/>
  <c r="P78"/>
  <c r="AR78"/>
  <c r="AL82"/>
  <c r="T87"/>
  <c r="AY83"/>
  <c r="AM86"/>
  <c r="AL84"/>
  <c r="AS85"/>
  <c r="AT84"/>
  <c r="Y80"/>
  <c r="AR87"/>
  <c r="AU82"/>
  <c r="T79"/>
  <c r="BF84"/>
  <c r="AZ79"/>
  <c r="BH80"/>
  <c r="W78"/>
  <c r="Q82"/>
  <c r="O83"/>
  <c r="AE87"/>
  <c r="T86"/>
  <c r="Q84"/>
  <c r="X85"/>
  <c r="K81"/>
  <c r="AH81"/>
  <c r="AJ80"/>
  <c r="BC87"/>
  <c r="AP81"/>
  <c r="AE79"/>
  <c r="BE84"/>
  <c r="AY79"/>
  <c r="BH81"/>
  <c r="Z78"/>
  <c r="T82"/>
  <c r="R83"/>
  <c r="AG83"/>
  <c r="W86"/>
  <c r="T84"/>
  <c r="AA85"/>
  <c r="N81"/>
  <c r="AK81"/>
  <c r="AM80"/>
  <c r="BF87"/>
  <c r="AS81"/>
  <c r="AH79"/>
  <c r="BA80"/>
  <c r="BI84"/>
  <c r="AL78"/>
  <c r="AF82"/>
  <c r="AD83"/>
  <c r="AS83"/>
  <c r="AY78"/>
  <c r="AF84"/>
  <c r="AM85"/>
  <c r="AN84"/>
  <c r="S80"/>
  <c r="AM87"/>
  <c r="BE86"/>
  <c r="N79"/>
  <c r="BD84"/>
  <c r="AT79"/>
  <c r="BC78"/>
  <c r="R78"/>
  <c r="L82"/>
  <c r="AR82"/>
  <c r="Z87"/>
  <c r="BE83"/>
  <c r="AS86"/>
  <c r="S85"/>
  <c r="AY85"/>
  <c r="AC81"/>
  <c r="AE80"/>
  <c r="AX87"/>
  <c r="BA82"/>
  <c r="Z79"/>
  <c r="AZ84"/>
  <c r="BB79"/>
  <c r="BH84"/>
  <c r="N78"/>
  <c r="BA83"/>
  <c r="AV84"/>
  <c r="V79"/>
  <c r="AC78"/>
  <c r="W82"/>
  <c r="U83"/>
  <c r="AJ83"/>
  <c r="Z86"/>
  <c r="W84"/>
  <c r="AD85"/>
  <c r="Q81"/>
  <c r="J80"/>
  <c r="AL80"/>
  <c r="BE87"/>
  <c r="AR81"/>
  <c r="AG79"/>
  <c r="BC80"/>
  <c r="BE79"/>
  <c r="H78"/>
  <c r="AJ78"/>
  <c r="Z82"/>
  <c r="X83"/>
  <c r="AM83"/>
  <c r="AC86"/>
  <c r="Z84"/>
  <c r="AG85"/>
  <c r="T81"/>
  <c r="M80"/>
  <c r="AS80"/>
  <c r="AY86"/>
  <c r="AY81"/>
  <c r="AN79"/>
  <c r="BA81"/>
  <c r="BF80"/>
  <c r="K78"/>
  <c r="AQ78"/>
  <c r="AK82"/>
  <c r="S87"/>
  <c r="AX83"/>
  <c r="AL86"/>
  <c r="AK84"/>
  <c r="AR85"/>
  <c r="AS84"/>
  <c r="X80"/>
  <c r="AT80"/>
  <c r="AZ78"/>
  <c r="S79"/>
  <c r="AW80"/>
  <c r="BE81"/>
  <c r="V87"/>
  <c r="AU85"/>
  <c r="AW82"/>
  <c r="AK78"/>
  <c r="AE82"/>
  <c r="AC83"/>
  <c r="AR83"/>
  <c r="AX78"/>
  <c r="AE84"/>
  <c r="AL85"/>
  <c r="Y81"/>
  <c r="N80"/>
  <c r="AH87"/>
  <c r="AZ86"/>
  <c r="I79"/>
  <c r="AO79"/>
  <c r="BE82"/>
  <c r="BF81"/>
  <c r="L78"/>
  <c r="AN78"/>
  <c r="AH82"/>
  <c r="AF83"/>
  <c r="AU83"/>
  <c r="AI86"/>
  <c r="AH84"/>
  <c r="AO85"/>
  <c r="AP84"/>
  <c r="U80"/>
  <c r="AO87"/>
  <c r="BG86"/>
  <c r="P79"/>
  <c r="BB84"/>
  <c r="AV79"/>
  <c r="BH79"/>
  <c r="S78"/>
  <c r="M82"/>
  <c r="AS82"/>
  <c r="AA87"/>
  <c r="P86"/>
  <c r="AT86"/>
  <c r="T85"/>
  <c r="AZ85"/>
  <c r="AD81"/>
  <c r="AF80"/>
  <c r="AY87"/>
  <c r="BB82"/>
  <c r="AA79"/>
  <c r="BF85"/>
  <c r="BI83"/>
  <c r="AD78"/>
  <c r="AA86"/>
  <c r="K80"/>
  <c r="AL79"/>
  <c r="BH83"/>
  <c r="BF79"/>
  <c r="AG78"/>
  <c r="AA82"/>
  <c r="Y83"/>
  <c r="AN83"/>
  <c r="AD86"/>
  <c r="AA84"/>
  <c r="AH85"/>
  <c r="U81"/>
  <c r="Z80"/>
  <c r="AS87"/>
  <c r="AV82"/>
  <c r="U79"/>
  <c r="AU80"/>
  <c r="BD81"/>
  <c r="BI80"/>
  <c r="N82"/>
  <c r="AT82"/>
  <c r="AB87"/>
  <c r="Q86"/>
  <c r="N84"/>
  <c r="U85"/>
  <c r="BA85"/>
  <c r="X81"/>
  <c r="Q80"/>
  <c r="AK87"/>
  <c r="BC86"/>
  <c r="L79"/>
  <c r="AX84"/>
  <c r="BD82"/>
  <c r="BG82"/>
  <c r="O78"/>
  <c r="AU78"/>
  <c r="AO82"/>
  <c r="W87"/>
  <c r="BB83"/>
  <c r="AP86"/>
  <c r="P85"/>
  <c r="AV85"/>
  <c r="Z81"/>
  <c r="AB80"/>
  <c r="AU87"/>
  <c r="AX82"/>
  <c r="W79"/>
  <c r="AW84"/>
  <c r="BC82"/>
  <c r="BI82"/>
  <c r="AR755"/>
  <c r="S755"/>
  <c r="AF757"/>
  <c r="Y758"/>
  <c r="AE761"/>
  <c r="AG764"/>
  <c r="BD763"/>
  <c r="S756"/>
  <c r="R764"/>
  <c r="AS759"/>
  <c r="AA760"/>
  <c r="AN760"/>
  <c r="AE763"/>
  <c r="AD762"/>
  <c r="N759"/>
  <c r="S761"/>
  <c r="U764"/>
  <c r="AD760"/>
  <c r="AU760"/>
  <c r="AL763"/>
  <c r="J757"/>
  <c r="AV761"/>
  <c r="AY758"/>
  <c r="AL757"/>
  <c r="AK763"/>
  <c r="AQ762"/>
  <c r="AB759"/>
  <c r="AK755"/>
  <c r="BB762"/>
  <c r="AY755"/>
  <c r="BH758"/>
  <c r="O755"/>
  <c r="X757"/>
  <c r="AT759"/>
  <c r="Y761"/>
  <c r="AW760"/>
  <c r="AJ763"/>
  <c r="I755"/>
  <c r="R760"/>
  <c r="AP759"/>
  <c r="AG756"/>
  <c r="BB761"/>
  <c r="AZ764"/>
  <c r="AD755"/>
  <c r="N755"/>
  <c r="W757"/>
  <c r="AE756"/>
  <c r="BI759"/>
  <c r="BI761"/>
  <c r="BC764"/>
  <c r="AK758"/>
  <c r="BG757"/>
  <c r="BC756"/>
  <c r="P758"/>
  <c r="AD764"/>
  <c r="AU758"/>
  <c r="O756"/>
  <c r="AG763"/>
  <c r="AV762"/>
  <c r="AB755"/>
  <c r="AF762"/>
  <c r="AK762"/>
  <c r="R757"/>
  <c r="AA759"/>
  <c r="BB757"/>
  <c r="AM761"/>
  <c r="AO764"/>
  <c r="AP756"/>
  <c r="P757"/>
  <c r="S763"/>
  <c r="S762"/>
  <c r="AE760"/>
  <c r="AV760"/>
  <c r="AM763"/>
  <c r="AI755"/>
  <c r="V757"/>
  <c r="Y759"/>
  <c r="BD757"/>
  <c r="AO761"/>
  <c r="AI764"/>
  <c r="AC755"/>
  <c r="AG757"/>
  <c r="AO763"/>
  <c r="BE755"/>
  <c r="AC760"/>
  <c r="AI762"/>
  <c r="BC755"/>
  <c r="BD761"/>
  <c r="AX758"/>
  <c r="BD759"/>
  <c r="AD756"/>
  <c r="BG755"/>
  <c r="G857"/>
  <c r="N173" i="1"/>
  <c r="O173"/>
  <c r="P173"/>
  <c r="L173"/>
  <c r="M173"/>
  <c r="G157"/>
  <c r="K157"/>
  <c r="J158"/>
  <c r="D24" i="7943"/>
  <c r="D46" s="1"/>
  <c r="D51" s="1"/>
  <c r="D45"/>
  <c r="D50" s="1"/>
  <c r="I4" i="18"/>
  <c r="I5" i="24" s="1"/>
  <c r="I74" i="1"/>
  <c r="I108"/>
  <c r="I142"/>
  <c r="J40"/>
  <c r="I176"/>
  <c r="G4" i="7943"/>
  <c r="G44" s="1"/>
  <c r="AW81" i="18"/>
  <c r="AK83"/>
  <c r="H74" i="1"/>
  <c r="H108"/>
  <c r="H4" i="18"/>
  <c r="H5" i="24" s="1"/>
  <c r="F4" i="7943"/>
  <c r="F37" s="1"/>
  <c r="F41" s="1"/>
  <c r="G4" i="18"/>
  <c r="G5" i="24" s="1"/>
  <c r="AP487" i="18"/>
  <c r="R81"/>
  <c r="G176" i="1"/>
  <c r="AQ80" i="18"/>
  <c r="G427"/>
  <c r="G349"/>
  <c r="G361" s="1"/>
  <c r="G831"/>
  <c r="G453"/>
  <c r="G465" s="1"/>
  <c r="G792"/>
  <c r="G414"/>
  <c r="G426" s="1"/>
  <c r="G844"/>
  <c r="G401"/>
  <c r="G413" s="1"/>
  <c r="H3"/>
  <c r="G76"/>
  <c r="G88" s="1"/>
  <c r="E37" i="7943"/>
  <c r="E41" s="1"/>
  <c r="G37"/>
  <c r="G41" s="1"/>
  <c r="H4"/>
  <c r="J142" i="1"/>
  <c r="J4" i="18"/>
  <c r="J5" i="24"/>
  <c r="J74" i="1"/>
  <c r="J108"/>
  <c r="K40"/>
  <c r="J176"/>
  <c r="H401" i="18"/>
  <c r="H349"/>
  <c r="I3"/>
  <c r="H76"/>
  <c r="H414"/>
  <c r="H440"/>
  <c r="H388"/>
  <c r="I388" s="1"/>
  <c r="H818"/>
  <c r="H42" i="7943"/>
  <c r="I42"/>
  <c r="I4"/>
  <c r="I37" s="1"/>
  <c r="I41" s="1"/>
  <c r="K4" i="18"/>
  <c r="K5" i="24" s="1"/>
  <c r="K176" i="1"/>
  <c r="K142"/>
  <c r="K74"/>
  <c r="K108"/>
  <c r="L40"/>
  <c r="H37" i="7943"/>
  <c r="H41" s="1"/>
  <c r="H44"/>
  <c r="I401" i="18"/>
  <c r="I76"/>
  <c r="J3"/>
  <c r="I349"/>
  <c r="I361" s="1"/>
  <c r="L4"/>
  <c r="L5" i="24" s="1"/>
  <c r="L176" i="1"/>
  <c r="M40"/>
  <c r="L142"/>
  <c r="L74"/>
  <c r="L108"/>
  <c r="J76" i="18"/>
  <c r="K3"/>
  <c r="M4"/>
  <c r="M5" i="24" s="1"/>
  <c r="N40" i="1"/>
  <c r="M176"/>
  <c r="M142"/>
  <c r="M74"/>
  <c r="M108"/>
  <c r="L3" i="18"/>
  <c r="L349" s="1"/>
  <c r="K349"/>
  <c r="N4"/>
  <c r="N5" i="24" s="1"/>
  <c r="O40" i="1"/>
  <c r="N142"/>
  <c r="N74"/>
  <c r="N108"/>
  <c r="N176"/>
  <c r="L76" i="18"/>
  <c r="M3"/>
  <c r="M349" s="1"/>
  <c r="O4"/>
  <c r="O5" i="24" s="1"/>
  <c r="O142" i="1"/>
  <c r="O176"/>
  <c r="P40"/>
  <c r="O74"/>
  <c r="O108"/>
  <c r="N3" i="18"/>
  <c r="N349" s="1"/>
  <c r="P4"/>
  <c r="P5" i="24" s="1"/>
  <c r="P142" i="1"/>
  <c r="P74"/>
  <c r="P108"/>
  <c r="P176"/>
  <c r="O3" i="18"/>
  <c r="P3" s="1"/>
  <c r="O349"/>
  <c r="O76"/>
  <c r="H482"/>
  <c r="X482"/>
  <c r="AN482"/>
  <c r="J483"/>
  <c r="Z483"/>
  <c r="AH483"/>
  <c r="AP483"/>
  <c r="AX483"/>
  <c r="M484"/>
  <c r="U484"/>
  <c r="AC484"/>
  <c r="AK484"/>
  <c r="AS484"/>
  <c r="BA484"/>
  <c r="R485"/>
  <c r="Z485"/>
  <c r="AH485"/>
  <c r="AP485"/>
  <c r="AX485"/>
  <c r="BE484"/>
  <c r="BH485"/>
  <c r="O486"/>
  <c r="W486"/>
  <c r="AE486"/>
  <c r="AM486"/>
  <c r="AU486"/>
  <c r="BC486"/>
  <c r="O487"/>
  <c r="W487"/>
  <c r="AE487"/>
  <c r="AM487"/>
  <c r="AU487"/>
  <c r="BC487"/>
  <c r="S488"/>
  <c r="AA488"/>
  <c r="AI488"/>
  <c r="AQ488"/>
  <c r="AY488"/>
  <c r="BG488"/>
  <c r="BH483"/>
  <c r="BI486"/>
  <c r="S489"/>
  <c r="AA489"/>
  <c r="AI489"/>
  <c r="AQ489"/>
  <c r="AY489"/>
  <c r="BG489"/>
  <c r="U490"/>
  <c r="AC490"/>
  <c r="AK490"/>
  <c r="AS490"/>
  <c r="BA490"/>
  <c r="BI490"/>
  <c r="R491"/>
  <c r="V491"/>
  <c r="Z491"/>
  <c r="AD491"/>
  <c r="AH491"/>
  <c r="AL491"/>
  <c r="AP491"/>
  <c r="AT491"/>
  <c r="AX491"/>
  <c r="BB491"/>
  <c r="BF491"/>
  <c r="AT490"/>
  <c r="AD490"/>
  <c r="BH489"/>
  <c r="AR489"/>
  <c r="AB489"/>
  <c r="BH488"/>
  <c r="AR488"/>
  <c r="AB488"/>
  <c r="BG483"/>
  <c r="AV487"/>
  <c r="AF487"/>
  <c r="P487"/>
  <c r="AV486"/>
  <c r="AF486"/>
  <c r="P486"/>
  <c r="BA485"/>
  <c r="AK485"/>
  <c r="U485"/>
  <c r="AP484"/>
  <c r="Z484"/>
  <c r="J484"/>
  <c r="AO483"/>
  <c r="Y483"/>
  <c r="I483"/>
  <c r="AQ482"/>
  <c r="AA482"/>
  <c r="K482"/>
  <c r="AZ490"/>
  <c r="AJ490"/>
  <c r="T490"/>
  <c r="AX489"/>
  <c r="AH489"/>
  <c r="R489"/>
  <c r="AX488"/>
  <c r="AH488"/>
  <c r="R488"/>
  <c r="BB487"/>
  <c r="AL487"/>
  <c r="V487"/>
  <c r="BB486"/>
  <c r="AL486"/>
  <c r="V486"/>
  <c r="BG485"/>
  <c r="AU485"/>
  <c r="AE485"/>
  <c r="O485"/>
  <c r="AR484"/>
  <c r="AB484"/>
  <c r="L484"/>
  <c r="AQ483"/>
  <c r="AA483"/>
  <c r="K483"/>
  <c r="AS482"/>
  <c r="AC482"/>
  <c r="M482"/>
  <c r="P483"/>
  <c r="AX482"/>
  <c r="AH482"/>
  <c r="R482"/>
  <c r="P482"/>
  <c r="AF482"/>
  <c r="AV482"/>
  <c r="R483"/>
  <c r="AD483"/>
  <c r="AL483"/>
  <c r="AT483"/>
  <c r="BB483"/>
  <c r="Q484"/>
  <c r="Y484"/>
  <c r="AG484"/>
  <c r="AO484"/>
  <c r="AW484"/>
  <c r="BH482"/>
  <c r="N485"/>
  <c r="V485"/>
  <c r="AD485"/>
  <c r="AL485"/>
  <c r="AT485"/>
  <c r="BB485"/>
  <c r="S486"/>
  <c r="AA486"/>
  <c r="AI486"/>
  <c r="AQ486"/>
  <c r="AY486"/>
  <c r="BI482"/>
  <c r="S487"/>
  <c r="AA487"/>
  <c r="AI487"/>
  <c r="AQ487"/>
  <c r="AY487"/>
  <c r="BG487"/>
  <c r="O488"/>
  <c r="W488"/>
  <c r="AE488"/>
  <c r="AM488"/>
  <c r="AU488"/>
  <c r="BC488"/>
  <c r="BI483"/>
  <c r="O489"/>
  <c r="W489"/>
  <c r="AE489"/>
  <c r="AM489"/>
  <c r="AU489"/>
  <c r="BC489"/>
  <c r="Q490"/>
  <c r="Y490"/>
  <c r="AG490"/>
  <c r="AO490"/>
  <c r="AW490"/>
  <c r="BE490"/>
  <c r="T491"/>
  <c r="X491"/>
  <c r="AB491"/>
  <c r="AF491"/>
  <c r="AJ491"/>
  <c r="AN491"/>
  <c r="AR491"/>
  <c r="AV491"/>
  <c r="AZ491"/>
  <c r="BD491"/>
  <c r="BH491"/>
  <c r="BB490"/>
  <c r="AL490"/>
  <c r="V490"/>
  <c r="AZ489"/>
  <c r="AJ489"/>
  <c r="T489"/>
  <c r="AZ488"/>
  <c r="AJ488"/>
  <c r="T488"/>
  <c r="BD487"/>
  <c r="AN487"/>
  <c r="X487"/>
  <c r="BD486"/>
  <c r="AN486"/>
  <c r="X486"/>
  <c r="BI485"/>
  <c r="AS485"/>
  <c r="AC485"/>
  <c r="M485"/>
  <c r="AX484"/>
  <c r="AH484"/>
  <c r="R484"/>
  <c r="AW483"/>
  <c r="AG483"/>
  <c r="Q483"/>
  <c r="AY482"/>
  <c r="AI482"/>
  <c r="S482"/>
  <c r="BH490"/>
  <c r="AR490"/>
  <c r="AB490"/>
  <c r="BF489"/>
  <c r="AP489"/>
  <c r="Z489"/>
  <c r="BF488"/>
  <c r="AP488"/>
  <c r="Z488"/>
  <c r="BG486"/>
  <c r="AT487"/>
  <c r="AD487"/>
  <c r="N487"/>
  <c r="AT486"/>
  <c r="AD486"/>
  <c r="N486"/>
  <c r="BC485"/>
  <c r="AM485"/>
  <c r="W485"/>
  <c r="BG482"/>
  <c r="AZ484"/>
  <c r="AJ484"/>
  <c r="T484"/>
  <c r="AY483"/>
  <c r="AI483"/>
  <c r="S483"/>
  <c r="BA482"/>
  <c r="AK482"/>
  <c r="U482"/>
  <c r="X483"/>
  <c r="BE482"/>
  <c r="AP482"/>
  <c r="Z482"/>
  <c r="J482"/>
  <c r="L482"/>
  <c r="AB482"/>
  <c r="AR482"/>
  <c r="N483"/>
  <c r="AB483"/>
  <c r="AJ483"/>
  <c r="AR483"/>
  <c r="AZ483"/>
  <c r="O484"/>
  <c r="W484"/>
  <c r="AE484"/>
  <c r="AM484"/>
  <c r="AU484"/>
  <c r="BC484"/>
  <c r="L485"/>
  <c r="T485"/>
  <c r="AB485"/>
  <c r="AJ485"/>
  <c r="AR485"/>
  <c r="AZ485"/>
  <c r="Q486"/>
  <c r="Y486"/>
  <c r="AG486"/>
  <c r="AO486"/>
  <c r="AW486"/>
  <c r="BE486"/>
  <c r="Q487"/>
  <c r="Y487"/>
  <c r="AG487"/>
  <c r="AO487"/>
  <c r="AW487"/>
  <c r="BE487"/>
  <c r="U488"/>
  <c r="AC488"/>
  <c r="AK488"/>
  <c r="AS488"/>
  <c r="BA488"/>
  <c r="BH487"/>
  <c r="U489"/>
  <c r="AC489"/>
  <c r="AK489"/>
  <c r="AS489"/>
  <c r="BA489"/>
  <c r="BI489"/>
  <c r="BI488"/>
  <c r="W490"/>
  <c r="AE490"/>
  <c r="AM490"/>
  <c r="AU490"/>
  <c r="BC490"/>
  <c r="S491"/>
  <c r="W491"/>
  <c r="AA491"/>
  <c r="AE491"/>
  <c r="AI491"/>
  <c r="AM491"/>
  <c r="AQ491"/>
  <c r="AU491"/>
  <c r="AY491"/>
  <c r="BC491"/>
  <c r="BG491"/>
  <c r="BF490"/>
  <c r="AP490"/>
  <c r="Z490"/>
  <c r="BD489"/>
  <c r="AN489"/>
  <c r="X489"/>
  <c r="BD488"/>
  <c r="AN488"/>
  <c r="X488"/>
  <c r="BH484"/>
  <c r="AR487"/>
  <c r="AB487"/>
  <c r="BF483"/>
  <c r="AR486"/>
  <c r="AB486"/>
  <c r="L486"/>
  <c r="AW485"/>
  <c r="AG485"/>
  <c r="Q485"/>
  <c r="BB484"/>
  <c r="AL484"/>
  <c r="V484"/>
  <c r="BA483"/>
  <c r="AK483"/>
  <c r="U483"/>
  <c r="BC482"/>
  <c r="AM482"/>
  <c r="W482"/>
  <c r="AV490"/>
  <c r="AF490"/>
  <c r="P490"/>
  <c r="AT489"/>
  <c r="AD489"/>
  <c r="BI487"/>
  <c r="AT488"/>
  <c r="AD488"/>
  <c r="N488"/>
  <c r="AX487"/>
  <c r="AH487"/>
  <c r="R487"/>
  <c r="AX486"/>
  <c r="AH486"/>
  <c r="R486"/>
  <c r="BF484"/>
  <c r="AQ485"/>
  <c r="AA485"/>
  <c r="K485"/>
  <c r="BD484"/>
  <c r="AN484"/>
  <c r="X484"/>
  <c r="BC483"/>
  <c r="AM483"/>
  <c r="W483"/>
  <c r="BD482"/>
  <c r="AO482"/>
  <c r="Y482"/>
  <c r="I482"/>
  <c r="L483"/>
  <c r="AT482"/>
  <c r="AD482"/>
  <c r="N482"/>
  <c r="AJ482"/>
  <c r="AN483"/>
  <c r="AA484"/>
  <c r="AF485"/>
  <c r="AK486"/>
  <c r="U487"/>
  <c r="BA487"/>
  <c r="Q488"/>
  <c r="AW488"/>
  <c r="Y489"/>
  <c r="BE489"/>
  <c r="S490"/>
  <c r="AY490"/>
  <c r="Q491"/>
  <c r="AG491"/>
  <c r="AW491"/>
  <c r="R490"/>
  <c r="AV488"/>
  <c r="AJ487"/>
  <c r="T486"/>
  <c r="N484"/>
  <c r="AU482"/>
  <c r="BB489"/>
  <c r="AL488"/>
  <c r="Z487"/>
  <c r="BG484"/>
  <c r="BF482"/>
  <c r="P484"/>
  <c r="AW482"/>
  <c r="T483"/>
  <c r="V483"/>
  <c r="K484"/>
  <c r="AQ484"/>
  <c r="P485"/>
  <c r="AV485"/>
  <c r="BF485"/>
  <c r="U486"/>
  <c r="BA486"/>
  <c r="AK487"/>
  <c r="AG488"/>
  <c r="AO489"/>
  <c r="AI490"/>
  <c r="Y491"/>
  <c r="AO491"/>
  <c r="BE491"/>
  <c r="AX490"/>
  <c r="AF489"/>
  <c r="P488"/>
  <c r="AZ486"/>
  <c r="AO485"/>
  <c r="AT484"/>
  <c r="AC483"/>
  <c r="O482"/>
  <c r="AN490"/>
  <c r="V489"/>
  <c r="BF487"/>
  <c r="AP486"/>
  <c r="AI485"/>
  <c r="AV484"/>
  <c r="AE483"/>
  <c r="Q482"/>
  <c r="AL482"/>
  <c r="AZ482"/>
  <c r="AV483"/>
  <c r="AI484"/>
  <c r="BD483"/>
  <c r="BE483"/>
  <c r="AN485"/>
  <c r="M486"/>
  <c r="AS486"/>
  <c r="AC487"/>
  <c r="BI484"/>
  <c r="BH486"/>
  <c r="Y488"/>
  <c r="BE488"/>
  <c r="AG489"/>
  <c r="AA490"/>
  <c r="BG490"/>
  <c r="U491"/>
  <c r="AK491"/>
  <c r="BA491"/>
  <c r="AV489"/>
  <c r="AF488"/>
  <c r="T487"/>
  <c r="BE485"/>
  <c r="AS483"/>
  <c r="AE482"/>
  <c r="BD490"/>
  <c r="AL489"/>
  <c r="V488"/>
  <c r="BF486"/>
  <c r="AY485"/>
  <c r="AU483"/>
  <c r="AG482"/>
  <c r="BB482"/>
  <c r="AF483"/>
  <c r="BD485"/>
  <c r="AW489"/>
  <c r="AQ490"/>
  <c r="AS491"/>
  <c r="AZ487"/>
  <c r="Z486"/>
  <c r="O483"/>
  <c r="AY484"/>
  <c r="M487"/>
  <c r="AH490"/>
  <c r="Y485"/>
  <c r="M483"/>
  <c r="BB488"/>
  <c r="S484"/>
  <c r="AC486"/>
  <c r="AO488"/>
  <c r="BI491"/>
  <c r="AJ486"/>
  <c r="AD484"/>
  <c r="X490"/>
  <c r="S485"/>
  <c r="Q489"/>
  <c r="X485"/>
  <c r="AC491"/>
  <c r="P489"/>
  <c r="AS487"/>
  <c r="V482"/>
  <c r="T482"/>
  <c r="AF484"/>
  <c r="J145" i="1"/>
  <c r="J157"/>
  <c r="J165"/>
  <c r="I139"/>
  <c r="H158"/>
  <c r="O480" i="18"/>
  <c r="K480"/>
  <c r="H480"/>
  <c r="G480"/>
  <c r="G492" s="1"/>
  <c r="N480"/>
  <c r="J480"/>
  <c r="L480"/>
  <c r="I480"/>
  <c r="M480"/>
  <c r="H88"/>
  <c r="M356"/>
  <c r="H351"/>
  <c r="H361" s="1"/>
  <c r="N357"/>
  <c r="P358"/>
  <c r="O356"/>
  <c r="K352"/>
  <c r="L354"/>
  <c r="L352"/>
  <c r="Q358"/>
  <c r="U359"/>
  <c r="R355"/>
  <c r="T356"/>
  <c r="Q357"/>
  <c r="O354"/>
  <c r="R354"/>
  <c r="O353"/>
  <c r="S354"/>
  <c r="X356"/>
  <c r="P352"/>
  <c r="T355"/>
  <c r="N351"/>
  <c r="Q353"/>
  <c r="U355"/>
  <c r="X354"/>
  <c r="Y354"/>
  <c r="U357"/>
  <c r="Y359"/>
  <c r="V358"/>
  <c r="AB354"/>
  <c r="AF354"/>
  <c r="S353"/>
  <c r="W357"/>
  <c r="Z355"/>
  <c r="AB359"/>
  <c r="AF359"/>
  <c r="AJ359"/>
  <c r="AN359"/>
  <c r="AR359"/>
  <c r="AV359"/>
  <c r="AZ359"/>
  <c r="BD359"/>
  <c r="BH359"/>
  <c r="AE360"/>
  <c r="AI360"/>
  <c r="Z357"/>
  <c r="AK354"/>
  <c r="AO354"/>
  <c r="AS354"/>
  <c r="X353"/>
  <c r="W358"/>
  <c r="AM360"/>
  <c r="AD356"/>
  <c r="AD357"/>
  <c r="AA355"/>
  <c r="AR360"/>
  <c r="Y358"/>
  <c r="AH357"/>
  <c r="AV354"/>
  <c r="AH356"/>
  <c r="AB355"/>
  <c r="AC358"/>
  <c r="AG358"/>
  <c r="AK358"/>
  <c r="AO358"/>
  <c r="AS358"/>
  <c r="AL356"/>
  <c r="AL357"/>
  <c r="AZ354"/>
  <c r="AC355"/>
  <c r="AX360"/>
  <c r="BB360"/>
  <c r="BF360"/>
  <c r="BA354"/>
  <c r="BE354"/>
  <c r="BI354"/>
  <c r="AV358"/>
  <c r="AZ358"/>
  <c r="BD358"/>
  <c r="BH358"/>
  <c r="AO357"/>
  <c r="AS357"/>
  <c r="AW357"/>
  <c r="BA357"/>
  <c r="BE357"/>
  <c r="BI357"/>
  <c r="AI353"/>
  <c r="AM353"/>
  <c r="AQ353"/>
  <c r="AU353"/>
  <c r="AY353"/>
  <c r="BC353"/>
  <c r="BG353"/>
  <c r="AP356"/>
  <c r="AS356"/>
  <c r="AW356"/>
  <c r="AE355"/>
  <c r="BB356"/>
  <c r="BF356"/>
  <c r="W351"/>
  <c r="X351"/>
  <c r="AH355"/>
  <c r="AD352"/>
  <c r="AH352"/>
  <c r="AI352"/>
  <c r="AL355"/>
  <c r="AM355"/>
  <c r="AP352"/>
  <c r="AG351"/>
  <c r="AH351"/>
  <c r="AI351"/>
  <c r="AW352"/>
  <c r="AY352"/>
  <c r="AL351"/>
  <c r="AV355"/>
  <c r="AW355"/>
  <c r="AP351"/>
  <c r="AZ355"/>
  <c r="BA355"/>
  <c r="BI352"/>
  <c r="BD355"/>
  <c r="BF355"/>
  <c r="BH355"/>
  <c r="BB351"/>
  <c r="BF351"/>
  <c r="P359"/>
  <c r="Q359"/>
  <c r="L355"/>
  <c r="J353"/>
  <c r="J352"/>
  <c r="N355"/>
  <c r="S359"/>
  <c r="S360"/>
  <c r="M354"/>
  <c r="O357"/>
  <c r="T360"/>
  <c r="M353"/>
  <c r="N353"/>
  <c r="R358"/>
  <c r="Q354"/>
  <c r="L351"/>
  <c r="S357"/>
  <c r="U360"/>
  <c r="T354"/>
  <c r="U354"/>
  <c r="Z356"/>
  <c r="W354"/>
  <c r="T358"/>
  <c r="X359"/>
  <c r="U358"/>
  <c r="AB356"/>
  <c r="X355"/>
  <c r="T352"/>
  <c r="AD354"/>
  <c r="AH354"/>
  <c r="Z360"/>
  <c r="Z359"/>
  <c r="AD359"/>
  <c r="AH359"/>
  <c r="AL359"/>
  <c r="AP359"/>
  <c r="AT359"/>
  <c r="AX359"/>
  <c r="BB359"/>
  <c r="BF359"/>
  <c r="AC360"/>
  <c r="AG360"/>
  <c r="AK360"/>
  <c r="AB357"/>
  <c r="AM354"/>
  <c r="AQ354"/>
  <c r="V353"/>
  <c r="U352"/>
  <c r="Y353"/>
  <c r="AO360"/>
  <c r="Z353"/>
  <c r="AF357"/>
  <c r="AP360"/>
  <c r="AF356"/>
  <c r="AA358"/>
  <c r="S351"/>
  <c r="AX354"/>
  <c r="AJ356"/>
  <c r="AT360"/>
  <c r="AE358"/>
  <c r="AI358"/>
  <c r="AM358"/>
  <c r="AQ358"/>
  <c r="AI357"/>
  <c r="T351"/>
  <c r="AD353"/>
  <c r="AN356"/>
  <c r="AV360"/>
  <c r="AZ360"/>
  <c r="BD360"/>
  <c r="BH360"/>
  <c r="BC354"/>
  <c r="BG354"/>
  <c r="AE353"/>
  <c r="AX358"/>
  <c r="BB358"/>
  <c r="BF358"/>
  <c r="X352"/>
  <c r="AQ357"/>
  <c r="AU357"/>
  <c r="AY357"/>
  <c r="BC357"/>
  <c r="BG357"/>
  <c r="AG353"/>
  <c r="AK353"/>
  <c r="AO353"/>
  <c r="AS353"/>
  <c r="AW353"/>
  <c r="BA353"/>
  <c r="BE353"/>
  <c r="BI353"/>
  <c r="AQ356"/>
  <c r="AU356"/>
  <c r="V351"/>
  <c r="AZ356"/>
  <c r="BD356"/>
  <c r="BH356"/>
  <c r="AF355"/>
  <c r="AB352"/>
  <c r="AC352"/>
  <c r="AF352"/>
  <c r="AJ355"/>
  <c r="AC351"/>
  <c r="AK352"/>
  <c r="AN352"/>
  <c r="AN355"/>
  <c r="AF351"/>
  <c r="AP355"/>
  <c r="AQ355"/>
  <c r="AJ351"/>
  <c r="AX352"/>
  <c r="AZ352"/>
  <c r="AU355"/>
  <c r="AN351"/>
  <c r="AX355"/>
  <c r="AY355"/>
  <c r="AR351"/>
  <c r="AS351"/>
  <c r="BC355"/>
  <c r="BE355"/>
  <c r="BG355"/>
  <c r="BI355"/>
  <c r="BD351"/>
  <c r="BH351"/>
  <c r="X82"/>
  <c r="BH87"/>
  <c r="S82"/>
  <c r="AG87"/>
  <c r="S84"/>
  <c r="M81"/>
  <c r="AH80"/>
  <c r="AN81"/>
  <c r="AZ80"/>
  <c r="BH78"/>
  <c r="V82"/>
  <c r="AI83"/>
  <c r="V84"/>
  <c r="P81"/>
  <c r="AO80"/>
  <c r="AU81"/>
  <c r="BB80"/>
  <c r="BI78"/>
  <c r="AG82"/>
  <c r="AT83"/>
  <c r="AG84"/>
  <c r="AO84"/>
  <c r="AN87"/>
  <c r="O79"/>
  <c r="BG84"/>
  <c r="J78"/>
  <c r="AJ82"/>
  <c r="AW83"/>
  <c r="AJ84"/>
  <c r="AR84"/>
  <c r="AQ87"/>
  <c r="R79"/>
  <c r="AX79"/>
  <c r="P82"/>
  <c r="AD87"/>
  <c r="P84"/>
  <c r="BC85"/>
  <c r="AI80"/>
  <c r="AO81"/>
  <c r="BE85"/>
  <c r="BE78"/>
  <c r="AB82"/>
  <c r="AO83"/>
  <c r="AB84"/>
  <c r="V81"/>
  <c r="AI87"/>
  <c r="J79"/>
  <c r="BC81"/>
  <c r="BH82"/>
  <c r="O85"/>
  <c r="M78"/>
  <c r="AM82"/>
  <c r="AZ83"/>
  <c r="AM84"/>
  <c r="AU84"/>
  <c r="AP87"/>
  <c r="Q79"/>
  <c r="BF83"/>
  <c r="T78"/>
  <c r="AP82"/>
  <c r="BC83"/>
  <c r="Q85"/>
  <c r="AA81"/>
  <c r="AV87"/>
  <c r="X79"/>
  <c r="BA78"/>
  <c r="AA78"/>
  <c r="S83"/>
  <c r="X86"/>
  <c r="AB85"/>
  <c r="AL81"/>
  <c r="BG87"/>
  <c r="AQ79"/>
  <c r="AT78"/>
  <c r="AA80"/>
  <c r="O82"/>
  <c r="AC87"/>
  <c r="O84"/>
  <c r="BB85"/>
  <c r="AD80"/>
  <c r="AZ82"/>
  <c r="AY80"/>
  <c r="BD78"/>
  <c r="R82"/>
  <c r="AF87"/>
  <c r="R84"/>
  <c r="L81"/>
  <c r="AK80"/>
  <c r="AQ81"/>
  <c r="BG85"/>
  <c r="BG78"/>
  <c r="AC82"/>
  <c r="AP83"/>
  <c r="AC84"/>
  <c r="W81"/>
  <c r="AJ87"/>
  <c r="K79"/>
  <c r="AU79"/>
  <c r="V83"/>
  <c r="AW86"/>
  <c r="BG81"/>
  <c r="AW78"/>
  <c r="Y87"/>
  <c r="AR86"/>
  <c r="AX85"/>
  <c r="AP80"/>
  <c r="AV81"/>
  <c r="BB81"/>
  <c r="X78"/>
  <c r="AB83"/>
  <c r="AG86"/>
  <c r="AK85"/>
  <c r="AE81"/>
  <c r="AZ87"/>
  <c r="AB79"/>
  <c r="BH85"/>
  <c r="AE78"/>
  <c r="W83"/>
  <c r="AB86"/>
  <c r="AF85"/>
  <c r="L80"/>
  <c r="AX86"/>
  <c r="AI79"/>
  <c r="BI85"/>
  <c r="Y78"/>
  <c r="Q83"/>
  <c r="V86"/>
  <c r="Z85"/>
  <c r="AJ81"/>
  <c r="BA87"/>
  <c r="AC79"/>
  <c r="BG83"/>
  <c r="AF78"/>
  <c r="T83"/>
  <c r="Y86"/>
  <c r="AC85"/>
  <c r="AM81"/>
  <c r="AU86"/>
  <c r="AJ79"/>
  <c r="BB78"/>
  <c r="AM78"/>
  <c r="AE83"/>
  <c r="AH86"/>
  <c r="AN85"/>
  <c r="T80"/>
  <c r="BF86"/>
  <c r="AM79"/>
  <c r="BE80"/>
  <c r="AP78"/>
  <c r="R87"/>
  <c r="AK86"/>
  <c r="AQ85"/>
  <c r="W80"/>
  <c r="BI86"/>
  <c r="AV80"/>
  <c r="V78"/>
  <c r="N83"/>
  <c r="S86"/>
  <c r="W85"/>
  <c r="AG81"/>
  <c r="BB87"/>
  <c r="AD79"/>
  <c r="BA79"/>
  <c r="AH78"/>
  <c r="Z83"/>
  <c r="AE86"/>
  <c r="AI85"/>
  <c r="O80"/>
  <c r="BA86"/>
  <c r="AP79"/>
  <c r="BC79"/>
  <c r="AN82"/>
  <c r="AT87"/>
  <c r="AS78"/>
  <c r="U87"/>
  <c r="AN86"/>
  <c r="AT85"/>
  <c r="V80"/>
  <c r="BH86"/>
  <c r="BC84"/>
  <c r="BI79"/>
  <c r="AV78"/>
  <c r="X87"/>
  <c r="AQ86"/>
  <c r="AW85"/>
  <c r="AC80"/>
  <c r="AY82"/>
  <c r="AX80"/>
  <c r="BI81"/>
  <c r="U82"/>
  <c r="AH83"/>
  <c r="U84"/>
  <c r="O81"/>
  <c r="AN80"/>
  <c r="AT81"/>
  <c r="BI87"/>
  <c r="AO86"/>
  <c r="U78"/>
  <c r="M83"/>
  <c r="R86"/>
  <c r="V85"/>
  <c r="AF81"/>
  <c r="AW87"/>
  <c r="Y79"/>
  <c r="BD79"/>
  <c r="AB78"/>
  <c r="P83"/>
  <c r="U86"/>
  <c r="Y85"/>
  <c r="AI81"/>
  <c r="BD87"/>
  <c r="AF79"/>
  <c r="BD80"/>
  <c r="AI78"/>
  <c r="AA83"/>
  <c r="AF86"/>
  <c r="AJ85"/>
  <c r="P80"/>
  <c r="BB86"/>
  <c r="BA84"/>
  <c r="BG79"/>
  <c r="AE85"/>
  <c r="AZ81"/>
  <c r="Q78"/>
  <c r="AQ82"/>
  <c r="BD83"/>
  <c r="R85"/>
  <c r="AB81"/>
  <c r="AV86"/>
  <c r="AK79"/>
  <c r="BF82"/>
  <c r="AD82"/>
  <c r="AQ83"/>
  <c r="AD84"/>
  <c r="AG80"/>
  <c r="BD85"/>
  <c r="AS79"/>
  <c r="BF78"/>
  <c r="Y82"/>
  <c r="AL83"/>
  <c r="Y84"/>
  <c r="S81"/>
  <c r="AR80"/>
  <c r="AX81"/>
  <c r="AR79"/>
  <c r="C8" i="7943"/>
  <c r="E24" s="1"/>
  <c r="E38" s="1"/>
  <c r="D6" i="18"/>
  <c r="AK6" s="1"/>
  <c r="F9" i="2"/>
  <c r="N37" i="1"/>
  <c r="F870" i="18" s="1"/>
  <c r="AD6"/>
  <c r="L6"/>
  <c r="U6"/>
  <c r="AP6"/>
  <c r="AR6"/>
  <c r="BB6"/>
  <c r="BH6"/>
  <c r="AL6"/>
  <c r="AF6"/>
  <c r="AG6"/>
  <c r="H6"/>
  <c r="J139" i="1" l="1"/>
  <c r="AY6" i="18"/>
  <c r="Q6"/>
  <c r="AI6"/>
  <c r="AE6"/>
  <c r="S6"/>
  <c r="AN6"/>
  <c r="R6"/>
  <c r="N6"/>
  <c r="X6"/>
  <c r="BF6"/>
  <c r="M6"/>
  <c r="O6"/>
  <c r="AT6"/>
  <c r="AS763"/>
  <c r="BI763"/>
  <c r="AX755"/>
  <c r="BF764"/>
  <c r="N756"/>
  <c r="BF756"/>
  <c r="AX760"/>
  <c r="O760"/>
  <c r="AL755"/>
  <c r="V764"/>
  <c r="AU756"/>
  <c r="AY764"/>
  <c r="BE761"/>
  <c r="BE759"/>
  <c r="AO759"/>
  <c r="R761"/>
  <c r="M757"/>
  <c r="BC763"/>
  <c r="AF764"/>
  <c r="AH761"/>
  <c r="BA757"/>
  <c r="AI757"/>
  <c r="O759"/>
  <c r="AC762"/>
  <c r="BE764"/>
  <c r="BC761"/>
  <c r="V763"/>
  <c r="AQ759"/>
  <c r="T757"/>
  <c r="BI758"/>
  <c r="BF758"/>
  <c r="BC758"/>
  <c r="BD755"/>
  <c r="BA756"/>
  <c r="Y757"/>
  <c r="AP762"/>
  <c r="X762"/>
  <c r="AF759"/>
  <c r="BI756"/>
  <c r="AF761"/>
  <c r="K755"/>
  <c r="AH763"/>
  <c r="AQ760"/>
  <c r="AD758"/>
  <c r="AY757"/>
  <c r="V755"/>
  <c r="M759"/>
  <c r="AW756"/>
  <c r="AA763"/>
  <c r="AJ760"/>
  <c r="BF759"/>
  <c r="AV757"/>
  <c r="U759"/>
  <c r="K758"/>
  <c r="AZ763"/>
  <c r="AC764"/>
  <c r="AB761"/>
  <c r="W755"/>
  <c r="AB757"/>
  <c r="N760"/>
  <c r="AC763"/>
  <c r="BI762"/>
  <c r="BH762"/>
  <c r="BG756"/>
  <c r="BH759"/>
  <c r="AU762"/>
  <c r="AQ758"/>
  <c r="X763"/>
  <c r="AX762"/>
  <c r="AH764"/>
  <c r="U757"/>
  <c r="BB763"/>
  <c r="AA755"/>
  <c r="AG761"/>
  <c r="AA758"/>
  <c r="AD757"/>
  <c r="S758"/>
  <c r="AO758"/>
  <c r="AU763"/>
  <c r="BD760"/>
  <c r="AB764"/>
  <c r="X764"/>
  <c r="AA757"/>
  <c r="V756"/>
  <c r="AE755"/>
  <c r="AW764"/>
  <c r="AU761"/>
  <c r="T762"/>
  <c r="AI759"/>
  <c r="O762"/>
  <c r="BH755"/>
  <c r="Y755"/>
  <c r="AS755"/>
  <c r="AW758"/>
  <c r="BB755"/>
  <c r="Y762"/>
  <c r="W756"/>
  <c r="AV758"/>
  <c r="AL756"/>
  <c r="S764"/>
  <c r="AP755"/>
  <c r="Z764"/>
  <c r="AN758"/>
  <c r="AM756"/>
  <c r="AI760"/>
  <c r="Z760"/>
  <c r="AQ757"/>
  <c r="Q764"/>
  <c r="O757"/>
  <c r="AS756"/>
  <c r="BH764"/>
  <c r="AJ756"/>
  <c r="AX759"/>
  <c r="AN757"/>
  <c r="U755"/>
  <c r="K756"/>
  <c r="AR763"/>
  <c r="BE760"/>
  <c r="AB760"/>
  <c r="AU759"/>
  <c r="R763"/>
  <c r="M758"/>
  <c r="BA758"/>
  <c r="V759"/>
  <c r="Q763"/>
  <c r="S759"/>
  <c r="K6"/>
  <c r="BA6"/>
  <c r="I6"/>
  <c r="BI6"/>
  <c r="J6"/>
  <c r="AW6"/>
  <c r="AX6"/>
  <c r="AA6"/>
  <c r="AO6"/>
  <c r="P6"/>
  <c r="BD6"/>
  <c r="AV6"/>
  <c r="AQ6"/>
  <c r="T6"/>
  <c r="BD758"/>
  <c r="AT755"/>
  <c r="BG758"/>
  <c r="AT756"/>
  <c r="Q761"/>
  <c r="AO762"/>
  <c r="AO756"/>
  <c r="AC757"/>
  <c r="AN762"/>
  <c r="AG760"/>
  <c r="AJ755"/>
  <c r="AD763"/>
  <c r="AM760"/>
  <c r="U762"/>
  <c r="AU757"/>
  <c r="T764"/>
  <c r="L759"/>
  <c r="AR756"/>
  <c r="AV764"/>
  <c r="AX761"/>
  <c r="X755"/>
  <c r="AL759"/>
  <c r="Q762"/>
  <c r="AE762"/>
  <c r="AF763"/>
  <c r="AS760"/>
  <c r="Y764"/>
  <c r="AW757"/>
  <c r="R759"/>
  <c r="K757"/>
  <c r="BB764"/>
  <c r="BA762"/>
  <c r="BF762"/>
  <c r="AL762"/>
  <c r="V758"/>
  <c r="AT762"/>
  <c r="AG762"/>
  <c r="W763"/>
  <c r="AZ755"/>
  <c r="Z763"/>
  <c r="R758"/>
  <c r="AX763"/>
  <c r="BG760"/>
  <c r="AC761"/>
  <c r="W764"/>
  <c r="Z757"/>
  <c r="S757"/>
  <c r="AZ756"/>
  <c r="AQ763"/>
  <c r="AZ760"/>
  <c r="AA761"/>
  <c r="AF756"/>
  <c r="V760"/>
  <c r="R755"/>
  <c r="Z762"/>
  <c r="AS764"/>
  <c r="AQ761"/>
  <c r="BF757"/>
  <c r="AE759"/>
  <c r="Q758"/>
  <c r="V762"/>
  <c r="AI756"/>
  <c r="AP760"/>
  <c r="AZ758"/>
  <c r="W762"/>
  <c r="BE762"/>
  <c r="AN755"/>
  <c r="BH761"/>
  <c r="L755"/>
  <c r="AH755"/>
  <c r="AP757"/>
  <c r="AJ758"/>
  <c r="AQ764"/>
  <c r="AW761"/>
  <c r="V761"/>
  <c r="AG759"/>
  <c r="Q760"/>
  <c r="J756"/>
  <c r="AG758"/>
  <c r="AN764"/>
  <c r="AP761"/>
  <c r="BI757"/>
  <c r="AD759"/>
  <c r="O761"/>
  <c r="AX756"/>
  <c r="AN756"/>
  <c r="AK760"/>
  <c r="BC759"/>
  <c r="AO757"/>
  <c r="S760"/>
  <c r="J755"/>
  <c r="BF760"/>
  <c r="BI755"/>
  <c r="BA755"/>
  <c r="BC762"/>
  <c r="BB756"/>
  <c r="AR759"/>
  <c r="AS762"/>
  <c r="BA763"/>
  <c r="AV759"/>
  <c r="AR762"/>
  <c r="AL760"/>
  <c r="Q756"/>
  <c r="AP763"/>
  <c r="AY760"/>
  <c r="Z761"/>
  <c r="AW759"/>
  <c r="AA756"/>
  <c r="N758"/>
  <c r="AM758"/>
  <c r="AI763"/>
  <c r="AR760"/>
  <c r="X761"/>
  <c r="W758"/>
  <c r="AB756"/>
  <c r="Q755"/>
  <c r="BH763"/>
  <c r="AK764"/>
  <c r="AI761"/>
  <c r="AC758"/>
  <c r="W759"/>
  <c r="O758"/>
  <c r="AH762"/>
  <c r="G6"/>
  <c r="G7" s="1"/>
  <c r="N781" s="1"/>
  <c r="Z6"/>
  <c r="AS6"/>
  <c r="AM6"/>
  <c r="BG6"/>
  <c r="Y6"/>
  <c r="AU6"/>
  <c r="AZ6"/>
  <c r="V6"/>
  <c r="W6"/>
  <c r="AH6"/>
  <c r="AJ6"/>
  <c r="BE6"/>
  <c r="AC6"/>
  <c r="AT757"/>
  <c r="AY762"/>
  <c r="BD762"/>
  <c r="BD756"/>
  <c r="AX757"/>
  <c r="AW755"/>
  <c r="AY756"/>
  <c r="BC757"/>
  <c r="BB758"/>
  <c r="BB760"/>
  <c r="T756"/>
  <c r="AT763"/>
  <c r="BC760"/>
  <c r="Y763"/>
  <c r="X758"/>
  <c r="R762"/>
  <c r="N761"/>
  <c r="AA762"/>
  <c r="AF758"/>
  <c r="AE758"/>
  <c r="BB759"/>
  <c r="AR757"/>
  <c r="P763"/>
  <c r="R756"/>
  <c r="AV763"/>
  <c r="BI760"/>
  <c r="AF760"/>
  <c r="X760"/>
  <c r="W760"/>
  <c r="Q757"/>
  <c r="AN759"/>
  <c r="U758"/>
  <c r="AZ761"/>
  <c r="AU755"/>
  <c r="AT760"/>
  <c r="BF755"/>
  <c r="AR758"/>
  <c r="AR761"/>
  <c r="BG762"/>
  <c r="BE763"/>
  <c r="AJ759"/>
  <c r="AQ756"/>
  <c r="AM764"/>
  <c r="AS761"/>
  <c r="BH757"/>
  <c r="AC759"/>
  <c r="T755"/>
  <c r="M755"/>
  <c r="BG763"/>
  <c r="AJ764"/>
  <c r="AL761"/>
  <c r="BE757"/>
  <c r="Z759"/>
  <c r="P759"/>
  <c r="AG755"/>
  <c r="BI764"/>
  <c r="BG761"/>
  <c r="AY759"/>
  <c r="AK757"/>
  <c r="Q759"/>
  <c r="AL764"/>
  <c r="AS758"/>
  <c r="AT758"/>
  <c r="BE758"/>
  <c r="AW763"/>
  <c r="P755"/>
  <c r="AQ755"/>
  <c r="AT764"/>
  <c r="P762"/>
  <c r="BE756"/>
  <c r="AZ759"/>
  <c r="AV756"/>
  <c r="BG764"/>
  <c r="Z755"/>
  <c r="W761"/>
  <c r="AM757"/>
  <c r="T759"/>
  <c r="U756"/>
  <c r="AI758"/>
  <c r="BD764"/>
  <c r="BF761"/>
  <c r="Y760"/>
  <c r="AJ757"/>
  <c r="Y756"/>
  <c r="I756"/>
  <c r="AN763"/>
  <c r="BA760"/>
  <c r="AA764"/>
  <c r="T761"/>
  <c r="AC756"/>
  <c r="L758"/>
  <c r="AJ762"/>
  <c r="AM762"/>
  <c r="N757"/>
  <c r="X759"/>
  <c r="BH756"/>
  <c r="AN761"/>
  <c r="AW762"/>
  <c r="AM755"/>
  <c r="AH756"/>
  <c r="AZ762"/>
  <c r="AX764"/>
  <c r="Z756"/>
  <c r="BF763"/>
  <c r="AE764"/>
  <c r="AK761"/>
  <c r="AZ757"/>
  <c r="AH757"/>
  <c r="X756"/>
  <c r="H755"/>
  <c r="AY763"/>
  <c r="BH760"/>
  <c r="AD761"/>
  <c r="AB758"/>
  <c r="AE757"/>
  <c r="M760"/>
  <c r="AB762"/>
  <c r="BA764"/>
  <c r="AY761"/>
  <c r="U761"/>
  <c r="AM759"/>
  <c r="P761"/>
  <c r="Z758"/>
  <c r="I88"/>
  <c r="F8" i="2"/>
  <c r="H492" i="18"/>
  <c r="F11" i="2"/>
  <c r="D18" i="24" s="1"/>
  <c r="F18" i="2"/>
  <c r="D11" i="24" s="1"/>
  <c r="D12"/>
  <c r="Q177" i="1"/>
  <c r="F25" i="2"/>
  <c r="F31" s="1"/>
  <c r="F24" i="7943"/>
  <c r="F38" s="1"/>
  <c r="H139" i="1"/>
  <c r="BC6" i="18"/>
  <c r="I440"/>
  <c r="J440" s="1"/>
  <c r="AB6"/>
  <c r="N573"/>
  <c r="M573"/>
  <c r="N508"/>
  <c r="Q4"/>
  <c r="M361"/>
  <c r="J401"/>
  <c r="H453"/>
  <c r="I453" s="1"/>
  <c r="K573"/>
  <c r="I664"/>
  <c r="K664"/>
  <c r="O781"/>
  <c r="L573"/>
  <c r="M508"/>
  <c r="H859"/>
  <c r="P677"/>
  <c r="P76"/>
  <c r="P349"/>
  <c r="P361" s="1"/>
  <c r="P480"/>
  <c r="P492" s="1"/>
  <c r="Q3"/>
  <c r="H427"/>
  <c r="H805"/>
  <c r="L361"/>
  <c r="N76"/>
  <c r="N88" s="1"/>
  <c r="M76"/>
  <c r="M88" s="1"/>
  <c r="K76"/>
  <c r="K88" s="1"/>
  <c r="J349"/>
  <c r="J361" s="1"/>
  <c r="H831"/>
  <c r="I831" s="1"/>
  <c r="J831" s="1"/>
  <c r="H857"/>
  <c r="J88"/>
  <c r="I805"/>
  <c r="I818"/>
  <c r="J818" s="1"/>
  <c r="H844"/>
  <c r="I844" s="1"/>
  <c r="H792"/>
  <c r="G856"/>
  <c r="G804"/>
  <c r="G843"/>
  <c r="G830"/>
  <c r="G817"/>
  <c r="J492"/>
  <c r="G7" i="24"/>
  <c r="J453" i="18"/>
  <c r="I427"/>
  <c r="J427" s="1"/>
  <c r="J388"/>
  <c r="K388" s="1"/>
  <c r="K401"/>
  <c r="J805"/>
  <c r="I414"/>
  <c r="I857"/>
  <c r="O361"/>
  <c r="I492"/>
  <c r="M492"/>
  <c r="O492"/>
  <c r="N492"/>
  <c r="L492"/>
  <c r="I44" i="7943"/>
  <c r="G439" i="18"/>
  <c r="F44" i="7943"/>
  <c r="G869" i="18"/>
  <c r="P88"/>
  <c r="O88"/>
  <c r="K453"/>
  <c r="N361"/>
  <c r="K361"/>
  <c r="E46" i="7943"/>
  <c r="Q140" i="1"/>
  <c r="I145"/>
  <c r="I157"/>
  <c r="L88" i="18"/>
  <c r="K492"/>
  <c r="K753"/>
  <c r="G753"/>
  <c r="G765" s="1"/>
  <c r="I753"/>
  <c r="P753"/>
  <c r="M753"/>
  <c r="O753"/>
  <c r="J753"/>
  <c r="J765" s="1"/>
  <c r="L753"/>
  <c r="H753"/>
  <c r="H765" s="1"/>
  <c r="Q753"/>
  <c r="N753"/>
  <c r="N765" s="1"/>
  <c r="F12" i="2" l="1"/>
  <c r="I765" i="18"/>
  <c r="F26" i="2"/>
  <c r="F28"/>
  <c r="Q765" i="18"/>
  <c r="O765"/>
  <c r="H869"/>
  <c r="P664"/>
  <c r="P781"/>
  <c r="P768"/>
  <c r="H820"/>
  <c r="H830" s="1"/>
  <c r="L508"/>
  <c r="H677"/>
  <c r="K677"/>
  <c r="H508"/>
  <c r="K768"/>
  <c r="I573"/>
  <c r="H846"/>
  <c r="J664"/>
  <c r="H781"/>
  <c r="K781"/>
  <c r="I781"/>
  <c r="O573"/>
  <c r="L677"/>
  <c r="L765"/>
  <c r="P765"/>
  <c r="D17" i="24"/>
  <c r="D15" s="1"/>
  <c r="P573" i="18"/>
  <c r="E107" i="24"/>
  <c r="I508" i="18"/>
  <c r="I768"/>
  <c r="I677"/>
  <c r="H833"/>
  <c r="J768"/>
  <c r="N677"/>
  <c r="O677"/>
  <c r="M768"/>
  <c r="N664"/>
  <c r="M677"/>
  <c r="H7"/>
  <c r="Q678" s="1"/>
  <c r="L768"/>
  <c r="O664"/>
  <c r="M664"/>
  <c r="H664"/>
  <c r="O508"/>
  <c r="L781"/>
  <c r="H794"/>
  <c r="I794" s="1"/>
  <c r="J794" s="1"/>
  <c r="K794" s="1"/>
  <c r="L794" s="1"/>
  <c r="M794" s="1"/>
  <c r="O768"/>
  <c r="J573"/>
  <c r="M765"/>
  <c r="K765"/>
  <c r="P508"/>
  <c r="H768"/>
  <c r="L664"/>
  <c r="J677"/>
  <c r="H807"/>
  <c r="H817" s="1"/>
  <c r="N768"/>
  <c r="H573"/>
  <c r="J781"/>
  <c r="J508"/>
  <c r="K508"/>
  <c r="M781"/>
  <c r="G24" i="7943"/>
  <c r="H24" s="1"/>
  <c r="J187" i="1"/>
  <c r="F27" i="2"/>
  <c r="H186" i="1" s="1"/>
  <c r="F46" i="7943"/>
  <c r="J186" i="1"/>
  <c r="F32" i="2"/>
  <c r="F34" s="1"/>
  <c r="F33"/>
  <c r="K440" i="18"/>
  <c r="L440"/>
  <c r="M440" s="1"/>
  <c r="H843"/>
  <c r="I859"/>
  <c r="I833"/>
  <c r="I807"/>
  <c r="J807" s="1"/>
  <c r="I820"/>
  <c r="J820" s="1"/>
  <c r="K820" s="1"/>
  <c r="R4"/>
  <c r="Q5" i="24"/>
  <c r="Q480" i="18"/>
  <c r="Q492" s="1"/>
  <c r="Q664"/>
  <c r="Q76"/>
  <c r="Q88" s="1"/>
  <c r="Q768"/>
  <c r="Q508"/>
  <c r="Q677"/>
  <c r="Q573"/>
  <c r="Q665"/>
  <c r="Q349"/>
  <c r="Q361" s="1"/>
  <c r="Q781"/>
  <c r="R3"/>
  <c r="K427"/>
  <c r="L427" s="1"/>
  <c r="K831"/>
  <c r="L831" s="1"/>
  <c r="J844"/>
  <c r="K844" s="1"/>
  <c r="I792"/>
  <c r="K818"/>
  <c r="L818" s="1"/>
  <c r="J857"/>
  <c r="N25"/>
  <c r="O17"/>
  <c r="J33"/>
  <c r="L11"/>
  <c r="K445"/>
  <c r="L445" s="1"/>
  <c r="M445" s="1"/>
  <c r="M37"/>
  <c r="L32"/>
  <c r="M31"/>
  <c r="I38"/>
  <c r="M20"/>
  <c r="O38"/>
  <c r="N28"/>
  <c r="M14"/>
  <c r="K35"/>
  <c r="O36"/>
  <c r="H364"/>
  <c r="G33"/>
  <c r="G64" s="1"/>
  <c r="L28"/>
  <c r="H33"/>
  <c r="H64" s="1"/>
  <c r="N19"/>
  <c r="P19"/>
  <c r="O19"/>
  <c r="L18"/>
  <c r="O32"/>
  <c r="O15"/>
  <c r="P24"/>
  <c r="L420"/>
  <c r="J13"/>
  <c r="M28"/>
  <c r="O16"/>
  <c r="J379"/>
  <c r="M135"/>
  <c r="M32"/>
  <c r="M447"/>
  <c r="N226"/>
  <c r="O292"/>
  <c r="P202"/>
  <c r="P344"/>
  <c r="N266"/>
  <c r="O319"/>
  <c r="P216"/>
  <c r="P265"/>
  <c r="M276"/>
  <c r="N187"/>
  <c r="O368"/>
  <c r="P411"/>
  <c r="P213"/>
  <c r="K364"/>
  <c r="N381"/>
  <c r="O109"/>
  <c r="O252"/>
  <c r="P278"/>
  <c r="P98"/>
  <c r="Q308"/>
  <c r="Q239"/>
  <c r="R215"/>
  <c r="R104"/>
  <c r="Q334"/>
  <c r="Q241"/>
  <c r="R213"/>
  <c r="R171"/>
  <c r="Q318"/>
  <c r="Q276"/>
  <c r="R371"/>
  <c r="R164"/>
  <c r="Q344"/>
  <c r="Q263"/>
  <c r="R149"/>
  <c r="J431"/>
  <c r="L379"/>
  <c r="M369"/>
  <c r="G39"/>
  <c r="G70" s="1"/>
  <c r="P40"/>
  <c r="L14"/>
  <c r="L264"/>
  <c r="H35"/>
  <c r="K38"/>
  <c r="K36"/>
  <c r="N172"/>
  <c r="O379"/>
  <c r="O200"/>
  <c r="P254"/>
  <c r="G35"/>
  <c r="G66" s="1"/>
  <c r="O383"/>
  <c r="O171"/>
  <c r="P364"/>
  <c r="L171"/>
  <c r="N109"/>
  <c r="O135"/>
  <c r="P138"/>
  <c r="P385"/>
  <c r="N171"/>
  <c r="O202"/>
  <c r="P332"/>
  <c r="P371"/>
  <c r="Q364"/>
  <c r="Q291"/>
  <c r="R369"/>
  <c r="R99"/>
  <c r="R280"/>
  <c r="Q163"/>
  <c r="R163"/>
  <c r="R333"/>
  <c r="Q365"/>
  <c r="Q306"/>
  <c r="R318"/>
  <c r="R383"/>
  <c r="Q125"/>
  <c r="R228"/>
  <c r="R266"/>
  <c r="R319"/>
  <c r="N37"/>
  <c r="O25"/>
  <c r="J405"/>
  <c r="K405" s="1"/>
  <c r="G36"/>
  <c r="G67" s="1"/>
  <c r="P27"/>
  <c r="M21"/>
  <c r="J35"/>
  <c r="O23"/>
  <c r="P16"/>
  <c r="K25"/>
  <c r="O26"/>
  <c r="M19"/>
  <c r="I35"/>
  <c r="L24"/>
  <c r="L39"/>
  <c r="M12"/>
  <c r="N22"/>
  <c r="L30"/>
  <c r="K40"/>
  <c r="O11"/>
  <c r="N12"/>
  <c r="O29"/>
  <c r="K367"/>
  <c r="P23"/>
  <c r="I36"/>
  <c r="H455"/>
  <c r="H465" s="1"/>
  <c r="L364"/>
  <c r="M264"/>
  <c r="P28"/>
  <c r="P18"/>
  <c r="L380"/>
  <c r="L12"/>
  <c r="P13"/>
  <c r="N263"/>
  <c r="O364"/>
  <c r="P161"/>
  <c r="P162"/>
  <c r="N135"/>
  <c r="O369"/>
  <c r="P437"/>
  <c r="Q437" s="1"/>
  <c r="P383"/>
  <c r="L260"/>
  <c r="N136"/>
  <c r="O107"/>
  <c r="P214"/>
  <c r="P108"/>
  <c r="L17"/>
  <c r="N304"/>
  <c r="O267"/>
  <c r="O189"/>
  <c r="P253"/>
  <c r="P176"/>
  <c r="Q343"/>
  <c r="Q425"/>
  <c r="R112"/>
  <c r="R150"/>
  <c r="Q150"/>
  <c r="Q383"/>
  <c r="R189"/>
  <c r="R148"/>
  <c r="Q215"/>
  <c r="Q320"/>
  <c r="R278"/>
  <c r="R124"/>
  <c r="Q254"/>
  <c r="Q189"/>
  <c r="R291"/>
  <c r="M395"/>
  <c r="N395" s="1"/>
  <c r="N35"/>
  <c r="L20"/>
  <c r="N36"/>
  <c r="H429"/>
  <c r="H439" s="1"/>
  <c r="K419"/>
  <c r="L419" s="1"/>
  <c r="G13"/>
  <c r="G44" s="1"/>
  <c r="J34"/>
  <c r="O14"/>
  <c r="J36"/>
  <c r="M317"/>
  <c r="N343"/>
  <c r="O367"/>
  <c r="P281"/>
  <c r="P124"/>
  <c r="N409"/>
  <c r="O409" s="1"/>
  <c r="O462"/>
  <c r="P462" s="1"/>
  <c r="Q462" s="1"/>
  <c r="O263"/>
  <c r="P381"/>
  <c r="J365"/>
  <c r="N435"/>
  <c r="O435" s="1"/>
  <c r="P435" s="1"/>
  <c r="O436"/>
  <c r="P150"/>
  <c r="P330"/>
  <c r="K171"/>
  <c r="M381"/>
  <c r="O124"/>
  <c r="O384"/>
  <c r="P111"/>
  <c r="P333"/>
  <c r="Q187"/>
  <c r="Q266"/>
  <c r="R379"/>
  <c r="R109"/>
  <c r="Q282"/>
  <c r="R162"/>
  <c r="R243"/>
  <c r="R152"/>
  <c r="Q109"/>
  <c r="Q412"/>
  <c r="R412" s="1"/>
  <c r="Q175"/>
  <c r="R332"/>
  <c r="R320"/>
  <c r="Q399"/>
  <c r="R399" s="1"/>
  <c r="Q112"/>
  <c r="Q384"/>
  <c r="R239"/>
  <c r="R305"/>
  <c r="N17"/>
  <c r="O37"/>
  <c r="N33"/>
  <c r="L25"/>
  <c r="O24"/>
  <c r="M35"/>
  <c r="N27"/>
  <c r="N29"/>
  <c r="K37"/>
  <c r="K365"/>
  <c r="M39"/>
  <c r="N34"/>
  <c r="I34"/>
  <c r="L29"/>
  <c r="O21"/>
  <c r="L108"/>
  <c r="P35"/>
  <c r="O18"/>
  <c r="K39"/>
  <c r="L35"/>
  <c r="M24"/>
  <c r="H38"/>
  <c r="K458"/>
  <c r="O13"/>
  <c r="P34"/>
  <c r="O40"/>
  <c r="M330"/>
  <c r="N24"/>
  <c r="G37"/>
  <c r="G68" s="1"/>
  <c r="N13"/>
  <c r="L275"/>
  <c r="M200"/>
  <c r="M16"/>
  <c r="N331"/>
  <c r="O306"/>
  <c r="O123"/>
  <c r="P268"/>
  <c r="L27"/>
  <c r="O148"/>
  <c r="O96"/>
  <c r="P346"/>
  <c r="L19"/>
  <c r="N364"/>
  <c r="O110"/>
  <c r="O172"/>
  <c r="P275"/>
  <c r="P306"/>
  <c r="N380"/>
  <c r="N174"/>
  <c r="O265"/>
  <c r="O214"/>
  <c r="P187"/>
  <c r="Q107"/>
  <c r="Q242"/>
  <c r="R151"/>
  <c r="R201"/>
  <c r="Q227"/>
  <c r="Q190"/>
  <c r="R364"/>
  <c r="R240"/>
  <c r="Q99"/>
  <c r="Q294"/>
  <c r="R125"/>
  <c r="R188"/>
  <c r="R108"/>
  <c r="Q97"/>
  <c r="Q113"/>
  <c r="R331"/>
  <c r="R126"/>
  <c r="I456"/>
  <c r="J456" s="1"/>
  <c r="K393"/>
  <c r="L393" s="1"/>
  <c r="M171"/>
  <c r="I37"/>
  <c r="P26"/>
  <c r="M17"/>
  <c r="L40"/>
  <c r="J171"/>
  <c r="M96"/>
  <c r="H36"/>
  <c r="O31"/>
  <c r="L104"/>
  <c r="N122"/>
  <c r="O449"/>
  <c r="O226"/>
  <c r="P226"/>
  <c r="P215"/>
  <c r="N26"/>
  <c r="N279"/>
  <c r="N305"/>
  <c r="O150"/>
  <c r="P252"/>
  <c r="L36"/>
  <c r="M265"/>
  <c r="O305"/>
  <c r="P242"/>
  <c r="P293"/>
  <c r="L21"/>
  <c r="M107"/>
  <c r="N110"/>
  <c r="O280"/>
  <c r="P320"/>
  <c r="P291"/>
  <c r="Q174"/>
  <c r="Q226"/>
  <c r="R279"/>
  <c r="R254"/>
  <c r="Q305"/>
  <c r="Q369"/>
  <c r="R380"/>
  <c r="R344"/>
  <c r="Q267"/>
  <c r="Q172"/>
  <c r="R217"/>
  <c r="R343"/>
  <c r="Q293"/>
  <c r="Q214"/>
  <c r="R174"/>
  <c r="R334"/>
  <c r="L34"/>
  <c r="N40"/>
  <c r="L26"/>
  <c r="P38"/>
  <c r="L23"/>
  <c r="J39"/>
  <c r="M22"/>
  <c r="L22"/>
  <c r="I404"/>
  <c r="J40"/>
  <c r="N15"/>
  <c r="P22"/>
  <c r="M34"/>
  <c r="M13"/>
  <c r="K104"/>
  <c r="M33"/>
  <c r="M26"/>
  <c r="K13"/>
  <c r="M29"/>
  <c r="M25"/>
  <c r="N14"/>
  <c r="P12"/>
  <c r="H39"/>
  <c r="H70" s="1"/>
  <c r="P37"/>
  <c r="J104"/>
  <c r="M104"/>
  <c r="J18"/>
  <c r="H40"/>
  <c r="K34"/>
  <c r="K380"/>
  <c r="M460"/>
  <c r="N460" s="1"/>
  <c r="O460" s="1"/>
  <c r="I39"/>
  <c r="M368"/>
  <c r="O104"/>
  <c r="O136"/>
  <c r="P96"/>
  <c r="P382"/>
  <c r="N396"/>
  <c r="O396" s="1"/>
  <c r="P396" s="1"/>
  <c r="Q396" s="1"/>
  <c r="O260"/>
  <c r="P263"/>
  <c r="P99"/>
  <c r="N213"/>
  <c r="O122"/>
  <c r="O330"/>
  <c r="P463"/>
  <c r="P267"/>
  <c r="M275"/>
  <c r="N253"/>
  <c r="O239"/>
  <c r="O343"/>
  <c r="P318"/>
  <c r="Q122"/>
  <c r="Q176"/>
  <c r="R122"/>
  <c r="R385"/>
  <c r="Q269"/>
  <c r="Q330"/>
  <c r="Q161"/>
  <c r="R177"/>
  <c r="R267"/>
  <c r="Q252"/>
  <c r="Q135"/>
  <c r="R345"/>
  <c r="R308"/>
  <c r="Q108"/>
  <c r="R242"/>
  <c r="R306"/>
  <c r="K107"/>
  <c r="L172"/>
  <c r="M172"/>
  <c r="H37"/>
  <c r="H68" s="1"/>
  <c r="N18"/>
  <c r="I364"/>
  <c r="M380"/>
  <c r="I26"/>
  <c r="G40"/>
  <c r="G71" s="1"/>
  <c r="P20"/>
  <c r="I104"/>
  <c r="N260"/>
  <c r="O370"/>
  <c r="O345"/>
  <c r="P200"/>
  <c r="N214"/>
  <c r="N104"/>
  <c r="O317"/>
  <c r="P151"/>
  <c r="P241"/>
  <c r="M108"/>
  <c r="N344"/>
  <c r="P345"/>
  <c r="P149"/>
  <c r="L13"/>
  <c r="N367"/>
  <c r="O380"/>
  <c r="P372"/>
  <c r="P343"/>
  <c r="Q171"/>
  <c r="Q253"/>
  <c r="R175"/>
  <c r="R370"/>
  <c r="Q152"/>
  <c r="Q279"/>
  <c r="R372"/>
  <c r="R293"/>
  <c r="Q411"/>
  <c r="R411" s="1"/>
  <c r="Q203"/>
  <c r="R382"/>
  <c r="R263"/>
  <c r="R176"/>
  <c r="Q139"/>
  <c r="Q464"/>
  <c r="R464" s="1"/>
  <c r="R241"/>
  <c r="R268"/>
  <c r="I417"/>
  <c r="L446"/>
  <c r="M239"/>
  <c r="L15"/>
  <c r="N32"/>
  <c r="M23"/>
  <c r="N20"/>
  <c r="K172"/>
  <c r="M408"/>
  <c r="P32"/>
  <c r="O227"/>
  <c r="O254"/>
  <c r="P380"/>
  <c r="P125"/>
  <c r="N278"/>
  <c r="N330"/>
  <c r="O423"/>
  <c r="P423" s="1"/>
  <c r="P109"/>
  <c r="P379"/>
  <c r="L16"/>
  <c r="M122"/>
  <c r="N108"/>
  <c r="O187"/>
  <c r="P227"/>
  <c r="P240"/>
  <c r="J404"/>
  <c r="K404" s="1"/>
  <c r="N201"/>
  <c r="O275"/>
  <c r="O253"/>
  <c r="P110"/>
  <c r="P163"/>
  <c r="Q370"/>
  <c r="R216"/>
  <c r="R97"/>
  <c r="Q151"/>
  <c r="Q138"/>
  <c r="Q332"/>
  <c r="R321"/>
  <c r="Q191"/>
  <c r="Q265"/>
  <c r="R214"/>
  <c r="R275"/>
  <c r="Q202"/>
  <c r="Q110"/>
  <c r="R346"/>
  <c r="K432"/>
  <c r="L432" s="1"/>
  <c r="M304"/>
  <c r="P25"/>
  <c r="L31"/>
  <c r="H403"/>
  <c r="H413" s="1"/>
  <c r="L381"/>
  <c r="M213"/>
  <c r="L38"/>
  <c r="P39"/>
  <c r="N148"/>
  <c r="O344"/>
  <c r="O188"/>
  <c r="P367"/>
  <c r="O12"/>
  <c r="N175"/>
  <c r="N252"/>
  <c r="O174"/>
  <c r="P370"/>
  <c r="P177"/>
  <c r="M382"/>
  <c r="N161"/>
  <c r="O213"/>
  <c r="P239"/>
  <c r="P304"/>
  <c r="M421"/>
  <c r="N448"/>
  <c r="N461"/>
  <c r="O365"/>
  <c r="P104"/>
  <c r="Q137"/>
  <c r="R260"/>
  <c r="R269"/>
  <c r="Q162"/>
  <c r="Q292"/>
  <c r="R373"/>
  <c r="R295"/>
  <c r="Q386"/>
  <c r="Q385"/>
  <c r="Q177"/>
  <c r="R172"/>
  <c r="R137"/>
  <c r="Q280"/>
  <c r="Q275"/>
  <c r="R381"/>
  <c r="R136"/>
  <c r="K379"/>
  <c r="M278"/>
  <c r="I18"/>
  <c r="J38"/>
  <c r="P30"/>
  <c r="N31"/>
  <c r="J418"/>
  <c r="L394"/>
  <c r="M394" s="1"/>
  <c r="M343"/>
  <c r="M11"/>
  <c r="G38"/>
  <c r="G69" s="1"/>
  <c r="L433"/>
  <c r="M433" s="1"/>
  <c r="N265"/>
  <c r="O293"/>
  <c r="P331"/>
  <c r="P201"/>
  <c r="H442"/>
  <c r="H452" s="1"/>
  <c r="M174"/>
  <c r="N123"/>
  <c r="O175"/>
  <c r="P107"/>
  <c r="P174"/>
  <c r="P11"/>
  <c r="J392"/>
  <c r="K392" s="1"/>
  <c r="N240"/>
  <c r="O397"/>
  <c r="P397" s="1"/>
  <c r="Q397" s="1"/>
  <c r="P319"/>
  <c r="P164"/>
  <c r="M40"/>
  <c r="N383"/>
  <c r="O241"/>
  <c r="P436"/>
  <c r="Q436" s="1"/>
  <c r="P398"/>
  <c r="Q148"/>
  <c r="Q188"/>
  <c r="R265"/>
  <c r="R161"/>
  <c r="Q165"/>
  <c r="Q281"/>
  <c r="R256"/>
  <c r="Q438"/>
  <c r="R438" s="1"/>
  <c r="Q346"/>
  <c r="Q201"/>
  <c r="R123"/>
  <c r="R330"/>
  <c r="R226"/>
  <c r="Q136"/>
  <c r="Q347"/>
  <c r="R255"/>
  <c r="R139"/>
  <c r="J444"/>
  <c r="L458"/>
  <c r="M458" s="1"/>
  <c r="M109"/>
  <c r="O30"/>
  <c r="O22"/>
  <c r="N30"/>
  <c r="I430"/>
  <c r="J430" s="1"/>
  <c r="K263"/>
  <c r="M367"/>
  <c r="N39"/>
  <c r="L33"/>
  <c r="H390"/>
  <c r="H400" s="1"/>
  <c r="M434"/>
  <c r="N434" s="1"/>
  <c r="N107"/>
  <c r="O279"/>
  <c r="O318"/>
  <c r="P171"/>
  <c r="P172"/>
  <c r="N318"/>
  <c r="O278"/>
  <c r="P190"/>
  <c r="M263"/>
  <c r="N291"/>
  <c r="O97"/>
  <c r="P307"/>
  <c r="K431"/>
  <c r="N162"/>
  <c r="N365"/>
  <c r="O410"/>
  <c r="P410" s="1"/>
  <c r="O161"/>
  <c r="P365"/>
  <c r="P123"/>
  <c r="Q372"/>
  <c r="R96"/>
  <c r="R200"/>
  <c r="Q463"/>
  <c r="Q371"/>
  <c r="R111"/>
  <c r="R425"/>
  <c r="Q317"/>
  <c r="Q240"/>
  <c r="Q111"/>
  <c r="R191"/>
  <c r="Q333"/>
  <c r="Q96"/>
  <c r="R202"/>
  <c r="R264"/>
  <c r="H416"/>
  <c r="H426" s="1"/>
  <c r="J364"/>
  <c r="L368"/>
  <c r="M161"/>
  <c r="P15"/>
  <c r="P17"/>
  <c r="N11"/>
  <c r="I443"/>
  <c r="M187"/>
  <c r="P29"/>
  <c r="J37"/>
  <c r="O28"/>
  <c r="N227"/>
  <c r="O291"/>
  <c r="O371"/>
  <c r="P317"/>
  <c r="P36"/>
  <c r="M260"/>
  <c r="N369"/>
  <c r="O215"/>
  <c r="O304"/>
  <c r="P175"/>
  <c r="P203"/>
  <c r="N239"/>
  <c r="N379"/>
  <c r="O381"/>
  <c r="P97"/>
  <c r="M38"/>
  <c r="N200"/>
  <c r="P137"/>
  <c r="P260"/>
  <c r="Q216"/>
  <c r="Q243"/>
  <c r="R204"/>
  <c r="R98"/>
  <c r="Q319"/>
  <c r="Q200"/>
  <c r="R386"/>
  <c r="R252"/>
  <c r="Q149"/>
  <c r="Q321"/>
  <c r="Q451"/>
  <c r="R451" s="1"/>
  <c r="R135"/>
  <c r="R317"/>
  <c r="Q104"/>
  <c r="Q295"/>
  <c r="R294"/>
  <c r="R281"/>
  <c r="I365"/>
  <c r="K275"/>
  <c r="M379"/>
  <c r="P21"/>
  <c r="P14"/>
  <c r="O33"/>
  <c r="I391"/>
  <c r="J275"/>
  <c r="M148"/>
  <c r="O39"/>
  <c r="O35"/>
  <c r="M15"/>
  <c r="N370"/>
  <c r="O331"/>
  <c r="P292"/>
  <c r="P424"/>
  <c r="M364"/>
  <c r="N422"/>
  <c r="O422" s="1"/>
  <c r="O228"/>
  <c r="O162"/>
  <c r="P148"/>
  <c r="L367"/>
  <c r="N382"/>
  <c r="O163"/>
  <c r="P384"/>
  <c r="P136"/>
  <c r="H104"/>
  <c r="M252"/>
  <c r="N275"/>
  <c r="O201"/>
  <c r="O149"/>
  <c r="P122"/>
  <c r="P305"/>
  <c r="Q345"/>
  <c r="R229"/>
  <c r="R138"/>
  <c r="Q100"/>
  <c r="Q98"/>
  <c r="Q256"/>
  <c r="R165"/>
  <c r="Q255"/>
  <c r="Q126"/>
  <c r="Q307"/>
  <c r="R203"/>
  <c r="Q331"/>
  <c r="Q278"/>
  <c r="Q204"/>
  <c r="R307"/>
  <c r="J417"/>
  <c r="M446"/>
  <c r="N446" s="1"/>
  <c r="O446" s="1"/>
  <c r="M226"/>
  <c r="M27"/>
  <c r="I40"/>
  <c r="O20"/>
  <c r="N21"/>
  <c r="L459"/>
  <c r="M459" s="1"/>
  <c r="N408"/>
  <c r="M18"/>
  <c r="O34"/>
  <c r="N292"/>
  <c r="O266"/>
  <c r="O332"/>
  <c r="P369"/>
  <c r="M30"/>
  <c r="L107"/>
  <c r="N188"/>
  <c r="O108"/>
  <c r="O137"/>
  <c r="P229"/>
  <c r="P264"/>
  <c r="I455"/>
  <c r="I465" s="1"/>
  <c r="N97"/>
  <c r="O176"/>
  <c r="P135"/>
  <c r="P294"/>
  <c r="K406"/>
  <c r="L406" s="1"/>
  <c r="N149"/>
  <c r="O382"/>
  <c r="P255"/>
  <c r="P279"/>
  <c r="Q123"/>
  <c r="Q304"/>
  <c r="R347"/>
  <c r="R187"/>
  <c r="Q178"/>
  <c r="Q268"/>
  <c r="R230"/>
  <c r="R113"/>
  <c r="Q229"/>
  <c r="Q264"/>
  <c r="Q230"/>
  <c r="R190"/>
  <c r="R178"/>
  <c r="Q379"/>
  <c r="Q373"/>
  <c r="R100"/>
  <c r="R365"/>
  <c r="P31"/>
  <c r="L365"/>
  <c r="N38"/>
  <c r="O27"/>
  <c r="N23"/>
  <c r="J457"/>
  <c r="L263"/>
  <c r="J25"/>
  <c r="M36"/>
  <c r="L37"/>
  <c r="L407"/>
  <c r="M407" s="1"/>
  <c r="M291"/>
  <c r="O240"/>
  <c r="P189"/>
  <c r="P450"/>
  <c r="Q450" s="1"/>
  <c r="M365"/>
  <c r="N317"/>
  <c r="N447"/>
  <c r="O111"/>
  <c r="P188"/>
  <c r="P33"/>
  <c r="N96"/>
  <c r="O98"/>
  <c r="P280"/>
  <c r="P112"/>
  <c r="N16"/>
  <c r="N421"/>
  <c r="O421" s="1"/>
  <c r="O448"/>
  <c r="N264"/>
  <c r="O264"/>
  <c r="P266"/>
  <c r="P228"/>
  <c r="Q367"/>
  <c r="Q380"/>
  <c r="R282"/>
  <c r="R253"/>
  <c r="Q381"/>
  <c r="Q382"/>
  <c r="Q217"/>
  <c r="R292"/>
  <c r="R107"/>
  <c r="Q124"/>
  <c r="Q164"/>
  <c r="Q213"/>
  <c r="R384"/>
  <c r="R110"/>
  <c r="Q228"/>
  <c r="Q260"/>
  <c r="R227"/>
  <c r="R367"/>
  <c r="I33"/>
  <c r="K457"/>
  <c r="L366"/>
  <c r="K274"/>
  <c r="K260"/>
  <c r="J273"/>
  <c r="O277"/>
  <c r="M377"/>
  <c r="I169"/>
  <c r="R261"/>
  <c r="H25"/>
  <c r="O273"/>
  <c r="P377"/>
  <c r="G34"/>
  <c r="G65" s="1"/>
  <c r="N377"/>
  <c r="N261"/>
  <c r="O261"/>
  <c r="N169"/>
  <c r="M261"/>
  <c r="G26"/>
  <c r="G57" s="1"/>
  <c r="N277"/>
  <c r="K444"/>
  <c r="H260"/>
  <c r="J260"/>
  <c r="K418"/>
  <c r="L418" s="1"/>
  <c r="K170"/>
  <c r="H34"/>
  <c r="J170"/>
  <c r="L105"/>
  <c r="H169"/>
  <c r="N273"/>
  <c r="R277"/>
  <c r="O377"/>
  <c r="Q273"/>
  <c r="O169"/>
  <c r="M273"/>
  <c r="R377"/>
  <c r="P273"/>
  <c r="O447"/>
  <c r="I416"/>
  <c r="J416" s="1"/>
  <c r="J366"/>
  <c r="J455"/>
  <c r="K455" s="1"/>
  <c r="L455" s="1"/>
  <c r="O461"/>
  <c r="H26"/>
  <c r="K366"/>
  <c r="J391"/>
  <c r="J274"/>
  <c r="J443"/>
  <c r="K443" s="1"/>
  <c r="Q105"/>
  <c r="K105"/>
  <c r="R169"/>
  <c r="P277"/>
  <c r="I377"/>
  <c r="I105"/>
  <c r="K261"/>
  <c r="L277"/>
  <c r="R105"/>
  <c r="P169"/>
  <c r="J261"/>
  <c r="L273"/>
  <c r="H377"/>
  <c r="N105"/>
  <c r="L169"/>
  <c r="K169"/>
  <c r="H273"/>
  <c r="Q277"/>
  <c r="Q377"/>
  <c r="R463"/>
  <c r="P448"/>
  <c r="Q424"/>
  <c r="I442"/>
  <c r="I452" s="1"/>
  <c r="P447"/>
  <c r="Q447" s="1"/>
  <c r="R447" s="1"/>
  <c r="I274"/>
  <c r="J378"/>
  <c r="G25"/>
  <c r="G56" s="1"/>
  <c r="H18"/>
  <c r="I260"/>
  <c r="M105"/>
  <c r="G18"/>
  <c r="G49" s="1"/>
  <c r="J169"/>
  <c r="I261"/>
  <c r="Q261"/>
  <c r="K273"/>
  <c r="K26"/>
  <c r="R304"/>
  <c r="P105"/>
  <c r="H13"/>
  <c r="Q169"/>
  <c r="M169"/>
  <c r="P261"/>
  <c r="L261"/>
  <c r="I273"/>
  <c r="J105"/>
  <c r="M277"/>
  <c r="L377"/>
  <c r="O105"/>
  <c r="K377"/>
  <c r="J377"/>
  <c r="Q398"/>
  <c r="R424"/>
  <c r="L170"/>
  <c r="Q170"/>
  <c r="R378"/>
  <c r="M173"/>
  <c r="O274"/>
  <c r="N366"/>
  <c r="Q366"/>
  <c r="N276"/>
  <c r="L276"/>
  <c r="R368"/>
  <c r="P170"/>
  <c r="O170"/>
  <c r="L378"/>
  <c r="O378"/>
  <c r="Q378"/>
  <c r="P378"/>
  <c r="L173"/>
  <c r="R274"/>
  <c r="Q274"/>
  <c r="P276"/>
  <c r="R276"/>
  <c r="P368"/>
  <c r="K33"/>
  <c r="R170"/>
  <c r="N378"/>
  <c r="K378"/>
  <c r="M378"/>
  <c r="P173"/>
  <c r="R173"/>
  <c r="Q173"/>
  <c r="P274"/>
  <c r="N274"/>
  <c r="M366"/>
  <c r="R366"/>
  <c r="J26"/>
  <c r="M170"/>
  <c r="N170"/>
  <c r="I170"/>
  <c r="I378"/>
  <c r="N173"/>
  <c r="O173"/>
  <c r="K18"/>
  <c r="M274"/>
  <c r="L274"/>
  <c r="O366"/>
  <c r="P366"/>
  <c r="K276"/>
  <c r="O276"/>
  <c r="N368"/>
  <c r="Q368"/>
  <c r="L388"/>
  <c r="M388" s="1"/>
  <c r="L453"/>
  <c r="G8" i="24"/>
  <c r="H7"/>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L401" i="18"/>
  <c r="M427"/>
  <c r="K805"/>
  <c r="J414"/>
  <c r="L106"/>
  <c r="R106"/>
  <c r="N106"/>
  <c r="K106"/>
  <c r="O106"/>
  <c r="P106"/>
  <c r="Q106"/>
  <c r="J106"/>
  <c r="M106"/>
  <c r="I13"/>
  <c r="R262"/>
  <c r="P262"/>
  <c r="N262"/>
  <c r="J262"/>
  <c r="M262"/>
  <c r="O262"/>
  <c r="I25"/>
  <c r="K262"/>
  <c r="L262"/>
  <c r="Q262"/>
  <c r="H49" l="1"/>
  <c r="R437"/>
  <c r="N394"/>
  <c r="O394" s="1"/>
  <c r="M432"/>
  <c r="N432" s="1"/>
  <c r="H56"/>
  <c r="Q509"/>
  <c r="Q769"/>
  <c r="H804"/>
  <c r="I846"/>
  <c r="J846"/>
  <c r="H856"/>
  <c r="R436"/>
  <c r="I429"/>
  <c r="I439" s="1"/>
  <c r="H65"/>
  <c r="H71"/>
  <c r="H69"/>
  <c r="H66"/>
  <c r="N794"/>
  <c r="P509"/>
  <c r="L574"/>
  <c r="L678"/>
  <c r="M665"/>
  <c r="I678"/>
  <c r="I574"/>
  <c r="N665"/>
  <c r="O574"/>
  <c r="I808"/>
  <c r="J808" s="1"/>
  <c r="I821"/>
  <c r="I830" s="1"/>
  <c r="N574"/>
  <c r="M769"/>
  <c r="I834"/>
  <c r="I843" s="1"/>
  <c r="M574"/>
  <c r="P782"/>
  <c r="O509"/>
  <c r="N509"/>
  <c r="I847"/>
  <c r="P769"/>
  <c r="P574"/>
  <c r="J574"/>
  <c r="J665"/>
  <c r="J769"/>
  <c r="I795"/>
  <c r="J795" s="1"/>
  <c r="K665"/>
  <c r="O782"/>
  <c r="K574"/>
  <c r="M782"/>
  <c r="J509"/>
  <c r="I860"/>
  <c r="I869" s="1"/>
  <c r="J782"/>
  <c r="K509"/>
  <c r="P678"/>
  <c r="I782"/>
  <c r="O678"/>
  <c r="I509"/>
  <c r="J678"/>
  <c r="P665"/>
  <c r="I7"/>
  <c r="I665"/>
  <c r="L782"/>
  <c r="L769"/>
  <c r="L665"/>
  <c r="O665"/>
  <c r="N782"/>
  <c r="I769"/>
  <c r="K678"/>
  <c r="N678"/>
  <c r="M678"/>
  <c r="M509"/>
  <c r="K782"/>
  <c r="K769"/>
  <c r="N769"/>
  <c r="O769"/>
  <c r="L509"/>
  <c r="I56"/>
  <c r="I44"/>
  <c r="H44"/>
  <c r="H57"/>
  <c r="I403"/>
  <c r="I413" s="1"/>
  <c r="H67"/>
  <c r="I69"/>
  <c r="J860"/>
  <c r="Q574"/>
  <c r="Q782"/>
  <c r="G46" i="7943"/>
  <c r="C7"/>
  <c r="G38"/>
  <c r="M420" i="18"/>
  <c r="N420" s="1"/>
  <c r="O420" s="1"/>
  <c r="P421"/>
  <c r="L820"/>
  <c r="M820" s="1"/>
  <c r="J442"/>
  <c r="K442" s="1"/>
  <c r="O408"/>
  <c r="K417"/>
  <c r="L431"/>
  <c r="M431" s="1"/>
  <c r="R273"/>
  <c r="M406"/>
  <c r="N406" s="1"/>
  <c r="O406" s="1"/>
  <c r="M419"/>
  <c r="I426"/>
  <c r="R396"/>
  <c r="I390"/>
  <c r="I400" s="1"/>
  <c r="J859"/>
  <c r="N440"/>
  <c r="O440" s="1"/>
  <c r="P440" s="1"/>
  <c r="I817"/>
  <c r="J833"/>
  <c r="K833" s="1"/>
  <c r="K807"/>
  <c r="S4"/>
  <c r="R5" i="24"/>
  <c r="N388" i="18"/>
  <c r="O388" s="1"/>
  <c r="P388" s="1"/>
  <c r="R397"/>
  <c r="P446"/>
  <c r="Q446" s="1"/>
  <c r="M831"/>
  <c r="L405"/>
  <c r="M405" s="1"/>
  <c r="M818"/>
  <c r="N818" s="1"/>
  <c r="O818" s="1"/>
  <c r="S3"/>
  <c r="R573"/>
  <c r="R574"/>
  <c r="R769"/>
  <c r="R665"/>
  <c r="R664"/>
  <c r="R678"/>
  <c r="R783"/>
  <c r="R349"/>
  <c r="R361" s="1"/>
  <c r="R508"/>
  <c r="R509"/>
  <c r="R76"/>
  <c r="R88" s="1"/>
  <c r="R480"/>
  <c r="R492" s="1"/>
  <c r="R781"/>
  <c r="R782"/>
  <c r="R679"/>
  <c r="R768"/>
  <c r="R770"/>
  <c r="R677"/>
  <c r="R575"/>
  <c r="R753"/>
  <c r="R765" s="1"/>
  <c r="L844"/>
  <c r="M844" s="1"/>
  <c r="N844" s="1"/>
  <c r="J792"/>
  <c r="K792" s="1"/>
  <c r="I804"/>
  <c r="K857"/>
  <c r="N407"/>
  <c r="O407" s="1"/>
  <c r="P407" s="1"/>
  <c r="P422"/>
  <c r="Q422" s="1"/>
  <c r="Q410"/>
  <c r="K430"/>
  <c r="L430" s="1"/>
  <c r="M393"/>
  <c r="S399"/>
  <c r="N431"/>
  <c r="O431" s="1"/>
  <c r="K416"/>
  <c r="L416" s="1"/>
  <c r="P460"/>
  <c r="N459"/>
  <c r="O434"/>
  <c r="S412"/>
  <c r="N445"/>
  <c r="R462"/>
  <c r="S462" s="1"/>
  <c r="N458"/>
  <c r="O458" s="1"/>
  <c r="Q435"/>
  <c r="R435" s="1"/>
  <c r="N433"/>
  <c r="O433" s="1"/>
  <c r="K456"/>
  <c r="K465" s="1"/>
  <c r="J465"/>
  <c r="P409"/>
  <c r="Q409" s="1"/>
  <c r="S447"/>
  <c r="L805"/>
  <c r="M401"/>
  <c r="N401" s="1"/>
  <c r="O401" s="1"/>
  <c r="N10"/>
  <c r="M10"/>
  <c r="O10"/>
  <c r="M453"/>
  <c r="S464"/>
  <c r="L392"/>
  <c r="M392" s="1"/>
  <c r="Q423"/>
  <c r="M455"/>
  <c r="N455" s="1"/>
  <c r="P461"/>
  <c r="L444"/>
  <c r="M444" s="1"/>
  <c r="L417"/>
  <c r="O395"/>
  <c r="L457"/>
  <c r="K391"/>
  <c r="J426"/>
  <c r="Q440"/>
  <c r="R440" s="1"/>
  <c r="P10"/>
  <c r="S451"/>
  <c r="J403"/>
  <c r="Q448"/>
  <c r="S463"/>
  <c r="L404"/>
  <c r="Q421"/>
  <c r="R421" s="1"/>
  <c r="P394"/>
  <c r="S437"/>
  <c r="M418"/>
  <c r="P449"/>
  <c r="Q449" s="1"/>
  <c r="N427"/>
  <c r="O427" s="1"/>
  <c r="H8" i="24"/>
  <c r="G30"/>
  <c r="E48" i="7943"/>
  <c r="E51" s="1"/>
  <c r="G112" i="24"/>
  <c r="E14" i="7943" s="1"/>
  <c r="N820" i="18"/>
  <c r="L443"/>
  <c r="M443" s="1"/>
  <c r="R450"/>
  <c r="S450" s="1"/>
  <c r="R398"/>
  <c r="S398" s="1"/>
  <c r="P408"/>
  <c r="P395"/>
  <c r="Q461"/>
  <c r="N419"/>
  <c r="O432"/>
  <c r="J429"/>
  <c r="L10"/>
  <c r="K414"/>
  <c r="H38" i="7943"/>
  <c r="H46"/>
  <c r="I24"/>
  <c r="J821" i="18" l="1"/>
  <c r="K860"/>
  <c r="L860" s="1"/>
  <c r="M860" s="1"/>
  <c r="K795"/>
  <c r="J834"/>
  <c r="K808"/>
  <c r="O783"/>
  <c r="P770"/>
  <c r="J848"/>
  <c r="L770"/>
  <c r="J7"/>
  <c r="M679"/>
  <c r="P575"/>
  <c r="P679"/>
  <c r="N783"/>
  <c r="L575"/>
  <c r="Q770"/>
  <c r="O575"/>
  <c r="J835"/>
  <c r="K783"/>
  <c r="Q679"/>
  <c r="M575"/>
  <c r="M770"/>
  <c r="J783"/>
  <c r="J809"/>
  <c r="L783"/>
  <c r="J679"/>
  <c r="K575"/>
  <c r="L679"/>
  <c r="P783"/>
  <c r="K770"/>
  <c r="O679"/>
  <c r="N679"/>
  <c r="O770"/>
  <c r="J861"/>
  <c r="J510"/>
  <c r="O510"/>
  <c r="N666"/>
  <c r="R666"/>
  <c r="K666"/>
  <c r="J796"/>
  <c r="N575"/>
  <c r="J575"/>
  <c r="K679"/>
  <c r="P510"/>
  <c r="Q510"/>
  <c r="P666"/>
  <c r="O666"/>
  <c r="Q575"/>
  <c r="N770"/>
  <c r="K835"/>
  <c r="L835" s="1"/>
  <c r="N510"/>
  <c r="L666"/>
  <c r="Q783"/>
  <c r="M783"/>
  <c r="J822"/>
  <c r="K809"/>
  <c r="L809" s="1"/>
  <c r="L510"/>
  <c r="K510"/>
  <c r="M510"/>
  <c r="M666"/>
  <c r="J666"/>
  <c r="J770"/>
  <c r="K848"/>
  <c r="R510"/>
  <c r="Q666"/>
  <c r="O794"/>
  <c r="P794" s="1"/>
  <c r="I66"/>
  <c r="I65"/>
  <c r="K834"/>
  <c r="L834" s="1"/>
  <c r="I64"/>
  <c r="I57"/>
  <c r="I856"/>
  <c r="K821"/>
  <c r="I71"/>
  <c r="J847"/>
  <c r="K846"/>
  <c r="L846" s="1"/>
  <c r="M846" s="1"/>
  <c r="J869"/>
  <c r="I67"/>
  <c r="I70"/>
  <c r="I49"/>
  <c r="I68"/>
  <c r="P420"/>
  <c r="Q420" s="1"/>
  <c r="J452"/>
  <c r="K426"/>
  <c r="J390"/>
  <c r="K859"/>
  <c r="L833"/>
  <c r="M833" s="1"/>
  <c r="R422"/>
  <c r="S397"/>
  <c r="L807"/>
  <c r="M807" s="1"/>
  <c r="T4"/>
  <c r="S5" i="24"/>
  <c r="J843" i="18"/>
  <c r="R409"/>
  <c r="S409" s="1"/>
  <c r="N393"/>
  <c r="O393" s="1"/>
  <c r="S677"/>
  <c r="L456"/>
  <c r="L465" s="1"/>
  <c r="S438"/>
  <c r="S396"/>
  <c r="S349"/>
  <c r="S361" s="1"/>
  <c r="S782"/>
  <c r="S574"/>
  <c r="S665"/>
  <c r="S76"/>
  <c r="S88" s="1"/>
  <c r="S480"/>
  <c r="S492" s="1"/>
  <c r="S664"/>
  <c r="S781"/>
  <c r="S573"/>
  <c r="S509"/>
  <c r="T3"/>
  <c r="S508"/>
  <c r="S678"/>
  <c r="S679"/>
  <c r="S769"/>
  <c r="T769" s="1"/>
  <c r="S783"/>
  <c r="S768"/>
  <c r="S753"/>
  <c r="S765" s="1"/>
  <c r="S770"/>
  <c r="S575"/>
  <c r="S243"/>
  <c r="S275"/>
  <c r="S215"/>
  <c r="S176"/>
  <c r="S293"/>
  <c r="S204"/>
  <c r="S346"/>
  <c r="S150"/>
  <c r="S317"/>
  <c r="S200"/>
  <c r="S191"/>
  <c r="S240"/>
  <c r="S345"/>
  <c r="S122"/>
  <c r="S112"/>
  <c r="S292"/>
  <c r="S175"/>
  <c r="S111"/>
  <c r="S124"/>
  <c r="S174"/>
  <c r="S107"/>
  <c r="S308"/>
  <c r="S367"/>
  <c r="S321"/>
  <c r="S203"/>
  <c r="S137"/>
  <c r="S331"/>
  <c r="S281"/>
  <c r="S254"/>
  <c r="S151"/>
  <c r="S241"/>
  <c r="S380"/>
  <c r="S344"/>
  <c r="S319"/>
  <c r="S332"/>
  <c r="S138"/>
  <c r="S371"/>
  <c r="S385"/>
  <c r="S123"/>
  <c r="S382"/>
  <c r="S135"/>
  <c r="S320"/>
  <c r="S282"/>
  <c r="S343"/>
  <c r="S372"/>
  <c r="S307"/>
  <c r="S260"/>
  <c r="S104"/>
  <c r="S187"/>
  <c r="S295"/>
  <c r="S177"/>
  <c r="S365"/>
  <c r="S149"/>
  <c r="S306"/>
  <c r="S171"/>
  <c r="S383"/>
  <c r="S98"/>
  <c r="S291"/>
  <c r="S384"/>
  <c r="S161"/>
  <c r="S172"/>
  <c r="S347"/>
  <c r="S253"/>
  <c r="S110"/>
  <c r="S265"/>
  <c r="S148"/>
  <c r="S280"/>
  <c r="S269"/>
  <c r="S255"/>
  <c r="S263"/>
  <c r="S318"/>
  <c r="S216"/>
  <c r="S268"/>
  <c r="S242"/>
  <c r="S228"/>
  <c r="S373"/>
  <c r="S164"/>
  <c r="S188"/>
  <c r="S162"/>
  <c r="S189"/>
  <c r="S229"/>
  <c r="S264"/>
  <c r="S163"/>
  <c r="S96"/>
  <c r="S190"/>
  <c r="S279"/>
  <c r="S381"/>
  <c r="S139"/>
  <c r="S294"/>
  <c r="S217"/>
  <c r="S226"/>
  <c r="S165"/>
  <c r="S99"/>
  <c r="S379"/>
  <c r="S252"/>
  <c r="S152"/>
  <c r="S369"/>
  <c r="S125"/>
  <c r="S126"/>
  <c r="S278"/>
  <c r="S100"/>
  <c r="S386"/>
  <c r="S97"/>
  <c r="S178"/>
  <c r="S108"/>
  <c r="S230"/>
  <c r="S266"/>
  <c r="S333"/>
  <c r="S136"/>
  <c r="S202"/>
  <c r="S364"/>
  <c r="S267"/>
  <c r="S334"/>
  <c r="S370"/>
  <c r="S113"/>
  <c r="S256"/>
  <c r="S239"/>
  <c r="S227"/>
  <c r="S201"/>
  <c r="S213"/>
  <c r="S214"/>
  <c r="S330"/>
  <c r="S109"/>
  <c r="S277"/>
  <c r="S173"/>
  <c r="S576"/>
  <c r="S666"/>
  <c r="S169"/>
  <c r="S368"/>
  <c r="S366"/>
  <c r="S680"/>
  <c r="S511"/>
  <c r="S771"/>
  <c r="S106"/>
  <c r="S510"/>
  <c r="S274"/>
  <c r="S105"/>
  <c r="S411"/>
  <c r="S261"/>
  <c r="S378"/>
  <c r="S667"/>
  <c r="S784"/>
  <c r="S262"/>
  <c r="S425"/>
  <c r="S377"/>
  <c r="S305"/>
  <c r="T305" s="1"/>
  <c r="S436"/>
  <c r="S170"/>
  <c r="S276"/>
  <c r="N392"/>
  <c r="O392" s="1"/>
  <c r="N405"/>
  <c r="S304"/>
  <c r="N860"/>
  <c r="O860" s="1"/>
  <c r="L792"/>
  <c r="N831"/>
  <c r="O831" s="1"/>
  <c r="S273"/>
  <c r="T273" s="1"/>
  <c r="S424"/>
  <c r="P818"/>
  <c r="L857"/>
  <c r="M857" s="1"/>
  <c r="J804"/>
  <c r="N443"/>
  <c r="O443" s="1"/>
  <c r="O455"/>
  <c r="P431"/>
  <c r="P406"/>
  <c r="J439"/>
  <c r="K452"/>
  <c r="L442"/>
  <c r="L452" s="1"/>
  <c r="H30" i="24"/>
  <c r="H112"/>
  <c r="F14" i="7943" s="1"/>
  <c r="F48"/>
  <c r="F51" s="1"/>
  <c r="I8" i="24"/>
  <c r="Q394" i="18"/>
  <c r="R394" s="1"/>
  <c r="R448"/>
  <c r="S448" s="1"/>
  <c r="J413"/>
  <c r="R461"/>
  <c r="T462"/>
  <c r="S422"/>
  <c r="T450"/>
  <c r="R449"/>
  <c r="N453"/>
  <c r="T398"/>
  <c r="S440"/>
  <c r="K403"/>
  <c r="T451"/>
  <c r="P432"/>
  <c r="L414"/>
  <c r="O820"/>
  <c r="P820" s="1"/>
  <c r="P401"/>
  <c r="S435"/>
  <c r="P458"/>
  <c r="Q458" s="1"/>
  <c r="S421"/>
  <c r="P434"/>
  <c r="Q434" s="1"/>
  <c r="O459"/>
  <c r="T438"/>
  <c r="Q431"/>
  <c r="Q406"/>
  <c r="R423"/>
  <c r="T399"/>
  <c r="M430"/>
  <c r="N430" s="1"/>
  <c r="R410"/>
  <c r="R446"/>
  <c r="T447"/>
  <c r="N418"/>
  <c r="O418" s="1"/>
  <c r="Q395"/>
  <c r="Q388"/>
  <c r="M417"/>
  <c r="M457"/>
  <c r="Q408"/>
  <c r="P427"/>
  <c r="M404"/>
  <c r="N404" s="1"/>
  <c r="O844"/>
  <c r="L391"/>
  <c r="N444"/>
  <c r="T463"/>
  <c r="O419"/>
  <c r="M805"/>
  <c r="P433"/>
  <c r="O445"/>
  <c r="T412"/>
  <c r="Q460"/>
  <c r="M416"/>
  <c r="R431"/>
  <c r="K429"/>
  <c r="K439" s="1"/>
  <c r="M834"/>
  <c r="T422"/>
  <c r="Q407"/>
  <c r="I38" i="7943"/>
  <c r="D38" s="1"/>
  <c r="I46"/>
  <c r="D25"/>
  <c r="L795" i="18" l="1"/>
  <c r="M795"/>
  <c r="N795" s="1"/>
  <c r="K847"/>
  <c r="K796"/>
  <c r="M809"/>
  <c r="N809" s="1"/>
  <c r="Q794"/>
  <c r="R794" s="1"/>
  <c r="L848"/>
  <c r="J817"/>
  <c r="L808"/>
  <c r="N846"/>
  <c r="O846" s="1"/>
  <c r="P846" s="1"/>
  <c r="L821"/>
  <c r="K861"/>
  <c r="Q576"/>
  <c r="K823"/>
  <c r="O667"/>
  <c r="N576"/>
  <c r="N511"/>
  <c r="L771"/>
  <c r="K849"/>
  <c r="K856" s="1"/>
  <c r="R511"/>
  <c r="K7"/>
  <c r="K810"/>
  <c r="K817" s="1"/>
  <c r="R680"/>
  <c r="M511"/>
  <c r="M784"/>
  <c r="P680"/>
  <c r="O576"/>
  <c r="K771"/>
  <c r="M771"/>
  <c r="N784"/>
  <c r="R784"/>
  <c r="O511"/>
  <c r="R771"/>
  <c r="Q667"/>
  <c r="K836"/>
  <c r="M680"/>
  <c r="K680"/>
  <c r="M576"/>
  <c r="N667"/>
  <c r="O680"/>
  <c r="P576"/>
  <c r="L667"/>
  <c r="L784"/>
  <c r="K511"/>
  <c r="P667"/>
  <c r="Q680"/>
  <c r="L823"/>
  <c r="R576"/>
  <c r="Q511"/>
  <c r="K576"/>
  <c r="O784"/>
  <c r="K667"/>
  <c r="L511"/>
  <c r="L576"/>
  <c r="P511"/>
  <c r="R667"/>
  <c r="K797"/>
  <c r="P784"/>
  <c r="N771"/>
  <c r="L680"/>
  <c r="O771"/>
  <c r="M667"/>
  <c r="K862"/>
  <c r="P771"/>
  <c r="N680"/>
  <c r="Q771"/>
  <c r="Q784"/>
  <c r="K784"/>
  <c r="J66"/>
  <c r="L797"/>
  <c r="J49"/>
  <c r="J65"/>
  <c r="J68"/>
  <c r="J67"/>
  <c r="J44"/>
  <c r="J64"/>
  <c r="L810"/>
  <c r="J70"/>
  <c r="J56"/>
  <c r="J57"/>
  <c r="L849"/>
  <c r="M849" s="1"/>
  <c r="M823"/>
  <c r="N823" s="1"/>
  <c r="J69"/>
  <c r="J71"/>
  <c r="M835"/>
  <c r="N835" s="1"/>
  <c r="K822"/>
  <c r="L822" s="1"/>
  <c r="M822" s="1"/>
  <c r="J830"/>
  <c r="J856"/>
  <c r="T409"/>
  <c r="M442"/>
  <c r="M452" s="1"/>
  <c r="R420"/>
  <c r="S420" s="1"/>
  <c r="T420" s="1"/>
  <c r="M456"/>
  <c r="J400"/>
  <c r="K390"/>
  <c r="K400" s="1"/>
  <c r="L859"/>
  <c r="N833"/>
  <c r="O833" s="1"/>
  <c r="P833" s="1"/>
  <c r="Q833" s="1"/>
  <c r="T5" i="24"/>
  <c r="U4" i="18"/>
  <c r="P393"/>
  <c r="Q393" s="1"/>
  <c r="R393" s="1"/>
  <c r="N807"/>
  <c r="O807" s="1"/>
  <c r="S394"/>
  <c r="T394" s="1"/>
  <c r="U394" s="1"/>
  <c r="P392"/>
  <c r="Q392" s="1"/>
  <c r="R392" s="1"/>
  <c r="M792"/>
  <c r="O405"/>
  <c r="P405" s="1"/>
  <c r="P831"/>
  <c r="U3"/>
  <c r="T574"/>
  <c r="T76"/>
  <c r="T88" s="1"/>
  <c r="T349"/>
  <c r="T361" s="1"/>
  <c r="T480"/>
  <c r="T492" s="1"/>
  <c r="T509"/>
  <c r="T508"/>
  <c r="T664"/>
  <c r="T781"/>
  <c r="T573"/>
  <c r="T782"/>
  <c r="T665"/>
  <c r="T575"/>
  <c r="T783"/>
  <c r="T753"/>
  <c r="T765" s="1"/>
  <c r="T679"/>
  <c r="T241"/>
  <c r="T204"/>
  <c r="T239"/>
  <c r="T254"/>
  <c r="T263"/>
  <c r="T332"/>
  <c r="T161"/>
  <c r="T331"/>
  <c r="T139"/>
  <c r="T380"/>
  <c r="T148"/>
  <c r="T214"/>
  <c r="T111"/>
  <c r="T229"/>
  <c r="T135"/>
  <c r="T215"/>
  <c r="T266"/>
  <c r="T227"/>
  <c r="T150"/>
  <c r="T149"/>
  <c r="T344"/>
  <c r="T189"/>
  <c r="T292"/>
  <c r="T190"/>
  <c r="T334"/>
  <c r="T112"/>
  <c r="T96"/>
  <c r="T282"/>
  <c r="T371"/>
  <c r="T253"/>
  <c r="T171"/>
  <c r="T384"/>
  <c r="T308"/>
  <c r="T373"/>
  <c r="T187"/>
  <c r="T97"/>
  <c r="T267"/>
  <c r="T367"/>
  <c r="T104"/>
  <c r="T294"/>
  <c r="T264"/>
  <c r="T175"/>
  <c r="T136"/>
  <c r="T226"/>
  <c r="T347"/>
  <c r="T280"/>
  <c r="T152"/>
  <c r="T176"/>
  <c r="T202"/>
  <c r="T346"/>
  <c r="T256"/>
  <c r="T385"/>
  <c r="T122"/>
  <c r="T369"/>
  <c r="T386"/>
  <c r="T678"/>
  <c r="T383"/>
  <c r="T281"/>
  <c r="T265"/>
  <c r="T200"/>
  <c r="T240"/>
  <c r="T278"/>
  <c r="T228"/>
  <c r="T162"/>
  <c r="T203"/>
  <c r="T364"/>
  <c r="T108"/>
  <c r="T99"/>
  <c r="T333"/>
  <c r="T188"/>
  <c r="T178"/>
  <c r="T242"/>
  <c r="T191"/>
  <c r="T98"/>
  <c r="T213"/>
  <c r="T172"/>
  <c r="T109"/>
  <c r="T318"/>
  <c r="T330"/>
  <c r="T138"/>
  <c r="T177"/>
  <c r="T321"/>
  <c r="T164"/>
  <c r="T677"/>
  <c r="U677" s="1"/>
  <c r="T370"/>
  <c r="T126"/>
  <c r="T307"/>
  <c r="T165"/>
  <c r="T216"/>
  <c r="T381"/>
  <c r="T230"/>
  <c r="T293"/>
  <c r="T163"/>
  <c r="T255"/>
  <c r="T123"/>
  <c r="T268"/>
  <c r="T252"/>
  <c r="T319"/>
  <c r="T243"/>
  <c r="T382"/>
  <c r="T125"/>
  <c r="T276"/>
  <c r="T372"/>
  <c r="T124"/>
  <c r="T343"/>
  <c r="T379"/>
  <c r="T100"/>
  <c r="T217"/>
  <c r="T345"/>
  <c r="T174"/>
  <c r="T110"/>
  <c r="T317"/>
  <c r="T320"/>
  <c r="T201"/>
  <c r="T269"/>
  <c r="T365"/>
  <c r="T151"/>
  <c r="T107"/>
  <c r="T295"/>
  <c r="T260"/>
  <c r="T137"/>
  <c r="T113"/>
  <c r="T279"/>
  <c r="T436"/>
  <c r="T173"/>
  <c r="T366"/>
  <c r="T378"/>
  <c r="T368"/>
  <c r="T680"/>
  <c r="T667"/>
  <c r="T411"/>
  <c r="T425"/>
  <c r="T576"/>
  <c r="T106"/>
  <c r="T277"/>
  <c r="T169"/>
  <c r="T770"/>
  <c r="T262"/>
  <c r="T666"/>
  <c r="T105"/>
  <c r="T261"/>
  <c r="T377"/>
  <c r="T306"/>
  <c r="T291"/>
  <c r="T275"/>
  <c r="U275" s="1"/>
  <c r="T170"/>
  <c r="T771"/>
  <c r="T784"/>
  <c r="T511"/>
  <c r="T510"/>
  <c r="T768"/>
  <c r="U768" s="1"/>
  <c r="T274"/>
  <c r="U274" s="1"/>
  <c r="T304"/>
  <c r="T785"/>
  <c r="T512"/>
  <c r="T437"/>
  <c r="T396"/>
  <c r="T577"/>
  <c r="T668"/>
  <c r="T681"/>
  <c r="T424"/>
  <c r="T772"/>
  <c r="T397"/>
  <c r="U436"/>
  <c r="P860"/>
  <c r="T464"/>
  <c r="Q818"/>
  <c r="S794"/>
  <c r="N857"/>
  <c r="O857" s="1"/>
  <c r="T448"/>
  <c r="N834"/>
  <c r="O834" s="1"/>
  <c r="P419"/>
  <c r="Q419" s="1"/>
  <c r="S410"/>
  <c r="P459"/>
  <c r="Q459" s="1"/>
  <c r="T440"/>
  <c r="U450"/>
  <c r="M391"/>
  <c r="Q427"/>
  <c r="R388"/>
  <c r="Q820"/>
  <c r="O453"/>
  <c r="S449"/>
  <c r="N442"/>
  <c r="N452" s="1"/>
  <c r="P455"/>
  <c r="Q455" s="1"/>
  <c r="P443"/>
  <c r="R460"/>
  <c r="K413"/>
  <c r="U463"/>
  <c r="P418"/>
  <c r="M465"/>
  <c r="R407"/>
  <c r="O430"/>
  <c r="U438"/>
  <c r="R434"/>
  <c r="S434" s="1"/>
  <c r="R395"/>
  <c r="O444"/>
  <c r="P444" s="1"/>
  <c r="R406"/>
  <c r="S406" s="1"/>
  <c r="T406" s="1"/>
  <c r="S431"/>
  <c r="N417"/>
  <c r="O417" s="1"/>
  <c r="Q401"/>
  <c r="R401" s="1"/>
  <c r="L426"/>
  <c r="P844"/>
  <c r="U399"/>
  <c r="N456"/>
  <c r="U409"/>
  <c r="L429"/>
  <c r="L439" s="1"/>
  <c r="S446"/>
  <c r="P430"/>
  <c r="P445"/>
  <c r="R458"/>
  <c r="T421"/>
  <c r="U421" s="1"/>
  <c r="S423"/>
  <c r="T423" s="1"/>
  <c r="L403"/>
  <c r="L413" s="1"/>
  <c r="O442"/>
  <c r="T431"/>
  <c r="N416"/>
  <c r="U412"/>
  <c r="N805"/>
  <c r="Q846"/>
  <c r="T435"/>
  <c r="U422"/>
  <c r="S461"/>
  <c r="I112" i="24"/>
  <c r="G14" i="7943" s="1"/>
  <c r="I30" i="24"/>
  <c r="J8"/>
  <c r="G48" i="7943"/>
  <c r="G51" s="1"/>
  <c r="R846" i="18"/>
  <c r="O404"/>
  <c r="R408"/>
  <c r="R427"/>
  <c r="N457"/>
  <c r="Q430"/>
  <c r="Q432"/>
  <c r="R820"/>
  <c r="S820" s="1"/>
  <c r="O835"/>
  <c r="M414"/>
  <c r="U448"/>
  <c r="S460"/>
  <c r="Q433"/>
  <c r="U398"/>
  <c r="O795" l="1"/>
  <c r="O452"/>
  <c r="K869"/>
  <c r="M821"/>
  <c r="M808"/>
  <c r="K804"/>
  <c r="O809"/>
  <c r="L577"/>
  <c r="Q785"/>
  <c r="M577"/>
  <c r="P681"/>
  <c r="L772"/>
  <c r="N785"/>
  <c r="Q512"/>
  <c r="Q772"/>
  <c r="O577"/>
  <c r="R512"/>
  <c r="L811"/>
  <c r="L817" s="1"/>
  <c r="M772"/>
  <c r="R668"/>
  <c r="K57"/>
  <c r="K70"/>
  <c r="K68"/>
  <c r="R785"/>
  <c r="L7"/>
  <c r="O512"/>
  <c r="Q681"/>
  <c r="L785"/>
  <c r="S772"/>
  <c r="L824"/>
  <c r="L837"/>
  <c r="M668"/>
  <c r="N577"/>
  <c r="L850"/>
  <c r="S512"/>
  <c r="N772"/>
  <c r="L681"/>
  <c r="K66"/>
  <c r="K65"/>
  <c r="K44"/>
  <c r="K71"/>
  <c r="K67"/>
  <c r="M785"/>
  <c r="L668"/>
  <c r="S668"/>
  <c r="P668"/>
  <c r="P772"/>
  <c r="Q668"/>
  <c r="R772"/>
  <c r="L863"/>
  <c r="L512"/>
  <c r="L798"/>
  <c r="N681"/>
  <c r="R577"/>
  <c r="O668"/>
  <c r="S681"/>
  <c r="K64"/>
  <c r="K56"/>
  <c r="S785"/>
  <c r="O785"/>
  <c r="M512"/>
  <c r="Q577"/>
  <c r="O681"/>
  <c r="P785"/>
  <c r="N512"/>
  <c r="R681"/>
  <c r="S577"/>
  <c r="N668"/>
  <c r="M681"/>
  <c r="P512"/>
  <c r="P577"/>
  <c r="O772"/>
  <c r="K49"/>
  <c r="K69"/>
  <c r="N822"/>
  <c r="M797"/>
  <c r="N797" s="1"/>
  <c r="O797" s="1"/>
  <c r="K830"/>
  <c r="L796"/>
  <c r="P809"/>
  <c r="M848"/>
  <c r="N848" s="1"/>
  <c r="L847"/>
  <c r="M810"/>
  <c r="N810" s="1"/>
  <c r="O823"/>
  <c r="P823" s="1"/>
  <c r="N821"/>
  <c r="L862"/>
  <c r="L836"/>
  <c r="K843"/>
  <c r="L861"/>
  <c r="N849"/>
  <c r="O849" s="1"/>
  <c r="M847"/>
  <c r="N847" s="1"/>
  <c r="L390"/>
  <c r="L400" s="1"/>
  <c r="P442"/>
  <c r="S393"/>
  <c r="M859"/>
  <c r="N859" s="1"/>
  <c r="P807"/>
  <c r="Q807" s="1"/>
  <c r="U5" i="24"/>
  <c r="V4" i="18"/>
  <c r="Q405"/>
  <c r="P417"/>
  <c r="Q417" s="1"/>
  <c r="N792"/>
  <c r="O792" s="1"/>
  <c r="U574"/>
  <c r="U665"/>
  <c r="V3"/>
  <c r="U480"/>
  <c r="U492" s="1"/>
  <c r="U508"/>
  <c r="U509"/>
  <c r="U349"/>
  <c r="U361" s="1"/>
  <c r="U664"/>
  <c r="U782"/>
  <c r="U76"/>
  <c r="U88" s="1"/>
  <c r="U781"/>
  <c r="U573"/>
  <c r="U753"/>
  <c r="U765" s="1"/>
  <c r="U575"/>
  <c r="U783"/>
  <c r="U678"/>
  <c r="U769"/>
  <c r="V769" s="1"/>
  <c r="U320"/>
  <c r="U319"/>
  <c r="U241"/>
  <c r="U317"/>
  <c r="U165"/>
  <c r="U151"/>
  <c r="U243"/>
  <c r="U202"/>
  <c r="U269"/>
  <c r="U381"/>
  <c r="U137"/>
  <c r="U152"/>
  <c r="U124"/>
  <c r="U230"/>
  <c r="U97"/>
  <c r="U278"/>
  <c r="U267"/>
  <c r="U229"/>
  <c r="U330"/>
  <c r="U187"/>
  <c r="U214"/>
  <c r="U266"/>
  <c r="U380"/>
  <c r="U138"/>
  <c r="U171"/>
  <c r="U173"/>
  <c r="U111"/>
  <c r="U369"/>
  <c r="U384"/>
  <c r="U99"/>
  <c r="U263"/>
  <c r="U189"/>
  <c r="U136"/>
  <c r="U308"/>
  <c r="U104"/>
  <c r="U109"/>
  <c r="U333"/>
  <c r="U150"/>
  <c r="U347"/>
  <c r="U370"/>
  <c r="U161"/>
  <c r="U201"/>
  <c r="U321"/>
  <c r="U382"/>
  <c r="U255"/>
  <c r="U383"/>
  <c r="U371"/>
  <c r="U332"/>
  <c r="U372"/>
  <c r="U110"/>
  <c r="U135"/>
  <c r="U239"/>
  <c r="U164"/>
  <c r="U174"/>
  <c r="U204"/>
  <c r="U98"/>
  <c r="U112"/>
  <c r="U226"/>
  <c r="U126"/>
  <c r="U364"/>
  <c r="U346"/>
  <c r="U172"/>
  <c r="U108"/>
  <c r="U191"/>
  <c r="U268"/>
  <c r="U379"/>
  <c r="U260"/>
  <c r="U122"/>
  <c r="U177"/>
  <c r="U345"/>
  <c r="U293"/>
  <c r="U256"/>
  <c r="U123"/>
  <c r="U343"/>
  <c r="U282"/>
  <c r="U113"/>
  <c r="U386"/>
  <c r="U100"/>
  <c r="U265"/>
  <c r="U149"/>
  <c r="U203"/>
  <c r="U295"/>
  <c r="U252"/>
  <c r="U200"/>
  <c r="U125"/>
  <c r="U163"/>
  <c r="U344"/>
  <c r="U331"/>
  <c r="U280"/>
  <c r="U294"/>
  <c r="U228"/>
  <c r="U215"/>
  <c r="U368"/>
  <c r="U190"/>
  <c r="U373"/>
  <c r="U281"/>
  <c r="U148"/>
  <c r="U367"/>
  <c r="U253"/>
  <c r="U139"/>
  <c r="U107"/>
  <c r="U216"/>
  <c r="U188"/>
  <c r="U175"/>
  <c r="U227"/>
  <c r="U242"/>
  <c r="U279"/>
  <c r="U162"/>
  <c r="U264"/>
  <c r="U318"/>
  <c r="U365"/>
  <c r="U178"/>
  <c r="U385"/>
  <c r="U254"/>
  <c r="U240"/>
  <c r="U176"/>
  <c r="U217"/>
  <c r="U213"/>
  <c r="U96"/>
  <c r="U334"/>
  <c r="U105"/>
  <c r="U169"/>
  <c r="U377"/>
  <c r="U784"/>
  <c r="U276"/>
  <c r="U307"/>
  <c r="U277"/>
  <c r="U261"/>
  <c r="U378"/>
  <c r="U510"/>
  <c r="U411"/>
  <c r="U170"/>
  <c r="U679"/>
  <c r="U667"/>
  <c r="U106"/>
  <c r="U666"/>
  <c r="U292"/>
  <c r="U425"/>
  <c r="U366"/>
  <c r="U576"/>
  <c r="U511"/>
  <c r="U262"/>
  <c r="U304"/>
  <c r="U512"/>
  <c r="U681"/>
  <c r="U424"/>
  <c r="U680"/>
  <c r="U273"/>
  <c r="U305"/>
  <c r="U577"/>
  <c r="U785"/>
  <c r="U772"/>
  <c r="U770"/>
  <c r="U397"/>
  <c r="U306"/>
  <c r="U668"/>
  <c r="U771"/>
  <c r="U291"/>
  <c r="U464"/>
  <c r="V464" s="1"/>
  <c r="U565"/>
  <c r="U578"/>
  <c r="U773"/>
  <c r="U604"/>
  <c r="U591"/>
  <c r="U552"/>
  <c r="U617"/>
  <c r="U526"/>
  <c r="U786"/>
  <c r="U721"/>
  <c r="U500"/>
  <c r="U513"/>
  <c r="U669"/>
  <c r="U447"/>
  <c r="U451"/>
  <c r="U682"/>
  <c r="U656"/>
  <c r="U539"/>
  <c r="U747"/>
  <c r="U630"/>
  <c r="U643"/>
  <c r="U734"/>
  <c r="U396"/>
  <c r="U420"/>
  <c r="U437"/>
  <c r="U462"/>
  <c r="R405"/>
  <c r="Q860"/>
  <c r="Q831"/>
  <c r="P834"/>
  <c r="Q834" s="1"/>
  <c r="R818"/>
  <c r="S818" s="1"/>
  <c r="T818" s="1"/>
  <c r="P857"/>
  <c r="Q857" s="1"/>
  <c r="T794"/>
  <c r="V421"/>
  <c r="R432"/>
  <c r="S432" s="1"/>
  <c r="R833"/>
  <c r="S458"/>
  <c r="T458" s="1"/>
  <c r="Q844"/>
  <c r="T434"/>
  <c r="V463"/>
  <c r="T449"/>
  <c r="V422"/>
  <c r="O456"/>
  <c r="U423"/>
  <c r="S395"/>
  <c r="R844"/>
  <c r="V394"/>
  <c r="P404"/>
  <c r="J30" i="24"/>
  <c r="J112"/>
  <c r="H14" i="7943" s="1"/>
  <c r="K8" i="24"/>
  <c r="H48" i="7943"/>
  <c r="H51" s="1"/>
  <c r="S846" i="18"/>
  <c r="P849"/>
  <c r="Q849" s="1"/>
  <c r="Q444"/>
  <c r="S407"/>
  <c r="N391"/>
  <c r="V450"/>
  <c r="T410"/>
  <c r="V448"/>
  <c r="V423"/>
  <c r="R430"/>
  <c r="P835"/>
  <c r="S401"/>
  <c r="T401" s="1"/>
  <c r="T393"/>
  <c r="M403"/>
  <c r="P797"/>
  <c r="Q797" s="1"/>
  <c r="O457"/>
  <c r="Q442"/>
  <c r="S408"/>
  <c r="U440"/>
  <c r="R459"/>
  <c r="T446"/>
  <c r="M426"/>
  <c r="N414"/>
  <c r="U435"/>
  <c r="Q418"/>
  <c r="R418" s="1"/>
  <c r="O805"/>
  <c r="O416"/>
  <c r="P416" s="1"/>
  <c r="V398"/>
  <c r="T461"/>
  <c r="U406"/>
  <c r="M429"/>
  <c r="T460"/>
  <c r="O414"/>
  <c r="R419"/>
  <c r="V438"/>
  <c r="O810"/>
  <c r="Q443"/>
  <c r="R455"/>
  <c r="P453"/>
  <c r="S388"/>
  <c r="V440"/>
  <c r="S427"/>
  <c r="P457"/>
  <c r="T820"/>
  <c r="N465"/>
  <c r="Q823"/>
  <c r="N403"/>
  <c r="N413" s="1"/>
  <c r="V399"/>
  <c r="R433"/>
  <c r="U431"/>
  <c r="S392"/>
  <c r="Q445"/>
  <c r="R445" s="1"/>
  <c r="P795" l="1"/>
  <c r="Q795"/>
  <c r="R795" s="1"/>
  <c r="M390"/>
  <c r="N390" s="1"/>
  <c r="O390" s="1"/>
  <c r="Q809"/>
  <c r="R809" s="1"/>
  <c r="O847"/>
  <c r="L869"/>
  <c r="L53"/>
  <c r="L68"/>
  <c r="L54"/>
  <c r="L61"/>
  <c r="L63"/>
  <c r="L70"/>
  <c r="L44"/>
  <c r="L58"/>
  <c r="L56"/>
  <c r="L49"/>
  <c r="L50"/>
  <c r="L59"/>
  <c r="L47"/>
  <c r="L66"/>
  <c r="L69"/>
  <c r="L48"/>
  <c r="L52"/>
  <c r="L62"/>
  <c r="L65"/>
  <c r="L55"/>
  <c r="L42"/>
  <c r="L64"/>
  <c r="L51"/>
  <c r="M526"/>
  <c r="S669"/>
  <c r="M747"/>
  <c r="Q773"/>
  <c r="P604"/>
  <c r="R591"/>
  <c r="M851"/>
  <c r="R630"/>
  <c r="R773"/>
  <c r="N500"/>
  <c r="R578"/>
  <c r="N786"/>
  <c r="S682"/>
  <c r="P734"/>
  <c r="T630"/>
  <c r="S539"/>
  <c r="Q591"/>
  <c r="O552"/>
  <c r="R747"/>
  <c r="P565"/>
  <c r="O539"/>
  <c r="S578"/>
  <c r="Q643"/>
  <c r="R695"/>
  <c r="S786"/>
  <c r="Q513"/>
  <c r="P747"/>
  <c r="Q786"/>
  <c r="N669"/>
  <c r="R539"/>
  <c r="O682"/>
  <c r="T734"/>
  <c r="O721"/>
  <c r="M7"/>
  <c r="Q526"/>
  <c r="O513"/>
  <c r="N851"/>
  <c r="O851" s="1"/>
  <c r="P851" s="1"/>
  <c r="T604"/>
  <c r="S552"/>
  <c r="O500"/>
  <c r="M552"/>
  <c r="S773"/>
  <c r="L60"/>
  <c r="P539"/>
  <c r="T669"/>
  <c r="O617"/>
  <c r="O630"/>
  <c r="N747"/>
  <c r="S721"/>
  <c r="P526"/>
  <c r="Q617"/>
  <c r="N604"/>
  <c r="Q682"/>
  <c r="M721"/>
  <c r="Q630"/>
  <c r="M682"/>
  <c r="Q734"/>
  <c r="R669"/>
  <c r="N695"/>
  <c r="N630"/>
  <c r="O695"/>
  <c r="M708"/>
  <c r="Q500"/>
  <c r="S747"/>
  <c r="P578"/>
  <c r="N617"/>
  <c r="M565"/>
  <c r="M578"/>
  <c r="S643"/>
  <c r="T643"/>
  <c r="N526"/>
  <c r="T526"/>
  <c r="T721"/>
  <c r="M734"/>
  <c r="T682"/>
  <c r="Q539"/>
  <c r="S617"/>
  <c r="Q552"/>
  <c r="O591"/>
  <c r="P643"/>
  <c r="O734"/>
  <c r="P786"/>
  <c r="R513"/>
  <c r="M591"/>
  <c r="R604"/>
  <c r="P500"/>
  <c r="P682"/>
  <c r="O565"/>
  <c r="L43"/>
  <c r="M786"/>
  <c r="T500"/>
  <c r="Q695"/>
  <c r="N708"/>
  <c r="T565"/>
  <c r="P617"/>
  <c r="O578"/>
  <c r="M617"/>
  <c r="O773"/>
  <c r="Q578"/>
  <c r="N565"/>
  <c r="N682"/>
  <c r="Q669"/>
  <c r="R552"/>
  <c r="M539"/>
  <c r="S591"/>
  <c r="M799"/>
  <c r="R786"/>
  <c r="N721"/>
  <c r="S604"/>
  <c r="R565"/>
  <c r="N552"/>
  <c r="S630"/>
  <c r="P773"/>
  <c r="N578"/>
  <c r="T552"/>
  <c r="M513"/>
  <c r="O604"/>
  <c r="T786"/>
  <c r="Q721"/>
  <c r="M864"/>
  <c r="S500"/>
  <c r="M669"/>
  <c r="N513"/>
  <c r="N734"/>
  <c r="O747"/>
  <c r="R617"/>
  <c r="O669"/>
  <c r="P721"/>
  <c r="P513"/>
  <c r="N643"/>
  <c r="M630"/>
  <c r="M812"/>
  <c r="M643"/>
  <c r="T656"/>
  <c r="O643"/>
  <c r="L46"/>
  <c r="L57"/>
  <c r="L67"/>
  <c r="O656"/>
  <c r="Q656"/>
  <c r="N591"/>
  <c r="O708"/>
  <c r="R656"/>
  <c r="Q747"/>
  <c r="P630"/>
  <c r="S656"/>
  <c r="T591"/>
  <c r="P656"/>
  <c r="N773"/>
  <c r="O526"/>
  <c r="T513"/>
  <c r="N656"/>
  <c r="T578"/>
  <c r="R721"/>
  <c r="T773"/>
  <c r="S526"/>
  <c r="Q565"/>
  <c r="P708"/>
  <c r="S695"/>
  <c r="M825"/>
  <c r="R734"/>
  <c r="R643"/>
  <c r="M838"/>
  <c r="N838" s="1"/>
  <c r="S565"/>
  <c r="P669"/>
  <c r="M656"/>
  <c r="P552"/>
  <c r="T539"/>
  <c r="M500"/>
  <c r="Q604"/>
  <c r="S513"/>
  <c r="P695"/>
  <c r="P591"/>
  <c r="R500"/>
  <c r="O786"/>
  <c r="S734"/>
  <c r="M773"/>
  <c r="R526"/>
  <c r="R682"/>
  <c r="T617"/>
  <c r="M695"/>
  <c r="T747"/>
  <c r="M604"/>
  <c r="N539"/>
  <c r="L71"/>
  <c r="L45"/>
  <c r="Q851"/>
  <c r="Q708"/>
  <c r="R708" s="1"/>
  <c r="N825"/>
  <c r="O825" s="1"/>
  <c r="O848"/>
  <c r="P848" s="1"/>
  <c r="M836"/>
  <c r="L843"/>
  <c r="M863"/>
  <c r="M850"/>
  <c r="M824"/>
  <c r="M811"/>
  <c r="M817" s="1"/>
  <c r="N808"/>
  <c r="M796"/>
  <c r="L804"/>
  <c r="M837"/>
  <c r="M861"/>
  <c r="N796"/>
  <c r="O821"/>
  <c r="M862"/>
  <c r="L856"/>
  <c r="P847"/>
  <c r="Q847" s="1"/>
  <c r="R847" s="1"/>
  <c r="O822"/>
  <c r="P822" s="1"/>
  <c r="M798"/>
  <c r="L830"/>
  <c r="R442"/>
  <c r="O465"/>
  <c r="M400"/>
  <c r="P452"/>
  <c r="N400"/>
  <c r="P390"/>
  <c r="Q390" s="1"/>
  <c r="O426"/>
  <c r="O859"/>
  <c r="P859" s="1"/>
  <c r="Q859" s="1"/>
  <c r="R859" s="1"/>
  <c r="S859" s="1"/>
  <c r="R807"/>
  <c r="S807" s="1"/>
  <c r="T807" s="1"/>
  <c r="U807" s="1"/>
  <c r="M869"/>
  <c r="S405"/>
  <c r="T405" s="1"/>
  <c r="U405" s="1"/>
  <c r="V405" s="1"/>
  <c r="W4"/>
  <c r="V5" i="24"/>
  <c r="R860" i="18"/>
  <c r="S860" s="1"/>
  <c r="T860" s="1"/>
  <c r="U401"/>
  <c r="V76"/>
  <c r="V88" s="1"/>
  <c r="V573"/>
  <c r="V781"/>
  <c r="V509"/>
  <c r="V664"/>
  <c r="V508"/>
  <c r="W3"/>
  <c r="V480"/>
  <c r="V492" s="1"/>
  <c r="V665"/>
  <c r="V349"/>
  <c r="V361" s="1"/>
  <c r="V782"/>
  <c r="V574"/>
  <c r="V575"/>
  <c r="V783"/>
  <c r="V753"/>
  <c r="V765" s="1"/>
  <c r="V213"/>
  <c r="V379"/>
  <c r="V122"/>
  <c r="V163"/>
  <c r="V189"/>
  <c r="V294"/>
  <c r="V267"/>
  <c r="V317"/>
  <c r="V255"/>
  <c r="V230"/>
  <c r="V385"/>
  <c r="V253"/>
  <c r="V124"/>
  <c r="V109"/>
  <c r="V346"/>
  <c r="V371"/>
  <c r="V190"/>
  <c r="V383"/>
  <c r="V107"/>
  <c r="V260"/>
  <c r="V176"/>
  <c r="V164"/>
  <c r="V280"/>
  <c r="V175"/>
  <c r="V97"/>
  <c r="V136"/>
  <c r="V112"/>
  <c r="V217"/>
  <c r="V384"/>
  <c r="V266"/>
  <c r="V215"/>
  <c r="V200"/>
  <c r="V330"/>
  <c r="V295"/>
  <c r="V282"/>
  <c r="V241"/>
  <c r="V239"/>
  <c r="V372"/>
  <c r="V110"/>
  <c r="V364"/>
  <c r="V191"/>
  <c r="V240"/>
  <c r="V99"/>
  <c r="V177"/>
  <c r="V242"/>
  <c r="V113"/>
  <c r="V123"/>
  <c r="V256"/>
  <c r="V263"/>
  <c r="V148"/>
  <c r="V254"/>
  <c r="V370"/>
  <c r="V265"/>
  <c r="V318"/>
  <c r="V100"/>
  <c r="V149"/>
  <c r="V331"/>
  <c r="V162"/>
  <c r="V229"/>
  <c r="V281"/>
  <c r="V202"/>
  <c r="V152"/>
  <c r="V278"/>
  <c r="V126"/>
  <c r="V216"/>
  <c r="V187"/>
  <c r="V96"/>
  <c r="V365"/>
  <c r="V243"/>
  <c r="V268"/>
  <c r="V228"/>
  <c r="V343"/>
  <c r="V135"/>
  <c r="V98"/>
  <c r="V165"/>
  <c r="V125"/>
  <c r="V171"/>
  <c r="V347"/>
  <c r="V227"/>
  <c r="V369"/>
  <c r="V269"/>
  <c r="V138"/>
  <c r="V203"/>
  <c r="V321"/>
  <c r="V214"/>
  <c r="V264"/>
  <c r="V319"/>
  <c r="V252"/>
  <c r="V174"/>
  <c r="V150"/>
  <c r="V226"/>
  <c r="V161"/>
  <c r="V188"/>
  <c r="V367"/>
  <c r="V382"/>
  <c r="V201"/>
  <c r="V178"/>
  <c r="V345"/>
  <c r="V172"/>
  <c r="V344"/>
  <c r="V139"/>
  <c r="V279"/>
  <c r="V104"/>
  <c r="V334"/>
  <c r="V373"/>
  <c r="V204"/>
  <c r="V332"/>
  <c r="V111"/>
  <c r="V381"/>
  <c r="V320"/>
  <c r="V333"/>
  <c r="V137"/>
  <c r="V108"/>
  <c r="V380"/>
  <c r="V386"/>
  <c r="V151"/>
  <c r="V105"/>
  <c r="V411"/>
  <c r="W411" s="1"/>
  <c r="V784"/>
  <c r="V308"/>
  <c r="V292"/>
  <c r="V169"/>
  <c r="V377"/>
  <c r="V173"/>
  <c r="V366"/>
  <c r="V679"/>
  <c r="V667"/>
  <c r="V510"/>
  <c r="V262"/>
  <c r="V261"/>
  <c r="V293"/>
  <c r="V170"/>
  <c r="V368"/>
  <c r="V511"/>
  <c r="V576"/>
  <c r="V106"/>
  <c r="V307"/>
  <c r="V378"/>
  <c r="V666"/>
  <c r="V677"/>
  <c r="W677" s="1"/>
  <c r="V436"/>
  <c r="V305"/>
  <c r="V512"/>
  <c r="V785"/>
  <c r="V577"/>
  <c r="V425"/>
  <c r="V678"/>
  <c r="V275"/>
  <c r="W275" s="1"/>
  <c r="V276"/>
  <c r="V273"/>
  <c r="V277"/>
  <c r="V304"/>
  <c r="W304" s="1"/>
  <c r="V668"/>
  <c r="V768"/>
  <c r="W768" s="1"/>
  <c r="V539"/>
  <c r="V617"/>
  <c r="V669"/>
  <c r="V291"/>
  <c r="V396"/>
  <c r="V682"/>
  <c r="V734"/>
  <c r="V552"/>
  <c r="V500"/>
  <c r="V513"/>
  <c r="V591"/>
  <c r="V643"/>
  <c r="V397"/>
  <c r="V681"/>
  <c r="V770"/>
  <c r="W770" s="1"/>
  <c r="V447"/>
  <c r="V274"/>
  <c r="V772"/>
  <c r="V786"/>
  <c r="V747"/>
  <c r="V656"/>
  <c r="V565"/>
  <c r="V604"/>
  <c r="V721"/>
  <c r="V451"/>
  <c r="V630"/>
  <c r="V578"/>
  <c r="V773"/>
  <c r="V526"/>
  <c r="V424"/>
  <c r="V680"/>
  <c r="V771"/>
  <c r="W771" s="1"/>
  <c r="V306"/>
  <c r="V683"/>
  <c r="V553"/>
  <c r="V592"/>
  <c r="V657"/>
  <c r="V670"/>
  <c r="V631"/>
  <c r="V579"/>
  <c r="V514"/>
  <c r="V527"/>
  <c r="V605"/>
  <c r="V566"/>
  <c r="V774"/>
  <c r="V420"/>
  <c r="V437"/>
  <c r="V787"/>
  <c r="V735"/>
  <c r="V501"/>
  <c r="V462"/>
  <c r="V618"/>
  <c r="V540"/>
  <c r="V644"/>
  <c r="V722"/>
  <c r="V748"/>
  <c r="V412"/>
  <c r="V409"/>
  <c r="R831"/>
  <c r="S831" s="1"/>
  <c r="P792"/>
  <c r="R834"/>
  <c r="S834" s="1"/>
  <c r="R857"/>
  <c r="S857" s="1"/>
  <c r="T857" s="1"/>
  <c r="U794"/>
  <c r="U818"/>
  <c r="Q416"/>
  <c r="R416" s="1"/>
  <c r="S416" s="1"/>
  <c r="T416" s="1"/>
  <c r="U416" s="1"/>
  <c r="V416" s="1"/>
  <c r="W416" s="1"/>
  <c r="T388"/>
  <c r="R443"/>
  <c r="P810"/>
  <c r="R797"/>
  <c r="M413"/>
  <c r="U410"/>
  <c r="K112" i="24"/>
  <c r="I14" i="7943" s="1"/>
  <c r="K30" i="24"/>
  <c r="L8"/>
  <c r="I48" i="7943"/>
  <c r="I51" s="1"/>
  <c r="W463" i="18"/>
  <c r="S455"/>
  <c r="U458"/>
  <c r="S809"/>
  <c r="R823"/>
  <c r="S823" s="1"/>
  <c r="T823" s="1"/>
  <c r="U823" s="1"/>
  <c r="Q848"/>
  <c r="R848" s="1"/>
  <c r="S848" s="1"/>
  <c r="T848" s="1"/>
  <c r="U848" s="1"/>
  <c r="V848" s="1"/>
  <c r="W848" s="1"/>
  <c r="T392"/>
  <c r="U392" s="1"/>
  <c r="V392" s="1"/>
  <c r="W392" s="1"/>
  <c r="S445"/>
  <c r="T445" s="1"/>
  <c r="R444"/>
  <c r="R849"/>
  <c r="Q404"/>
  <c r="U393"/>
  <c r="S459"/>
  <c r="T459" s="1"/>
  <c r="U459" s="1"/>
  <c r="V459" s="1"/>
  <c r="W459" s="1"/>
  <c r="V406"/>
  <c r="W406" s="1"/>
  <c r="V431"/>
  <c r="W431" s="1"/>
  <c r="W448"/>
  <c r="O391"/>
  <c r="P391" s="1"/>
  <c r="T407"/>
  <c r="U407" s="1"/>
  <c r="V407" s="1"/>
  <c r="W407" s="1"/>
  <c r="W394"/>
  <c r="T395"/>
  <c r="S797"/>
  <c r="T809"/>
  <c r="U809" s="1"/>
  <c r="S442"/>
  <c r="T442" s="1"/>
  <c r="O403"/>
  <c r="R417"/>
  <c r="Q457"/>
  <c r="U449"/>
  <c r="U434"/>
  <c r="Q453"/>
  <c r="S418"/>
  <c r="T432"/>
  <c r="U446"/>
  <c r="P805"/>
  <c r="V435"/>
  <c r="S430"/>
  <c r="W398"/>
  <c r="S433"/>
  <c r="T433" s="1"/>
  <c r="U433" s="1"/>
  <c r="V433" s="1"/>
  <c r="W433" s="1"/>
  <c r="U820"/>
  <c r="Q835"/>
  <c r="W399"/>
  <c r="T427"/>
  <c r="M439"/>
  <c r="N429"/>
  <c r="N426"/>
  <c r="P414"/>
  <c r="P426" s="1"/>
  <c r="T408"/>
  <c r="Q452"/>
  <c r="T846"/>
  <c r="U857"/>
  <c r="V857" s="1"/>
  <c r="S844"/>
  <c r="S833"/>
  <c r="W440"/>
  <c r="U460"/>
  <c r="W438"/>
  <c r="V401"/>
  <c r="S419"/>
  <c r="U461"/>
  <c r="R390"/>
  <c r="P456"/>
  <c r="S795" l="1"/>
  <c r="T795" s="1"/>
  <c r="O796"/>
  <c r="T695"/>
  <c r="O838"/>
  <c r="N798"/>
  <c r="O808"/>
  <c r="N836"/>
  <c r="M843"/>
  <c r="L41"/>
  <c r="N861"/>
  <c r="N811"/>
  <c r="N850"/>
  <c r="P838"/>
  <c r="Q838" s="1"/>
  <c r="Q657"/>
  <c r="S618"/>
  <c r="N683"/>
  <c r="U527"/>
  <c r="T540"/>
  <c r="N748"/>
  <c r="T670"/>
  <c r="S566"/>
  <c r="P657"/>
  <c r="T735"/>
  <c r="U644"/>
  <c r="Q579"/>
  <c r="N696"/>
  <c r="P696"/>
  <c r="T787"/>
  <c r="R774"/>
  <c r="S670"/>
  <c r="Q670"/>
  <c r="U683"/>
  <c r="N514"/>
  <c r="N787"/>
  <c r="R553"/>
  <c r="T774"/>
  <c r="P501"/>
  <c r="U735"/>
  <c r="N644"/>
  <c r="O683"/>
  <c r="Q540"/>
  <c r="O579"/>
  <c r="T631"/>
  <c r="Q514"/>
  <c r="U774"/>
  <c r="S553"/>
  <c r="R696"/>
  <c r="N813"/>
  <c r="Q605"/>
  <c r="P774"/>
  <c r="P527"/>
  <c r="Q592"/>
  <c r="Q631"/>
  <c r="Q566"/>
  <c r="Q501"/>
  <c r="U631"/>
  <c r="P670"/>
  <c r="M60"/>
  <c r="M51"/>
  <c r="M49"/>
  <c r="M70"/>
  <c r="M42"/>
  <c r="M44"/>
  <c r="M64"/>
  <c r="M65"/>
  <c r="O709"/>
  <c r="N722"/>
  <c r="O514"/>
  <c r="P748"/>
  <c r="Q644"/>
  <c r="S540"/>
  <c r="P514"/>
  <c r="N631"/>
  <c r="N839"/>
  <c r="N826"/>
  <c r="Q774"/>
  <c r="T644"/>
  <c r="P540"/>
  <c r="Q527"/>
  <c r="T618"/>
  <c r="N774"/>
  <c r="M46"/>
  <c r="O657"/>
  <c r="R657"/>
  <c r="O748"/>
  <c r="P787"/>
  <c r="O696"/>
  <c r="N553"/>
  <c r="S579"/>
  <c r="R540"/>
  <c r="N501"/>
  <c r="R605"/>
  <c r="O774"/>
  <c r="N605"/>
  <c r="R618"/>
  <c r="T696"/>
  <c r="R787"/>
  <c r="T657"/>
  <c r="P644"/>
  <c r="N579"/>
  <c r="P735"/>
  <c r="U579"/>
  <c r="R670"/>
  <c r="S657"/>
  <c r="Q618"/>
  <c r="N800"/>
  <c r="R683"/>
  <c r="T579"/>
  <c r="T514"/>
  <c r="R501"/>
  <c r="U618"/>
  <c r="Q553"/>
  <c r="T553"/>
  <c r="S644"/>
  <c r="N527"/>
  <c r="N670"/>
  <c r="P722"/>
  <c r="O553"/>
  <c r="O618"/>
  <c r="P605"/>
  <c r="R566"/>
  <c r="O527"/>
  <c r="N540"/>
  <c r="U748"/>
  <c r="U592"/>
  <c r="P592"/>
  <c r="O670"/>
  <c r="M67"/>
  <c r="M52"/>
  <c r="M66"/>
  <c r="M71"/>
  <c r="M59"/>
  <c r="M63"/>
  <c r="M69"/>
  <c r="U670"/>
  <c r="U722"/>
  <c r="P631"/>
  <c r="R644"/>
  <c r="Q709"/>
  <c r="P683"/>
  <c r="T501"/>
  <c r="O501"/>
  <c r="Q787"/>
  <c r="N709"/>
  <c r="S735"/>
  <c r="R722"/>
  <c r="O722"/>
  <c r="N618"/>
  <c r="R514"/>
  <c r="M57"/>
  <c r="M61"/>
  <c r="M53"/>
  <c r="M68"/>
  <c r="M48"/>
  <c r="S683"/>
  <c r="Q683"/>
  <c r="T683"/>
  <c r="O592"/>
  <c r="T592"/>
  <c r="U787"/>
  <c r="Q735"/>
  <c r="U501"/>
  <c r="S605"/>
  <c r="T605"/>
  <c r="S592"/>
  <c r="O644"/>
  <c r="S501"/>
  <c r="U540"/>
  <c r="M56"/>
  <c r="M55"/>
  <c r="M62"/>
  <c r="M54"/>
  <c r="S631"/>
  <c r="N566"/>
  <c r="O605"/>
  <c r="P618"/>
  <c r="Q696"/>
  <c r="R579"/>
  <c r="S748"/>
  <c r="S722"/>
  <c r="P553"/>
  <c r="S514"/>
  <c r="R748"/>
  <c r="S696"/>
  <c r="U514"/>
  <c r="O631"/>
  <c r="T527"/>
  <c r="O566"/>
  <c r="N7"/>
  <c r="R735"/>
  <c r="U553"/>
  <c r="O787"/>
  <c r="Q722"/>
  <c r="U657"/>
  <c r="N592"/>
  <c r="S774"/>
  <c r="O540"/>
  <c r="O735"/>
  <c r="R631"/>
  <c r="P709"/>
  <c r="U605"/>
  <c r="M43"/>
  <c r="M47"/>
  <c r="M50"/>
  <c r="T722"/>
  <c r="N865"/>
  <c r="N735"/>
  <c r="P579"/>
  <c r="R527"/>
  <c r="N852"/>
  <c r="R592"/>
  <c r="U566"/>
  <c r="T566"/>
  <c r="S787"/>
  <c r="Q748"/>
  <c r="S527"/>
  <c r="T748"/>
  <c r="N657"/>
  <c r="P566"/>
  <c r="M58"/>
  <c r="M45"/>
  <c r="O800"/>
  <c r="P800" s="1"/>
  <c r="R709"/>
  <c r="O852"/>
  <c r="P852" s="1"/>
  <c r="Q852" s="1"/>
  <c r="U696"/>
  <c r="M856"/>
  <c r="R851"/>
  <c r="S851" s="1"/>
  <c r="P796"/>
  <c r="Q796" s="1"/>
  <c r="R796" s="1"/>
  <c r="O861"/>
  <c r="N837"/>
  <c r="M830"/>
  <c r="P825"/>
  <c r="Q825" s="1"/>
  <c r="N812"/>
  <c r="N864"/>
  <c r="Q822"/>
  <c r="R822" s="1"/>
  <c r="S822" s="1"/>
  <c r="N862"/>
  <c r="P821"/>
  <c r="S708"/>
  <c r="N799"/>
  <c r="M804"/>
  <c r="N824"/>
  <c r="N863"/>
  <c r="U695"/>
  <c r="V695" s="1"/>
  <c r="U445"/>
  <c r="V445" s="1"/>
  <c r="W445" s="1"/>
  <c r="R452"/>
  <c r="Q414"/>
  <c r="Q426" s="1"/>
  <c r="T834"/>
  <c r="U834" s="1"/>
  <c r="U795"/>
  <c r="V795" s="1"/>
  <c r="W795" s="1"/>
  <c r="X795" s="1"/>
  <c r="T859"/>
  <c r="U859" s="1"/>
  <c r="V859" s="1"/>
  <c r="W859" s="1"/>
  <c r="X859" s="1"/>
  <c r="W5" i="24"/>
  <c r="X4" i="18"/>
  <c r="X459"/>
  <c r="X3"/>
  <c r="W480"/>
  <c r="W492" s="1"/>
  <c r="W508"/>
  <c r="W509"/>
  <c r="W349"/>
  <c r="W361" s="1"/>
  <c r="W573"/>
  <c r="W575"/>
  <c r="W781"/>
  <c r="W574"/>
  <c r="W76"/>
  <c r="W88" s="1"/>
  <c r="W664"/>
  <c r="W782"/>
  <c r="W665"/>
  <c r="W783"/>
  <c r="W753"/>
  <c r="W765" s="1"/>
  <c r="W383"/>
  <c r="W319"/>
  <c r="W265"/>
  <c r="W138"/>
  <c r="W240"/>
  <c r="W174"/>
  <c r="W122"/>
  <c r="W189"/>
  <c r="W150"/>
  <c r="W216"/>
  <c r="W171"/>
  <c r="W280"/>
  <c r="W386"/>
  <c r="W242"/>
  <c r="W263"/>
  <c r="W96"/>
  <c r="W107"/>
  <c r="W373"/>
  <c r="W110"/>
  <c r="W346"/>
  <c r="W282"/>
  <c r="W344"/>
  <c r="W190"/>
  <c r="W98"/>
  <c r="W385"/>
  <c r="W126"/>
  <c r="W175"/>
  <c r="W215"/>
  <c r="W202"/>
  <c r="W228"/>
  <c r="W165"/>
  <c r="W97"/>
  <c r="W111"/>
  <c r="W268"/>
  <c r="W108"/>
  <c r="W137"/>
  <c r="W200"/>
  <c r="W188"/>
  <c r="W136"/>
  <c r="W367"/>
  <c r="W99"/>
  <c r="W229"/>
  <c r="W226"/>
  <c r="W281"/>
  <c r="W243"/>
  <c r="W333"/>
  <c r="W379"/>
  <c r="W164"/>
  <c r="W269"/>
  <c r="W151"/>
  <c r="W201"/>
  <c r="W100"/>
  <c r="W320"/>
  <c r="W217"/>
  <c r="W264"/>
  <c r="W213"/>
  <c r="W331"/>
  <c r="W161"/>
  <c r="W104"/>
  <c r="W203"/>
  <c r="W347"/>
  <c r="W256"/>
  <c r="W254"/>
  <c r="W191"/>
  <c r="W369"/>
  <c r="W204"/>
  <c r="W321"/>
  <c r="W384"/>
  <c r="W177"/>
  <c r="W343"/>
  <c r="W163"/>
  <c r="W370"/>
  <c r="W317"/>
  <c r="W255"/>
  <c r="W214"/>
  <c r="W135"/>
  <c r="W253"/>
  <c r="W113"/>
  <c r="W381"/>
  <c r="W230"/>
  <c r="W112"/>
  <c r="W148"/>
  <c r="W109"/>
  <c r="W267"/>
  <c r="W266"/>
  <c r="W382"/>
  <c r="W241"/>
  <c r="W172"/>
  <c r="W372"/>
  <c r="W260"/>
  <c r="W125"/>
  <c r="W371"/>
  <c r="W139"/>
  <c r="W178"/>
  <c r="W187"/>
  <c r="W364"/>
  <c r="W334"/>
  <c r="W152"/>
  <c r="W332"/>
  <c r="W162"/>
  <c r="W149"/>
  <c r="W345"/>
  <c r="W252"/>
  <c r="W365"/>
  <c r="W124"/>
  <c r="W380"/>
  <c r="W227"/>
  <c r="W318"/>
  <c r="W123"/>
  <c r="W279"/>
  <c r="W295"/>
  <c r="W239"/>
  <c r="W176"/>
  <c r="W366"/>
  <c r="W106"/>
  <c r="W666"/>
  <c r="W330"/>
  <c r="X330" s="1"/>
  <c r="W261"/>
  <c r="W105"/>
  <c r="W308"/>
  <c r="W294"/>
  <c r="W173"/>
  <c r="W368"/>
  <c r="W576"/>
  <c r="W511"/>
  <c r="W169"/>
  <c r="W377"/>
  <c r="W170"/>
  <c r="W784"/>
  <c r="W667"/>
  <c r="W278"/>
  <c r="X278" s="1"/>
  <c r="W378"/>
  <c r="W510"/>
  <c r="W262"/>
  <c r="W769"/>
  <c r="X769" s="1"/>
  <c r="W277"/>
  <c r="X277" s="1"/>
  <c r="W679"/>
  <c r="W307"/>
  <c r="W785"/>
  <c r="W436"/>
  <c r="W678"/>
  <c r="W292"/>
  <c r="W293"/>
  <c r="X293" s="1"/>
  <c r="W668"/>
  <c r="W577"/>
  <c r="W512"/>
  <c r="W604"/>
  <c r="W513"/>
  <c r="W630"/>
  <c r="W591"/>
  <c r="W500"/>
  <c r="W578"/>
  <c r="W617"/>
  <c r="W425"/>
  <c r="W552"/>
  <c r="W305"/>
  <c r="W291"/>
  <c r="W643"/>
  <c r="W747"/>
  <c r="W669"/>
  <c r="W656"/>
  <c r="W772"/>
  <c r="X772" s="1"/>
  <c r="W424"/>
  <c r="W397"/>
  <c r="W274"/>
  <c r="X274" s="1"/>
  <c r="W276"/>
  <c r="W273"/>
  <c r="W734"/>
  <c r="W786"/>
  <c r="W565"/>
  <c r="W526"/>
  <c r="W539"/>
  <c r="W721"/>
  <c r="W306"/>
  <c r="W396"/>
  <c r="W579"/>
  <c r="W644"/>
  <c r="W451"/>
  <c r="W501"/>
  <c r="W605"/>
  <c r="W514"/>
  <c r="W774"/>
  <c r="W618"/>
  <c r="W631"/>
  <c r="W681"/>
  <c r="X681" s="1"/>
  <c r="W447"/>
  <c r="W680"/>
  <c r="X680" s="1"/>
  <c r="W683"/>
  <c r="W553"/>
  <c r="W540"/>
  <c r="W735"/>
  <c r="W592"/>
  <c r="W566"/>
  <c r="W657"/>
  <c r="W437"/>
  <c r="W773"/>
  <c r="W464"/>
  <c r="W682"/>
  <c r="W748"/>
  <c r="W787"/>
  <c r="W670"/>
  <c r="W527"/>
  <c r="W722"/>
  <c r="W412"/>
  <c r="W421"/>
  <c r="W420"/>
  <c r="W632"/>
  <c r="W606"/>
  <c r="W671"/>
  <c r="W541"/>
  <c r="W593"/>
  <c r="W658"/>
  <c r="W736"/>
  <c r="W684"/>
  <c r="W775"/>
  <c r="W405"/>
  <c r="W423"/>
  <c r="W502"/>
  <c r="W515"/>
  <c r="W450"/>
  <c r="X450" s="1"/>
  <c r="W409"/>
  <c r="W462"/>
  <c r="W554"/>
  <c r="W567"/>
  <c r="W645"/>
  <c r="W619"/>
  <c r="W528"/>
  <c r="W422"/>
  <c r="W580"/>
  <c r="W749"/>
  <c r="W788"/>
  <c r="W723"/>
  <c r="X406"/>
  <c r="X440"/>
  <c r="X399"/>
  <c r="X407"/>
  <c r="X431"/>
  <c r="Q792"/>
  <c r="R792" s="1"/>
  <c r="X304"/>
  <c r="T831"/>
  <c r="U860"/>
  <c r="V860" s="1"/>
  <c r="W860" s="1"/>
  <c r="X860" s="1"/>
  <c r="X416"/>
  <c r="X433"/>
  <c r="X398"/>
  <c r="X392"/>
  <c r="V807"/>
  <c r="W807" s="1"/>
  <c r="X807" s="1"/>
  <c r="T822"/>
  <c r="U822" s="1"/>
  <c r="X848"/>
  <c r="W695"/>
  <c r="V794"/>
  <c r="V818"/>
  <c r="W818" s="1"/>
  <c r="X818" s="1"/>
  <c r="V823"/>
  <c r="W823" s="1"/>
  <c r="W857"/>
  <c r="V809"/>
  <c r="W809" s="1"/>
  <c r="X809" s="1"/>
  <c r="T844"/>
  <c r="W435"/>
  <c r="X435" s="1"/>
  <c r="S847"/>
  <c r="T847" s="1"/>
  <c r="U847" s="1"/>
  <c r="V847" s="1"/>
  <c r="W847" s="1"/>
  <c r="Q391"/>
  <c r="R391" s="1"/>
  <c r="R400" s="1"/>
  <c r="O400"/>
  <c r="S443"/>
  <c r="U408"/>
  <c r="V408" s="1"/>
  <c r="W408" s="1"/>
  <c r="X408" s="1"/>
  <c r="O429"/>
  <c r="S444"/>
  <c r="T833"/>
  <c r="U427"/>
  <c r="T430"/>
  <c r="U430" s="1"/>
  <c r="V430" s="1"/>
  <c r="W430" s="1"/>
  <c r="X430" s="1"/>
  <c r="R453"/>
  <c r="V434"/>
  <c r="V449"/>
  <c r="U395"/>
  <c r="V395" s="1"/>
  <c r="W395" s="1"/>
  <c r="X395" s="1"/>
  <c r="X448"/>
  <c r="V393"/>
  <c r="S849"/>
  <c r="V410"/>
  <c r="Q810"/>
  <c r="U388"/>
  <c r="R414"/>
  <c r="X394"/>
  <c r="U432"/>
  <c r="W401"/>
  <c r="X438"/>
  <c r="N439"/>
  <c r="R835"/>
  <c r="V820"/>
  <c r="O413"/>
  <c r="M8" i="24"/>
  <c r="L30"/>
  <c r="L112"/>
  <c r="L22"/>
  <c r="S390" i="18"/>
  <c r="T419"/>
  <c r="U419" s="1"/>
  <c r="V419" s="1"/>
  <c r="W419" s="1"/>
  <c r="X419" s="1"/>
  <c r="P465"/>
  <c r="Q456"/>
  <c r="R456" s="1"/>
  <c r="S456" s="1"/>
  <c r="T456" s="1"/>
  <c r="U456" s="1"/>
  <c r="V456" s="1"/>
  <c r="W456" s="1"/>
  <c r="X456" s="1"/>
  <c r="T851"/>
  <c r="U846"/>
  <c r="T797"/>
  <c r="U797" s="1"/>
  <c r="V797" s="1"/>
  <c r="W797" s="1"/>
  <c r="X797" s="1"/>
  <c r="P400"/>
  <c r="V458"/>
  <c r="W458" s="1"/>
  <c r="X458" s="1"/>
  <c r="U442"/>
  <c r="V460"/>
  <c r="W460" s="1"/>
  <c r="X460" s="1"/>
  <c r="Q805"/>
  <c r="V446"/>
  <c r="W446" s="1"/>
  <c r="S452"/>
  <c r="R404"/>
  <c r="S404" s="1"/>
  <c r="T455"/>
  <c r="R457"/>
  <c r="V461"/>
  <c r="W461" s="1"/>
  <c r="X461" s="1"/>
  <c r="T418"/>
  <c r="R825"/>
  <c r="S825" s="1"/>
  <c r="S417"/>
  <c r="T417" s="1"/>
  <c r="U417" s="1"/>
  <c r="V417" s="1"/>
  <c r="W417" s="1"/>
  <c r="X417" s="1"/>
  <c r="W393"/>
  <c r="X393" s="1"/>
  <c r="P403"/>
  <c r="P413" s="1"/>
  <c r="P861" l="1"/>
  <c r="S796"/>
  <c r="T796" s="1"/>
  <c r="R838"/>
  <c r="S838" s="1"/>
  <c r="T838" s="1"/>
  <c r="U838" s="1"/>
  <c r="Q861"/>
  <c r="R861" s="1"/>
  <c r="N830"/>
  <c r="O813"/>
  <c r="L51" i="24"/>
  <c r="L55"/>
  <c r="N843" i="18"/>
  <c r="O836"/>
  <c r="N804"/>
  <c r="S709"/>
  <c r="Q821"/>
  <c r="O864"/>
  <c r="O554"/>
  <c r="V567"/>
  <c r="O606"/>
  <c r="V788"/>
  <c r="Q593"/>
  <c r="O632"/>
  <c r="V671"/>
  <c r="R541"/>
  <c r="U775"/>
  <c r="Q632"/>
  <c r="T580"/>
  <c r="S541"/>
  <c r="R788"/>
  <c r="V528"/>
  <c r="P645"/>
  <c r="O580"/>
  <c r="V632"/>
  <c r="S645"/>
  <c r="T671"/>
  <c r="P593"/>
  <c r="P515"/>
  <c r="O593"/>
  <c r="O866"/>
  <c r="R502"/>
  <c r="O710"/>
  <c r="V541"/>
  <c r="V515"/>
  <c r="S723"/>
  <c r="U671"/>
  <c r="Q619"/>
  <c r="S593"/>
  <c r="O671"/>
  <c r="Q528"/>
  <c r="T749"/>
  <c r="O801"/>
  <c r="T606"/>
  <c r="O697"/>
  <c r="S632"/>
  <c r="V619"/>
  <c r="P684"/>
  <c r="V658"/>
  <c r="P671"/>
  <c r="P528"/>
  <c r="U658"/>
  <c r="T775"/>
  <c r="N42"/>
  <c r="N44"/>
  <c r="N69"/>
  <c r="N53"/>
  <c r="N51"/>
  <c r="N68"/>
  <c r="N46"/>
  <c r="N61"/>
  <c r="T502"/>
  <c r="U619"/>
  <c r="R619"/>
  <c r="T541"/>
  <c r="U723"/>
  <c r="Q736"/>
  <c r="U528"/>
  <c r="S619"/>
  <c r="O814"/>
  <c r="U606"/>
  <c r="T723"/>
  <c r="O528"/>
  <c r="V684"/>
  <c r="Q749"/>
  <c r="R593"/>
  <c r="R684"/>
  <c r="U515"/>
  <c r="V723"/>
  <c r="S658"/>
  <c r="T658"/>
  <c r="P723"/>
  <c r="R723"/>
  <c r="R606"/>
  <c r="T515"/>
  <c r="Q502"/>
  <c r="T632"/>
  <c r="O775"/>
  <c r="P580"/>
  <c r="O840"/>
  <c r="T788"/>
  <c r="O723"/>
  <c r="Q606"/>
  <c r="V775"/>
  <c r="P866"/>
  <c r="Q866" s="1"/>
  <c r="U502"/>
  <c r="Q697"/>
  <c r="S554"/>
  <c r="R671"/>
  <c r="O658"/>
  <c r="V736"/>
  <c r="T645"/>
  <c r="S528"/>
  <c r="U567"/>
  <c r="V593"/>
  <c r="Q723"/>
  <c r="N63"/>
  <c r="N60"/>
  <c r="N49"/>
  <c r="N47"/>
  <c r="N43"/>
  <c r="N59"/>
  <c r="N64"/>
  <c r="P736"/>
  <c r="S671"/>
  <c r="R658"/>
  <c r="U736"/>
  <c r="O515"/>
  <c r="P788"/>
  <c r="U645"/>
  <c r="O619"/>
  <c r="O827"/>
  <c r="P502"/>
  <c r="R645"/>
  <c r="S697"/>
  <c r="R554"/>
  <c r="O541"/>
  <c r="P775"/>
  <c r="Q710"/>
  <c r="U554"/>
  <c r="P541"/>
  <c r="R528"/>
  <c r="T684"/>
  <c r="Q541"/>
  <c r="S515"/>
  <c r="P632"/>
  <c r="S775"/>
  <c r="R710"/>
  <c r="U788"/>
  <c r="S567"/>
  <c r="P606"/>
  <c r="P619"/>
  <c r="R632"/>
  <c r="R515"/>
  <c r="O645"/>
  <c r="V606"/>
  <c r="U593"/>
  <c r="S580"/>
  <c r="Q515"/>
  <c r="R580"/>
  <c r="S749"/>
  <c r="O502"/>
  <c r="S736"/>
  <c r="R749"/>
  <c r="P814"/>
  <c r="Q814" s="1"/>
  <c r="V580"/>
  <c r="P697"/>
  <c r="U541"/>
  <c r="N62"/>
  <c r="N70"/>
  <c r="N48"/>
  <c r="N65"/>
  <c r="N56"/>
  <c r="N55"/>
  <c r="N54"/>
  <c r="P554"/>
  <c r="R775"/>
  <c r="Q580"/>
  <c r="V554"/>
  <c r="V749"/>
  <c r="S502"/>
  <c r="V502"/>
  <c r="R697"/>
  <c r="Q567"/>
  <c r="P658"/>
  <c r="T554"/>
  <c r="T697"/>
  <c r="S788"/>
  <c r="U580"/>
  <c r="T593"/>
  <c r="P710"/>
  <c r="T736"/>
  <c r="R567"/>
  <c r="O788"/>
  <c r="U632"/>
  <c r="Q645"/>
  <c r="P749"/>
  <c r="O736"/>
  <c r="T528"/>
  <c r="Q684"/>
  <c r="U749"/>
  <c r="V645"/>
  <c r="O684"/>
  <c r="S606"/>
  <c r="R736"/>
  <c r="Q671"/>
  <c r="O7"/>
  <c r="S684"/>
  <c r="Q775"/>
  <c r="Q658"/>
  <c r="U697"/>
  <c r="O853"/>
  <c r="P853" s="1"/>
  <c r="O567"/>
  <c r="P567"/>
  <c r="Q788"/>
  <c r="T567"/>
  <c r="T619"/>
  <c r="Q554"/>
  <c r="U684"/>
  <c r="O749"/>
  <c r="N52"/>
  <c r="N58"/>
  <c r="N57"/>
  <c r="N45"/>
  <c r="N71"/>
  <c r="N66"/>
  <c r="N67"/>
  <c r="N50"/>
  <c r="P840"/>
  <c r="Q840" s="1"/>
  <c r="P827"/>
  <c r="Q827" s="1"/>
  <c r="V697"/>
  <c r="S710"/>
  <c r="T710" s="1"/>
  <c r="U710" s="1"/>
  <c r="R866"/>
  <c r="R814"/>
  <c r="S814" s="1"/>
  <c r="W697"/>
  <c r="O863"/>
  <c r="P863" s="1"/>
  <c r="R821"/>
  <c r="S821" s="1"/>
  <c r="O824"/>
  <c r="N856"/>
  <c r="O865"/>
  <c r="O839"/>
  <c r="O811"/>
  <c r="R852"/>
  <c r="Q800"/>
  <c r="M41"/>
  <c r="V696"/>
  <c r="W696" s="1"/>
  <c r="O862"/>
  <c r="N817"/>
  <c r="O798"/>
  <c r="P798" s="1"/>
  <c r="O812"/>
  <c r="P812" s="1"/>
  <c r="Q812" s="1"/>
  <c r="O837"/>
  <c r="P837"/>
  <c r="O826"/>
  <c r="N869"/>
  <c r="O850"/>
  <c r="O799"/>
  <c r="T708"/>
  <c r="U708" s="1"/>
  <c r="P808"/>
  <c r="X823"/>
  <c r="V834"/>
  <c r="W834" s="1"/>
  <c r="X834" s="1"/>
  <c r="Y834" s="1"/>
  <c r="X5" i="24"/>
  <c r="Y4" i="18"/>
  <c r="Y419"/>
  <c r="Y438"/>
  <c r="Y809"/>
  <c r="Y392"/>
  <c r="U831"/>
  <c r="Y3"/>
  <c r="Y860" s="1"/>
  <c r="X480"/>
  <c r="X492" s="1"/>
  <c r="X781"/>
  <c r="X76"/>
  <c r="X88" s="1"/>
  <c r="X664"/>
  <c r="X509"/>
  <c r="X349"/>
  <c r="X361" s="1"/>
  <c r="X508"/>
  <c r="X573"/>
  <c r="X782"/>
  <c r="X574"/>
  <c r="X575"/>
  <c r="X665"/>
  <c r="X783"/>
  <c r="X753"/>
  <c r="X765" s="1"/>
  <c r="X216"/>
  <c r="X371"/>
  <c r="X191"/>
  <c r="X228"/>
  <c r="X161"/>
  <c r="X384"/>
  <c r="X217"/>
  <c r="X243"/>
  <c r="X187"/>
  <c r="X227"/>
  <c r="X242"/>
  <c r="X136"/>
  <c r="X254"/>
  <c r="X137"/>
  <c r="X175"/>
  <c r="X112"/>
  <c r="X319"/>
  <c r="X98"/>
  <c r="X267"/>
  <c r="X386"/>
  <c r="X268"/>
  <c r="X202"/>
  <c r="X96"/>
  <c r="X364"/>
  <c r="X122"/>
  <c r="X178"/>
  <c r="X110"/>
  <c r="X264"/>
  <c r="X108"/>
  <c r="X214"/>
  <c r="X266"/>
  <c r="X380"/>
  <c r="X176"/>
  <c r="X174"/>
  <c r="X215"/>
  <c r="X164"/>
  <c r="X152"/>
  <c r="X383"/>
  <c r="X260"/>
  <c r="X125"/>
  <c r="X318"/>
  <c r="X365"/>
  <c r="X149"/>
  <c r="X370"/>
  <c r="X104"/>
  <c r="X171"/>
  <c r="X369"/>
  <c r="X100"/>
  <c r="X241"/>
  <c r="X99"/>
  <c r="X343"/>
  <c r="X265"/>
  <c r="X321"/>
  <c r="X381"/>
  <c r="X334"/>
  <c r="X111"/>
  <c r="X344"/>
  <c r="X200"/>
  <c r="X333"/>
  <c r="X97"/>
  <c r="X239"/>
  <c r="X317"/>
  <c r="X282"/>
  <c r="X320"/>
  <c r="X135"/>
  <c r="X204"/>
  <c r="X252"/>
  <c r="X124"/>
  <c r="X123"/>
  <c r="X109"/>
  <c r="X165"/>
  <c r="X226"/>
  <c r="X177"/>
  <c r="X201"/>
  <c r="X189"/>
  <c r="X373"/>
  <c r="X229"/>
  <c r="X139"/>
  <c r="X150"/>
  <c r="X107"/>
  <c r="X138"/>
  <c r="X256"/>
  <c r="X379"/>
  <c r="X280"/>
  <c r="X372"/>
  <c r="X113"/>
  <c r="X269"/>
  <c r="X382"/>
  <c r="X367"/>
  <c r="X162"/>
  <c r="X240"/>
  <c r="X213"/>
  <c r="X345"/>
  <c r="X230"/>
  <c r="X203"/>
  <c r="X190"/>
  <c r="X188"/>
  <c r="X126"/>
  <c r="X253"/>
  <c r="X148"/>
  <c r="X347"/>
  <c r="X263"/>
  <c r="X163"/>
  <c r="X255"/>
  <c r="X385"/>
  <c r="X281"/>
  <c r="X346"/>
  <c r="X172"/>
  <c r="X332"/>
  <c r="X151"/>
  <c r="X331"/>
  <c r="X295"/>
  <c r="Y295" s="1"/>
  <c r="X667"/>
  <c r="X105"/>
  <c r="X169"/>
  <c r="X170"/>
  <c r="X378"/>
  <c r="X511"/>
  <c r="X576"/>
  <c r="X666"/>
  <c r="X279"/>
  <c r="X173"/>
  <c r="X368"/>
  <c r="X366"/>
  <c r="X106"/>
  <c r="X262"/>
  <c r="X377"/>
  <c r="X261"/>
  <c r="X784"/>
  <c r="X510"/>
  <c r="X577"/>
  <c r="X294"/>
  <c r="X679"/>
  <c r="X512"/>
  <c r="X785"/>
  <c r="X668"/>
  <c r="X678"/>
  <c r="X677"/>
  <c r="Y677" s="1"/>
  <c r="X411"/>
  <c r="X436"/>
  <c r="X308"/>
  <c r="X552"/>
  <c r="X565"/>
  <c r="X669"/>
  <c r="X513"/>
  <c r="X604"/>
  <c r="X643"/>
  <c r="X656"/>
  <c r="X786"/>
  <c r="X591"/>
  <c r="X617"/>
  <c r="X578"/>
  <c r="X747"/>
  <c r="X305"/>
  <c r="X307"/>
  <c r="X292"/>
  <c r="X275"/>
  <c r="X539"/>
  <c r="X500"/>
  <c r="X526"/>
  <c r="X734"/>
  <c r="X630"/>
  <c r="X273"/>
  <c r="X768"/>
  <c r="X721"/>
  <c r="X773"/>
  <c r="X592"/>
  <c r="X631"/>
  <c r="X276"/>
  <c r="X670"/>
  <c r="X540"/>
  <c r="X683"/>
  <c r="X644"/>
  <c r="X657"/>
  <c r="X447"/>
  <c r="X425"/>
  <c r="X527"/>
  <c r="X618"/>
  <c r="X579"/>
  <c r="X605"/>
  <c r="X291"/>
  <c r="X424"/>
  <c r="X306"/>
  <c r="X682"/>
  <c r="X771"/>
  <c r="Y771" s="1"/>
  <c r="X396"/>
  <c r="X735"/>
  <c r="X566"/>
  <c r="X787"/>
  <c r="X514"/>
  <c r="X501"/>
  <c r="X748"/>
  <c r="X553"/>
  <c r="X397"/>
  <c r="X770"/>
  <c r="Y770" s="1"/>
  <c r="X696"/>
  <c r="Y696" s="1"/>
  <c r="X684"/>
  <c r="X567"/>
  <c r="X554"/>
  <c r="X593"/>
  <c r="X437"/>
  <c r="X736"/>
  <c r="X515"/>
  <c r="X451"/>
  <c r="X774"/>
  <c r="Y774" s="1"/>
  <c r="X723"/>
  <c r="X502"/>
  <c r="X422"/>
  <c r="X722"/>
  <c r="X421"/>
  <c r="X606"/>
  <c r="X671"/>
  <c r="X645"/>
  <c r="X541"/>
  <c r="X788"/>
  <c r="X580"/>
  <c r="X658"/>
  <c r="X464"/>
  <c r="X619"/>
  <c r="X775"/>
  <c r="X528"/>
  <c r="X749"/>
  <c r="X632"/>
  <c r="X685"/>
  <c r="X607"/>
  <c r="X542"/>
  <c r="X789"/>
  <c r="X659"/>
  <c r="X737"/>
  <c r="X503"/>
  <c r="X405"/>
  <c r="X445"/>
  <c r="Y445" s="1"/>
  <c r="X529"/>
  <c r="X594"/>
  <c r="X581"/>
  <c r="X672"/>
  <c r="X555"/>
  <c r="X750"/>
  <c r="X420"/>
  <c r="X568"/>
  <c r="X516"/>
  <c r="X620"/>
  <c r="X776"/>
  <c r="X646"/>
  <c r="X412"/>
  <c r="X463"/>
  <c r="X462"/>
  <c r="X633"/>
  <c r="X724"/>
  <c r="X409"/>
  <c r="X423"/>
  <c r="X446"/>
  <c r="Y446" s="1"/>
  <c r="Y460"/>
  <c r="Y458"/>
  <c r="Y823"/>
  <c r="Y408"/>
  <c r="Y448"/>
  <c r="Y433"/>
  <c r="Y416"/>
  <c r="V822"/>
  <c r="W822" s="1"/>
  <c r="Y407"/>
  <c r="Y461"/>
  <c r="Y417"/>
  <c r="Y431"/>
  <c r="S792"/>
  <c r="T792" s="1"/>
  <c r="Y393"/>
  <c r="Y797"/>
  <c r="Y456"/>
  <c r="Y430"/>
  <c r="Y818"/>
  <c r="W794"/>
  <c r="X695"/>
  <c r="U418"/>
  <c r="V418" s="1"/>
  <c r="W418" s="1"/>
  <c r="X418" s="1"/>
  <c r="S457"/>
  <c r="T457" s="1"/>
  <c r="U457" s="1"/>
  <c r="V457" s="1"/>
  <c r="W457" s="1"/>
  <c r="X457" s="1"/>
  <c r="Y457" s="1"/>
  <c r="V442"/>
  <c r="L111" i="24"/>
  <c r="L33"/>
  <c r="L97"/>
  <c r="L104" s="1"/>
  <c r="X401" i="18"/>
  <c r="V432"/>
  <c r="W432" s="1"/>
  <c r="X432" s="1"/>
  <c r="Y432" s="1"/>
  <c r="R465"/>
  <c r="S453"/>
  <c r="T444"/>
  <c r="U444" s="1"/>
  <c r="V444" s="1"/>
  <c r="W444" s="1"/>
  <c r="X444" s="1"/>
  <c r="Y444" s="1"/>
  <c r="X847"/>
  <c r="Y847" s="1"/>
  <c r="X857"/>
  <c r="Q465"/>
  <c r="T404"/>
  <c r="U404" s="1"/>
  <c r="V404" s="1"/>
  <c r="W404" s="1"/>
  <c r="X404" s="1"/>
  <c r="Y404" s="1"/>
  <c r="V846"/>
  <c r="W846" s="1"/>
  <c r="X846" s="1"/>
  <c r="T390"/>
  <c r="N8" i="24"/>
  <c r="M30"/>
  <c r="M22"/>
  <c r="M112"/>
  <c r="S835" i="18"/>
  <c r="U796"/>
  <c r="V796" s="1"/>
  <c r="V388"/>
  <c r="R810"/>
  <c r="S810" s="1"/>
  <c r="T810" s="1"/>
  <c r="U810" s="1"/>
  <c r="V810" s="1"/>
  <c r="W449"/>
  <c r="W434"/>
  <c r="X434" s="1"/>
  <c r="Y434" s="1"/>
  <c r="U833"/>
  <c r="O439"/>
  <c r="P429"/>
  <c r="T443"/>
  <c r="S391"/>
  <c r="S400" s="1"/>
  <c r="Q400"/>
  <c r="U844"/>
  <c r="Q403"/>
  <c r="U455"/>
  <c r="T825"/>
  <c r="U825" s="1"/>
  <c r="W820"/>
  <c r="V427"/>
  <c r="R805"/>
  <c r="Y394"/>
  <c r="R426"/>
  <c r="S414"/>
  <c r="W410"/>
  <c r="X410" s="1"/>
  <c r="Y410" s="1"/>
  <c r="T849"/>
  <c r="U849" s="1"/>
  <c r="V849" s="1"/>
  <c r="W849" s="1"/>
  <c r="X849" s="1"/>
  <c r="Y849" s="1"/>
  <c r="U851"/>
  <c r="Q837" l="1"/>
  <c r="V838"/>
  <c r="W838" s="1"/>
  <c r="X838" s="1"/>
  <c r="Q853"/>
  <c r="R853" s="1"/>
  <c r="Q808"/>
  <c r="P826"/>
  <c r="M51" i="24"/>
  <c r="M55"/>
  <c r="P839" i="18"/>
  <c r="P801"/>
  <c r="P864"/>
  <c r="T709"/>
  <c r="U709" s="1"/>
  <c r="P799"/>
  <c r="R808"/>
  <c r="S808" s="1"/>
  <c r="S866"/>
  <c r="T866" s="1"/>
  <c r="S861"/>
  <c r="T861" s="1"/>
  <c r="U861" s="1"/>
  <c r="P850"/>
  <c r="L101" i="24"/>
  <c r="L83"/>
  <c r="P813" i="18"/>
  <c r="O817"/>
  <c r="O804"/>
  <c r="Q798"/>
  <c r="S852"/>
  <c r="T852" s="1"/>
  <c r="U852" s="1"/>
  <c r="V852" s="1"/>
  <c r="W852" s="1"/>
  <c r="P811"/>
  <c r="P865"/>
  <c r="Q711"/>
  <c r="R542"/>
  <c r="T776"/>
  <c r="W529"/>
  <c r="S776"/>
  <c r="U516"/>
  <c r="R516"/>
  <c r="P711"/>
  <c r="T633"/>
  <c r="P633"/>
  <c r="T529"/>
  <c r="S568"/>
  <c r="U529"/>
  <c r="V620"/>
  <c r="U633"/>
  <c r="R581"/>
  <c r="P750"/>
  <c r="V789"/>
  <c r="Q542"/>
  <c r="U750"/>
  <c r="V659"/>
  <c r="U776"/>
  <c r="W776"/>
  <c r="U542"/>
  <c r="T555"/>
  <c r="U620"/>
  <c r="Q568"/>
  <c r="W568"/>
  <c r="S750"/>
  <c r="V542"/>
  <c r="P620"/>
  <c r="R620"/>
  <c r="S659"/>
  <c r="U568"/>
  <c r="T646"/>
  <c r="U607"/>
  <c r="P542"/>
  <c r="S698"/>
  <c r="W646"/>
  <c r="P737"/>
  <c r="S685"/>
  <c r="S672"/>
  <c r="R633"/>
  <c r="T607"/>
  <c r="Q646"/>
  <c r="O68"/>
  <c r="O69"/>
  <c r="O45"/>
  <c r="O54"/>
  <c r="O48"/>
  <c r="O62"/>
  <c r="O44"/>
  <c r="P789"/>
  <c r="W503"/>
  <c r="P698"/>
  <c r="R685"/>
  <c r="P594"/>
  <c r="Q607"/>
  <c r="U685"/>
  <c r="T750"/>
  <c r="V503"/>
  <c r="P802"/>
  <c r="V737"/>
  <c r="U724"/>
  <c r="Q672"/>
  <c r="U659"/>
  <c r="R711"/>
  <c r="S516"/>
  <c r="Q776"/>
  <c r="P581"/>
  <c r="V685"/>
  <c r="S542"/>
  <c r="S737"/>
  <c r="Q620"/>
  <c r="T568"/>
  <c r="V724"/>
  <c r="R503"/>
  <c r="V672"/>
  <c r="P776"/>
  <c r="Q659"/>
  <c r="T594"/>
  <c r="W750"/>
  <c r="T659"/>
  <c r="R750"/>
  <c r="S789"/>
  <c r="V776"/>
  <c r="P607"/>
  <c r="V633"/>
  <c r="T620"/>
  <c r="P672"/>
  <c r="R555"/>
  <c r="U789"/>
  <c r="V516"/>
  <c r="P841"/>
  <c r="V529"/>
  <c r="P568"/>
  <c r="O71"/>
  <c r="O60"/>
  <c r="O46"/>
  <c r="O55"/>
  <c r="O52"/>
  <c r="O58"/>
  <c r="O50"/>
  <c r="O57"/>
  <c r="P854"/>
  <c r="Q854" s="1"/>
  <c r="R854" s="1"/>
  <c r="T789"/>
  <c r="W672"/>
  <c r="Q581"/>
  <c r="S633"/>
  <c r="P7"/>
  <c r="W789"/>
  <c r="R594"/>
  <c r="Q555"/>
  <c r="T724"/>
  <c r="V555"/>
  <c r="V594"/>
  <c r="P503"/>
  <c r="W555"/>
  <c r="R607"/>
  <c r="S620"/>
  <c r="Q594"/>
  <c r="Q529"/>
  <c r="W633"/>
  <c r="U646"/>
  <c r="Q503"/>
  <c r="S607"/>
  <c r="R724"/>
  <c r="P555"/>
  <c r="P685"/>
  <c r="W542"/>
  <c r="S594"/>
  <c r="R529"/>
  <c r="W607"/>
  <c r="Q724"/>
  <c r="S503"/>
  <c r="T516"/>
  <c r="P867"/>
  <c r="U503"/>
  <c r="T542"/>
  <c r="Q685"/>
  <c r="W737"/>
  <c r="R646"/>
  <c r="U555"/>
  <c r="R776"/>
  <c r="W685"/>
  <c r="V750"/>
  <c r="U594"/>
  <c r="W581"/>
  <c r="Q750"/>
  <c r="O42"/>
  <c r="O66"/>
  <c r="O61"/>
  <c r="O67"/>
  <c r="O53"/>
  <c r="O43"/>
  <c r="O64"/>
  <c r="O51"/>
  <c r="V607"/>
  <c r="P516"/>
  <c r="R789"/>
  <c r="U737"/>
  <c r="W516"/>
  <c r="S555"/>
  <c r="R698"/>
  <c r="P529"/>
  <c r="W659"/>
  <c r="T737"/>
  <c r="P646"/>
  <c r="V646"/>
  <c r="S529"/>
  <c r="R659"/>
  <c r="S581"/>
  <c r="V581"/>
  <c r="Q737"/>
  <c r="T672"/>
  <c r="P724"/>
  <c r="R737"/>
  <c r="T581"/>
  <c r="R568"/>
  <c r="T698"/>
  <c r="S646"/>
  <c r="S711"/>
  <c r="U672"/>
  <c r="Q633"/>
  <c r="U581"/>
  <c r="Q516"/>
  <c r="W620"/>
  <c r="Q698"/>
  <c r="P828"/>
  <c r="Q828" s="1"/>
  <c r="V698"/>
  <c r="S724"/>
  <c r="P659"/>
  <c r="T503"/>
  <c r="U698"/>
  <c r="P815"/>
  <c r="V568"/>
  <c r="Q789"/>
  <c r="W594"/>
  <c r="W724"/>
  <c r="T685"/>
  <c r="R672"/>
  <c r="O70"/>
  <c r="O63"/>
  <c r="O47"/>
  <c r="O65"/>
  <c r="O59"/>
  <c r="O49"/>
  <c r="O56"/>
  <c r="Q802"/>
  <c r="R802" s="1"/>
  <c r="Q867"/>
  <c r="Q841"/>
  <c r="Q815"/>
  <c r="W698"/>
  <c r="T711"/>
  <c r="Q850"/>
  <c r="R850" s="1"/>
  <c r="V710"/>
  <c r="X697"/>
  <c r="T821"/>
  <c r="U821" s="1"/>
  <c r="V821" s="1"/>
  <c r="R798"/>
  <c r="R837"/>
  <c r="P862"/>
  <c r="O869"/>
  <c r="R800"/>
  <c r="S800" s="1"/>
  <c r="T800" s="1"/>
  <c r="P824"/>
  <c r="O856"/>
  <c r="O830"/>
  <c r="R827"/>
  <c r="S827" s="1"/>
  <c r="O843"/>
  <c r="R840"/>
  <c r="S840" s="1"/>
  <c r="T840" s="1"/>
  <c r="P836"/>
  <c r="Q836" s="1"/>
  <c r="V708"/>
  <c r="W708" s="1"/>
  <c r="T814"/>
  <c r="U814" s="1"/>
  <c r="N41"/>
  <c r="Q862"/>
  <c r="Q863"/>
  <c r="R863" s="1"/>
  <c r="R812"/>
  <c r="T452"/>
  <c r="Y418"/>
  <c r="Y5" i="24"/>
  <c r="Z4" i="18"/>
  <c r="U792"/>
  <c r="V792" s="1"/>
  <c r="X822"/>
  <c r="Y822" s="1"/>
  <c r="Z394"/>
  <c r="Z410"/>
  <c r="Z393"/>
  <c r="Z458"/>
  <c r="Y399"/>
  <c r="Z399" s="1"/>
  <c r="Y435"/>
  <c r="V831"/>
  <c r="Z797"/>
  <c r="Z461"/>
  <c r="Z823"/>
  <c r="Z438"/>
  <c r="Y508"/>
  <c r="Y76"/>
  <c r="Y88" s="1"/>
  <c r="Y781"/>
  <c r="Y509"/>
  <c r="Y574"/>
  <c r="Z3"/>
  <c r="Z860" s="1"/>
  <c r="Y664"/>
  <c r="Y782"/>
  <c r="Y575"/>
  <c r="Y349"/>
  <c r="Y361" s="1"/>
  <c r="Y480"/>
  <c r="Y492" s="1"/>
  <c r="Y573"/>
  <c r="Y665"/>
  <c r="Y783"/>
  <c r="Y753"/>
  <c r="Y765" s="1"/>
  <c r="Y171"/>
  <c r="Y386"/>
  <c r="Y381"/>
  <c r="Y175"/>
  <c r="Y138"/>
  <c r="Y135"/>
  <c r="Y364"/>
  <c r="Y124"/>
  <c r="Y111"/>
  <c r="Y228"/>
  <c r="Y104"/>
  <c r="Y98"/>
  <c r="Y321"/>
  <c r="Y96"/>
  <c r="Y346"/>
  <c r="Y165"/>
  <c r="Y110"/>
  <c r="Y372"/>
  <c r="Y190"/>
  <c r="Y266"/>
  <c r="Y174"/>
  <c r="Y241"/>
  <c r="Y112"/>
  <c r="Y383"/>
  <c r="Y178"/>
  <c r="Y229"/>
  <c r="Y136"/>
  <c r="Y281"/>
  <c r="Y253"/>
  <c r="Y152"/>
  <c r="Y99"/>
  <c r="Y202"/>
  <c r="Y164"/>
  <c r="Y123"/>
  <c r="Y109"/>
  <c r="Y265"/>
  <c r="Y148"/>
  <c r="Y347"/>
  <c r="Y161"/>
  <c r="Y213"/>
  <c r="Y264"/>
  <c r="Y227"/>
  <c r="Y201"/>
  <c r="Y216"/>
  <c r="Y334"/>
  <c r="Y125"/>
  <c r="Y371"/>
  <c r="Y254"/>
  <c r="Y187"/>
  <c r="Y215"/>
  <c r="Y176"/>
  <c r="Y260"/>
  <c r="Y189"/>
  <c r="Y370"/>
  <c r="Y373"/>
  <c r="Y162"/>
  <c r="Y203"/>
  <c r="Y343"/>
  <c r="Y177"/>
  <c r="Y269"/>
  <c r="Y149"/>
  <c r="Y150"/>
  <c r="Y344"/>
  <c r="Y255"/>
  <c r="Y317"/>
  <c r="Y380"/>
  <c r="Y214"/>
  <c r="Y113"/>
  <c r="Y97"/>
  <c r="Y204"/>
  <c r="Y319"/>
  <c r="Y240"/>
  <c r="Y151"/>
  <c r="Y200"/>
  <c r="Y333"/>
  <c r="Y320"/>
  <c r="Y230"/>
  <c r="Y384"/>
  <c r="Y108"/>
  <c r="Y188"/>
  <c r="Y172"/>
  <c r="Y239"/>
  <c r="Y365"/>
  <c r="Y226"/>
  <c r="Y100"/>
  <c r="Y369"/>
  <c r="Y242"/>
  <c r="Y256"/>
  <c r="Y139"/>
  <c r="Y345"/>
  <c r="Y382"/>
  <c r="Y268"/>
  <c r="Y243"/>
  <c r="Y263"/>
  <c r="Y379"/>
  <c r="Y252"/>
  <c r="Y137"/>
  <c r="Y126"/>
  <c r="Y122"/>
  <c r="Y318"/>
  <c r="Y217"/>
  <c r="Y282"/>
  <c r="Y367"/>
  <c r="Y385"/>
  <c r="Y267"/>
  <c r="Y163"/>
  <c r="Y191"/>
  <c r="Y107"/>
  <c r="Y331"/>
  <c r="Z331" s="1"/>
  <c r="Y280"/>
  <c r="Y170"/>
  <c r="Y330"/>
  <c r="Y784"/>
  <c r="Y262"/>
  <c r="Y332"/>
  <c r="Y377"/>
  <c r="Y279"/>
  <c r="Z279" s="1"/>
  <c r="Y261"/>
  <c r="Y378"/>
  <c r="Y173"/>
  <c r="Y511"/>
  <c r="Y510"/>
  <c r="Y666"/>
  <c r="Y169"/>
  <c r="Y368"/>
  <c r="Y105"/>
  <c r="Y366"/>
  <c r="Y576"/>
  <c r="Y667"/>
  <c r="Y106"/>
  <c r="Y577"/>
  <c r="Y668"/>
  <c r="Y294"/>
  <c r="Y278"/>
  <c r="Y785"/>
  <c r="Y679"/>
  <c r="Y512"/>
  <c r="Y275"/>
  <c r="Y604"/>
  <c r="Y734"/>
  <c r="Y293"/>
  <c r="Y769"/>
  <c r="Y678"/>
  <c r="Y277"/>
  <c r="Y747"/>
  <c r="Y578"/>
  <c r="Y565"/>
  <c r="Y526"/>
  <c r="Y656"/>
  <c r="Y411"/>
  <c r="Y539"/>
  <c r="Y500"/>
  <c r="Y643"/>
  <c r="Y591"/>
  <c r="Y552"/>
  <c r="Y786"/>
  <c r="Y669"/>
  <c r="Y617"/>
  <c r="Y513"/>
  <c r="Y630"/>
  <c r="Y308"/>
  <c r="Y436"/>
  <c r="Y304"/>
  <c r="Y721"/>
  <c r="Y307"/>
  <c r="Y670"/>
  <c r="Y605"/>
  <c r="Y748"/>
  <c r="Y657"/>
  <c r="Y644"/>
  <c r="Y735"/>
  <c r="Y592"/>
  <c r="Y631"/>
  <c r="Y292"/>
  <c r="Y501"/>
  <c r="Y527"/>
  <c r="Y618"/>
  <c r="Y514"/>
  <c r="Y306"/>
  <c r="Y396"/>
  <c r="Y273"/>
  <c r="Y773"/>
  <c r="Y772"/>
  <c r="Y553"/>
  <c r="Y566"/>
  <c r="Y540"/>
  <c r="Y768"/>
  <c r="Y305"/>
  <c r="Y579"/>
  <c r="Y787"/>
  <c r="Y274"/>
  <c r="Y424"/>
  <c r="Y291"/>
  <c r="Y619"/>
  <c r="Y502"/>
  <c r="Y593"/>
  <c r="Y645"/>
  <c r="Y788"/>
  <c r="Y515"/>
  <c r="Y606"/>
  <c r="Y722"/>
  <c r="Y680"/>
  <c r="Y425"/>
  <c r="Y632"/>
  <c r="Y749"/>
  <c r="Y736"/>
  <c r="Y541"/>
  <c r="Y683"/>
  <c r="Y682"/>
  <c r="Z682" s="1"/>
  <c r="Y447"/>
  <c r="Z447" s="1"/>
  <c r="Y554"/>
  <c r="Y671"/>
  <c r="Y276"/>
  <c r="Y681"/>
  <c r="Z681" s="1"/>
  <c r="Y397"/>
  <c r="Y658"/>
  <c r="Y580"/>
  <c r="Y528"/>
  <c r="Y422"/>
  <c r="Z422" s="1"/>
  <c r="Y567"/>
  <c r="Y684"/>
  <c r="Y516"/>
  <c r="Y529"/>
  <c r="Y776"/>
  <c r="Y463"/>
  <c r="Y451"/>
  <c r="Y859"/>
  <c r="Y568"/>
  <c r="Y737"/>
  <c r="Y607"/>
  <c r="Y503"/>
  <c r="Y646"/>
  <c r="Y555"/>
  <c r="Y750"/>
  <c r="Y633"/>
  <c r="Y789"/>
  <c r="Y450"/>
  <c r="Y795"/>
  <c r="Y437"/>
  <c r="Z437" s="1"/>
  <c r="Y405"/>
  <c r="Z405" s="1"/>
  <c r="Y775"/>
  <c r="Y723"/>
  <c r="Y581"/>
  <c r="Y542"/>
  <c r="Y672"/>
  <c r="Y685"/>
  <c r="Y724"/>
  <c r="Y620"/>
  <c r="Y659"/>
  <c r="Y594"/>
  <c r="Y412"/>
  <c r="Y421"/>
  <c r="Z421" s="1"/>
  <c r="Y464"/>
  <c r="Y459"/>
  <c r="Z459" s="1"/>
  <c r="Y790"/>
  <c r="Y543"/>
  <c r="Y686"/>
  <c r="Y420"/>
  <c r="Z420" s="1"/>
  <c r="Y440"/>
  <c r="Y409"/>
  <c r="Z409" s="1"/>
  <c r="Y608"/>
  <c r="Y504"/>
  <c r="Y673"/>
  <c r="Y582"/>
  <c r="Y725"/>
  <c r="Y777"/>
  <c r="Y621"/>
  <c r="Y697"/>
  <c r="Z697" s="1"/>
  <c r="Y423"/>
  <c r="Z423" s="1"/>
  <c r="Y406"/>
  <c r="Z406" s="1"/>
  <c r="Y647"/>
  <c r="Y569"/>
  <c r="Y556"/>
  <c r="Y660"/>
  <c r="Y738"/>
  <c r="Y462"/>
  <c r="Z462" s="1"/>
  <c r="Y807"/>
  <c r="Z807" s="1"/>
  <c r="Y530"/>
  <c r="Y517"/>
  <c r="Y595"/>
  <c r="Y751"/>
  <c r="Y634"/>
  <c r="Y398"/>
  <c r="Z847"/>
  <c r="Z456"/>
  <c r="Z417"/>
  <c r="Z408"/>
  <c r="Z446"/>
  <c r="Y848"/>
  <c r="Z848" s="1"/>
  <c r="Y395"/>
  <c r="Z434"/>
  <c r="Z404"/>
  <c r="Z432"/>
  <c r="Z418"/>
  <c r="Z430"/>
  <c r="Z407"/>
  <c r="Z448"/>
  <c r="Z460"/>
  <c r="W831"/>
  <c r="W810"/>
  <c r="X810" s="1"/>
  <c r="Y810" s="1"/>
  <c r="Z810" s="1"/>
  <c r="X794"/>
  <c r="W796"/>
  <c r="X796" s="1"/>
  <c r="Y796" s="1"/>
  <c r="Y846"/>
  <c r="Z846" s="1"/>
  <c r="Y695"/>
  <c r="V825"/>
  <c r="W825" s="1"/>
  <c r="X825" s="1"/>
  <c r="S805"/>
  <c r="X449"/>
  <c r="Y449" s="1"/>
  <c r="Z449" s="1"/>
  <c r="W388"/>
  <c r="Y857"/>
  <c r="S465"/>
  <c r="T453"/>
  <c r="V814"/>
  <c r="U866"/>
  <c r="U443"/>
  <c r="T391"/>
  <c r="U391" s="1"/>
  <c r="V391" s="1"/>
  <c r="W391" s="1"/>
  <c r="X391" s="1"/>
  <c r="Y391" s="1"/>
  <c r="Z391" s="1"/>
  <c r="S426"/>
  <c r="T414"/>
  <c r="W427"/>
  <c r="X820"/>
  <c r="Q413"/>
  <c r="R403"/>
  <c r="V844"/>
  <c r="V833"/>
  <c r="M33" i="24"/>
  <c r="M97"/>
  <c r="M111"/>
  <c r="U390" i="18"/>
  <c r="V851"/>
  <c r="W851" s="1"/>
  <c r="X851" s="1"/>
  <c r="Y851" s="1"/>
  <c r="Z851" s="1"/>
  <c r="U840"/>
  <c r="W792"/>
  <c r="V455"/>
  <c r="W455" s="1"/>
  <c r="X455" s="1"/>
  <c r="Y455" s="1"/>
  <c r="Z455" s="1"/>
  <c r="P439"/>
  <c r="Q429"/>
  <c r="T835"/>
  <c r="N112" i="24"/>
  <c r="O8"/>
  <c r="N22"/>
  <c r="N30"/>
  <c r="Y401" i="18"/>
  <c r="W442"/>
  <c r="W814"/>
  <c r="R828" l="1"/>
  <c r="S828"/>
  <c r="T828" s="1"/>
  <c r="S853"/>
  <c r="T853" s="1"/>
  <c r="U853" s="1"/>
  <c r="V853" s="1"/>
  <c r="P817"/>
  <c r="S802"/>
  <c r="X852"/>
  <c r="Y852" s="1"/>
  <c r="S850"/>
  <c r="X698"/>
  <c r="S863"/>
  <c r="T808"/>
  <c r="U808" s="1"/>
  <c r="R836"/>
  <c r="Q799"/>
  <c r="Q801"/>
  <c r="M83" i="24"/>
  <c r="M101"/>
  <c r="U800" i="18"/>
  <c r="V800" s="1"/>
  <c r="W800" s="1"/>
  <c r="R815"/>
  <c r="U711"/>
  <c r="V709"/>
  <c r="W709" s="1"/>
  <c r="Q826"/>
  <c r="N55" i="24"/>
  <c r="N51"/>
  <c r="P869" i="18"/>
  <c r="T863"/>
  <c r="U863" s="1"/>
  <c r="V863" s="1"/>
  <c r="W863" s="1"/>
  <c r="X863" s="1"/>
  <c r="P830"/>
  <c r="W710"/>
  <c r="X710" s="1"/>
  <c r="U828"/>
  <c r="V828" s="1"/>
  <c r="W828" s="1"/>
  <c r="P804"/>
  <c r="T802"/>
  <c r="U802" s="1"/>
  <c r="Q865"/>
  <c r="Q813"/>
  <c r="P856"/>
  <c r="Q864"/>
  <c r="R864" s="1"/>
  <c r="X708"/>
  <c r="Y708" s="1"/>
  <c r="S837"/>
  <c r="R867"/>
  <c r="S867" s="1"/>
  <c r="S854"/>
  <c r="R862"/>
  <c r="S836"/>
  <c r="T836" s="1"/>
  <c r="U836" s="1"/>
  <c r="S582"/>
  <c r="V673"/>
  <c r="U673"/>
  <c r="W751"/>
  <c r="V777"/>
  <c r="U777"/>
  <c r="S790"/>
  <c r="T595"/>
  <c r="V582"/>
  <c r="S530"/>
  <c r="R699"/>
  <c r="R790"/>
  <c r="V530"/>
  <c r="Q517"/>
  <c r="W504"/>
  <c r="V621"/>
  <c r="Q647"/>
  <c r="V504"/>
  <c r="V699"/>
  <c r="S699"/>
  <c r="S686"/>
  <c r="W699"/>
  <c r="U751"/>
  <c r="Q7"/>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U634"/>
  <c r="X569"/>
  <c r="U660"/>
  <c r="S569"/>
  <c r="R595"/>
  <c r="X556"/>
  <c r="V634"/>
  <c r="S517"/>
  <c r="V608"/>
  <c r="Q673"/>
  <c r="R660"/>
  <c r="T621"/>
  <c r="S725"/>
  <c r="S751"/>
  <c r="X673"/>
  <c r="U517"/>
  <c r="Q608"/>
  <c r="U582"/>
  <c r="R556"/>
  <c r="V751"/>
  <c r="X621"/>
  <c r="P44"/>
  <c r="P67"/>
  <c r="P42"/>
  <c r="P49"/>
  <c r="P62"/>
  <c r="P63"/>
  <c r="P58"/>
  <c r="V556"/>
  <c r="S543"/>
  <c r="X517"/>
  <c r="X660"/>
  <c r="U647"/>
  <c r="Q868"/>
  <c r="U621"/>
  <c r="Q699"/>
  <c r="Q660"/>
  <c r="U504"/>
  <c r="V725"/>
  <c r="R868"/>
  <c r="U543"/>
  <c r="W621"/>
  <c r="R530"/>
  <c r="X647"/>
  <c r="W569"/>
  <c r="T686"/>
  <c r="Q569"/>
  <c r="T543"/>
  <c r="U530"/>
  <c r="X530"/>
  <c r="Q543"/>
  <c r="Q842"/>
  <c r="X725"/>
  <c r="U725"/>
  <c r="Q790"/>
  <c r="W790"/>
  <c r="R777"/>
  <c r="R712"/>
  <c r="W530"/>
  <c r="Q725"/>
  <c r="T582"/>
  <c r="V790"/>
  <c r="R673"/>
  <c r="W608"/>
  <c r="R569"/>
  <c r="W543"/>
  <c r="T556"/>
  <c r="S673"/>
  <c r="Q738"/>
  <c r="V660"/>
  <c r="R647"/>
  <c r="U738"/>
  <c r="U569"/>
  <c r="P69"/>
  <c r="P57"/>
  <c r="P54"/>
  <c r="P46"/>
  <c r="P71"/>
  <c r="P53"/>
  <c r="P59"/>
  <c r="P66"/>
  <c r="R686"/>
  <c r="W556"/>
  <c r="R751"/>
  <c r="S504"/>
  <c r="S738"/>
  <c r="T725"/>
  <c r="W686"/>
  <c r="X751"/>
  <c r="Q816"/>
  <c r="X738"/>
  <c r="Q595"/>
  <c r="T569"/>
  <c r="W660"/>
  <c r="X777"/>
  <c r="Q634"/>
  <c r="T504"/>
  <c r="W725"/>
  <c r="R738"/>
  <c r="X504"/>
  <c r="T777"/>
  <c r="Q712"/>
  <c r="T608"/>
  <c r="T699"/>
  <c r="R816"/>
  <c r="T738"/>
  <c r="Q777"/>
  <c r="Q556"/>
  <c r="X582"/>
  <c r="S621"/>
  <c r="Q803"/>
  <c r="Q804" s="1"/>
  <c r="S712"/>
  <c r="T517"/>
  <c r="Q582"/>
  <c r="W634"/>
  <c r="R517"/>
  <c r="S660"/>
  <c r="X634"/>
  <c r="W777"/>
  <c r="T530"/>
  <c r="U608"/>
  <c r="Q504"/>
  <c r="T660"/>
  <c r="U595"/>
  <c r="X790"/>
  <c r="Q751"/>
  <c r="P50"/>
  <c r="P55"/>
  <c r="P43"/>
  <c r="P68"/>
  <c r="P65"/>
  <c r="P51"/>
  <c r="P70"/>
  <c r="P48"/>
  <c r="Q530"/>
  <c r="W595"/>
  <c r="W517"/>
  <c r="R582"/>
  <c r="U790"/>
  <c r="Q621"/>
  <c r="S634"/>
  <c r="S595"/>
  <c r="S777"/>
  <c r="T634"/>
  <c r="X608"/>
  <c r="R543"/>
  <c r="Q829"/>
  <c r="V738"/>
  <c r="V647"/>
  <c r="U686"/>
  <c r="T751"/>
  <c r="Q686"/>
  <c r="S556"/>
  <c r="V569"/>
  <c r="R504"/>
  <c r="W738"/>
  <c r="V543"/>
  <c r="V517"/>
  <c r="V686"/>
  <c r="R621"/>
  <c r="X595"/>
  <c r="U699"/>
  <c r="R725"/>
  <c r="Q855"/>
  <c r="U556"/>
  <c r="T673"/>
  <c r="W673"/>
  <c r="S608"/>
  <c r="S647"/>
  <c r="T712"/>
  <c r="U712" s="1"/>
  <c r="V712" s="1"/>
  <c r="X686"/>
  <c r="W647"/>
  <c r="R608"/>
  <c r="W582"/>
  <c r="X543"/>
  <c r="V595"/>
  <c r="T647"/>
  <c r="R634"/>
  <c r="T790"/>
  <c r="S816"/>
  <c r="P47"/>
  <c r="P61"/>
  <c r="P56"/>
  <c r="P52"/>
  <c r="P60"/>
  <c r="P45"/>
  <c r="P64"/>
  <c r="R829"/>
  <c r="S829" s="1"/>
  <c r="S868"/>
  <c r="T868" s="1"/>
  <c r="X699"/>
  <c r="Y699" s="1"/>
  <c r="R803"/>
  <c r="T816"/>
  <c r="R855"/>
  <c r="R856" s="1"/>
  <c r="P843"/>
  <c r="R841"/>
  <c r="S841" s="1"/>
  <c r="Q811"/>
  <c r="Q817" s="1"/>
  <c r="T827"/>
  <c r="U827" s="1"/>
  <c r="S812"/>
  <c r="O41"/>
  <c r="Y698"/>
  <c r="Z698" s="1"/>
  <c r="AA698" s="1"/>
  <c r="S798"/>
  <c r="T850"/>
  <c r="U850" s="1"/>
  <c r="Q839"/>
  <c r="V836"/>
  <c r="V861"/>
  <c r="Q824"/>
  <c r="AA4"/>
  <c r="Z5" i="24"/>
  <c r="X831" i="18"/>
  <c r="Z419"/>
  <c r="Z416"/>
  <c r="Z834"/>
  <c r="Z445"/>
  <c r="Z849"/>
  <c r="AA3"/>
  <c r="AA449" s="1"/>
  <c r="Z573"/>
  <c r="Z781"/>
  <c r="Z782"/>
  <c r="Z509"/>
  <c r="Z349"/>
  <c r="Z361" s="1"/>
  <c r="Z665"/>
  <c r="Z76"/>
  <c r="Z88" s="1"/>
  <c r="Z480"/>
  <c r="Z492" s="1"/>
  <c r="Z508"/>
  <c r="Z664"/>
  <c r="Z574"/>
  <c r="Z753"/>
  <c r="Z765" s="1"/>
  <c r="Z783"/>
  <c r="Z575"/>
  <c r="Z136"/>
  <c r="Z344"/>
  <c r="Z263"/>
  <c r="Z214"/>
  <c r="Z381"/>
  <c r="Z200"/>
  <c r="Z104"/>
  <c r="Z264"/>
  <c r="Z215"/>
  <c r="Z252"/>
  <c r="Z226"/>
  <c r="Z217"/>
  <c r="Z171"/>
  <c r="Z266"/>
  <c r="Z189"/>
  <c r="Z187"/>
  <c r="Z364"/>
  <c r="Z379"/>
  <c r="Z334"/>
  <c r="Z265"/>
  <c r="Z229"/>
  <c r="Z204"/>
  <c r="Z269"/>
  <c r="Z213"/>
  <c r="Z267"/>
  <c r="Z123"/>
  <c r="Z228"/>
  <c r="Z113"/>
  <c r="Z108"/>
  <c r="Z163"/>
  <c r="Z165"/>
  <c r="Z98"/>
  <c r="Z112"/>
  <c r="Z109"/>
  <c r="Z97"/>
  <c r="Z178"/>
  <c r="Z365"/>
  <c r="Z152"/>
  <c r="Z370"/>
  <c r="Z172"/>
  <c r="Z253"/>
  <c r="Z125"/>
  <c r="Z203"/>
  <c r="Z162"/>
  <c r="Z256"/>
  <c r="Z107"/>
  <c r="Z139"/>
  <c r="Z320"/>
  <c r="Z111"/>
  <c r="Z135"/>
  <c r="Z242"/>
  <c r="Z164"/>
  <c r="Z150"/>
  <c r="Z321"/>
  <c r="Z268"/>
  <c r="Z175"/>
  <c r="Z191"/>
  <c r="Z227"/>
  <c r="Z96"/>
  <c r="Z318"/>
  <c r="Z319"/>
  <c r="Z149"/>
  <c r="Z343"/>
  <c r="Z255"/>
  <c r="Z176"/>
  <c r="Z190"/>
  <c r="Z254"/>
  <c r="Z240"/>
  <c r="Z202"/>
  <c r="Z282"/>
  <c r="Z230"/>
  <c r="Z241"/>
  <c r="Z367"/>
  <c r="Z260"/>
  <c r="Z188"/>
  <c r="Z124"/>
  <c r="Z174"/>
  <c r="Z151"/>
  <c r="Z100"/>
  <c r="Z177"/>
  <c r="Z216"/>
  <c r="Z137"/>
  <c r="Z383"/>
  <c r="Z110"/>
  <c r="Z148"/>
  <c r="Z345"/>
  <c r="Z371"/>
  <c r="Z99"/>
  <c r="Z373"/>
  <c r="Z138"/>
  <c r="Z122"/>
  <c r="Z385"/>
  <c r="Z161"/>
  <c r="Z317"/>
  <c r="Z369"/>
  <c r="Z347"/>
  <c r="Z126"/>
  <c r="Z173"/>
  <c r="Z384"/>
  <c r="Z261"/>
  <c r="Z201"/>
  <c r="Z372"/>
  <c r="Z576"/>
  <c r="Z368"/>
  <c r="Z243"/>
  <c r="Z169"/>
  <c r="Z105"/>
  <c r="Z366"/>
  <c r="Z170"/>
  <c r="Z784"/>
  <c r="Z511"/>
  <c r="Z666"/>
  <c r="Z510"/>
  <c r="Z382"/>
  <c r="Z386"/>
  <c r="Z332"/>
  <c r="Z333"/>
  <c r="Z667"/>
  <c r="Z106"/>
  <c r="Z281"/>
  <c r="Z346"/>
  <c r="Z377"/>
  <c r="Z239"/>
  <c r="Z380"/>
  <c r="Z378"/>
  <c r="Z262"/>
  <c r="Z330"/>
  <c r="Z295"/>
  <c r="Z677"/>
  <c r="AA677" s="1"/>
  <c r="Z280"/>
  <c r="Z668"/>
  <c r="Z785"/>
  <c r="Z512"/>
  <c r="Z577"/>
  <c r="Z769"/>
  <c r="Z277"/>
  <c r="AA277" s="1"/>
  <c r="Z643"/>
  <c r="Z565"/>
  <c r="Z656"/>
  <c r="Z539"/>
  <c r="Z734"/>
  <c r="Z526"/>
  <c r="Z786"/>
  <c r="Z591"/>
  <c r="Z617"/>
  <c r="Z513"/>
  <c r="Z747"/>
  <c r="Z278"/>
  <c r="Z436"/>
  <c r="Z275"/>
  <c r="Z500"/>
  <c r="Z294"/>
  <c r="Z604"/>
  <c r="Z669"/>
  <c r="Z578"/>
  <c r="Z552"/>
  <c r="Z630"/>
  <c r="Z679"/>
  <c r="AA679" s="1"/>
  <c r="Z293"/>
  <c r="Z748"/>
  <c r="Z527"/>
  <c r="Z735"/>
  <c r="Z306"/>
  <c r="Z618"/>
  <c r="Z514"/>
  <c r="Z411"/>
  <c r="Z678"/>
  <c r="Z605"/>
  <c r="Z566"/>
  <c r="Z540"/>
  <c r="Z274"/>
  <c r="Z308"/>
  <c r="Z592"/>
  <c r="Z787"/>
  <c r="Z553"/>
  <c r="Z631"/>
  <c r="Z501"/>
  <c r="Z644"/>
  <c r="Z579"/>
  <c r="Z657"/>
  <c r="Z670"/>
  <c r="Z771"/>
  <c r="AA771" s="1"/>
  <c r="Z770"/>
  <c r="Z304"/>
  <c r="Z680"/>
  <c r="AA680" s="1"/>
  <c r="Z773"/>
  <c r="Z397"/>
  <c r="Z683"/>
  <c r="AA683" s="1"/>
  <c r="Z292"/>
  <c r="Z749"/>
  <c r="Z671"/>
  <c r="Z528"/>
  <c r="Z619"/>
  <c r="Z273"/>
  <c r="Z736"/>
  <c r="Z554"/>
  <c r="Z788"/>
  <c r="Z593"/>
  <c r="Z632"/>
  <c r="Z541"/>
  <c r="Z307"/>
  <c r="Z396"/>
  <c r="Z721"/>
  <c r="Z580"/>
  <c r="Z658"/>
  <c r="Z645"/>
  <c r="Z768"/>
  <c r="Z424"/>
  <c r="Z305"/>
  <c r="Z772"/>
  <c r="Z291"/>
  <c r="Z502"/>
  <c r="Z515"/>
  <c r="Z606"/>
  <c r="Z567"/>
  <c r="Z620"/>
  <c r="Z750"/>
  <c r="Z503"/>
  <c r="Z607"/>
  <c r="Z581"/>
  <c r="Z723"/>
  <c r="AA723" s="1"/>
  <c r="Z672"/>
  <c r="Z542"/>
  <c r="Z659"/>
  <c r="Z684"/>
  <c r="Z276"/>
  <c r="Z696"/>
  <c r="Z555"/>
  <c r="Z516"/>
  <c r="Z646"/>
  <c r="Z529"/>
  <c r="Z789"/>
  <c r="Z774"/>
  <c r="AA774" s="1"/>
  <c r="Z722"/>
  <c r="Z594"/>
  <c r="Z737"/>
  <c r="Z568"/>
  <c r="Z633"/>
  <c r="Z392"/>
  <c r="Z425"/>
  <c r="Z647"/>
  <c r="Z777"/>
  <c r="Z725"/>
  <c r="Z621"/>
  <c r="Z450"/>
  <c r="Z451"/>
  <c r="Z634"/>
  <c r="Z673"/>
  <c r="Z608"/>
  <c r="Z686"/>
  <c r="Z660"/>
  <c r="Z795"/>
  <c r="AA795" s="1"/>
  <c r="Z822"/>
  <c r="AA822" s="1"/>
  <c r="Z775"/>
  <c r="AA775" s="1"/>
  <c r="Z517"/>
  <c r="Z595"/>
  <c r="Z790"/>
  <c r="Z412"/>
  <c r="Z776"/>
  <c r="Z859"/>
  <c r="AA859" s="1"/>
  <c r="Z685"/>
  <c r="Z724"/>
  <c r="Z530"/>
  <c r="Z738"/>
  <c r="Z569"/>
  <c r="Z556"/>
  <c r="Z582"/>
  <c r="Z543"/>
  <c r="Z751"/>
  <c r="Z504"/>
  <c r="Z464"/>
  <c r="AA464" s="1"/>
  <c r="Z463"/>
  <c r="AA463" s="1"/>
  <c r="Z398"/>
  <c r="Z818"/>
  <c r="Z852"/>
  <c r="Z395"/>
  <c r="AA395" s="1"/>
  <c r="Z440"/>
  <c r="T400"/>
  <c r="Y825"/>
  <c r="Z825" s="1"/>
  <c r="AA825" s="1"/>
  <c r="AA407"/>
  <c r="AA432"/>
  <c r="AA408"/>
  <c r="AA847"/>
  <c r="AA423"/>
  <c r="AA725"/>
  <c r="AA422"/>
  <c r="Z809"/>
  <c r="AA809" s="1"/>
  <c r="Z431"/>
  <c r="AA431" s="1"/>
  <c r="Z457"/>
  <c r="AA457" s="1"/>
  <c r="Z435"/>
  <c r="AA435" s="1"/>
  <c r="Z433"/>
  <c r="AA433" s="1"/>
  <c r="Z444"/>
  <c r="AA444" s="1"/>
  <c r="X800"/>
  <c r="Y800" s="1"/>
  <c r="AA391"/>
  <c r="AA448"/>
  <c r="AA418"/>
  <c r="AA434"/>
  <c r="AA446"/>
  <c r="AA406"/>
  <c r="AA438"/>
  <c r="AA461"/>
  <c r="Y831"/>
  <c r="Z831" s="1"/>
  <c r="AA831" s="1"/>
  <c r="AA458"/>
  <c r="Z796"/>
  <c r="AA796" s="1"/>
  <c r="Y794"/>
  <c r="Z794" s="1"/>
  <c r="V866"/>
  <c r="W866" s="1"/>
  <c r="X866" s="1"/>
  <c r="Y866" s="1"/>
  <c r="Z695"/>
  <c r="X814"/>
  <c r="Y814" s="1"/>
  <c r="Z814" s="1"/>
  <c r="X442"/>
  <c r="Z401"/>
  <c r="N111" i="24"/>
  <c r="N33"/>
  <c r="N97"/>
  <c r="U835" i="18"/>
  <c r="V390"/>
  <c r="U400"/>
  <c r="R413"/>
  <c r="S403"/>
  <c r="Y820"/>
  <c r="X709"/>
  <c r="Q439"/>
  <c r="R429"/>
  <c r="Z800"/>
  <c r="AA800" s="1"/>
  <c r="V443"/>
  <c r="U452"/>
  <c r="T465"/>
  <c r="U453"/>
  <c r="X388"/>
  <c r="T805"/>
  <c r="T841"/>
  <c r="V802"/>
  <c r="W802" s="1"/>
  <c r="Y838"/>
  <c r="Z838" s="1"/>
  <c r="AA838" s="1"/>
  <c r="T867"/>
  <c r="X792"/>
  <c r="L103" i="24"/>
  <c r="M104"/>
  <c r="W844" i="18"/>
  <c r="X427"/>
  <c r="W821"/>
  <c r="V840"/>
  <c r="P8" i="24"/>
  <c r="O112"/>
  <c r="O22"/>
  <c r="O30"/>
  <c r="W833" i="18"/>
  <c r="T426"/>
  <c r="U414"/>
  <c r="Z857"/>
  <c r="V808" l="1"/>
  <c r="W808" s="1"/>
  <c r="X808" s="1"/>
  <c r="W853"/>
  <c r="X853" s="1"/>
  <c r="Y853" s="1"/>
  <c r="T798"/>
  <c r="Q856"/>
  <c r="S855"/>
  <c r="R842"/>
  <c r="T837"/>
  <c r="R813"/>
  <c r="R826"/>
  <c r="S815"/>
  <c r="T815" s="1"/>
  <c r="R799"/>
  <c r="Z699"/>
  <c r="P41"/>
  <c r="Y710"/>
  <c r="Z710" s="1"/>
  <c r="AA710" s="1"/>
  <c r="Q843"/>
  <c r="V850"/>
  <c r="W850" s="1"/>
  <c r="X850" s="1"/>
  <c r="W861"/>
  <c r="S862"/>
  <c r="R865"/>
  <c r="V711"/>
  <c r="W711" s="1"/>
  <c r="T812"/>
  <c r="U812" s="1"/>
  <c r="V812" s="1"/>
  <c r="W836"/>
  <c r="X836" s="1"/>
  <c r="Y863"/>
  <c r="R824"/>
  <c r="O55" i="24"/>
  <c r="O51"/>
  <c r="R811" i="18"/>
  <c r="S811" s="1"/>
  <c r="U816"/>
  <c r="U868"/>
  <c r="V868"/>
  <c r="T854"/>
  <c r="U854" s="1"/>
  <c r="V854" s="1"/>
  <c r="S864"/>
  <c r="T864" s="1"/>
  <c r="N101" i="24"/>
  <c r="N83"/>
  <c r="R801" i="18"/>
  <c r="W712"/>
  <c r="Q869"/>
  <c r="S865"/>
  <c r="T865" s="1"/>
  <c r="X828"/>
  <c r="Y828" s="1"/>
  <c r="Z828" s="1"/>
  <c r="X861"/>
  <c r="Y861" s="1"/>
  <c r="V827"/>
  <c r="R839"/>
  <c r="R843" s="1"/>
  <c r="Q830"/>
  <c r="T829"/>
  <c r="S803"/>
  <c r="T803" s="1"/>
  <c r="Z708"/>
  <c r="AA708" s="1"/>
  <c r="AB708" s="1"/>
  <c r="W827"/>
  <c r="X827" s="1"/>
  <c r="Y808"/>
  <c r="Z808" s="1"/>
  <c r="AA808" s="1"/>
  <c r="AB808" s="1"/>
  <c r="AA5" i="24"/>
  <c r="AB4" i="18"/>
  <c r="AA399"/>
  <c r="AA447"/>
  <c r="AA455"/>
  <c r="AA834"/>
  <c r="AA848"/>
  <c r="AA810"/>
  <c r="AA860"/>
  <c r="AA393"/>
  <c r="AA823"/>
  <c r="AA417"/>
  <c r="AA851"/>
  <c r="AA456"/>
  <c r="AA460"/>
  <c r="AA410"/>
  <c r="AA797"/>
  <c r="AA462"/>
  <c r="AA846"/>
  <c r="AA419"/>
  <c r="AA430"/>
  <c r="AA349"/>
  <c r="AA361" s="1"/>
  <c r="AA509"/>
  <c r="AA76"/>
  <c r="AA88" s="1"/>
  <c r="AA574"/>
  <c r="AA480"/>
  <c r="AA492" s="1"/>
  <c r="AA508"/>
  <c r="AA573"/>
  <c r="AB3"/>
  <c r="AB458" s="1"/>
  <c r="AA664"/>
  <c r="AA781"/>
  <c r="AA782"/>
  <c r="AA665"/>
  <c r="AA783"/>
  <c r="AA575"/>
  <c r="AA753"/>
  <c r="AA765" s="1"/>
  <c r="AA320"/>
  <c r="AA203"/>
  <c r="AA317"/>
  <c r="AA201"/>
  <c r="AA239"/>
  <c r="AA228"/>
  <c r="AA364"/>
  <c r="AA253"/>
  <c r="AA240"/>
  <c r="AA385"/>
  <c r="AA217"/>
  <c r="AA136"/>
  <c r="AA347"/>
  <c r="AA227"/>
  <c r="AA380"/>
  <c r="AA215"/>
  <c r="AA373"/>
  <c r="AA172"/>
  <c r="AA174"/>
  <c r="AA175"/>
  <c r="AA98"/>
  <c r="AA365"/>
  <c r="AA216"/>
  <c r="AA138"/>
  <c r="AA369"/>
  <c r="AA230"/>
  <c r="AA204"/>
  <c r="AA189"/>
  <c r="AA252"/>
  <c r="AA346"/>
  <c r="AA267"/>
  <c r="AA107"/>
  <c r="AA383"/>
  <c r="AA343"/>
  <c r="AA214"/>
  <c r="AA126"/>
  <c r="AA112"/>
  <c r="AA191"/>
  <c r="AA139"/>
  <c r="AA148"/>
  <c r="AA213"/>
  <c r="AA384"/>
  <c r="AA266"/>
  <c r="AA256"/>
  <c r="AA100"/>
  <c r="AA243"/>
  <c r="AA255"/>
  <c r="AA123"/>
  <c r="AA379"/>
  <c r="AA265"/>
  <c r="AA96"/>
  <c r="AA345"/>
  <c r="AA344"/>
  <c r="AA370"/>
  <c r="AA111"/>
  <c r="AA242"/>
  <c r="AA177"/>
  <c r="AA135"/>
  <c r="AA124"/>
  <c r="AA149"/>
  <c r="AA187"/>
  <c r="AA104"/>
  <c r="AA113"/>
  <c r="AA151"/>
  <c r="AA122"/>
  <c r="AA263"/>
  <c r="AA382"/>
  <c r="AA162"/>
  <c r="AA269"/>
  <c r="AA260"/>
  <c r="AA367"/>
  <c r="AA268"/>
  <c r="AA254"/>
  <c r="AA241"/>
  <c r="AA171"/>
  <c r="AA321"/>
  <c r="AA386"/>
  <c r="AA371"/>
  <c r="AA161"/>
  <c r="AA319"/>
  <c r="AA264"/>
  <c r="AA226"/>
  <c r="AA109"/>
  <c r="AA110"/>
  <c r="AA229"/>
  <c r="AA165"/>
  <c r="AA164"/>
  <c r="AA178"/>
  <c r="AA97"/>
  <c r="AA163"/>
  <c r="AA99"/>
  <c r="AA137"/>
  <c r="AA202"/>
  <c r="AA334"/>
  <c r="AB334" s="1"/>
  <c r="AA372"/>
  <c r="AA188"/>
  <c r="AA105"/>
  <c r="AA667"/>
  <c r="AA377"/>
  <c r="AA169"/>
  <c r="AA125"/>
  <c r="AA381"/>
  <c r="AA279"/>
  <c r="AA170"/>
  <c r="AA366"/>
  <c r="AA784"/>
  <c r="AA106"/>
  <c r="AA510"/>
  <c r="AA262"/>
  <c r="AA318"/>
  <c r="AA150"/>
  <c r="AA176"/>
  <c r="AA261"/>
  <c r="AA282"/>
  <c r="AA152"/>
  <c r="AA200"/>
  <c r="AA333"/>
  <c r="AA368"/>
  <c r="AA173"/>
  <c r="AA331"/>
  <c r="AA281"/>
  <c r="AA190"/>
  <c r="AA332"/>
  <c r="AA108"/>
  <c r="AA378"/>
  <c r="AA576"/>
  <c r="AA511"/>
  <c r="AA666"/>
  <c r="AA295"/>
  <c r="AB295" s="1"/>
  <c r="AA668"/>
  <c r="AA577"/>
  <c r="AA785"/>
  <c r="AA512"/>
  <c r="AA330"/>
  <c r="AA500"/>
  <c r="AA669"/>
  <c r="AA578"/>
  <c r="AA280"/>
  <c r="AA513"/>
  <c r="AA617"/>
  <c r="AA552"/>
  <c r="AA565"/>
  <c r="AA526"/>
  <c r="AA630"/>
  <c r="AA643"/>
  <c r="AA769"/>
  <c r="AA734"/>
  <c r="AA786"/>
  <c r="AA747"/>
  <c r="AA539"/>
  <c r="AA591"/>
  <c r="AA604"/>
  <c r="AA656"/>
  <c r="AA278"/>
  <c r="AA592"/>
  <c r="AA748"/>
  <c r="AA527"/>
  <c r="AA735"/>
  <c r="AA644"/>
  <c r="AA540"/>
  <c r="AA294"/>
  <c r="AA501"/>
  <c r="AA631"/>
  <c r="AA670"/>
  <c r="AA514"/>
  <c r="AA553"/>
  <c r="AA293"/>
  <c r="AA275"/>
  <c r="AA618"/>
  <c r="AA579"/>
  <c r="AA605"/>
  <c r="AA678"/>
  <c r="AA657"/>
  <c r="AA787"/>
  <c r="AA566"/>
  <c r="AA436"/>
  <c r="AA396"/>
  <c r="AA606"/>
  <c r="AA671"/>
  <c r="AA541"/>
  <c r="AA770"/>
  <c r="AA773"/>
  <c r="AA411"/>
  <c r="AA567"/>
  <c r="AA554"/>
  <c r="AA593"/>
  <c r="AA580"/>
  <c r="AA632"/>
  <c r="AA515"/>
  <c r="AA736"/>
  <c r="AA749"/>
  <c r="AA619"/>
  <c r="AA788"/>
  <c r="AA306"/>
  <c r="AA308"/>
  <c r="AA721"/>
  <c r="AB721" s="1"/>
  <c r="AA502"/>
  <c r="AA658"/>
  <c r="AA528"/>
  <c r="AA274"/>
  <c r="AA304"/>
  <c r="AA645"/>
  <c r="AA397"/>
  <c r="AA672"/>
  <c r="AA607"/>
  <c r="AA555"/>
  <c r="AA620"/>
  <c r="AA307"/>
  <c r="AA682"/>
  <c r="AA425"/>
  <c r="AA768"/>
  <c r="AA681"/>
  <c r="AB681" s="1"/>
  <c r="AA696"/>
  <c r="AB696" s="1"/>
  <c r="AA722"/>
  <c r="AA659"/>
  <c r="AA542"/>
  <c r="AA750"/>
  <c r="AA503"/>
  <c r="AA424"/>
  <c r="AA273"/>
  <c r="AA789"/>
  <c r="AA633"/>
  <c r="AA737"/>
  <c r="AA568"/>
  <c r="AA291"/>
  <c r="AA292"/>
  <c r="AA772"/>
  <c r="AB772" s="1"/>
  <c r="AA392"/>
  <c r="AA581"/>
  <c r="AA594"/>
  <c r="AA516"/>
  <c r="AA646"/>
  <c r="AA529"/>
  <c r="AA405"/>
  <c r="AA305"/>
  <c r="AA530"/>
  <c r="AA569"/>
  <c r="AA751"/>
  <c r="AA421"/>
  <c r="AB421" s="1"/>
  <c r="AA459"/>
  <c r="AB459" s="1"/>
  <c r="AA517"/>
  <c r="AA543"/>
  <c r="AA673"/>
  <c r="AA556"/>
  <c r="AA595"/>
  <c r="AA451"/>
  <c r="AA445"/>
  <c r="AB445" s="1"/>
  <c r="AA437"/>
  <c r="AB437" s="1"/>
  <c r="AA621"/>
  <c r="AA660"/>
  <c r="AA738"/>
  <c r="AA504"/>
  <c r="AA634"/>
  <c r="AA684"/>
  <c r="AA647"/>
  <c r="AA582"/>
  <c r="AA790"/>
  <c r="AA608"/>
  <c r="AA420"/>
  <c r="AB420" s="1"/>
  <c r="AA724"/>
  <c r="AB724" s="1"/>
  <c r="AA276"/>
  <c r="AA398"/>
  <c r="AA450"/>
  <c r="AA697"/>
  <c r="AA777"/>
  <c r="AA685"/>
  <c r="AA394"/>
  <c r="AB394" s="1"/>
  <c r="AA412"/>
  <c r="AB412" s="1"/>
  <c r="AA807"/>
  <c r="AB807" s="1"/>
  <c r="AA776"/>
  <c r="AA852"/>
  <c r="AB852" s="1"/>
  <c r="AA686"/>
  <c r="AA818"/>
  <c r="AB818" s="1"/>
  <c r="AA699"/>
  <c r="AA440"/>
  <c r="AB448"/>
  <c r="AB444"/>
  <c r="AB431"/>
  <c r="AB423"/>
  <c r="AB432"/>
  <c r="AB395"/>
  <c r="AB463"/>
  <c r="AB859"/>
  <c r="AB822"/>
  <c r="AB771"/>
  <c r="AA409"/>
  <c r="AB409" s="1"/>
  <c r="AA849"/>
  <c r="AB849" s="1"/>
  <c r="AA416"/>
  <c r="AB416" s="1"/>
  <c r="AA404"/>
  <c r="AB404" s="1"/>
  <c r="AA695"/>
  <c r="AB695" s="1"/>
  <c r="AA794"/>
  <c r="Z866"/>
  <c r="AA814"/>
  <c r="AB814" s="1"/>
  <c r="O33" i="24"/>
  <c r="O97"/>
  <c r="O111"/>
  <c r="Y427" i="18"/>
  <c r="W390"/>
  <c r="V400"/>
  <c r="N104" i="24"/>
  <c r="M103"/>
  <c r="AA857" i="18"/>
  <c r="U426"/>
  <c r="V414"/>
  <c r="W840"/>
  <c r="X840" s="1"/>
  <c r="Y840" s="1"/>
  <c r="Z840" s="1"/>
  <c r="AA840" s="1"/>
  <c r="AB840" s="1"/>
  <c r="U867"/>
  <c r="U465"/>
  <c r="V453"/>
  <c r="Z820"/>
  <c r="V835"/>
  <c r="AA401"/>
  <c r="X833"/>
  <c r="P30" i="24"/>
  <c r="P112"/>
  <c r="Q8"/>
  <c r="P22"/>
  <c r="AB831" i="18"/>
  <c r="X844"/>
  <c r="Y792"/>
  <c r="X802"/>
  <c r="Y802" s="1"/>
  <c r="Z802" s="1"/>
  <c r="W443"/>
  <c r="V452"/>
  <c r="X821"/>
  <c r="U841"/>
  <c r="U805"/>
  <c r="Y388"/>
  <c r="R439"/>
  <c r="S429"/>
  <c r="Y709"/>
  <c r="S413"/>
  <c r="T403"/>
  <c r="Y442"/>
  <c r="AA828"/>
  <c r="AB828" s="1"/>
  <c r="U803"/>
  <c r="T855" l="1"/>
  <c r="U855" s="1"/>
  <c r="Z853"/>
  <c r="AA853" s="1"/>
  <c r="V816"/>
  <c r="W816" s="1"/>
  <c r="X816" s="1"/>
  <c r="Y816" s="1"/>
  <c r="Z816" s="1"/>
  <c r="U864"/>
  <c r="T811"/>
  <c r="U865"/>
  <c r="V865" s="1"/>
  <c r="U798"/>
  <c r="Y836"/>
  <c r="Z836" s="1"/>
  <c r="Y850"/>
  <c r="U829"/>
  <c r="V829" s="1"/>
  <c r="O101" i="24"/>
  <c r="O83"/>
  <c r="S869" i="18"/>
  <c r="T862"/>
  <c r="U862" s="1"/>
  <c r="S842"/>
  <c r="Y827"/>
  <c r="Z827" s="1"/>
  <c r="AA827" s="1"/>
  <c r="AB827" s="1"/>
  <c r="V864"/>
  <c r="W868"/>
  <c r="W865"/>
  <c r="X865" s="1"/>
  <c r="Z850"/>
  <c r="AA850" s="1"/>
  <c r="X712"/>
  <c r="Y712" s="1"/>
  <c r="Z712" s="1"/>
  <c r="AA712" s="1"/>
  <c r="Z863"/>
  <c r="AA863"/>
  <c r="S826"/>
  <c r="R869"/>
  <c r="Z861"/>
  <c r="AA861" s="1"/>
  <c r="U815"/>
  <c r="V815" s="1"/>
  <c r="W815" s="1"/>
  <c r="X815" s="1"/>
  <c r="Y815" s="1"/>
  <c r="Z815" s="1"/>
  <c r="S813"/>
  <c r="S839"/>
  <c r="W854"/>
  <c r="X854" s="1"/>
  <c r="Y854" s="1"/>
  <c r="Z854" s="1"/>
  <c r="AA854" s="1"/>
  <c r="AB854" s="1"/>
  <c r="T856"/>
  <c r="R817"/>
  <c r="U811"/>
  <c r="V811" s="1"/>
  <c r="S824"/>
  <c r="R830"/>
  <c r="P55" i="24"/>
  <c r="P51"/>
  <c r="S799" i="18"/>
  <c r="R804"/>
  <c r="U837"/>
  <c r="S801"/>
  <c r="X711"/>
  <c r="W812"/>
  <c r="X812" s="1"/>
  <c r="S856"/>
  <c r="AC4"/>
  <c r="AB5" i="24"/>
  <c r="AB462" i="18"/>
  <c r="AB407"/>
  <c r="AB391"/>
  <c r="AB838"/>
  <c r="AB417"/>
  <c r="AB277"/>
  <c r="AB408"/>
  <c r="AB434"/>
  <c r="AB810"/>
  <c r="AB850"/>
  <c r="AB418"/>
  <c r="AB449"/>
  <c r="AB846"/>
  <c r="AB333"/>
  <c r="AB464"/>
  <c r="AB433"/>
  <c r="AB851"/>
  <c r="AB860"/>
  <c r="AB455"/>
  <c r="AB457"/>
  <c r="AB800"/>
  <c r="AB419"/>
  <c r="AB410"/>
  <c r="AB795"/>
  <c r="AB809"/>
  <c r="AB461"/>
  <c r="AB456"/>
  <c r="AB393"/>
  <c r="AB435"/>
  <c r="AB796"/>
  <c r="AB834"/>
  <c r="AB399"/>
  <c r="AB863"/>
  <c r="AC863" s="1"/>
  <c r="AB76"/>
  <c r="AB88" s="1"/>
  <c r="AB480"/>
  <c r="AB492" s="1"/>
  <c r="AB508"/>
  <c r="AB782"/>
  <c r="AB575"/>
  <c r="AC3"/>
  <c r="AC458" s="1"/>
  <c r="AB349"/>
  <c r="AB361" s="1"/>
  <c r="AB573"/>
  <c r="AB664"/>
  <c r="AB509"/>
  <c r="AB781"/>
  <c r="AB665"/>
  <c r="AB574"/>
  <c r="AB783"/>
  <c r="AB753"/>
  <c r="AB765" s="1"/>
  <c r="AB347"/>
  <c r="AB189"/>
  <c r="AB148"/>
  <c r="AB241"/>
  <c r="AB174"/>
  <c r="AB136"/>
  <c r="AB317"/>
  <c r="AB264"/>
  <c r="AB191"/>
  <c r="AB99"/>
  <c r="AB344"/>
  <c r="AB229"/>
  <c r="AB213"/>
  <c r="AB203"/>
  <c r="AB381"/>
  <c r="AB202"/>
  <c r="AB200"/>
  <c r="AB367"/>
  <c r="AB346"/>
  <c r="AB171"/>
  <c r="AB123"/>
  <c r="AB365"/>
  <c r="AB380"/>
  <c r="AB320"/>
  <c r="AB269"/>
  <c r="AB265"/>
  <c r="AB190"/>
  <c r="AB239"/>
  <c r="AB175"/>
  <c r="AB177"/>
  <c r="AB217"/>
  <c r="AB267"/>
  <c r="AB243"/>
  <c r="AB373"/>
  <c r="AB113"/>
  <c r="AB96"/>
  <c r="AB372"/>
  <c r="AB164"/>
  <c r="AB369"/>
  <c r="AB188"/>
  <c r="AB150"/>
  <c r="AB240"/>
  <c r="AB318"/>
  <c r="AB256"/>
  <c r="AB112"/>
  <c r="AB165"/>
  <c r="AB111"/>
  <c r="AB162"/>
  <c r="AB97"/>
  <c r="AB108"/>
  <c r="AB125"/>
  <c r="AB110"/>
  <c r="AB126"/>
  <c r="AB254"/>
  <c r="AB107"/>
  <c r="AB230"/>
  <c r="AB321"/>
  <c r="AB109"/>
  <c r="AB345"/>
  <c r="AB263"/>
  <c r="AB343"/>
  <c r="AB104"/>
  <c r="AB255"/>
  <c r="AB216"/>
  <c r="AB319"/>
  <c r="AB178"/>
  <c r="AB268"/>
  <c r="AB98"/>
  <c r="AB176"/>
  <c r="AB163"/>
  <c r="AB370"/>
  <c r="AB214"/>
  <c r="AB100"/>
  <c r="AB260"/>
  <c r="AB201"/>
  <c r="AB135"/>
  <c r="AB204"/>
  <c r="AB242"/>
  <c r="AB172"/>
  <c r="AB385"/>
  <c r="AB138"/>
  <c r="AB149"/>
  <c r="AB253"/>
  <c r="AB266"/>
  <c r="AB137"/>
  <c r="AB382"/>
  <c r="AB124"/>
  <c r="AB386"/>
  <c r="AB226"/>
  <c r="AB161"/>
  <c r="AB151"/>
  <c r="AB383"/>
  <c r="AB228"/>
  <c r="AB105"/>
  <c r="AB371"/>
  <c r="AB379"/>
  <c r="AB377"/>
  <c r="AB215"/>
  <c r="AB364"/>
  <c r="AB667"/>
  <c r="AB510"/>
  <c r="AB262"/>
  <c r="AB261"/>
  <c r="AB252"/>
  <c r="AB384"/>
  <c r="AB282"/>
  <c r="AB187"/>
  <c r="AB332"/>
  <c r="AB378"/>
  <c r="AB173"/>
  <c r="AB106"/>
  <c r="AB279"/>
  <c r="AB331"/>
  <c r="AB169"/>
  <c r="AB152"/>
  <c r="AB139"/>
  <c r="AB511"/>
  <c r="AB122"/>
  <c r="AB281"/>
  <c r="AC281" s="1"/>
  <c r="AB227"/>
  <c r="AB366"/>
  <c r="AB170"/>
  <c r="AB368"/>
  <c r="AB784"/>
  <c r="AB576"/>
  <c r="AB666"/>
  <c r="AB577"/>
  <c r="AB668"/>
  <c r="AB512"/>
  <c r="AB785"/>
  <c r="AB734"/>
  <c r="AB669"/>
  <c r="AB630"/>
  <c r="AB526"/>
  <c r="AB513"/>
  <c r="AB604"/>
  <c r="AB578"/>
  <c r="AB656"/>
  <c r="AB565"/>
  <c r="AB552"/>
  <c r="AB677"/>
  <c r="AC677" s="1"/>
  <c r="AB500"/>
  <c r="AB643"/>
  <c r="AB617"/>
  <c r="AB539"/>
  <c r="AB747"/>
  <c r="AB330"/>
  <c r="AB786"/>
  <c r="AB527"/>
  <c r="AB605"/>
  <c r="AB592"/>
  <c r="AB679"/>
  <c r="AC679" s="1"/>
  <c r="AB787"/>
  <c r="AB735"/>
  <c r="AB631"/>
  <c r="AB618"/>
  <c r="AB670"/>
  <c r="AB748"/>
  <c r="AB566"/>
  <c r="AB657"/>
  <c r="AB280"/>
  <c r="AB769"/>
  <c r="AB591"/>
  <c r="AB501"/>
  <c r="AB514"/>
  <c r="AB579"/>
  <c r="AB540"/>
  <c r="AB553"/>
  <c r="AB644"/>
  <c r="AB678"/>
  <c r="AB515"/>
  <c r="AB749"/>
  <c r="AB632"/>
  <c r="AB606"/>
  <c r="AB396"/>
  <c r="AB567"/>
  <c r="AB619"/>
  <c r="AB278"/>
  <c r="AB436"/>
  <c r="AB528"/>
  <c r="AB294"/>
  <c r="AB788"/>
  <c r="AB580"/>
  <c r="AB658"/>
  <c r="AB736"/>
  <c r="AB293"/>
  <c r="AB554"/>
  <c r="AB671"/>
  <c r="AB502"/>
  <c r="AB541"/>
  <c r="AB593"/>
  <c r="AB645"/>
  <c r="AB275"/>
  <c r="AB680"/>
  <c r="AC680" s="1"/>
  <c r="AB529"/>
  <c r="AB542"/>
  <c r="AB770"/>
  <c r="AB306"/>
  <c r="AB607"/>
  <c r="AB555"/>
  <c r="AB737"/>
  <c r="AB773"/>
  <c r="AB397"/>
  <c r="AC397" s="1"/>
  <c r="AB672"/>
  <c r="AB581"/>
  <c r="AB750"/>
  <c r="AB659"/>
  <c r="AB568"/>
  <c r="AB594"/>
  <c r="AB503"/>
  <c r="AB682"/>
  <c r="AB683"/>
  <c r="AB304"/>
  <c r="AB722"/>
  <c r="AC722" s="1"/>
  <c r="AB789"/>
  <c r="AB646"/>
  <c r="AB620"/>
  <c r="AB633"/>
  <c r="AB516"/>
  <c r="AB411"/>
  <c r="AB308"/>
  <c r="AB424"/>
  <c r="AB274"/>
  <c r="AB425"/>
  <c r="AB673"/>
  <c r="AB582"/>
  <c r="AB660"/>
  <c r="AB517"/>
  <c r="AB556"/>
  <c r="AB738"/>
  <c r="AB291"/>
  <c r="AB305"/>
  <c r="AC305" s="1"/>
  <c r="AB768"/>
  <c r="AC768" s="1"/>
  <c r="AB684"/>
  <c r="AB790"/>
  <c r="AB543"/>
  <c r="AB504"/>
  <c r="AB392"/>
  <c r="AC392" s="1"/>
  <c r="AB292"/>
  <c r="AB621"/>
  <c r="AB634"/>
  <c r="AB608"/>
  <c r="AB647"/>
  <c r="AB774"/>
  <c r="AB273"/>
  <c r="AC273" s="1"/>
  <c r="AB405"/>
  <c r="AC405" s="1"/>
  <c r="AB307"/>
  <c r="AB530"/>
  <c r="AB569"/>
  <c r="AB751"/>
  <c r="AB595"/>
  <c r="AB451"/>
  <c r="AC451" s="1"/>
  <c r="AB710"/>
  <c r="AB686"/>
  <c r="AC686" s="1"/>
  <c r="AB398"/>
  <c r="AC398" s="1"/>
  <c r="AB276"/>
  <c r="AB725"/>
  <c r="AC725" s="1"/>
  <c r="AB776"/>
  <c r="AB450"/>
  <c r="AC450" s="1"/>
  <c r="AB699"/>
  <c r="AB777"/>
  <c r="AB685"/>
  <c r="AC685" s="1"/>
  <c r="AB697"/>
  <c r="AB440"/>
  <c r="AB698"/>
  <c r="AC827"/>
  <c r="AC840"/>
  <c r="AC854"/>
  <c r="AC404"/>
  <c r="AC409"/>
  <c r="AC444"/>
  <c r="AC412"/>
  <c r="AB430"/>
  <c r="AC430" s="1"/>
  <c r="AB797"/>
  <c r="AC797" s="1"/>
  <c r="AB723"/>
  <c r="AB847"/>
  <c r="AC847" s="1"/>
  <c r="AB446"/>
  <c r="AC446" s="1"/>
  <c r="AB460"/>
  <c r="AC460" s="1"/>
  <c r="AB823"/>
  <c r="AC823" s="1"/>
  <c r="AB775"/>
  <c r="AB422"/>
  <c r="AC422" s="1"/>
  <c r="AB438"/>
  <c r="AC438" s="1"/>
  <c r="AB848"/>
  <c r="AC848" s="1"/>
  <c r="AB447"/>
  <c r="AC447" s="1"/>
  <c r="AB825"/>
  <c r="AC825" s="1"/>
  <c r="AB406"/>
  <c r="AC406" s="1"/>
  <c r="AA866"/>
  <c r="AB866" s="1"/>
  <c r="AB794"/>
  <c r="AC695"/>
  <c r="Z388"/>
  <c r="V867"/>
  <c r="W867" s="1"/>
  <c r="V426"/>
  <c r="W414"/>
  <c r="O104" i="24"/>
  <c r="N103"/>
  <c r="V803" i="18"/>
  <c r="W803" s="1"/>
  <c r="T413"/>
  <c r="U403"/>
  <c r="S439"/>
  <c r="T429"/>
  <c r="X443"/>
  <c r="W452"/>
  <c r="Z792"/>
  <c r="AC831"/>
  <c r="AB401"/>
  <c r="AA820"/>
  <c r="V465"/>
  <c r="W453"/>
  <c r="AB853"/>
  <c r="AC853" s="1"/>
  <c r="Z442"/>
  <c r="V805"/>
  <c r="Q22" i="24"/>
  <c r="Q33" s="1"/>
  <c r="R8"/>
  <c r="AC708" i="18"/>
  <c r="Y833"/>
  <c r="W835"/>
  <c r="AB857"/>
  <c r="X390"/>
  <c r="W400"/>
  <c r="AA802"/>
  <c r="AA815"/>
  <c r="AB815" s="1"/>
  <c r="AC815" s="1"/>
  <c r="Z709"/>
  <c r="AA709" s="1"/>
  <c r="AB709" s="1"/>
  <c r="AC709" s="1"/>
  <c r="V841"/>
  <c r="W841" s="1"/>
  <c r="X841" s="1"/>
  <c r="Y821"/>
  <c r="Y844"/>
  <c r="P33" i="24"/>
  <c r="P97"/>
  <c r="P111"/>
  <c r="Z427" i="18"/>
  <c r="V855" l="1"/>
  <c r="V856" s="1"/>
  <c r="U856"/>
  <c r="W864"/>
  <c r="W811"/>
  <c r="X811" s="1"/>
  <c r="Y811" s="1"/>
  <c r="W855"/>
  <c r="W856" s="1"/>
  <c r="X864"/>
  <c r="Y864" s="1"/>
  <c r="AB861"/>
  <c r="AC861" s="1"/>
  <c r="AD861" s="1"/>
  <c r="U869"/>
  <c r="T801"/>
  <c r="T813"/>
  <c r="X868"/>
  <c r="AB712"/>
  <c r="U801"/>
  <c r="Y812"/>
  <c r="Z812" s="1"/>
  <c r="S817"/>
  <c r="Y711"/>
  <c r="P83" i="24"/>
  <c r="P101"/>
  <c r="T869" i="18"/>
  <c r="W829"/>
  <c r="X829" s="1"/>
  <c r="Y829" s="1"/>
  <c r="V798"/>
  <c r="AA836"/>
  <c r="AB836" s="1"/>
  <c r="Z811"/>
  <c r="AA811" s="1"/>
  <c r="V837"/>
  <c r="W837" s="1"/>
  <c r="S830"/>
  <c r="T824"/>
  <c r="T839"/>
  <c r="U839" s="1"/>
  <c r="V839" s="1"/>
  <c r="S843"/>
  <c r="T826"/>
  <c r="U826" s="1"/>
  <c r="V826" s="1"/>
  <c r="W826" s="1"/>
  <c r="V862"/>
  <c r="W862" s="1"/>
  <c r="X862" s="1"/>
  <c r="Y862" s="1"/>
  <c r="V801"/>
  <c r="W801" s="1"/>
  <c r="Y865"/>
  <c r="Z865" s="1"/>
  <c r="AA865" s="1"/>
  <c r="T799"/>
  <c r="S804"/>
  <c r="T842"/>
  <c r="T817"/>
  <c r="AD4"/>
  <c r="AC5" i="24"/>
  <c r="AC796" i="18"/>
  <c r="AC456"/>
  <c r="AC410"/>
  <c r="AC437"/>
  <c r="AC457"/>
  <c r="AC464"/>
  <c r="AC445"/>
  <c r="AC859"/>
  <c r="AC850"/>
  <c r="AC407"/>
  <c r="AC836"/>
  <c r="AC573"/>
  <c r="AC665"/>
  <c r="AC509"/>
  <c r="AC783"/>
  <c r="AC349"/>
  <c r="AC361" s="1"/>
  <c r="AC480"/>
  <c r="AC492" s="1"/>
  <c r="AC664"/>
  <c r="AC574"/>
  <c r="AD3"/>
  <c r="AD458" s="1"/>
  <c r="AC508"/>
  <c r="AC781"/>
  <c r="AC76"/>
  <c r="AC88" s="1"/>
  <c r="AC782"/>
  <c r="AC575"/>
  <c r="AC753"/>
  <c r="AC765" s="1"/>
  <c r="AC265"/>
  <c r="AC364"/>
  <c r="AC136"/>
  <c r="AC161"/>
  <c r="AC229"/>
  <c r="AC321"/>
  <c r="AC110"/>
  <c r="AC379"/>
  <c r="AC242"/>
  <c r="AC113"/>
  <c r="AC104"/>
  <c r="AC124"/>
  <c r="AC174"/>
  <c r="AC177"/>
  <c r="AC267"/>
  <c r="AC122"/>
  <c r="AC382"/>
  <c r="AC373"/>
  <c r="AC372"/>
  <c r="AC112"/>
  <c r="AC216"/>
  <c r="AC148"/>
  <c r="AC215"/>
  <c r="AC135"/>
  <c r="AC175"/>
  <c r="AC230"/>
  <c r="AC150"/>
  <c r="AC151"/>
  <c r="AC381"/>
  <c r="AC200"/>
  <c r="AC190"/>
  <c r="AC320"/>
  <c r="AC214"/>
  <c r="AC213"/>
  <c r="AC171"/>
  <c r="AC255"/>
  <c r="AC367"/>
  <c r="AC371"/>
  <c r="AC263"/>
  <c r="AC370"/>
  <c r="AC269"/>
  <c r="AC172"/>
  <c r="AC226"/>
  <c r="AC243"/>
  <c r="AC98"/>
  <c r="AC164"/>
  <c r="AC137"/>
  <c r="AC163"/>
  <c r="AC204"/>
  <c r="AC203"/>
  <c r="AC369"/>
  <c r="AC241"/>
  <c r="AC202"/>
  <c r="AC228"/>
  <c r="AC319"/>
  <c r="AC317"/>
  <c r="AC384"/>
  <c r="AC125"/>
  <c r="AC365"/>
  <c r="AC386"/>
  <c r="AC176"/>
  <c r="AC264"/>
  <c r="AC111"/>
  <c r="AC383"/>
  <c r="AC152"/>
  <c r="AC380"/>
  <c r="AC266"/>
  <c r="AC346"/>
  <c r="AC227"/>
  <c r="AC268"/>
  <c r="AC260"/>
  <c r="AC239"/>
  <c r="AC345"/>
  <c r="AC97"/>
  <c r="AC201"/>
  <c r="AC162"/>
  <c r="AC138"/>
  <c r="AC318"/>
  <c r="AC123"/>
  <c r="AC344"/>
  <c r="AC108"/>
  <c r="AC253"/>
  <c r="AC385"/>
  <c r="AC240"/>
  <c r="AC139"/>
  <c r="AC165"/>
  <c r="AC96"/>
  <c r="AC252"/>
  <c r="AC107"/>
  <c r="AC189"/>
  <c r="AC109"/>
  <c r="AC378"/>
  <c r="AC173"/>
  <c r="AC784"/>
  <c r="AC106"/>
  <c r="AC262"/>
  <c r="AC666"/>
  <c r="AC347"/>
  <c r="AC343"/>
  <c r="AC256"/>
  <c r="AC261"/>
  <c r="AC188"/>
  <c r="AD188" s="1"/>
  <c r="AC576"/>
  <c r="AC667"/>
  <c r="AC510"/>
  <c r="AC178"/>
  <c r="AC99"/>
  <c r="AC191"/>
  <c r="AC149"/>
  <c r="AC170"/>
  <c r="AC169"/>
  <c r="AC105"/>
  <c r="AC100"/>
  <c r="AC254"/>
  <c r="AC377"/>
  <c r="AC126"/>
  <c r="AC217"/>
  <c r="AC368"/>
  <c r="AC334"/>
  <c r="AC366"/>
  <c r="AC511"/>
  <c r="AC577"/>
  <c r="AC187"/>
  <c r="AC282"/>
  <c r="AC333"/>
  <c r="AD333" s="1"/>
  <c r="AC332"/>
  <c r="AC668"/>
  <c r="AC512"/>
  <c r="AC785"/>
  <c r="AC331"/>
  <c r="AC279"/>
  <c r="AC513"/>
  <c r="AC786"/>
  <c r="AC539"/>
  <c r="AC734"/>
  <c r="AC643"/>
  <c r="AC295"/>
  <c r="AD295" s="1"/>
  <c r="AC617"/>
  <c r="AC656"/>
  <c r="AC669"/>
  <c r="AC747"/>
  <c r="AC526"/>
  <c r="AC500"/>
  <c r="AC578"/>
  <c r="AC604"/>
  <c r="AC630"/>
  <c r="AC565"/>
  <c r="AC552"/>
  <c r="AC330"/>
  <c r="AC605"/>
  <c r="AC631"/>
  <c r="AC540"/>
  <c r="AC591"/>
  <c r="AC579"/>
  <c r="AC670"/>
  <c r="AC787"/>
  <c r="AC748"/>
  <c r="AC618"/>
  <c r="AC514"/>
  <c r="AC501"/>
  <c r="AC553"/>
  <c r="AC277"/>
  <c r="AD277" s="1"/>
  <c r="AC566"/>
  <c r="AC527"/>
  <c r="AC735"/>
  <c r="AC657"/>
  <c r="AC644"/>
  <c r="AC592"/>
  <c r="AC541"/>
  <c r="AC788"/>
  <c r="AC658"/>
  <c r="AC736"/>
  <c r="AC280"/>
  <c r="AC619"/>
  <c r="AC502"/>
  <c r="AC515"/>
  <c r="AC671"/>
  <c r="AC567"/>
  <c r="AC632"/>
  <c r="AC769"/>
  <c r="AC771"/>
  <c r="AC293"/>
  <c r="AD293" s="1"/>
  <c r="AC528"/>
  <c r="AC580"/>
  <c r="AC749"/>
  <c r="AC593"/>
  <c r="AC645"/>
  <c r="AC606"/>
  <c r="AC436"/>
  <c r="AD436" s="1"/>
  <c r="AC554"/>
  <c r="AC503"/>
  <c r="AC750"/>
  <c r="AC555"/>
  <c r="AC568"/>
  <c r="AC607"/>
  <c r="AC529"/>
  <c r="AC516"/>
  <c r="AC581"/>
  <c r="AC542"/>
  <c r="AC275"/>
  <c r="AD275" s="1"/>
  <c r="AC678"/>
  <c r="AC672"/>
  <c r="AC659"/>
  <c r="AC646"/>
  <c r="AC594"/>
  <c r="AC633"/>
  <c r="AC294"/>
  <c r="AC683"/>
  <c r="AD683" s="1"/>
  <c r="AC721"/>
  <c r="AC737"/>
  <c r="AC789"/>
  <c r="AC620"/>
  <c r="AC278"/>
  <c r="AC396"/>
  <c r="AD396" s="1"/>
  <c r="AC304"/>
  <c r="AD304" s="1"/>
  <c r="AC696"/>
  <c r="AC424"/>
  <c r="AD424" s="1"/>
  <c r="AC307"/>
  <c r="AD307" s="1"/>
  <c r="AC569"/>
  <c r="AC595"/>
  <c r="AC556"/>
  <c r="AC530"/>
  <c r="AC738"/>
  <c r="AC634"/>
  <c r="AC411"/>
  <c r="AD411" s="1"/>
  <c r="AC772"/>
  <c r="AC723"/>
  <c r="AC608"/>
  <c r="AC517"/>
  <c r="AC751"/>
  <c r="AC673"/>
  <c r="AC682"/>
  <c r="AD682" s="1"/>
  <c r="AC774"/>
  <c r="AD774" s="1"/>
  <c r="AC274"/>
  <c r="AC504"/>
  <c r="AC543"/>
  <c r="AC660"/>
  <c r="AC647"/>
  <c r="AC773"/>
  <c r="AC306"/>
  <c r="AC822"/>
  <c r="AD822" s="1"/>
  <c r="AC308"/>
  <c r="AC790"/>
  <c r="AC621"/>
  <c r="AC582"/>
  <c r="AC291"/>
  <c r="AC770"/>
  <c r="AD770" s="1"/>
  <c r="AC684"/>
  <c r="AC292"/>
  <c r="AC775"/>
  <c r="AC395"/>
  <c r="AD395" s="1"/>
  <c r="AC724"/>
  <c r="AD724" s="1"/>
  <c r="AC434"/>
  <c r="AD434" s="1"/>
  <c r="AC425"/>
  <c r="AD425" s="1"/>
  <c r="AC807"/>
  <c r="AD807" s="1"/>
  <c r="AC276"/>
  <c r="AC808"/>
  <c r="AC818"/>
  <c r="AC710"/>
  <c r="AC852"/>
  <c r="AC776"/>
  <c r="AC777"/>
  <c r="AD777" s="1"/>
  <c r="AC699"/>
  <c r="AC697"/>
  <c r="AC712"/>
  <c r="AC440"/>
  <c r="AC698"/>
  <c r="AD698" s="1"/>
  <c r="AD825"/>
  <c r="AD430"/>
  <c r="AD827"/>
  <c r="AD725"/>
  <c r="AD392"/>
  <c r="AD406"/>
  <c r="AD438"/>
  <c r="AD460"/>
  <c r="AD797"/>
  <c r="AD444"/>
  <c r="AD840"/>
  <c r="AD405"/>
  <c r="AD397"/>
  <c r="AC834"/>
  <c r="AD834" s="1"/>
  <c r="AC393"/>
  <c r="AD393" s="1"/>
  <c r="AC795"/>
  <c r="AD795" s="1"/>
  <c r="AC459"/>
  <c r="AD459" s="1"/>
  <c r="AC432"/>
  <c r="AD432" s="1"/>
  <c r="AC800"/>
  <c r="AD800" s="1"/>
  <c r="AC433"/>
  <c r="AD433" s="1"/>
  <c r="AC421"/>
  <c r="AC423"/>
  <c r="AD423" s="1"/>
  <c r="AC418"/>
  <c r="AD418" s="1"/>
  <c r="AC408"/>
  <c r="AD408" s="1"/>
  <c r="AC391"/>
  <c r="AD391" s="1"/>
  <c r="AC463"/>
  <c r="AD463" s="1"/>
  <c r="AC828"/>
  <c r="AD828" s="1"/>
  <c r="AD422"/>
  <c r="AD409"/>
  <c r="AD273"/>
  <c r="AD709"/>
  <c r="AD848"/>
  <c r="AD823"/>
  <c r="AD854"/>
  <c r="AD450"/>
  <c r="AD398"/>
  <c r="AC399"/>
  <c r="AD399" s="1"/>
  <c r="AC809"/>
  <c r="AD809" s="1"/>
  <c r="AC681"/>
  <c r="AC448"/>
  <c r="AC814"/>
  <c r="AD814" s="1"/>
  <c r="AC860"/>
  <c r="AD860" s="1"/>
  <c r="AC846"/>
  <c r="AD846" s="1"/>
  <c r="AC449"/>
  <c r="AD449" s="1"/>
  <c r="AC838"/>
  <c r="AD838" s="1"/>
  <c r="AC431"/>
  <c r="AD431" s="1"/>
  <c r="AD708"/>
  <c r="AD446"/>
  <c r="AD815"/>
  <c r="AD853"/>
  <c r="AD447"/>
  <c r="AD847"/>
  <c r="AD404"/>
  <c r="AD768"/>
  <c r="AD677"/>
  <c r="AD863"/>
  <c r="AC435"/>
  <c r="AD435" s="1"/>
  <c r="AC461"/>
  <c r="AD461" s="1"/>
  <c r="AC419"/>
  <c r="AD419" s="1"/>
  <c r="AC394"/>
  <c r="AD394" s="1"/>
  <c r="AC416"/>
  <c r="AD416" s="1"/>
  <c r="AC455"/>
  <c r="AD455" s="1"/>
  <c r="AC851"/>
  <c r="AD851" s="1"/>
  <c r="AC420"/>
  <c r="AD420" s="1"/>
  <c r="AC849"/>
  <c r="AD849" s="1"/>
  <c r="AC810"/>
  <c r="AC417"/>
  <c r="AD417" s="1"/>
  <c r="AC462"/>
  <c r="AD462" s="1"/>
  <c r="W869"/>
  <c r="X867"/>
  <c r="X869" s="1"/>
  <c r="AC794"/>
  <c r="AD794" s="1"/>
  <c r="AD695"/>
  <c r="AC866"/>
  <c r="AD866" s="1"/>
  <c r="Z833"/>
  <c r="AB820"/>
  <c r="AD831"/>
  <c r="U429"/>
  <c r="T439"/>
  <c r="W426"/>
  <c r="X414"/>
  <c r="AA427"/>
  <c r="O103" i="24"/>
  <c r="P103"/>
  <c r="P104"/>
  <c r="AB802" i="18"/>
  <c r="AC802" s="1"/>
  <c r="AD802" s="1"/>
  <c r="S8" i="24"/>
  <c r="R22"/>
  <c r="R33" s="1"/>
  <c r="W805" i="18"/>
  <c r="V869"/>
  <c r="AA816"/>
  <c r="AB816" s="1"/>
  <c r="AC816" s="1"/>
  <c r="AD816" s="1"/>
  <c r="X803"/>
  <c r="Z821"/>
  <c r="Y841"/>
  <c r="Z841" s="1"/>
  <c r="AA841" s="1"/>
  <c r="AB841" s="1"/>
  <c r="AC841" s="1"/>
  <c r="AD841" s="1"/>
  <c r="Y390"/>
  <c r="X400"/>
  <c r="X835"/>
  <c r="AA442"/>
  <c r="W465"/>
  <c r="X453"/>
  <c r="AC401"/>
  <c r="AA792"/>
  <c r="Z844"/>
  <c r="AC857"/>
  <c r="Y443"/>
  <c r="X452"/>
  <c r="U413"/>
  <c r="V403"/>
  <c r="AA388"/>
  <c r="X837" l="1"/>
  <c r="Y837" s="1"/>
  <c r="Z837"/>
  <c r="Z864"/>
  <c r="AA864" s="1"/>
  <c r="X855"/>
  <c r="W798"/>
  <c r="X798" s="1"/>
  <c r="Y798" s="1"/>
  <c r="Z798" s="1"/>
  <c r="AB811"/>
  <c r="AC811" s="1"/>
  <c r="AD811" s="1"/>
  <c r="X801"/>
  <c r="W839"/>
  <c r="Y868"/>
  <c r="T843"/>
  <c r="X826"/>
  <c r="Y826" s="1"/>
  <c r="Z826" s="1"/>
  <c r="AA826" s="1"/>
  <c r="T830"/>
  <c r="Z829"/>
  <c r="AA829" s="1"/>
  <c r="Z862"/>
  <c r="AA837"/>
  <c r="AB837" s="1"/>
  <c r="AC837" s="1"/>
  <c r="Z711"/>
  <c r="AA812"/>
  <c r="AB812" s="1"/>
  <c r="U813"/>
  <c r="U842"/>
  <c r="V842" s="1"/>
  <c r="W842" s="1"/>
  <c r="U799"/>
  <c r="T804"/>
  <c r="U824"/>
  <c r="Y867"/>
  <c r="Y869" s="1"/>
  <c r="AE4"/>
  <c r="AD5" i="24"/>
  <c r="AD407" i="18"/>
  <c r="AD464"/>
  <c r="AD437"/>
  <c r="AD836"/>
  <c r="AD445"/>
  <c r="AD796"/>
  <c r="AD349"/>
  <c r="AD361" s="1"/>
  <c r="AD782"/>
  <c r="AD665"/>
  <c r="AD509"/>
  <c r="AD781"/>
  <c r="AD574"/>
  <c r="AD76"/>
  <c r="AD88" s="1"/>
  <c r="AD508"/>
  <c r="AD573"/>
  <c r="AE3"/>
  <c r="AE841" s="1"/>
  <c r="AD480"/>
  <c r="AD492" s="1"/>
  <c r="AD664"/>
  <c r="AD575"/>
  <c r="AD753"/>
  <c r="AD765" s="1"/>
  <c r="AD783"/>
  <c r="AD254"/>
  <c r="AD108"/>
  <c r="AD383"/>
  <c r="AD204"/>
  <c r="AD228"/>
  <c r="AD122"/>
  <c r="AD98"/>
  <c r="AD226"/>
  <c r="AD256"/>
  <c r="AD347"/>
  <c r="AD344"/>
  <c r="AD241"/>
  <c r="AD163"/>
  <c r="AD100"/>
  <c r="AD161"/>
  <c r="AD385"/>
  <c r="AD126"/>
  <c r="AD260"/>
  <c r="AD255"/>
  <c r="AD111"/>
  <c r="AD268"/>
  <c r="AD370"/>
  <c r="AD368"/>
  <c r="AD200"/>
  <c r="AD265"/>
  <c r="AD267"/>
  <c r="AD201"/>
  <c r="AD372"/>
  <c r="AD148"/>
  <c r="AD151"/>
  <c r="AD379"/>
  <c r="AD124"/>
  <c r="AD373"/>
  <c r="AD242"/>
  <c r="AD123"/>
  <c r="AD164"/>
  <c r="AD243"/>
  <c r="AD343"/>
  <c r="AD380"/>
  <c r="AD252"/>
  <c r="AD229"/>
  <c r="AD152"/>
  <c r="AD139"/>
  <c r="AD112"/>
  <c r="AD191"/>
  <c r="AD230"/>
  <c r="AD381"/>
  <c r="AD125"/>
  <c r="AD172"/>
  <c r="AD371"/>
  <c r="AD110"/>
  <c r="AD364"/>
  <c r="AD177"/>
  <c r="AD227"/>
  <c r="AD109"/>
  <c r="AD240"/>
  <c r="AD263"/>
  <c r="AD175"/>
  <c r="AD150"/>
  <c r="AD264"/>
  <c r="AD216"/>
  <c r="AD171"/>
  <c r="AD149"/>
  <c r="AD213"/>
  <c r="AD253"/>
  <c r="AD367"/>
  <c r="AD215"/>
  <c r="AD365"/>
  <c r="AD136"/>
  <c r="AD99"/>
  <c r="AD386"/>
  <c r="AD239"/>
  <c r="AD190"/>
  <c r="AD382"/>
  <c r="AD138"/>
  <c r="AD104"/>
  <c r="AD96"/>
  <c r="AD97"/>
  <c r="AD345"/>
  <c r="AD113"/>
  <c r="AD107"/>
  <c r="AD369"/>
  <c r="AD173"/>
  <c r="AD320"/>
  <c r="AD203"/>
  <c r="AD174"/>
  <c r="AD346"/>
  <c r="AD321"/>
  <c r="AD165"/>
  <c r="AD137"/>
  <c r="AD217"/>
  <c r="AD384"/>
  <c r="AD176"/>
  <c r="AD189"/>
  <c r="AE189" s="1"/>
  <c r="AD334"/>
  <c r="AE334" s="1"/>
  <c r="AD784"/>
  <c r="AD266"/>
  <c r="AD319"/>
  <c r="AD269"/>
  <c r="AD105"/>
  <c r="AD317"/>
  <c r="AE317" s="1"/>
  <c r="AD162"/>
  <c r="AD135"/>
  <c r="AD377"/>
  <c r="AD366"/>
  <c r="AD170"/>
  <c r="AD576"/>
  <c r="AD262"/>
  <c r="AD202"/>
  <c r="AD178"/>
  <c r="AD667"/>
  <c r="AD169"/>
  <c r="AD318"/>
  <c r="AE318" s="1"/>
  <c r="AD214"/>
  <c r="AD261"/>
  <c r="AD378"/>
  <c r="AD511"/>
  <c r="AD106"/>
  <c r="AD510"/>
  <c r="AD666"/>
  <c r="AD281"/>
  <c r="AD512"/>
  <c r="AD668"/>
  <c r="AD577"/>
  <c r="AD785"/>
  <c r="AD513"/>
  <c r="AD500"/>
  <c r="AD604"/>
  <c r="AD282"/>
  <c r="AE282" s="1"/>
  <c r="AD565"/>
  <c r="AD552"/>
  <c r="AD526"/>
  <c r="AD734"/>
  <c r="AD747"/>
  <c r="AD669"/>
  <c r="AD656"/>
  <c r="AD630"/>
  <c r="AD578"/>
  <c r="AD332"/>
  <c r="AD187"/>
  <c r="AD786"/>
  <c r="AD643"/>
  <c r="AD617"/>
  <c r="AD539"/>
  <c r="AD279"/>
  <c r="AD331"/>
  <c r="AE331" s="1"/>
  <c r="AD553"/>
  <c r="AD748"/>
  <c r="AD631"/>
  <c r="AD657"/>
  <c r="AD644"/>
  <c r="AD501"/>
  <c r="AD330"/>
  <c r="AE330" s="1"/>
  <c r="AD605"/>
  <c r="AD787"/>
  <c r="AD670"/>
  <c r="AD735"/>
  <c r="AD618"/>
  <c r="AD579"/>
  <c r="AD527"/>
  <c r="AD591"/>
  <c r="AE591" s="1"/>
  <c r="AD514"/>
  <c r="AD540"/>
  <c r="AD566"/>
  <c r="AD679"/>
  <c r="AD502"/>
  <c r="AD788"/>
  <c r="AD645"/>
  <c r="AD632"/>
  <c r="AD541"/>
  <c r="AD671"/>
  <c r="AD580"/>
  <c r="AD592"/>
  <c r="AD619"/>
  <c r="AD554"/>
  <c r="AD606"/>
  <c r="AD736"/>
  <c r="AD749"/>
  <c r="AD658"/>
  <c r="AD528"/>
  <c r="AD515"/>
  <c r="AD567"/>
  <c r="AD280"/>
  <c r="AD681"/>
  <c r="AE681" s="1"/>
  <c r="AD678"/>
  <c r="AD503"/>
  <c r="AD581"/>
  <c r="AD737"/>
  <c r="AD529"/>
  <c r="AD721"/>
  <c r="AE721" s="1"/>
  <c r="AD593"/>
  <c r="AE593" s="1"/>
  <c r="AD646"/>
  <c r="AD750"/>
  <c r="AD672"/>
  <c r="AD633"/>
  <c r="AD771"/>
  <c r="AD722"/>
  <c r="AD542"/>
  <c r="AD659"/>
  <c r="AD620"/>
  <c r="AD789"/>
  <c r="AD769"/>
  <c r="AE769" s="1"/>
  <c r="AD607"/>
  <c r="AD568"/>
  <c r="AD516"/>
  <c r="AD594"/>
  <c r="AD555"/>
  <c r="AD696"/>
  <c r="AE696" s="1"/>
  <c r="AD556"/>
  <c r="AD634"/>
  <c r="AD595"/>
  <c r="AD723"/>
  <c r="AD278"/>
  <c r="AD680"/>
  <c r="AE680" s="1"/>
  <c r="AD751"/>
  <c r="AD621"/>
  <c r="AD582"/>
  <c r="AD294"/>
  <c r="AD517"/>
  <c r="AD608"/>
  <c r="AD530"/>
  <c r="AD543"/>
  <c r="AD504"/>
  <c r="AD790"/>
  <c r="AD738"/>
  <c r="AD673"/>
  <c r="AD647"/>
  <c r="AD660"/>
  <c r="AD569"/>
  <c r="AD291"/>
  <c r="AD773"/>
  <c r="AD410"/>
  <c r="AD412"/>
  <c r="AE412" s="1"/>
  <c r="AD306"/>
  <c r="AD274"/>
  <c r="AE274" s="1"/>
  <c r="AD305"/>
  <c r="AE305" s="1"/>
  <c r="AD308"/>
  <c r="AD772"/>
  <c r="AD451"/>
  <c r="AE451" s="1"/>
  <c r="AD775"/>
  <c r="AD448"/>
  <c r="AE448" s="1"/>
  <c r="AD421"/>
  <c r="AE421" s="1"/>
  <c r="AD684"/>
  <c r="AD810"/>
  <c r="AE810" s="1"/>
  <c r="AD685"/>
  <c r="AE685" s="1"/>
  <c r="AD292"/>
  <c r="AD686"/>
  <c r="AE686" s="1"/>
  <c r="AD776"/>
  <c r="AD852"/>
  <c r="AE852" s="1"/>
  <c r="AD808"/>
  <c r="AD710"/>
  <c r="AE710" s="1"/>
  <c r="AD276"/>
  <c r="AD818"/>
  <c r="AD699"/>
  <c r="AD697"/>
  <c r="AD712"/>
  <c r="AE712" s="1"/>
  <c r="AD440"/>
  <c r="AE816"/>
  <c r="AE462"/>
  <c r="AE394"/>
  <c r="AE863"/>
  <c r="AE847"/>
  <c r="AE431"/>
  <c r="AE846"/>
  <c r="AE399"/>
  <c r="AE854"/>
  <c r="AE709"/>
  <c r="AE828"/>
  <c r="AE418"/>
  <c r="AE795"/>
  <c r="AE444"/>
  <c r="AE406"/>
  <c r="AE430"/>
  <c r="AE425"/>
  <c r="AE396"/>
  <c r="AD859"/>
  <c r="AE859" s="1"/>
  <c r="AD457"/>
  <c r="AE457" s="1"/>
  <c r="AD456"/>
  <c r="AE456" s="1"/>
  <c r="AE794"/>
  <c r="AE849"/>
  <c r="AE416"/>
  <c r="AE435"/>
  <c r="AE404"/>
  <c r="AE815"/>
  <c r="AE814"/>
  <c r="AE450"/>
  <c r="AE848"/>
  <c r="AE422"/>
  <c r="AE408"/>
  <c r="AE433"/>
  <c r="AE459"/>
  <c r="AE397"/>
  <c r="AE840"/>
  <c r="AE698"/>
  <c r="AE395"/>
  <c r="AD850"/>
  <c r="AE850" s="1"/>
  <c r="AE695"/>
  <c r="W403"/>
  <c r="V413"/>
  <c r="AD401"/>
  <c r="Y803"/>
  <c r="AB865"/>
  <c r="AB442"/>
  <c r="Z390"/>
  <c r="Y400"/>
  <c r="AA821"/>
  <c r="X805"/>
  <c r="AB829"/>
  <c r="AC829" s="1"/>
  <c r="AD829" s="1"/>
  <c r="AE829" s="1"/>
  <c r="X426"/>
  <c r="Y414"/>
  <c r="AE831"/>
  <c r="Z867"/>
  <c r="Z443"/>
  <c r="Y452"/>
  <c r="AA844"/>
  <c r="AB792"/>
  <c r="X465"/>
  <c r="Y453"/>
  <c r="S22" i="24"/>
  <c r="S33" s="1"/>
  <c r="T8"/>
  <c r="V429" i="18"/>
  <c r="U439"/>
  <c r="AC820"/>
  <c r="AA833"/>
  <c r="AD857"/>
  <c r="AB388"/>
  <c r="Y835"/>
  <c r="AB427"/>
  <c r="AB864" l="1"/>
  <c r="AC864" s="1"/>
  <c r="AD864" s="1"/>
  <c r="U843"/>
  <c r="Y855"/>
  <c r="X856"/>
  <c r="X839"/>
  <c r="W843"/>
  <c r="AD837"/>
  <c r="AA862"/>
  <c r="Y801"/>
  <c r="AA711"/>
  <c r="AB711" s="1"/>
  <c r="AC711" s="1"/>
  <c r="V799"/>
  <c r="U804"/>
  <c r="AC812"/>
  <c r="AB826"/>
  <c r="AC826" s="1"/>
  <c r="V843"/>
  <c r="X842"/>
  <c r="V824"/>
  <c r="U830"/>
  <c r="U817"/>
  <c r="V813"/>
  <c r="Z868"/>
  <c r="AA798"/>
  <c r="AE5" i="24"/>
  <c r="AF4" i="18"/>
  <c r="AE796"/>
  <c r="AE295"/>
  <c r="AE822"/>
  <c r="AF822" s="1"/>
  <c r="AE393"/>
  <c r="AE273"/>
  <c r="AE446"/>
  <c r="AF446" s="1"/>
  <c r="AE417"/>
  <c r="AF417" s="1"/>
  <c r="AE407"/>
  <c r="AE432"/>
  <c r="AE398"/>
  <c r="AF398" s="1"/>
  <c r="AE708"/>
  <c r="AE455"/>
  <c r="AE458"/>
  <c r="AF829"/>
  <c r="AF695"/>
  <c r="AF848"/>
  <c r="AF457"/>
  <c r="AF430"/>
  <c r="AF431"/>
  <c r="AF394"/>
  <c r="AF721"/>
  <c r="AF331"/>
  <c r="AE836"/>
  <c r="AF836" s="1"/>
  <c r="AE411"/>
  <c r="AF411" s="1"/>
  <c r="AE392"/>
  <c r="AE463"/>
  <c r="AE838"/>
  <c r="AF838" s="1"/>
  <c r="AE851"/>
  <c r="AF851" s="1"/>
  <c r="AE464"/>
  <c r="AE837"/>
  <c r="AE823"/>
  <c r="AF823" s="1"/>
  <c r="AE449"/>
  <c r="AF449" s="1"/>
  <c r="AE461"/>
  <c r="AF461" s="1"/>
  <c r="AF3"/>
  <c r="AF841" s="1"/>
  <c r="AE480"/>
  <c r="AE492" s="1"/>
  <c r="AE664"/>
  <c r="AE573"/>
  <c r="AE76"/>
  <c r="AE88" s="1"/>
  <c r="AE509"/>
  <c r="AE574"/>
  <c r="AE782"/>
  <c r="AE665"/>
  <c r="AE349"/>
  <c r="AE361" s="1"/>
  <c r="AE508"/>
  <c r="AE781"/>
  <c r="AE575"/>
  <c r="AE753"/>
  <c r="AE765" s="1"/>
  <c r="AE783"/>
  <c r="AE385"/>
  <c r="AE346"/>
  <c r="AE135"/>
  <c r="AE164"/>
  <c r="AE264"/>
  <c r="AE178"/>
  <c r="AE263"/>
  <c r="AE98"/>
  <c r="AE203"/>
  <c r="AE243"/>
  <c r="AE379"/>
  <c r="AE364"/>
  <c r="AE104"/>
  <c r="AE214"/>
  <c r="AE254"/>
  <c r="AE371"/>
  <c r="AE320"/>
  <c r="AE268"/>
  <c r="AE138"/>
  <c r="AE200"/>
  <c r="AE266"/>
  <c r="AE365"/>
  <c r="AE151"/>
  <c r="AE370"/>
  <c r="AE384"/>
  <c r="AE96"/>
  <c r="AE256"/>
  <c r="AE381"/>
  <c r="AE319"/>
  <c r="AE110"/>
  <c r="AE369"/>
  <c r="AE229"/>
  <c r="AE174"/>
  <c r="AE228"/>
  <c r="AE152"/>
  <c r="AE386"/>
  <c r="AE253"/>
  <c r="AE172"/>
  <c r="AE113"/>
  <c r="AE226"/>
  <c r="AE109"/>
  <c r="AE108"/>
  <c r="AE149"/>
  <c r="AE124"/>
  <c r="AE161"/>
  <c r="AE122"/>
  <c r="AE252"/>
  <c r="AE242"/>
  <c r="AE217"/>
  <c r="AE112"/>
  <c r="AE126"/>
  <c r="AE227"/>
  <c r="AE345"/>
  <c r="AE107"/>
  <c r="AE137"/>
  <c r="AE97"/>
  <c r="AE123"/>
  <c r="AE163"/>
  <c r="AE171"/>
  <c r="AE230"/>
  <c r="AE136"/>
  <c r="AE267"/>
  <c r="AE344"/>
  <c r="AE347"/>
  <c r="AE148"/>
  <c r="AE215"/>
  <c r="AE241"/>
  <c r="AE239"/>
  <c r="AE382"/>
  <c r="AE216"/>
  <c r="AE191"/>
  <c r="AE255"/>
  <c r="AE139"/>
  <c r="AE204"/>
  <c r="AE162"/>
  <c r="AE202"/>
  <c r="AE165"/>
  <c r="AE201"/>
  <c r="AE176"/>
  <c r="AE373"/>
  <c r="AE150"/>
  <c r="AE269"/>
  <c r="AE265"/>
  <c r="AE177"/>
  <c r="AE99"/>
  <c r="AE372"/>
  <c r="AE260"/>
  <c r="AE261"/>
  <c r="AE169"/>
  <c r="AE173"/>
  <c r="AE366"/>
  <c r="AE666"/>
  <c r="AE380"/>
  <c r="AE105"/>
  <c r="AE125"/>
  <c r="AE111"/>
  <c r="AE321"/>
  <c r="AE170"/>
  <c r="AE784"/>
  <c r="AE262"/>
  <c r="AE343"/>
  <c r="AE175"/>
  <c r="AE511"/>
  <c r="AE667"/>
  <c r="AE100"/>
  <c r="AE240"/>
  <c r="AE377"/>
  <c r="AE213"/>
  <c r="AE383"/>
  <c r="AE367"/>
  <c r="AE188"/>
  <c r="AF188" s="1"/>
  <c r="AE378"/>
  <c r="AE368"/>
  <c r="AE576"/>
  <c r="AE106"/>
  <c r="AE510"/>
  <c r="AE512"/>
  <c r="AE190"/>
  <c r="AE281"/>
  <c r="AE577"/>
  <c r="AE785"/>
  <c r="AE668"/>
  <c r="AE578"/>
  <c r="AE643"/>
  <c r="AE526"/>
  <c r="AE734"/>
  <c r="AE617"/>
  <c r="AE786"/>
  <c r="AE747"/>
  <c r="AE333"/>
  <c r="AE500"/>
  <c r="AE513"/>
  <c r="AE669"/>
  <c r="AE539"/>
  <c r="AE332"/>
  <c r="AE630"/>
  <c r="AE565"/>
  <c r="AE552"/>
  <c r="AE604"/>
  <c r="AE656"/>
  <c r="AE748"/>
  <c r="AE644"/>
  <c r="AE566"/>
  <c r="AE657"/>
  <c r="AE618"/>
  <c r="AE735"/>
  <c r="AE277"/>
  <c r="AE553"/>
  <c r="AE631"/>
  <c r="AE527"/>
  <c r="AE579"/>
  <c r="AE514"/>
  <c r="AE605"/>
  <c r="AE677"/>
  <c r="AF677" s="1"/>
  <c r="AE279"/>
  <c r="AE187"/>
  <c r="AE501"/>
  <c r="AE540"/>
  <c r="AE670"/>
  <c r="AE787"/>
  <c r="AE619"/>
  <c r="AE671"/>
  <c r="AE567"/>
  <c r="AE645"/>
  <c r="AE541"/>
  <c r="AE280"/>
  <c r="AF280" s="1"/>
  <c r="AE502"/>
  <c r="AE515"/>
  <c r="AE580"/>
  <c r="AE788"/>
  <c r="AE658"/>
  <c r="AE736"/>
  <c r="AE554"/>
  <c r="AE592"/>
  <c r="AF592" s="1"/>
  <c r="AE606"/>
  <c r="AE528"/>
  <c r="AE632"/>
  <c r="AE749"/>
  <c r="AE789"/>
  <c r="AE771"/>
  <c r="AE722"/>
  <c r="AE503"/>
  <c r="AE659"/>
  <c r="AE555"/>
  <c r="AE516"/>
  <c r="AE750"/>
  <c r="AE542"/>
  <c r="AE607"/>
  <c r="AE568"/>
  <c r="AE646"/>
  <c r="AE737"/>
  <c r="AE620"/>
  <c r="AE529"/>
  <c r="AE293"/>
  <c r="AE678"/>
  <c r="AF678" s="1"/>
  <c r="AE672"/>
  <c r="AE581"/>
  <c r="AE633"/>
  <c r="AE679"/>
  <c r="AF679" s="1"/>
  <c r="AE543"/>
  <c r="AE673"/>
  <c r="AE738"/>
  <c r="AE556"/>
  <c r="AE751"/>
  <c r="AE582"/>
  <c r="AE438"/>
  <c r="AF438" s="1"/>
  <c r="AE683"/>
  <c r="AE275"/>
  <c r="AF275" s="1"/>
  <c r="AE530"/>
  <c r="AE504"/>
  <c r="AE621"/>
  <c r="AE660"/>
  <c r="AE304"/>
  <c r="AF304" s="1"/>
  <c r="AE517"/>
  <c r="AE634"/>
  <c r="AE595"/>
  <c r="AE569"/>
  <c r="AE420"/>
  <c r="AF420" s="1"/>
  <c r="AE594"/>
  <c r="AE834"/>
  <c r="AF834" s="1"/>
  <c r="AE647"/>
  <c r="AE608"/>
  <c r="AE790"/>
  <c r="AE405"/>
  <c r="AF405" s="1"/>
  <c r="AE723"/>
  <c r="AE774"/>
  <c r="AE294"/>
  <c r="AE307"/>
  <c r="AE773"/>
  <c r="AE410"/>
  <c r="AF410" s="1"/>
  <c r="AE682"/>
  <c r="AF682" s="1"/>
  <c r="AE278"/>
  <c r="AE770"/>
  <c r="AF770" s="1"/>
  <c r="AE797"/>
  <c r="AF797" s="1"/>
  <c r="AE724"/>
  <c r="AE684"/>
  <c r="AF684" s="1"/>
  <c r="AE775"/>
  <c r="AE725"/>
  <c r="AF725" s="1"/>
  <c r="AE308"/>
  <c r="AE291"/>
  <c r="AE306"/>
  <c r="AE772"/>
  <c r="AE818"/>
  <c r="AE808"/>
  <c r="AE807"/>
  <c r="AE292"/>
  <c r="AE777"/>
  <c r="AE776"/>
  <c r="AE276"/>
  <c r="AE699"/>
  <c r="AF699" s="1"/>
  <c r="AE827"/>
  <c r="AF827" s="1"/>
  <c r="AE697"/>
  <c r="AE440"/>
  <c r="AF850"/>
  <c r="AF397"/>
  <c r="AF422"/>
  <c r="AF814"/>
  <c r="AF404"/>
  <c r="AF456"/>
  <c r="AF425"/>
  <c r="AF828"/>
  <c r="AF846"/>
  <c r="AF863"/>
  <c r="AF816"/>
  <c r="AF710"/>
  <c r="AF686"/>
  <c r="AF451"/>
  <c r="AF274"/>
  <c r="AE445"/>
  <c r="AF445" s="1"/>
  <c r="AE424"/>
  <c r="AF424" s="1"/>
  <c r="AE825"/>
  <c r="AF825" s="1"/>
  <c r="AE423"/>
  <c r="AF423" s="1"/>
  <c r="AE419"/>
  <c r="AF419" s="1"/>
  <c r="AE437"/>
  <c r="AF437" s="1"/>
  <c r="AE460"/>
  <c r="AF460" s="1"/>
  <c r="AE409"/>
  <c r="AF409" s="1"/>
  <c r="AE860"/>
  <c r="AF860" s="1"/>
  <c r="AE768"/>
  <c r="AF768" s="1"/>
  <c r="AF840"/>
  <c r="AF408"/>
  <c r="AF815"/>
  <c r="AF849"/>
  <c r="AF396"/>
  <c r="AF444"/>
  <c r="AF418"/>
  <c r="AF399"/>
  <c r="AF847"/>
  <c r="AF810"/>
  <c r="AE811"/>
  <c r="AF811" s="1"/>
  <c r="AE436"/>
  <c r="AE434"/>
  <c r="AF434" s="1"/>
  <c r="AE800"/>
  <c r="AF800" s="1"/>
  <c r="AE861"/>
  <c r="AF861" s="1"/>
  <c r="AE447"/>
  <c r="AF447" s="1"/>
  <c r="AE866"/>
  <c r="AF866" s="1"/>
  <c r="AE391"/>
  <c r="AF391" s="1"/>
  <c r="AE809"/>
  <c r="AF809" s="1"/>
  <c r="AE853"/>
  <c r="AF853" s="1"/>
  <c r="AE802"/>
  <c r="AF802" s="1"/>
  <c r="AA390"/>
  <c r="Z400"/>
  <c r="AC865"/>
  <c r="X403"/>
  <c r="W413"/>
  <c r="W429"/>
  <c r="V439"/>
  <c r="AA867"/>
  <c r="Z869"/>
  <c r="Z835"/>
  <c r="AA443"/>
  <c r="Z452"/>
  <c r="AB821"/>
  <c r="AC442"/>
  <c r="Z803"/>
  <c r="AC427"/>
  <c r="AB833"/>
  <c r="AC388"/>
  <c r="T22" i="24"/>
  <c r="T33" s="1"/>
  <c r="U8"/>
  <c r="AC792" i="18"/>
  <c r="AB844"/>
  <c r="AF831"/>
  <c r="AE857"/>
  <c r="AD820"/>
  <c r="Y465"/>
  <c r="Z453"/>
  <c r="Y426"/>
  <c r="Z414"/>
  <c r="Y805"/>
  <c r="AE401"/>
  <c r="AE864" l="1"/>
  <c r="AF864" s="1"/>
  <c r="Z855"/>
  <c r="Y856"/>
  <c r="AD826"/>
  <c r="AE826" s="1"/>
  <c r="V817"/>
  <c r="AD812"/>
  <c r="AE812" s="1"/>
  <c r="V804"/>
  <c r="AD711"/>
  <c r="AE711" s="1"/>
  <c r="W824"/>
  <c r="V830"/>
  <c r="Y839"/>
  <c r="X843"/>
  <c r="AB798"/>
  <c r="AA868"/>
  <c r="AB868"/>
  <c r="AB862"/>
  <c r="W813"/>
  <c r="W817" s="1"/>
  <c r="W799"/>
  <c r="W804" s="1"/>
  <c r="Y842"/>
  <c r="Z801"/>
  <c r="AA801" s="1"/>
  <c r="AB801" s="1"/>
  <c r="AC798"/>
  <c r="AG4"/>
  <c r="AF5" i="24"/>
  <c r="AG444" i="18"/>
  <c r="AG434"/>
  <c r="AG840"/>
  <c r="AG860"/>
  <c r="AG451"/>
  <c r="AG863"/>
  <c r="AG304"/>
  <c r="AG461"/>
  <c r="AF464"/>
  <c r="AG464" s="1"/>
  <c r="AF392"/>
  <c r="AF421"/>
  <c r="AF795"/>
  <c r="AG795" s="1"/>
  <c r="AF435"/>
  <c r="AG435" s="1"/>
  <c r="AF395"/>
  <c r="AF455"/>
  <c r="AF407"/>
  <c r="AG407" s="1"/>
  <c r="AF393"/>
  <c r="AG393" s="1"/>
  <c r="AF412"/>
  <c r="AF462"/>
  <c r="AG462" s="1"/>
  <c r="AF406"/>
  <c r="AG406" s="1"/>
  <c r="AG3"/>
  <c r="AF349"/>
  <c r="AF361" s="1"/>
  <c r="AF480"/>
  <c r="AF492" s="1"/>
  <c r="AF573"/>
  <c r="AF76"/>
  <c r="AF88" s="1"/>
  <c r="AF508"/>
  <c r="AF664"/>
  <c r="AF782"/>
  <c r="AF574"/>
  <c r="AF781"/>
  <c r="AF509"/>
  <c r="AF665"/>
  <c r="AF753"/>
  <c r="AF765" s="1"/>
  <c r="AF575"/>
  <c r="AF783"/>
  <c r="AF161"/>
  <c r="AF269"/>
  <c r="AF373"/>
  <c r="AF255"/>
  <c r="AF107"/>
  <c r="AF379"/>
  <c r="AF125"/>
  <c r="AF243"/>
  <c r="AF345"/>
  <c r="AF135"/>
  <c r="AF177"/>
  <c r="AF266"/>
  <c r="AF264"/>
  <c r="AF239"/>
  <c r="AF260"/>
  <c r="AF229"/>
  <c r="AF253"/>
  <c r="AF124"/>
  <c r="AF321"/>
  <c r="AF98"/>
  <c r="AF380"/>
  <c r="AF111"/>
  <c r="AF122"/>
  <c r="AF162"/>
  <c r="AF200"/>
  <c r="AF343"/>
  <c r="AF110"/>
  <c r="AF113"/>
  <c r="AF369"/>
  <c r="AF148"/>
  <c r="AF344"/>
  <c r="AF138"/>
  <c r="AF242"/>
  <c r="AF204"/>
  <c r="AF201"/>
  <c r="AF178"/>
  <c r="AF382"/>
  <c r="AF256"/>
  <c r="AF97"/>
  <c r="AF175"/>
  <c r="AF126"/>
  <c r="AF228"/>
  <c r="AF202"/>
  <c r="AF252"/>
  <c r="AF174"/>
  <c r="AF112"/>
  <c r="AF367"/>
  <c r="AF372"/>
  <c r="AF346"/>
  <c r="AF171"/>
  <c r="AF386"/>
  <c r="AF384"/>
  <c r="AF241"/>
  <c r="AF163"/>
  <c r="AF226"/>
  <c r="AF149"/>
  <c r="AF151"/>
  <c r="AF108"/>
  <c r="AF216"/>
  <c r="AF214"/>
  <c r="AF165"/>
  <c r="AF99"/>
  <c r="AF215"/>
  <c r="AF213"/>
  <c r="AF203"/>
  <c r="AF109"/>
  <c r="AF320"/>
  <c r="AF137"/>
  <c r="AF383"/>
  <c r="AF136"/>
  <c r="AF227"/>
  <c r="AF139"/>
  <c r="AF267"/>
  <c r="AF217"/>
  <c r="AF377"/>
  <c r="AF240"/>
  <c r="AF100"/>
  <c r="AF169"/>
  <c r="AF96"/>
  <c r="AF371"/>
  <c r="AF230"/>
  <c r="AF381"/>
  <c r="AF173"/>
  <c r="AF366"/>
  <c r="AF378"/>
  <c r="AF667"/>
  <c r="AF262"/>
  <c r="AF254"/>
  <c r="AF347"/>
  <c r="AF319"/>
  <c r="AF370"/>
  <c r="AF263"/>
  <c r="AF123"/>
  <c r="AF784"/>
  <c r="AF106"/>
  <c r="AF510"/>
  <c r="AF385"/>
  <c r="AF104"/>
  <c r="AF265"/>
  <c r="AF364"/>
  <c r="AF150"/>
  <c r="AF172"/>
  <c r="AF170"/>
  <c r="AF317"/>
  <c r="AF368"/>
  <c r="AF576"/>
  <c r="AF365"/>
  <c r="AF164"/>
  <c r="AF268"/>
  <c r="AF152"/>
  <c r="AF261"/>
  <c r="AF176"/>
  <c r="AF105"/>
  <c r="AF511"/>
  <c r="AF334"/>
  <c r="AF666"/>
  <c r="AF189"/>
  <c r="AF191"/>
  <c r="AF318"/>
  <c r="AG318" s="1"/>
  <c r="AF668"/>
  <c r="AF512"/>
  <c r="AF785"/>
  <c r="AF577"/>
  <c r="AF565"/>
  <c r="AF333"/>
  <c r="AG333" s="1"/>
  <c r="AF630"/>
  <c r="AF786"/>
  <c r="AF526"/>
  <c r="AF734"/>
  <c r="AF578"/>
  <c r="AF643"/>
  <c r="AF190"/>
  <c r="AF617"/>
  <c r="AF656"/>
  <c r="AF539"/>
  <c r="AF552"/>
  <c r="AF500"/>
  <c r="AF513"/>
  <c r="AF669"/>
  <c r="AF604"/>
  <c r="AF747"/>
  <c r="AF670"/>
  <c r="AF501"/>
  <c r="AF644"/>
  <c r="AF787"/>
  <c r="AF631"/>
  <c r="AF605"/>
  <c r="AF514"/>
  <c r="AF657"/>
  <c r="AF527"/>
  <c r="AF748"/>
  <c r="AF332"/>
  <c r="AF540"/>
  <c r="AF566"/>
  <c r="AF735"/>
  <c r="AF553"/>
  <c r="AF282"/>
  <c r="AF295"/>
  <c r="AF618"/>
  <c r="AF579"/>
  <c r="AF187"/>
  <c r="AF515"/>
  <c r="AF788"/>
  <c r="AF554"/>
  <c r="AF749"/>
  <c r="AF606"/>
  <c r="AF580"/>
  <c r="AF567"/>
  <c r="AF619"/>
  <c r="AF541"/>
  <c r="AF502"/>
  <c r="AF671"/>
  <c r="AF330"/>
  <c r="AF277"/>
  <c r="AG277" s="1"/>
  <c r="AF528"/>
  <c r="AF658"/>
  <c r="AF645"/>
  <c r="AF632"/>
  <c r="AF279"/>
  <c r="AG279" s="1"/>
  <c r="AF736"/>
  <c r="AF750"/>
  <c r="AF633"/>
  <c r="AF737"/>
  <c r="AF607"/>
  <c r="AF581"/>
  <c r="AF659"/>
  <c r="AF529"/>
  <c r="AF293"/>
  <c r="AG293" s="1"/>
  <c r="AF789"/>
  <c r="AF646"/>
  <c r="AF568"/>
  <c r="AF672"/>
  <c r="AF503"/>
  <c r="AF620"/>
  <c r="AF436"/>
  <c r="AG436" s="1"/>
  <c r="AF681"/>
  <c r="AF516"/>
  <c r="AF542"/>
  <c r="AF555"/>
  <c r="AF594"/>
  <c r="AG594" s="1"/>
  <c r="AF790"/>
  <c r="AF647"/>
  <c r="AF738"/>
  <c r="AF634"/>
  <c r="AF621"/>
  <c r="AF673"/>
  <c r="AF722"/>
  <c r="AF593"/>
  <c r="AG593" s="1"/>
  <c r="AF608"/>
  <c r="AF504"/>
  <c r="AF569"/>
  <c r="AF556"/>
  <c r="AF582"/>
  <c r="AF751"/>
  <c r="AF771"/>
  <c r="AF530"/>
  <c r="AF660"/>
  <c r="AF517"/>
  <c r="AF543"/>
  <c r="AF595"/>
  <c r="AF680"/>
  <c r="AF723"/>
  <c r="AF696"/>
  <c r="AG696" s="1"/>
  <c r="AF307"/>
  <c r="AF774"/>
  <c r="AF273"/>
  <c r="AF683"/>
  <c r="AF294"/>
  <c r="AF773"/>
  <c r="AG773" s="1"/>
  <c r="AF278"/>
  <c r="AF305"/>
  <c r="AG305" s="1"/>
  <c r="AF685"/>
  <c r="AG685" s="1"/>
  <c r="AF807"/>
  <c r="AG807" s="1"/>
  <c r="AF724"/>
  <c r="AF775"/>
  <c r="AF306"/>
  <c r="AF308"/>
  <c r="AF772"/>
  <c r="AF291"/>
  <c r="AF818"/>
  <c r="AF808"/>
  <c r="AF292"/>
  <c r="AG292" s="1"/>
  <c r="AF776"/>
  <c r="AF708"/>
  <c r="AG708" s="1"/>
  <c r="AF777"/>
  <c r="AF276"/>
  <c r="AG276" s="1"/>
  <c r="AF697"/>
  <c r="AG697" s="1"/>
  <c r="AF440"/>
  <c r="AG391"/>
  <c r="AG800"/>
  <c r="AG810"/>
  <c r="AG399"/>
  <c r="AG408"/>
  <c r="AG768"/>
  <c r="AG437"/>
  <c r="AG825"/>
  <c r="AG274"/>
  <c r="AG816"/>
  <c r="AG404"/>
  <c r="AG850"/>
  <c r="AG699"/>
  <c r="AG725"/>
  <c r="AG797"/>
  <c r="AG410"/>
  <c r="AG420"/>
  <c r="AG438"/>
  <c r="AG677"/>
  <c r="AF837"/>
  <c r="AG837" s="1"/>
  <c r="AF463"/>
  <c r="AG463" s="1"/>
  <c r="AF769"/>
  <c r="AF709"/>
  <c r="AG709" s="1"/>
  <c r="AF794"/>
  <c r="AG794" s="1"/>
  <c r="AF459"/>
  <c r="AG459" s="1"/>
  <c r="AF458"/>
  <c r="AG458" s="1"/>
  <c r="AF432"/>
  <c r="AG432" s="1"/>
  <c r="AF796"/>
  <c r="AG796" s="1"/>
  <c r="AF712"/>
  <c r="AG712" s="1"/>
  <c r="AF416"/>
  <c r="AG416" s="1"/>
  <c r="AF698"/>
  <c r="AG698" s="1"/>
  <c r="AG861"/>
  <c r="AG811"/>
  <c r="AG847"/>
  <c r="AG396"/>
  <c r="AG460"/>
  <c r="AG423"/>
  <c r="AG828"/>
  <c r="AG397"/>
  <c r="AG827"/>
  <c r="AG682"/>
  <c r="AG679"/>
  <c r="AG188"/>
  <c r="AG823"/>
  <c r="AG838"/>
  <c r="AG836"/>
  <c r="AG721"/>
  <c r="AG431"/>
  <c r="AG457"/>
  <c r="AG848"/>
  <c r="AG829"/>
  <c r="AG398"/>
  <c r="AG446"/>
  <c r="AF591"/>
  <c r="AF852"/>
  <c r="AG852" s="1"/>
  <c r="AF854"/>
  <c r="AG854" s="1"/>
  <c r="AF433"/>
  <c r="AG433" s="1"/>
  <c r="AG447"/>
  <c r="AG864"/>
  <c r="AG815"/>
  <c r="AG409"/>
  <c r="AG445"/>
  <c r="AG846"/>
  <c r="AG456"/>
  <c r="AG684"/>
  <c r="AG405"/>
  <c r="AG834"/>
  <c r="AG275"/>
  <c r="AG449"/>
  <c r="AG851"/>
  <c r="AG411"/>
  <c r="AG394"/>
  <c r="AG430"/>
  <c r="AG695"/>
  <c r="AG417"/>
  <c r="AG822"/>
  <c r="AF281"/>
  <c r="AF448"/>
  <c r="AG448" s="1"/>
  <c r="AF859"/>
  <c r="AG859" s="1"/>
  <c r="AF450"/>
  <c r="AG450" s="1"/>
  <c r="AD442"/>
  <c r="AB443"/>
  <c r="AA452"/>
  <c r="AA835"/>
  <c r="Y403"/>
  <c r="X413"/>
  <c r="AB390"/>
  <c r="AA400"/>
  <c r="Z805"/>
  <c r="AF857"/>
  <c r="AC844"/>
  <c r="V8" i="24"/>
  <c r="U22"/>
  <c r="U33" s="1"/>
  <c r="AE820" i="18"/>
  <c r="X429"/>
  <c r="W439"/>
  <c r="AD865"/>
  <c r="AF401"/>
  <c r="Z426"/>
  <c r="AA414"/>
  <c r="Z465"/>
  <c r="AA453"/>
  <c r="AG831"/>
  <c r="AD792"/>
  <c r="AD388"/>
  <c r="AD427"/>
  <c r="AC821"/>
  <c r="AC833"/>
  <c r="AA803"/>
  <c r="AB867"/>
  <c r="AA869"/>
  <c r="AA855" l="1"/>
  <c r="Z856"/>
  <c r="AF812"/>
  <c r="AG812" s="1"/>
  <c r="AF826"/>
  <c r="AG826" s="1"/>
  <c r="AH826" s="1"/>
  <c r="AC801"/>
  <c r="AD801" s="1"/>
  <c r="AC862"/>
  <c r="AC868"/>
  <c r="Z839"/>
  <c r="AA839" s="1"/>
  <c r="AB839" s="1"/>
  <c r="Y843"/>
  <c r="X813"/>
  <c r="Z842"/>
  <c r="X799"/>
  <c r="X824"/>
  <c r="Y824" s="1"/>
  <c r="W830"/>
  <c r="AD798"/>
  <c r="AF711"/>
  <c r="AG711" s="1"/>
  <c r="AH4"/>
  <c r="AG5" i="24"/>
  <c r="AG664" i="18"/>
  <c r="AG76"/>
  <c r="AG88" s="1"/>
  <c r="AG665"/>
  <c r="AG349"/>
  <c r="AG361" s="1"/>
  <c r="AG480"/>
  <c r="AG492" s="1"/>
  <c r="AG573"/>
  <c r="AG574"/>
  <c r="AH3"/>
  <c r="AG781"/>
  <c r="AG508"/>
  <c r="AG782"/>
  <c r="AG509"/>
  <c r="AG783"/>
  <c r="AG575"/>
  <c r="AG753"/>
  <c r="AG765" s="1"/>
  <c r="AG380"/>
  <c r="AG98"/>
  <c r="AG135"/>
  <c r="AG174"/>
  <c r="AG240"/>
  <c r="AG230"/>
  <c r="AG111"/>
  <c r="AG264"/>
  <c r="AG266"/>
  <c r="AG125"/>
  <c r="AG255"/>
  <c r="AG123"/>
  <c r="AG369"/>
  <c r="AG217"/>
  <c r="AG177"/>
  <c r="AG386"/>
  <c r="AG379"/>
  <c r="AG162"/>
  <c r="AG373"/>
  <c r="AG343"/>
  <c r="AG226"/>
  <c r="AG100"/>
  <c r="AG263"/>
  <c r="AG321"/>
  <c r="AG107"/>
  <c r="AG252"/>
  <c r="AG178"/>
  <c r="AG109"/>
  <c r="AG227"/>
  <c r="AG148"/>
  <c r="AG99"/>
  <c r="AG126"/>
  <c r="AG201"/>
  <c r="AG204"/>
  <c r="AG152"/>
  <c r="AG384"/>
  <c r="AG267"/>
  <c r="AG171"/>
  <c r="AG370"/>
  <c r="AG175"/>
  <c r="AG104"/>
  <c r="AG243"/>
  <c r="AG241"/>
  <c r="AG239"/>
  <c r="AG265"/>
  <c r="AG382"/>
  <c r="AG150"/>
  <c r="AG372"/>
  <c r="AG164"/>
  <c r="AG346"/>
  <c r="AG365"/>
  <c r="AG344"/>
  <c r="AG122"/>
  <c r="AG381"/>
  <c r="AG113"/>
  <c r="AG364"/>
  <c r="AG124"/>
  <c r="AG108"/>
  <c r="AG215"/>
  <c r="AG176"/>
  <c r="AG149"/>
  <c r="AG253"/>
  <c r="AG260"/>
  <c r="AG139"/>
  <c r="AG97"/>
  <c r="AG161"/>
  <c r="AG213"/>
  <c r="AG385"/>
  <c r="AG96"/>
  <c r="AG112"/>
  <c r="AG137"/>
  <c r="AG228"/>
  <c r="AG269"/>
  <c r="AG138"/>
  <c r="AG216"/>
  <c r="AG377"/>
  <c r="AG345"/>
  <c r="AG254"/>
  <c r="AG151"/>
  <c r="AG347"/>
  <c r="AG317"/>
  <c r="AH317" s="1"/>
  <c r="AG378"/>
  <c r="AG173"/>
  <c r="AG106"/>
  <c r="AG371"/>
  <c r="AG256"/>
  <c r="AG214"/>
  <c r="AG261"/>
  <c r="AG163"/>
  <c r="AG366"/>
  <c r="AG667"/>
  <c r="AG510"/>
  <c r="AG262"/>
  <c r="AG666"/>
  <c r="AG202"/>
  <c r="AG229"/>
  <c r="AG203"/>
  <c r="AG105"/>
  <c r="AG367"/>
  <c r="AG242"/>
  <c r="AG200"/>
  <c r="AG136"/>
  <c r="AG320"/>
  <c r="AG170"/>
  <c r="AG511"/>
  <c r="AG576"/>
  <c r="AG784"/>
  <c r="AG165"/>
  <c r="AG169"/>
  <c r="AG368"/>
  <c r="AG268"/>
  <c r="AG110"/>
  <c r="AG383"/>
  <c r="AG172"/>
  <c r="AG334"/>
  <c r="AG785"/>
  <c r="AG668"/>
  <c r="AG512"/>
  <c r="AG577"/>
  <c r="AG747"/>
  <c r="AG786"/>
  <c r="AG669"/>
  <c r="AG500"/>
  <c r="AG539"/>
  <c r="AG189"/>
  <c r="AG281"/>
  <c r="AH281" s="1"/>
  <c r="AG617"/>
  <c r="AG578"/>
  <c r="AG526"/>
  <c r="AG630"/>
  <c r="AG604"/>
  <c r="AG565"/>
  <c r="AG191"/>
  <c r="AG552"/>
  <c r="AG643"/>
  <c r="AG656"/>
  <c r="AG513"/>
  <c r="AG787"/>
  <c r="AG748"/>
  <c r="AG190"/>
  <c r="AG331"/>
  <c r="AH331" s="1"/>
  <c r="AG618"/>
  <c r="AG501"/>
  <c r="AG527"/>
  <c r="AG605"/>
  <c r="AG631"/>
  <c r="AG644"/>
  <c r="AG514"/>
  <c r="AG670"/>
  <c r="AG553"/>
  <c r="AG566"/>
  <c r="AG657"/>
  <c r="AG540"/>
  <c r="AG332"/>
  <c r="AH332" s="1"/>
  <c r="AG735"/>
  <c r="AG579"/>
  <c r="AG282"/>
  <c r="AH282" s="1"/>
  <c r="AG671"/>
  <c r="AG736"/>
  <c r="AG619"/>
  <c r="AG554"/>
  <c r="AG541"/>
  <c r="AG580"/>
  <c r="AG295"/>
  <c r="AG632"/>
  <c r="AG788"/>
  <c r="AG187"/>
  <c r="AG515"/>
  <c r="AG645"/>
  <c r="AG528"/>
  <c r="AG749"/>
  <c r="AG591"/>
  <c r="AG567"/>
  <c r="AG606"/>
  <c r="AG658"/>
  <c r="AG502"/>
  <c r="AG542"/>
  <c r="AG620"/>
  <c r="AG750"/>
  <c r="AG516"/>
  <c r="AG633"/>
  <c r="AG607"/>
  <c r="AG646"/>
  <c r="AG555"/>
  <c r="AG529"/>
  <c r="AG422"/>
  <c r="AH422" s="1"/>
  <c r="AG568"/>
  <c r="AG581"/>
  <c r="AG280"/>
  <c r="AG672"/>
  <c r="AG789"/>
  <c r="AG503"/>
  <c r="AG659"/>
  <c r="AG737"/>
  <c r="AG592"/>
  <c r="AG330"/>
  <c r="AH330" s="1"/>
  <c r="AG681"/>
  <c r="AG517"/>
  <c r="AG504"/>
  <c r="AG738"/>
  <c r="AG790"/>
  <c r="AG647"/>
  <c r="AG543"/>
  <c r="AG660"/>
  <c r="AG608"/>
  <c r="AG530"/>
  <c r="AG556"/>
  <c r="AG621"/>
  <c r="AG751"/>
  <c r="AG634"/>
  <c r="AG769"/>
  <c r="AH769" s="1"/>
  <c r="AG582"/>
  <c r="AG569"/>
  <c r="AG673"/>
  <c r="AG722"/>
  <c r="AG595"/>
  <c r="AG771"/>
  <c r="AG680"/>
  <c r="AG723"/>
  <c r="AG683"/>
  <c r="AG774"/>
  <c r="AG307"/>
  <c r="AH307" s="1"/>
  <c r="AG770"/>
  <c r="AH770" s="1"/>
  <c r="AG273"/>
  <c r="AH273" s="1"/>
  <c r="AG278"/>
  <c r="AG294"/>
  <c r="AG308"/>
  <c r="AH308" s="1"/>
  <c r="AG686"/>
  <c r="AG710"/>
  <c r="AG775"/>
  <c r="AH775" s="1"/>
  <c r="AG808"/>
  <c r="AH808" s="1"/>
  <c r="AG306"/>
  <c r="AG734"/>
  <c r="AG724"/>
  <c r="AH724" s="1"/>
  <c r="AG291"/>
  <c r="AG772"/>
  <c r="AG853"/>
  <c r="AH853" s="1"/>
  <c r="AG818"/>
  <c r="AH818" s="1"/>
  <c r="AG777"/>
  <c r="AG776"/>
  <c r="AG678"/>
  <c r="AG319"/>
  <c r="AG440"/>
  <c r="AH405"/>
  <c r="AH411"/>
  <c r="AH815"/>
  <c r="AH446"/>
  <c r="AH417"/>
  <c r="AH394"/>
  <c r="AH275"/>
  <c r="AH456"/>
  <c r="AH409"/>
  <c r="AH433"/>
  <c r="AH848"/>
  <c r="AH836"/>
  <c r="AH811"/>
  <c r="AH458"/>
  <c r="AH410"/>
  <c r="AH850"/>
  <c r="AH274"/>
  <c r="AH408"/>
  <c r="AH800"/>
  <c r="AH276"/>
  <c r="AH277"/>
  <c r="AG412"/>
  <c r="AH412" s="1"/>
  <c r="AG395"/>
  <c r="AH395" s="1"/>
  <c r="AG392"/>
  <c r="AH392" s="1"/>
  <c r="AG425"/>
  <c r="AH425" s="1"/>
  <c r="AG419"/>
  <c r="AH419" s="1"/>
  <c r="AG418"/>
  <c r="AH418" s="1"/>
  <c r="AG802"/>
  <c r="AH802" s="1"/>
  <c r="AG841"/>
  <c r="AH841" s="1"/>
  <c r="AH846"/>
  <c r="AH859"/>
  <c r="AH822"/>
  <c r="AH430"/>
  <c r="AH449"/>
  <c r="AH684"/>
  <c r="AH447"/>
  <c r="AH852"/>
  <c r="AH829"/>
  <c r="AH397"/>
  <c r="AH460"/>
  <c r="AH847"/>
  <c r="AH416"/>
  <c r="AH432"/>
  <c r="AH709"/>
  <c r="AH420"/>
  <c r="AH699"/>
  <c r="AH816"/>
  <c r="AH768"/>
  <c r="AH810"/>
  <c r="AH697"/>
  <c r="AH436"/>
  <c r="AH462"/>
  <c r="AG455"/>
  <c r="AH455" s="1"/>
  <c r="AG421"/>
  <c r="AH421" s="1"/>
  <c r="AG814"/>
  <c r="AH814" s="1"/>
  <c r="AG424"/>
  <c r="AH424" s="1"/>
  <c r="AG849"/>
  <c r="AH849" s="1"/>
  <c r="AG866"/>
  <c r="AH866" s="1"/>
  <c r="AG809"/>
  <c r="AH809" s="1"/>
  <c r="AH450"/>
  <c r="AH851"/>
  <c r="AH854"/>
  <c r="AH398"/>
  <c r="AH431"/>
  <c r="AH823"/>
  <c r="AH827"/>
  <c r="AH423"/>
  <c r="AH396"/>
  <c r="AH698"/>
  <c r="AH796"/>
  <c r="AH794"/>
  <c r="AH837"/>
  <c r="AH438"/>
  <c r="AH437"/>
  <c r="AH399"/>
  <c r="AH708"/>
  <c r="AH685"/>
  <c r="AH593"/>
  <c r="AH293"/>
  <c r="AH406"/>
  <c r="AH407"/>
  <c r="AH795"/>
  <c r="AH461"/>
  <c r="AH451"/>
  <c r="AH840"/>
  <c r="AH434"/>
  <c r="AH444"/>
  <c r="AH448"/>
  <c r="AH834"/>
  <c r="AH457"/>
  <c r="AH828"/>
  <c r="AH812"/>
  <c r="AH861"/>
  <c r="AH712"/>
  <c r="AH459"/>
  <c r="AH463"/>
  <c r="AH797"/>
  <c r="AH404"/>
  <c r="AH825"/>
  <c r="AH391"/>
  <c r="AH773"/>
  <c r="AH393"/>
  <c r="AH435"/>
  <c r="AH464"/>
  <c r="AH304"/>
  <c r="AH863"/>
  <c r="AH860"/>
  <c r="AH711"/>
  <c r="AH831"/>
  <c r="AC867"/>
  <c r="AB869"/>
  <c r="AF820"/>
  <c r="AE427"/>
  <c r="AE792"/>
  <c r="AA465"/>
  <c r="AB453"/>
  <c r="AG401"/>
  <c r="AD844"/>
  <c r="AA805"/>
  <c r="AC390"/>
  <c r="AB400"/>
  <c r="AB835"/>
  <c r="AE442"/>
  <c r="AA426"/>
  <c r="AB414"/>
  <c r="AG857"/>
  <c r="AD833"/>
  <c r="AB803"/>
  <c r="AD821"/>
  <c r="AE865"/>
  <c r="Y429"/>
  <c r="X439"/>
  <c r="V22" i="24"/>
  <c r="V33" s="1"/>
  <c r="W8"/>
  <c r="Z403" i="18"/>
  <c r="Y413"/>
  <c r="AC443"/>
  <c r="AB452"/>
  <c r="AE388"/>
  <c r="AC839" l="1"/>
  <c r="AD839" s="1"/>
  <c r="AB855"/>
  <c r="AA856"/>
  <c r="AE798"/>
  <c r="AF798" s="1"/>
  <c r="Y799"/>
  <c r="X804"/>
  <c r="AD868"/>
  <c r="AE868" s="1"/>
  <c r="Y813"/>
  <c r="X817"/>
  <c r="AE839"/>
  <c r="Z824"/>
  <c r="Y830"/>
  <c r="X830"/>
  <c r="Z843"/>
  <c r="AD862"/>
  <c r="AA842"/>
  <c r="AF839"/>
  <c r="AG839" s="1"/>
  <c r="AE801"/>
  <c r="AI4"/>
  <c r="AH5" i="24"/>
  <c r="AI3" i="18"/>
  <c r="AH480"/>
  <c r="AH492" s="1"/>
  <c r="AH508"/>
  <c r="AH573"/>
  <c r="AH781"/>
  <c r="AH782"/>
  <c r="AH665"/>
  <c r="AH349"/>
  <c r="AH361" s="1"/>
  <c r="AH76"/>
  <c r="AH88" s="1"/>
  <c r="AH664"/>
  <c r="AH509"/>
  <c r="AH574"/>
  <c r="AH575"/>
  <c r="AH753"/>
  <c r="AH765" s="1"/>
  <c r="AH783"/>
  <c r="AH346"/>
  <c r="AH123"/>
  <c r="AH139"/>
  <c r="AH367"/>
  <c r="AH269"/>
  <c r="AH163"/>
  <c r="AH108"/>
  <c r="AH112"/>
  <c r="AH382"/>
  <c r="AH125"/>
  <c r="AH150"/>
  <c r="AH371"/>
  <c r="AH177"/>
  <c r="AH161"/>
  <c r="AH264"/>
  <c r="AH149"/>
  <c r="AH113"/>
  <c r="AH243"/>
  <c r="AH370"/>
  <c r="AH176"/>
  <c r="AH230"/>
  <c r="AH201"/>
  <c r="AH104"/>
  <c r="AH345"/>
  <c r="AH135"/>
  <c r="AH226"/>
  <c r="AH152"/>
  <c r="AH213"/>
  <c r="AH368"/>
  <c r="AH268"/>
  <c r="AH98"/>
  <c r="AH202"/>
  <c r="AH164"/>
  <c r="AH381"/>
  <c r="AH175"/>
  <c r="AH229"/>
  <c r="AH385"/>
  <c r="AH265"/>
  <c r="AH343"/>
  <c r="AH162"/>
  <c r="AH379"/>
  <c r="AH252"/>
  <c r="AH204"/>
  <c r="AH347"/>
  <c r="AH137"/>
  <c r="AH242"/>
  <c r="AH239"/>
  <c r="AH372"/>
  <c r="AH228"/>
  <c r="AH200"/>
  <c r="AH386"/>
  <c r="AH151"/>
  <c r="AH126"/>
  <c r="AH203"/>
  <c r="AH369"/>
  <c r="AH266"/>
  <c r="AH260"/>
  <c r="AH97"/>
  <c r="AH241"/>
  <c r="AH214"/>
  <c r="AH254"/>
  <c r="AH172"/>
  <c r="AH107"/>
  <c r="AH263"/>
  <c r="AH384"/>
  <c r="AH240"/>
  <c r="AH99"/>
  <c r="AH171"/>
  <c r="AH178"/>
  <c r="AH110"/>
  <c r="AH253"/>
  <c r="AH256"/>
  <c r="AH383"/>
  <c r="AH380"/>
  <c r="AH148"/>
  <c r="AH122"/>
  <c r="AH111"/>
  <c r="AH377"/>
  <c r="AH215"/>
  <c r="AH321"/>
  <c r="AH320"/>
  <c r="AI320" s="1"/>
  <c r="AH378"/>
  <c r="AH576"/>
  <c r="AH227"/>
  <c r="AH174"/>
  <c r="AH124"/>
  <c r="AH261"/>
  <c r="AH255"/>
  <c r="AH217"/>
  <c r="AH344"/>
  <c r="AH109"/>
  <c r="AH170"/>
  <c r="AH511"/>
  <c r="AH106"/>
  <c r="AH262"/>
  <c r="AH510"/>
  <c r="AH365"/>
  <c r="AH165"/>
  <c r="AH373"/>
  <c r="AH136"/>
  <c r="AH138"/>
  <c r="AH173"/>
  <c r="AH366"/>
  <c r="AH784"/>
  <c r="AH667"/>
  <c r="AH666"/>
  <c r="AH96"/>
  <c r="AH267"/>
  <c r="AH216"/>
  <c r="AH364"/>
  <c r="AH105"/>
  <c r="AH169"/>
  <c r="AH100"/>
  <c r="AH319"/>
  <c r="AH577"/>
  <c r="AH668"/>
  <c r="AH785"/>
  <c r="AH188"/>
  <c r="AH512"/>
  <c r="AH334"/>
  <c r="AH318"/>
  <c r="AI318" s="1"/>
  <c r="AH643"/>
  <c r="AH786"/>
  <c r="AH578"/>
  <c r="AH552"/>
  <c r="AH526"/>
  <c r="AH630"/>
  <c r="AH747"/>
  <c r="AH669"/>
  <c r="AH565"/>
  <c r="AH604"/>
  <c r="AH500"/>
  <c r="AH539"/>
  <c r="AH656"/>
  <c r="AH617"/>
  <c r="AH513"/>
  <c r="AH734"/>
  <c r="AI734" s="1"/>
  <c r="AH501"/>
  <c r="AH670"/>
  <c r="AH631"/>
  <c r="AH566"/>
  <c r="AH189"/>
  <c r="AH657"/>
  <c r="AH514"/>
  <c r="AH579"/>
  <c r="AH618"/>
  <c r="AH735"/>
  <c r="AH540"/>
  <c r="AH787"/>
  <c r="AH191"/>
  <c r="AH553"/>
  <c r="AH527"/>
  <c r="AH605"/>
  <c r="AH644"/>
  <c r="AH748"/>
  <c r="AH190"/>
  <c r="AH528"/>
  <c r="AH645"/>
  <c r="AH580"/>
  <c r="AH554"/>
  <c r="AH671"/>
  <c r="AH187"/>
  <c r="AH788"/>
  <c r="AH541"/>
  <c r="AH606"/>
  <c r="AH591"/>
  <c r="AH567"/>
  <c r="AH736"/>
  <c r="AH677"/>
  <c r="AH619"/>
  <c r="AH749"/>
  <c r="AH502"/>
  <c r="AH658"/>
  <c r="AH515"/>
  <c r="AH632"/>
  <c r="AH633"/>
  <c r="AH568"/>
  <c r="AH555"/>
  <c r="AH646"/>
  <c r="AH789"/>
  <c r="AH581"/>
  <c r="AH620"/>
  <c r="AH737"/>
  <c r="AH607"/>
  <c r="AH542"/>
  <c r="AH295"/>
  <c r="AI295" s="1"/>
  <c r="AH672"/>
  <c r="AH659"/>
  <c r="AH279"/>
  <c r="AH503"/>
  <c r="AH516"/>
  <c r="AH529"/>
  <c r="AH750"/>
  <c r="AH280"/>
  <c r="AH751"/>
  <c r="AH504"/>
  <c r="AH660"/>
  <c r="AH621"/>
  <c r="AH592"/>
  <c r="AH679"/>
  <c r="AH608"/>
  <c r="AH543"/>
  <c r="AH673"/>
  <c r="AH582"/>
  <c r="AH678"/>
  <c r="AH517"/>
  <c r="AH647"/>
  <c r="AH738"/>
  <c r="AH569"/>
  <c r="AH556"/>
  <c r="AH445"/>
  <c r="AI445" s="1"/>
  <c r="AH721"/>
  <c r="AH790"/>
  <c r="AH530"/>
  <c r="AH634"/>
  <c r="AH594"/>
  <c r="AH595"/>
  <c r="AH682"/>
  <c r="AI682" s="1"/>
  <c r="AH681"/>
  <c r="AH774"/>
  <c r="AH696"/>
  <c r="AI696" s="1"/>
  <c r="AH725"/>
  <c r="AH683"/>
  <c r="AI683" s="1"/>
  <c r="AH680"/>
  <c r="AH771"/>
  <c r="AI771" s="1"/>
  <c r="AH722"/>
  <c r="AH838"/>
  <c r="AI838" s="1"/>
  <c r="AH686"/>
  <c r="AH305"/>
  <c r="AI305" s="1"/>
  <c r="AH723"/>
  <c r="AI723" s="1"/>
  <c r="AH278"/>
  <c r="AH710"/>
  <c r="AH294"/>
  <c r="AH306"/>
  <c r="AI306" s="1"/>
  <c r="AH292"/>
  <c r="AI292" s="1"/>
  <c r="AH291"/>
  <c r="AI291" s="1"/>
  <c r="AH772"/>
  <c r="AI772" s="1"/>
  <c r="AH777"/>
  <c r="AH864"/>
  <c r="AI864" s="1"/>
  <c r="AH776"/>
  <c r="AH695"/>
  <c r="AI695" s="1"/>
  <c r="AH440"/>
  <c r="AH333"/>
  <c r="AI333" s="1"/>
  <c r="AI304"/>
  <c r="AI825"/>
  <c r="AI459"/>
  <c r="AI828"/>
  <c r="AI448"/>
  <c r="AI840"/>
  <c r="AI407"/>
  <c r="AI708"/>
  <c r="AI438"/>
  <c r="AI698"/>
  <c r="AI823"/>
  <c r="AI851"/>
  <c r="AI849"/>
  <c r="AI455"/>
  <c r="AI697"/>
  <c r="AI699"/>
  <c r="AI416"/>
  <c r="AI829"/>
  <c r="AI859"/>
  <c r="AI418"/>
  <c r="AI395"/>
  <c r="AI800"/>
  <c r="AI410"/>
  <c r="AI409"/>
  <c r="AI417"/>
  <c r="AI411"/>
  <c r="AI853"/>
  <c r="AI331"/>
  <c r="AI317"/>
  <c r="AH807"/>
  <c r="AI807" s="1"/>
  <c r="AI863"/>
  <c r="AI393"/>
  <c r="AI812"/>
  <c r="AI834"/>
  <c r="AI434"/>
  <c r="AI795"/>
  <c r="AI685"/>
  <c r="AI796"/>
  <c r="AI827"/>
  <c r="AI854"/>
  <c r="AI866"/>
  <c r="AI421"/>
  <c r="AI436"/>
  <c r="AI816"/>
  <c r="AI432"/>
  <c r="AI397"/>
  <c r="AI826"/>
  <c r="AI822"/>
  <c r="AI802"/>
  <c r="AI392"/>
  <c r="AI276"/>
  <c r="AI850"/>
  <c r="AI433"/>
  <c r="AI394"/>
  <c r="AI815"/>
  <c r="AI724"/>
  <c r="AI775"/>
  <c r="AI307"/>
  <c r="AI422"/>
  <c r="AI332"/>
  <c r="AI860"/>
  <c r="AI435"/>
  <c r="AI391"/>
  <c r="AI797"/>
  <c r="AI861"/>
  <c r="AI444"/>
  <c r="AI461"/>
  <c r="AI437"/>
  <c r="AI794"/>
  <c r="AI423"/>
  <c r="AI809"/>
  <c r="AI814"/>
  <c r="AI768"/>
  <c r="AI460"/>
  <c r="AI447"/>
  <c r="AI430"/>
  <c r="AI841"/>
  <c r="AI425"/>
  <c r="AI277"/>
  <c r="AI811"/>
  <c r="AI848"/>
  <c r="AI275"/>
  <c r="AI446"/>
  <c r="AI808"/>
  <c r="AI769"/>
  <c r="AI711"/>
  <c r="AI464"/>
  <c r="AI773"/>
  <c r="AI404"/>
  <c r="AI712"/>
  <c r="AI457"/>
  <c r="AI451"/>
  <c r="AI406"/>
  <c r="AI399"/>
  <c r="AI396"/>
  <c r="AI431"/>
  <c r="AI450"/>
  <c r="AI424"/>
  <c r="AI462"/>
  <c r="AI420"/>
  <c r="AI847"/>
  <c r="AI852"/>
  <c r="AI449"/>
  <c r="AI846"/>
  <c r="AI419"/>
  <c r="AI412"/>
  <c r="AI408"/>
  <c r="AI458"/>
  <c r="AI836"/>
  <c r="AI456"/>
  <c r="AI405"/>
  <c r="AI273"/>
  <c r="AA403"/>
  <c r="Z413"/>
  <c r="Z429"/>
  <c r="Y439"/>
  <c r="AE821"/>
  <c r="AE833"/>
  <c r="AC835"/>
  <c r="AD867"/>
  <c r="AC869"/>
  <c r="AD443"/>
  <c r="AC452"/>
  <c r="AF388"/>
  <c r="AB426"/>
  <c r="AC414"/>
  <c r="AB805"/>
  <c r="AB465"/>
  <c r="AC453"/>
  <c r="AF427"/>
  <c r="AI831"/>
  <c r="AF865"/>
  <c r="AC803"/>
  <c r="AF442"/>
  <c r="AD390"/>
  <c r="AC400"/>
  <c r="AG820"/>
  <c r="W22" i="24"/>
  <c r="W33" s="1"/>
  <c r="X8"/>
  <c r="AH857" i="18"/>
  <c r="AE844"/>
  <c r="AH401"/>
  <c r="AF792"/>
  <c r="AC855" l="1"/>
  <c r="AB856"/>
  <c r="AF801"/>
  <c r="Z799"/>
  <c r="Y804"/>
  <c r="AE862"/>
  <c r="Z813"/>
  <c r="Y817"/>
  <c r="AF868"/>
  <c r="AH839"/>
  <c r="AI839" s="1"/>
  <c r="AJ839" s="1"/>
  <c r="AA824"/>
  <c r="Z830"/>
  <c r="AB842"/>
  <c r="AA843"/>
  <c r="AF862"/>
  <c r="AG798"/>
  <c r="AI5" i="24"/>
  <c r="AJ4" i="18"/>
  <c r="AJ3"/>
  <c r="AI480"/>
  <c r="AI492" s="1"/>
  <c r="AI781"/>
  <c r="AI574"/>
  <c r="AI349"/>
  <c r="AI361" s="1"/>
  <c r="AI508"/>
  <c r="AI573"/>
  <c r="AI664"/>
  <c r="AI782"/>
  <c r="AI665"/>
  <c r="AI76"/>
  <c r="AI88" s="1"/>
  <c r="AI509"/>
  <c r="AI575"/>
  <c r="AI783"/>
  <c r="AI753"/>
  <c r="AI765" s="1"/>
  <c r="AI123"/>
  <c r="AI122"/>
  <c r="AI256"/>
  <c r="AI112"/>
  <c r="AI346"/>
  <c r="AI96"/>
  <c r="AI172"/>
  <c r="AI373"/>
  <c r="AI99"/>
  <c r="AI243"/>
  <c r="AI213"/>
  <c r="AI202"/>
  <c r="AI380"/>
  <c r="AI255"/>
  <c r="AI242"/>
  <c r="AI171"/>
  <c r="AI370"/>
  <c r="AI379"/>
  <c r="AI138"/>
  <c r="AI386"/>
  <c r="AI371"/>
  <c r="AI165"/>
  <c r="AI269"/>
  <c r="AI268"/>
  <c r="AI344"/>
  <c r="AI384"/>
  <c r="AI136"/>
  <c r="AI239"/>
  <c r="AI381"/>
  <c r="AI230"/>
  <c r="AI178"/>
  <c r="AI98"/>
  <c r="AI368"/>
  <c r="AI113"/>
  <c r="AI126"/>
  <c r="AI252"/>
  <c r="AI176"/>
  <c r="AI200"/>
  <c r="AI203"/>
  <c r="AI175"/>
  <c r="AI100"/>
  <c r="AI139"/>
  <c r="AI226"/>
  <c r="AI253"/>
  <c r="AI161"/>
  <c r="AI104"/>
  <c r="AI162"/>
  <c r="AI215"/>
  <c r="AI164"/>
  <c r="AI214"/>
  <c r="AI148"/>
  <c r="AI369"/>
  <c r="AI347"/>
  <c r="AI125"/>
  <c r="AI228"/>
  <c r="AI343"/>
  <c r="AI135"/>
  <c r="AI365"/>
  <c r="AI111"/>
  <c r="AI383"/>
  <c r="AI241"/>
  <c r="AI263"/>
  <c r="AI364"/>
  <c r="AI149"/>
  <c r="AI382"/>
  <c r="AI372"/>
  <c r="AI151"/>
  <c r="AI163"/>
  <c r="AI108"/>
  <c r="AI150"/>
  <c r="AI267"/>
  <c r="AI367"/>
  <c r="AI124"/>
  <c r="AI216"/>
  <c r="AI201"/>
  <c r="AI174"/>
  <c r="AI109"/>
  <c r="AI254"/>
  <c r="AI217"/>
  <c r="AI345"/>
  <c r="AI152"/>
  <c r="AI784"/>
  <c r="AI510"/>
  <c r="AI260"/>
  <c r="AI264"/>
  <c r="AI177"/>
  <c r="AI97"/>
  <c r="AI240"/>
  <c r="AI385"/>
  <c r="AI170"/>
  <c r="AI378"/>
  <c r="AI667"/>
  <c r="AI666"/>
  <c r="AI229"/>
  <c r="AI227"/>
  <c r="AI169"/>
  <c r="AI261"/>
  <c r="AI137"/>
  <c r="AI377"/>
  <c r="AI204"/>
  <c r="AI173"/>
  <c r="AI366"/>
  <c r="AI576"/>
  <c r="AI511"/>
  <c r="AI106"/>
  <c r="AI266"/>
  <c r="AI105"/>
  <c r="AI110"/>
  <c r="AI107"/>
  <c r="AI265"/>
  <c r="AI262"/>
  <c r="AI577"/>
  <c r="AI785"/>
  <c r="AI319"/>
  <c r="AI668"/>
  <c r="AI512"/>
  <c r="AI513"/>
  <c r="AI578"/>
  <c r="AI656"/>
  <c r="AI526"/>
  <c r="AI747"/>
  <c r="AI604"/>
  <c r="AI565"/>
  <c r="AI539"/>
  <c r="AI552"/>
  <c r="AI617"/>
  <c r="AI643"/>
  <c r="AI188"/>
  <c r="AJ188" s="1"/>
  <c r="AI500"/>
  <c r="AI630"/>
  <c r="AI786"/>
  <c r="AI669"/>
  <c r="AI334"/>
  <c r="AI281"/>
  <c r="AJ281" s="1"/>
  <c r="AI748"/>
  <c r="AI644"/>
  <c r="AI631"/>
  <c r="AI670"/>
  <c r="AI605"/>
  <c r="AI787"/>
  <c r="AI527"/>
  <c r="AI553"/>
  <c r="AI514"/>
  <c r="AI540"/>
  <c r="AI657"/>
  <c r="AI566"/>
  <c r="AI579"/>
  <c r="AI501"/>
  <c r="AI618"/>
  <c r="AI606"/>
  <c r="AI632"/>
  <c r="AI541"/>
  <c r="AI658"/>
  <c r="AI515"/>
  <c r="AI735"/>
  <c r="AI191"/>
  <c r="AI619"/>
  <c r="AI671"/>
  <c r="AI190"/>
  <c r="AI749"/>
  <c r="AI580"/>
  <c r="AI788"/>
  <c r="AI567"/>
  <c r="AI528"/>
  <c r="AI645"/>
  <c r="AI189"/>
  <c r="AI502"/>
  <c r="AI554"/>
  <c r="AI672"/>
  <c r="AI646"/>
  <c r="AI633"/>
  <c r="AI620"/>
  <c r="AI542"/>
  <c r="AI555"/>
  <c r="AI607"/>
  <c r="AI581"/>
  <c r="AI187"/>
  <c r="AI529"/>
  <c r="AI737"/>
  <c r="AI568"/>
  <c r="AI503"/>
  <c r="AI659"/>
  <c r="AI516"/>
  <c r="AI677"/>
  <c r="AJ677" s="1"/>
  <c r="AI736"/>
  <c r="AI282"/>
  <c r="AI750"/>
  <c r="AI789"/>
  <c r="AI591"/>
  <c r="AI556"/>
  <c r="AI543"/>
  <c r="AI608"/>
  <c r="AI517"/>
  <c r="AI660"/>
  <c r="AI504"/>
  <c r="AI673"/>
  <c r="AI569"/>
  <c r="AI280"/>
  <c r="AI293"/>
  <c r="AI279"/>
  <c r="AJ279" s="1"/>
  <c r="AI678"/>
  <c r="AI530"/>
  <c r="AI634"/>
  <c r="AI751"/>
  <c r="AI738"/>
  <c r="AI330"/>
  <c r="AJ330" s="1"/>
  <c r="AI790"/>
  <c r="AI621"/>
  <c r="AI582"/>
  <c r="AI647"/>
  <c r="AI679"/>
  <c r="AI594"/>
  <c r="AI721"/>
  <c r="AI592"/>
  <c r="AI463"/>
  <c r="AJ463" s="1"/>
  <c r="AI398"/>
  <c r="AJ398" s="1"/>
  <c r="AI595"/>
  <c r="AI593"/>
  <c r="AI837"/>
  <c r="AJ837" s="1"/>
  <c r="AI810"/>
  <c r="AJ810" s="1"/>
  <c r="AI681"/>
  <c r="AI274"/>
  <c r="AI684"/>
  <c r="AJ684" s="1"/>
  <c r="AI725"/>
  <c r="AJ725" s="1"/>
  <c r="AI722"/>
  <c r="AI774"/>
  <c r="AJ774" s="1"/>
  <c r="AI770"/>
  <c r="AJ770" s="1"/>
  <c r="AI680"/>
  <c r="AJ680" s="1"/>
  <c r="AI686"/>
  <c r="AJ686" s="1"/>
  <c r="AI294"/>
  <c r="AJ294" s="1"/>
  <c r="AI278"/>
  <c r="AI308"/>
  <c r="AI710"/>
  <c r="AJ710" s="1"/>
  <c r="AI709"/>
  <c r="AJ709" s="1"/>
  <c r="AI818"/>
  <c r="AI777"/>
  <c r="AJ777" s="1"/>
  <c r="AI776"/>
  <c r="AJ776" s="1"/>
  <c r="AI321"/>
  <c r="AI440"/>
  <c r="AJ273"/>
  <c r="AJ836"/>
  <c r="AJ419"/>
  <c r="AJ847"/>
  <c r="AJ450"/>
  <c r="AJ406"/>
  <c r="AJ712"/>
  <c r="AJ711"/>
  <c r="AJ446"/>
  <c r="AJ447"/>
  <c r="AJ809"/>
  <c r="AJ461"/>
  <c r="AJ797"/>
  <c r="AJ724"/>
  <c r="AJ802"/>
  <c r="AJ432"/>
  <c r="AJ866"/>
  <c r="AJ863"/>
  <c r="AJ853"/>
  <c r="AJ418"/>
  <c r="AJ699"/>
  <c r="AJ851"/>
  <c r="AJ708"/>
  <c r="AJ828"/>
  <c r="AJ304"/>
  <c r="AJ695"/>
  <c r="AJ772"/>
  <c r="AJ295"/>
  <c r="AJ456"/>
  <c r="AJ412"/>
  <c r="AJ852"/>
  <c r="AJ424"/>
  <c r="AJ399"/>
  <c r="AJ457"/>
  <c r="AJ464"/>
  <c r="AJ808"/>
  <c r="AJ811"/>
  <c r="AJ430"/>
  <c r="AJ814"/>
  <c r="AJ437"/>
  <c r="AJ861"/>
  <c r="AJ860"/>
  <c r="AJ433"/>
  <c r="AJ392"/>
  <c r="AJ397"/>
  <c r="AJ421"/>
  <c r="AJ796"/>
  <c r="AJ434"/>
  <c r="AJ393"/>
  <c r="AJ409"/>
  <c r="AJ395"/>
  <c r="AJ416"/>
  <c r="AJ849"/>
  <c r="AJ438"/>
  <c r="AJ448"/>
  <c r="AJ306"/>
  <c r="AJ838"/>
  <c r="AJ445"/>
  <c r="AJ408"/>
  <c r="AJ449"/>
  <c r="AJ462"/>
  <c r="AJ396"/>
  <c r="AJ773"/>
  <c r="AJ769"/>
  <c r="AJ848"/>
  <c r="AJ841"/>
  <c r="AJ768"/>
  <c r="AJ794"/>
  <c r="AJ435"/>
  <c r="AJ394"/>
  <c r="AJ826"/>
  <c r="AJ436"/>
  <c r="AJ827"/>
  <c r="AJ417"/>
  <c r="AJ800"/>
  <c r="AJ829"/>
  <c r="AJ455"/>
  <c r="AJ698"/>
  <c r="AJ840"/>
  <c r="AJ825"/>
  <c r="AJ333"/>
  <c r="AJ864"/>
  <c r="AJ405"/>
  <c r="AJ458"/>
  <c r="AJ846"/>
  <c r="AJ420"/>
  <c r="AJ431"/>
  <c r="AJ451"/>
  <c r="AJ404"/>
  <c r="AJ275"/>
  <c r="AJ425"/>
  <c r="AJ460"/>
  <c r="AJ423"/>
  <c r="AJ444"/>
  <c r="AJ391"/>
  <c r="AJ422"/>
  <c r="AJ815"/>
  <c r="AJ850"/>
  <c r="AJ822"/>
  <c r="AJ816"/>
  <c r="AJ854"/>
  <c r="AJ812"/>
  <c r="AJ807"/>
  <c r="AJ411"/>
  <c r="AJ410"/>
  <c r="AJ859"/>
  <c r="AJ697"/>
  <c r="AJ823"/>
  <c r="AJ407"/>
  <c r="AJ459"/>
  <c r="AJ291"/>
  <c r="AJ305"/>
  <c r="AE390"/>
  <c r="AD400"/>
  <c r="AD803"/>
  <c r="AE867"/>
  <c r="AD869"/>
  <c r="AF833"/>
  <c r="AA429"/>
  <c r="Z439"/>
  <c r="AG792"/>
  <c r="AF844"/>
  <c r="X22" i="24"/>
  <c r="X33" s="1"/>
  <c r="Y8"/>
  <c r="AJ831" i="18"/>
  <c r="AC465"/>
  <c r="AD453"/>
  <c r="AC805"/>
  <c r="AG388"/>
  <c r="AH820"/>
  <c r="AG442"/>
  <c r="AG865"/>
  <c r="AE443"/>
  <c r="AD452"/>
  <c r="AD835"/>
  <c r="AF821"/>
  <c r="AB403"/>
  <c r="AA413"/>
  <c r="AI401"/>
  <c r="AI857"/>
  <c r="AG427"/>
  <c r="AC426"/>
  <c r="AD414"/>
  <c r="AD855" l="1"/>
  <c r="AC856"/>
  <c r="Z817"/>
  <c r="AA813"/>
  <c r="AA799"/>
  <c r="Z804"/>
  <c r="AG862"/>
  <c r="AH862" s="1"/>
  <c r="AG868"/>
  <c r="AH868" s="1"/>
  <c r="AA830"/>
  <c r="AB824"/>
  <c r="AH798"/>
  <c r="AC842"/>
  <c r="AB843"/>
  <c r="AG801"/>
  <c r="AK4"/>
  <c r="AJ5" i="24"/>
  <c r="AK3" i="18"/>
  <c r="AJ664"/>
  <c r="AJ509"/>
  <c r="AJ783"/>
  <c r="AJ349"/>
  <c r="AJ361" s="1"/>
  <c r="AJ480"/>
  <c r="AJ492" s="1"/>
  <c r="AJ781"/>
  <c r="AJ782"/>
  <c r="AJ574"/>
  <c r="AJ76"/>
  <c r="AJ88" s="1"/>
  <c r="AJ573"/>
  <c r="AJ508"/>
  <c r="AJ665"/>
  <c r="AJ753"/>
  <c r="AJ765" s="1"/>
  <c r="AJ575"/>
  <c r="AJ240"/>
  <c r="AJ172"/>
  <c r="AJ226"/>
  <c r="AJ372"/>
  <c r="AJ111"/>
  <c r="AJ260"/>
  <c r="AJ151"/>
  <c r="AJ139"/>
  <c r="AJ256"/>
  <c r="AJ109"/>
  <c r="AJ367"/>
  <c r="AJ364"/>
  <c r="AJ263"/>
  <c r="AJ99"/>
  <c r="AJ108"/>
  <c r="AJ161"/>
  <c r="AJ346"/>
  <c r="AJ98"/>
  <c r="AJ369"/>
  <c r="AJ215"/>
  <c r="AJ104"/>
  <c r="AJ365"/>
  <c r="AJ265"/>
  <c r="AJ253"/>
  <c r="AJ123"/>
  <c r="AJ112"/>
  <c r="AJ164"/>
  <c r="AJ125"/>
  <c r="AJ162"/>
  <c r="AJ107"/>
  <c r="AJ264"/>
  <c r="AJ370"/>
  <c r="AJ148"/>
  <c r="AJ203"/>
  <c r="AJ217"/>
  <c r="AJ229"/>
  <c r="AJ214"/>
  <c r="AJ124"/>
  <c r="AJ178"/>
  <c r="AJ175"/>
  <c r="AJ386"/>
  <c r="AJ380"/>
  <c r="AJ152"/>
  <c r="AJ200"/>
  <c r="AJ135"/>
  <c r="AJ384"/>
  <c r="AJ137"/>
  <c r="AJ230"/>
  <c r="AJ163"/>
  <c r="AJ110"/>
  <c r="AJ343"/>
  <c r="AJ254"/>
  <c r="AJ201"/>
  <c r="AJ126"/>
  <c r="AJ113"/>
  <c r="AJ243"/>
  <c r="AJ138"/>
  <c r="AJ242"/>
  <c r="AJ381"/>
  <c r="AJ379"/>
  <c r="AJ204"/>
  <c r="AJ267"/>
  <c r="AJ255"/>
  <c r="AJ266"/>
  <c r="AJ165"/>
  <c r="AJ177"/>
  <c r="AJ174"/>
  <c r="AJ202"/>
  <c r="AJ241"/>
  <c r="AJ213"/>
  <c r="AJ383"/>
  <c r="AJ371"/>
  <c r="AJ344"/>
  <c r="AJ96"/>
  <c r="AJ382"/>
  <c r="AJ136"/>
  <c r="AJ261"/>
  <c r="AJ268"/>
  <c r="AJ227"/>
  <c r="AJ97"/>
  <c r="AJ378"/>
  <c r="AJ368"/>
  <c r="AJ173"/>
  <c r="AJ169"/>
  <c r="AJ252"/>
  <c r="AJ150"/>
  <c r="AJ105"/>
  <c r="AJ377"/>
  <c r="AJ239"/>
  <c r="AJ228"/>
  <c r="AJ216"/>
  <c r="AJ667"/>
  <c r="AJ320"/>
  <c r="AJ262"/>
  <c r="AJ345"/>
  <c r="AJ347"/>
  <c r="AJ122"/>
  <c r="AJ100"/>
  <c r="AJ170"/>
  <c r="AJ106"/>
  <c r="AJ149"/>
  <c r="AJ171"/>
  <c r="AJ176"/>
  <c r="AJ269"/>
  <c r="AJ385"/>
  <c r="AJ373"/>
  <c r="AJ366"/>
  <c r="AJ576"/>
  <c r="AJ784"/>
  <c r="AJ511"/>
  <c r="AJ666"/>
  <c r="AJ510"/>
  <c r="AJ319"/>
  <c r="AK319" s="1"/>
  <c r="AJ785"/>
  <c r="AJ321"/>
  <c r="AK321" s="1"/>
  <c r="AJ577"/>
  <c r="AJ668"/>
  <c r="AJ317"/>
  <c r="AJ512"/>
  <c r="AJ578"/>
  <c r="AJ513"/>
  <c r="AJ630"/>
  <c r="AJ500"/>
  <c r="AJ669"/>
  <c r="AJ552"/>
  <c r="AJ565"/>
  <c r="AJ617"/>
  <c r="AJ604"/>
  <c r="AJ526"/>
  <c r="AJ747"/>
  <c r="AJ539"/>
  <c r="AJ656"/>
  <c r="AJ643"/>
  <c r="AJ786"/>
  <c r="AJ318"/>
  <c r="AJ657"/>
  <c r="AJ644"/>
  <c r="AJ566"/>
  <c r="AJ605"/>
  <c r="AJ501"/>
  <c r="AJ514"/>
  <c r="AJ787"/>
  <c r="AJ553"/>
  <c r="AJ527"/>
  <c r="AJ670"/>
  <c r="AJ579"/>
  <c r="AJ540"/>
  <c r="AJ618"/>
  <c r="AJ748"/>
  <c r="AJ631"/>
  <c r="AJ334"/>
  <c r="AJ671"/>
  <c r="AJ502"/>
  <c r="AJ332"/>
  <c r="AJ331"/>
  <c r="AJ788"/>
  <c r="AJ734"/>
  <c r="AJ658"/>
  <c r="AJ749"/>
  <c r="AJ554"/>
  <c r="AJ632"/>
  <c r="AJ645"/>
  <c r="AJ567"/>
  <c r="AJ190"/>
  <c r="AJ580"/>
  <c r="AJ528"/>
  <c r="AJ515"/>
  <c r="AJ619"/>
  <c r="AJ606"/>
  <c r="AJ541"/>
  <c r="AJ735"/>
  <c r="AK735" s="1"/>
  <c r="AJ646"/>
  <c r="AJ555"/>
  <c r="AJ187"/>
  <c r="AJ277"/>
  <c r="AJ672"/>
  <c r="AJ750"/>
  <c r="AJ542"/>
  <c r="AJ529"/>
  <c r="AJ633"/>
  <c r="AJ189"/>
  <c r="AJ736"/>
  <c r="AJ607"/>
  <c r="AJ516"/>
  <c r="AJ568"/>
  <c r="AJ191"/>
  <c r="AJ620"/>
  <c r="AJ659"/>
  <c r="AJ789"/>
  <c r="AJ581"/>
  <c r="AJ503"/>
  <c r="AJ282"/>
  <c r="AJ621"/>
  <c r="AJ608"/>
  <c r="AJ634"/>
  <c r="AJ679"/>
  <c r="AJ591"/>
  <c r="AJ678"/>
  <c r="AK678" s="1"/>
  <c r="AJ790"/>
  <c r="AJ569"/>
  <c r="AJ673"/>
  <c r="AJ556"/>
  <c r="AJ647"/>
  <c r="AJ834"/>
  <c r="AK834" s="1"/>
  <c r="AJ660"/>
  <c r="AJ517"/>
  <c r="AJ543"/>
  <c r="AJ737"/>
  <c r="AJ751"/>
  <c r="AJ582"/>
  <c r="AJ504"/>
  <c r="AJ738"/>
  <c r="AJ530"/>
  <c r="AJ293"/>
  <c r="AJ593"/>
  <c r="AJ280"/>
  <c r="AJ795"/>
  <c r="AK795" s="1"/>
  <c r="AJ594"/>
  <c r="AJ681"/>
  <c r="AJ682"/>
  <c r="AJ274"/>
  <c r="AJ592"/>
  <c r="AK592" s="1"/>
  <c r="AJ307"/>
  <c r="AJ721"/>
  <c r="AJ696"/>
  <c r="AK696" s="1"/>
  <c r="AJ722"/>
  <c r="AJ683"/>
  <c r="AJ771"/>
  <c r="AK771" s="1"/>
  <c r="AJ775"/>
  <c r="AJ685"/>
  <c r="AK685" s="1"/>
  <c r="AJ278"/>
  <c r="AJ723"/>
  <c r="AK723" s="1"/>
  <c r="AJ308"/>
  <c r="AJ292"/>
  <c r="AJ818"/>
  <c r="AJ276"/>
  <c r="AK276" s="1"/>
  <c r="AJ595"/>
  <c r="AJ440"/>
  <c r="AK411"/>
  <c r="AK410"/>
  <c r="AK459"/>
  <c r="AK859"/>
  <c r="AK812"/>
  <c r="AK850"/>
  <c r="AK444"/>
  <c r="AK275"/>
  <c r="AK420"/>
  <c r="AK864"/>
  <c r="AK698"/>
  <c r="AK417"/>
  <c r="AK826"/>
  <c r="AK794"/>
  <c r="AK769"/>
  <c r="AK462"/>
  <c r="AK445"/>
  <c r="AK416"/>
  <c r="AK434"/>
  <c r="AK392"/>
  <c r="AK437"/>
  <c r="AK808"/>
  <c r="AK424"/>
  <c r="AK828"/>
  <c r="AK418"/>
  <c r="AK809"/>
  <c r="AK712"/>
  <c r="AK419"/>
  <c r="AK294"/>
  <c r="AK330"/>
  <c r="AK816"/>
  <c r="AK305"/>
  <c r="AK854"/>
  <c r="AK697"/>
  <c r="AK807"/>
  <c r="AK822"/>
  <c r="AK391"/>
  <c r="AK425"/>
  <c r="AK431"/>
  <c r="AK405"/>
  <c r="AK840"/>
  <c r="AK800"/>
  <c r="AK436"/>
  <c r="AK848"/>
  <c r="AK396"/>
  <c r="AK306"/>
  <c r="AK849"/>
  <c r="AK393"/>
  <c r="AK397"/>
  <c r="AK861"/>
  <c r="AK811"/>
  <c r="AK399"/>
  <c r="AK456"/>
  <c r="AK304"/>
  <c r="AK863"/>
  <c r="AK802"/>
  <c r="AK461"/>
  <c r="AK847"/>
  <c r="AK770"/>
  <c r="AK684"/>
  <c r="AK837"/>
  <c r="AK463"/>
  <c r="AK291"/>
  <c r="AK422"/>
  <c r="AK460"/>
  <c r="AK451"/>
  <c r="AK458"/>
  <c r="AK825"/>
  <c r="AK829"/>
  <c r="AK827"/>
  <c r="AK435"/>
  <c r="AK841"/>
  <c r="AK408"/>
  <c r="AK438"/>
  <c r="AK409"/>
  <c r="AK421"/>
  <c r="AK860"/>
  <c r="AK430"/>
  <c r="AK457"/>
  <c r="AK412"/>
  <c r="AK695"/>
  <c r="AK851"/>
  <c r="AK853"/>
  <c r="AK432"/>
  <c r="AK797"/>
  <c r="AK446"/>
  <c r="AK450"/>
  <c r="AK273"/>
  <c r="AK680"/>
  <c r="AK810"/>
  <c r="AK398"/>
  <c r="AK279"/>
  <c r="AK677"/>
  <c r="AK823"/>
  <c r="AK815"/>
  <c r="AK423"/>
  <c r="AK404"/>
  <c r="AK846"/>
  <c r="AK455"/>
  <c r="AK394"/>
  <c r="AK768"/>
  <c r="AK773"/>
  <c r="AK449"/>
  <c r="AK838"/>
  <c r="AK448"/>
  <c r="AK395"/>
  <c r="AK796"/>
  <c r="AK433"/>
  <c r="AK814"/>
  <c r="AK464"/>
  <c r="AK852"/>
  <c r="AK708"/>
  <c r="AK839"/>
  <c r="AK866"/>
  <c r="AK447"/>
  <c r="AK406"/>
  <c r="AK836"/>
  <c r="AK776"/>
  <c r="AK710"/>
  <c r="AK686"/>
  <c r="AK722"/>
  <c r="AD426"/>
  <c r="AE414"/>
  <c r="AG821"/>
  <c r="AF443"/>
  <c r="AE452"/>
  <c r="AH442"/>
  <c r="AB429"/>
  <c r="AA439"/>
  <c r="AF867"/>
  <c r="AE869"/>
  <c r="AF390"/>
  <c r="AE400"/>
  <c r="AJ401"/>
  <c r="AJ857"/>
  <c r="AH388"/>
  <c r="AD465"/>
  <c r="AE453"/>
  <c r="Y22" i="24"/>
  <c r="Y33" s="1"/>
  <c r="Z8"/>
  <c r="AH792" i="18"/>
  <c r="AC403"/>
  <c r="AB413"/>
  <c r="AE835"/>
  <c r="AH865"/>
  <c r="AI820"/>
  <c r="AG833"/>
  <c r="AE803"/>
  <c r="AH427"/>
  <c r="AD805"/>
  <c r="AK831"/>
  <c r="AG844"/>
  <c r="AD856" l="1"/>
  <c r="AE855"/>
  <c r="AI868"/>
  <c r="AI862"/>
  <c r="AH801"/>
  <c r="AD842"/>
  <c r="AC843"/>
  <c r="AB830"/>
  <c r="AA804"/>
  <c r="AB799"/>
  <c r="AC824"/>
  <c r="AJ862"/>
  <c r="AK862" s="1"/>
  <c r="AL862" s="1"/>
  <c r="AB813"/>
  <c r="AA817"/>
  <c r="AJ868"/>
  <c r="AK868" s="1"/>
  <c r="AL868" s="1"/>
  <c r="AI798"/>
  <c r="AJ798" s="1"/>
  <c r="AK5" i="24"/>
  <c r="AL4" i="18"/>
  <c r="AK480"/>
  <c r="AK492" s="1"/>
  <c r="AK782"/>
  <c r="AK76"/>
  <c r="AK88" s="1"/>
  <c r="AK781"/>
  <c r="AK573"/>
  <c r="AL3"/>
  <c r="AK508"/>
  <c r="AK665"/>
  <c r="AK349"/>
  <c r="AK361" s="1"/>
  <c r="AK664"/>
  <c r="AK509"/>
  <c r="AK574"/>
  <c r="AK783"/>
  <c r="AK575"/>
  <c r="AK753"/>
  <c r="AK765" s="1"/>
  <c r="AK201"/>
  <c r="AK104"/>
  <c r="AK163"/>
  <c r="AK253"/>
  <c r="AK122"/>
  <c r="AK260"/>
  <c r="AK150"/>
  <c r="AK99"/>
  <c r="AK266"/>
  <c r="AK242"/>
  <c r="AK214"/>
  <c r="AK217"/>
  <c r="AK151"/>
  <c r="AK98"/>
  <c r="AK380"/>
  <c r="AK107"/>
  <c r="AK343"/>
  <c r="AK268"/>
  <c r="AK373"/>
  <c r="AK112"/>
  <c r="AK254"/>
  <c r="AK228"/>
  <c r="AK110"/>
  <c r="AK269"/>
  <c r="AK204"/>
  <c r="AK96"/>
  <c r="AK267"/>
  <c r="AK152"/>
  <c r="AK264"/>
  <c r="AK171"/>
  <c r="AK123"/>
  <c r="AK344"/>
  <c r="AK243"/>
  <c r="AK370"/>
  <c r="AK371"/>
  <c r="AK200"/>
  <c r="AK345"/>
  <c r="AK365"/>
  <c r="AK367"/>
  <c r="AK162"/>
  <c r="AK255"/>
  <c r="AK241"/>
  <c r="AK176"/>
  <c r="AK384"/>
  <c r="AK256"/>
  <c r="AK178"/>
  <c r="AK265"/>
  <c r="AK263"/>
  <c r="AK216"/>
  <c r="AK386"/>
  <c r="AK113"/>
  <c r="AK137"/>
  <c r="AK347"/>
  <c r="AK136"/>
  <c r="AK252"/>
  <c r="AK346"/>
  <c r="AK226"/>
  <c r="AK164"/>
  <c r="AK139"/>
  <c r="AK125"/>
  <c r="AK177"/>
  <c r="AK379"/>
  <c r="AK172"/>
  <c r="AK383"/>
  <c r="AK97"/>
  <c r="AK369"/>
  <c r="AK149"/>
  <c r="AK381"/>
  <c r="AK165"/>
  <c r="AK138"/>
  <c r="AK126"/>
  <c r="AK124"/>
  <c r="AK368"/>
  <c r="AK213"/>
  <c r="AK169"/>
  <c r="AK202"/>
  <c r="AK261"/>
  <c r="AK148"/>
  <c r="AK372"/>
  <c r="AK382"/>
  <c r="AK385"/>
  <c r="AK170"/>
  <c r="AK784"/>
  <c r="AK106"/>
  <c r="AK510"/>
  <c r="AK229"/>
  <c r="AK174"/>
  <c r="AK227"/>
  <c r="AK173"/>
  <c r="AK378"/>
  <c r="AK262"/>
  <c r="AK666"/>
  <c r="AK240"/>
  <c r="AK105"/>
  <c r="AK100"/>
  <c r="AK175"/>
  <c r="AK111"/>
  <c r="AK203"/>
  <c r="AK108"/>
  <c r="AK215"/>
  <c r="AK576"/>
  <c r="AK667"/>
  <c r="AK230"/>
  <c r="AK377"/>
  <c r="AK239"/>
  <c r="AK135"/>
  <c r="AK161"/>
  <c r="AK109"/>
  <c r="AK366"/>
  <c r="AK511"/>
  <c r="AK577"/>
  <c r="AK364"/>
  <c r="AK668"/>
  <c r="AK785"/>
  <c r="AK320"/>
  <c r="AK512"/>
  <c r="AK747"/>
  <c r="AK565"/>
  <c r="AK500"/>
  <c r="AK526"/>
  <c r="AK513"/>
  <c r="AK317"/>
  <c r="AK552"/>
  <c r="AK630"/>
  <c r="AK669"/>
  <c r="AK604"/>
  <c r="AK643"/>
  <c r="AK786"/>
  <c r="AK617"/>
  <c r="AK539"/>
  <c r="AK656"/>
  <c r="AK578"/>
  <c r="AK618"/>
  <c r="AK748"/>
  <c r="AK579"/>
  <c r="AK657"/>
  <c r="AK605"/>
  <c r="AK514"/>
  <c r="AK540"/>
  <c r="AK644"/>
  <c r="AK527"/>
  <c r="AK787"/>
  <c r="AK188"/>
  <c r="AL188" s="1"/>
  <c r="AK318"/>
  <c r="AK501"/>
  <c r="AK553"/>
  <c r="AK333"/>
  <c r="AK566"/>
  <c r="AK670"/>
  <c r="AK631"/>
  <c r="AK734"/>
  <c r="AL734" s="1"/>
  <c r="AK580"/>
  <c r="AK554"/>
  <c r="AK619"/>
  <c r="AK632"/>
  <c r="AK567"/>
  <c r="AK788"/>
  <c r="AK331"/>
  <c r="AL331" s="1"/>
  <c r="AK281"/>
  <c r="AL281" s="1"/>
  <c r="AK606"/>
  <c r="AK502"/>
  <c r="AK658"/>
  <c r="AK528"/>
  <c r="AK332"/>
  <c r="AK541"/>
  <c r="AK645"/>
  <c r="AK671"/>
  <c r="AK749"/>
  <c r="AK515"/>
  <c r="AK334"/>
  <c r="AK503"/>
  <c r="AK789"/>
  <c r="AK190"/>
  <c r="AK736"/>
  <c r="AK646"/>
  <c r="AK672"/>
  <c r="AK282"/>
  <c r="AK516"/>
  <c r="AK581"/>
  <c r="AK659"/>
  <c r="AK568"/>
  <c r="AK555"/>
  <c r="AK607"/>
  <c r="AK620"/>
  <c r="AK542"/>
  <c r="AK633"/>
  <c r="AK750"/>
  <c r="AK529"/>
  <c r="AK277"/>
  <c r="AK530"/>
  <c r="AK673"/>
  <c r="AK634"/>
  <c r="AK679"/>
  <c r="AK295"/>
  <c r="AL295" s="1"/>
  <c r="AK790"/>
  <c r="AK543"/>
  <c r="AK608"/>
  <c r="AK569"/>
  <c r="AK660"/>
  <c r="AK187"/>
  <c r="AK407"/>
  <c r="AL407" s="1"/>
  <c r="AK191"/>
  <c r="AK621"/>
  <c r="AK517"/>
  <c r="AK647"/>
  <c r="AK751"/>
  <c r="AK189"/>
  <c r="AK504"/>
  <c r="AK556"/>
  <c r="AK582"/>
  <c r="AK737"/>
  <c r="AK738"/>
  <c r="AK591"/>
  <c r="AK595"/>
  <c r="AK293"/>
  <c r="AL293" s="1"/>
  <c r="AK593"/>
  <c r="AK682"/>
  <c r="AK280"/>
  <c r="AK594"/>
  <c r="AL594" s="1"/>
  <c r="AK683"/>
  <c r="AK721"/>
  <c r="AK274"/>
  <c r="AK681"/>
  <c r="AK774"/>
  <c r="AK307"/>
  <c r="AK725"/>
  <c r="AL725" s="1"/>
  <c r="AK711"/>
  <c r="AL711" s="1"/>
  <c r="AK775"/>
  <c r="AK724"/>
  <c r="AL724" s="1"/>
  <c r="AK699"/>
  <c r="AL699" s="1"/>
  <c r="AK278"/>
  <c r="AK292"/>
  <c r="AL292" s="1"/>
  <c r="AK818"/>
  <c r="AK308"/>
  <c r="AK709"/>
  <c r="AL709" s="1"/>
  <c r="AK772"/>
  <c r="AL772" s="1"/>
  <c r="AK777"/>
  <c r="AL777" s="1"/>
  <c r="AK440"/>
  <c r="AL710"/>
  <c r="AL447"/>
  <c r="AL852"/>
  <c r="AL796"/>
  <c r="AL449"/>
  <c r="AL423"/>
  <c r="AL279"/>
  <c r="AL273"/>
  <c r="AL432"/>
  <c r="AL412"/>
  <c r="AL421"/>
  <c r="AL408"/>
  <c r="AL827"/>
  <c r="AL451"/>
  <c r="AL463"/>
  <c r="AL847"/>
  <c r="AL304"/>
  <c r="AL861"/>
  <c r="AL306"/>
  <c r="AL405"/>
  <c r="AL822"/>
  <c r="AL854"/>
  <c r="AL294"/>
  <c r="AL424"/>
  <c r="AL434"/>
  <c r="AL462"/>
  <c r="AL417"/>
  <c r="AL859"/>
  <c r="AL685"/>
  <c r="AL592"/>
  <c r="AL406"/>
  <c r="AL708"/>
  <c r="AL433"/>
  <c r="AL838"/>
  <c r="AL394"/>
  <c r="AL404"/>
  <c r="AL677"/>
  <c r="AL680"/>
  <c r="AL797"/>
  <c r="AL695"/>
  <c r="AL860"/>
  <c r="AL435"/>
  <c r="AL458"/>
  <c r="AL291"/>
  <c r="AL770"/>
  <c r="AL863"/>
  <c r="AL811"/>
  <c r="AL849"/>
  <c r="AL848"/>
  <c r="AL840"/>
  <c r="AL391"/>
  <c r="AL330"/>
  <c r="AL809"/>
  <c r="AL828"/>
  <c r="AL392"/>
  <c r="AL445"/>
  <c r="AL826"/>
  <c r="AL420"/>
  <c r="AL812"/>
  <c r="AL411"/>
  <c r="AL722"/>
  <c r="AL836"/>
  <c r="AL839"/>
  <c r="AL814"/>
  <c r="AL448"/>
  <c r="AL768"/>
  <c r="AL846"/>
  <c r="AL823"/>
  <c r="AL810"/>
  <c r="AL446"/>
  <c r="AL851"/>
  <c r="AL430"/>
  <c r="AL438"/>
  <c r="AL841"/>
  <c r="AL825"/>
  <c r="AL422"/>
  <c r="AL684"/>
  <c r="AL802"/>
  <c r="AL399"/>
  <c r="AL393"/>
  <c r="AL396"/>
  <c r="AL800"/>
  <c r="AL425"/>
  <c r="AL697"/>
  <c r="AL816"/>
  <c r="AL712"/>
  <c r="AL418"/>
  <c r="AL437"/>
  <c r="AL794"/>
  <c r="AL864"/>
  <c r="AL850"/>
  <c r="AL410"/>
  <c r="AL276"/>
  <c r="AL771"/>
  <c r="AL834"/>
  <c r="AL776"/>
  <c r="AL866"/>
  <c r="AL464"/>
  <c r="AL395"/>
  <c r="AL773"/>
  <c r="AL455"/>
  <c r="AL815"/>
  <c r="AL398"/>
  <c r="AL450"/>
  <c r="AL853"/>
  <c r="AL457"/>
  <c r="AL409"/>
  <c r="AL829"/>
  <c r="AL460"/>
  <c r="AL837"/>
  <c r="AL461"/>
  <c r="AL456"/>
  <c r="AL397"/>
  <c r="AL436"/>
  <c r="AL431"/>
  <c r="AL807"/>
  <c r="AL305"/>
  <c r="AL419"/>
  <c r="AL808"/>
  <c r="AL416"/>
  <c r="AL769"/>
  <c r="AL698"/>
  <c r="AL444"/>
  <c r="AL459"/>
  <c r="AL696"/>
  <c r="AL795"/>
  <c r="AL319"/>
  <c r="AF803"/>
  <c r="AJ820"/>
  <c r="AF835"/>
  <c r="AG390"/>
  <c r="AF400"/>
  <c r="AC429"/>
  <c r="AB439"/>
  <c r="AG443"/>
  <c r="AF452"/>
  <c r="AH844"/>
  <c r="AE805"/>
  <c r="AI792"/>
  <c r="AE465"/>
  <c r="AF453"/>
  <c r="AE426"/>
  <c r="AF414"/>
  <c r="AH833"/>
  <c r="AI865"/>
  <c r="AD403"/>
  <c r="AC413"/>
  <c r="AG867"/>
  <c r="AF869"/>
  <c r="AI442"/>
  <c r="AH821"/>
  <c r="AL831"/>
  <c r="AI427"/>
  <c r="Z22" i="24"/>
  <c r="Z33" s="1"/>
  <c r="AA8"/>
  <c r="AI388" i="18"/>
  <c r="AK857"/>
  <c r="AK401"/>
  <c r="AF855" l="1"/>
  <c r="AG855" s="1"/>
  <c r="AG856" s="1"/>
  <c r="AE856"/>
  <c r="AB817"/>
  <c r="AC813"/>
  <c r="AI801"/>
  <c r="AD824"/>
  <c r="AE824" s="1"/>
  <c r="AC830"/>
  <c r="AC799"/>
  <c r="AB804"/>
  <c r="AE842"/>
  <c r="AD843"/>
  <c r="AK798"/>
  <c r="AL798" s="1"/>
  <c r="AM798" s="1"/>
  <c r="AL5" i="24"/>
  <c r="AM4" i="18"/>
  <c r="AM305"/>
  <c r="AM398"/>
  <c r="AM395"/>
  <c r="AM816"/>
  <c r="AM396"/>
  <c r="AM448"/>
  <c r="AM722"/>
  <c r="AM840"/>
  <c r="AM863"/>
  <c r="AM394"/>
  <c r="AM406"/>
  <c r="AM854"/>
  <c r="AM306"/>
  <c r="AM279"/>
  <c r="AM796"/>
  <c r="AL349"/>
  <c r="AL361" s="1"/>
  <c r="AL480"/>
  <c r="AL492" s="1"/>
  <c r="AL574"/>
  <c r="AL665"/>
  <c r="AL664"/>
  <c r="AL781"/>
  <c r="AL782"/>
  <c r="AM3"/>
  <c r="AM459" s="1"/>
  <c r="AL573"/>
  <c r="AL508"/>
  <c r="AL76"/>
  <c r="AL88" s="1"/>
  <c r="AL509"/>
  <c r="AL575"/>
  <c r="AL783"/>
  <c r="AL753"/>
  <c r="AL765" s="1"/>
  <c r="AL151"/>
  <c r="AL216"/>
  <c r="AL108"/>
  <c r="AL239"/>
  <c r="AL126"/>
  <c r="AL200"/>
  <c r="AL369"/>
  <c r="AL266"/>
  <c r="AL163"/>
  <c r="AL100"/>
  <c r="AL174"/>
  <c r="AL243"/>
  <c r="AL379"/>
  <c r="AL165"/>
  <c r="AL135"/>
  <c r="AL172"/>
  <c r="AL204"/>
  <c r="AL177"/>
  <c r="AL161"/>
  <c r="AL346"/>
  <c r="AL386"/>
  <c r="AL367"/>
  <c r="AL138"/>
  <c r="AL215"/>
  <c r="AL139"/>
  <c r="AL164"/>
  <c r="AL111"/>
  <c r="AL98"/>
  <c r="AL149"/>
  <c r="AL99"/>
  <c r="AL381"/>
  <c r="AL214"/>
  <c r="AL269"/>
  <c r="AL110"/>
  <c r="AL228"/>
  <c r="AL268"/>
  <c r="AL123"/>
  <c r="AL202"/>
  <c r="AL382"/>
  <c r="AL372"/>
  <c r="AL97"/>
  <c r="AL136"/>
  <c r="AL229"/>
  <c r="AL242"/>
  <c r="AL124"/>
  <c r="AL203"/>
  <c r="AL152"/>
  <c r="AL162"/>
  <c r="AL241"/>
  <c r="AL227"/>
  <c r="AL265"/>
  <c r="AL107"/>
  <c r="AL380"/>
  <c r="AL252"/>
  <c r="AL385"/>
  <c r="AL150"/>
  <c r="AL125"/>
  <c r="AL230"/>
  <c r="AL109"/>
  <c r="AL383"/>
  <c r="AL217"/>
  <c r="AL347"/>
  <c r="AL263"/>
  <c r="AL201"/>
  <c r="AL176"/>
  <c r="AL260"/>
  <c r="AL345"/>
  <c r="AL240"/>
  <c r="AL175"/>
  <c r="AL373"/>
  <c r="AL370"/>
  <c r="AL343"/>
  <c r="AL113"/>
  <c r="AL137"/>
  <c r="AL365"/>
  <c r="AM365" s="1"/>
  <c r="AL104"/>
  <c r="AL169"/>
  <c r="AL148"/>
  <c r="AL112"/>
  <c r="AL106"/>
  <c r="AL510"/>
  <c r="AL171"/>
  <c r="AL122"/>
  <c r="AL371"/>
  <c r="AL377"/>
  <c r="AL255"/>
  <c r="AL267"/>
  <c r="AL226"/>
  <c r="AL264"/>
  <c r="AL105"/>
  <c r="AL667"/>
  <c r="AL262"/>
  <c r="AL178"/>
  <c r="AL256"/>
  <c r="AL384"/>
  <c r="AL170"/>
  <c r="AL366"/>
  <c r="AL378"/>
  <c r="AL368"/>
  <c r="AL511"/>
  <c r="AL784"/>
  <c r="AL253"/>
  <c r="AL96"/>
  <c r="AL213"/>
  <c r="AL261"/>
  <c r="AL254"/>
  <c r="AL344"/>
  <c r="AL173"/>
  <c r="AL576"/>
  <c r="AL666"/>
  <c r="AL577"/>
  <c r="AL668"/>
  <c r="AL785"/>
  <c r="AL512"/>
  <c r="AL320"/>
  <c r="AL578"/>
  <c r="AL539"/>
  <c r="AL552"/>
  <c r="AL669"/>
  <c r="AL604"/>
  <c r="AL630"/>
  <c r="AL526"/>
  <c r="AL656"/>
  <c r="AL321"/>
  <c r="AL500"/>
  <c r="AL643"/>
  <c r="AL513"/>
  <c r="AL617"/>
  <c r="AL786"/>
  <c r="AL565"/>
  <c r="AL747"/>
  <c r="AL364"/>
  <c r="AL318"/>
  <c r="AL644"/>
  <c r="AL787"/>
  <c r="AL527"/>
  <c r="AL540"/>
  <c r="AL317"/>
  <c r="AL631"/>
  <c r="AL670"/>
  <c r="AL566"/>
  <c r="AL605"/>
  <c r="AL618"/>
  <c r="AL553"/>
  <c r="AL579"/>
  <c r="AL657"/>
  <c r="AL748"/>
  <c r="AL501"/>
  <c r="AL514"/>
  <c r="AL658"/>
  <c r="AL541"/>
  <c r="AL606"/>
  <c r="AL515"/>
  <c r="AL619"/>
  <c r="AL580"/>
  <c r="AL645"/>
  <c r="AL554"/>
  <c r="AL671"/>
  <c r="AL632"/>
  <c r="AL502"/>
  <c r="AL333"/>
  <c r="AL749"/>
  <c r="AL528"/>
  <c r="AL567"/>
  <c r="AL788"/>
  <c r="AL516"/>
  <c r="AL542"/>
  <c r="AL646"/>
  <c r="AL581"/>
  <c r="AL503"/>
  <c r="AL332"/>
  <c r="AL633"/>
  <c r="AL555"/>
  <c r="AL789"/>
  <c r="AL672"/>
  <c r="AL607"/>
  <c r="AL620"/>
  <c r="AL529"/>
  <c r="AL659"/>
  <c r="AL750"/>
  <c r="AL568"/>
  <c r="AL190"/>
  <c r="AM190" s="1"/>
  <c r="AL334"/>
  <c r="AM334" s="1"/>
  <c r="AL735"/>
  <c r="AL530"/>
  <c r="AL673"/>
  <c r="AL582"/>
  <c r="AL660"/>
  <c r="AL751"/>
  <c r="AL277"/>
  <c r="AM277" s="1"/>
  <c r="AL647"/>
  <c r="AL790"/>
  <c r="AL517"/>
  <c r="AL608"/>
  <c r="AL504"/>
  <c r="AL736"/>
  <c r="AL679"/>
  <c r="AL282"/>
  <c r="AM282" s="1"/>
  <c r="AL275"/>
  <c r="AM275" s="1"/>
  <c r="AL569"/>
  <c r="AL556"/>
  <c r="AL634"/>
  <c r="AL543"/>
  <c r="AL621"/>
  <c r="AL678"/>
  <c r="AM678" s="1"/>
  <c r="AL189"/>
  <c r="AL187"/>
  <c r="AM187" s="1"/>
  <c r="AL191"/>
  <c r="AL738"/>
  <c r="AL591"/>
  <c r="AL280"/>
  <c r="AM280" s="1"/>
  <c r="AL737"/>
  <c r="AL595"/>
  <c r="AM595" s="1"/>
  <c r="AL683"/>
  <c r="AM683" s="1"/>
  <c r="AL593"/>
  <c r="AM593" s="1"/>
  <c r="AL682"/>
  <c r="AM682" s="1"/>
  <c r="AL681"/>
  <c r="AL774"/>
  <c r="AM774" s="1"/>
  <c r="AL721"/>
  <c r="AL723"/>
  <c r="AM723" s="1"/>
  <c r="AL307"/>
  <c r="AM307" s="1"/>
  <c r="AL274"/>
  <c r="AM274" s="1"/>
  <c r="AL775"/>
  <c r="AM775" s="1"/>
  <c r="AL686"/>
  <c r="AM686" s="1"/>
  <c r="AL278"/>
  <c r="AM278" s="1"/>
  <c r="AL308"/>
  <c r="AL818"/>
  <c r="AL440"/>
  <c r="AM696"/>
  <c r="AM769"/>
  <c r="AM419"/>
  <c r="AM436"/>
  <c r="AM461"/>
  <c r="AM450"/>
  <c r="AM773"/>
  <c r="AM776"/>
  <c r="AM276"/>
  <c r="AM794"/>
  <c r="AM712"/>
  <c r="AM800"/>
  <c r="AM802"/>
  <c r="AM841"/>
  <c r="AM446"/>
  <c r="AM768"/>
  <c r="AM836"/>
  <c r="AM420"/>
  <c r="AM828"/>
  <c r="AM391"/>
  <c r="AM811"/>
  <c r="AM458"/>
  <c r="AM695"/>
  <c r="AM404"/>
  <c r="AM708"/>
  <c r="AM592"/>
  <c r="AM462"/>
  <c r="AM847"/>
  <c r="AM408"/>
  <c r="AM273"/>
  <c r="AM449"/>
  <c r="AM710"/>
  <c r="AM711"/>
  <c r="AM293"/>
  <c r="AM734"/>
  <c r="AM795"/>
  <c r="AM698"/>
  <c r="AM862"/>
  <c r="AM431"/>
  <c r="AM456"/>
  <c r="AM829"/>
  <c r="AM853"/>
  <c r="AM455"/>
  <c r="AM866"/>
  <c r="AM864"/>
  <c r="AM418"/>
  <c r="AM425"/>
  <c r="AM399"/>
  <c r="AM825"/>
  <c r="AM851"/>
  <c r="AM846"/>
  <c r="AM839"/>
  <c r="AM812"/>
  <c r="AM392"/>
  <c r="AM849"/>
  <c r="AM291"/>
  <c r="AM860"/>
  <c r="AM677"/>
  <c r="AM433"/>
  <c r="AM417"/>
  <c r="AM405"/>
  <c r="AM304"/>
  <c r="AM827"/>
  <c r="AM432"/>
  <c r="AM868"/>
  <c r="AM447"/>
  <c r="AM772"/>
  <c r="AM292"/>
  <c r="AM444"/>
  <c r="AM808"/>
  <c r="AM807"/>
  <c r="AM397"/>
  <c r="AM460"/>
  <c r="AM457"/>
  <c r="AM815"/>
  <c r="AM464"/>
  <c r="AM834"/>
  <c r="AM850"/>
  <c r="AM437"/>
  <c r="AM697"/>
  <c r="AM393"/>
  <c r="AM422"/>
  <c r="AM430"/>
  <c r="AM823"/>
  <c r="AM814"/>
  <c r="AM411"/>
  <c r="AM445"/>
  <c r="AM330"/>
  <c r="AM848"/>
  <c r="AM770"/>
  <c r="AM680"/>
  <c r="AM838"/>
  <c r="AM859"/>
  <c r="AM424"/>
  <c r="AM822"/>
  <c r="AM861"/>
  <c r="AM451"/>
  <c r="AM412"/>
  <c r="AM423"/>
  <c r="AM852"/>
  <c r="AM777"/>
  <c r="AM724"/>
  <c r="AL401"/>
  <c r="AI821"/>
  <c r="AH867"/>
  <c r="AG869"/>
  <c r="AJ865"/>
  <c r="AD429"/>
  <c r="AC439"/>
  <c r="AG835"/>
  <c r="AG803"/>
  <c r="AL857"/>
  <c r="AB8" i="24"/>
  <c r="AA22"/>
  <c r="AA33" s="1"/>
  <c r="AM831" i="18"/>
  <c r="AF426"/>
  <c r="AG414"/>
  <c r="AJ792"/>
  <c r="AI844"/>
  <c r="AJ442"/>
  <c r="AE403"/>
  <c r="AD413"/>
  <c r="AI833"/>
  <c r="AH443"/>
  <c r="AG452"/>
  <c r="AH390"/>
  <c r="AG400"/>
  <c r="AK820"/>
  <c r="AJ388"/>
  <c r="AJ427"/>
  <c r="AF465"/>
  <c r="AG453"/>
  <c r="AF805"/>
  <c r="AF856" l="1"/>
  <c r="AH855"/>
  <c r="AI855" s="1"/>
  <c r="AI856" s="1"/>
  <c r="AE830"/>
  <c r="AF824"/>
  <c r="AF830" s="1"/>
  <c r="AF842"/>
  <c r="AC804"/>
  <c r="AD830"/>
  <c r="AD813"/>
  <c r="AC817"/>
  <c r="AD799"/>
  <c r="AE843"/>
  <c r="AJ801"/>
  <c r="AK801" s="1"/>
  <c r="AN4"/>
  <c r="AM5" i="24"/>
  <c r="AM699" i="18"/>
  <c r="AM463"/>
  <c r="AM685"/>
  <c r="AM435"/>
  <c r="AM826"/>
  <c r="AN826" s="1"/>
  <c r="AM438"/>
  <c r="AM410"/>
  <c r="AM837"/>
  <c r="AN837" s="1"/>
  <c r="AM76"/>
  <c r="AM88" s="1"/>
  <c r="AM574"/>
  <c r="AN3"/>
  <c r="AN459" s="1"/>
  <c r="AM508"/>
  <c r="AM782"/>
  <c r="AM509"/>
  <c r="AM665"/>
  <c r="AM781"/>
  <c r="AM349"/>
  <c r="AM361" s="1"/>
  <c r="AM480"/>
  <c r="AM492" s="1"/>
  <c r="AM664"/>
  <c r="AM573"/>
  <c r="AM783"/>
  <c r="AM753"/>
  <c r="AM765" s="1"/>
  <c r="AM575"/>
  <c r="AM176"/>
  <c r="AM369"/>
  <c r="AM123"/>
  <c r="AM242"/>
  <c r="AM230"/>
  <c r="AM203"/>
  <c r="AM113"/>
  <c r="AM385"/>
  <c r="AM177"/>
  <c r="AM256"/>
  <c r="AM268"/>
  <c r="AM260"/>
  <c r="AM240"/>
  <c r="AM226"/>
  <c r="AM239"/>
  <c r="AM104"/>
  <c r="AM161"/>
  <c r="AM201"/>
  <c r="AM112"/>
  <c r="AM200"/>
  <c r="AM372"/>
  <c r="AM227"/>
  <c r="AM254"/>
  <c r="AM178"/>
  <c r="AM152"/>
  <c r="AM204"/>
  <c r="AM138"/>
  <c r="AM175"/>
  <c r="AM122"/>
  <c r="AM263"/>
  <c r="AM162"/>
  <c r="AM137"/>
  <c r="AM379"/>
  <c r="AM346"/>
  <c r="AM215"/>
  <c r="AM373"/>
  <c r="AM172"/>
  <c r="AM96"/>
  <c r="AM136"/>
  <c r="AM163"/>
  <c r="AM367"/>
  <c r="AM213"/>
  <c r="AM165"/>
  <c r="AM267"/>
  <c r="AM110"/>
  <c r="AM383"/>
  <c r="AM124"/>
  <c r="AM98"/>
  <c r="AM269"/>
  <c r="AM164"/>
  <c r="AM171"/>
  <c r="AM265"/>
  <c r="AM371"/>
  <c r="AM135"/>
  <c r="AM386"/>
  <c r="AM109"/>
  <c r="AM149"/>
  <c r="AM174"/>
  <c r="AM125"/>
  <c r="AM229"/>
  <c r="AM241"/>
  <c r="AM382"/>
  <c r="AM253"/>
  <c r="AM380"/>
  <c r="AM255"/>
  <c r="AM139"/>
  <c r="AM266"/>
  <c r="AM148"/>
  <c r="AM99"/>
  <c r="AM347"/>
  <c r="AM107"/>
  <c r="AM150"/>
  <c r="AM151"/>
  <c r="AM170"/>
  <c r="AM228"/>
  <c r="AM169"/>
  <c r="AM377"/>
  <c r="AM345"/>
  <c r="AM243"/>
  <c r="AM108"/>
  <c r="AM264"/>
  <c r="AM252"/>
  <c r="AM378"/>
  <c r="AM368"/>
  <c r="AM784"/>
  <c r="AM576"/>
  <c r="AM261"/>
  <c r="AM381"/>
  <c r="AM217"/>
  <c r="AM173"/>
  <c r="AM262"/>
  <c r="AM214"/>
  <c r="AM216"/>
  <c r="AM384"/>
  <c r="AM126"/>
  <c r="AM370"/>
  <c r="AM202"/>
  <c r="AM105"/>
  <c r="AM511"/>
  <c r="AM344"/>
  <c r="AM111"/>
  <c r="AM100"/>
  <c r="AM97"/>
  <c r="AM343"/>
  <c r="AM667"/>
  <c r="AM106"/>
  <c r="AM510"/>
  <c r="AM666"/>
  <c r="AM366"/>
  <c r="AN366" s="1"/>
  <c r="AM577"/>
  <c r="AM512"/>
  <c r="AM785"/>
  <c r="AM668"/>
  <c r="AM747"/>
  <c r="AM565"/>
  <c r="AM656"/>
  <c r="AM539"/>
  <c r="AM604"/>
  <c r="AM643"/>
  <c r="AM552"/>
  <c r="AM578"/>
  <c r="AM617"/>
  <c r="AM630"/>
  <c r="AM321"/>
  <c r="AM786"/>
  <c r="AM669"/>
  <c r="AM513"/>
  <c r="AM526"/>
  <c r="AM500"/>
  <c r="AM319"/>
  <c r="AM320"/>
  <c r="AM644"/>
  <c r="AM618"/>
  <c r="AM579"/>
  <c r="AM605"/>
  <c r="AM364"/>
  <c r="AM501"/>
  <c r="AM527"/>
  <c r="AM553"/>
  <c r="AM748"/>
  <c r="AM631"/>
  <c r="AM566"/>
  <c r="AM657"/>
  <c r="AM540"/>
  <c r="AM787"/>
  <c r="AM670"/>
  <c r="AM514"/>
  <c r="AM318"/>
  <c r="AM788"/>
  <c r="AM554"/>
  <c r="AM632"/>
  <c r="AM567"/>
  <c r="AM502"/>
  <c r="AM515"/>
  <c r="AM541"/>
  <c r="AM658"/>
  <c r="AM645"/>
  <c r="AM317"/>
  <c r="AM188"/>
  <c r="AN188" s="1"/>
  <c r="AM528"/>
  <c r="AM580"/>
  <c r="AM671"/>
  <c r="AM606"/>
  <c r="AM619"/>
  <c r="AM749"/>
  <c r="AM581"/>
  <c r="AM516"/>
  <c r="AM529"/>
  <c r="AM789"/>
  <c r="AM542"/>
  <c r="AM555"/>
  <c r="AM620"/>
  <c r="AM659"/>
  <c r="AM646"/>
  <c r="AM607"/>
  <c r="AM568"/>
  <c r="AM672"/>
  <c r="AM281"/>
  <c r="AN281" s="1"/>
  <c r="AM750"/>
  <c r="AM503"/>
  <c r="AM633"/>
  <c r="AM333"/>
  <c r="AM621"/>
  <c r="AM543"/>
  <c r="AM751"/>
  <c r="AM736"/>
  <c r="AN736" s="1"/>
  <c r="AM569"/>
  <c r="AM790"/>
  <c r="AM660"/>
  <c r="AM647"/>
  <c r="AM608"/>
  <c r="AM517"/>
  <c r="AM582"/>
  <c r="AM556"/>
  <c r="AM332"/>
  <c r="AM407"/>
  <c r="AN407" s="1"/>
  <c r="AM735"/>
  <c r="AN735" s="1"/>
  <c r="AM504"/>
  <c r="AM634"/>
  <c r="AM673"/>
  <c r="AM530"/>
  <c r="AM679"/>
  <c r="AM295"/>
  <c r="AM189"/>
  <c r="AM191"/>
  <c r="AN191" s="1"/>
  <c r="AM594"/>
  <c r="AN594" s="1"/>
  <c r="AM737"/>
  <c r="AM591"/>
  <c r="AM738"/>
  <c r="AM684"/>
  <c r="AN684" s="1"/>
  <c r="AM725"/>
  <c r="AM771"/>
  <c r="AM721"/>
  <c r="AN721" s="1"/>
  <c r="AM681"/>
  <c r="AN681" s="1"/>
  <c r="AM294"/>
  <c r="AM709"/>
  <c r="AN709" s="1"/>
  <c r="AM308"/>
  <c r="AN308" s="1"/>
  <c r="AM818"/>
  <c r="AM440"/>
  <c r="AN411"/>
  <c r="AN412"/>
  <c r="AN445"/>
  <c r="AN815"/>
  <c r="AN417"/>
  <c r="AN852"/>
  <c r="AN861"/>
  <c r="AN838"/>
  <c r="AN848"/>
  <c r="AN814"/>
  <c r="AN393"/>
  <c r="AN834"/>
  <c r="AN460"/>
  <c r="AN444"/>
  <c r="AN868"/>
  <c r="AN405"/>
  <c r="AN677"/>
  <c r="AN798"/>
  <c r="AN846"/>
  <c r="AN425"/>
  <c r="AN455"/>
  <c r="AN431"/>
  <c r="AN449"/>
  <c r="AN404"/>
  <c r="AN391"/>
  <c r="AN768"/>
  <c r="AN800"/>
  <c r="AN776"/>
  <c r="AN461"/>
  <c r="AN696"/>
  <c r="AN307"/>
  <c r="AN595"/>
  <c r="AN678"/>
  <c r="AM331"/>
  <c r="AN331" s="1"/>
  <c r="AM421"/>
  <c r="AN421" s="1"/>
  <c r="AM434"/>
  <c r="AN434" s="1"/>
  <c r="AM797"/>
  <c r="AN797" s="1"/>
  <c r="AM809"/>
  <c r="AN809" s="1"/>
  <c r="AM810"/>
  <c r="AN810" s="1"/>
  <c r="AM409"/>
  <c r="AN409" s="1"/>
  <c r="AM416"/>
  <c r="AN416" s="1"/>
  <c r="AN777"/>
  <c r="AN770"/>
  <c r="AN422"/>
  <c r="AN850"/>
  <c r="AN457"/>
  <c r="AN808"/>
  <c r="AN447"/>
  <c r="AN304"/>
  <c r="AN433"/>
  <c r="AN849"/>
  <c r="AN839"/>
  <c r="AN399"/>
  <c r="AN866"/>
  <c r="AN456"/>
  <c r="AN795"/>
  <c r="AN710"/>
  <c r="AN847"/>
  <c r="AN708"/>
  <c r="AN811"/>
  <c r="AN836"/>
  <c r="AN802"/>
  <c r="AN276"/>
  <c r="AN769"/>
  <c r="AN774"/>
  <c r="AN277"/>
  <c r="AN279"/>
  <c r="AN854"/>
  <c r="AN394"/>
  <c r="AN840"/>
  <c r="AN448"/>
  <c r="AN816"/>
  <c r="AN398"/>
  <c r="AN305"/>
  <c r="AN859"/>
  <c r="AN424"/>
  <c r="AN430"/>
  <c r="AN807"/>
  <c r="AN827"/>
  <c r="AN291"/>
  <c r="AN812"/>
  <c r="AN825"/>
  <c r="AN864"/>
  <c r="AN829"/>
  <c r="AN698"/>
  <c r="AN711"/>
  <c r="AN408"/>
  <c r="AN458"/>
  <c r="AN420"/>
  <c r="AN841"/>
  <c r="AN450"/>
  <c r="AN419"/>
  <c r="AN775"/>
  <c r="AN593"/>
  <c r="AN280"/>
  <c r="AN187"/>
  <c r="AN275"/>
  <c r="AN365"/>
  <c r="AN796"/>
  <c r="AN406"/>
  <c r="AN863"/>
  <c r="AN722"/>
  <c r="AN396"/>
  <c r="AN395"/>
  <c r="AL820"/>
  <c r="AI443"/>
  <c r="AH452"/>
  <c r="AF403"/>
  <c r="AE413"/>
  <c r="AH803"/>
  <c r="AE429"/>
  <c r="AD439"/>
  <c r="AI867"/>
  <c r="AH869"/>
  <c r="AJ833"/>
  <c r="AG805"/>
  <c r="AG465"/>
  <c r="AH453"/>
  <c r="AK427"/>
  <c r="AJ844"/>
  <c r="AN831"/>
  <c r="AM857"/>
  <c r="AM401"/>
  <c r="AI390"/>
  <c r="AH400"/>
  <c r="AB22" i="24"/>
  <c r="AB33" s="1"/>
  <c r="AC8"/>
  <c r="AH835" i="18"/>
  <c r="AK865"/>
  <c r="AJ821"/>
  <c r="AK442"/>
  <c r="AK388"/>
  <c r="AK792"/>
  <c r="AG426"/>
  <c r="AH414"/>
  <c r="AG824" l="1"/>
  <c r="AH856"/>
  <c r="AJ855"/>
  <c r="AL801"/>
  <c r="AM801" s="1"/>
  <c r="AD804"/>
  <c r="AE799"/>
  <c r="AF799" s="1"/>
  <c r="AD817"/>
  <c r="AE813"/>
  <c r="AF813" s="1"/>
  <c r="AG842"/>
  <c r="AF843"/>
  <c r="AN5" i="24"/>
  <c r="AO4" i="18"/>
  <c r="AO419"/>
  <c r="AO395"/>
  <c r="AO775"/>
  <c r="AO420"/>
  <c r="AO430"/>
  <c r="AO398"/>
  <c r="AO802"/>
  <c r="AO847"/>
  <c r="AO457"/>
  <c r="AO777"/>
  <c r="AO800"/>
  <c r="AO834"/>
  <c r="AO838"/>
  <c r="AN438"/>
  <c r="AN682"/>
  <c r="AO682" s="1"/>
  <c r="AN773"/>
  <c r="AO773" s="1"/>
  <c r="AN695"/>
  <c r="AN853"/>
  <c r="AN860"/>
  <c r="AO860" s="1"/>
  <c r="AN397"/>
  <c r="AO397" s="1"/>
  <c r="AN680"/>
  <c r="AN437"/>
  <c r="AO437" s="1"/>
  <c r="AN76"/>
  <c r="AN88" s="1"/>
  <c r="AN782"/>
  <c r="AN509"/>
  <c r="AN349"/>
  <c r="AN361" s="1"/>
  <c r="AN508"/>
  <c r="AN664"/>
  <c r="AO3"/>
  <c r="AN781"/>
  <c r="AN573"/>
  <c r="AN665"/>
  <c r="AN480"/>
  <c r="AN492" s="1"/>
  <c r="AN574"/>
  <c r="AN753"/>
  <c r="AN765" s="1"/>
  <c r="AN575"/>
  <c r="AN783"/>
  <c r="AN112"/>
  <c r="AN174"/>
  <c r="AN107"/>
  <c r="AN260"/>
  <c r="AN164"/>
  <c r="AN343"/>
  <c r="AN385"/>
  <c r="AN227"/>
  <c r="AN243"/>
  <c r="AN172"/>
  <c r="AN149"/>
  <c r="AN111"/>
  <c r="AN228"/>
  <c r="AN151"/>
  <c r="AN108"/>
  <c r="AN345"/>
  <c r="AN230"/>
  <c r="AN242"/>
  <c r="AN241"/>
  <c r="AN171"/>
  <c r="AN347"/>
  <c r="AN178"/>
  <c r="AN110"/>
  <c r="AN100"/>
  <c r="AN384"/>
  <c r="AN123"/>
  <c r="AN371"/>
  <c r="AN381"/>
  <c r="AN165"/>
  <c r="AN229"/>
  <c r="AN122"/>
  <c r="AN239"/>
  <c r="AN150"/>
  <c r="AN203"/>
  <c r="AN98"/>
  <c r="AN268"/>
  <c r="AN200"/>
  <c r="AN201"/>
  <c r="AN113"/>
  <c r="AN380"/>
  <c r="AN269"/>
  <c r="AN383"/>
  <c r="AN217"/>
  <c r="AN264"/>
  <c r="AN161"/>
  <c r="AN252"/>
  <c r="AN138"/>
  <c r="AN266"/>
  <c r="AN96"/>
  <c r="AN368"/>
  <c r="AN214"/>
  <c r="AN162"/>
  <c r="AN124"/>
  <c r="AN99"/>
  <c r="AN344"/>
  <c r="AN263"/>
  <c r="AN137"/>
  <c r="AN255"/>
  <c r="AN254"/>
  <c r="AN253"/>
  <c r="AN215"/>
  <c r="AN373"/>
  <c r="AN148"/>
  <c r="AN267"/>
  <c r="AN139"/>
  <c r="AN163"/>
  <c r="AN175"/>
  <c r="AN135"/>
  <c r="AN216"/>
  <c r="AN386"/>
  <c r="AN256"/>
  <c r="AN202"/>
  <c r="AN370"/>
  <c r="AN240"/>
  <c r="AN126"/>
  <c r="AN177"/>
  <c r="AN170"/>
  <c r="AN667"/>
  <c r="AN106"/>
  <c r="AN136"/>
  <c r="AN109"/>
  <c r="AN372"/>
  <c r="AN265"/>
  <c r="AN213"/>
  <c r="AN377"/>
  <c r="AN97"/>
  <c r="AN105"/>
  <c r="AN152"/>
  <c r="AN125"/>
  <c r="AN204"/>
  <c r="AN369"/>
  <c r="AN346"/>
  <c r="AN367"/>
  <c r="AN173"/>
  <c r="AN378"/>
  <c r="AN784"/>
  <c r="AN511"/>
  <c r="AN510"/>
  <c r="AN104"/>
  <c r="AN382"/>
  <c r="AN176"/>
  <c r="AN261"/>
  <c r="AN169"/>
  <c r="AN226"/>
  <c r="AN379"/>
  <c r="AN576"/>
  <c r="AN262"/>
  <c r="AN666"/>
  <c r="AN668"/>
  <c r="AN785"/>
  <c r="AN512"/>
  <c r="AN577"/>
  <c r="AN643"/>
  <c r="AN565"/>
  <c r="AN552"/>
  <c r="AN669"/>
  <c r="AN578"/>
  <c r="AN747"/>
  <c r="AN786"/>
  <c r="AN526"/>
  <c r="AN500"/>
  <c r="AN513"/>
  <c r="AN630"/>
  <c r="AN617"/>
  <c r="AN321"/>
  <c r="AN656"/>
  <c r="AN539"/>
  <c r="AN604"/>
  <c r="AN319"/>
  <c r="AN320"/>
  <c r="AN566"/>
  <c r="AN540"/>
  <c r="AN579"/>
  <c r="AN501"/>
  <c r="AN644"/>
  <c r="AN631"/>
  <c r="AN748"/>
  <c r="AN787"/>
  <c r="AN657"/>
  <c r="AN605"/>
  <c r="AN618"/>
  <c r="AN527"/>
  <c r="AN514"/>
  <c r="AN670"/>
  <c r="AN553"/>
  <c r="AN734"/>
  <c r="AO734" s="1"/>
  <c r="AN671"/>
  <c r="AN632"/>
  <c r="AN788"/>
  <c r="AN658"/>
  <c r="AN606"/>
  <c r="AN645"/>
  <c r="AN749"/>
  <c r="AN541"/>
  <c r="AN515"/>
  <c r="AN554"/>
  <c r="AN502"/>
  <c r="AN318"/>
  <c r="AN619"/>
  <c r="AN567"/>
  <c r="AN580"/>
  <c r="AN528"/>
  <c r="AN364"/>
  <c r="AN581"/>
  <c r="AN555"/>
  <c r="AN672"/>
  <c r="AN529"/>
  <c r="AN317"/>
  <c r="AN789"/>
  <c r="AN620"/>
  <c r="AN542"/>
  <c r="AN646"/>
  <c r="AN503"/>
  <c r="AN659"/>
  <c r="AN633"/>
  <c r="AN750"/>
  <c r="AN516"/>
  <c r="AN568"/>
  <c r="AN607"/>
  <c r="AN190"/>
  <c r="AN673"/>
  <c r="AN621"/>
  <c r="AN608"/>
  <c r="AN504"/>
  <c r="AN333"/>
  <c r="AO333" s="1"/>
  <c r="AN530"/>
  <c r="AN569"/>
  <c r="AN647"/>
  <c r="AN582"/>
  <c r="AN464"/>
  <c r="AO464" s="1"/>
  <c r="AN334"/>
  <c r="AN660"/>
  <c r="AN517"/>
  <c r="AN543"/>
  <c r="AN634"/>
  <c r="AN751"/>
  <c r="AN556"/>
  <c r="AN790"/>
  <c r="AN332"/>
  <c r="AO332" s="1"/>
  <c r="AN295"/>
  <c r="AO295" s="1"/>
  <c r="AN679"/>
  <c r="AO679" s="1"/>
  <c r="AN463"/>
  <c r="AO463" s="1"/>
  <c r="AN282"/>
  <c r="AN293"/>
  <c r="AO293" s="1"/>
  <c r="AN592"/>
  <c r="AO592" s="1"/>
  <c r="AN683"/>
  <c r="AO683" s="1"/>
  <c r="AN189"/>
  <c r="AO189" s="1"/>
  <c r="AN737"/>
  <c r="AN591"/>
  <c r="AO591" s="1"/>
  <c r="AN738"/>
  <c r="AO738" s="1"/>
  <c r="AN771"/>
  <c r="AO771" s="1"/>
  <c r="AN685"/>
  <c r="AO685" s="1"/>
  <c r="AN306"/>
  <c r="AO306" s="1"/>
  <c r="AN725"/>
  <c r="AN274"/>
  <c r="AO274" s="1"/>
  <c r="AN294"/>
  <c r="AN278"/>
  <c r="AO278" s="1"/>
  <c r="AN794"/>
  <c r="AO794" s="1"/>
  <c r="AN818"/>
  <c r="AN440"/>
  <c r="AO863"/>
  <c r="AO593"/>
  <c r="AO841"/>
  <c r="AO711"/>
  <c r="AO825"/>
  <c r="AO807"/>
  <c r="AO305"/>
  <c r="AO277"/>
  <c r="AO276"/>
  <c r="AO708"/>
  <c r="AO456"/>
  <c r="AO849"/>
  <c r="AO808"/>
  <c r="AO770"/>
  <c r="AO434"/>
  <c r="AO595"/>
  <c r="AO776"/>
  <c r="AO404"/>
  <c r="AO455"/>
  <c r="AO677"/>
  <c r="AO460"/>
  <c r="AO848"/>
  <c r="AO417"/>
  <c r="AO411"/>
  <c r="AO709"/>
  <c r="AO407"/>
  <c r="AN410"/>
  <c r="AO410" s="1"/>
  <c r="AN436"/>
  <c r="AO436" s="1"/>
  <c r="AN828"/>
  <c r="AO828" s="1"/>
  <c r="AN862"/>
  <c r="AO862" s="1"/>
  <c r="AN392"/>
  <c r="AO392" s="1"/>
  <c r="AN292"/>
  <c r="AO292" s="1"/>
  <c r="AN330"/>
  <c r="AO330" s="1"/>
  <c r="AN772"/>
  <c r="AO772" s="1"/>
  <c r="AN451"/>
  <c r="AO451" s="1"/>
  <c r="AO722"/>
  <c r="AO280"/>
  <c r="AO450"/>
  <c r="AO408"/>
  <c r="AO864"/>
  <c r="AO827"/>
  <c r="AO859"/>
  <c r="AO448"/>
  <c r="AO279"/>
  <c r="AO811"/>
  <c r="AO795"/>
  <c r="AO839"/>
  <c r="AO447"/>
  <c r="AO409"/>
  <c r="AO797"/>
  <c r="AO678"/>
  <c r="AO461"/>
  <c r="AO391"/>
  <c r="AO431"/>
  <c r="AO798"/>
  <c r="AO444"/>
  <c r="AO814"/>
  <c r="AO852"/>
  <c r="AO412"/>
  <c r="AO308"/>
  <c r="AO721"/>
  <c r="AO191"/>
  <c r="AO837"/>
  <c r="AN435"/>
  <c r="AO435" s="1"/>
  <c r="AN686"/>
  <c r="AO686" s="1"/>
  <c r="AN446"/>
  <c r="AO446" s="1"/>
  <c r="AN273"/>
  <c r="AO273" s="1"/>
  <c r="AN851"/>
  <c r="AO851" s="1"/>
  <c r="AN432"/>
  <c r="AO432" s="1"/>
  <c r="AN823"/>
  <c r="AO823" s="1"/>
  <c r="AN423"/>
  <c r="AO423" s="1"/>
  <c r="AN724"/>
  <c r="AO724" s="1"/>
  <c r="AO396"/>
  <c r="AO187"/>
  <c r="AO458"/>
  <c r="AO829"/>
  <c r="AO424"/>
  <c r="AO816"/>
  <c r="AO854"/>
  <c r="AO769"/>
  <c r="AO836"/>
  <c r="AO710"/>
  <c r="AO399"/>
  <c r="AO304"/>
  <c r="AO850"/>
  <c r="AO416"/>
  <c r="AO809"/>
  <c r="AO331"/>
  <c r="AO696"/>
  <c r="AO768"/>
  <c r="AO449"/>
  <c r="AO846"/>
  <c r="AO868"/>
  <c r="AO393"/>
  <c r="AO861"/>
  <c r="AO445"/>
  <c r="AO681"/>
  <c r="AO684"/>
  <c r="AO594"/>
  <c r="AO736"/>
  <c r="AO281"/>
  <c r="AO826"/>
  <c r="AN699"/>
  <c r="AO699" s="1"/>
  <c r="AN723"/>
  <c r="AO723" s="1"/>
  <c r="AN712"/>
  <c r="AO712" s="1"/>
  <c r="AN462"/>
  <c r="AO462" s="1"/>
  <c r="AN418"/>
  <c r="AO418" s="1"/>
  <c r="AN697"/>
  <c r="AO697" s="1"/>
  <c r="AN822"/>
  <c r="AO822" s="1"/>
  <c r="AL865"/>
  <c r="AK821"/>
  <c r="AI835"/>
  <c r="AK833"/>
  <c r="AF429"/>
  <c r="AE439"/>
  <c r="AG403"/>
  <c r="AF413"/>
  <c r="AM820"/>
  <c r="AL442"/>
  <c r="AL792"/>
  <c r="AD8" i="24"/>
  <c r="AC22"/>
  <c r="AC33" s="1"/>
  <c r="AN401" i="18"/>
  <c r="AO831"/>
  <c r="AJ856"/>
  <c r="AK844"/>
  <c r="AH465"/>
  <c r="AI453"/>
  <c r="AJ390"/>
  <c r="AI400"/>
  <c r="AJ867"/>
  <c r="AI869"/>
  <c r="AI803"/>
  <c r="AJ443"/>
  <c r="AI452"/>
  <c r="AH426"/>
  <c r="AI414"/>
  <c r="AL388"/>
  <c r="AN857"/>
  <c r="AL427"/>
  <c r="AH805"/>
  <c r="AG830" l="1"/>
  <c r="AH824"/>
  <c r="AK855"/>
  <c r="AL855" s="1"/>
  <c r="AN801"/>
  <c r="AO801" s="1"/>
  <c r="AP801" s="1"/>
  <c r="AH842"/>
  <c r="AG843"/>
  <c r="AE817"/>
  <c r="AG799"/>
  <c r="AF804"/>
  <c r="AG813"/>
  <c r="AF817"/>
  <c r="AE804"/>
  <c r="AO5" i="24"/>
  <c r="AP4" i="18"/>
  <c r="AP3"/>
  <c r="AO508"/>
  <c r="AO76"/>
  <c r="AO88" s="1"/>
  <c r="AO480"/>
  <c r="AO492" s="1"/>
  <c r="AO781"/>
  <c r="AO664"/>
  <c r="AO509"/>
  <c r="AO665"/>
  <c r="AO349"/>
  <c r="AO361" s="1"/>
  <c r="AO573"/>
  <c r="AO782"/>
  <c r="AO574"/>
  <c r="AO753"/>
  <c r="AO765" s="1"/>
  <c r="AO575"/>
  <c r="AO783"/>
  <c r="AO213"/>
  <c r="AO379"/>
  <c r="AO109"/>
  <c r="AO110"/>
  <c r="AO369"/>
  <c r="AO100"/>
  <c r="AO104"/>
  <c r="AO148"/>
  <c r="AO136"/>
  <c r="AO269"/>
  <c r="AO162"/>
  <c r="AO267"/>
  <c r="AO174"/>
  <c r="AO371"/>
  <c r="AO228"/>
  <c r="AO266"/>
  <c r="AO164"/>
  <c r="AO216"/>
  <c r="AO253"/>
  <c r="AO175"/>
  <c r="AO201"/>
  <c r="AO125"/>
  <c r="AO176"/>
  <c r="AO214"/>
  <c r="AO346"/>
  <c r="AO226"/>
  <c r="AO96"/>
  <c r="AO229"/>
  <c r="AO163"/>
  <c r="AO255"/>
  <c r="AO263"/>
  <c r="AO381"/>
  <c r="AO173"/>
  <c r="AO138"/>
  <c r="AO240"/>
  <c r="AO137"/>
  <c r="AO385"/>
  <c r="AO254"/>
  <c r="AO256"/>
  <c r="AO227"/>
  <c r="AO152"/>
  <c r="AO243"/>
  <c r="AO260"/>
  <c r="AO386"/>
  <c r="AO178"/>
  <c r="AO204"/>
  <c r="AO135"/>
  <c r="AO252"/>
  <c r="AO151"/>
  <c r="AO177"/>
  <c r="AO268"/>
  <c r="AO97"/>
  <c r="AO161"/>
  <c r="AO171"/>
  <c r="AO384"/>
  <c r="AO124"/>
  <c r="AO345"/>
  <c r="AO98"/>
  <c r="AO370"/>
  <c r="AO239"/>
  <c r="AO107"/>
  <c r="AO215"/>
  <c r="AO242"/>
  <c r="AO217"/>
  <c r="AO382"/>
  <c r="AO372"/>
  <c r="AO150"/>
  <c r="AO113"/>
  <c r="AO383"/>
  <c r="AO123"/>
  <c r="AO241"/>
  <c r="AO108"/>
  <c r="AO261"/>
  <c r="AO380"/>
  <c r="AO373"/>
  <c r="AO170"/>
  <c r="AO149"/>
  <c r="AO122"/>
  <c r="AO230"/>
  <c r="AO172"/>
  <c r="AO99"/>
  <c r="AO200"/>
  <c r="AO347"/>
  <c r="AO169"/>
  <c r="AO576"/>
  <c r="AO666"/>
  <c r="AO368"/>
  <c r="AO126"/>
  <c r="AO377"/>
  <c r="AO112"/>
  <c r="AO343"/>
  <c r="AO105"/>
  <c r="AO111"/>
  <c r="AO365"/>
  <c r="AO367"/>
  <c r="AP367" s="1"/>
  <c r="AO667"/>
  <c r="AO511"/>
  <c r="AO106"/>
  <c r="AO510"/>
  <c r="AO265"/>
  <c r="AO203"/>
  <c r="AO202"/>
  <c r="AO165"/>
  <c r="AO344"/>
  <c r="AO264"/>
  <c r="AO139"/>
  <c r="AO378"/>
  <c r="AO784"/>
  <c r="AO262"/>
  <c r="AO785"/>
  <c r="AO668"/>
  <c r="AO512"/>
  <c r="AO577"/>
  <c r="AO366"/>
  <c r="AO656"/>
  <c r="AO747"/>
  <c r="AO565"/>
  <c r="AO786"/>
  <c r="AO319"/>
  <c r="AP319" s="1"/>
  <c r="AO539"/>
  <c r="AO604"/>
  <c r="AO630"/>
  <c r="AO669"/>
  <c r="AO617"/>
  <c r="AO552"/>
  <c r="AO526"/>
  <c r="AO500"/>
  <c r="AO513"/>
  <c r="AO578"/>
  <c r="AO643"/>
  <c r="AO605"/>
  <c r="AO631"/>
  <c r="AO501"/>
  <c r="AO540"/>
  <c r="AO787"/>
  <c r="AO579"/>
  <c r="AO566"/>
  <c r="AO644"/>
  <c r="AO553"/>
  <c r="AO527"/>
  <c r="AO657"/>
  <c r="AO748"/>
  <c r="AO618"/>
  <c r="AO514"/>
  <c r="AO670"/>
  <c r="AO321"/>
  <c r="AO632"/>
  <c r="AO749"/>
  <c r="AO580"/>
  <c r="AO645"/>
  <c r="AO502"/>
  <c r="AO188"/>
  <c r="AO619"/>
  <c r="AO658"/>
  <c r="AO541"/>
  <c r="AO554"/>
  <c r="AO528"/>
  <c r="AO671"/>
  <c r="AO515"/>
  <c r="AO788"/>
  <c r="AO606"/>
  <c r="AO567"/>
  <c r="AO320"/>
  <c r="AO633"/>
  <c r="AO542"/>
  <c r="AO364"/>
  <c r="AO317"/>
  <c r="AO672"/>
  <c r="AO789"/>
  <c r="AO516"/>
  <c r="AO503"/>
  <c r="AO568"/>
  <c r="AO581"/>
  <c r="AO646"/>
  <c r="AO659"/>
  <c r="AO318"/>
  <c r="AO607"/>
  <c r="AO529"/>
  <c r="AO620"/>
  <c r="AO555"/>
  <c r="AO750"/>
  <c r="AO569"/>
  <c r="AO517"/>
  <c r="AO504"/>
  <c r="AO790"/>
  <c r="AO543"/>
  <c r="AO621"/>
  <c r="AO530"/>
  <c r="AO660"/>
  <c r="AO751"/>
  <c r="AO608"/>
  <c r="AO647"/>
  <c r="AO334"/>
  <c r="AP334" s="1"/>
  <c r="AO422"/>
  <c r="AP422" s="1"/>
  <c r="AO556"/>
  <c r="AO634"/>
  <c r="AO673"/>
  <c r="AO582"/>
  <c r="AO190"/>
  <c r="AO282"/>
  <c r="AO840"/>
  <c r="AP840" s="1"/>
  <c r="AO291"/>
  <c r="AP291" s="1"/>
  <c r="AO307"/>
  <c r="AP307" s="1"/>
  <c r="AO737"/>
  <c r="AO725"/>
  <c r="AP725" s="1"/>
  <c r="AO294"/>
  <c r="AP294" s="1"/>
  <c r="AO818"/>
  <c r="AO735"/>
  <c r="AO440"/>
  <c r="AP594"/>
  <c r="AP445"/>
  <c r="AP331"/>
  <c r="AP769"/>
  <c r="AP723"/>
  <c r="AP868"/>
  <c r="AP696"/>
  <c r="AP850"/>
  <c r="AP836"/>
  <c r="AP424"/>
  <c r="AP396"/>
  <c r="AP432"/>
  <c r="AP686"/>
  <c r="AP814"/>
  <c r="AP391"/>
  <c r="AP409"/>
  <c r="AP811"/>
  <c r="AP859"/>
  <c r="AP450"/>
  <c r="AP772"/>
  <c r="AP862"/>
  <c r="AP407"/>
  <c r="AP848"/>
  <c r="AP404"/>
  <c r="AP456"/>
  <c r="AP305"/>
  <c r="AP841"/>
  <c r="AP685"/>
  <c r="AP295"/>
  <c r="AO680"/>
  <c r="AP680" s="1"/>
  <c r="AO695"/>
  <c r="AP695" s="1"/>
  <c r="AO815"/>
  <c r="AP815" s="1"/>
  <c r="AO425"/>
  <c r="AP425" s="1"/>
  <c r="AO810"/>
  <c r="AP810" s="1"/>
  <c r="AO866"/>
  <c r="AP866" s="1"/>
  <c r="AO394"/>
  <c r="AP394" s="1"/>
  <c r="AO698"/>
  <c r="AP698" s="1"/>
  <c r="AO406"/>
  <c r="AP406" s="1"/>
  <c r="AO459"/>
  <c r="AP459" s="1"/>
  <c r="AP826"/>
  <c r="AP418"/>
  <c r="AP697"/>
  <c r="AP712"/>
  <c r="AP393"/>
  <c r="AP768"/>
  <c r="AP416"/>
  <c r="AP710"/>
  <c r="AP816"/>
  <c r="AP187"/>
  <c r="AP823"/>
  <c r="AP446"/>
  <c r="AP191"/>
  <c r="AP852"/>
  <c r="AP431"/>
  <c r="AP797"/>
  <c r="AP795"/>
  <c r="AP448"/>
  <c r="AP408"/>
  <c r="AP451"/>
  <c r="AP392"/>
  <c r="AP410"/>
  <c r="AP417"/>
  <c r="AP455"/>
  <c r="AP434"/>
  <c r="AP849"/>
  <c r="AP277"/>
  <c r="AP711"/>
  <c r="AP278"/>
  <c r="AP592"/>
  <c r="AP679"/>
  <c r="AP333"/>
  <c r="AP437"/>
  <c r="AO853"/>
  <c r="AP853" s="1"/>
  <c r="AO438"/>
  <c r="AP438" s="1"/>
  <c r="AO405"/>
  <c r="AP405" s="1"/>
  <c r="AO421"/>
  <c r="AP421" s="1"/>
  <c r="AO433"/>
  <c r="AP433" s="1"/>
  <c r="AO774"/>
  <c r="AP774" s="1"/>
  <c r="AO812"/>
  <c r="AP812" s="1"/>
  <c r="AO275"/>
  <c r="AP275" s="1"/>
  <c r="AO796"/>
  <c r="AP796" s="1"/>
  <c r="AP822"/>
  <c r="AP861"/>
  <c r="AP449"/>
  <c r="AP809"/>
  <c r="AP399"/>
  <c r="AP854"/>
  <c r="AP458"/>
  <c r="AP423"/>
  <c r="AP273"/>
  <c r="AP837"/>
  <c r="AP412"/>
  <c r="AP798"/>
  <c r="AP678"/>
  <c r="AP839"/>
  <c r="AP279"/>
  <c r="AP864"/>
  <c r="AP722"/>
  <c r="AP292"/>
  <c r="AP436"/>
  <c r="AP411"/>
  <c r="AP677"/>
  <c r="AP808"/>
  <c r="AP276"/>
  <c r="AP825"/>
  <c r="AP863"/>
  <c r="AP794"/>
  <c r="AP683"/>
  <c r="AP463"/>
  <c r="AP464"/>
  <c r="AP860"/>
  <c r="AP682"/>
  <c r="AP834"/>
  <c r="AP800"/>
  <c r="AP457"/>
  <c r="AP802"/>
  <c r="AP430"/>
  <c r="AP775"/>
  <c r="AP419"/>
  <c r="AP462"/>
  <c r="AP846"/>
  <c r="AP304"/>
  <c r="AP829"/>
  <c r="AP724"/>
  <c r="AP851"/>
  <c r="AP435"/>
  <c r="AP308"/>
  <c r="AP444"/>
  <c r="AP461"/>
  <c r="AP447"/>
  <c r="AP827"/>
  <c r="AP330"/>
  <c r="AP828"/>
  <c r="AP709"/>
  <c r="AP460"/>
  <c r="AP776"/>
  <c r="AP770"/>
  <c r="AP708"/>
  <c r="AP807"/>
  <c r="AP593"/>
  <c r="AP397"/>
  <c r="AP773"/>
  <c r="AP838"/>
  <c r="AP777"/>
  <c r="AP847"/>
  <c r="AP398"/>
  <c r="AP420"/>
  <c r="AP395"/>
  <c r="AK867"/>
  <c r="AJ869"/>
  <c r="AJ803"/>
  <c r="AK390"/>
  <c r="AJ400"/>
  <c r="AE8" i="24"/>
  <c r="AD22"/>
  <c r="AD33" s="1"/>
  <c r="AN820" i="18"/>
  <c r="AG429"/>
  <c r="AF439"/>
  <c r="AJ835"/>
  <c r="AM865"/>
  <c r="AM427"/>
  <c r="AO857"/>
  <c r="AI426"/>
  <c r="AJ414"/>
  <c r="AI465"/>
  <c r="AJ453"/>
  <c r="AP831"/>
  <c r="AM792"/>
  <c r="AM442"/>
  <c r="AH403"/>
  <c r="AG413"/>
  <c r="AL833"/>
  <c r="AL821"/>
  <c r="AK443"/>
  <c r="AJ452"/>
  <c r="AI805"/>
  <c r="AM388"/>
  <c r="AK856"/>
  <c r="AL844"/>
  <c r="AO401"/>
  <c r="AH830" l="1"/>
  <c r="AI824"/>
  <c r="AM855"/>
  <c r="AG804"/>
  <c r="AH799"/>
  <c r="AI842"/>
  <c r="AH843"/>
  <c r="AH813"/>
  <c r="AG817"/>
  <c r="AP5" i="24"/>
  <c r="AQ4" i="18"/>
  <c r="AP76"/>
  <c r="AP88" s="1"/>
  <c r="AP508"/>
  <c r="AP509"/>
  <c r="AP573"/>
  <c r="AP782"/>
  <c r="AP783"/>
  <c r="AQ3"/>
  <c r="AP781"/>
  <c r="AP664"/>
  <c r="AP574"/>
  <c r="AP665"/>
  <c r="AP349"/>
  <c r="AP361" s="1"/>
  <c r="AP480"/>
  <c r="AP492" s="1"/>
  <c r="AP575"/>
  <c r="AP753"/>
  <c r="AP765" s="1"/>
  <c r="AP229"/>
  <c r="AP100"/>
  <c r="AP267"/>
  <c r="AP124"/>
  <c r="AP386"/>
  <c r="AP96"/>
  <c r="AP112"/>
  <c r="AP176"/>
  <c r="AP98"/>
  <c r="AP266"/>
  <c r="AP177"/>
  <c r="AP162"/>
  <c r="AP139"/>
  <c r="AP346"/>
  <c r="AP178"/>
  <c r="AP138"/>
  <c r="AP343"/>
  <c r="AP202"/>
  <c r="AP253"/>
  <c r="AP345"/>
  <c r="AP171"/>
  <c r="AP260"/>
  <c r="AP217"/>
  <c r="AP151"/>
  <c r="AP256"/>
  <c r="AP269"/>
  <c r="AP216"/>
  <c r="AP148"/>
  <c r="AP110"/>
  <c r="AP264"/>
  <c r="AP213"/>
  <c r="AP347"/>
  <c r="AP230"/>
  <c r="AP215"/>
  <c r="AP239"/>
  <c r="AP203"/>
  <c r="AP200"/>
  <c r="AP175"/>
  <c r="AP104"/>
  <c r="AP263"/>
  <c r="AP373"/>
  <c r="AP370"/>
  <c r="AP123"/>
  <c r="AP135"/>
  <c r="AP137"/>
  <c r="AP126"/>
  <c r="AP242"/>
  <c r="AP255"/>
  <c r="AP164"/>
  <c r="AP201"/>
  <c r="AP204"/>
  <c r="AP122"/>
  <c r="AP99"/>
  <c r="AP161"/>
  <c r="AP113"/>
  <c r="AP379"/>
  <c r="AP172"/>
  <c r="AP265"/>
  <c r="AP109"/>
  <c r="AP243"/>
  <c r="AP163"/>
  <c r="AP382"/>
  <c r="AP174"/>
  <c r="AP226"/>
  <c r="AP173"/>
  <c r="AP344"/>
  <c r="AP149"/>
  <c r="AP381"/>
  <c r="AP268"/>
  <c r="AP252"/>
  <c r="AP384"/>
  <c r="AP108"/>
  <c r="AP383"/>
  <c r="AP152"/>
  <c r="AP136"/>
  <c r="AP214"/>
  <c r="AP105"/>
  <c r="AP125"/>
  <c r="AP169"/>
  <c r="AP261"/>
  <c r="AP666"/>
  <c r="AP377"/>
  <c r="AP97"/>
  <c r="AP385"/>
  <c r="AP227"/>
  <c r="AP667"/>
  <c r="AP576"/>
  <c r="AP784"/>
  <c r="AP262"/>
  <c r="AP107"/>
  <c r="AP241"/>
  <c r="AP371"/>
  <c r="AP165"/>
  <c r="AP380"/>
  <c r="AP378"/>
  <c r="AP150"/>
  <c r="AP111"/>
  <c r="AP372"/>
  <c r="AP254"/>
  <c r="AP228"/>
  <c r="AP240"/>
  <c r="AP170"/>
  <c r="AP511"/>
  <c r="AP106"/>
  <c r="AP510"/>
  <c r="AP512"/>
  <c r="AP785"/>
  <c r="AP668"/>
  <c r="AP369"/>
  <c r="AQ369" s="1"/>
  <c r="AP365"/>
  <c r="AP577"/>
  <c r="AP368"/>
  <c r="AP747"/>
  <c r="AP656"/>
  <c r="AP500"/>
  <c r="AP786"/>
  <c r="AP513"/>
  <c r="AP539"/>
  <c r="AP526"/>
  <c r="AP604"/>
  <c r="AP565"/>
  <c r="AP643"/>
  <c r="AP578"/>
  <c r="AP669"/>
  <c r="AP617"/>
  <c r="AP630"/>
  <c r="AP552"/>
  <c r="AP366"/>
  <c r="AP657"/>
  <c r="AP605"/>
  <c r="AP553"/>
  <c r="AP748"/>
  <c r="AP514"/>
  <c r="AP631"/>
  <c r="AP501"/>
  <c r="AP579"/>
  <c r="AP787"/>
  <c r="AP644"/>
  <c r="AP540"/>
  <c r="AP618"/>
  <c r="AP566"/>
  <c r="AP527"/>
  <c r="AP670"/>
  <c r="AP567"/>
  <c r="AP541"/>
  <c r="AP606"/>
  <c r="AP619"/>
  <c r="AP554"/>
  <c r="AP580"/>
  <c r="AP658"/>
  <c r="AP528"/>
  <c r="AP671"/>
  <c r="AP188"/>
  <c r="AP321"/>
  <c r="AP502"/>
  <c r="AP749"/>
  <c r="AP632"/>
  <c r="AP645"/>
  <c r="AP788"/>
  <c r="AP515"/>
  <c r="AP659"/>
  <c r="AP555"/>
  <c r="AP620"/>
  <c r="AP633"/>
  <c r="AP320"/>
  <c r="AP734"/>
  <c r="AQ734" s="1"/>
  <c r="AP581"/>
  <c r="AP503"/>
  <c r="AP607"/>
  <c r="AP529"/>
  <c r="AP568"/>
  <c r="AP750"/>
  <c r="AP789"/>
  <c r="AP542"/>
  <c r="AP672"/>
  <c r="AP516"/>
  <c r="AP646"/>
  <c r="AP582"/>
  <c r="AP673"/>
  <c r="AP543"/>
  <c r="AP634"/>
  <c r="AP621"/>
  <c r="AP504"/>
  <c r="AP281"/>
  <c r="AP647"/>
  <c r="AP530"/>
  <c r="AP318"/>
  <c r="AP317"/>
  <c r="AQ317" s="1"/>
  <c r="AP556"/>
  <c r="AP751"/>
  <c r="AP608"/>
  <c r="AP569"/>
  <c r="AP660"/>
  <c r="AP517"/>
  <c r="AP790"/>
  <c r="AP364"/>
  <c r="AP190"/>
  <c r="AP735"/>
  <c r="AQ735" s="1"/>
  <c r="AP736"/>
  <c r="AP332"/>
  <c r="AQ332" s="1"/>
  <c r="AP293"/>
  <c r="AQ293" s="1"/>
  <c r="AP282"/>
  <c r="AQ282" s="1"/>
  <c r="AP280"/>
  <c r="AP684"/>
  <c r="AP189"/>
  <c r="AP595"/>
  <c r="AP681"/>
  <c r="AQ681" s="1"/>
  <c r="AP721"/>
  <c r="AP699"/>
  <c r="AQ699" s="1"/>
  <c r="AP591"/>
  <c r="AQ591" s="1"/>
  <c r="AP771"/>
  <c r="AQ771" s="1"/>
  <c r="AP738"/>
  <c r="AQ738" s="1"/>
  <c r="AP306"/>
  <c r="AP737"/>
  <c r="AP274"/>
  <c r="AQ274" s="1"/>
  <c r="AP818"/>
  <c r="AP440"/>
  <c r="AQ395"/>
  <c r="AQ828"/>
  <c r="AQ847"/>
  <c r="AQ773"/>
  <c r="AQ708"/>
  <c r="AQ709"/>
  <c r="AQ308"/>
  <c r="AQ829"/>
  <c r="AQ419"/>
  <c r="AQ457"/>
  <c r="AQ860"/>
  <c r="AQ794"/>
  <c r="AQ808"/>
  <c r="AQ292"/>
  <c r="AQ839"/>
  <c r="AQ837"/>
  <c r="AQ854"/>
  <c r="AQ861"/>
  <c r="AQ812"/>
  <c r="AQ405"/>
  <c r="AQ278"/>
  <c r="AQ849"/>
  <c r="AQ410"/>
  <c r="AQ448"/>
  <c r="AQ852"/>
  <c r="AQ187"/>
  <c r="AQ768"/>
  <c r="AQ418"/>
  <c r="AQ698"/>
  <c r="AQ425"/>
  <c r="AQ305"/>
  <c r="AQ848"/>
  <c r="AQ450"/>
  <c r="AQ391"/>
  <c r="AQ396"/>
  <c r="AQ696"/>
  <c r="AQ769"/>
  <c r="AQ594"/>
  <c r="AQ291"/>
  <c r="AQ422"/>
  <c r="AQ397"/>
  <c r="AQ398"/>
  <c r="AQ838"/>
  <c r="AQ807"/>
  <c r="AQ460"/>
  <c r="AQ827"/>
  <c r="AQ444"/>
  <c r="AQ724"/>
  <c r="AQ462"/>
  <c r="AQ682"/>
  <c r="AQ683"/>
  <c r="AQ276"/>
  <c r="AQ436"/>
  <c r="AQ279"/>
  <c r="AQ412"/>
  <c r="AQ458"/>
  <c r="AQ449"/>
  <c r="AQ275"/>
  <c r="AQ421"/>
  <c r="AQ437"/>
  <c r="AQ592"/>
  <c r="AQ277"/>
  <c r="AQ417"/>
  <c r="AQ408"/>
  <c r="AQ431"/>
  <c r="AQ823"/>
  <c r="AQ416"/>
  <c r="AQ697"/>
  <c r="AQ406"/>
  <c r="AQ810"/>
  <c r="AQ680"/>
  <c r="AQ841"/>
  <c r="AQ404"/>
  <c r="AQ772"/>
  <c r="AQ409"/>
  <c r="AQ432"/>
  <c r="AQ850"/>
  <c r="AQ307"/>
  <c r="AQ367"/>
  <c r="AQ420"/>
  <c r="AQ593"/>
  <c r="AQ776"/>
  <c r="AQ330"/>
  <c r="AQ461"/>
  <c r="AQ851"/>
  <c r="AQ846"/>
  <c r="AQ430"/>
  <c r="AQ463"/>
  <c r="AQ825"/>
  <c r="AQ411"/>
  <c r="AQ864"/>
  <c r="AQ798"/>
  <c r="AQ423"/>
  <c r="AQ809"/>
  <c r="AQ796"/>
  <c r="AQ433"/>
  <c r="AQ853"/>
  <c r="AQ679"/>
  <c r="AQ711"/>
  <c r="AQ455"/>
  <c r="AQ451"/>
  <c r="AQ797"/>
  <c r="AQ446"/>
  <c r="AQ710"/>
  <c r="AQ712"/>
  <c r="AQ459"/>
  <c r="AQ866"/>
  <c r="AQ695"/>
  <c r="AQ685"/>
  <c r="AQ801"/>
  <c r="AQ862"/>
  <c r="AQ811"/>
  <c r="AQ686"/>
  <c r="AQ836"/>
  <c r="AQ723"/>
  <c r="AQ445"/>
  <c r="AQ777"/>
  <c r="AQ770"/>
  <c r="AQ447"/>
  <c r="AQ435"/>
  <c r="AQ304"/>
  <c r="AQ775"/>
  <c r="AQ800"/>
  <c r="AQ464"/>
  <c r="AQ863"/>
  <c r="AQ677"/>
  <c r="AQ722"/>
  <c r="AQ678"/>
  <c r="AQ273"/>
  <c r="AQ399"/>
  <c r="AQ822"/>
  <c r="AQ774"/>
  <c r="AQ438"/>
  <c r="AQ333"/>
  <c r="AQ434"/>
  <c r="AQ392"/>
  <c r="AQ795"/>
  <c r="AQ191"/>
  <c r="AQ816"/>
  <c r="AQ393"/>
  <c r="AQ826"/>
  <c r="AQ394"/>
  <c r="AQ815"/>
  <c r="AQ295"/>
  <c r="AQ456"/>
  <c r="AQ407"/>
  <c r="AQ859"/>
  <c r="AQ814"/>
  <c r="AQ424"/>
  <c r="AQ868"/>
  <c r="AQ331"/>
  <c r="AQ725"/>
  <c r="AQ840"/>
  <c r="AQ334"/>
  <c r="AL856"/>
  <c r="AM844"/>
  <c r="AL443"/>
  <c r="AK452"/>
  <c r="AM833"/>
  <c r="AN442"/>
  <c r="AN865"/>
  <c r="AH429"/>
  <c r="AG439"/>
  <c r="AE22" i="24"/>
  <c r="AE33" s="1"/>
  <c r="AF8"/>
  <c r="AK803" i="18"/>
  <c r="AL867"/>
  <c r="AK869"/>
  <c r="AJ805"/>
  <c r="AP401"/>
  <c r="AN388"/>
  <c r="AN792"/>
  <c r="AJ465"/>
  <c r="AK453"/>
  <c r="AP857"/>
  <c r="AM821"/>
  <c r="AI403"/>
  <c r="AH413"/>
  <c r="AK835"/>
  <c r="AO820"/>
  <c r="AL390"/>
  <c r="AK400"/>
  <c r="AQ831"/>
  <c r="AJ426"/>
  <c r="AK414"/>
  <c r="AN427"/>
  <c r="AN855" l="1"/>
  <c r="AI830"/>
  <c r="AJ824"/>
  <c r="AJ842"/>
  <c r="AI843"/>
  <c r="AI813"/>
  <c r="AH817"/>
  <c r="AH804"/>
  <c r="AI799"/>
  <c r="AJ799" s="1"/>
  <c r="AJ804" s="1"/>
  <c r="AK842"/>
  <c r="AL842" s="1"/>
  <c r="AR4"/>
  <c r="AQ5" i="24"/>
  <c r="AQ76" i="18"/>
  <c r="AQ88" s="1"/>
  <c r="AQ573"/>
  <c r="AQ664"/>
  <c r="AR3"/>
  <c r="AR816" s="1"/>
  <c r="AQ508"/>
  <c r="AQ781"/>
  <c r="AQ782"/>
  <c r="AQ509"/>
  <c r="AQ665"/>
  <c r="AQ783"/>
  <c r="AQ349"/>
  <c r="AQ361" s="1"/>
  <c r="AQ480"/>
  <c r="AQ492" s="1"/>
  <c r="AQ574"/>
  <c r="AQ753"/>
  <c r="AQ765" s="1"/>
  <c r="AQ575"/>
  <c r="AQ176"/>
  <c r="AQ126"/>
  <c r="AQ381"/>
  <c r="AQ96"/>
  <c r="AQ100"/>
  <c r="AQ122"/>
  <c r="AQ165"/>
  <c r="AQ256"/>
  <c r="AQ343"/>
  <c r="AQ380"/>
  <c r="AQ109"/>
  <c r="AQ373"/>
  <c r="AQ217"/>
  <c r="AQ345"/>
  <c r="AQ252"/>
  <c r="AQ111"/>
  <c r="AQ265"/>
  <c r="AQ267"/>
  <c r="AQ382"/>
  <c r="AQ242"/>
  <c r="AQ104"/>
  <c r="AQ385"/>
  <c r="AQ384"/>
  <c r="AQ136"/>
  <c r="AQ371"/>
  <c r="AQ138"/>
  <c r="AQ174"/>
  <c r="AQ175"/>
  <c r="AQ379"/>
  <c r="AQ150"/>
  <c r="AQ137"/>
  <c r="AQ240"/>
  <c r="AQ255"/>
  <c r="AQ97"/>
  <c r="AQ163"/>
  <c r="AQ149"/>
  <c r="AQ269"/>
  <c r="AQ108"/>
  <c r="AQ178"/>
  <c r="AQ113"/>
  <c r="AQ243"/>
  <c r="AQ172"/>
  <c r="AQ239"/>
  <c r="AQ99"/>
  <c r="AQ266"/>
  <c r="AQ123"/>
  <c r="AQ241"/>
  <c r="AQ203"/>
  <c r="AQ346"/>
  <c r="AQ386"/>
  <c r="AQ201"/>
  <c r="AQ124"/>
  <c r="AQ151"/>
  <c r="AQ226"/>
  <c r="AQ164"/>
  <c r="AQ202"/>
  <c r="AQ347"/>
  <c r="AQ213"/>
  <c r="AQ372"/>
  <c r="AQ383"/>
  <c r="AQ110"/>
  <c r="AQ263"/>
  <c r="AQ148"/>
  <c r="AQ177"/>
  <c r="AQ214"/>
  <c r="AQ139"/>
  <c r="AQ230"/>
  <c r="AQ161"/>
  <c r="AQ268"/>
  <c r="AQ215"/>
  <c r="AQ377"/>
  <c r="AQ105"/>
  <c r="AQ125"/>
  <c r="AQ171"/>
  <c r="AQ344"/>
  <c r="AQ264"/>
  <c r="AQ378"/>
  <c r="AQ667"/>
  <c r="AQ253"/>
  <c r="AQ260"/>
  <c r="AQ98"/>
  <c r="AQ216"/>
  <c r="AQ228"/>
  <c r="AQ254"/>
  <c r="AQ511"/>
  <c r="AQ135"/>
  <c r="AQ261"/>
  <c r="AQ162"/>
  <c r="AQ204"/>
  <c r="AQ112"/>
  <c r="AQ107"/>
  <c r="AQ229"/>
  <c r="AQ152"/>
  <c r="AQ170"/>
  <c r="AQ784"/>
  <c r="AQ200"/>
  <c r="AQ227"/>
  <c r="AQ169"/>
  <c r="AQ173"/>
  <c r="AQ576"/>
  <c r="AQ106"/>
  <c r="AQ510"/>
  <c r="AQ262"/>
  <c r="AQ666"/>
  <c r="AQ785"/>
  <c r="AQ370"/>
  <c r="AQ577"/>
  <c r="AQ668"/>
  <c r="AQ512"/>
  <c r="AQ368"/>
  <c r="AR368" s="1"/>
  <c r="AQ786"/>
  <c r="AQ552"/>
  <c r="AQ526"/>
  <c r="AQ578"/>
  <c r="AQ513"/>
  <c r="AQ643"/>
  <c r="AQ630"/>
  <c r="AQ500"/>
  <c r="AQ604"/>
  <c r="AQ539"/>
  <c r="AQ669"/>
  <c r="AQ365"/>
  <c r="AQ617"/>
  <c r="AQ565"/>
  <c r="AQ747"/>
  <c r="AQ656"/>
  <c r="AQ748"/>
  <c r="AQ605"/>
  <c r="AQ787"/>
  <c r="AQ553"/>
  <c r="AQ540"/>
  <c r="AQ319"/>
  <c r="AQ366"/>
  <c r="AQ566"/>
  <c r="AQ618"/>
  <c r="AQ501"/>
  <c r="AQ644"/>
  <c r="AQ579"/>
  <c r="AQ631"/>
  <c r="AQ670"/>
  <c r="AQ527"/>
  <c r="AQ657"/>
  <c r="AQ514"/>
  <c r="AQ554"/>
  <c r="AQ606"/>
  <c r="AQ671"/>
  <c r="AQ541"/>
  <c r="AQ188"/>
  <c r="AQ321"/>
  <c r="AR321" s="1"/>
  <c r="AQ502"/>
  <c r="AQ645"/>
  <c r="AQ515"/>
  <c r="AQ619"/>
  <c r="AQ788"/>
  <c r="AQ749"/>
  <c r="AQ580"/>
  <c r="AQ658"/>
  <c r="AQ632"/>
  <c r="AQ528"/>
  <c r="AQ567"/>
  <c r="AQ789"/>
  <c r="AQ516"/>
  <c r="AQ659"/>
  <c r="AQ529"/>
  <c r="AQ750"/>
  <c r="AQ646"/>
  <c r="AQ503"/>
  <c r="AQ607"/>
  <c r="AQ581"/>
  <c r="AQ568"/>
  <c r="AQ620"/>
  <c r="AQ555"/>
  <c r="AQ672"/>
  <c r="AQ633"/>
  <c r="AQ542"/>
  <c r="AQ647"/>
  <c r="AQ569"/>
  <c r="AQ281"/>
  <c r="AR281" s="1"/>
  <c r="AQ504"/>
  <c r="AQ608"/>
  <c r="AQ621"/>
  <c r="AQ556"/>
  <c r="AQ790"/>
  <c r="AQ517"/>
  <c r="AQ751"/>
  <c r="AQ582"/>
  <c r="AQ673"/>
  <c r="AQ660"/>
  <c r="AQ634"/>
  <c r="AQ543"/>
  <c r="AQ530"/>
  <c r="AQ320"/>
  <c r="AQ834"/>
  <c r="AR834" s="1"/>
  <c r="AQ364"/>
  <c r="AQ318"/>
  <c r="AQ190"/>
  <c r="AQ736"/>
  <c r="AQ280"/>
  <c r="AR280" s="1"/>
  <c r="AQ684"/>
  <c r="AR684" s="1"/>
  <c r="AQ189"/>
  <c r="AR189" s="1"/>
  <c r="AQ595"/>
  <c r="AR595" s="1"/>
  <c r="AQ802"/>
  <c r="AR802" s="1"/>
  <c r="AQ306"/>
  <c r="AR306" s="1"/>
  <c r="AQ721"/>
  <c r="AR721" s="1"/>
  <c r="AQ294"/>
  <c r="AR294" s="1"/>
  <c r="AQ737"/>
  <c r="AQ818"/>
  <c r="AQ440"/>
  <c r="AR424"/>
  <c r="AR826"/>
  <c r="AR333"/>
  <c r="AR399"/>
  <c r="AR677"/>
  <c r="AR775"/>
  <c r="AR770"/>
  <c r="AR723"/>
  <c r="AR862"/>
  <c r="AR866"/>
  <c r="AR446"/>
  <c r="AR711"/>
  <c r="AR796"/>
  <c r="AR864"/>
  <c r="AR430"/>
  <c r="AR330"/>
  <c r="AR420"/>
  <c r="AR810"/>
  <c r="AR823"/>
  <c r="AR277"/>
  <c r="AR275"/>
  <c r="AR279"/>
  <c r="AR682"/>
  <c r="AR827"/>
  <c r="AR398"/>
  <c r="AR594"/>
  <c r="AR391"/>
  <c r="AR425"/>
  <c r="AR187"/>
  <c r="AR849"/>
  <c r="AR861"/>
  <c r="AR292"/>
  <c r="AR457"/>
  <c r="AR847"/>
  <c r="AR738"/>
  <c r="AR332"/>
  <c r="AR317"/>
  <c r="AR840"/>
  <c r="AR456"/>
  <c r="AR795"/>
  <c r="AR334"/>
  <c r="AR868"/>
  <c r="AR407"/>
  <c r="AR394"/>
  <c r="AR822"/>
  <c r="AR722"/>
  <c r="AR800"/>
  <c r="AR447"/>
  <c r="AR445"/>
  <c r="AR811"/>
  <c r="AR695"/>
  <c r="AR455"/>
  <c r="AR433"/>
  <c r="AR798"/>
  <c r="AR463"/>
  <c r="AR461"/>
  <c r="AR409"/>
  <c r="AR680"/>
  <c r="AR416"/>
  <c r="AR417"/>
  <c r="AR421"/>
  <c r="AR412"/>
  <c r="AR683"/>
  <c r="AR444"/>
  <c r="AR838"/>
  <c r="AR291"/>
  <c r="AR396"/>
  <c r="AR305"/>
  <c r="AR768"/>
  <c r="AR410"/>
  <c r="AR812"/>
  <c r="AR839"/>
  <c r="AR860"/>
  <c r="AR308"/>
  <c r="AR773"/>
  <c r="AR699"/>
  <c r="AM390"/>
  <c r="AL400"/>
  <c r="AL835"/>
  <c r="AK843"/>
  <c r="AN821"/>
  <c r="AM867"/>
  <c r="AL869"/>
  <c r="AO865"/>
  <c r="AN833"/>
  <c r="AO427"/>
  <c r="AR831"/>
  <c r="AK465"/>
  <c r="AL453"/>
  <c r="AO388"/>
  <c r="AK805"/>
  <c r="AF22" i="24"/>
  <c r="AF33" s="1"/>
  <c r="AG8"/>
  <c r="AM856" i="18"/>
  <c r="AN844"/>
  <c r="AP820"/>
  <c r="AJ403"/>
  <c r="AI413"/>
  <c r="AL803"/>
  <c r="AI429"/>
  <c r="AH439"/>
  <c r="AO442"/>
  <c r="AM443"/>
  <c r="AL452"/>
  <c r="AK426"/>
  <c r="AL414"/>
  <c r="AQ857"/>
  <c r="AO792"/>
  <c r="AQ401"/>
  <c r="AO855" l="1"/>
  <c r="AP855" s="1"/>
  <c r="AJ830"/>
  <c r="AK824"/>
  <c r="AJ843"/>
  <c r="AM842"/>
  <c r="AI804"/>
  <c r="AK799"/>
  <c r="AI817"/>
  <c r="AK813"/>
  <c r="AJ813"/>
  <c r="AS4"/>
  <c r="AR5" i="24"/>
  <c r="AR771" i="18"/>
  <c r="AR808"/>
  <c r="AR698"/>
  <c r="AR460"/>
  <c r="AR592"/>
  <c r="AR850"/>
  <c r="AR809"/>
  <c r="AR801"/>
  <c r="AR863"/>
  <c r="AR393"/>
  <c r="AR859"/>
  <c r="AR708"/>
  <c r="AR405"/>
  <c r="AR696"/>
  <c r="AR276"/>
  <c r="AR697"/>
  <c r="AR593"/>
  <c r="AR853"/>
  <c r="AR686"/>
  <c r="AR774"/>
  <c r="AR331"/>
  <c r="AR681"/>
  <c r="AR419"/>
  <c r="AR852"/>
  <c r="AR397"/>
  <c r="AR449"/>
  <c r="AR404"/>
  <c r="AR411"/>
  <c r="AR459"/>
  <c r="AR304"/>
  <c r="AR392"/>
  <c r="AR725"/>
  <c r="AR395"/>
  <c r="AR837"/>
  <c r="AR848"/>
  <c r="AR724"/>
  <c r="AR408"/>
  <c r="AR307"/>
  <c r="AR423"/>
  <c r="AR685"/>
  <c r="AR678"/>
  <c r="AR815"/>
  <c r="AR709"/>
  <c r="AR278"/>
  <c r="AR769"/>
  <c r="AR436"/>
  <c r="AR406"/>
  <c r="AR846"/>
  <c r="AR797"/>
  <c r="AS797" s="1"/>
  <c r="AR777"/>
  <c r="AR438"/>
  <c r="AR814"/>
  <c r="AS814" s="1"/>
  <c r="AR282"/>
  <c r="AS282" s="1"/>
  <c r="AR794"/>
  <c r="AR418"/>
  <c r="AR807"/>
  <c r="AS807" s="1"/>
  <c r="AR437"/>
  <c r="AS437" s="1"/>
  <c r="AR432"/>
  <c r="AR825"/>
  <c r="AR712"/>
  <c r="AS712" s="1"/>
  <c r="AR464"/>
  <c r="AS464" s="1"/>
  <c r="AR76"/>
  <c r="AR88" s="1"/>
  <c r="AR573"/>
  <c r="AR781"/>
  <c r="AR508"/>
  <c r="AR782"/>
  <c r="AS3"/>
  <c r="AS860" s="1"/>
  <c r="AR664"/>
  <c r="AR665"/>
  <c r="AR349"/>
  <c r="AR361" s="1"/>
  <c r="AR574"/>
  <c r="AR480"/>
  <c r="AR492" s="1"/>
  <c r="AR509"/>
  <c r="AR783"/>
  <c r="AR575"/>
  <c r="AR753"/>
  <c r="AR765" s="1"/>
  <c r="AR152"/>
  <c r="AR252"/>
  <c r="AR149"/>
  <c r="AR97"/>
  <c r="AR201"/>
  <c r="AR165"/>
  <c r="AR135"/>
  <c r="AR253"/>
  <c r="AR266"/>
  <c r="AR176"/>
  <c r="AR177"/>
  <c r="AR264"/>
  <c r="AR200"/>
  <c r="AR111"/>
  <c r="AR242"/>
  <c r="AR202"/>
  <c r="AR260"/>
  <c r="AR163"/>
  <c r="AR215"/>
  <c r="AR171"/>
  <c r="AR254"/>
  <c r="AR148"/>
  <c r="AR104"/>
  <c r="AR255"/>
  <c r="AR269"/>
  <c r="AR164"/>
  <c r="AR373"/>
  <c r="AR136"/>
  <c r="AR162"/>
  <c r="AR227"/>
  <c r="AR122"/>
  <c r="AR124"/>
  <c r="AR382"/>
  <c r="AR213"/>
  <c r="AR126"/>
  <c r="AR386"/>
  <c r="AR263"/>
  <c r="AR107"/>
  <c r="AR345"/>
  <c r="AR204"/>
  <c r="AR96"/>
  <c r="AR384"/>
  <c r="AR381"/>
  <c r="AR217"/>
  <c r="AR229"/>
  <c r="AR267"/>
  <c r="AR343"/>
  <c r="AR346"/>
  <c r="AR241"/>
  <c r="AR214"/>
  <c r="AR175"/>
  <c r="AR228"/>
  <c r="AR138"/>
  <c r="AR174"/>
  <c r="AR109"/>
  <c r="AR203"/>
  <c r="AR344"/>
  <c r="AR385"/>
  <c r="AR100"/>
  <c r="AR125"/>
  <c r="AR99"/>
  <c r="AR372"/>
  <c r="AR347"/>
  <c r="AR110"/>
  <c r="AR216"/>
  <c r="AR226"/>
  <c r="AR380"/>
  <c r="AR265"/>
  <c r="AR256"/>
  <c r="AR261"/>
  <c r="AR98"/>
  <c r="AR230"/>
  <c r="AR108"/>
  <c r="AR150"/>
  <c r="AR123"/>
  <c r="AR268"/>
  <c r="AR383"/>
  <c r="AR239"/>
  <c r="AR377"/>
  <c r="AR243"/>
  <c r="AR511"/>
  <c r="AR169"/>
  <c r="AR151"/>
  <c r="AR172"/>
  <c r="AR113"/>
  <c r="AR378"/>
  <c r="AR576"/>
  <c r="AR106"/>
  <c r="AR139"/>
  <c r="AR240"/>
  <c r="AR161"/>
  <c r="AR379"/>
  <c r="AR105"/>
  <c r="AR112"/>
  <c r="AR178"/>
  <c r="AR371"/>
  <c r="AR137"/>
  <c r="AR170"/>
  <c r="AR173"/>
  <c r="AR667"/>
  <c r="AR784"/>
  <c r="AR262"/>
  <c r="AR666"/>
  <c r="AR510"/>
  <c r="AR668"/>
  <c r="AR367"/>
  <c r="AR512"/>
  <c r="AR577"/>
  <c r="AR785"/>
  <c r="AR369"/>
  <c r="AR617"/>
  <c r="AR500"/>
  <c r="AR604"/>
  <c r="AR539"/>
  <c r="AR565"/>
  <c r="AR656"/>
  <c r="AR552"/>
  <c r="AR526"/>
  <c r="AR643"/>
  <c r="AR370"/>
  <c r="AR578"/>
  <c r="AR630"/>
  <c r="AR669"/>
  <c r="AR786"/>
  <c r="AR747"/>
  <c r="AR513"/>
  <c r="AR566"/>
  <c r="AR553"/>
  <c r="AR748"/>
  <c r="AR644"/>
  <c r="AR365"/>
  <c r="AR527"/>
  <c r="AR514"/>
  <c r="AR618"/>
  <c r="AR670"/>
  <c r="AR579"/>
  <c r="AR605"/>
  <c r="AR540"/>
  <c r="AR787"/>
  <c r="AR657"/>
  <c r="AR501"/>
  <c r="AR631"/>
  <c r="AR366"/>
  <c r="AR632"/>
  <c r="AR541"/>
  <c r="AR749"/>
  <c r="AR645"/>
  <c r="AR580"/>
  <c r="AR658"/>
  <c r="AR671"/>
  <c r="AR788"/>
  <c r="AR502"/>
  <c r="AR319"/>
  <c r="AR606"/>
  <c r="AR619"/>
  <c r="AR528"/>
  <c r="AR567"/>
  <c r="AR515"/>
  <c r="AR554"/>
  <c r="AR568"/>
  <c r="AR633"/>
  <c r="AR620"/>
  <c r="AR542"/>
  <c r="AR672"/>
  <c r="AR750"/>
  <c r="AR646"/>
  <c r="AR789"/>
  <c r="AR188"/>
  <c r="AS188" s="1"/>
  <c r="AR581"/>
  <c r="AR607"/>
  <c r="AR503"/>
  <c r="AR555"/>
  <c r="AR529"/>
  <c r="AR516"/>
  <c r="AR659"/>
  <c r="AR660"/>
  <c r="AR790"/>
  <c r="AR569"/>
  <c r="AR582"/>
  <c r="AR517"/>
  <c r="AR634"/>
  <c r="AR504"/>
  <c r="AR734"/>
  <c r="AR543"/>
  <c r="AR673"/>
  <c r="AR556"/>
  <c r="AR530"/>
  <c r="AR608"/>
  <c r="AR751"/>
  <c r="AR647"/>
  <c r="AR621"/>
  <c r="AR320"/>
  <c r="AS320" s="1"/>
  <c r="AR190"/>
  <c r="AR191"/>
  <c r="AR364"/>
  <c r="AR318"/>
  <c r="AR736"/>
  <c r="AS736" s="1"/>
  <c r="AR293"/>
  <c r="AS293" s="1"/>
  <c r="AR591"/>
  <c r="AR274"/>
  <c r="AS274" s="1"/>
  <c r="AR710"/>
  <c r="AS710" s="1"/>
  <c r="AR772"/>
  <c r="AS772" s="1"/>
  <c r="AR737"/>
  <c r="AS737" s="1"/>
  <c r="AR818"/>
  <c r="AR440"/>
  <c r="AS699"/>
  <c r="AS444"/>
  <c r="AS417"/>
  <c r="AS798"/>
  <c r="AS811"/>
  <c r="AS722"/>
  <c r="AS407"/>
  <c r="AS456"/>
  <c r="AS292"/>
  <c r="AS425"/>
  <c r="AS827"/>
  <c r="AS277"/>
  <c r="AS420"/>
  <c r="AS796"/>
  <c r="AS862"/>
  <c r="AS677"/>
  <c r="AS424"/>
  <c r="AS294"/>
  <c r="AS595"/>
  <c r="AR828"/>
  <c r="AS828" s="1"/>
  <c r="AR854"/>
  <c r="AS854" s="1"/>
  <c r="AR450"/>
  <c r="AS450" s="1"/>
  <c r="AR462"/>
  <c r="AS462" s="1"/>
  <c r="AR431"/>
  <c r="AS431" s="1"/>
  <c r="AR776"/>
  <c r="AS776" s="1"/>
  <c r="AR679"/>
  <c r="AS679" s="1"/>
  <c r="AR836"/>
  <c r="AS836" s="1"/>
  <c r="AR273"/>
  <c r="AS273" s="1"/>
  <c r="AR295"/>
  <c r="AS295" s="1"/>
  <c r="AR735"/>
  <c r="AR829"/>
  <c r="AS829" s="1"/>
  <c r="AR448"/>
  <c r="AS448" s="1"/>
  <c r="AR422"/>
  <c r="AS422" s="1"/>
  <c r="AR458"/>
  <c r="AS458" s="1"/>
  <c r="AR841"/>
  <c r="AS841" s="1"/>
  <c r="AR851"/>
  <c r="AS851" s="1"/>
  <c r="AR451"/>
  <c r="AS451" s="1"/>
  <c r="AR435"/>
  <c r="AS435" s="1"/>
  <c r="AR434"/>
  <c r="AS434" s="1"/>
  <c r="AK403"/>
  <c r="AJ413"/>
  <c r="AP442"/>
  <c r="AM803"/>
  <c r="AQ820"/>
  <c r="AP865"/>
  <c r="AO821"/>
  <c r="AN390"/>
  <c r="AM400"/>
  <c r="AJ429"/>
  <c r="AI439"/>
  <c r="AR401"/>
  <c r="AR857"/>
  <c r="AN856"/>
  <c r="AO844"/>
  <c r="AK817"/>
  <c r="AL805"/>
  <c r="AL465"/>
  <c r="AM453"/>
  <c r="AP427"/>
  <c r="AO833"/>
  <c r="AN867"/>
  <c r="AM869"/>
  <c r="AM835"/>
  <c r="AL843"/>
  <c r="AN443"/>
  <c r="AM452"/>
  <c r="AP792"/>
  <c r="AL426"/>
  <c r="AM414"/>
  <c r="AH8" i="24"/>
  <c r="AG22"/>
  <c r="AG33" s="1"/>
  <c r="AP388" i="18"/>
  <c r="AS831"/>
  <c r="AK830" l="1"/>
  <c r="AL813"/>
  <c r="AO813" s="1"/>
  <c r="AP813" s="1"/>
  <c r="AL824"/>
  <c r="AR855"/>
  <c r="AQ855"/>
  <c r="AM813"/>
  <c r="AN813" s="1"/>
  <c r="AJ817"/>
  <c r="AN842"/>
  <c r="AL799"/>
  <c r="AK804"/>
  <c r="AS5" i="24"/>
  <c r="AT4" i="18"/>
  <c r="AS846"/>
  <c r="AS278"/>
  <c r="AS189"/>
  <c r="AS711"/>
  <c r="AS861"/>
  <c r="AS822"/>
  <c r="AS416"/>
  <c r="AS773"/>
  <c r="AS423"/>
  <c r="AS848"/>
  <c r="AS404"/>
  <c r="AS419"/>
  <c r="AS333"/>
  <c r="AS810"/>
  <c r="AS455"/>
  <c r="AS291"/>
  <c r="AS774"/>
  <c r="AS697"/>
  <c r="AS708"/>
  <c r="AS801"/>
  <c r="AS460"/>
  <c r="AS281"/>
  <c r="AS775"/>
  <c r="AS275"/>
  <c r="AS332"/>
  <c r="AS695"/>
  <c r="AS838"/>
  <c r="AS816"/>
  <c r="AS769"/>
  <c r="AS190"/>
  <c r="AS723"/>
  <c r="AS391"/>
  <c r="AS868"/>
  <c r="AS812"/>
  <c r="AS685"/>
  <c r="AS724"/>
  <c r="AS725"/>
  <c r="AS411"/>
  <c r="AS852"/>
  <c r="AS306"/>
  <c r="AS430"/>
  <c r="AS849"/>
  <c r="AS447"/>
  <c r="AS412"/>
  <c r="AS331"/>
  <c r="AS593"/>
  <c r="AS405"/>
  <c r="AS863"/>
  <c r="AS771"/>
  <c r="AS826"/>
  <c r="AS855"/>
  <c r="AS457"/>
  <c r="AS800"/>
  <c r="AS421"/>
  <c r="AS305"/>
  <c r="AS432"/>
  <c r="AS794"/>
  <c r="AS777"/>
  <c r="AS436"/>
  <c r="AS399"/>
  <c r="AS823"/>
  <c r="AS840"/>
  <c r="AS433"/>
  <c r="AS396"/>
  <c r="AS678"/>
  <c r="AS408"/>
  <c r="AS395"/>
  <c r="AS459"/>
  <c r="AS397"/>
  <c r="AS684"/>
  <c r="AS446"/>
  <c r="AS594"/>
  <c r="AS680"/>
  <c r="AS839"/>
  <c r="AS853"/>
  <c r="AS696"/>
  <c r="AS393"/>
  <c r="AS850"/>
  <c r="AS808"/>
  <c r="AS802"/>
  <c r="AS864"/>
  <c r="AS187"/>
  <c r="AS394"/>
  <c r="AS409"/>
  <c r="AS508"/>
  <c r="AS575"/>
  <c r="AS349"/>
  <c r="AS361" s="1"/>
  <c r="AS480"/>
  <c r="AS492" s="1"/>
  <c r="AS573"/>
  <c r="AS782"/>
  <c r="AS783"/>
  <c r="AS76"/>
  <c r="AS88" s="1"/>
  <c r="AS509"/>
  <c r="AS574"/>
  <c r="AT3"/>
  <c r="AT435" s="1"/>
  <c r="AS781"/>
  <c r="AS665"/>
  <c r="AS664"/>
  <c r="AS753"/>
  <c r="AS765" s="1"/>
  <c r="AS345"/>
  <c r="AS123"/>
  <c r="AS380"/>
  <c r="AS110"/>
  <c r="AS381"/>
  <c r="AS347"/>
  <c r="AS264"/>
  <c r="AS255"/>
  <c r="AS113"/>
  <c r="AS242"/>
  <c r="AS200"/>
  <c r="AS125"/>
  <c r="AS252"/>
  <c r="AS96"/>
  <c r="AS267"/>
  <c r="AS265"/>
  <c r="AS172"/>
  <c r="AS97"/>
  <c r="AS227"/>
  <c r="AS150"/>
  <c r="AS226"/>
  <c r="AS122"/>
  <c r="AS343"/>
  <c r="AS241"/>
  <c r="AS201"/>
  <c r="AS104"/>
  <c r="AS177"/>
  <c r="AS266"/>
  <c r="AS346"/>
  <c r="AS100"/>
  <c r="AS174"/>
  <c r="AS163"/>
  <c r="AS383"/>
  <c r="AS111"/>
  <c r="AS175"/>
  <c r="AS379"/>
  <c r="AS213"/>
  <c r="AS126"/>
  <c r="AS243"/>
  <c r="AS165"/>
  <c r="AS98"/>
  <c r="AS269"/>
  <c r="AS164"/>
  <c r="AS162"/>
  <c r="AS385"/>
  <c r="AS215"/>
  <c r="AS99"/>
  <c r="AS263"/>
  <c r="AS107"/>
  <c r="AS178"/>
  <c r="AS239"/>
  <c r="AS176"/>
  <c r="AS151"/>
  <c r="AS138"/>
  <c r="AS204"/>
  <c r="AS386"/>
  <c r="AS171"/>
  <c r="AS124"/>
  <c r="AS230"/>
  <c r="AS228"/>
  <c r="AS136"/>
  <c r="AS382"/>
  <c r="AS108"/>
  <c r="AS253"/>
  <c r="AS149"/>
  <c r="AS139"/>
  <c r="AS256"/>
  <c r="AS216"/>
  <c r="AS203"/>
  <c r="AS240"/>
  <c r="AS161"/>
  <c r="AS214"/>
  <c r="AS371"/>
  <c r="AS268"/>
  <c r="AS112"/>
  <c r="AS377"/>
  <c r="AS170"/>
  <c r="AS378"/>
  <c r="AS576"/>
  <c r="AS511"/>
  <c r="AS261"/>
  <c r="AS135"/>
  <c r="AS109"/>
  <c r="AS148"/>
  <c r="AS202"/>
  <c r="AS106"/>
  <c r="AS666"/>
  <c r="AS510"/>
  <c r="AS152"/>
  <c r="AS105"/>
  <c r="AS229"/>
  <c r="AS217"/>
  <c r="AS137"/>
  <c r="AS784"/>
  <c r="AS373"/>
  <c r="AS344"/>
  <c r="AS169"/>
  <c r="AS384"/>
  <c r="AS254"/>
  <c r="AS173"/>
  <c r="AS667"/>
  <c r="AS262"/>
  <c r="AS512"/>
  <c r="AS260"/>
  <c r="AS785"/>
  <c r="AS668"/>
  <c r="AS577"/>
  <c r="AS656"/>
  <c r="AS513"/>
  <c r="AS578"/>
  <c r="AS604"/>
  <c r="AS552"/>
  <c r="AS526"/>
  <c r="AS367"/>
  <c r="AS565"/>
  <c r="AS643"/>
  <c r="AS630"/>
  <c r="AS500"/>
  <c r="AS669"/>
  <c r="AS617"/>
  <c r="AS368"/>
  <c r="AS786"/>
  <c r="AS539"/>
  <c r="AS747"/>
  <c r="AS369"/>
  <c r="AT369" s="1"/>
  <c r="AS605"/>
  <c r="AS618"/>
  <c r="AS514"/>
  <c r="AS748"/>
  <c r="AS579"/>
  <c r="AS657"/>
  <c r="AS787"/>
  <c r="AS631"/>
  <c r="AS527"/>
  <c r="AS501"/>
  <c r="AS566"/>
  <c r="AS670"/>
  <c r="AS370"/>
  <c r="AS540"/>
  <c r="AS553"/>
  <c r="AS644"/>
  <c r="AS365"/>
  <c r="AS632"/>
  <c r="AS671"/>
  <c r="AS580"/>
  <c r="AS321"/>
  <c r="AS658"/>
  <c r="AS528"/>
  <c r="AS567"/>
  <c r="AS645"/>
  <c r="AS502"/>
  <c r="AS541"/>
  <c r="AS515"/>
  <c r="AS749"/>
  <c r="AS788"/>
  <c r="AS554"/>
  <c r="AS606"/>
  <c r="AS619"/>
  <c r="AS620"/>
  <c r="AS529"/>
  <c r="AS555"/>
  <c r="AS672"/>
  <c r="AS789"/>
  <c r="AS503"/>
  <c r="AS633"/>
  <c r="AS366"/>
  <c r="AS568"/>
  <c r="AS659"/>
  <c r="AS516"/>
  <c r="AS581"/>
  <c r="AS607"/>
  <c r="AS646"/>
  <c r="AS319"/>
  <c r="AS750"/>
  <c r="AS542"/>
  <c r="AS543"/>
  <c r="AS504"/>
  <c r="AS660"/>
  <c r="AS634"/>
  <c r="AS556"/>
  <c r="AS517"/>
  <c r="AS608"/>
  <c r="AS673"/>
  <c r="AS530"/>
  <c r="AS647"/>
  <c r="AS582"/>
  <c r="AS751"/>
  <c r="AS790"/>
  <c r="AS734"/>
  <c r="AS621"/>
  <c r="AS569"/>
  <c r="AS392"/>
  <c r="AT392" s="1"/>
  <c r="AS834"/>
  <c r="AT834" s="1"/>
  <c r="AS317"/>
  <c r="AS735"/>
  <c r="AS364"/>
  <c r="AS191"/>
  <c r="AS318"/>
  <c r="AT318" s="1"/>
  <c r="AS682"/>
  <c r="AS372"/>
  <c r="AS592"/>
  <c r="AT592" s="1"/>
  <c r="AS738"/>
  <c r="AS591"/>
  <c r="AT591" s="1"/>
  <c r="AS308"/>
  <c r="AT308" s="1"/>
  <c r="AS818"/>
  <c r="AS440"/>
  <c r="AT434"/>
  <c r="AT451"/>
  <c r="AT422"/>
  <c r="AT295"/>
  <c r="AT776"/>
  <c r="AT424"/>
  <c r="AT420"/>
  <c r="AT292"/>
  <c r="AT811"/>
  <c r="AT444"/>
  <c r="AT737"/>
  <c r="AS825"/>
  <c r="AT825" s="1"/>
  <c r="AS418"/>
  <c r="AT418" s="1"/>
  <c r="AS438"/>
  <c r="AT438" s="1"/>
  <c r="AS406"/>
  <c r="AT406" s="1"/>
  <c r="AS709"/>
  <c r="AT709" s="1"/>
  <c r="AS721"/>
  <c r="AT721" s="1"/>
  <c r="AS330"/>
  <c r="AT330" s="1"/>
  <c r="AS847"/>
  <c r="AT847" s="1"/>
  <c r="AS445"/>
  <c r="AT445" s="1"/>
  <c r="AS683"/>
  <c r="AT683" s="1"/>
  <c r="AS815"/>
  <c r="AT815" s="1"/>
  <c r="AS307"/>
  <c r="AT307" s="1"/>
  <c r="AS837"/>
  <c r="AT837" s="1"/>
  <c r="AS304"/>
  <c r="AT304" s="1"/>
  <c r="AS449"/>
  <c r="AT449" s="1"/>
  <c r="AS681"/>
  <c r="AT681" s="1"/>
  <c r="AS770"/>
  <c r="AT770" s="1"/>
  <c r="AS279"/>
  <c r="AT279" s="1"/>
  <c r="AS334"/>
  <c r="AT334" s="1"/>
  <c r="AS461"/>
  <c r="AT461" s="1"/>
  <c r="AS410"/>
  <c r="AT410" s="1"/>
  <c r="AS686"/>
  <c r="AT686" s="1"/>
  <c r="AS276"/>
  <c r="AT276" s="1"/>
  <c r="AS859"/>
  <c r="AT859" s="1"/>
  <c r="AS809"/>
  <c r="AT809" s="1"/>
  <c r="AS698"/>
  <c r="AS280"/>
  <c r="AT280" s="1"/>
  <c r="AS866"/>
  <c r="AT866" s="1"/>
  <c r="AS398"/>
  <c r="AT398" s="1"/>
  <c r="AS795"/>
  <c r="AT795" s="1"/>
  <c r="AS463"/>
  <c r="AT463" s="1"/>
  <c r="AS768"/>
  <c r="AT768" s="1"/>
  <c r="AN803"/>
  <c r="AL403"/>
  <c r="AK413"/>
  <c r="AQ388"/>
  <c r="AM426"/>
  <c r="AN414"/>
  <c r="AM465"/>
  <c r="AN453"/>
  <c r="AO856"/>
  <c r="AP844"/>
  <c r="AS857"/>
  <c r="AO867"/>
  <c r="AN869"/>
  <c r="AO390"/>
  <c r="AN400"/>
  <c r="AH22" i="24"/>
  <c r="AH33" s="1"/>
  <c r="AI8"/>
  <c r="AP833" i="18"/>
  <c r="AK429"/>
  <c r="AJ439"/>
  <c r="AP821"/>
  <c r="AR820"/>
  <c r="AQ442"/>
  <c r="AO443"/>
  <c r="AN452"/>
  <c r="AQ865"/>
  <c r="AN835"/>
  <c r="AM843"/>
  <c r="AT831"/>
  <c r="AQ792"/>
  <c r="AQ427"/>
  <c r="AL817"/>
  <c r="AM805"/>
  <c r="AS401"/>
  <c r="AM824" l="1"/>
  <c r="AL830"/>
  <c r="AM799"/>
  <c r="AL804"/>
  <c r="AQ813"/>
  <c r="AR813" s="1"/>
  <c r="AO842"/>
  <c r="AP842" s="1"/>
  <c r="AU4"/>
  <c r="AT5" i="24"/>
  <c r="AT864" i="18"/>
  <c r="AT393"/>
  <c r="AT680"/>
  <c r="AT684"/>
  <c r="AT408"/>
  <c r="AT840"/>
  <c r="AT777"/>
  <c r="AT772"/>
  <c r="AT277"/>
  <c r="AT273"/>
  <c r="AT421"/>
  <c r="AT826"/>
  <c r="AT593"/>
  <c r="AT849"/>
  <c r="AT411"/>
  <c r="AT812"/>
  <c r="AT723"/>
  <c r="AT282"/>
  <c r="AT595"/>
  <c r="AT841"/>
  <c r="AT332"/>
  <c r="AT460"/>
  <c r="AT774"/>
  <c r="AT810"/>
  <c r="AT848"/>
  <c r="AT822"/>
  <c r="AT278"/>
  <c r="AT712"/>
  <c r="AT722"/>
  <c r="AT450"/>
  <c r="AT860"/>
  <c r="AT187"/>
  <c r="AT850"/>
  <c r="AT839"/>
  <c r="AT446"/>
  <c r="AT395"/>
  <c r="AT433"/>
  <c r="AT436"/>
  <c r="AT293"/>
  <c r="AT456"/>
  <c r="AT431"/>
  <c r="AT305"/>
  <c r="AT855"/>
  <c r="AT405"/>
  <c r="AT447"/>
  <c r="AT852"/>
  <c r="AT685"/>
  <c r="AT391"/>
  <c r="AT797"/>
  <c r="AT710"/>
  <c r="AT862"/>
  <c r="AT829"/>
  <c r="AT695"/>
  <c r="AT281"/>
  <c r="AT697"/>
  <c r="AT404"/>
  <c r="AT416"/>
  <c r="AT189"/>
  <c r="AT807"/>
  <c r="AT417"/>
  <c r="AT294"/>
  <c r="AU294" s="1"/>
  <c r="AU3"/>
  <c r="AU809" s="1"/>
  <c r="AT781"/>
  <c r="AT573"/>
  <c r="AT509"/>
  <c r="AT349"/>
  <c r="AT361" s="1"/>
  <c r="AT508"/>
  <c r="AT782"/>
  <c r="AT574"/>
  <c r="AT76"/>
  <c r="AT88" s="1"/>
  <c r="AT480"/>
  <c r="AT492" s="1"/>
  <c r="AT783"/>
  <c r="AT753"/>
  <c r="AT765" s="1"/>
  <c r="AT665"/>
  <c r="AU665" s="1"/>
  <c r="AT575"/>
  <c r="AT664"/>
  <c r="AT124"/>
  <c r="AT135"/>
  <c r="AT161"/>
  <c r="AT110"/>
  <c r="AT242"/>
  <c r="AT240"/>
  <c r="AT163"/>
  <c r="AT98"/>
  <c r="AT252"/>
  <c r="AT383"/>
  <c r="AT178"/>
  <c r="AT108"/>
  <c r="AT122"/>
  <c r="AT100"/>
  <c r="AT104"/>
  <c r="AT243"/>
  <c r="AT264"/>
  <c r="AT345"/>
  <c r="AT386"/>
  <c r="AT379"/>
  <c r="AT123"/>
  <c r="AT216"/>
  <c r="AT346"/>
  <c r="AT202"/>
  <c r="AT200"/>
  <c r="AT214"/>
  <c r="AT213"/>
  <c r="AT109"/>
  <c r="AT175"/>
  <c r="AT174"/>
  <c r="AT269"/>
  <c r="AT347"/>
  <c r="AT380"/>
  <c r="AT177"/>
  <c r="AT382"/>
  <c r="AT201"/>
  <c r="AT165"/>
  <c r="AT204"/>
  <c r="AT171"/>
  <c r="AT266"/>
  <c r="AT137"/>
  <c r="AT344"/>
  <c r="AT226"/>
  <c r="AT112"/>
  <c r="AT384"/>
  <c r="AT227"/>
  <c r="AT111"/>
  <c r="AT139"/>
  <c r="AT254"/>
  <c r="AT164"/>
  <c r="AT107"/>
  <c r="AT343"/>
  <c r="AT97"/>
  <c r="AT228"/>
  <c r="AT126"/>
  <c r="AT172"/>
  <c r="AT230"/>
  <c r="AT381"/>
  <c r="AT268"/>
  <c r="AT385"/>
  <c r="AT152"/>
  <c r="AT241"/>
  <c r="AT253"/>
  <c r="AT217"/>
  <c r="AT229"/>
  <c r="AT151"/>
  <c r="AT255"/>
  <c r="AT148"/>
  <c r="AT203"/>
  <c r="AT267"/>
  <c r="AT263"/>
  <c r="AT105"/>
  <c r="AT261"/>
  <c r="AT784"/>
  <c r="AT510"/>
  <c r="AT149"/>
  <c r="AT239"/>
  <c r="AT215"/>
  <c r="AT138"/>
  <c r="AT511"/>
  <c r="AT576"/>
  <c r="AT666"/>
  <c r="AT256"/>
  <c r="AT162"/>
  <c r="AT125"/>
  <c r="AT169"/>
  <c r="AT96"/>
  <c r="AT265"/>
  <c r="AT136"/>
  <c r="AT113"/>
  <c r="AT170"/>
  <c r="AT173"/>
  <c r="AT378"/>
  <c r="AT106"/>
  <c r="AT176"/>
  <c r="AT99"/>
  <c r="AT150"/>
  <c r="AT377"/>
  <c r="AT667"/>
  <c r="AT262"/>
  <c r="AT785"/>
  <c r="AT577"/>
  <c r="AT260"/>
  <c r="AT512"/>
  <c r="AT371"/>
  <c r="AT372"/>
  <c r="AT668"/>
  <c r="AT747"/>
  <c r="AT604"/>
  <c r="AT656"/>
  <c r="AT617"/>
  <c r="AT552"/>
  <c r="AT565"/>
  <c r="AT513"/>
  <c r="AT643"/>
  <c r="AT526"/>
  <c r="AT630"/>
  <c r="AT539"/>
  <c r="AT500"/>
  <c r="AT578"/>
  <c r="AT786"/>
  <c r="AT669"/>
  <c r="AT501"/>
  <c r="AT748"/>
  <c r="AT631"/>
  <c r="AT618"/>
  <c r="AT514"/>
  <c r="AT644"/>
  <c r="AT566"/>
  <c r="AT553"/>
  <c r="AT367"/>
  <c r="AU367" s="1"/>
  <c r="AT540"/>
  <c r="AT657"/>
  <c r="AT605"/>
  <c r="AT368"/>
  <c r="AT527"/>
  <c r="AT787"/>
  <c r="AT579"/>
  <c r="AT670"/>
  <c r="AT541"/>
  <c r="AT658"/>
  <c r="AT370"/>
  <c r="AT554"/>
  <c r="AT606"/>
  <c r="AT632"/>
  <c r="AT619"/>
  <c r="AT528"/>
  <c r="AT567"/>
  <c r="AT515"/>
  <c r="AT749"/>
  <c r="AT645"/>
  <c r="AT788"/>
  <c r="AT671"/>
  <c r="AT580"/>
  <c r="AT502"/>
  <c r="AT659"/>
  <c r="AT672"/>
  <c r="AT620"/>
  <c r="AT789"/>
  <c r="AT516"/>
  <c r="AT542"/>
  <c r="AT555"/>
  <c r="AT607"/>
  <c r="AT581"/>
  <c r="AT750"/>
  <c r="AT633"/>
  <c r="AT503"/>
  <c r="AT529"/>
  <c r="AT321"/>
  <c r="AU321" s="1"/>
  <c r="AT646"/>
  <c r="AT568"/>
  <c r="AT365"/>
  <c r="AU365" s="1"/>
  <c r="AT543"/>
  <c r="AT582"/>
  <c r="AT621"/>
  <c r="AT517"/>
  <c r="AT647"/>
  <c r="AT556"/>
  <c r="AT790"/>
  <c r="AT366"/>
  <c r="AT608"/>
  <c r="AT751"/>
  <c r="AT660"/>
  <c r="AT673"/>
  <c r="AT569"/>
  <c r="AT530"/>
  <c r="AT504"/>
  <c r="AT634"/>
  <c r="AT319"/>
  <c r="AT734"/>
  <c r="AT320"/>
  <c r="AT190"/>
  <c r="AU190" s="1"/>
  <c r="AT317"/>
  <c r="AU317" s="1"/>
  <c r="AT735"/>
  <c r="AT364"/>
  <c r="AT682"/>
  <c r="AU682" s="1"/>
  <c r="AT736"/>
  <c r="AU736" s="1"/>
  <c r="AT191"/>
  <c r="AT854"/>
  <c r="AU854" s="1"/>
  <c r="AT808"/>
  <c r="AU808" s="1"/>
  <c r="AT698"/>
  <c r="AU698" s="1"/>
  <c r="AT291"/>
  <c r="AU291" s="1"/>
  <c r="AT738"/>
  <c r="AU738" s="1"/>
  <c r="AT725"/>
  <c r="AU725" s="1"/>
  <c r="AT373"/>
  <c r="AT818"/>
  <c r="AT440"/>
  <c r="AU463"/>
  <c r="AU280"/>
  <c r="AU276"/>
  <c r="AU449"/>
  <c r="AU815"/>
  <c r="AU330"/>
  <c r="AU438"/>
  <c r="AU444"/>
  <c r="AU424"/>
  <c r="AU451"/>
  <c r="AU308"/>
  <c r="AU392"/>
  <c r="AT394"/>
  <c r="AU394" s="1"/>
  <c r="AT853"/>
  <c r="AU853" s="1"/>
  <c r="AT594"/>
  <c r="AU594" s="1"/>
  <c r="AT459"/>
  <c r="AU459" s="1"/>
  <c r="AT396"/>
  <c r="AU396" s="1"/>
  <c r="AT399"/>
  <c r="AU399" s="1"/>
  <c r="AT432"/>
  <c r="AU432" s="1"/>
  <c r="AT798"/>
  <c r="AU798" s="1"/>
  <c r="AT828"/>
  <c r="AU828" s="1"/>
  <c r="AT851"/>
  <c r="AU851" s="1"/>
  <c r="AT457"/>
  <c r="AU457" s="1"/>
  <c r="AT863"/>
  <c r="AU863" s="1"/>
  <c r="AT412"/>
  <c r="AU412" s="1"/>
  <c r="AT306"/>
  <c r="AU306" s="1"/>
  <c r="AT724"/>
  <c r="AU724" s="1"/>
  <c r="AT868"/>
  <c r="AU868" s="1"/>
  <c r="AT769"/>
  <c r="AU769" s="1"/>
  <c r="AT464"/>
  <c r="AU464" s="1"/>
  <c r="AT827"/>
  <c r="AU827" s="1"/>
  <c r="AT836"/>
  <c r="AU836" s="1"/>
  <c r="AT838"/>
  <c r="AU838" s="1"/>
  <c r="AT775"/>
  <c r="AU775" s="1"/>
  <c r="AT708"/>
  <c r="AU708" s="1"/>
  <c r="AT455"/>
  <c r="AU455" s="1"/>
  <c r="AT419"/>
  <c r="AU419" s="1"/>
  <c r="AT773"/>
  <c r="AU773" s="1"/>
  <c r="AT711"/>
  <c r="AU711" s="1"/>
  <c r="AT814"/>
  <c r="AU814" s="1"/>
  <c r="AT274"/>
  <c r="AU274" s="1"/>
  <c r="AT796"/>
  <c r="AU796" s="1"/>
  <c r="AT458"/>
  <c r="AU458" s="1"/>
  <c r="AU768"/>
  <c r="AU866"/>
  <c r="AU859"/>
  <c r="AU461"/>
  <c r="AU681"/>
  <c r="AU307"/>
  <c r="AU847"/>
  <c r="AU406"/>
  <c r="AU737"/>
  <c r="AU420"/>
  <c r="AU422"/>
  <c r="AU592"/>
  <c r="AU834"/>
  <c r="AT409"/>
  <c r="AU409" s="1"/>
  <c r="AT802"/>
  <c r="AU802" s="1"/>
  <c r="AT696"/>
  <c r="AU696" s="1"/>
  <c r="AT397"/>
  <c r="AU397" s="1"/>
  <c r="AT678"/>
  <c r="AU678" s="1"/>
  <c r="AT823"/>
  <c r="AU823" s="1"/>
  <c r="AT794"/>
  <c r="AU794" s="1"/>
  <c r="AT699"/>
  <c r="AU699" s="1"/>
  <c r="AT677"/>
  <c r="AU677" s="1"/>
  <c r="AT448"/>
  <c r="AU448" s="1"/>
  <c r="AT800"/>
  <c r="AU800" s="1"/>
  <c r="AT771"/>
  <c r="AU771" s="1"/>
  <c r="AT331"/>
  <c r="AU331" s="1"/>
  <c r="AT430"/>
  <c r="AU430" s="1"/>
  <c r="AT437"/>
  <c r="AU437" s="1"/>
  <c r="AT407"/>
  <c r="AT462"/>
  <c r="AU462" s="1"/>
  <c r="AT816"/>
  <c r="AU816" s="1"/>
  <c r="AT275"/>
  <c r="AU275" s="1"/>
  <c r="AT801"/>
  <c r="AU801" s="1"/>
  <c r="AT333"/>
  <c r="AU333" s="1"/>
  <c r="AT423"/>
  <c r="AU423" s="1"/>
  <c r="AT861"/>
  <c r="AU861" s="1"/>
  <c r="AT846"/>
  <c r="AU846" s="1"/>
  <c r="AT188"/>
  <c r="AU188" s="1"/>
  <c r="AT425"/>
  <c r="AU425" s="1"/>
  <c r="AT679"/>
  <c r="AU679" s="1"/>
  <c r="AQ821"/>
  <c r="AR427"/>
  <c r="AU831"/>
  <c r="AP856"/>
  <c r="AQ844"/>
  <c r="AN426"/>
  <c r="AO414"/>
  <c r="AR865"/>
  <c r="AP390"/>
  <c r="AO400"/>
  <c r="AO835"/>
  <c r="AN843"/>
  <c r="AP443"/>
  <c r="AO452"/>
  <c r="AS820"/>
  <c r="AL429"/>
  <c r="AK439"/>
  <c r="AP867"/>
  <c r="AO869"/>
  <c r="AO803"/>
  <c r="AR442"/>
  <c r="AQ833"/>
  <c r="AM403"/>
  <c r="AL413"/>
  <c r="AT401"/>
  <c r="AM817"/>
  <c r="AN805"/>
  <c r="AR792"/>
  <c r="AJ8" i="24"/>
  <c r="AI22"/>
  <c r="AI33" s="1"/>
  <c r="AT857" i="18"/>
  <c r="AN465"/>
  <c r="AO453"/>
  <c r="AR388"/>
  <c r="AM830" l="1"/>
  <c r="AN824"/>
  <c r="AO824" s="1"/>
  <c r="AQ842"/>
  <c r="AS813"/>
  <c r="AT813" s="1"/>
  <c r="AU813" s="1"/>
  <c r="AM804"/>
  <c r="AN799"/>
  <c r="AO799" s="1"/>
  <c r="AU5" i="24"/>
  <c r="AV4" i="18"/>
  <c r="AU807"/>
  <c r="AU829"/>
  <c r="AU391"/>
  <c r="AU405"/>
  <c r="AU456"/>
  <c r="AU395"/>
  <c r="AU187"/>
  <c r="AU418"/>
  <c r="AU279"/>
  <c r="AU722"/>
  <c r="AU848"/>
  <c r="AU332"/>
  <c r="AU282"/>
  <c r="AU849"/>
  <c r="AU273"/>
  <c r="AU840"/>
  <c r="AU393"/>
  <c r="AU825"/>
  <c r="AU770"/>
  <c r="AU435"/>
  <c r="AU417"/>
  <c r="AU404"/>
  <c r="AU695"/>
  <c r="AU797"/>
  <c r="AU447"/>
  <c r="AU431"/>
  <c r="AU433"/>
  <c r="AU850"/>
  <c r="AU811"/>
  <c r="AU304"/>
  <c r="AU450"/>
  <c r="AU460"/>
  <c r="AU411"/>
  <c r="AU421"/>
  <c r="AU777"/>
  <c r="AU680"/>
  <c r="AU292"/>
  <c r="AU837"/>
  <c r="AU398"/>
  <c r="AV736"/>
  <c r="AV294"/>
  <c r="AU416"/>
  <c r="AU281"/>
  <c r="AU710"/>
  <c r="AV710" s="1"/>
  <c r="AU852"/>
  <c r="AV852" s="1"/>
  <c r="AU305"/>
  <c r="AU436"/>
  <c r="AU839"/>
  <c r="AV839" s="1"/>
  <c r="AU776"/>
  <c r="AV776" s="1"/>
  <c r="AU683"/>
  <c r="AU860"/>
  <c r="AU278"/>
  <c r="AV278" s="1"/>
  <c r="AU774"/>
  <c r="AV774" s="1"/>
  <c r="AU812"/>
  <c r="AV812" s="1"/>
  <c r="AU826"/>
  <c r="AU684"/>
  <c r="AV684" s="1"/>
  <c r="AU295"/>
  <c r="AV295" s="1"/>
  <c r="AU445"/>
  <c r="AV445" s="1"/>
  <c r="AV3"/>
  <c r="AV423" s="1"/>
  <c r="AU508"/>
  <c r="AU574"/>
  <c r="AU349"/>
  <c r="AU361" s="1"/>
  <c r="AU573"/>
  <c r="AU781"/>
  <c r="AU575"/>
  <c r="AU480"/>
  <c r="AU492" s="1"/>
  <c r="AU76"/>
  <c r="AU88" s="1"/>
  <c r="AU782"/>
  <c r="AU509"/>
  <c r="AU753"/>
  <c r="AU765" s="1"/>
  <c r="AU783"/>
  <c r="AU123"/>
  <c r="AU265"/>
  <c r="AU345"/>
  <c r="AU267"/>
  <c r="AU347"/>
  <c r="AU382"/>
  <c r="AU226"/>
  <c r="AU383"/>
  <c r="AU113"/>
  <c r="AU138"/>
  <c r="AU122"/>
  <c r="AU254"/>
  <c r="AU137"/>
  <c r="AU171"/>
  <c r="AU112"/>
  <c r="AU177"/>
  <c r="AU98"/>
  <c r="AU178"/>
  <c r="AU379"/>
  <c r="AU343"/>
  <c r="AU126"/>
  <c r="AU214"/>
  <c r="AU266"/>
  <c r="AU385"/>
  <c r="AU256"/>
  <c r="AU99"/>
  <c r="AU100"/>
  <c r="AU215"/>
  <c r="AU110"/>
  <c r="AU229"/>
  <c r="AU213"/>
  <c r="AU136"/>
  <c r="AU217"/>
  <c r="AU152"/>
  <c r="AU386"/>
  <c r="AU263"/>
  <c r="AU135"/>
  <c r="AU253"/>
  <c r="AU148"/>
  <c r="AU268"/>
  <c r="AU346"/>
  <c r="AU204"/>
  <c r="AU151"/>
  <c r="AU201"/>
  <c r="AU165"/>
  <c r="AU162"/>
  <c r="AU227"/>
  <c r="AU228"/>
  <c r="AU164"/>
  <c r="AU109"/>
  <c r="AU203"/>
  <c r="AU124"/>
  <c r="AU163"/>
  <c r="AU384"/>
  <c r="AU230"/>
  <c r="AU252"/>
  <c r="AU176"/>
  <c r="AU96"/>
  <c r="AU243"/>
  <c r="AU150"/>
  <c r="AU111"/>
  <c r="AU381"/>
  <c r="AU242"/>
  <c r="AU200"/>
  <c r="AU139"/>
  <c r="AU108"/>
  <c r="AU172"/>
  <c r="AU174"/>
  <c r="AU170"/>
  <c r="AU173"/>
  <c r="AU784"/>
  <c r="AU511"/>
  <c r="AU216"/>
  <c r="AU105"/>
  <c r="AU97"/>
  <c r="AU269"/>
  <c r="AU239"/>
  <c r="AU241"/>
  <c r="AU107"/>
  <c r="AU667"/>
  <c r="AU510"/>
  <c r="AU664"/>
  <c r="AU202"/>
  <c r="AU240"/>
  <c r="AU169"/>
  <c r="AU377"/>
  <c r="AU161"/>
  <c r="AU576"/>
  <c r="AU261"/>
  <c r="AU149"/>
  <c r="AU104"/>
  <c r="AU264"/>
  <c r="AU255"/>
  <c r="AU380"/>
  <c r="AU175"/>
  <c r="AU344"/>
  <c r="AU125"/>
  <c r="AU378"/>
  <c r="AU106"/>
  <c r="AU260"/>
  <c r="AV260" s="1"/>
  <c r="AU668"/>
  <c r="AU262"/>
  <c r="AU785"/>
  <c r="AU577"/>
  <c r="AU512"/>
  <c r="AU373"/>
  <c r="AU565"/>
  <c r="AU500"/>
  <c r="AU656"/>
  <c r="AU617"/>
  <c r="AU372"/>
  <c r="AU552"/>
  <c r="AU786"/>
  <c r="AU539"/>
  <c r="AU371"/>
  <c r="AU747"/>
  <c r="AU643"/>
  <c r="AU669"/>
  <c r="AU513"/>
  <c r="AU604"/>
  <c r="AU578"/>
  <c r="AU526"/>
  <c r="AU630"/>
  <c r="AU787"/>
  <c r="AU527"/>
  <c r="AU369"/>
  <c r="AV369" s="1"/>
  <c r="AU670"/>
  <c r="AU566"/>
  <c r="AU605"/>
  <c r="AU748"/>
  <c r="AU553"/>
  <c r="AU631"/>
  <c r="AU514"/>
  <c r="AU540"/>
  <c r="AU618"/>
  <c r="AU579"/>
  <c r="AU644"/>
  <c r="AU657"/>
  <c r="AU501"/>
  <c r="AU619"/>
  <c r="AU502"/>
  <c r="AU580"/>
  <c r="AU749"/>
  <c r="AU541"/>
  <c r="AU368"/>
  <c r="AU658"/>
  <c r="AU567"/>
  <c r="AU554"/>
  <c r="AU515"/>
  <c r="AU606"/>
  <c r="AU528"/>
  <c r="AU632"/>
  <c r="AU671"/>
  <c r="AU645"/>
  <c r="AU788"/>
  <c r="AU581"/>
  <c r="AU672"/>
  <c r="AU503"/>
  <c r="AU370"/>
  <c r="AU555"/>
  <c r="AU633"/>
  <c r="AU789"/>
  <c r="AU529"/>
  <c r="AU659"/>
  <c r="AU750"/>
  <c r="AU516"/>
  <c r="AU568"/>
  <c r="AU620"/>
  <c r="AU646"/>
  <c r="AU542"/>
  <c r="AU607"/>
  <c r="AU634"/>
  <c r="AU582"/>
  <c r="AU751"/>
  <c r="AU556"/>
  <c r="AU407"/>
  <c r="AV407" s="1"/>
  <c r="AU790"/>
  <c r="AU530"/>
  <c r="AU504"/>
  <c r="AU517"/>
  <c r="AU660"/>
  <c r="AU621"/>
  <c r="AU543"/>
  <c r="AU673"/>
  <c r="AU608"/>
  <c r="AU569"/>
  <c r="AU647"/>
  <c r="AU320"/>
  <c r="AU319"/>
  <c r="AU334"/>
  <c r="AV334" s="1"/>
  <c r="AU822"/>
  <c r="AV822" s="1"/>
  <c r="AU366"/>
  <c r="AU795"/>
  <c r="AV795" s="1"/>
  <c r="AU734"/>
  <c r="AV734" s="1"/>
  <c r="AU735"/>
  <c r="AU318"/>
  <c r="AV318" s="1"/>
  <c r="AU191"/>
  <c r="AU364"/>
  <c r="AU595"/>
  <c r="AV595" s="1"/>
  <c r="AU591"/>
  <c r="AV591" s="1"/>
  <c r="AU772"/>
  <c r="AV772" s="1"/>
  <c r="AU666"/>
  <c r="AV666" s="1"/>
  <c r="AU818"/>
  <c r="AU440"/>
  <c r="AV188"/>
  <c r="AV333"/>
  <c r="AV462"/>
  <c r="AV430"/>
  <c r="AV448"/>
  <c r="AV823"/>
  <c r="AV696"/>
  <c r="AV592"/>
  <c r="AV406"/>
  <c r="AV461"/>
  <c r="AV458"/>
  <c r="AV711"/>
  <c r="AV708"/>
  <c r="AV827"/>
  <c r="AV724"/>
  <c r="AV457"/>
  <c r="AV432"/>
  <c r="AV594"/>
  <c r="AV308"/>
  <c r="AV438"/>
  <c r="AV276"/>
  <c r="AV291"/>
  <c r="AU189"/>
  <c r="AV189" s="1"/>
  <c r="AU697"/>
  <c r="AV697" s="1"/>
  <c r="AU862"/>
  <c r="AV862" s="1"/>
  <c r="AU685"/>
  <c r="AU855"/>
  <c r="AV855" s="1"/>
  <c r="AU293"/>
  <c r="AV293" s="1"/>
  <c r="AU446"/>
  <c r="AV446" s="1"/>
  <c r="AU434"/>
  <c r="AV434" s="1"/>
  <c r="AU721"/>
  <c r="AV721" s="1"/>
  <c r="AU686"/>
  <c r="AV686" s="1"/>
  <c r="AU712"/>
  <c r="AV712" s="1"/>
  <c r="AU810"/>
  <c r="AV810" s="1"/>
  <c r="AU841"/>
  <c r="AV841" s="1"/>
  <c r="AU723"/>
  <c r="AV723" s="1"/>
  <c r="AU593"/>
  <c r="AU277"/>
  <c r="AV277" s="1"/>
  <c r="AU408"/>
  <c r="AV408" s="1"/>
  <c r="AU864"/>
  <c r="AV864" s="1"/>
  <c r="AU709"/>
  <c r="AV709" s="1"/>
  <c r="AU410"/>
  <c r="AV410" s="1"/>
  <c r="AS388"/>
  <c r="AJ22" i="24"/>
  <c r="AJ33" s="1"/>
  <c r="AK8"/>
  <c r="AN403" i="18"/>
  <c r="AM413"/>
  <c r="AS442"/>
  <c r="AQ867"/>
  <c r="AP869"/>
  <c r="AT820"/>
  <c r="AP835"/>
  <c r="AO843"/>
  <c r="AS865"/>
  <c r="AR821"/>
  <c r="AR833"/>
  <c r="AS792"/>
  <c r="AO465"/>
  <c r="AP453"/>
  <c r="AN817"/>
  <c r="AO805"/>
  <c r="AQ856"/>
  <c r="AR844"/>
  <c r="AV831"/>
  <c r="AP803"/>
  <c r="AM429"/>
  <c r="AL439"/>
  <c r="AQ443"/>
  <c r="AP452"/>
  <c r="AQ390"/>
  <c r="AP400"/>
  <c r="AU857"/>
  <c r="AU401"/>
  <c r="AO426"/>
  <c r="AP414"/>
  <c r="AS427"/>
  <c r="AO830" l="1"/>
  <c r="AP824"/>
  <c r="AO804"/>
  <c r="AP799"/>
  <c r="AN830"/>
  <c r="AQ824"/>
  <c r="AP830"/>
  <c r="AQ799"/>
  <c r="AR842"/>
  <c r="AS842" s="1"/>
  <c r="AN804"/>
  <c r="AR799"/>
  <c r="AV5" i="24"/>
  <c r="AW4" i="18"/>
  <c r="AV698"/>
  <c r="AV853"/>
  <c r="AV464"/>
  <c r="AV859"/>
  <c r="AV678"/>
  <c r="AV846"/>
  <c r="AV680"/>
  <c r="AV813"/>
  <c r="AV811"/>
  <c r="AV447"/>
  <c r="AV417"/>
  <c r="AV725"/>
  <c r="AV394"/>
  <c r="AV769"/>
  <c r="AV866"/>
  <c r="AV397"/>
  <c r="AV275"/>
  <c r="AV770"/>
  <c r="AV273"/>
  <c r="AV848"/>
  <c r="AV391"/>
  <c r="AV367"/>
  <c r="AV444"/>
  <c r="AV863"/>
  <c r="AV814"/>
  <c r="AV834"/>
  <c r="AV809"/>
  <c r="AV451"/>
  <c r="AV306"/>
  <c r="AV796"/>
  <c r="AV802"/>
  <c r="AV801"/>
  <c r="AV292"/>
  <c r="AV411"/>
  <c r="AV304"/>
  <c r="AV431"/>
  <c r="AV404"/>
  <c r="AV808"/>
  <c r="AV424"/>
  <c r="AV412"/>
  <c r="AV274"/>
  <c r="AV409"/>
  <c r="AV437"/>
  <c r="AV435"/>
  <c r="AV840"/>
  <c r="AV332"/>
  <c r="AV418"/>
  <c r="AV405"/>
  <c r="AV807"/>
  <c r="AV449"/>
  <c r="AV798"/>
  <c r="AV455"/>
  <c r="AV737"/>
  <c r="AV800"/>
  <c r="AV425"/>
  <c r="AV683"/>
  <c r="AV305"/>
  <c r="AV416"/>
  <c r="AV317"/>
  <c r="AV330"/>
  <c r="AV851"/>
  <c r="AV773"/>
  <c r="AV422"/>
  <c r="AV331"/>
  <c r="AV837"/>
  <c r="AV421"/>
  <c r="AV450"/>
  <c r="AV433"/>
  <c r="AV695"/>
  <c r="AV682"/>
  <c r="AV815"/>
  <c r="AV828"/>
  <c r="AV419"/>
  <c r="AV420"/>
  <c r="AV771"/>
  <c r="AV679"/>
  <c r="AV393"/>
  <c r="AV282"/>
  <c r="AV279"/>
  <c r="AV456"/>
  <c r="AV738"/>
  <c r="AV459"/>
  <c r="AV836"/>
  <c r="AV681"/>
  <c r="AW681" s="1"/>
  <c r="AV794"/>
  <c r="AW3"/>
  <c r="AW712" s="1"/>
  <c r="AV574"/>
  <c r="AV349"/>
  <c r="AV361" s="1"/>
  <c r="AV782"/>
  <c r="AV76"/>
  <c r="AV88" s="1"/>
  <c r="AV573"/>
  <c r="AV509"/>
  <c r="AV480"/>
  <c r="AV492" s="1"/>
  <c r="AV781"/>
  <c r="AV575"/>
  <c r="AV665"/>
  <c r="AW665" s="1"/>
  <c r="AV783"/>
  <c r="AV508"/>
  <c r="AW508" s="1"/>
  <c r="AV753"/>
  <c r="AV765" s="1"/>
  <c r="AV381"/>
  <c r="AV135"/>
  <c r="AV111"/>
  <c r="AV123"/>
  <c r="AV347"/>
  <c r="AV239"/>
  <c r="AV124"/>
  <c r="AV230"/>
  <c r="AV379"/>
  <c r="AV268"/>
  <c r="AV148"/>
  <c r="AV165"/>
  <c r="AV109"/>
  <c r="AV97"/>
  <c r="AV99"/>
  <c r="AV178"/>
  <c r="AV164"/>
  <c r="AV136"/>
  <c r="AV171"/>
  <c r="AV216"/>
  <c r="AV242"/>
  <c r="AV264"/>
  <c r="AV380"/>
  <c r="AV104"/>
  <c r="AV200"/>
  <c r="AV96"/>
  <c r="AV152"/>
  <c r="AV202"/>
  <c r="AV175"/>
  <c r="AV386"/>
  <c r="AV269"/>
  <c r="AV382"/>
  <c r="AV266"/>
  <c r="AV125"/>
  <c r="AV228"/>
  <c r="AV151"/>
  <c r="AV174"/>
  <c r="AV215"/>
  <c r="AV229"/>
  <c r="AV204"/>
  <c r="AV213"/>
  <c r="AV201"/>
  <c r="AV122"/>
  <c r="AV149"/>
  <c r="AV162"/>
  <c r="AV139"/>
  <c r="AV203"/>
  <c r="AV161"/>
  <c r="AV240"/>
  <c r="AV345"/>
  <c r="AV150"/>
  <c r="AV253"/>
  <c r="AV243"/>
  <c r="AV163"/>
  <c r="AV385"/>
  <c r="AV138"/>
  <c r="AV137"/>
  <c r="AV177"/>
  <c r="AV170"/>
  <c r="AV113"/>
  <c r="AV100"/>
  <c r="AV256"/>
  <c r="AV241"/>
  <c r="AV267"/>
  <c r="AV98"/>
  <c r="AV344"/>
  <c r="AV126"/>
  <c r="AV255"/>
  <c r="AV176"/>
  <c r="AV383"/>
  <c r="AV169"/>
  <c r="AV511"/>
  <c r="AV254"/>
  <c r="AV265"/>
  <c r="AV346"/>
  <c r="AV378"/>
  <c r="AV173"/>
  <c r="AV784"/>
  <c r="AV107"/>
  <c r="AV112"/>
  <c r="AV377"/>
  <c r="AV227"/>
  <c r="AV217"/>
  <c r="AV105"/>
  <c r="AV252"/>
  <c r="AV384"/>
  <c r="AV106"/>
  <c r="AV510"/>
  <c r="AV214"/>
  <c r="AV226"/>
  <c r="AV108"/>
  <c r="AV172"/>
  <c r="AV110"/>
  <c r="AV576"/>
  <c r="AV667"/>
  <c r="AW667" s="1"/>
  <c r="AV668"/>
  <c r="AV261"/>
  <c r="AW261" s="1"/>
  <c r="AV785"/>
  <c r="AV512"/>
  <c r="AV577"/>
  <c r="AV262"/>
  <c r="AV664"/>
  <c r="AW664" s="1"/>
  <c r="AV343"/>
  <c r="AV669"/>
  <c r="AV747"/>
  <c r="AV617"/>
  <c r="AV526"/>
  <c r="AV552"/>
  <c r="AV786"/>
  <c r="AV500"/>
  <c r="AV578"/>
  <c r="AV373"/>
  <c r="AV372"/>
  <c r="AV656"/>
  <c r="AV604"/>
  <c r="AV539"/>
  <c r="AV630"/>
  <c r="AV513"/>
  <c r="AV643"/>
  <c r="AV565"/>
  <c r="AV553"/>
  <c r="AV631"/>
  <c r="AV579"/>
  <c r="AV540"/>
  <c r="AV644"/>
  <c r="AV657"/>
  <c r="AV618"/>
  <c r="AV670"/>
  <c r="AV501"/>
  <c r="AV787"/>
  <c r="AV748"/>
  <c r="AV514"/>
  <c r="AV566"/>
  <c r="AV527"/>
  <c r="AV605"/>
  <c r="AV371"/>
  <c r="AV749"/>
  <c r="AV528"/>
  <c r="AV502"/>
  <c r="AV554"/>
  <c r="AV645"/>
  <c r="AV632"/>
  <c r="AV658"/>
  <c r="AV515"/>
  <c r="AV567"/>
  <c r="AV671"/>
  <c r="AV788"/>
  <c r="AV619"/>
  <c r="AV541"/>
  <c r="AV606"/>
  <c r="AV580"/>
  <c r="AV659"/>
  <c r="AV568"/>
  <c r="AV503"/>
  <c r="AV368"/>
  <c r="AV542"/>
  <c r="AV750"/>
  <c r="AV607"/>
  <c r="AV646"/>
  <c r="AV620"/>
  <c r="AV581"/>
  <c r="AV672"/>
  <c r="AV555"/>
  <c r="AV633"/>
  <c r="AV529"/>
  <c r="AV516"/>
  <c r="AV789"/>
  <c r="AV660"/>
  <c r="AV751"/>
  <c r="AV647"/>
  <c r="AV673"/>
  <c r="AV634"/>
  <c r="AV370"/>
  <c r="AV543"/>
  <c r="AV504"/>
  <c r="AV621"/>
  <c r="AV608"/>
  <c r="AV517"/>
  <c r="AV790"/>
  <c r="AV530"/>
  <c r="AV569"/>
  <c r="AV582"/>
  <c r="AV556"/>
  <c r="AV365"/>
  <c r="AV319"/>
  <c r="AV187"/>
  <c r="AV366"/>
  <c r="AV320"/>
  <c r="AV593"/>
  <c r="AW593" s="1"/>
  <c r="AV735"/>
  <c r="AV685"/>
  <c r="AW685" s="1"/>
  <c r="AV364"/>
  <c r="AW364" s="1"/>
  <c r="AV191"/>
  <c r="AW191" s="1"/>
  <c r="AV263"/>
  <c r="AV818"/>
  <c r="AV440"/>
  <c r="AW864"/>
  <c r="AW723"/>
  <c r="AW686"/>
  <c r="AW293"/>
  <c r="AW697"/>
  <c r="AW438"/>
  <c r="AW457"/>
  <c r="AW711"/>
  <c r="AW592"/>
  <c r="AW430"/>
  <c r="AW591"/>
  <c r="AW407"/>
  <c r="AV826"/>
  <c r="AW826" s="1"/>
  <c r="AV860"/>
  <c r="AW860" s="1"/>
  <c r="AV436"/>
  <c r="AW436" s="1"/>
  <c r="AV281"/>
  <c r="AW281" s="1"/>
  <c r="AV321"/>
  <c r="AW321" s="1"/>
  <c r="AV280"/>
  <c r="AW280" s="1"/>
  <c r="AV399"/>
  <c r="AW399" s="1"/>
  <c r="AV775"/>
  <c r="AW775" s="1"/>
  <c r="AV847"/>
  <c r="AW847" s="1"/>
  <c r="AV677"/>
  <c r="AW677" s="1"/>
  <c r="AV398"/>
  <c r="AW398" s="1"/>
  <c r="AV777"/>
  <c r="AW777" s="1"/>
  <c r="AV460"/>
  <c r="AW460" s="1"/>
  <c r="AV850"/>
  <c r="AW850" s="1"/>
  <c r="AV797"/>
  <c r="AW797" s="1"/>
  <c r="AV190"/>
  <c r="AV463"/>
  <c r="AW463" s="1"/>
  <c r="AV396"/>
  <c r="AW396" s="1"/>
  <c r="AV838"/>
  <c r="AW838" s="1"/>
  <c r="AV307"/>
  <c r="AW307" s="1"/>
  <c r="AV699"/>
  <c r="AW699" s="1"/>
  <c r="AV861"/>
  <c r="AW861" s="1"/>
  <c r="AV825"/>
  <c r="AW825" s="1"/>
  <c r="AV849"/>
  <c r="AW849" s="1"/>
  <c r="AV722"/>
  <c r="AW722" s="1"/>
  <c r="AV395"/>
  <c r="AW395" s="1"/>
  <c r="AV829"/>
  <c r="AW829" s="1"/>
  <c r="AV854"/>
  <c r="AW854" s="1"/>
  <c r="AV392"/>
  <c r="AW392" s="1"/>
  <c r="AV868"/>
  <c r="AW868" s="1"/>
  <c r="AV768"/>
  <c r="AW768" s="1"/>
  <c r="AV816"/>
  <c r="AW816" s="1"/>
  <c r="AR443"/>
  <c r="AQ452"/>
  <c r="AQ803"/>
  <c r="AP804"/>
  <c r="AS821"/>
  <c r="AQ835"/>
  <c r="AP843"/>
  <c r="AR867"/>
  <c r="AQ869"/>
  <c r="AO403"/>
  <c r="AN413"/>
  <c r="AV401"/>
  <c r="AW831"/>
  <c r="AO817"/>
  <c r="AP805"/>
  <c r="AT792"/>
  <c r="AT388"/>
  <c r="AR390"/>
  <c r="AQ400"/>
  <c r="AN429"/>
  <c r="AM439"/>
  <c r="AS833"/>
  <c r="AT865"/>
  <c r="AU820"/>
  <c r="AT442"/>
  <c r="AT427"/>
  <c r="AP426"/>
  <c r="AQ414"/>
  <c r="AV857"/>
  <c r="AR856"/>
  <c r="AS844"/>
  <c r="AP465"/>
  <c r="AQ453"/>
  <c r="AK22" i="24"/>
  <c r="AK33" s="1"/>
  <c r="AL8"/>
  <c r="AR824" i="18" l="1"/>
  <c r="AQ830"/>
  <c r="AT842"/>
  <c r="AS799"/>
  <c r="AT799" s="1"/>
  <c r="AU799" s="1"/>
  <c r="AW5" i="24"/>
  <c r="AX4" i="18"/>
  <c r="AW836"/>
  <c r="AW456"/>
  <c r="AW679"/>
  <c r="AW828"/>
  <c r="AW433"/>
  <c r="AW331"/>
  <c r="AW330"/>
  <c r="AW683"/>
  <c r="AW822"/>
  <c r="AW458"/>
  <c r="AW855"/>
  <c r="AW425"/>
  <c r="AW798"/>
  <c r="AW418"/>
  <c r="AW437"/>
  <c r="AW424"/>
  <c r="AW304"/>
  <c r="AW802"/>
  <c r="AW294"/>
  <c r="AW295"/>
  <c r="AW461"/>
  <c r="AW434"/>
  <c r="AW809"/>
  <c r="AW863"/>
  <c r="AW848"/>
  <c r="AW397"/>
  <c r="AW725"/>
  <c r="AW813"/>
  <c r="AW859"/>
  <c r="AW710"/>
  <c r="AW795"/>
  <c r="AW406"/>
  <c r="AW862"/>
  <c r="AW423"/>
  <c r="AW393"/>
  <c r="AW419"/>
  <c r="AW695"/>
  <c r="AW837"/>
  <c r="AW851"/>
  <c r="AW305"/>
  <c r="AW696"/>
  <c r="AW189"/>
  <c r="AW408"/>
  <c r="AW455"/>
  <c r="AW405"/>
  <c r="AW435"/>
  <c r="AW412"/>
  <c r="AW431"/>
  <c r="AW801"/>
  <c r="AW451"/>
  <c r="AW774"/>
  <c r="AW823"/>
  <c r="AW291"/>
  <c r="AW410"/>
  <c r="AW814"/>
  <c r="AW391"/>
  <c r="AW275"/>
  <c r="AW394"/>
  <c r="AW811"/>
  <c r="AW678"/>
  <c r="AW698"/>
  <c r="AW684"/>
  <c r="AW448"/>
  <c r="AW276"/>
  <c r="AW709"/>
  <c r="AW794"/>
  <c r="AW738"/>
  <c r="AW282"/>
  <c r="AW420"/>
  <c r="AW682"/>
  <c r="AW421"/>
  <c r="AW773"/>
  <c r="AW416"/>
  <c r="AW445"/>
  <c r="AW462"/>
  <c r="AW308"/>
  <c r="AW841"/>
  <c r="AW737"/>
  <c r="AW807"/>
  <c r="AX807" s="1"/>
  <c r="AW840"/>
  <c r="AW274"/>
  <c r="AX274" s="1"/>
  <c r="AW404"/>
  <c r="AW292"/>
  <c r="AX292" s="1"/>
  <c r="AW306"/>
  <c r="AW776"/>
  <c r="AX776" s="1"/>
  <c r="AW333"/>
  <c r="AW594"/>
  <c r="AX594" s="1"/>
  <c r="AW277"/>
  <c r="AW834"/>
  <c r="AX834" s="1"/>
  <c r="AW367"/>
  <c r="AW770"/>
  <c r="AX770" s="1"/>
  <c r="AW769"/>
  <c r="AW447"/>
  <c r="AX447" s="1"/>
  <c r="AW846"/>
  <c r="AW853"/>
  <c r="AX853" s="1"/>
  <c r="AW278"/>
  <c r="AW188"/>
  <c r="AX188" s="1"/>
  <c r="AW432"/>
  <c r="AW573"/>
  <c r="AW782"/>
  <c r="AW574"/>
  <c r="AX3"/>
  <c r="AX868" s="1"/>
  <c r="AW781"/>
  <c r="AW349"/>
  <c r="AW361" s="1"/>
  <c r="AW480"/>
  <c r="AW492" s="1"/>
  <c r="AW76"/>
  <c r="AW88" s="1"/>
  <c r="AW783"/>
  <c r="AW509"/>
  <c r="AW575"/>
  <c r="AW753"/>
  <c r="AW765" s="1"/>
  <c r="AW229"/>
  <c r="AW164"/>
  <c r="AW203"/>
  <c r="AW172"/>
  <c r="AW126"/>
  <c r="AW240"/>
  <c r="AW165"/>
  <c r="AW171"/>
  <c r="AW386"/>
  <c r="AW380"/>
  <c r="AW135"/>
  <c r="AW265"/>
  <c r="AW252"/>
  <c r="AW110"/>
  <c r="AW241"/>
  <c r="AW122"/>
  <c r="AW150"/>
  <c r="AW217"/>
  <c r="AW382"/>
  <c r="AW107"/>
  <c r="AW174"/>
  <c r="AW136"/>
  <c r="AW204"/>
  <c r="AW162"/>
  <c r="AW98"/>
  <c r="AW242"/>
  <c r="AW202"/>
  <c r="AW254"/>
  <c r="AW124"/>
  <c r="AW228"/>
  <c r="AW109"/>
  <c r="AW383"/>
  <c r="AW200"/>
  <c r="AW268"/>
  <c r="AW255"/>
  <c r="AW243"/>
  <c r="AW125"/>
  <c r="AW152"/>
  <c r="AW175"/>
  <c r="AW176"/>
  <c r="AW269"/>
  <c r="AW227"/>
  <c r="AW96"/>
  <c r="AW138"/>
  <c r="AW385"/>
  <c r="AW178"/>
  <c r="AW161"/>
  <c r="AW226"/>
  <c r="AW266"/>
  <c r="AW151"/>
  <c r="AW99"/>
  <c r="AW213"/>
  <c r="AW100"/>
  <c r="AW215"/>
  <c r="AW123"/>
  <c r="AW104"/>
  <c r="AW201"/>
  <c r="AW256"/>
  <c r="AW239"/>
  <c r="AW381"/>
  <c r="AW345"/>
  <c r="AW267"/>
  <c r="AW111"/>
  <c r="AW253"/>
  <c r="AW112"/>
  <c r="AW576"/>
  <c r="AW230"/>
  <c r="AW347"/>
  <c r="AW149"/>
  <c r="AW139"/>
  <c r="AW379"/>
  <c r="AW346"/>
  <c r="AW214"/>
  <c r="AW264"/>
  <c r="AW378"/>
  <c r="AW170"/>
  <c r="AW511"/>
  <c r="AW177"/>
  <c r="AW113"/>
  <c r="AW148"/>
  <c r="AW377"/>
  <c r="AW163"/>
  <c r="AW108"/>
  <c r="AW97"/>
  <c r="AW169"/>
  <c r="AW784"/>
  <c r="AW510"/>
  <c r="AW216"/>
  <c r="AW384"/>
  <c r="AW137"/>
  <c r="AW105"/>
  <c r="AW173"/>
  <c r="AW106"/>
  <c r="AW577"/>
  <c r="AW512"/>
  <c r="AW260"/>
  <c r="AW263"/>
  <c r="AX263" s="1"/>
  <c r="AW785"/>
  <c r="AW666"/>
  <c r="AX666" s="1"/>
  <c r="AW262"/>
  <c r="AX262" s="1"/>
  <c r="AW668"/>
  <c r="AW617"/>
  <c r="AW539"/>
  <c r="AW500"/>
  <c r="AW578"/>
  <c r="AW343"/>
  <c r="AW643"/>
  <c r="AW786"/>
  <c r="AW565"/>
  <c r="AW604"/>
  <c r="AW552"/>
  <c r="AW526"/>
  <c r="AW669"/>
  <c r="AW373"/>
  <c r="AW630"/>
  <c r="AW513"/>
  <c r="AW656"/>
  <c r="AW747"/>
  <c r="AW644"/>
  <c r="AW605"/>
  <c r="AW670"/>
  <c r="AW553"/>
  <c r="AW527"/>
  <c r="AW631"/>
  <c r="AW657"/>
  <c r="AW579"/>
  <c r="AW748"/>
  <c r="AW618"/>
  <c r="AW372"/>
  <c r="AW566"/>
  <c r="AW501"/>
  <c r="AW540"/>
  <c r="AW787"/>
  <c r="AW514"/>
  <c r="AW749"/>
  <c r="AW567"/>
  <c r="AW788"/>
  <c r="AW580"/>
  <c r="AW528"/>
  <c r="AW371"/>
  <c r="AW541"/>
  <c r="AW606"/>
  <c r="AW515"/>
  <c r="AW645"/>
  <c r="AW502"/>
  <c r="AW632"/>
  <c r="AW619"/>
  <c r="AW369"/>
  <c r="AX369" s="1"/>
  <c r="AW658"/>
  <c r="AW671"/>
  <c r="AW554"/>
  <c r="AW568"/>
  <c r="AW581"/>
  <c r="AW659"/>
  <c r="AW672"/>
  <c r="AW529"/>
  <c r="AW789"/>
  <c r="AW516"/>
  <c r="AW620"/>
  <c r="AW607"/>
  <c r="AW542"/>
  <c r="AW633"/>
  <c r="AW555"/>
  <c r="AW646"/>
  <c r="AW503"/>
  <c r="AW750"/>
  <c r="AW582"/>
  <c r="AW621"/>
  <c r="AW504"/>
  <c r="AW660"/>
  <c r="AW556"/>
  <c r="AW647"/>
  <c r="AW530"/>
  <c r="AW673"/>
  <c r="AW790"/>
  <c r="AW365"/>
  <c r="AX365" s="1"/>
  <c r="AW634"/>
  <c r="AW543"/>
  <c r="AW368"/>
  <c r="AW751"/>
  <c r="AW608"/>
  <c r="AW517"/>
  <c r="AW569"/>
  <c r="AW187"/>
  <c r="AW370"/>
  <c r="AW319"/>
  <c r="AW366"/>
  <c r="AW734"/>
  <c r="AX734" s="1"/>
  <c r="AW320"/>
  <c r="AX320" s="1"/>
  <c r="AW190"/>
  <c r="AX190" s="1"/>
  <c r="AW736"/>
  <c r="AX736" s="1"/>
  <c r="AW735"/>
  <c r="AX735" s="1"/>
  <c r="AW318"/>
  <c r="AW818"/>
  <c r="AW344"/>
  <c r="AW440"/>
  <c r="AX395"/>
  <c r="AX861"/>
  <c r="AX396"/>
  <c r="AX850"/>
  <c r="AX677"/>
  <c r="AX860"/>
  <c r="AX591"/>
  <c r="AX457"/>
  <c r="AX686"/>
  <c r="AX685"/>
  <c r="AX508"/>
  <c r="AW459"/>
  <c r="AX459" s="1"/>
  <c r="AW279"/>
  <c r="AX279" s="1"/>
  <c r="AW771"/>
  <c r="AX771" s="1"/>
  <c r="AW815"/>
  <c r="AX815" s="1"/>
  <c r="AW450"/>
  <c r="AX450" s="1"/>
  <c r="AW422"/>
  <c r="AX422" s="1"/>
  <c r="AW317"/>
  <c r="AX317" s="1"/>
  <c r="AW812"/>
  <c r="AX812" s="1"/>
  <c r="AW595"/>
  <c r="AX595" s="1"/>
  <c r="AW724"/>
  <c r="AX724" s="1"/>
  <c r="AW721"/>
  <c r="AX721" s="1"/>
  <c r="AW800"/>
  <c r="AX800" s="1"/>
  <c r="AW449"/>
  <c r="AX449" s="1"/>
  <c r="AW332"/>
  <c r="AX332" s="1"/>
  <c r="AW409"/>
  <c r="AX409" s="1"/>
  <c r="AW808"/>
  <c r="AX808" s="1"/>
  <c r="AW411"/>
  <c r="AX411" s="1"/>
  <c r="AW796"/>
  <c r="AX796" s="1"/>
  <c r="AW852"/>
  <c r="AX852" s="1"/>
  <c r="AW334"/>
  <c r="AX334" s="1"/>
  <c r="AW827"/>
  <c r="AX827" s="1"/>
  <c r="AW810"/>
  <c r="AX810" s="1"/>
  <c r="AW444"/>
  <c r="AX444" s="1"/>
  <c r="AW273"/>
  <c r="AX273" s="1"/>
  <c r="AW866"/>
  <c r="AX866" s="1"/>
  <c r="AW417"/>
  <c r="AX417" s="1"/>
  <c r="AW680"/>
  <c r="AX680" s="1"/>
  <c r="AW464"/>
  <c r="AX464" s="1"/>
  <c r="AW839"/>
  <c r="AX839" s="1"/>
  <c r="AW772"/>
  <c r="AX772" s="1"/>
  <c r="AW708"/>
  <c r="AX708" s="1"/>
  <c r="AW446"/>
  <c r="AX446" s="1"/>
  <c r="AU442"/>
  <c r="AU865"/>
  <c r="AO429"/>
  <c r="AN439"/>
  <c r="AP403"/>
  <c r="AO413"/>
  <c r="AR835"/>
  <c r="AQ843"/>
  <c r="AR803"/>
  <c r="AQ804"/>
  <c r="AQ465"/>
  <c r="AR453"/>
  <c r="AQ426"/>
  <c r="AR414"/>
  <c r="AU388"/>
  <c r="AP817"/>
  <c r="AQ805"/>
  <c r="AW401"/>
  <c r="AV820"/>
  <c r="AT833"/>
  <c r="AS390"/>
  <c r="AR400"/>
  <c r="AS867"/>
  <c r="AR869"/>
  <c r="AT821"/>
  <c r="AS443"/>
  <c r="AR452"/>
  <c r="AL22" i="24"/>
  <c r="AL33" s="1"/>
  <c r="AM8"/>
  <c r="AS856" i="18"/>
  <c r="AT844"/>
  <c r="AW857"/>
  <c r="AU427"/>
  <c r="AU792"/>
  <c r="AX831"/>
  <c r="AS824" l="1"/>
  <c r="AR830"/>
  <c r="AU842"/>
  <c r="AV842" s="1"/>
  <c r="AV799"/>
  <c r="AW799" s="1"/>
  <c r="AX799" s="1"/>
  <c r="AY4"/>
  <c r="AX5" i="24"/>
  <c r="AX278" i="18"/>
  <c r="AX769"/>
  <c r="AX277"/>
  <c r="AX306"/>
  <c r="AX840"/>
  <c r="AX308"/>
  <c r="AX773"/>
  <c r="AX282"/>
  <c r="AX438"/>
  <c r="AX847"/>
  <c r="AX722"/>
  <c r="AX276"/>
  <c r="AX678"/>
  <c r="AX391"/>
  <c r="AX823"/>
  <c r="AX431"/>
  <c r="AX455"/>
  <c r="AX305"/>
  <c r="AX419"/>
  <c r="AX665"/>
  <c r="AX697"/>
  <c r="AX777"/>
  <c r="AX795"/>
  <c r="AX725"/>
  <c r="AX809"/>
  <c r="AX294"/>
  <c r="AX437"/>
  <c r="AX855"/>
  <c r="AX330"/>
  <c r="AX679"/>
  <c r="AX293"/>
  <c r="AX399"/>
  <c r="AX825"/>
  <c r="AX712"/>
  <c r="AX841"/>
  <c r="AX416"/>
  <c r="AX420"/>
  <c r="AX723"/>
  <c r="AX321"/>
  <c r="AX699"/>
  <c r="AX709"/>
  <c r="AX698"/>
  <c r="AX275"/>
  <c r="AX291"/>
  <c r="AX801"/>
  <c r="AX405"/>
  <c r="AX696"/>
  <c r="AX695"/>
  <c r="AX681"/>
  <c r="AX864"/>
  <c r="AX775"/>
  <c r="AX854"/>
  <c r="AX406"/>
  <c r="AX813"/>
  <c r="AX863"/>
  <c r="AX295"/>
  <c r="AX424"/>
  <c r="AX425"/>
  <c r="AX683"/>
  <c r="AX828"/>
  <c r="AX364"/>
  <c r="AX436"/>
  <c r="AX838"/>
  <c r="AY838" s="1"/>
  <c r="AY3"/>
  <c r="AY839" s="1"/>
  <c r="AX781"/>
  <c r="AX349"/>
  <c r="AX361" s="1"/>
  <c r="AX480"/>
  <c r="AX492" s="1"/>
  <c r="AX573"/>
  <c r="AX76"/>
  <c r="AX88" s="1"/>
  <c r="AX782"/>
  <c r="AX574"/>
  <c r="AX783"/>
  <c r="AX575"/>
  <c r="AX509"/>
  <c r="AX753"/>
  <c r="AX765" s="1"/>
  <c r="AX124"/>
  <c r="AX176"/>
  <c r="AX226"/>
  <c r="AX228"/>
  <c r="AX122"/>
  <c r="AX381"/>
  <c r="AX267"/>
  <c r="AX135"/>
  <c r="AX202"/>
  <c r="AX240"/>
  <c r="AX137"/>
  <c r="AX268"/>
  <c r="AX215"/>
  <c r="AX255"/>
  <c r="AX266"/>
  <c r="AX347"/>
  <c r="AX172"/>
  <c r="AX108"/>
  <c r="AX385"/>
  <c r="AX111"/>
  <c r="AX139"/>
  <c r="AX252"/>
  <c r="AX254"/>
  <c r="AX241"/>
  <c r="AX98"/>
  <c r="AX171"/>
  <c r="AX178"/>
  <c r="AX97"/>
  <c r="AX151"/>
  <c r="AX175"/>
  <c r="AX165"/>
  <c r="AX174"/>
  <c r="AX269"/>
  <c r="AX112"/>
  <c r="AX123"/>
  <c r="AX125"/>
  <c r="AX253"/>
  <c r="AX104"/>
  <c r="AX256"/>
  <c r="AX138"/>
  <c r="AX214"/>
  <c r="AX149"/>
  <c r="AX164"/>
  <c r="AX126"/>
  <c r="AX227"/>
  <c r="AX204"/>
  <c r="AX150"/>
  <c r="AX346"/>
  <c r="AX107"/>
  <c r="AX384"/>
  <c r="AX99"/>
  <c r="AX386"/>
  <c r="AX216"/>
  <c r="AX200"/>
  <c r="AX136"/>
  <c r="AX243"/>
  <c r="AX230"/>
  <c r="AX163"/>
  <c r="AX152"/>
  <c r="AX201"/>
  <c r="AX239"/>
  <c r="AX380"/>
  <c r="AX109"/>
  <c r="AX242"/>
  <c r="AX162"/>
  <c r="AX96"/>
  <c r="AX169"/>
  <c r="AX511"/>
  <c r="AX177"/>
  <c r="AX110"/>
  <c r="AX379"/>
  <c r="AX161"/>
  <c r="AX383"/>
  <c r="AX213"/>
  <c r="AX170"/>
  <c r="AX576"/>
  <c r="AX784"/>
  <c r="AX106"/>
  <c r="AX217"/>
  <c r="AX382"/>
  <c r="AX264"/>
  <c r="AY264" s="1"/>
  <c r="AX229"/>
  <c r="AX105"/>
  <c r="AX378"/>
  <c r="AX173"/>
  <c r="AX113"/>
  <c r="AX377"/>
  <c r="AX203"/>
  <c r="AX345"/>
  <c r="AX100"/>
  <c r="AX148"/>
  <c r="AX510"/>
  <c r="AX512"/>
  <c r="AX785"/>
  <c r="AX344"/>
  <c r="AX577"/>
  <c r="AX260"/>
  <c r="AY260" s="1"/>
  <c r="AX786"/>
  <c r="AX552"/>
  <c r="AX500"/>
  <c r="AX526"/>
  <c r="AX513"/>
  <c r="AX565"/>
  <c r="AX578"/>
  <c r="AX617"/>
  <c r="AX643"/>
  <c r="AX630"/>
  <c r="AX539"/>
  <c r="AX747"/>
  <c r="AX664"/>
  <c r="AX667"/>
  <c r="AX668"/>
  <c r="AY668" s="1"/>
  <c r="AX656"/>
  <c r="AX604"/>
  <c r="AX343"/>
  <c r="AX261"/>
  <c r="AX670"/>
  <c r="AX605"/>
  <c r="AX540"/>
  <c r="AX579"/>
  <c r="AX527"/>
  <c r="AX553"/>
  <c r="AX514"/>
  <c r="AX373"/>
  <c r="AX618"/>
  <c r="AX787"/>
  <c r="AX669"/>
  <c r="AX657"/>
  <c r="AX631"/>
  <c r="AX566"/>
  <c r="AX501"/>
  <c r="AX644"/>
  <c r="AX748"/>
  <c r="AX645"/>
  <c r="AX658"/>
  <c r="AX749"/>
  <c r="AX515"/>
  <c r="AX567"/>
  <c r="AX671"/>
  <c r="AX541"/>
  <c r="AX619"/>
  <c r="AX502"/>
  <c r="AX528"/>
  <c r="AX580"/>
  <c r="AX632"/>
  <c r="AX372"/>
  <c r="AX367"/>
  <c r="AX788"/>
  <c r="AX554"/>
  <c r="AX606"/>
  <c r="AX633"/>
  <c r="AX646"/>
  <c r="AX555"/>
  <c r="AX750"/>
  <c r="AX607"/>
  <c r="AX503"/>
  <c r="AX371"/>
  <c r="AX620"/>
  <c r="AX529"/>
  <c r="AX568"/>
  <c r="AX516"/>
  <c r="AX659"/>
  <c r="AX581"/>
  <c r="AX789"/>
  <c r="AX542"/>
  <c r="AX672"/>
  <c r="AX569"/>
  <c r="AX582"/>
  <c r="AX790"/>
  <c r="AX621"/>
  <c r="AX556"/>
  <c r="AX634"/>
  <c r="AX608"/>
  <c r="AX673"/>
  <c r="AX660"/>
  <c r="AX517"/>
  <c r="AX530"/>
  <c r="AX647"/>
  <c r="AX751"/>
  <c r="AX543"/>
  <c r="AX504"/>
  <c r="AX408"/>
  <c r="AY408" s="1"/>
  <c r="AX187"/>
  <c r="AY187" s="1"/>
  <c r="AX368"/>
  <c r="AY368" s="1"/>
  <c r="AX370"/>
  <c r="AY370" s="1"/>
  <c r="AX319"/>
  <c r="AX366"/>
  <c r="AX318"/>
  <c r="AY318" s="1"/>
  <c r="AX265"/>
  <c r="AX818"/>
  <c r="AX280"/>
  <c r="AY280" s="1"/>
  <c r="AX440"/>
  <c r="AY446"/>
  <c r="AY464"/>
  <c r="AY273"/>
  <c r="AY827"/>
  <c r="AY411"/>
  <c r="AY449"/>
  <c r="AY595"/>
  <c r="AY450"/>
  <c r="AY459"/>
  <c r="AY457"/>
  <c r="AY850"/>
  <c r="AY735"/>
  <c r="AY734"/>
  <c r="AY365"/>
  <c r="AY369"/>
  <c r="AY262"/>
  <c r="AX432"/>
  <c r="AY432" s="1"/>
  <c r="AX846"/>
  <c r="AY846" s="1"/>
  <c r="AX333"/>
  <c r="AY333" s="1"/>
  <c r="AX404"/>
  <c r="AY404" s="1"/>
  <c r="AX737"/>
  <c r="AY737" s="1"/>
  <c r="AX445"/>
  <c r="AY445" s="1"/>
  <c r="AX682"/>
  <c r="AY682" s="1"/>
  <c r="AX794"/>
  <c r="AY794" s="1"/>
  <c r="AX826"/>
  <c r="AY826" s="1"/>
  <c r="AX463"/>
  <c r="AY463" s="1"/>
  <c r="AX816"/>
  <c r="AY816" s="1"/>
  <c r="AX684"/>
  <c r="AY684" s="1"/>
  <c r="AX394"/>
  <c r="AY394" s="1"/>
  <c r="AX410"/>
  <c r="AY410" s="1"/>
  <c r="AX451"/>
  <c r="AY451" s="1"/>
  <c r="AX435"/>
  <c r="AY435" s="1"/>
  <c r="AX189"/>
  <c r="AY189" s="1"/>
  <c r="AX837"/>
  <c r="AY837" s="1"/>
  <c r="AX191"/>
  <c r="AY191" s="1"/>
  <c r="AX281"/>
  <c r="AY281" s="1"/>
  <c r="AX849"/>
  <c r="AY849" s="1"/>
  <c r="AX862"/>
  <c r="AY862" s="1"/>
  <c r="AX859"/>
  <c r="AY859" s="1"/>
  <c r="AX848"/>
  <c r="AY848" s="1"/>
  <c r="AX461"/>
  <c r="AY461" s="1"/>
  <c r="AX304"/>
  <c r="AY304" s="1"/>
  <c r="AX798"/>
  <c r="AY798" s="1"/>
  <c r="AX822"/>
  <c r="AY822" s="1"/>
  <c r="AX433"/>
  <c r="AY433" s="1"/>
  <c r="AX836"/>
  <c r="AY836" s="1"/>
  <c r="AX407"/>
  <c r="AY407" s="1"/>
  <c r="AX797"/>
  <c r="AY797" s="1"/>
  <c r="AX768"/>
  <c r="AY768" s="1"/>
  <c r="AY866"/>
  <c r="AY810"/>
  <c r="AY796"/>
  <c r="AY332"/>
  <c r="AY724"/>
  <c r="AY422"/>
  <c r="AY279"/>
  <c r="AY686"/>
  <c r="AY677"/>
  <c r="AY395"/>
  <c r="AY320"/>
  <c r="AY853"/>
  <c r="AY770"/>
  <c r="AY594"/>
  <c r="AY292"/>
  <c r="AY807"/>
  <c r="AX462"/>
  <c r="AY462" s="1"/>
  <c r="AX421"/>
  <c r="AY421" s="1"/>
  <c r="AX738"/>
  <c r="AY738" s="1"/>
  <c r="AX430"/>
  <c r="AY430" s="1"/>
  <c r="AX460"/>
  <c r="AY460" s="1"/>
  <c r="AX392"/>
  <c r="AY392" s="1"/>
  <c r="AX448"/>
  <c r="AY448" s="1"/>
  <c r="AX811"/>
  <c r="AY811" s="1"/>
  <c r="AX814"/>
  <c r="AY814" s="1"/>
  <c r="AX774"/>
  <c r="AY774" s="1"/>
  <c r="AX412"/>
  <c r="AY412" s="1"/>
  <c r="AX851"/>
  <c r="AY851" s="1"/>
  <c r="AX393"/>
  <c r="AY393" s="1"/>
  <c r="AX593"/>
  <c r="AY593" s="1"/>
  <c r="AX592"/>
  <c r="AY592" s="1"/>
  <c r="AX307"/>
  <c r="AY307" s="1"/>
  <c r="AX423"/>
  <c r="AY423" s="1"/>
  <c r="AX710"/>
  <c r="AY710" s="1"/>
  <c r="AX397"/>
  <c r="AY397" s="1"/>
  <c r="AX434"/>
  <c r="AY434" s="1"/>
  <c r="AX802"/>
  <c r="AY802" s="1"/>
  <c r="AX418"/>
  <c r="AY418" s="1"/>
  <c r="AX458"/>
  <c r="AY458" s="1"/>
  <c r="AX331"/>
  <c r="AY331" s="1"/>
  <c r="AX456"/>
  <c r="AY456" s="1"/>
  <c r="AX711"/>
  <c r="AY711" s="1"/>
  <c r="AX398"/>
  <c r="AY398" s="1"/>
  <c r="AX829"/>
  <c r="AY829" s="1"/>
  <c r="AT443"/>
  <c r="AS452"/>
  <c r="AT867"/>
  <c r="AS869"/>
  <c r="AU833"/>
  <c r="AS835"/>
  <c r="AR843"/>
  <c r="AP429"/>
  <c r="AO439"/>
  <c r="AV442"/>
  <c r="AY831"/>
  <c r="AV427"/>
  <c r="AT856"/>
  <c r="AU844"/>
  <c r="AX401"/>
  <c r="AV388"/>
  <c r="AU821"/>
  <c r="AT390"/>
  <c r="AS400"/>
  <c r="AW820"/>
  <c r="AS803"/>
  <c r="AR804"/>
  <c r="AQ403"/>
  <c r="AP413"/>
  <c r="AV865"/>
  <c r="AV792"/>
  <c r="AX857"/>
  <c r="AN8" i="24"/>
  <c r="AM22"/>
  <c r="AM33" s="1"/>
  <c r="AQ817" i="18"/>
  <c r="AR805"/>
  <c r="AR426"/>
  <c r="AS414"/>
  <c r="AR465"/>
  <c r="AS453"/>
  <c r="AT824" l="1"/>
  <c r="AS830"/>
  <c r="AW842"/>
  <c r="AX842" s="1"/>
  <c r="AY5" i="24"/>
  <c r="AZ4" i="18"/>
  <c r="AY436"/>
  <c r="AY425"/>
  <c r="AY813"/>
  <c r="AY864"/>
  <c r="AY405"/>
  <c r="AY698"/>
  <c r="AY723"/>
  <c r="AY274"/>
  <c r="AY188"/>
  <c r="AY815"/>
  <c r="AY334"/>
  <c r="AY712"/>
  <c r="AY679"/>
  <c r="AY294"/>
  <c r="AY799"/>
  <c r="AY419"/>
  <c r="AY823"/>
  <c r="AY722"/>
  <c r="AY773"/>
  <c r="AY277"/>
  <c r="AY861"/>
  <c r="AY317"/>
  <c r="AY842"/>
  <c r="AY868"/>
  <c r="AY683"/>
  <c r="AY863"/>
  <c r="AY775"/>
  <c r="AY696"/>
  <c r="AZ696" s="1"/>
  <c r="AY275"/>
  <c r="AY321"/>
  <c r="AZ321" s="1"/>
  <c r="AY841"/>
  <c r="AY447"/>
  <c r="AZ447" s="1"/>
  <c r="AY591"/>
  <c r="AY808"/>
  <c r="AZ808" s="1"/>
  <c r="AY708"/>
  <c r="AY293"/>
  <c r="AZ293" s="1"/>
  <c r="AY437"/>
  <c r="AY795"/>
  <c r="AZ795" s="1"/>
  <c r="AY665"/>
  <c r="AY431"/>
  <c r="AZ431" s="1"/>
  <c r="AY276"/>
  <c r="AZ276" s="1"/>
  <c r="AY282"/>
  <c r="AZ282" s="1"/>
  <c r="AY306"/>
  <c r="AY190"/>
  <c r="AY771"/>
  <c r="AZ771" s="1"/>
  <c r="AY852"/>
  <c r="AZ852" s="1"/>
  <c r="AZ3"/>
  <c r="AY573"/>
  <c r="AY76"/>
  <c r="AY88" s="1"/>
  <c r="AY781"/>
  <c r="AY782"/>
  <c r="AY575"/>
  <c r="AY480"/>
  <c r="AY492" s="1"/>
  <c r="AY574"/>
  <c r="AY783"/>
  <c r="AY349"/>
  <c r="AY361" s="1"/>
  <c r="AY753"/>
  <c r="AY765" s="1"/>
  <c r="AY226"/>
  <c r="AY172"/>
  <c r="AY202"/>
  <c r="AY256"/>
  <c r="AY177"/>
  <c r="AY379"/>
  <c r="AY214"/>
  <c r="AY164"/>
  <c r="AY213"/>
  <c r="AY383"/>
  <c r="AY122"/>
  <c r="AY176"/>
  <c r="AY255"/>
  <c r="AY230"/>
  <c r="AY229"/>
  <c r="AY252"/>
  <c r="AY228"/>
  <c r="AY243"/>
  <c r="AY139"/>
  <c r="AY242"/>
  <c r="AY204"/>
  <c r="AY201"/>
  <c r="AY269"/>
  <c r="AY111"/>
  <c r="AY149"/>
  <c r="AY162"/>
  <c r="AY200"/>
  <c r="AY125"/>
  <c r="AY171"/>
  <c r="AY109"/>
  <c r="AY239"/>
  <c r="AY385"/>
  <c r="AY382"/>
  <c r="AY97"/>
  <c r="AY217"/>
  <c r="AY136"/>
  <c r="AY100"/>
  <c r="AY135"/>
  <c r="AY123"/>
  <c r="AY215"/>
  <c r="AY253"/>
  <c r="AY227"/>
  <c r="AY347"/>
  <c r="AY174"/>
  <c r="AY165"/>
  <c r="AY386"/>
  <c r="AY126"/>
  <c r="AY107"/>
  <c r="AY161"/>
  <c r="AY124"/>
  <c r="AY148"/>
  <c r="AY381"/>
  <c r="AY105"/>
  <c r="AY163"/>
  <c r="AY377"/>
  <c r="AY104"/>
  <c r="AY108"/>
  <c r="AY150"/>
  <c r="AY240"/>
  <c r="AY151"/>
  <c r="AY170"/>
  <c r="AY267"/>
  <c r="AY169"/>
  <c r="AY216"/>
  <c r="AY380"/>
  <c r="AY113"/>
  <c r="AY96"/>
  <c r="AY110"/>
  <c r="AY576"/>
  <c r="AY508"/>
  <c r="AY384"/>
  <c r="AY152"/>
  <c r="AY254"/>
  <c r="AY175"/>
  <c r="AY99"/>
  <c r="AY137"/>
  <c r="AY173"/>
  <c r="AY378"/>
  <c r="AY784"/>
  <c r="AY178"/>
  <c r="AY98"/>
  <c r="AY241"/>
  <c r="AY268"/>
  <c r="AY266"/>
  <c r="AY203"/>
  <c r="AY112"/>
  <c r="AY138"/>
  <c r="AY509"/>
  <c r="AY106"/>
  <c r="AY345"/>
  <c r="AY785"/>
  <c r="AY577"/>
  <c r="AY512"/>
  <c r="AY510"/>
  <c r="AY346"/>
  <c r="AY344"/>
  <c r="AY265"/>
  <c r="AY511"/>
  <c r="AY667"/>
  <c r="AY643"/>
  <c r="AY666"/>
  <c r="AY500"/>
  <c r="AY604"/>
  <c r="AY513"/>
  <c r="AY526"/>
  <c r="AY552"/>
  <c r="AY656"/>
  <c r="AY630"/>
  <c r="AY565"/>
  <c r="AY263"/>
  <c r="AY617"/>
  <c r="AY539"/>
  <c r="AY786"/>
  <c r="AY747"/>
  <c r="AY578"/>
  <c r="AY540"/>
  <c r="AY514"/>
  <c r="AY644"/>
  <c r="AY631"/>
  <c r="AY527"/>
  <c r="AY261"/>
  <c r="AY657"/>
  <c r="AY553"/>
  <c r="AY787"/>
  <c r="AY748"/>
  <c r="AY579"/>
  <c r="AY605"/>
  <c r="AY501"/>
  <c r="AY343"/>
  <c r="AY618"/>
  <c r="AY566"/>
  <c r="AY664"/>
  <c r="AY541"/>
  <c r="AY671"/>
  <c r="AY619"/>
  <c r="AY373"/>
  <c r="AY580"/>
  <c r="AY645"/>
  <c r="AY669"/>
  <c r="AZ669" s="1"/>
  <c r="AY515"/>
  <c r="AY788"/>
  <c r="AY528"/>
  <c r="AY554"/>
  <c r="AY502"/>
  <c r="AY670"/>
  <c r="AY606"/>
  <c r="AY658"/>
  <c r="AY632"/>
  <c r="AY567"/>
  <c r="AY749"/>
  <c r="AY542"/>
  <c r="AY620"/>
  <c r="AY529"/>
  <c r="AY646"/>
  <c r="AY659"/>
  <c r="AY789"/>
  <c r="AY371"/>
  <c r="AZ371" s="1"/>
  <c r="AY372"/>
  <c r="AY367"/>
  <c r="AY581"/>
  <c r="AY503"/>
  <c r="AY555"/>
  <c r="AY750"/>
  <c r="AY672"/>
  <c r="AY607"/>
  <c r="AY633"/>
  <c r="AY568"/>
  <c r="AY516"/>
  <c r="AY634"/>
  <c r="AY608"/>
  <c r="AY790"/>
  <c r="AY647"/>
  <c r="AY530"/>
  <c r="AY504"/>
  <c r="AY660"/>
  <c r="AY673"/>
  <c r="AY517"/>
  <c r="AY751"/>
  <c r="AY621"/>
  <c r="AY543"/>
  <c r="AY582"/>
  <c r="AY556"/>
  <c r="AY569"/>
  <c r="AY366"/>
  <c r="AY319"/>
  <c r="AY818"/>
  <c r="AY440"/>
  <c r="AZ711"/>
  <c r="AZ418"/>
  <c r="AZ710"/>
  <c r="AZ593"/>
  <c r="AZ774"/>
  <c r="AZ392"/>
  <c r="AZ421"/>
  <c r="AZ594"/>
  <c r="AZ395"/>
  <c r="AZ422"/>
  <c r="AZ810"/>
  <c r="AZ407"/>
  <c r="AZ798"/>
  <c r="AZ859"/>
  <c r="AZ191"/>
  <c r="AZ435"/>
  <c r="AZ684"/>
  <c r="AZ794"/>
  <c r="AZ404"/>
  <c r="AZ734"/>
  <c r="AZ459"/>
  <c r="AZ411"/>
  <c r="AZ446"/>
  <c r="AZ370"/>
  <c r="AY828"/>
  <c r="AZ828" s="1"/>
  <c r="AY295"/>
  <c r="AZ295" s="1"/>
  <c r="AY854"/>
  <c r="AZ854" s="1"/>
  <c r="AY695"/>
  <c r="AZ695" s="1"/>
  <c r="AY291"/>
  <c r="AZ291" s="1"/>
  <c r="AY699"/>
  <c r="AZ699" s="1"/>
  <c r="AY416"/>
  <c r="AZ416" s="1"/>
  <c r="AY834"/>
  <c r="AZ834" s="1"/>
  <c r="AY396"/>
  <c r="AZ396" s="1"/>
  <c r="AY800"/>
  <c r="AZ800" s="1"/>
  <c r="AY680"/>
  <c r="AZ680" s="1"/>
  <c r="AY399"/>
  <c r="AZ399" s="1"/>
  <c r="AY855"/>
  <c r="AZ855" s="1"/>
  <c r="AY725"/>
  <c r="AZ725" s="1"/>
  <c r="AY697"/>
  <c r="AZ697" s="1"/>
  <c r="AY455"/>
  <c r="AZ455" s="1"/>
  <c r="AY678"/>
  <c r="AZ678" s="1"/>
  <c r="AY438"/>
  <c r="AZ438" s="1"/>
  <c r="AY840"/>
  <c r="AZ840" s="1"/>
  <c r="AY278"/>
  <c r="AZ278" s="1"/>
  <c r="AY685"/>
  <c r="AZ685" s="1"/>
  <c r="AY409"/>
  <c r="AZ409" s="1"/>
  <c r="AY772"/>
  <c r="AZ772" s="1"/>
  <c r="AZ398"/>
  <c r="AZ458"/>
  <c r="AZ397"/>
  <c r="AZ592"/>
  <c r="AZ412"/>
  <c r="AZ448"/>
  <c r="AZ738"/>
  <c r="AZ292"/>
  <c r="AZ320"/>
  <c r="AZ279"/>
  <c r="AZ796"/>
  <c r="AZ797"/>
  <c r="AZ822"/>
  <c r="AZ848"/>
  <c r="AZ281"/>
  <c r="AZ189"/>
  <c r="AZ394"/>
  <c r="AZ826"/>
  <c r="AZ737"/>
  <c r="AZ432"/>
  <c r="AZ187"/>
  <c r="AZ457"/>
  <c r="AZ449"/>
  <c r="AZ464"/>
  <c r="AZ408"/>
  <c r="AY364"/>
  <c r="AZ364" s="1"/>
  <c r="AY424"/>
  <c r="AZ424" s="1"/>
  <c r="AY406"/>
  <c r="AZ406" s="1"/>
  <c r="AY681"/>
  <c r="AZ681" s="1"/>
  <c r="AY801"/>
  <c r="AZ801" s="1"/>
  <c r="AY709"/>
  <c r="AZ709" s="1"/>
  <c r="AY420"/>
  <c r="AZ420" s="1"/>
  <c r="AY776"/>
  <c r="AZ776" s="1"/>
  <c r="AY736"/>
  <c r="AZ736" s="1"/>
  <c r="AY812"/>
  <c r="AZ812" s="1"/>
  <c r="AY444"/>
  <c r="AZ444" s="1"/>
  <c r="AY825"/>
  <c r="AZ825" s="1"/>
  <c r="AY330"/>
  <c r="AZ330" s="1"/>
  <c r="AY809"/>
  <c r="AZ809" s="1"/>
  <c r="AY777"/>
  <c r="AZ777" s="1"/>
  <c r="AY305"/>
  <c r="AZ305" s="1"/>
  <c r="AY391"/>
  <c r="AZ391" s="1"/>
  <c r="AY847"/>
  <c r="AZ847" s="1"/>
  <c r="AY308"/>
  <c r="AZ308" s="1"/>
  <c r="AY769"/>
  <c r="AZ769" s="1"/>
  <c r="AY860"/>
  <c r="AZ860" s="1"/>
  <c r="AY721"/>
  <c r="AZ721" s="1"/>
  <c r="AY417"/>
  <c r="AZ417" s="1"/>
  <c r="AX820"/>
  <c r="AS465"/>
  <c r="AT453"/>
  <c r="AN22" i="24"/>
  <c r="AN33" s="1"/>
  <c r="AO8"/>
  <c r="AW865" i="18"/>
  <c r="AT803"/>
  <c r="AS804"/>
  <c r="AU390"/>
  <c r="AT400"/>
  <c r="AW442"/>
  <c r="AT835"/>
  <c r="AS843"/>
  <c r="AV833"/>
  <c r="AU443"/>
  <c r="AT452"/>
  <c r="AR403"/>
  <c r="AQ413"/>
  <c r="AR817"/>
  <c r="AS805"/>
  <c r="AS426"/>
  <c r="AT414"/>
  <c r="AW792"/>
  <c r="AY401"/>
  <c r="AW427"/>
  <c r="AV821"/>
  <c r="AQ429"/>
  <c r="AP439"/>
  <c r="AU867"/>
  <c r="AT869"/>
  <c r="AY857"/>
  <c r="AW388"/>
  <c r="AU856"/>
  <c r="AV844"/>
  <c r="AZ831"/>
  <c r="AT830" l="1"/>
  <c r="AU824"/>
  <c r="AV824" s="1"/>
  <c r="AV830" s="1"/>
  <c r="BA4"/>
  <c r="AZ5" i="24"/>
  <c r="AZ349" i="18"/>
  <c r="AZ361" s="1"/>
  <c r="AZ76"/>
  <c r="AZ88" s="1"/>
  <c r="BA3"/>
  <c r="AZ480"/>
  <c r="AZ492" s="1"/>
  <c r="AZ574"/>
  <c r="AZ781"/>
  <c r="AZ573"/>
  <c r="AZ782"/>
  <c r="AZ783"/>
  <c r="AZ575"/>
  <c r="AZ753"/>
  <c r="AZ765" s="1"/>
  <c r="AZ216"/>
  <c r="AZ137"/>
  <c r="AZ171"/>
  <c r="AZ150"/>
  <c r="AZ107"/>
  <c r="AZ226"/>
  <c r="AZ201"/>
  <c r="AZ139"/>
  <c r="AZ124"/>
  <c r="AZ112"/>
  <c r="AZ99"/>
  <c r="AZ254"/>
  <c r="AZ162"/>
  <c r="AZ163"/>
  <c r="AZ253"/>
  <c r="AZ164"/>
  <c r="AZ252"/>
  <c r="AZ380"/>
  <c r="AZ165"/>
  <c r="AZ177"/>
  <c r="AZ230"/>
  <c r="AZ200"/>
  <c r="AZ97"/>
  <c r="AZ202"/>
  <c r="AZ135"/>
  <c r="AZ126"/>
  <c r="AZ178"/>
  <c r="AZ256"/>
  <c r="AZ100"/>
  <c r="AZ176"/>
  <c r="AZ203"/>
  <c r="AZ381"/>
  <c r="AZ122"/>
  <c r="AZ213"/>
  <c r="AZ98"/>
  <c r="AZ269"/>
  <c r="AZ175"/>
  <c r="AZ243"/>
  <c r="AZ217"/>
  <c r="AZ228"/>
  <c r="AZ172"/>
  <c r="AZ383"/>
  <c r="AZ109"/>
  <c r="AZ111"/>
  <c r="AZ242"/>
  <c r="AZ227"/>
  <c r="AZ123"/>
  <c r="AZ379"/>
  <c r="AZ152"/>
  <c r="AZ136"/>
  <c r="AZ385"/>
  <c r="AZ215"/>
  <c r="AZ229"/>
  <c r="AZ241"/>
  <c r="AZ174"/>
  <c r="AZ96"/>
  <c r="AZ384"/>
  <c r="AZ347"/>
  <c r="AZ267"/>
  <c r="AZ508"/>
  <c r="AZ240"/>
  <c r="AZ382"/>
  <c r="AZ255"/>
  <c r="AZ104"/>
  <c r="AZ110"/>
  <c r="AZ138"/>
  <c r="AZ377"/>
  <c r="AZ266"/>
  <c r="AZ784"/>
  <c r="AZ106"/>
  <c r="AZ125"/>
  <c r="AZ169"/>
  <c r="AZ149"/>
  <c r="AZ105"/>
  <c r="AZ161"/>
  <c r="AZ204"/>
  <c r="AZ268"/>
  <c r="AZ214"/>
  <c r="AZ239"/>
  <c r="AZ108"/>
  <c r="AZ113"/>
  <c r="AZ151"/>
  <c r="AZ386"/>
  <c r="AZ148"/>
  <c r="AZ173"/>
  <c r="AZ170"/>
  <c r="AZ378"/>
  <c r="AZ576"/>
  <c r="AZ665"/>
  <c r="BA665" s="1"/>
  <c r="AZ577"/>
  <c r="AZ785"/>
  <c r="AZ265"/>
  <c r="AZ510"/>
  <c r="AZ509"/>
  <c r="AZ511"/>
  <c r="BA511" s="1"/>
  <c r="AZ643"/>
  <c r="AZ260"/>
  <c r="AZ630"/>
  <c r="AZ513"/>
  <c r="AZ617"/>
  <c r="AZ786"/>
  <c r="AZ500"/>
  <c r="AZ747"/>
  <c r="AZ346"/>
  <c r="AZ578"/>
  <c r="AZ604"/>
  <c r="AZ539"/>
  <c r="AZ667"/>
  <c r="AZ345"/>
  <c r="AZ512"/>
  <c r="AZ656"/>
  <c r="AZ526"/>
  <c r="AZ565"/>
  <c r="AZ552"/>
  <c r="AZ262"/>
  <c r="AZ668"/>
  <c r="BA668" s="1"/>
  <c r="AZ579"/>
  <c r="AZ631"/>
  <c r="AZ657"/>
  <c r="AZ618"/>
  <c r="AZ605"/>
  <c r="AZ748"/>
  <c r="AZ553"/>
  <c r="AZ644"/>
  <c r="AZ527"/>
  <c r="AZ263"/>
  <c r="BA263" s="1"/>
  <c r="AZ540"/>
  <c r="AZ514"/>
  <c r="AZ566"/>
  <c r="AZ501"/>
  <c r="AZ787"/>
  <c r="AZ666"/>
  <c r="BA666" s="1"/>
  <c r="AZ658"/>
  <c r="AZ554"/>
  <c r="AZ645"/>
  <c r="AZ567"/>
  <c r="AZ502"/>
  <c r="AZ343"/>
  <c r="BA343" s="1"/>
  <c r="AZ670"/>
  <c r="AZ788"/>
  <c r="AZ515"/>
  <c r="AZ632"/>
  <c r="AZ619"/>
  <c r="AZ664"/>
  <c r="BA664" s="1"/>
  <c r="AZ528"/>
  <c r="AZ541"/>
  <c r="AZ580"/>
  <c r="AZ749"/>
  <c r="AZ606"/>
  <c r="AZ261"/>
  <c r="AZ542"/>
  <c r="AZ620"/>
  <c r="AZ568"/>
  <c r="AZ789"/>
  <c r="AZ672"/>
  <c r="AZ555"/>
  <c r="AZ659"/>
  <c r="AZ646"/>
  <c r="AZ607"/>
  <c r="AZ581"/>
  <c r="AZ633"/>
  <c r="AZ503"/>
  <c r="AZ671"/>
  <c r="BA671" s="1"/>
  <c r="AZ529"/>
  <c r="AZ516"/>
  <c r="AZ750"/>
  <c r="AZ373"/>
  <c r="AZ369"/>
  <c r="AZ634"/>
  <c r="AZ608"/>
  <c r="AZ621"/>
  <c r="AZ647"/>
  <c r="AZ504"/>
  <c r="AZ372"/>
  <c r="BA372" s="1"/>
  <c r="AZ517"/>
  <c r="AZ673"/>
  <c r="AZ556"/>
  <c r="AZ660"/>
  <c r="AZ790"/>
  <c r="AZ751"/>
  <c r="AZ582"/>
  <c r="AZ367"/>
  <c r="AZ569"/>
  <c r="AZ530"/>
  <c r="AZ543"/>
  <c r="AZ368"/>
  <c r="BA368" s="1"/>
  <c r="AZ366"/>
  <c r="BA366" s="1"/>
  <c r="AZ190"/>
  <c r="BA190" s="1"/>
  <c r="AZ319"/>
  <c r="BA319" s="1"/>
  <c r="AZ318"/>
  <c r="BA318" s="1"/>
  <c r="AZ264"/>
  <c r="AZ679"/>
  <c r="BA679" s="1"/>
  <c r="AZ818"/>
  <c r="AZ440"/>
  <c r="BA860"/>
  <c r="BA330"/>
  <c r="BA721"/>
  <c r="BA847"/>
  <c r="BA809"/>
  <c r="BA812"/>
  <c r="BA709"/>
  <c r="BA424"/>
  <c r="BA449"/>
  <c r="BA281"/>
  <c r="BA796"/>
  <c r="BA738"/>
  <c r="BA397"/>
  <c r="BA409"/>
  <c r="BA438"/>
  <c r="BA725"/>
  <c r="BA800"/>
  <c r="BA699"/>
  <c r="BA295"/>
  <c r="BA446"/>
  <c r="BA404"/>
  <c r="BA191"/>
  <c r="BA810"/>
  <c r="BA421"/>
  <c r="BA710"/>
  <c r="AZ306"/>
  <c r="BA306" s="1"/>
  <c r="AZ708"/>
  <c r="BA708" s="1"/>
  <c r="AZ841"/>
  <c r="BA841" s="1"/>
  <c r="AZ775"/>
  <c r="BA775" s="1"/>
  <c r="AZ827"/>
  <c r="BA827" s="1"/>
  <c r="AZ682"/>
  <c r="BA682" s="1"/>
  <c r="AZ862"/>
  <c r="BA862" s="1"/>
  <c r="AZ724"/>
  <c r="BA724" s="1"/>
  <c r="AZ460"/>
  <c r="BA460" s="1"/>
  <c r="AZ802"/>
  <c r="BA802" s="1"/>
  <c r="AZ317"/>
  <c r="BA317" s="1"/>
  <c r="AZ722"/>
  <c r="BA722" s="1"/>
  <c r="AZ294"/>
  <c r="BA294" s="1"/>
  <c r="AZ815"/>
  <c r="BA815" s="1"/>
  <c r="AZ698"/>
  <c r="BA698" s="1"/>
  <c r="AZ425"/>
  <c r="BA425" s="1"/>
  <c r="AZ273"/>
  <c r="BA273" s="1"/>
  <c r="AZ846"/>
  <c r="BA846" s="1"/>
  <c r="AZ837"/>
  <c r="BA837" s="1"/>
  <c r="AZ768"/>
  <c r="BA768" s="1"/>
  <c r="AZ807"/>
  <c r="BA807" s="1"/>
  <c r="AZ307"/>
  <c r="BA307" s="1"/>
  <c r="AZ839"/>
  <c r="BA839" s="1"/>
  <c r="BA417"/>
  <c r="BA777"/>
  <c r="BA444"/>
  <c r="BA420"/>
  <c r="BA406"/>
  <c r="BA464"/>
  <c r="BA432"/>
  <c r="BA189"/>
  <c r="BA797"/>
  <c r="BA292"/>
  <c r="BA592"/>
  <c r="BA772"/>
  <c r="BA840"/>
  <c r="BA697"/>
  <c r="BA680"/>
  <c r="BA416"/>
  <c r="BA854"/>
  <c r="BA370"/>
  <c r="BA435"/>
  <c r="BA407"/>
  <c r="BA593"/>
  <c r="BA431"/>
  <c r="BA293"/>
  <c r="BA447"/>
  <c r="BA696"/>
  <c r="AZ838"/>
  <c r="BA838" s="1"/>
  <c r="AZ333"/>
  <c r="BA333" s="1"/>
  <c r="AZ866"/>
  <c r="BA866" s="1"/>
  <c r="AZ462"/>
  <c r="BA462" s="1"/>
  <c r="AZ423"/>
  <c r="BA423" s="1"/>
  <c r="AZ842"/>
  <c r="BA842" s="1"/>
  <c r="AZ773"/>
  <c r="BA773" s="1"/>
  <c r="AZ799"/>
  <c r="BA799" s="1"/>
  <c r="AZ334"/>
  <c r="BA334" s="1"/>
  <c r="AZ723"/>
  <c r="BA723" s="1"/>
  <c r="AZ813"/>
  <c r="BA813" s="1"/>
  <c r="AZ280"/>
  <c r="BA280" s="1"/>
  <c r="AZ365"/>
  <c r="BA365" s="1"/>
  <c r="AZ410"/>
  <c r="BA410" s="1"/>
  <c r="AZ433"/>
  <c r="BA433" s="1"/>
  <c r="AZ853"/>
  <c r="BA853" s="1"/>
  <c r="AZ851"/>
  <c r="BA851" s="1"/>
  <c r="AZ829"/>
  <c r="BA829" s="1"/>
  <c r="BA308"/>
  <c r="BA769"/>
  <c r="BA305"/>
  <c r="BA825"/>
  <c r="BA776"/>
  <c r="BA681"/>
  <c r="BA408"/>
  <c r="BA394"/>
  <c r="BA822"/>
  <c r="BA320"/>
  <c r="BA412"/>
  <c r="BA398"/>
  <c r="BA278"/>
  <c r="BA455"/>
  <c r="BA399"/>
  <c r="BA834"/>
  <c r="BA695"/>
  <c r="BA459"/>
  <c r="BA684"/>
  <c r="BA798"/>
  <c r="BA395"/>
  <c r="BA774"/>
  <c r="BA711"/>
  <c r="BA771"/>
  <c r="BA276"/>
  <c r="AZ437"/>
  <c r="BA437" s="1"/>
  <c r="AZ591"/>
  <c r="BA591" s="1"/>
  <c r="AZ275"/>
  <c r="BA275" s="1"/>
  <c r="AZ683"/>
  <c r="BA683" s="1"/>
  <c r="AZ735"/>
  <c r="BA735" s="1"/>
  <c r="AZ451"/>
  <c r="BA451" s="1"/>
  <c r="AZ836"/>
  <c r="BA836" s="1"/>
  <c r="AZ770"/>
  <c r="BA770" s="1"/>
  <c r="AZ393"/>
  <c r="BA393" s="1"/>
  <c r="AZ868"/>
  <c r="BA868" s="1"/>
  <c r="AZ277"/>
  <c r="BA277" s="1"/>
  <c r="AZ419"/>
  <c r="BA419" s="1"/>
  <c r="AZ712"/>
  <c r="BA712" s="1"/>
  <c r="AZ274"/>
  <c r="BA274" s="1"/>
  <c r="AZ864"/>
  <c r="BA864" s="1"/>
  <c r="AZ344"/>
  <c r="AZ850"/>
  <c r="BA850" s="1"/>
  <c r="AZ463"/>
  <c r="BA463" s="1"/>
  <c r="AZ461"/>
  <c r="BA461" s="1"/>
  <c r="AZ686"/>
  <c r="BA686" s="1"/>
  <c r="AZ811"/>
  <c r="BA811" s="1"/>
  <c r="AZ331"/>
  <c r="BA331" s="1"/>
  <c r="BA391"/>
  <c r="BA736"/>
  <c r="BA801"/>
  <c r="BA364"/>
  <c r="BA457"/>
  <c r="BA826"/>
  <c r="BA848"/>
  <c r="BA279"/>
  <c r="BA448"/>
  <c r="BA458"/>
  <c r="BA685"/>
  <c r="BA678"/>
  <c r="BA855"/>
  <c r="BA396"/>
  <c r="BA291"/>
  <c r="BA828"/>
  <c r="BA411"/>
  <c r="BA794"/>
  <c r="BA859"/>
  <c r="BA422"/>
  <c r="BA392"/>
  <c r="BA418"/>
  <c r="BA265"/>
  <c r="BA852"/>
  <c r="BA282"/>
  <c r="BA795"/>
  <c r="BA808"/>
  <c r="BA321"/>
  <c r="AZ863"/>
  <c r="BA863" s="1"/>
  <c r="AZ450"/>
  <c r="BA450" s="1"/>
  <c r="AZ816"/>
  <c r="BA816" s="1"/>
  <c r="AZ304"/>
  <c r="BA304" s="1"/>
  <c r="AZ677"/>
  <c r="BA677" s="1"/>
  <c r="AZ814"/>
  <c r="BA814" s="1"/>
  <c r="AZ456"/>
  <c r="BA456" s="1"/>
  <c r="AZ861"/>
  <c r="BA861" s="1"/>
  <c r="AZ823"/>
  <c r="BA823" s="1"/>
  <c r="AZ188"/>
  <c r="BA188" s="1"/>
  <c r="AZ405"/>
  <c r="BA405" s="1"/>
  <c r="AZ436"/>
  <c r="BA436" s="1"/>
  <c r="AZ595"/>
  <c r="BA595" s="1"/>
  <c r="AZ445"/>
  <c r="BA445" s="1"/>
  <c r="AZ849"/>
  <c r="BA849" s="1"/>
  <c r="AZ332"/>
  <c r="BA332" s="1"/>
  <c r="AZ430"/>
  <c r="BA430" s="1"/>
  <c r="AZ434"/>
  <c r="BA434" s="1"/>
  <c r="AV867"/>
  <c r="AU869"/>
  <c r="AR429"/>
  <c r="AQ439"/>
  <c r="AS403"/>
  <c r="AR413"/>
  <c r="AW833"/>
  <c r="AX442"/>
  <c r="AU803"/>
  <c r="AT804"/>
  <c r="AY820"/>
  <c r="AV856"/>
  <c r="AW844"/>
  <c r="AX427"/>
  <c r="AT426"/>
  <c r="AU414"/>
  <c r="AP8" i="24"/>
  <c r="AO22"/>
  <c r="AO33" s="1"/>
  <c r="AW821" i="18"/>
  <c r="AV443"/>
  <c r="AU452"/>
  <c r="AU835"/>
  <c r="AT843"/>
  <c r="AV390"/>
  <c r="AU400"/>
  <c r="AX865"/>
  <c r="BA831"/>
  <c r="AX388"/>
  <c r="AZ857"/>
  <c r="AZ401"/>
  <c r="AX792"/>
  <c r="AS817"/>
  <c r="AT805"/>
  <c r="AT465"/>
  <c r="AU453"/>
  <c r="AU830" l="1"/>
  <c r="AW824"/>
  <c r="BA5" i="24"/>
  <c r="BB4" i="18"/>
  <c r="BA480"/>
  <c r="BA492" s="1"/>
  <c r="BA349"/>
  <c r="BA361" s="1"/>
  <c r="BA574"/>
  <c r="BA76"/>
  <c r="BA88" s="1"/>
  <c r="BA782"/>
  <c r="BB3"/>
  <c r="BB456" s="1"/>
  <c r="BA573"/>
  <c r="BA753"/>
  <c r="BA765" s="1"/>
  <c r="BA575"/>
  <c r="BA783"/>
  <c r="BA781"/>
  <c r="BB781" s="1"/>
  <c r="BA137"/>
  <c r="BA176"/>
  <c r="BA109"/>
  <c r="BA203"/>
  <c r="BA165"/>
  <c r="BA379"/>
  <c r="BA113"/>
  <c r="BA253"/>
  <c r="BA269"/>
  <c r="BA100"/>
  <c r="BA228"/>
  <c r="BA122"/>
  <c r="BA172"/>
  <c r="BA135"/>
  <c r="BA385"/>
  <c r="BA227"/>
  <c r="BA174"/>
  <c r="BA230"/>
  <c r="BA255"/>
  <c r="BA241"/>
  <c r="BA214"/>
  <c r="BA256"/>
  <c r="BA162"/>
  <c r="BA229"/>
  <c r="BA384"/>
  <c r="BA215"/>
  <c r="BA381"/>
  <c r="BA239"/>
  <c r="BA99"/>
  <c r="BA126"/>
  <c r="BA217"/>
  <c r="BA124"/>
  <c r="BA148"/>
  <c r="BA110"/>
  <c r="BA242"/>
  <c r="BA175"/>
  <c r="BA382"/>
  <c r="BA111"/>
  <c r="BA107"/>
  <c r="BA252"/>
  <c r="BA136"/>
  <c r="BA226"/>
  <c r="BA98"/>
  <c r="BA161"/>
  <c r="BA149"/>
  <c r="BA380"/>
  <c r="BA97"/>
  <c r="BA204"/>
  <c r="BA243"/>
  <c r="BA123"/>
  <c r="BA216"/>
  <c r="BA201"/>
  <c r="BA96"/>
  <c r="BA108"/>
  <c r="BA170"/>
  <c r="BA386"/>
  <c r="BA240"/>
  <c r="BA202"/>
  <c r="BA383"/>
  <c r="BA151"/>
  <c r="BA112"/>
  <c r="BA105"/>
  <c r="BA213"/>
  <c r="BA177"/>
  <c r="BA104"/>
  <c r="BA178"/>
  <c r="BA173"/>
  <c r="BA784"/>
  <c r="BA266"/>
  <c r="BB266" s="1"/>
  <c r="BA138"/>
  <c r="BA152"/>
  <c r="BA150"/>
  <c r="BA125"/>
  <c r="BA164"/>
  <c r="BA139"/>
  <c r="BA200"/>
  <c r="BA171"/>
  <c r="BA163"/>
  <c r="BA254"/>
  <c r="BA378"/>
  <c r="BA169"/>
  <c r="BA576"/>
  <c r="BA106"/>
  <c r="BA785"/>
  <c r="BA377"/>
  <c r="BA508"/>
  <c r="BB508" s="1"/>
  <c r="BA577"/>
  <c r="BA267"/>
  <c r="BB267" s="1"/>
  <c r="BA264"/>
  <c r="BB264" s="1"/>
  <c r="BA268"/>
  <c r="BA510"/>
  <c r="BA656"/>
  <c r="BA786"/>
  <c r="BA604"/>
  <c r="BA509"/>
  <c r="BA578"/>
  <c r="BA630"/>
  <c r="BA344"/>
  <c r="BA643"/>
  <c r="BA617"/>
  <c r="BA539"/>
  <c r="BA345"/>
  <c r="BA565"/>
  <c r="BA787"/>
  <c r="BA579"/>
  <c r="BA527"/>
  <c r="BA513"/>
  <c r="BA346"/>
  <c r="BB346" s="1"/>
  <c r="BA553"/>
  <c r="BA657"/>
  <c r="BA747"/>
  <c r="BA512"/>
  <c r="BA667"/>
  <c r="BA644"/>
  <c r="BA631"/>
  <c r="BA514"/>
  <c r="BA540"/>
  <c r="BA262"/>
  <c r="BA500"/>
  <c r="BB500" s="1"/>
  <c r="BA618"/>
  <c r="BA748"/>
  <c r="BA566"/>
  <c r="BA501"/>
  <c r="BA605"/>
  <c r="BA260"/>
  <c r="BA580"/>
  <c r="BA502"/>
  <c r="BA658"/>
  <c r="BA515"/>
  <c r="BA554"/>
  <c r="BA567"/>
  <c r="BA645"/>
  <c r="BA528"/>
  <c r="BA541"/>
  <c r="BA619"/>
  <c r="BA749"/>
  <c r="BA606"/>
  <c r="BA788"/>
  <c r="BA632"/>
  <c r="BA669"/>
  <c r="BA542"/>
  <c r="BA659"/>
  <c r="BA789"/>
  <c r="BA633"/>
  <c r="BA607"/>
  <c r="BA555"/>
  <c r="BA529"/>
  <c r="BA672"/>
  <c r="BA646"/>
  <c r="BA516"/>
  <c r="BA568"/>
  <c r="BA620"/>
  <c r="BA670"/>
  <c r="BA503"/>
  <c r="BA750"/>
  <c r="BA581"/>
  <c r="BA261"/>
  <c r="BB261" s="1"/>
  <c r="BA608"/>
  <c r="BA543"/>
  <c r="BA582"/>
  <c r="BA369"/>
  <c r="BB369" s="1"/>
  <c r="BA634"/>
  <c r="BA569"/>
  <c r="BA660"/>
  <c r="BA517"/>
  <c r="BA373"/>
  <c r="BA367"/>
  <c r="BA621"/>
  <c r="BA556"/>
  <c r="BA504"/>
  <c r="BA790"/>
  <c r="BA647"/>
  <c r="BA530"/>
  <c r="BA371"/>
  <c r="BA673"/>
  <c r="BA751"/>
  <c r="BA187"/>
  <c r="BB187" s="1"/>
  <c r="BA734"/>
  <c r="BB734" s="1"/>
  <c r="BA594"/>
  <c r="BB594" s="1"/>
  <c r="BA737"/>
  <c r="BB737" s="1"/>
  <c r="BA347"/>
  <c r="BA552"/>
  <c r="BA818"/>
  <c r="BA526"/>
  <c r="BA440"/>
  <c r="BB430"/>
  <c r="BB595"/>
  <c r="BB823"/>
  <c r="BB677"/>
  <c r="BB863"/>
  <c r="BB282"/>
  <c r="BB418"/>
  <c r="BB794"/>
  <c r="BB396"/>
  <c r="BB458"/>
  <c r="BB826"/>
  <c r="BB736"/>
  <c r="BB686"/>
  <c r="BB419"/>
  <c r="BB770"/>
  <c r="BB683"/>
  <c r="BB276"/>
  <c r="BB395"/>
  <c r="BB695"/>
  <c r="BB278"/>
  <c r="BB822"/>
  <c r="BB776"/>
  <c r="BB308"/>
  <c r="BB433"/>
  <c r="BB813"/>
  <c r="BB773"/>
  <c r="BB866"/>
  <c r="BB696"/>
  <c r="BB593"/>
  <c r="BB854"/>
  <c r="BB840"/>
  <c r="BB797"/>
  <c r="BB406"/>
  <c r="BB417"/>
  <c r="BB768"/>
  <c r="BB425"/>
  <c r="BB722"/>
  <c r="BB724"/>
  <c r="BB775"/>
  <c r="BB191"/>
  <c r="BB699"/>
  <c r="BB409"/>
  <c r="BB281"/>
  <c r="BB812"/>
  <c r="BB330"/>
  <c r="BB679"/>
  <c r="BB190"/>
  <c r="BB668"/>
  <c r="BB434"/>
  <c r="BB445"/>
  <c r="BB188"/>
  <c r="BB814"/>
  <c r="BB450"/>
  <c r="BB795"/>
  <c r="BB859"/>
  <c r="BB291"/>
  <c r="BB685"/>
  <c r="BB848"/>
  <c r="BB801"/>
  <c r="BB811"/>
  <c r="BB850"/>
  <c r="BB712"/>
  <c r="BB393"/>
  <c r="BB735"/>
  <c r="BB437"/>
  <c r="BB774"/>
  <c r="BB459"/>
  <c r="BB455"/>
  <c r="BB320"/>
  <c r="BB681"/>
  <c r="BB769"/>
  <c r="BB853"/>
  <c r="BB280"/>
  <c r="BB799"/>
  <c r="BB462"/>
  <c r="BB838"/>
  <c r="BB431"/>
  <c r="BB697"/>
  <c r="BB292"/>
  <c r="BB464"/>
  <c r="BB777"/>
  <c r="BB807"/>
  <c r="BB273"/>
  <c r="BB294"/>
  <c r="BB460"/>
  <c r="BB827"/>
  <c r="BB306"/>
  <c r="BB810"/>
  <c r="BB295"/>
  <c r="BB438"/>
  <c r="BB796"/>
  <c r="BB709"/>
  <c r="BB721"/>
  <c r="AU465"/>
  <c r="AV453"/>
  <c r="BA857"/>
  <c r="AY865"/>
  <c r="AV835"/>
  <c r="AU843"/>
  <c r="AX821"/>
  <c r="AW830"/>
  <c r="AQ8" i="24"/>
  <c r="AP22"/>
  <c r="AP33" s="1"/>
  <c r="AZ820" i="18"/>
  <c r="AY442"/>
  <c r="AT403"/>
  <c r="AS413"/>
  <c r="AW867"/>
  <c r="AV869"/>
  <c r="AY792"/>
  <c r="BB831"/>
  <c r="AT817"/>
  <c r="AU805"/>
  <c r="BA401"/>
  <c r="AY388"/>
  <c r="AW390"/>
  <c r="AV400"/>
  <c r="AW443"/>
  <c r="AV452"/>
  <c r="AV803"/>
  <c r="AU804"/>
  <c r="AX833"/>
  <c r="AS429"/>
  <c r="AR439"/>
  <c r="AU426"/>
  <c r="AV414"/>
  <c r="AY427"/>
  <c r="AW856"/>
  <c r="AX844"/>
  <c r="AX824" l="1"/>
  <c r="AY824" s="1"/>
  <c r="BB5" i="24"/>
  <c r="BC4" i="18"/>
  <c r="BB860"/>
  <c r="BB800"/>
  <c r="BB862"/>
  <c r="BB839"/>
  <c r="BB416"/>
  <c r="BB842"/>
  <c r="BB825"/>
  <c r="BB798"/>
  <c r="BB277"/>
  <c r="BB457"/>
  <c r="BB392"/>
  <c r="BB861"/>
  <c r="BB318"/>
  <c r="BB725"/>
  <c r="BB682"/>
  <c r="BB307"/>
  <c r="BB680"/>
  <c r="BB423"/>
  <c r="BB305"/>
  <c r="BB684"/>
  <c r="BB274"/>
  <c r="BB279"/>
  <c r="BB808"/>
  <c r="BB849"/>
  <c r="BB366"/>
  <c r="BB397"/>
  <c r="BB841"/>
  <c r="BB837"/>
  <c r="BB772"/>
  <c r="BB829"/>
  <c r="BB834"/>
  <c r="BB836"/>
  <c r="BB391"/>
  <c r="BB411"/>
  <c r="BB304"/>
  <c r="BB372"/>
  <c r="BB738"/>
  <c r="BB708"/>
  <c r="BB846"/>
  <c r="BB592"/>
  <c r="BB333"/>
  <c r="BB851"/>
  <c r="BB399"/>
  <c r="BB868"/>
  <c r="BB364"/>
  <c r="BB422"/>
  <c r="BB405"/>
  <c r="BB449"/>
  <c r="BB710"/>
  <c r="BB698"/>
  <c r="BB189"/>
  <c r="BB447"/>
  <c r="BB410"/>
  <c r="BB398"/>
  <c r="BB275"/>
  <c r="BB461"/>
  <c r="BB855"/>
  <c r="BB321"/>
  <c r="BB332"/>
  <c r="BB424"/>
  <c r="BB421"/>
  <c r="BB815"/>
  <c r="BB432"/>
  <c r="BB293"/>
  <c r="BB365"/>
  <c r="BB412"/>
  <c r="BB451"/>
  <c r="BB331"/>
  <c r="BB828"/>
  <c r="BB349"/>
  <c r="BB361" s="1"/>
  <c r="BB573"/>
  <c r="BB574"/>
  <c r="BB480"/>
  <c r="BB492" s="1"/>
  <c r="BC3"/>
  <c r="BC796" s="1"/>
  <c r="BB76"/>
  <c r="BB88" s="1"/>
  <c r="BB782"/>
  <c r="BB753"/>
  <c r="BB765" s="1"/>
  <c r="BB783"/>
  <c r="BB575"/>
  <c r="BB385"/>
  <c r="BB240"/>
  <c r="BB382"/>
  <c r="BB214"/>
  <c r="BB254"/>
  <c r="BB122"/>
  <c r="BB203"/>
  <c r="BB202"/>
  <c r="BB162"/>
  <c r="BB123"/>
  <c r="BB226"/>
  <c r="BB135"/>
  <c r="BB111"/>
  <c r="BB99"/>
  <c r="BB151"/>
  <c r="BB109"/>
  <c r="BB380"/>
  <c r="BB255"/>
  <c r="BB171"/>
  <c r="BB384"/>
  <c r="BB104"/>
  <c r="BB161"/>
  <c r="BB253"/>
  <c r="BB213"/>
  <c r="BB125"/>
  <c r="BB201"/>
  <c r="BB216"/>
  <c r="BB126"/>
  <c r="BB230"/>
  <c r="BB112"/>
  <c r="BB176"/>
  <c r="BB164"/>
  <c r="BB383"/>
  <c r="BB178"/>
  <c r="BB149"/>
  <c r="BB152"/>
  <c r="BB107"/>
  <c r="BB150"/>
  <c r="BB138"/>
  <c r="BB137"/>
  <c r="BB97"/>
  <c r="BB228"/>
  <c r="BB100"/>
  <c r="BB227"/>
  <c r="BB215"/>
  <c r="BB98"/>
  <c r="BB386"/>
  <c r="BB165"/>
  <c r="BB139"/>
  <c r="BB381"/>
  <c r="BB172"/>
  <c r="BB229"/>
  <c r="BB379"/>
  <c r="BB239"/>
  <c r="BB105"/>
  <c r="BB256"/>
  <c r="BB163"/>
  <c r="BB217"/>
  <c r="BB113"/>
  <c r="BB136"/>
  <c r="BB173"/>
  <c r="BB170"/>
  <c r="BB200"/>
  <c r="BB96"/>
  <c r="BB242"/>
  <c r="BB241"/>
  <c r="BB108"/>
  <c r="BB378"/>
  <c r="BB169"/>
  <c r="BB204"/>
  <c r="BB110"/>
  <c r="BB175"/>
  <c r="BB174"/>
  <c r="BB148"/>
  <c r="BB243"/>
  <c r="BB177"/>
  <c r="BB252"/>
  <c r="BB124"/>
  <c r="BB784"/>
  <c r="BB576"/>
  <c r="BB106"/>
  <c r="BB577"/>
  <c r="BB785"/>
  <c r="BB347"/>
  <c r="BC347" s="1"/>
  <c r="BB665"/>
  <c r="BB344"/>
  <c r="BC344" s="1"/>
  <c r="BB377"/>
  <c r="BB617"/>
  <c r="BB604"/>
  <c r="BB786"/>
  <c r="BB643"/>
  <c r="BB656"/>
  <c r="BB539"/>
  <c r="BB345"/>
  <c r="BB578"/>
  <c r="BB268"/>
  <c r="BB510"/>
  <c r="BB630"/>
  <c r="BB265"/>
  <c r="BC265" s="1"/>
  <c r="BB511"/>
  <c r="BB513"/>
  <c r="BC513" s="1"/>
  <c r="BB787"/>
  <c r="BB540"/>
  <c r="BB579"/>
  <c r="BB527"/>
  <c r="BC527" s="1"/>
  <c r="BB657"/>
  <c r="BB605"/>
  <c r="BB631"/>
  <c r="BB509"/>
  <c r="BC509" s="1"/>
  <c r="BB565"/>
  <c r="BC565" s="1"/>
  <c r="BB618"/>
  <c r="BB644"/>
  <c r="BB526"/>
  <c r="BC526" s="1"/>
  <c r="BB552"/>
  <c r="BB667"/>
  <c r="BC667" s="1"/>
  <c r="BB501"/>
  <c r="BB748"/>
  <c r="BB263"/>
  <c r="BC263" s="1"/>
  <c r="BB619"/>
  <c r="BB567"/>
  <c r="BB788"/>
  <c r="BB262"/>
  <c r="BC262" s="1"/>
  <c r="BB749"/>
  <c r="BB645"/>
  <c r="BB541"/>
  <c r="BB566"/>
  <c r="BB553"/>
  <c r="BC553" s="1"/>
  <c r="BB512"/>
  <c r="BC512" s="1"/>
  <c r="BB666"/>
  <c r="BB747"/>
  <c r="BC747" s="1"/>
  <c r="BB515"/>
  <c r="BB658"/>
  <c r="BB528"/>
  <c r="BB580"/>
  <c r="BB514"/>
  <c r="BB502"/>
  <c r="BB632"/>
  <c r="BB554"/>
  <c r="BB606"/>
  <c r="BB260"/>
  <c r="BB607"/>
  <c r="BB646"/>
  <c r="BB620"/>
  <c r="BB555"/>
  <c r="BB750"/>
  <c r="BB343"/>
  <c r="BB568"/>
  <c r="BB789"/>
  <c r="BB633"/>
  <c r="BB529"/>
  <c r="BB542"/>
  <c r="BB664"/>
  <c r="BC664" s="1"/>
  <c r="BB581"/>
  <c r="BB659"/>
  <c r="BB503"/>
  <c r="BB516"/>
  <c r="BB670"/>
  <c r="BB517"/>
  <c r="BB660"/>
  <c r="BB373"/>
  <c r="BB671"/>
  <c r="BC671" s="1"/>
  <c r="BB569"/>
  <c r="BB647"/>
  <c r="BB608"/>
  <c r="BB582"/>
  <c r="BB672"/>
  <c r="BB504"/>
  <c r="BB790"/>
  <c r="BB530"/>
  <c r="BB669"/>
  <c r="BB543"/>
  <c r="BB634"/>
  <c r="BB751"/>
  <c r="BB621"/>
  <c r="BB556"/>
  <c r="BB673"/>
  <c r="BB371"/>
  <c r="BB367"/>
  <c r="BC367" s="1"/>
  <c r="BB370"/>
  <c r="BB368"/>
  <c r="BB711"/>
  <c r="BC711" s="1"/>
  <c r="BB269"/>
  <c r="BB818"/>
  <c r="BB319"/>
  <c r="BC319" s="1"/>
  <c r="BB440"/>
  <c r="BC438"/>
  <c r="BC827"/>
  <c r="BC807"/>
  <c r="BC697"/>
  <c r="BC799"/>
  <c r="BC681"/>
  <c r="BC774"/>
  <c r="BC712"/>
  <c r="BC848"/>
  <c r="BC795"/>
  <c r="BC445"/>
  <c r="BC679"/>
  <c r="BC409"/>
  <c r="BC724"/>
  <c r="BC417"/>
  <c r="BC854"/>
  <c r="BC773"/>
  <c r="BC776"/>
  <c r="BC395"/>
  <c r="BC419"/>
  <c r="BC458"/>
  <c r="BC282"/>
  <c r="BC595"/>
  <c r="BC594"/>
  <c r="BB809"/>
  <c r="BC809" s="1"/>
  <c r="BB404"/>
  <c r="BC404" s="1"/>
  <c r="BB317"/>
  <c r="BC317" s="1"/>
  <c r="BB420"/>
  <c r="BC420" s="1"/>
  <c r="BB407"/>
  <c r="BC407" s="1"/>
  <c r="BB723"/>
  <c r="BC723" s="1"/>
  <c r="BB394"/>
  <c r="BC394" s="1"/>
  <c r="BB771"/>
  <c r="BC771" s="1"/>
  <c r="BB864"/>
  <c r="BC864" s="1"/>
  <c r="BB448"/>
  <c r="BC448" s="1"/>
  <c r="BB852"/>
  <c r="BC852" s="1"/>
  <c r="BB436"/>
  <c r="BC436" s="1"/>
  <c r="BB847"/>
  <c r="BC847" s="1"/>
  <c r="BB446"/>
  <c r="BC446" s="1"/>
  <c r="BB802"/>
  <c r="BC802" s="1"/>
  <c r="BB444"/>
  <c r="BC444" s="1"/>
  <c r="BB435"/>
  <c r="BC435" s="1"/>
  <c r="BB334"/>
  <c r="BC334" s="1"/>
  <c r="BB408"/>
  <c r="BC408" s="1"/>
  <c r="BB591"/>
  <c r="BC591" s="1"/>
  <c r="BB463"/>
  <c r="BC463" s="1"/>
  <c r="BB678"/>
  <c r="BC678" s="1"/>
  <c r="BB816"/>
  <c r="BC816" s="1"/>
  <c r="AX856"/>
  <c r="AY844"/>
  <c r="AY833"/>
  <c r="AX443"/>
  <c r="AW452"/>
  <c r="AU403"/>
  <c r="AT413"/>
  <c r="BA820"/>
  <c r="AY821"/>
  <c r="AX830"/>
  <c r="AZ865"/>
  <c r="AZ427"/>
  <c r="AZ388"/>
  <c r="AU817"/>
  <c r="AV805"/>
  <c r="AZ792"/>
  <c r="AV465"/>
  <c r="AW453"/>
  <c r="AT429"/>
  <c r="AS439"/>
  <c r="AW803"/>
  <c r="AV804"/>
  <c r="AX390"/>
  <c r="AW400"/>
  <c r="AX867"/>
  <c r="AW869"/>
  <c r="AZ442"/>
  <c r="AR8" i="24"/>
  <c r="AQ22"/>
  <c r="AQ33" s="1"/>
  <c r="AW835" i="18"/>
  <c r="AV843"/>
  <c r="AV426"/>
  <c r="AW414"/>
  <c r="BB401"/>
  <c r="BC831"/>
  <c r="BB857"/>
  <c r="AZ824" l="1"/>
  <c r="BD4"/>
  <c r="BC5" i="24"/>
  <c r="BC331" i="18"/>
  <c r="BC293"/>
  <c r="BC424"/>
  <c r="BC461"/>
  <c r="BC447"/>
  <c r="BC449"/>
  <c r="BC863"/>
  <c r="BC822"/>
  <c r="BC722"/>
  <c r="BC450"/>
  <c r="BC320"/>
  <c r="BC460"/>
  <c r="BC422"/>
  <c r="BC851"/>
  <c r="BC708"/>
  <c r="BC411"/>
  <c r="BC829"/>
  <c r="BC841"/>
  <c r="BC187"/>
  <c r="BC683"/>
  <c r="BC797"/>
  <c r="BC814"/>
  <c r="BC455"/>
  <c r="BC294"/>
  <c r="BC808"/>
  <c r="BC305"/>
  <c r="BC682"/>
  <c r="BC392"/>
  <c r="BC825"/>
  <c r="BC862"/>
  <c r="BC737"/>
  <c r="BC770"/>
  <c r="BC840"/>
  <c r="BC190"/>
  <c r="BC393"/>
  <c r="BC292"/>
  <c r="BC456"/>
  <c r="BC828"/>
  <c r="BC365"/>
  <c r="BC421"/>
  <c r="BC855"/>
  <c r="BC410"/>
  <c r="BC710"/>
  <c r="BC430"/>
  <c r="BC276"/>
  <c r="BC406"/>
  <c r="BC434"/>
  <c r="BC437"/>
  <c r="BC777"/>
  <c r="BC405"/>
  <c r="BC399"/>
  <c r="BC846"/>
  <c r="BC304"/>
  <c r="BC834"/>
  <c r="BC837"/>
  <c r="BC369"/>
  <c r="BC736"/>
  <c r="BC696"/>
  <c r="BC812"/>
  <c r="BC735"/>
  <c r="BC464"/>
  <c r="BC849"/>
  <c r="BC684"/>
  <c r="BC307"/>
  <c r="BC861"/>
  <c r="BC798"/>
  <c r="BD798" s="1"/>
  <c r="BC839"/>
  <c r="BD839" s="1"/>
  <c r="BC781"/>
  <c r="BC826"/>
  <c r="BC866"/>
  <c r="BD866" s="1"/>
  <c r="BC281"/>
  <c r="BD281" s="1"/>
  <c r="BC801"/>
  <c r="BD801" s="1"/>
  <c r="BC462"/>
  <c r="BC349"/>
  <c r="BC361" s="1"/>
  <c r="BC480"/>
  <c r="BC492" s="1"/>
  <c r="BC574"/>
  <c r="BD3"/>
  <c r="BC76"/>
  <c r="BC88" s="1"/>
  <c r="BC575"/>
  <c r="BC573"/>
  <c r="BD573" s="1"/>
  <c r="BC782"/>
  <c r="BD782" s="1"/>
  <c r="BC753"/>
  <c r="BC765" s="1"/>
  <c r="BC123"/>
  <c r="BC97"/>
  <c r="BC135"/>
  <c r="BC201"/>
  <c r="BC164"/>
  <c r="BC99"/>
  <c r="BC152"/>
  <c r="BC126"/>
  <c r="BC383"/>
  <c r="BC124"/>
  <c r="BC384"/>
  <c r="BC138"/>
  <c r="BC240"/>
  <c r="BC178"/>
  <c r="BC217"/>
  <c r="BC215"/>
  <c r="BC242"/>
  <c r="BC381"/>
  <c r="BC149"/>
  <c r="BC98"/>
  <c r="BC255"/>
  <c r="BC174"/>
  <c r="BC252"/>
  <c r="BC107"/>
  <c r="BC113"/>
  <c r="BC177"/>
  <c r="BC172"/>
  <c r="BC176"/>
  <c r="BC227"/>
  <c r="BC216"/>
  <c r="BC122"/>
  <c r="BC204"/>
  <c r="BC151"/>
  <c r="BC100"/>
  <c r="BC385"/>
  <c r="BC386"/>
  <c r="BC200"/>
  <c r="BC125"/>
  <c r="BC175"/>
  <c r="BC173"/>
  <c r="BC213"/>
  <c r="BC137"/>
  <c r="BC110"/>
  <c r="BC256"/>
  <c r="BC229"/>
  <c r="BC254"/>
  <c r="BC241"/>
  <c r="BC150"/>
  <c r="BC214"/>
  <c r="BC230"/>
  <c r="BC111"/>
  <c r="BC162"/>
  <c r="BC109"/>
  <c r="BC112"/>
  <c r="BC108"/>
  <c r="BC576"/>
  <c r="BC382"/>
  <c r="BC253"/>
  <c r="BC96"/>
  <c r="BC104"/>
  <c r="BC228"/>
  <c r="BC243"/>
  <c r="BC171"/>
  <c r="BD171" s="1"/>
  <c r="BC783"/>
  <c r="BC165"/>
  <c r="BC239"/>
  <c r="BC136"/>
  <c r="BC161"/>
  <c r="BC148"/>
  <c r="BC203"/>
  <c r="BC139"/>
  <c r="BC202"/>
  <c r="BC226"/>
  <c r="BC380"/>
  <c r="BC105"/>
  <c r="BC163"/>
  <c r="BC784"/>
  <c r="BC106"/>
  <c r="BC269"/>
  <c r="BC577"/>
  <c r="BC785"/>
  <c r="BC169"/>
  <c r="BC170"/>
  <c r="BC378"/>
  <c r="BD378" s="1"/>
  <c r="BC665"/>
  <c r="BC266"/>
  <c r="BC539"/>
  <c r="BC604"/>
  <c r="BC630"/>
  <c r="BC264"/>
  <c r="BC268"/>
  <c r="BD268" s="1"/>
  <c r="BC578"/>
  <c r="BC643"/>
  <c r="BC656"/>
  <c r="BC617"/>
  <c r="BC267"/>
  <c r="BD267" s="1"/>
  <c r="BC786"/>
  <c r="BC511"/>
  <c r="BC644"/>
  <c r="BC540"/>
  <c r="BC657"/>
  <c r="BC510"/>
  <c r="BD510" s="1"/>
  <c r="BC500"/>
  <c r="BC787"/>
  <c r="BC579"/>
  <c r="BC605"/>
  <c r="BC552"/>
  <c r="BC631"/>
  <c r="BC345"/>
  <c r="BD345" s="1"/>
  <c r="BC377"/>
  <c r="BC618"/>
  <c r="BC501"/>
  <c r="BD501" s="1"/>
  <c r="BC514"/>
  <c r="BC632"/>
  <c r="BC748"/>
  <c r="BC606"/>
  <c r="BC619"/>
  <c r="BC566"/>
  <c r="BC658"/>
  <c r="BC645"/>
  <c r="BC668"/>
  <c r="BD668" s="1"/>
  <c r="BC346"/>
  <c r="BC788"/>
  <c r="BC580"/>
  <c r="BC554"/>
  <c r="BC541"/>
  <c r="BC528"/>
  <c r="BC659"/>
  <c r="BC542"/>
  <c r="BC568"/>
  <c r="BC581"/>
  <c r="BC620"/>
  <c r="BC646"/>
  <c r="BC515"/>
  <c r="BC633"/>
  <c r="BC529"/>
  <c r="BC750"/>
  <c r="BC567"/>
  <c r="BD567" s="1"/>
  <c r="BC749"/>
  <c r="BC502"/>
  <c r="BC789"/>
  <c r="BC503"/>
  <c r="BC516"/>
  <c r="BC260"/>
  <c r="BC666"/>
  <c r="BC607"/>
  <c r="BC555"/>
  <c r="BC543"/>
  <c r="BC751"/>
  <c r="BC556"/>
  <c r="BC343"/>
  <c r="BD343" s="1"/>
  <c r="BC569"/>
  <c r="BC790"/>
  <c r="BC530"/>
  <c r="BC647"/>
  <c r="BC669"/>
  <c r="BC670"/>
  <c r="BC261"/>
  <c r="BC621"/>
  <c r="BC660"/>
  <c r="BC504"/>
  <c r="BC582"/>
  <c r="BC634"/>
  <c r="BC517"/>
  <c r="BC608"/>
  <c r="BC373"/>
  <c r="BD373" s="1"/>
  <c r="BC673"/>
  <c r="BC672"/>
  <c r="BC370"/>
  <c r="BC371"/>
  <c r="BD371" s="1"/>
  <c r="BC368"/>
  <c r="BC366"/>
  <c r="BC364"/>
  <c r="BC379"/>
  <c r="BC818"/>
  <c r="BC440"/>
  <c r="BD678"/>
  <c r="BD334"/>
  <c r="BD446"/>
  <c r="BD448"/>
  <c r="BD723"/>
  <c r="BD404"/>
  <c r="BD282"/>
  <c r="BD776"/>
  <c r="BD724"/>
  <c r="BD795"/>
  <c r="BD681"/>
  <c r="BD827"/>
  <c r="BD553"/>
  <c r="BC412"/>
  <c r="BD412" s="1"/>
  <c r="BC815"/>
  <c r="BD815" s="1"/>
  <c r="BC321"/>
  <c r="BD321" s="1"/>
  <c r="BC398"/>
  <c r="BD398" s="1"/>
  <c r="BC698"/>
  <c r="BD698" s="1"/>
  <c r="BC734"/>
  <c r="BC686"/>
  <c r="BD686" s="1"/>
  <c r="BC593"/>
  <c r="BD593" s="1"/>
  <c r="BC330"/>
  <c r="BD330" s="1"/>
  <c r="BC850"/>
  <c r="BD850" s="1"/>
  <c r="BC431"/>
  <c r="BD431" s="1"/>
  <c r="BC721"/>
  <c r="BD721" s="1"/>
  <c r="BC868"/>
  <c r="BD868" s="1"/>
  <c r="BC592"/>
  <c r="BD592" s="1"/>
  <c r="BC372"/>
  <c r="BD372" s="1"/>
  <c r="BC836"/>
  <c r="BD836" s="1"/>
  <c r="BC772"/>
  <c r="BD772" s="1"/>
  <c r="BC794"/>
  <c r="BD794" s="1"/>
  <c r="BC433"/>
  <c r="BD433" s="1"/>
  <c r="BC191"/>
  <c r="BD191" s="1"/>
  <c r="BC811"/>
  <c r="BD811" s="1"/>
  <c r="BC838"/>
  <c r="BD838" s="1"/>
  <c r="BC709"/>
  <c r="BD709" s="1"/>
  <c r="BC274"/>
  <c r="BD274" s="1"/>
  <c r="BC680"/>
  <c r="BD680" s="1"/>
  <c r="BC318"/>
  <c r="BD318" s="1"/>
  <c r="BC277"/>
  <c r="BD277" s="1"/>
  <c r="BC416"/>
  <c r="BD416" s="1"/>
  <c r="BC860"/>
  <c r="BD860" s="1"/>
  <c r="BC418"/>
  <c r="BD418" s="1"/>
  <c r="BC308"/>
  <c r="BD308" s="1"/>
  <c r="BC775"/>
  <c r="BD775" s="1"/>
  <c r="BC859"/>
  <c r="BD859" s="1"/>
  <c r="BC769"/>
  <c r="BD769" s="1"/>
  <c r="BC306"/>
  <c r="BD306" s="1"/>
  <c r="BD816"/>
  <c r="BD408"/>
  <c r="BD802"/>
  <c r="BD852"/>
  <c r="BD394"/>
  <c r="BD317"/>
  <c r="BD595"/>
  <c r="BD395"/>
  <c r="BD417"/>
  <c r="BD445"/>
  <c r="BD774"/>
  <c r="BD807"/>
  <c r="BD319"/>
  <c r="BD664"/>
  <c r="BD512"/>
  <c r="BC451"/>
  <c r="BD451" s="1"/>
  <c r="BC432"/>
  <c r="BD432" s="1"/>
  <c r="BC332"/>
  <c r="BD332" s="1"/>
  <c r="BC275"/>
  <c r="BD275" s="1"/>
  <c r="BC189"/>
  <c r="BD189" s="1"/>
  <c r="BC508"/>
  <c r="BC396"/>
  <c r="BD396" s="1"/>
  <c r="BC813"/>
  <c r="BD813" s="1"/>
  <c r="BC699"/>
  <c r="BD699" s="1"/>
  <c r="BC685"/>
  <c r="BD685" s="1"/>
  <c r="BC280"/>
  <c r="BD280" s="1"/>
  <c r="BC295"/>
  <c r="BD295" s="1"/>
  <c r="BC333"/>
  <c r="BD333" s="1"/>
  <c r="BC738"/>
  <c r="BD738" s="1"/>
  <c r="BC391"/>
  <c r="BD391" s="1"/>
  <c r="BC397"/>
  <c r="BD397" s="1"/>
  <c r="BC677"/>
  <c r="BD677" s="1"/>
  <c r="BC278"/>
  <c r="BD278" s="1"/>
  <c r="BC425"/>
  <c r="BD425" s="1"/>
  <c r="BC291"/>
  <c r="BD291" s="1"/>
  <c r="BC853"/>
  <c r="BD853" s="1"/>
  <c r="BC810"/>
  <c r="BD810" s="1"/>
  <c r="BC279"/>
  <c r="BD279" s="1"/>
  <c r="BC423"/>
  <c r="BD423" s="1"/>
  <c r="BC725"/>
  <c r="BD725" s="1"/>
  <c r="BC457"/>
  <c r="BD457" s="1"/>
  <c r="BC842"/>
  <c r="BD842" s="1"/>
  <c r="BC800"/>
  <c r="BD800" s="1"/>
  <c r="BC823"/>
  <c r="BD823" s="1"/>
  <c r="BC695"/>
  <c r="BD695" s="1"/>
  <c r="BC768"/>
  <c r="BD768" s="1"/>
  <c r="BC188"/>
  <c r="BD188" s="1"/>
  <c r="BC459"/>
  <c r="BD459" s="1"/>
  <c r="BC273"/>
  <c r="BD273" s="1"/>
  <c r="BA442"/>
  <c r="BD831"/>
  <c r="BA865"/>
  <c r="BB820"/>
  <c r="AY443"/>
  <c r="AX452"/>
  <c r="AR22" i="24"/>
  <c r="AR33" s="1"/>
  <c r="AS8"/>
  <c r="AY867" i="18"/>
  <c r="AX869"/>
  <c r="AX803"/>
  <c r="AW804"/>
  <c r="AW465"/>
  <c r="AX453"/>
  <c r="AV817"/>
  <c r="AW805"/>
  <c r="AY856"/>
  <c r="AZ844"/>
  <c r="BC857"/>
  <c r="BC401"/>
  <c r="AW426"/>
  <c r="AX414"/>
  <c r="AZ821"/>
  <c r="AY830"/>
  <c r="AV403"/>
  <c r="AU413"/>
  <c r="AZ833"/>
  <c r="AX835"/>
  <c r="AW843"/>
  <c r="AY390"/>
  <c r="AX400"/>
  <c r="AU429"/>
  <c r="AT439"/>
  <c r="BA792"/>
  <c r="BA388"/>
  <c r="BA427"/>
  <c r="BA824" l="1"/>
  <c r="BE4"/>
  <c r="BD5" i="24"/>
  <c r="BD76" i="18"/>
  <c r="BD88" s="1"/>
  <c r="BD480"/>
  <c r="BD492" s="1"/>
  <c r="BE3"/>
  <c r="BD349"/>
  <c r="BD361" s="1"/>
  <c r="BD575"/>
  <c r="BD753"/>
  <c r="BD765" s="1"/>
  <c r="BD781"/>
  <c r="BE781" s="1"/>
  <c r="BD574"/>
  <c r="BE574" s="1"/>
  <c r="BD252"/>
  <c r="BD385"/>
  <c r="BD383"/>
  <c r="BD176"/>
  <c r="BD107"/>
  <c r="BD108"/>
  <c r="BD100"/>
  <c r="BD163"/>
  <c r="BD96"/>
  <c r="BD164"/>
  <c r="BD214"/>
  <c r="BD99"/>
  <c r="BD229"/>
  <c r="BD174"/>
  <c r="BD109"/>
  <c r="BD138"/>
  <c r="BD204"/>
  <c r="BD161"/>
  <c r="BD200"/>
  <c r="BD149"/>
  <c r="BD124"/>
  <c r="BD386"/>
  <c r="BD148"/>
  <c r="BD162"/>
  <c r="BD384"/>
  <c r="BD202"/>
  <c r="BD381"/>
  <c r="BD110"/>
  <c r="BD254"/>
  <c r="BD97"/>
  <c r="BD151"/>
  <c r="BD243"/>
  <c r="BD152"/>
  <c r="BD104"/>
  <c r="BD227"/>
  <c r="BD241"/>
  <c r="BD216"/>
  <c r="BD215"/>
  <c r="BD226"/>
  <c r="BD256"/>
  <c r="BD135"/>
  <c r="BD239"/>
  <c r="BD228"/>
  <c r="BD240"/>
  <c r="BD137"/>
  <c r="BD136"/>
  <c r="BD203"/>
  <c r="BD125"/>
  <c r="BD111"/>
  <c r="BD217"/>
  <c r="BD255"/>
  <c r="BD230"/>
  <c r="BD113"/>
  <c r="BD139"/>
  <c r="BD242"/>
  <c r="BD126"/>
  <c r="BD175"/>
  <c r="BD382"/>
  <c r="BD122"/>
  <c r="BD165"/>
  <c r="BD112"/>
  <c r="BD123"/>
  <c r="BD576"/>
  <c r="BD201"/>
  <c r="BD178"/>
  <c r="BD253"/>
  <c r="BD98"/>
  <c r="BD213"/>
  <c r="BD105"/>
  <c r="BD150"/>
  <c r="BD177"/>
  <c r="BD173"/>
  <c r="BD783"/>
  <c r="BD106"/>
  <c r="BD379"/>
  <c r="BE379" s="1"/>
  <c r="BD784"/>
  <c r="BD785"/>
  <c r="BD269"/>
  <c r="BE269" s="1"/>
  <c r="BD347"/>
  <c r="BE347" s="1"/>
  <c r="BD172"/>
  <c r="BD266"/>
  <c r="BD577"/>
  <c r="BD656"/>
  <c r="BD511"/>
  <c r="BE511" s="1"/>
  <c r="BD170"/>
  <c r="BD508"/>
  <c r="BE508" s="1"/>
  <c r="BD665"/>
  <c r="BD643"/>
  <c r="BD169"/>
  <c r="BE169" s="1"/>
  <c r="BD578"/>
  <c r="BD539"/>
  <c r="BD604"/>
  <c r="BD630"/>
  <c r="BD617"/>
  <c r="BD786"/>
  <c r="BD344"/>
  <c r="BD500"/>
  <c r="BE500" s="1"/>
  <c r="BD265"/>
  <c r="BD787"/>
  <c r="BD618"/>
  <c r="BD631"/>
  <c r="BD264"/>
  <c r="BE264" s="1"/>
  <c r="BD644"/>
  <c r="BD605"/>
  <c r="BD579"/>
  <c r="BD540"/>
  <c r="BD657"/>
  <c r="BD377"/>
  <c r="BD513"/>
  <c r="BD552"/>
  <c r="BE552" s="1"/>
  <c r="BD658"/>
  <c r="BD580"/>
  <c r="BD541"/>
  <c r="BD619"/>
  <c r="BD526"/>
  <c r="BE526" s="1"/>
  <c r="BD788"/>
  <c r="BD606"/>
  <c r="BD748"/>
  <c r="BD667"/>
  <c r="BD565"/>
  <c r="BD645"/>
  <c r="BD632"/>
  <c r="BD502"/>
  <c r="BE502" s="1"/>
  <c r="BD789"/>
  <c r="BD554"/>
  <c r="BE554" s="1"/>
  <c r="BD515"/>
  <c r="BD749"/>
  <c r="BE749" s="1"/>
  <c r="BD620"/>
  <c r="BD581"/>
  <c r="BD659"/>
  <c r="BD514"/>
  <c r="BE514" s="1"/>
  <c r="BD566"/>
  <c r="BE566" s="1"/>
  <c r="BD263"/>
  <c r="BE263" s="1"/>
  <c r="BD607"/>
  <c r="BD747"/>
  <c r="BD262"/>
  <c r="BE262" s="1"/>
  <c r="BD666"/>
  <c r="BD528"/>
  <c r="BD633"/>
  <c r="BD542"/>
  <c r="BD646"/>
  <c r="BD346"/>
  <c r="BD503"/>
  <c r="BD530"/>
  <c r="BD660"/>
  <c r="BD569"/>
  <c r="BD670"/>
  <c r="BD529"/>
  <c r="BD555"/>
  <c r="BD669"/>
  <c r="BD261"/>
  <c r="BE261" s="1"/>
  <c r="BD504"/>
  <c r="BD556"/>
  <c r="BD790"/>
  <c r="BD543"/>
  <c r="BD608"/>
  <c r="BD516"/>
  <c r="BD260"/>
  <c r="BE260" s="1"/>
  <c r="BD568"/>
  <c r="BD751"/>
  <c r="BD647"/>
  <c r="BD621"/>
  <c r="BD750"/>
  <c r="BD517"/>
  <c r="BD634"/>
  <c r="BD582"/>
  <c r="BD671"/>
  <c r="BE671" s="1"/>
  <c r="BD369"/>
  <c r="BE369" s="1"/>
  <c r="BD672"/>
  <c r="BD370"/>
  <c r="BD673"/>
  <c r="BD367"/>
  <c r="BE367" s="1"/>
  <c r="BD368"/>
  <c r="BE368" s="1"/>
  <c r="BD380"/>
  <c r="BD734"/>
  <c r="BE734" s="1"/>
  <c r="BD190"/>
  <c r="BE190" s="1"/>
  <c r="BD366"/>
  <c r="BE366" s="1"/>
  <c r="BD364"/>
  <c r="BE364" s="1"/>
  <c r="BD818"/>
  <c r="BD440"/>
  <c r="BE768"/>
  <c r="BE842"/>
  <c r="BE279"/>
  <c r="BE425"/>
  <c r="BE295"/>
  <c r="BE813"/>
  <c r="BE275"/>
  <c r="BE512"/>
  <c r="BE774"/>
  <c r="BE595"/>
  <c r="BE802"/>
  <c r="BE769"/>
  <c r="BE418"/>
  <c r="BE318"/>
  <c r="BE838"/>
  <c r="BE794"/>
  <c r="BE592"/>
  <c r="BE850"/>
  <c r="BE815"/>
  <c r="BE681"/>
  <c r="BE282"/>
  <c r="BE446"/>
  <c r="BE343"/>
  <c r="BD462"/>
  <c r="BE462" s="1"/>
  <c r="BD826"/>
  <c r="BE826" s="1"/>
  <c r="BD861"/>
  <c r="BE861" s="1"/>
  <c r="BD464"/>
  <c r="BE464" s="1"/>
  <c r="BD736"/>
  <c r="BE736" s="1"/>
  <c r="BD304"/>
  <c r="BE304" s="1"/>
  <c r="BD777"/>
  <c r="BE777" s="1"/>
  <c r="BD276"/>
  <c r="BE276" s="1"/>
  <c r="BD855"/>
  <c r="BE855" s="1"/>
  <c r="BD409"/>
  <c r="BE409" s="1"/>
  <c r="BD407"/>
  <c r="BE407" s="1"/>
  <c r="BD463"/>
  <c r="BE463" s="1"/>
  <c r="BD862"/>
  <c r="BE862" s="1"/>
  <c r="BD305"/>
  <c r="BE305" s="1"/>
  <c r="BD814"/>
  <c r="BE814" s="1"/>
  <c r="BD841"/>
  <c r="BE841" s="1"/>
  <c r="BD851"/>
  <c r="BE851" s="1"/>
  <c r="BD450"/>
  <c r="BE450" s="1"/>
  <c r="BD449"/>
  <c r="BE449" s="1"/>
  <c r="BD293"/>
  <c r="BE293" s="1"/>
  <c r="BD711"/>
  <c r="BE711" s="1"/>
  <c r="BD854"/>
  <c r="BE854" s="1"/>
  <c r="BD771"/>
  <c r="BE771" s="1"/>
  <c r="BD796"/>
  <c r="BE796" s="1"/>
  <c r="BE188"/>
  <c r="BE800"/>
  <c r="BE423"/>
  <c r="BE291"/>
  <c r="BE397"/>
  <c r="BE333"/>
  <c r="BE699"/>
  <c r="BE189"/>
  <c r="BE451"/>
  <c r="BE807"/>
  <c r="BE395"/>
  <c r="BE852"/>
  <c r="BE306"/>
  <c r="BE308"/>
  <c r="BE277"/>
  <c r="BE709"/>
  <c r="BE433"/>
  <c r="BE372"/>
  <c r="BE431"/>
  <c r="BE686"/>
  <c r="BE321"/>
  <c r="BE827"/>
  <c r="BE776"/>
  <c r="BE448"/>
  <c r="BE501"/>
  <c r="BE866"/>
  <c r="BE798"/>
  <c r="BD849"/>
  <c r="BE849" s="1"/>
  <c r="BD696"/>
  <c r="BE696" s="1"/>
  <c r="BD834"/>
  <c r="BE834" s="1"/>
  <c r="BD405"/>
  <c r="BE405" s="1"/>
  <c r="BD406"/>
  <c r="BE406" s="1"/>
  <c r="BD410"/>
  <c r="BE410" s="1"/>
  <c r="BD828"/>
  <c r="BE828" s="1"/>
  <c r="BD848"/>
  <c r="BE848" s="1"/>
  <c r="BD809"/>
  <c r="BE809" s="1"/>
  <c r="BD435"/>
  <c r="BE435" s="1"/>
  <c r="BD393"/>
  <c r="BE393" s="1"/>
  <c r="BD737"/>
  <c r="BD682"/>
  <c r="BE682" s="1"/>
  <c r="BD455"/>
  <c r="BE455" s="1"/>
  <c r="BD187"/>
  <c r="BE187" s="1"/>
  <c r="BD708"/>
  <c r="BE708" s="1"/>
  <c r="BD320"/>
  <c r="BE320" s="1"/>
  <c r="BD863"/>
  <c r="BE863" s="1"/>
  <c r="BD424"/>
  <c r="BE424" s="1"/>
  <c r="BD509"/>
  <c r="BE509" s="1"/>
  <c r="BD679"/>
  <c r="BE679" s="1"/>
  <c r="BD420"/>
  <c r="BE420" s="1"/>
  <c r="BD591"/>
  <c r="BE591" s="1"/>
  <c r="BE459"/>
  <c r="BE823"/>
  <c r="BE725"/>
  <c r="BE853"/>
  <c r="BE677"/>
  <c r="BE738"/>
  <c r="BE685"/>
  <c r="BE432"/>
  <c r="BE319"/>
  <c r="BE417"/>
  <c r="BE394"/>
  <c r="BE816"/>
  <c r="BE775"/>
  <c r="BE416"/>
  <c r="BE274"/>
  <c r="BE191"/>
  <c r="BE836"/>
  <c r="BE721"/>
  <c r="BE593"/>
  <c r="BE398"/>
  <c r="BE724"/>
  <c r="BE723"/>
  <c r="BE678"/>
  <c r="BE668"/>
  <c r="BE281"/>
  <c r="BD684"/>
  <c r="BE684" s="1"/>
  <c r="BD812"/>
  <c r="BE812" s="1"/>
  <c r="BD837"/>
  <c r="BE837" s="1"/>
  <c r="BD399"/>
  <c r="BE399" s="1"/>
  <c r="BD434"/>
  <c r="BE434" s="1"/>
  <c r="BD710"/>
  <c r="BE710" s="1"/>
  <c r="BD365"/>
  <c r="BE365" s="1"/>
  <c r="BD799"/>
  <c r="BE799" s="1"/>
  <c r="BD458"/>
  <c r="BE458" s="1"/>
  <c r="BD847"/>
  <c r="BE847" s="1"/>
  <c r="BD292"/>
  <c r="BE292" s="1"/>
  <c r="BD770"/>
  <c r="BE770" s="1"/>
  <c r="BD392"/>
  <c r="BE392" s="1"/>
  <c r="BD294"/>
  <c r="BE294" s="1"/>
  <c r="BD683"/>
  <c r="BE683" s="1"/>
  <c r="BD411"/>
  <c r="BE411" s="1"/>
  <c r="BD460"/>
  <c r="BE460" s="1"/>
  <c r="BD822"/>
  <c r="BE822" s="1"/>
  <c r="BD461"/>
  <c r="BE461" s="1"/>
  <c r="BD527"/>
  <c r="BD712"/>
  <c r="BE712" s="1"/>
  <c r="BD594"/>
  <c r="BE594" s="1"/>
  <c r="BD444"/>
  <c r="BE444" s="1"/>
  <c r="BE273"/>
  <c r="BE695"/>
  <c r="BE457"/>
  <c r="BE810"/>
  <c r="BE278"/>
  <c r="BE391"/>
  <c r="BE280"/>
  <c r="BE396"/>
  <c r="BE332"/>
  <c r="BE445"/>
  <c r="BE317"/>
  <c r="BE408"/>
  <c r="BE859"/>
  <c r="BE860"/>
  <c r="BE680"/>
  <c r="BE811"/>
  <c r="BE772"/>
  <c r="BE868"/>
  <c r="BE330"/>
  <c r="BE698"/>
  <c r="BE412"/>
  <c r="BE795"/>
  <c r="BE404"/>
  <c r="BE334"/>
  <c r="BE371"/>
  <c r="BE510"/>
  <c r="BE801"/>
  <c r="BD307"/>
  <c r="BE307" s="1"/>
  <c r="BD735"/>
  <c r="BE735" s="1"/>
  <c r="BD846"/>
  <c r="BE846" s="1"/>
  <c r="BD437"/>
  <c r="BE437" s="1"/>
  <c r="BD430"/>
  <c r="BE430" s="1"/>
  <c r="BD421"/>
  <c r="BE421" s="1"/>
  <c r="BD438"/>
  <c r="BE438" s="1"/>
  <c r="BD773"/>
  <c r="BE773" s="1"/>
  <c r="BD864"/>
  <c r="BE864" s="1"/>
  <c r="BD456"/>
  <c r="BE456" s="1"/>
  <c r="BD840"/>
  <c r="BE840" s="1"/>
  <c r="BD825"/>
  <c r="BE825" s="1"/>
  <c r="BD808"/>
  <c r="BE808" s="1"/>
  <c r="BD797"/>
  <c r="BE797" s="1"/>
  <c r="BD829"/>
  <c r="BE829" s="1"/>
  <c r="BD422"/>
  <c r="BE422" s="1"/>
  <c r="BD722"/>
  <c r="BE722" s="1"/>
  <c r="BD447"/>
  <c r="BE447" s="1"/>
  <c r="BD331"/>
  <c r="BE331" s="1"/>
  <c r="BD697"/>
  <c r="BE697" s="1"/>
  <c r="BD419"/>
  <c r="BE419" s="1"/>
  <c r="BD436"/>
  <c r="BE436" s="1"/>
  <c r="AW403"/>
  <c r="AV413"/>
  <c r="BB388"/>
  <c r="AZ390"/>
  <c r="AY400"/>
  <c r="BA833"/>
  <c r="BA821"/>
  <c r="AZ830"/>
  <c r="AY803"/>
  <c r="AX804"/>
  <c r="BC820"/>
  <c r="BB442"/>
  <c r="BB427"/>
  <c r="BB792"/>
  <c r="BD401"/>
  <c r="AZ856"/>
  <c r="BA844"/>
  <c r="AW817"/>
  <c r="AX805"/>
  <c r="AT8" i="24"/>
  <c r="AS22"/>
  <c r="AS33" s="1"/>
  <c r="AY835" i="18"/>
  <c r="AX843"/>
  <c r="AZ867"/>
  <c r="AY869"/>
  <c r="AZ443"/>
  <c r="AY452"/>
  <c r="BB865"/>
  <c r="AV429"/>
  <c r="AU439"/>
  <c r="AX426"/>
  <c r="AY414"/>
  <c r="BD857"/>
  <c r="AX465"/>
  <c r="AY453"/>
  <c r="BE831"/>
  <c r="BC824" l="1"/>
  <c r="BD824" s="1"/>
  <c r="BB824"/>
  <c r="BE824" s="1"/>
  <c r="BF4"/>
  <c r="BE5" i="24"/>
  <c r="BF282" i="18"/>
  <c r="BF592"/>
  <c r="BF295"/>
  <c r="BF842"/>
  <c r="BF552"/>
  <c r="BF264"/>
  <c r="BF3"/>
  <c r="BF422" s="1"/>
  <c r="BE480"/>
  <c r="BE492" s="1"/>
  <c r="BE76"/>
  <c r="BE88" s="1"/>
  <c r="BE349"/>
  <c r="BE361" s="1"/>
  <c r="BE753"/>
  <c r="BE765" s="1"/>
  <c r="BE150"/>
  <c r="BE122"/>
  <c r="BE165"/>
  <c r="BE125"/>
  <c r="BE384"/>
  <c r="BE148"/>
  <c r="BE162"/>
  <c r="BE98"/>
  <c r="BE161"/>
  <c r="BE126"/>
  <c r="BE123"/>
  <c r="BE215"/>
  <c r="BE124"/>
  <c r="BE252"/>
  <c r="BE138"/>
  <c r="BE149"/>
  <c r="BE242"/>
  <c r="BE152"/>
  <c r="BE217"/>
  <c r="BE178"/>
  <c r="BE151"/>
  <c r="BE100"/>
  <c r="BE107"/>
  <c r="BE382"/>
  <c r="BE201"/>
  <c r="BE227"/>
  <c r="BE226"/>
  <c r="BE113"/>
  <c r="BE230"/>
  <c r="BE253"/>
  <c r="BE213"/>
  <c r="BE200"/>
  <c r="BE135"/>
  <c r="BE136"/>
  <c r="BE239"/>
  <c r="BE175"/>
  <c r="BE112"/>
  <c r="BE99"/>
  <c r="BE243"/>
  <c r="BE254"/>
  <c r="BE176"/>
  <c r="BE383"/>
  <c r="BE385"/>
  <c r="BE386"/>
  <c r="BE96"/>
  <c r="BE203"/>
  <c r="BE111"/>
  <c r="BE214"/>
  <c r="BE110"/>
  <c r="BE163"/>
  <c r="BE241"/>
  <c r="BE137"/>
  <c r="BE381"/>
  <c r="BF381" s="1"/>
  <c r="BE576"/>
  <c r="BE173"/>
  <c r="BE97"/>
  <c r="BE139"/>
  <c r="BE256"/>
  <c r="BE228"/>
  <c r="BE171"/>
  <c r="BF171" s="1"/>
  <c r="BE106"/>
  <c r="BE240"/>
  <c r="BE104"/>
  <c r="BE255"/>
  <c r="BE164"/>
  <c r="BE204"/>
  <c r="BE782"/>
  <c r="BF782" s="1"/>
  <c r="BE108"/>
  <c r="BE202"/>
  <c r="BE177"/>
  <c r="BE105"/>
  <c r="BE216"/>
  <c r="BE109"/>
  <c r="BE229"/>
  <c r="BE174"/>
  <c r="BE575"/>
  <c r="BE573"/>
  <c r="BE577"/>
  <c r="BE172"/>
  <c r="BE784"/>
  <c r="BF784" s="1"/>
  <c r="BE380"/>
  <c r="BF380" s="1"/>
  <c r="BE783"/>
  <c r="BE617"/>
  <c r="BE656"/>
  <c r="BE604"/>
  <c r="BE378"/>
  <c r="BF378" s="1"/>
  <c r="BE578"/>
  <c r="BE643"/>
  <c r="BE539"/>
  <c r="BE630"/>
  <c r="BE785"/>
  <c r="BE786"/>
  <c r="BE266"/>
  <c r="BE579"/>
  <c r="BE540"/>
  <c r="BE657"/>
  <c r="BE605"/>
  <c r="BE170"/>
  <c r="BF170" s="1"/>
  <c r="BE665"/>
  <c r="BF665" s="1"/>
  <c r="BE267"/>
  <c r="BE268"/>
  <c r="BE631"/>
  <c r="BE787"/>
  <c r="BE644"/>
  <c r="BE344"/>
  <c r="BF344" s="1"/>
  <c r="BE618"/>
  <c r="BE788"/>
  <c r="BE632"/>
  <c r="BE658"/>
  <c r="BE606"/>
  <c r="BE527"/>
  <c r="BE345"/>
  <c r="BF345" s="1"/>
  <c r="BE541"/>
  <c r="BE265"/>
  <c r="BE580"/>
  <c r="BE619"/>
  <c r="BE645"/>
  <c r="BE667"/>
  <c r="BE553"/>
  <c r="BE528"/>
  <c r="BE646"/>
  <c r="BE659"/>
  <c r="BE581"/>
  <c r="BE377"/>
  <c r="BE747"/>
  <c r="BE620"/>
  <c r="BE789"/>
  <c r="BE748"/>
  <c r="BF748" s="1"/>
  <c r="BE515"/>
  <c r="BF515" s="1"/>
  <c r="BE565"/>
  <c r="BF565" s="1"/>
  <c r="BE346"/>
  <c r="BE513"/>
  <c r="BF513" s="1"/>
  <c r="BE607"/>
  <c r="BE633"/>
  <c r="BE542"/>
  <c r="BE664"/>
  <c r="BF664" s="1"/>
  <c r="BE568"/>
  <c r="BE634"/>
  <c r="BE621"/>
  <c r="BE582"/>
  <c r="BE790"/>
  <c r="BE503"/>
  <c r="BE555"/>
  <c r="BE647"/>
  <c r="BE556"/>
  <c r="BE666"/>
  <c r="BF666" s="1"/>
  <c r="BE660"/>
  <c r="BE608"/>
  <c r="BE543"/>
  <c r="BE567"/>
  <c r="BF567" s="1"/>
  <c r="BE670"/>
  <c r="BF670" s="1"/>
  <c r="BE669"/>
  <c r="BE517"/>
  <c r="BE373"/>
  <c r="BE750"/>
  <c r="BF750" s="1"/>
  <c r="BE751"/>
  <c r="BE504"/>
  <c r="BF504" s="1"/>
  <c r="BE516"/>
  <c r="BE569"/>
  <c r="BE529"/>
  <c r="BE530"/>
  <c r="BE672"/>
  <c r="BE673"/>
  <c r="BF673" s="1"/>
  <c r="BE370"/>
  <c r="BE839"/>
  <c r="BF839" s="1"/>
  <c r="BE737"/>
  <c r="BF737" s="1"/>
  <c r="BE818"/>
  <c r="BE440"/>
  <c r="BF436"/>
  <c r="BF447"/>
  <c r="BF797"/>
  <c r="BF456"/>
  <c r="BF421"/>
  <c r="BF371"/>
  <c r="BF412"/>
  <c r="BF772"/>
  <c r="BF859"/>
  <c r="BF332"/>
  <c r="BF278"/>
  <c r="BF273"/>
  <c r="BF411"/>
  <c r="BF770"/>
  <c r="BF799"/>
  <c r="BF399"/>
  <c r="BF281"/>
  <c r="BF724"/>
  <c r="BF836"/>
  <c r="BF775"/>
  <c r="BF319"/>
  <c r="BF677"/>
  <c r="BF459"/>
  <c r="BF708"/>
  <c r="BF848"/>
  <c r="BF405"/>
  <c r="BF798"/>
  <c r="BF776"/>
  <c r="BF431"/>
  <c r="BF277"/>
  <c r="BF395"/>
  <c r="BF699"/>
  <c r="BF423"/>
  <c r="BF771"/>
  <c r="BF449"/>
  <c r="BF814"/>
  <c r="BF407"/>
  <c r="BF777"/>
  <c r="BF861"/>
  <c r="BF446"/>
  <c r="BF850"/>
  <c r="BF318"/>
  <c r="BF595"/>
  <c r="BF813"/>
  <c r="BF279"/>
  <c r="BF734"/>
  <c r="BF261"/>
  <c r="BF502"/>
  <c r="BF526"/>
  <c r="BF331"/>
  <c r="BF829"/>
  <c r="BF840"/>
  <c r="BF438"/>
  <c r="BF846"/>
  <c r="BF510"/>
  <c r="BF795"/>
  <c r="BF868"/>
  <c r="BF860"/>
  <c r="BF445"/>
  <c r="BF391"/>
  <c r="BF695"/>
  <c r="BF712"/>
  <c r="BF460"/>
  <c r="BF392"/>
  <c r="BF458"/>
  <c r="BF434"/>
  <c r="BF684"/>
  <c r="BF723"/>
  <c r="BF721"/>
  <c r="BF416"/>
  <c r="BF417"/>
  <c r="BF738"/>
  <c r="BF823"/>
  <c r="BF679"/>
  <c r="BF320"/>
  <c r="BF682"/>
  <c r="BF809"/>
  <c r="BF406"/>
  <c r="BF849"/>
  <c r="BF448"/>
  <c r="BF686"/>
  <c r="BF709"/>
  <c r="BF852"/>
  <c r="BF189"/>
  <c r="BF291"/>
  <c r="BF796"/>
  <c r="BF293"/>
  <c r="BF841"/>
  <c r="BF463"/>
  <c r="BF276"/>
  <c r="BF464"/>
  <c r="BF343"/>
  <c r="BF815"/>
  <c r="BF838"/>
  <c r="BF802"/>
  <c r="BF275"/>
  <c r="BF425"/>
  <c r="BF190"/>
  <c r="BF367"/>
  <c r="BF369"/>
  <c r="BF172"/>
  <c r="AW429"/>
  <c r="AV439"/>
  <c r="BA443"/>
  <c r="AZ452"/>
  <c r="BD820"/>
  <c r="BB821"/>
  <c r="BA830"/>
  <c r="BA390"/>
  <c r="AZ400"/>
  <c r="AX403"/>
  <c r="AW413"/>
  <c r="BF831"/>
  <c r="BE857"/>
  <c r="AX817"/>
  <c r="AY805"/>
  <c r="BE401"/>
  <c r="BC427"/>
  <c r="BC865"/>
  <c r="BA867"/>
  <c r="AZ869"/>
  <c r="AZ835"/>
  <c r="AY843"/>
  <c r="AU8" i="24"/>
  <c r="AT22"/>
  <c r="AT33" s="1"/>
  <c r="BC442" i="18"/>
  <c r="AZ803"/>
  <c r="AY804"/>
  <c r="BB833"/>
  <c r="AY465"/>
  <c r="AZ453"/>
  <c r="AY426"/>
  <c r="AZ414"/>
  <c r="BA856"/>
  <c r="BB844"/>
  <c r="BC792"/>
  <c r="BC388"/>
  <c r="BF5" i="24" l="1"/>
  <c r="BG4" i="18"/>
  <c r="BG422"/>
  <c r="BG796"/>
  <c r="BG416"/>
  <c r="BG846"/>
  <c r="BG777"/>
  <c r="BG677"/>
  <c r="BG371"/>
  <c r="BG565"/>
  <c r="BF305"/>
  <c r="BF333"/>
  <c r="BG333" s="1"/>
  <c r="BF827"/>
  <c r="BF393"/>
  <c r="BF432"/>
  <c r="BF837"/>
  <c r="BG837" s="1"/>
  <c r="BF461"/>
  <c r="BF408"/>
  <c r="BF307"/>
  <c r="BF722"/>
  <c r="BG722" s="1"/>
  <c r="BF366"/>
  <c r="BF769"/>
  <c r="BF736"/>
  <c r="BF711"/>
  <c r="BG711" s="1"/>
  <c r="BF306"/>
  <c r="BF410"/>
  <c r="BF420"/>
  <c r="BF274"/>
  <c r="BG274" s="1"/>
  <c r="BF710"/>
  <c r="BF594"/>
  <c r="BF680"/>
  <c r="BF437"/>
  <c r="BG437" s="1"/>
  <c r="BF697"/>
  <c r="BG464"/>
  <c r="BG320"/>
  <c r="BG445"/>
  <c r="BG861"/>
  <c r="BG459"/>
  <c r="BG412"/>
  <c r="BG665"/>
  <c r="BF409"/>
  <c r="BG409" s="1"/>
  <c r="BF800"/>
  <c r="BF372"/>
  <c r="BF828"/>
  <c r="BF853"/>
  <c r="BG853" s="1"/>
  <c r="BF398"/>
  <c r="BF683"/>
  <c r="BF396"/>
  <c r="BF334"/>
  <c r="BG334" s="1"/>
  <c r="BF808"/>
  <c r="BF368"/>
  <c r="BF512"/>
  <c r="BF462"/>
  <c r="BG462" s="1"/>
  <c r="BF851"/>
  <c r="BF451"/>
  <c r="BF696"/>
  <c r="BF863"/>
  <c r="BG863" s="1"/>
  <c r="BF394"/>
  <c r="BF812"/>
  <c r="BF822"/>
  <c r="BF317"/>
  <c r="BG317" s="1"/>
  <c r="BF801"/>
  <c r="BF76"/>
  <c r="BF88" s="1"/>
  <c r="BF480"/>
  <c r="BF492" s="1"/>
  <c r="BF349"/>
  <c r="BF361" s="1"/>
  <c r="BG3"/>
  <c r="BF753"/>
  <c r="BF765" s="1"/>
  <c r="BF111"/>
  <c r="BF113"/>
  <c r="BF385"/>
  <c r="BF240"/>
  <c r="BF228"/>
  <c r="BF202"/>
  <c r="BF252"/>
  <c r="BF149"/>
  <c r="BF139"/>
  <c r="BF125"/>
  <c r="BF165"/>
  <c r="BF230"/>
  <c r="BF253"/>
  <c r="BF217"/>
  <c r="BF227"/>
  <c r="BF137"/>
  <c r="BF214"/>
  <c r="BF110"/>
  <c r="BF162"/>
  <c r="BF97"/>
  <c r="BF215"/>
  <c r="BF201"/>
  <c r="BF176"/>
  <c r="BF98"/>
  <c r="BF151"/>
  <c r="BF152"/>
  <c r="BF242"/>
  <c r="BF177"/>
  <c r="BF200"/>
  <c r="BF254"/>
  <c r="BF150"/>
  <c r="BF213"/>
  <c r="BF178"/>
  <c r="BF241"/>
  <c r="BF386"/>
  <c r="BF135"/>
  <c r="BF136"/>
  <c r="BF124"/>
  <c r="BF243"/>
  <c r="BF126"/>
  <c r="BF203"/>
  <c r="BF383"/>
  <c r="BF175"/>
  <c r="BF122"/>
  <c r="BF104"/>
  <c r="BF229"/>
  <c r="BF96"/>
  <c r="BF164"/>
  <c r="BF112"/>
  <c r="BF256"/>
  <c r="BF99"/>
  <c r="BF100"/>
  <c r="BF574"/>
  <c r="BF109"/>
  <c r="BF384"/>
  <c r="BF108"/>
  <c r="BF123"/>
  <c r="BF163"/>
  <c r="BF255"/>
  <c r="BF107"/>
  <c r="BF216"/>
  <c r="BF204"/>
  <c r="BF105"/>
  <c r="BF138"/>
  <c r="BF173"/>
  <c r="BF106"/>
  <c r="BF781"/>
  <c r="BF783"/>
  <c r="BF577"/>
  <c r="BF576"/>
  <c r="BF379"/>
  <c r="BG379" s="1"/>
  <c r="BF575"/>
  <c r="BF573"/>
  <c r="BF630"/>
  <c r="BF785"/>
  <c r="BG785" s="1"/>
  <c r="BF604"/>
  <c r="BF617"/>
  <c r="BF656"/>
  <c r="BF347"/>
  <c r="BG347" s="1"/>
  <c r="BF643"/>
  <c r="BF269"/>
  <c r="BG269" s="1"/>
  <c r="BF266"/>
  <c r="BF578"/>
  <c r="BF539"/>
  <c r="BF511"/>
  <c r="BF268"/>
  <c r="BG268" s="1"/>
  <c r="BF267"/>
  <c r="BG267" s="1"/>
  <c r="BF631"/>
  <c r="BF605"/>
  <c r="BF787"/>
  <c r="BF786"/>
  <c r="BF579"/>
  <c r="BF618"/>
  <c r="BF508"/>
  <c r="BF657"/>
  <c r="BF644"/>
  <c r="BF540"/>
  <c r="BF619"/>
  <c r="BF788"/>
  <c r="BF500"/>
  <c r="BG500" s="1"/>
  <c r="BF645"/>
  <c r="BF632"/>
  <c r="BF580"/>
  <c r="BF509"/>
  <c r="BF541"/>
  <c r="BF606"/>
  <c r="BF658"/>
  <c r="BF554"/>
  <c r="BG554" s="1"/>
  <c r="BF633"/>
  <c r="BF501"/>
  <c r="BG501" s="1"/>
  <c r="BF789"/>
  <c r="BF646"/>
  <c r="BF668"/>
  <c r="BG668" s="1"/>
  <c r="BF542"/>
  <c r="BF581"/>
  <c r="BF659"/>
  <c r="BF527"/>
  <c r="BG527" s="1"/>
  <c r="BF553"/>
  <c r="BF667"/>
  <c r="BF514"/>
  <c r="BF528"/>
  <c r="BG528" s="1"/>
  <c r="BF607"/>
  <c r="BF620"/>
  <c r="BF265"/>
  <c r="BG265" s="1"/>
  <c r="BF634"/>
  <c r="BF582"/>
  <c r="BF555"/>
  <c r="BG555" s="1"/>
  <c r="BF377"/>
  <c r="BG377" s="1"/>
  <c r="BF747"/>
  <c r="BF543"/>
  <c r="BF621"/>
  <c r="BF608"/>
  <c r="BF749"/>
  <c r="BG749" s="1"/>
  <c r="BF647"/>
  <c r="BF790"/>
  <c r="BF262"/>
  <c r="BG262" s="1"/>
  <c r="BF568"/>
  <c r="BG568" s="1"/>
  <c r="BF660"/>
  <c r="BF503"/>
  <c r="BG503" s="1"/>
  <c r="BF566"/>
  <c r="BF263"/>
  <c r="BF556"/>
  <c r="BF260"/>
  <c r="BF671"/>
  <c r="BG671" s="1"/>
  <c r="BF517"/>
  <c r="BG517" s="1"/>
  <c r="BF669"/>
  <c r="BF751"/>
  <c r="BF373"/>
  <c r="BG373" s="1"/>
  <c r="BF529"/>
  <c r="BF569"/>
  <c r="BG569" s="1"/>
  <c r="BF672"/>
  <c r="BF530"/>
  <c r="BF516"/>
  <c r="BF370"/>
  <c r="BF239"/>
  <c r="BF382"/>
  <c r="BF735"/>
  <c r="BG735" s="1"/>
  <c r="BF591"/>
  <c r="BG591" s="1"/>
  <c r="BF226"/>
  <c r="BF161"/>
  <c r="BF174"/>
  <c r="BG174" s="1"/>
  <c r="BF818"/>
  <c r="BF148"/>
  <c r="BF440"/>
  <c r="BG369"/>
  <c r="BG275"/>
  <c r="BG841"/>
  <c r="BG189"/>
  <c r="BG448"/>
  <c r="BG682"/>
  <c r="BG738"/>
  <c r="BG723"/>
  <c r="BG392"/>
  <c r="BG391"/>
  <c r="BG795"/>
  <c r="BG840"/>
  <c r="BG813"/>
  <c r="BG446"/>
  <c r="BG814"/>
  <c r="BG699"/>
  <c r="BG776"/>
  <c r="BG708"/>
  <c r="BG775"/>
  <c r="BG399"/>
  <c r="BG273"/>
  <c r="BG772"/>
  <c r="BG456"/>
  <c r="BG664"/>
  <c r="BG513"/>
  <c r="BG784"/>
  <c r="BF364"/>
  <c r="BG364" s="1"/>
  <c r="BF418"/>
  <c r="BG418" s="1"/>
  <c r="BF304"/>
  <c r="BG304" s="1"/>
  <c r="BF854"/>
  <c r="BG854" s="1"/>
  <c r="BF308"/>
  <c r="BG308" s="1"/>
  <c r="BF834"/>
  <c r="BG834" s="1"/>
  <c r="BF424"/>
  <c r="BG424" s="1"/>
  <c r="BF191"/>
  <c r="BG191" s="1"/>
  <c r="BF292"/>
  <c r="BG292" s="1"/>
  <c r="BF810"/>
  <c r="BG810" s="1"/>
  <c r="BF698"/>
  <c r="BG698" s="1"/>
  <c r="BF864"/>
  <c r="BG864" s="1"/>
  <c r="BF169"/>
  <c r="BF824"/>
  <c r="BG824" s="1"/>
  <c r="BF681"/>
  <c r="BG681" s="1"/>
  <c r="BF862"/>
  <c r="BG862" s="1"/>
  <c r="BF397"/>
  <c r="BG397" s="1"/>
  <c r="BF321"/>
  <c r="BG321" s="1"/>
  <c r="BF455"/>
  <c r="BG455" s="1"/>
  <c r="BF685"/>
  <c r="BG685" s="1"/>
  <c r="BF678"/>
  <c r="BG678" s="1"/>
  <c r="BF294"/>
  <c r="BG294" s="1"/>
  <c r="BF280"/>
  <c r="BG280" s="1"/>
  <c r="BF404"/>
  <c r="BG404" s="1"/>
  <c r="BF825"/>
  <c r="BG825" s="1"/>
  <c r="BG425"/>
  <c r="BG815"/>
  <c r="BG463"/>
  <c r="BG291"/>
  <c r="BG686"/>
  <c r="BG809"/>
  <c r="BG823"/>
  <c r="BG721"/>
  <c r="BG458"/>
  <c r="BG695"/>
  <c r="BG868"/>
  <c r="BG438"/>
  <c r="BG526"/>
  <c r="BG279"/>
  <c r="BG850"/>
  <c r="BG407"/>
  <c r="BG423"/>
  <c r="BG431"/>
  <c r="BG848"/>
  <c r="BG319"/>
  <c r="BG281"/>
  <c r="BG411"/>
  <c r="BG859"/>
  <c r="BG421"/>
  <c r="BG436"/>
  <c r="BG839"/>
  <c r="BG380"/>
  <c r="BF346"/>
  <c r="BF774"/>
  <c r="BG774" s="1"/>
  <c r="BF826"/>
  <c r="BG826" s="1"/>
  <c r="BF450"/>
  <c r="BG450" s="1"/>
  <c r="BF807"/>
  <c r="BG807" s="1"/>
  <c r="BF866"/>
  <c r="BG866" s="1"/>
  <c r="BF187"/>
  <c r="BG187" s="1"/>
  <c r="BF816"/>
  <c r="BG816" s="1"/>
  <c r="BF365"/>
  <c r="BG365" s="1"/>
  <c r="BF444"/>
  <c r="BG444" s="1"/>
  <c r="BF811"/>
  <c r="BG811" s="1"/>
  <c r="BF430"/>
  <c r="BG430" s="1"/>
  <c r="BF419"/>
  <c r="BG419" s="1"/>
  <c r="BF768"/>
  <c r="BG768" s="1"/>
  <c r="BF794"/>
  <c r="BG794" s="1"/>
  <c r="BF855"/>
  <c r="BG855" s="1"/>
  <c r="BF188"/>
  <c r="BG188" s="1"/>
  <c r="BF433"/>
  <c r="BG433" s="1"/>
  <c r="BF435"/>
  <c r="BG435" s="1"/>
  <c r="BF725"/>
  <c r="BG725" s="1"/>
  <c r="BF593"/>
  <c r="BG593" s="1"/>
  <c r="BF847"/>
  <c r="BG847" s="1"/>
  <c r="BF457"/>
  <c r="BG457" s="1"/>
  <c r="BF330"/>
  <c r="BG330" s="1"/>
  <c r="BF773"/>
  <c r="BG773" s="1"/>
  <c r="BA803"/>
  <c r="AZ804"/>
  <c r="AU22" i="24"/>
  <c r="AU33" s="1"/>
  <c r="AV8"/>
  <c r="BB867" i="18"/>
  <c r="BA869"/>
  <c r="BB390"/>
  <c r="BA400"/>
  <c r="BE820"/>
  <c r="AX429"/>
  <c r="AW439"/>
  <c r="BD388"/>
  <c r="BB856"/>
  <c r="BC844"/>
  <c r="AZ465"/>
  <c r="BA453"/>
  <c r="BD427"/>
  <c r="AY817"/>
  <c r="AZ805"/>
  <c r="BG831"/>
  <c r="BC833"/>
  <c r="BD442"/>
  <c r="BA835"/>
  <c r="AZ843"/>
  <c r="BD865"/>
  <c r="AY403"/>
  <c r="AX413"/>
  <c r="BC821"/>
  <c r="BB830"/>
  <c r="BB443"/>
  <c r="BA452"/>
  <c r="BD792"/>
  <c r="AZ426"/>
  <c r="BA414"/>
  <c r="BF401"/>
  <c r="BF857"/>
  <c r="BH4" l="1"/>
  <c r="BG5" i="24"/>
  <c r="BH3" i="18"/>
  <c r="BH457" s="1"/>
  <c r="BG349"/>
  <c r="BG361" s="1"/>
  <c r="BG76"/>
  <c r="BG88" s="1"/>
  <c r="BG480"/>
  <c r="BG492" s="1"/>
  <c r="BG753"/>
  <c r="BG765" s="1"/>
  <c r="BG109"/>
  <c r="BG126"/>
  <c r="BG176"/>
  <c r="BG138"/>
  <c r="BG139"/>
  <c r="BG201"/>
  <c r="BG203"/>
  <c r="BG253"/>
  <c r="BG216"/>
  <c r="BG385"/>
  <c r="BG164"/>
  <c r="BG122"/>
  <c r="BG111"/>
  <c r="BG252"/>
  <c r="BG107"/>
  <c r="BG215"/>
  <c r="BG255"/>
  <c r="BG151"/>
  <c r="BG228"/>
  <c r="BG110"/>
  <c r="BG384"/>
  <c r="BG202"/>
  <c r="BG243"/>
  <c r="BG230"/>
  <c r="BG135"/>
  <c r="BG136"/>
  <c r="BG124"/>
  <c r="BG137"/>
  <c r="BG165"/>
  <c r="BG100"/>
  <c r="BG217"/>
  <c r="BG99"/>
  <c r="BG163"/>
  <c r="BG213"/>
  <c r="BG104"/>
  <c r="BG200"/>
  <c r="BG152"/>
  <c r="BG386"/>
  <c r="BG241"/>
  <c r="BG178"/>
  <c r="BG229"/>
  <c r="BG105"/>
  <c r="BG150"/>
  <c r="BG96"/>
  <c r="BG108"/>
  <c r="BG112"/>
  <c r="BG97"/>
  <c r="BG381"/>
  <c r="BH381" s="1"/>
  <c r="BG173"/>
  <c r="BG214"/>
  <c r="BG256"/>
  <c r="BG113"/>
  <c r="BG254"/>
  <c r="BG106"/>
  <c r="BG171"/>
  <c r="BH171" s="1"/>
  <c r="BG781"/>
  <c r="BG123"/>
  <c r="BG204"/>
  <c r="BG98"/>
  <c r="BG125"/>
  <c r="BG242"/>
  <c r="BG177"/>
  <c r="BG239"/>
  <c r="BG149"/>
  <c r="BG574"/>
  <c r="BH574" s="1"/>
  <c r="BG161"/>
  <c r="BH161" s="1"/>
  <c r="BG382"/>
  <c r="BH382" s="1"/>
  <c r="BG148"/>
  <c r="BG226"/>
  <c r="BH226" s="1"/>
  <c r="BG175"/>
  <c r="BH175" s="1"/>
  <c r="BG617"/>
  <c r="BG578"/>
  <c r="BG577"/>
  <c r="BG656"/>
  <c r="BG172"/>
  <c r="BH172" s="1"/>
  <c r="BG575"/>
  <c r="BH575" s="1"/>
  <c r="BG266"/>
  <c r="BG783"/>
  <c r="BH783" s="1"/>
  <c r="BG604"/>
  <c r="BG630"/>
  <c r="BG643"/>
  <c r="BG576"/>
  <c r="BH576" s="1"/>
  <c r="BG573"/>
  <c r="BH573" s="1"/>
  <c r="BG378"/>
  <c r="BH378" s="1"/>
  <c r="BG264"/>
  <c r="BH264" s="1"/>
  <c r="BG511"/>
  <c r="BH511" s="1"/>
  <c r="BG169"/>
  <c r="BH169" s="1"/>
  <c r="BG344"/>
  <c r="BH344" s="1"/>
  <c r="BG539"/>
  <c r="BG605"/>
  <c r="BG618"/>
  <c r="BG657"/>
  <c r="BG631"/>
  <c r="BG786"/>
  <c r="BH786" s="1"/>
  <c r="BG644"/>
  <c r="BG579"/>
  <c r="BG508"/>
  <c r="BG606"/>
  <c r="BG658"/>
  <c r="BG580"/>
  <c r="BG510"/>
  <c r="BG632"/>
  <c r="BG645"/>
  <c r="BG541"/>
  <c r="BG509"/>
  <c r="BG345"/>
  <c r="BH345" s="1"/>
  <c r="BG540"/>
  <c r="BH540" s="1"/>
  <c r="BG170"/>
  <c r="BH170" s="1"/>
  <c r="BG788"/>
  <c r="BG619"/>
  <c r="BG552"/>
  <c r="BH552" s="1"/>
  <c r="BG633"/>
  <c r="BG607"/>
  <c r="BG581"/>
  <c r="BG646"/>
  <c r="BG512"/>
  <c r="BH512" s="1"/>
  <c r="BG620"/>
  <c r="BG789"/>
  <c r="BG659"/>
  <c r="BG542"/>
  <c r="BG667"/>
  <c r="BG634"/>
  <c r="BG647"/>
  <c r="BG608"/>
  <c r="BG660"/>
  <c r="BG747"/>
  <c r="BH747" s="1"/>
  <c r="BG263"/>
  <c r="BH263" s="1"/>
  <c r="BG514"/>
  <c r="BH514" s="1"/>
  <c r="BG748"/>
  <c r="BH748" s="1"/>
  <c r="BG346"/>
  <c r="BH346" s="1"/>
  <c r="BG582"/>
  <c r="BG621"/>
  <c r="BG790"/>
  <c r="BG515"/>
  <c r="BH515" s="1"/>
  <c r="BG553"/>
  <c r="BH553" s="1"/>
  <c r="BG543"/>
  <c r="BG566"/>
  <c r="BG502"/>
  <c r="BH502" s="1"/>
  <c r="BG556"/>
  <c r="BH556" s="1"/>
  <c r="BG567"/>
  <c r="BG670"/>
  <c r="BH670" s="1"/>
  <c r="BG669"/>
  <c r="BH669" s="1"/>
  <c r="BG343"/>
  <c r="BH343" s="1"/>
  <c r="BG260"/>
  <c r="BH260" s="1"/>
  <c r="BG504"/>
  <c r="BH504" s="1"/>
  <c r="BG672"/>
  <c r="BG751"/>
  <c r="BH751" s="1"/>
  <c r="BG530"/>
  <c r="BG529"/>
  <c r="BH529" s="1"/>
  <c r="BG516"/>
  <c r="BG370"/>
  <c r="BH370" s="1"/>
  <c r="BG227"/>
  <c r="BH227" s="1"/>
  <c r="BG366"/>
  <c r="BH366" s="1"/>
  <c r="BG787"/>
  <c r="BH787" s="1"/>
  <c r="BG162"/>
  <c r="BG240"/>
  <c r="BH240" s="1"/>
  <c r="BG383"/>
  <c r="BG818"/>
  <c r="BG440"/>
  <c r="BH187"/>
  <c r="BH431"/>
  <c r="BH455"/>
  <c r="BH304"/>
  <c r="BH772"/>
  <c r="BH391"/>
  <c r="BH275"/>
  <c r="BH330"/>
  <c r="BH725"/>
  <c r="BH855"/>
  <c r="BH430"/>
  <c r="BH816"/>
  <c r="BH450"/>
  <c r="BH380"/>
  <c r="BH859"/>
  <c r="BH848"/>
  <c r="BH850"/>
  <c r="BH868"/>
  <c r="BH823"/>
  <c r="BH463"/>
  <c r="BH404"/>
  <c r="BH685"/>
  <c r="BH862"/>
  <c r="BH864"/>
  <c r="BH191"/>
  <c r="BH854"/>
  <c r="BH456"/>
  <c r="BH775"/>
  <c r="BH814"/>
  <c r="BH795"/>
  <c r="BH738"/>
  <c r="BH841"/>
  <c r="BH785"/>
  <c r="BG801"/>
  <c r="BH801" s="1"/>
  <c r="BG394"/>
  <c r="BH394" s="1"/>
  <c r="BG851"/>
  <c r="BH851" s="1"/>
  <c r="BG808"/>
  <c r="BH808" s="1"/>
  <c r="BG398"/>
  <c r="BH398" s="1"/>
  <c r="BG800"/>
  <c r="BH800" s="1"/>
  <c r="BG782"/>
  <c r="BG797"/>
  <c r="BH797" s="1"/>
  <c r="BG836"/>
  <c r="BH836" s="1"/>
  <c r="BG449"/>
  <c r="BH449" s="1"/>
  <c r="BG829"/>
  <c r="BH829" s="1"/>
  <c r="BG417"/>
  <c r="BH417" s="1"/>
  <c r="BG293"/>
  <c r="BH293" s="1"/>
  <c r="BG697"/>
  <c r="BH697" s="1"/>
  <c r="BG710"/>
  <c r="BH710" s="1"/>
  <c r="BG306"/>
  <c r="BH306" s="1"/>
  <c r="BG461"/>
  <c r="BH461" s="1"/>
  <c r="BG827"/>
  <c r="BH827" s="1"/>
  <c r="BG295"/>
  <c r="BH295" s="1"/>
  <c r="BG447"/>
  <c r="BH447" s="1"/>
  <c r="BG724"/>
  <c r="BH724" s="1"/>
  <c r="BG771"/>
  <c r="BH771" s="1"/>
  <c r="BG331"/>
  <c r="BH331" s="1"/>
  <c r="BG434"/>
  <c r="BH434" s="1"/>
  <c r="BG709"/>
  <c r="BH709" s="1"/>
  <c r="BG190"/>
  <c r="BH190" s="1"/>
  <c r="BH794"/>
  <c r="BH411"/>
  <c r="BH280"/>
  <c r="BH424"/>
  <c r="BH708"/>
  <c r="BH773"/>
  <c r="BH593"/>
  <c r="BH188"/>
  <c r="BH419"/>
  <c r="BH365"/>
  <c r="BH807"/>
  <c r="BH421"/>
  <c r="BH319"/>
  <c r="BH407"/>
  <c r="BH438"/>
  <c r="BH721"/>
  <c r="BH291"/>
  <c r="BH825"/>
  <c r="BH678"/>
  <c r="BH397"/>
  <c r="BH292"/>
  <c r="BH308"/>
  <c r="BH364"/>
  <c r="BH664"/>
  <c r="BH399"/>
  <c r="BH699"/>
  <c r="BH840"/>
  <c r="BH723"/>
  <c r="BH189"/>
  <c r="BH373"/>
  <c r="BH671"/>
  <c r="BH262"/>
  <c r="BH377"/>
  <c r="BH554"/>
  <c r="BG812"/>
  <c r="BH812" s="1"/>
  <c r="BG451"/>
  <c r="BH451" s="1"/>
  <c r="BG368"/>
  <c r="BH368" s="1"/>
  <c r="BG683"/>
  <c r="BH683" s="1"/>
  <c r="BG372"/>
  <c r="BH372" s="1"/>
  <c r="BG842"/>
  <c r="BH842" s="1"/>
  <c r="BG673"/>
  <c r="BG799"/>
  <c r="BH799" s="1"/>
  <c r="BG395"/>
  <c r="BH395" s="1"/>
  <c r="BG261"/>
  <c r="BG684"/>
  <c r="BH684" s="1"/>
  <c r="BG852"/>
  <c r="BH852" s="1"/>
  <c r="BG367"/>
  <c r="BH367" s="1"/>
  <c r="BG594"/>
  <c r="BH594" s="1"/>
  <c r="BG410"/>
  <c r="BH410" s="1"/>
  <c r="BG769"/>
  <c r="BH769" s="1"/>
  <c r="BG408"/>
  <c r="BH408" s="1"/>
  <c r="BG393"/>
  <c r="BH393" s="1"/>
  <c r="BG282"/>
  <c r="BH282" s="1"/>
  <c r="BG737"/>
  <c r="BH737" s="1"/>
  <c r="BG770"/>
  <c r="BH770" s="1"/>
  <c r="BG277"/>
  <c r="BH277" s="1"/>
  <c r="BG734"/>
  <c r="BH734" s="1"/>
  <c r="BG712"/>
  <c r="BH712" s="1"/>
  <c r="BG406"/>
  <c r="BH406" s="1"/>
  <c r="BG838"/>
  <c r="BH838" s="1"/>
  <c r="BH435"/>
  <c r="BH826"/>
  <c r="BH279"/>
  <c r="BH809"/>
  <c r="BH681"/>
  <c r="BH847"/>
  <c r="BH433"/>
  <c r="BH768"/>
  <c r="BH444"/>
  <c r="BH866"/>
  <c r="BH774"/>
  <c r="BH436"/>
  <c r="BH281"/>
  <c r="BH423"/>
  <c r="BH458"/>
  <c r="BH686"/>
  <c r="BH425"/>
  <c r="BH294"/>
  <c r="BH321"/>
  <c r="BH824"/>
  <c r="BH810"/>
  <c r="BH834"/>
  <c r="BH418"/>
  <c r="BH513"/>
  <c r="BH273"/>
  <c r="BH776"/>
  <c r="BH813"/>
  <c r="BH392"/>
  <c r="BH448"/>
  <c r="BH369"/>
  <c r="BH174"/>
  <c r="BH517"/>
  <c r="BH527"/>
  <c r="BH668"/>
  <c r="BG822"/>
  <c r="BH822" s="1"/>
  <c r="BG696"/>
  <c r="BH696" s="1"/>
  <c r="BG396"/>
  <c r="BH396" s="1"/>
  <c r="BG828"/>
  <c r="BH828" s="1"/>
  <c r="BG592"/>
  <c r="BH592" s="1"/>
  <c r="BG750"/>
  <c r="BG278"/>
  <c r="BH278" s="1"/>
  <c r="BG798"/>
  <c r="BH798" s="1"/>
  <c r="BG595"/>
  <c r="BH595" s="1"/>
  <c r="BG460"/>
  <c r="BH460" s="1"/>
  <c r="BG849"/>
  <c r="BH849" s="1"/>
  <c r="BG802"/>
  <c r="BH802" s="1"/>
  <c r="BG680"/>
  <c r="BH680" s="1"/>
  <c r="BG420"/>
  <c r="BH420" s="1"/>
  <c r="BG736"/>
  <c r="BH736" s="1"/>
  <c r="BG307"/>
  <c r="BH307" s="1"/>
  <c r="BG432"/>
  <c r="BH432" s="1"/>
  <c r="BG305"/>
  <c r="BH305" s="1"/>
  <c r="BG666"/>
  <c r="BG332"/>
  <c r="BH332" s="1"/>
  <c r="BG405"/>
  <c r="BH405" s="1"/>
  <c r="BG318"/>
  <c r="BH318" s="1"/>
  <c r="BG860"/>
  <c r="BH860" s="1"/>
  <c r="BG679"/>
  <c r="BH679" s="1"/>
  <c r="BG276"/>
  <c r="BH276" s="1"/>
  <c r="BC443"/>
  <c r="BB452"/>
  <c r="AZ403"/>
  <c r="AY413"/>
  <c r="BB835"/>
  <c r="BA843"/>
  <c r="BD833"/>
  <c r="BF820"/>
  <c r="BC867"/>
  <c r="BB869"/>
  <c r="BB803"/>
  <c r="BA804"/>
  <c r="BA426"/>
  <c r="BB414"/>
  <c r="AZ817"/>
  <c r="BA805"/>
  <c r="BA465"/>
  <c r="BB453"/>
  <c r="BE388"/>
  <c r="BD821"/>
  <c r="BC830"/>
  <c r="BE865"/>
  <c r="BE442"/>
  <c r="AY429"/>
  <c r="AX439"/>
  <c r="BC390"/>
  <c r="BB400"/>
  <c r="BG857"/>
  <c r="BG401"/>
  <c r="BE792"/>
  <c r="BH831"/>
  <c r="BE427"/>
  <c r="BC856"/>
  <c r="BD844"/>
  <c r="AV22" i="24"/>
  <c r="AV33" s="1"/>
  <c r="AW8"/>
  <c r="BI4" i="18" l="1"/>
  <c r="BI5" i="24" s="1"/>
  <c r="BH5"/>
  <c r="BH422" i="18"/>
  <c r="BH777"/>
  <c r="BH333"/>
  <c r="BH274"/>
  <c r="BH445"/>
  <c r="BH665"/>
  <c r="BH462"/>
  <c r="BH591"/>
  <c r="BH815"/>
  <c r="BH76"/>
  <c r="BH88" s="1"/>
  <c r="BH349"/>
  <c r="BH361" s="1"/>
  <c r="BH480"/>
  <c r="BH492" s="1"/>
  <c r="BI3"/>
  <c r="BI860" s="1"/>
  <c r="BH753"/>
  <c r="BH765" s="1"/>
  <c r="BH243"/>
  <c r="BH107"/>
  <c r="BH164"/>
  <c r="BH110"/>
  <c r="BH252"/>
  <c r="BH202"/>
  <c r="BH125"/>
  <c r="BH200"/>
  <c r="BH123"/>
  <c r="BH111"/>
  <c r="BH136"/>
  <c r="BH100"/>
  <c r="BH214"/>
  <c r="BH112"/>
  <c r="BH96"/>
  <c r="BH151"/>
  <c r="BH253"/>
  <c r="BH203"/>
  <c r="BH242"/>
  <c r="BH255"/>
  <c r="BH124"/>
  <c r="BH178"/>
  <c r="BH108"/>
  <c r="BH138"/>
  <c r="BH152"/>
  <c r="BH99"/>
  <c r="BH139"/>
  <c r="BH229"/>
  <c r="BH254"/>
  <c r="BH126"/>
  <c r="BH165"/>
  <c r="BH213"/>
  <c r="BH201"/>
  <c r="BH217"/>
  <c r="BH230"/>
  <c r="BH215"/>
  <c r="BH109"/>
  <c r="BH106"/>
  <c r="BH135"/>
  <c r="BH256"/>
  <c r="BH216"/>
  <c r="BH98"/>
  <c r="BH113"/>
  <c r="BH241"/>
  <c r="BH204"/>
  <c r="BH386"/>
  <c r="BH177"/>
  <c r="BH385"/>
  <c r="BH137"/>
  <c r="BH122"/>
  <c r="BH97"/>
  <c r="BH104"/>
  <c r="BH105"/>
  <c r="BH173"/>
  <c r="BI173" s="1"/>
  <c r="BH239"/>
  <c r="BH784"/>
  <c r="BI784" s="1"/>
  <c r="BH383"/>
  <c r="BI383" s="1"/>
  <c r="BH163"/>
  <c r="BI163" s="1"/>
  <c r="BH781"/>
  <c r="BI781" s="1"/>
  <c r="BH148"/>
  <c r="BH149"/>
  <c r="BI149" s="1"/>
  <c r="BH162"/>
  <c r="BH782"/>
  <c r="BI782" s="1"/>
  <c r="BH379"/>
  <c r="BI379" s="1"/>
  <c r="BH578"/>
  <c r="BI578" s="1"/>
  <c r="BH577"/>
  <c r="BI577" s="1"/>
  <c r="BH618"/>
  <c r="BH268"/>
  <c r="BI268" s="1"/>
  <c r="BH269"/>
  <c r="BI269" s="1"/>
  <c r="BH630"/>
  <c r="BH605"/>
  <c r="BH579"/>
  <c r="BH631"/>
  <c r="BH604"/>
  <c r="BI604" s="1"/>
  <c r="BH656"/>
  <c r="BI656" s="1"/>
  <c r="BH347"/>
  <c r="BI347" s="1"/>
  <c r="BH657"/>
  <c r="BH643"/>
  <c r="BH617"/>
  <c r="BI617" s="1"/>
  <c r="BH644"/>
  <c r="BH266"/>
  <c r="BI266" s="1"/>
  <c r="BH606"/>
  <c r="BH267"/>
  <c r="BI267" s="1"/>
  <c r="BH580"/>
  <c r="BH645"/>
  <c r="BH619"/>
  <c r="BH658"/>
  <c r="BH539"/>
  <c r="BI539" s="1"/>
  <c r="BH632"/>
  <c r="BH508"/>
  <c r="BI508" s="1"/>
  <c r="BH500"/>
  <c r="BI500" s="1"/>
  <c r="BH789"/>
  <c r="BH581"/>
  <c r="BH526"/>
  <c r="BI526" s="1"/>
  <c r="BH659"/>
  <c r="BH607"/>
  <c r="BH633"/>
  <c r="BH541"/>
  <c r="BI541" s="1"/>
  <c r="BH646"/>
  <c r="BH620"/>
  <c r="BH509"/>
  <c r="BH788"/>
  <c r="BI788" s="1"/>
  <c r="BH542"/>
  <c r="BH510"/>
  <c r="BI510" s="1"/>
  <c r="BH528"/>
  <c r="BH265"/>
  <c r="BH660"/>
  <c r="BH749"/>
  <c r="BI749" s="1"/>
  <c r="BH582"/>
  <c r="BH501"/>
  <c r="BI501" s="1"/>
  <c r="BH634"/>
  <c r="BH790"/>
  <c r="BH608"/>
  <c r="BH621"/>
  <c r="BH667"/>
  <c r="BH261"/>
  <c r="BI261" s="1"/>
  <c r="BH647"/>
  <c r="BH543"/>
  <c r="BH568"/>
  <c r="BI568" s="1"/>
  <c r="BH566"/>
  <c r="BI566" s="1"/>
  <c r="BH666"/>
  <c r="BI666" s="1"/>
  <c r="BH555"/>
  <c r="BI555" s="1"/>
  <c r="BH567"/>
  <c r="BI567" s="1"/>
  <c r="BH503"/>
  <c r="BI503" s="1"/>
  <c r="BH750"/>
  <c r="BI750" s="1"/>
  <c r="BH673"/>
  <c r="BH530"/>
  <c r="BI530" s="1"/>
  <c r="BH672"/>
  <c r="BI672" s="1"/>
  <c r="BH516"/>
  <c r="BI516" s="1"/>
  <c r="BH735"/>
  <c r="BI735" s="1"/>
  <c r="BH176"/>
  <c r="BI176" s="1"/>
  <c r="BH228"/>
  <c r="BH384"/>
  <c r="BI384" s="1"/>
  <c r="BH150"/>
  <c r="BI150" s="1"/>
  <c r="BH818"/>
  <c r="BH440"/>
  <c r="BI679"/>
  <c r="BI332"/>
  <c r="BI307"/>
  <c r="BI802"/>
  <c r="BI798"/>
  <c r="BI828"/>
  <c r="BI668"/>
  <c r="BI369"/>
  <c r="BI776"/>
  <c r="BI834"/>
  <c r="BI294"/>
  <c r="BI423"/>
  <c r="BI866"/>
  <c r="BI847"/>
  <c r="BI826"/>
  <c r="BI712"/>
  <c r="BI737"/>
  <c r="BI769"/>
  <c r="BI852"/>
  <c r="BI799"/>
  <c r="BI683"/>
  <c r="BI554"/>
  <c r="BI373"/>
  <c r="BI699"/>
  <c r="BI308"/>
  <c r="BI825"/>
  <c r="BI407"/>
  <c r="BI365"/>
  <c r="BI773"/>
  <c r="BI411"/>
  <c r="BI434"/>
  <c r="BI447"/>
  <c r="BI306"/>
  <c r="BI417"/>
  <c r="BI797"/>
  <c r="BI808"/>
  <c r="BI785"/>
  <c r="BI814"/>
  <c r="BI191"/>
  <c r="BI404"/>
  <c r="BI850"/>
  <c r="BI450"/>
  <c r="BI725"/>
  <c r="BI772"/>
  <c r="BI187"/>
  <c r="BI240"/>
  <c r="BI260"/>
  <c r="BI514"/>
  <c r="BI170"/>
  <c r="BI344"/>
  <c r="BI378"/>
  <c r="BH846"/>
  <c r="BI846" s="1"/>
  <c r="BH565"/>
  <c r="BI565" s="1"/>
  <c r="BH711"/>
  <c r="BI711" s="1"/>
  <c r="BH320"/>
  <c r="BI320" s="1"/>
  <c r="BH412"/>
  <c r="BI412" s="1"/>
  <c r="BH334"/>
  <c r="BI334" s="1"/>
  <c r="BH569"/>
  <c r="BI569" s="1"/>
  <c r="BH698"/>
  <c r="BI698" s="1"/>
  <c r="BH811"/>
  <c r="BI811" s="1"/>
  <c r="BI276"/>
  <c r="BI405"/>
  <c r="BI432"/>
  <c r="BI680"/>
  <c r="BI595"/>
  <c r="BI592"/>
  <c r="BI822"/>
  <c r="BI174"/>
  <c r="BI813"/>
  <c r="BI418"/>
  <c r="BI321"/>
  <c r="BI458"/>
  <c r="BI774"/>
  <c r="BI433"/>
  <c r="BI279"/>
  <c r="BI406"/>
  <c r="BI770"/>
  <c r="BI408"/>
  <c r="BI367"/>
  <c r="BI395"/>
  <c r="BI372"/>
  <c r="BI812"/>
  <c r="BI671"/>
  <c r="BI840"/>
  <c r="BI364"/>
  <c r="BI678"/>
  <c r="BI438"/>
  <c r="BI807"/>
  <c r="BI593"/>
  <c r="BI280"/>
  <c r="BI709"/>
  <c r="BI724"/>
  <c r="BI461"/>
  <c r="BI293"/>
  <c r="BI398"/>
  <c r="BI801"/>
  <c r="BI795"/>
  <c r="BI854"/>
  <c r="BI685"/>
  <c r="BI868"/>
  <c r="BI380"/>
  <c r="BI855"/>
  <c r="BI391"/>
  <c r="BI431"/>
  <c r="BI366"/>
  <c r="BI504"/>
  <c r="BI670"/>
  <c r="BI748"/>
  <c r="BI264"/>
  <c r="BI226"/>
  <c r="BI574"/>
  <c r="BH416"/>
  <c r="BI416" s="1"/>
  <c r="BH371"/>
  <c r="BI371" s="1"/>
  <c r="BH722"/>
  <c r="BI722" s="1"/>
  <c r="BH464"/>
  <c r="BI464" s="1"/>
  <c r="BH459"/>
  <c r="BI459" s="1"/>
  <c r="BH853"/>
  <c r="BI853" s="1"/>
  <c r="BH317"/>
  <c r="BI317" s="1"/>
  <c r="BH446"/>
  <c r="BI446" s="1"/>
  <c r="BH839"/>
  <c r="BI839" s="1"/>
  <c r="BI318"/>
  <c r="BI305"/>
  <c r="BI420"/>
  <c r="BI460"/>
  <c r="BI696"/>
  <c r="BI517"/>
  <c r="BI392"/>
  <c r="BI513"/>
  <c r="BI824"/>
  <c r="BI686"/>
  <c r="BI436"/>
  <c r="BI768"/>
  <c r="BI809"/>
  <c r="BI838"/>
  <c r="BI277"/>
  <c r="BI393"/>
  <c r="BI594"/>
  <c r="BI842"/>
  <c r="BI451"/>
  <c r="BI262"/>
  <c r="BI723"/>
  <c r="BI664"/>
  <c r="BI397"/>
  <c r="BI721"/>
  <c r="BI421"/>
  <c r="BI188"/>
  <c r="BI424"/>
  <c r="BI190"/>
  <c r="BI771"/>
  <c r="BI827"/>
  <c r="BI697"/>
  <c r="BI449"/>
  <c r="BI800"/>
  <c r="BI394"/>
  <c r="BI738"/>
  <c r="BI456"/>
  <c r="BI862"/>
  <c r="BI823"/>
  <c r="BI859"/>
  <c r="BI430"/>
  <c r="BI275"/>
  <c r="BI455"/>
  <c r="BI787"/>
  <c r="BI669"/>
  <c r="BI502"/>
  <c r="BI346"/>
  <c r="BI345"/>
  <c r="BI786"/>
  <c r="BI511"/>
  <c r="BI576"/>
  <c r="BI783"/>
  <c r="BI175"/>
  <c r="BI161"/>
  <c r="BH796"/>
  <c r="BI796" s="1"/>
  <c r="BH677"/>
  <c r="BI677" s="1"/>
  <c r="BH837"/>
  <c r="BI837" s="1"/>
  <c r="BH437"/>
  <c r="BI437" s="1"/>
  <c r="BH861"/>
  <c r="BI861" s="1"/>
  <c r="BH409"/>
  <c r="BI409" s="1"/>
  <c r="BH863"/>
  <c r="BI863" s="1"/>
  <c r="BH682"/>
  <c r="BI682" s="1"/>
  <c r="BH695"/>
  <c r="BI695" s="1"/>
  <c r="BD390"/>
  <c r="BC400"/>
  <c r="BF442"/>
  <c r="BE821"/>
  <c r="BD830"/>
  <c r="BC803"/>
  <c r="BB804"/>
  <c r="BG820"/>
  <c r="BC835"/>
  <c r="BB843"/>
  <c r="BD443"/>
  <c r="BC452"/>
  <c r="AW22" i="24"/>
  <c r="AW33" s="1"/>
  <c r="AX8"/>
  <c r="BD856" i="18"/>
  <c r="BE844"/>
  <c r="BI831"/>
  <c r="BH401"/>
  <c r="BB465"/>
  <c r="BC453"/>
  <c r="BB426"/>
  <c r="BC414"/>
  <c r="AZ429"/>
  <c r="AY439"/>
  <c r="BF865"/>
  <c r="BD867"/>
  <c r="BC869"/>
  <c r="BE833"/>
  <c r="BA403"/>
  <c r="AZ413"/>
  <c r="BF427"/>
  <c r="BF792"/>
  <c r="BH857"/>
  <c r="BF388"/>
  <c r="BA817"/>
  <c r="BB805"/>
  <c r="BI462" l="1"/>
  <c r="BI333"/>
  <c r="BI239"/>
  <c r="BI540"/>
  <c r="BI556"/>
  <c r="BI304"/>
  <c r="BI463"/>
  <c r="BI851"/>
  <c r="BI331"/>
  <c r="BI319"/>
  <c r="BI189"/>
  <c r="BI282"/>
  <c r="BI444"/>
  <c r="BI273"/>
  <c r="BI278"/>
  <c r="BI457"/>
  <c r="BI591"/>
  <c r="BI274"/>
  <c r="BI171"/>
  <c r="BI573"/>
  <c r="BI553"/>
  <c r="BI370"/>
  <c r="BI848"/>
  <c r="BI841"/>
  <c r="BI295"/>
  <c r="BI419"/>
  <c r="BI399"/>
  <c r="BI410"/>
  <c r="BI681"/>
  <c r="BI810"/>
  <c r="BI396"/>
  <c r="BI480"/>
  <c r="BI492" s="1"/>
  <c r="BI76"/>
  <c r="BI88" s="1"/>
  <c r="BI349"/>
  <c r="BI361" s="1"/>
  <c r="BI753"/>
  <c r="BI765" s="1"/>
  <c r="BI100"/>
  <c r="BI256"/>
  <c r="BI152"/>
  <c r="BI215"/>
  <c r="BI123"/>
  <c r="BI203"/>
  <c r="BI124"/>
  <c r="BI122"/>
  <c r="BI216"/>
  <c r="BI139"/>
  <c r="BI135"/>
  <c r="BI107"/>
  <c r="BI204"/>
  <c r="BI104"/>
  <c r="BI201"/>
  <c r="BI254"/>
  <c r="BI165"/>
  <c r="BI98"/>
  <c r="BI200"/>
  <c r="BI202"/>
  <c r="BI109"/>
  <c r="BI108"/>
  <c r="BI386"/>
  <c r="BI178"/>
  <c r="BI99"/>
  <c r="BI110"/>
  <c r="BI136"/>
  <c r="BI97"/>
  <c r="BI217"/>
  <c r="BI96"/>
  <c r="BI381"/>
  <c r="BI253"/>
  <c r="BI105"/>
  <c r="BI113"/>
  <c r="BI137"/>
  <c r="BI243"/>
  <c r="BI385"/>
  <c r="BI126"/>
  <c r="BI112"/>
  <c r="BI214"/>
  <c r="BI125"/>
  <c r="BI252"/>
  <c r="BI138"/>
  <c r="BI111"/>
  <c r="BI213"/>
  <c r="BI255"/>
  <c r="BI230"/>
  <c r="BI106"/>
  <c r="BI227"/>
  <c r="BI148"/>
  <c r="BI228"/>
  <c r="BI162"/>
  <c r="BI630"/>
  <c r="BI575"/>
  <c r="BI643"/>
  <c r="BI631"/>
  <c r="BI169"/>
  <c r="BI632"/>
  <c r="BI606"/>
  <c r="BI619"/>
  <c r="BI579"/>
  <c r="BI645"/>
  <c r="BI644"/>
  <c r="BI665"/>
  <c r="BI618"/>
  <c r="BI657"/>
  <c r="BI605"/>
  <c r="BI580"/>
  <c r="BI658"/>
  <c r="BI646"/>
  <c r="BI581"/>
  <c r="BI607"/>
  <c r="BI789"/>
  <c r="BI633"/>
  <c r="BI620"/>
  <c r="BI509"/>
  <c r="BI659"/>
  <c r="BI542"/>
  <c r="BI660"/>
  <c r="BI582"/>
  <c r="BI647"/>
  <c r="BI515"/>
  <c r="BI747"/>
  <c r="BI528"/>
  <c r="BI790"/>
  <c r="BI634"/>
  <c r="BI667"/>
  <c r="BI608"/>
  <c r="BI543"/>
  <c r="BI512"/>
  <c r="BI265"/>
  <c r="BI621"/>
  <c r="BI836"/>
  <c r="BI377"/>
  <c r="BI673"/>
  <c r="BI529"/>
  <c r="BI164"/>
  <c r="BI151"/>
  <c r="BI242"/>
  <c r="BI177"/>
  <c r="BI229"/>
  <c r="BI241"/>
  <c r="BI818"/>
  <c r="BI440"/>
  <c r="BI815"/>
  <c r="BI445"/>
  <c r="BI422"/>
  <c r="BI172"/>
  <c r="BI263"/>
  <c r="BI751"/>
  <c r="BI816"/>
  <c r="BI775"/>
  <c r="BI710"/>
  <c r="BI708"/>
  <c r="BI292"/>
  <c r="BI684"/>
  <c r="BI435"/>
  <c r="BI425"/>
  <c r="BI527"/>
  <c r="BI736"/>
  <c r="BI777"/>
  <c r="BI382"/>
  <c r="BI552"/>
  <c r="BI343"/>
  <c r="BI330"/>
  <c r="BI864"/>
  <c r="BI829"/>
  <c r="BI794"/>
  <c r="BI291"/>
  <c r="BI368"/>
  <c r="BI734"/>
  <c r="BI281"/>
  <c r="BI448"/>
  <c r="BI849"/>
  <c r="BF833"/>
  <c r="BG865"/>
  <c r="BE443"/>
  <c r="BD452"/>
  <c r="BH820"/>
  <c r="BF821"/>
  <c r="BE830"/>
  <c r="BE390"/>
  <c r="BD400"/>
  <c r="BB817"/>
  <c r="BC805"/>
  <c r="BI857"/>
  <c r="BG427"/>
  <c r="BC426"/>
  <c r="BD414"/>
  <c r="BI401"/>
  <c r="BE856"/>
  <c r="BF844"/>
  <c r="BB403"/>
  <c r="BA413"/>
  <c r="BE867"/>
  <c r="BD869"/>
  <c r="BA429"/>
  <c r="AZ439"/>
  <c r="BD835"/>
  <c r="BC843"/>
  <c r="BD803"/>
  <c r="BC804"/>
  <c r="BG442"/>
  <c r="BG388"/>
  <c r="BG792"/>
  <c r="BC465"/>
  <c r="BD453"/>
  <c r="AX22" i="24"/>
  <c r="AX33" s="1"/>
  <c r="AY8"/>
  <c r="BE835" i="18" l="1"/>
  <c r="BD843"/>
  <c r="AZ8" i="24"/>
  <c r="AY22"/>
  <c r="AY33" s="1"/>
  <c r="BE803" i="18"/>
  <c r="BD804"/>
  <c r="BB429"/>
  <c r="BA439"/>
  <c r="BC403"/>
  <c r="BB413"/>
  <c r="BG821"/>
  <c r="BF830"/>
  <c r="BF443"/>
  <c r="BE452"/>
  <c r="BG833"/>
  <c r="BH442"/>
  <c r="BD465"/>
  <c r="BE453"/>
  <c r="BH388"/>
  <c r="BH427"/>
  <c r="BC817"/>
  <c r="BD805"/>
  <c r="BF867"/>
  <c r="BE869"/>
  <c r="BF390"/>
  <c r="BE400"/>
  <c r="BI820"/>
  <c r="BH865"/>
  <c r="BH792"/>
  <c r="BF856"/>
  <c r="BG844"/>
  <c r="BD426"/>
  <c r="BE414"/>
  <c r="BE426" l="1"/>
  <c r="BF414"/>
  <c r="BI792"/>
  <c r="BI442"/>
  <c r="BG443"/>
  <c r="BF452"/>
  <c r="BD403"/>
  <c r="BC413"/>
  <c r="BF803"/>
  <c r="BE804"/>
  <c r="BF835"/>
  <c r="BE843"/>
  <c r="BI865"/>
  <c r="BG390"/>
  <c r="BF400"/>
  <c r="BD817"/>
  <c r="BE805"/>
  <c r="BI388"/>
  <c r="BG856"/>
  <c r="BH844"/>
  <c r="BH833"/>
  <c r="BH821"/>
  <c r="BG830"/>
  <c r="BC429"/>
  <c r="BB439"/>
  <c r="BA8" i="24"/>
  <c r="AZ22"/>
  <c r="AZ33" s="1"/>
  <c r="BG867" i="18"/>
  <c r="BF869"/>
  <c r="BI427"/>
  <c r="BE465"/>
  <c r="BF453"/>
  <c r="BH867" l="1"/>
  <c r="BG869"/>
  <c r="BD429"/>
  <c r="BC439"/>
  <c r="BI833"/>
  <c r="BH390"/>
  <c r="BG400"/>
  <c r="BG835"/>
  <c r="BF843"/>
  <c r="BE403"/>
  <c r="BD413"/>
  <c r="BF465"/>
  <c r="BG453"/>
  <c r="BF426"/>
  <c r="BG414"/>
  <c r="BA22" i="24"/>
  <c r="BA33" s="1"/>
  <c r="BB8"/>
  <c r="BI821" i="18"/>
  <c r="BI830" s="1"/>
  <c r="BH830"/>
  <c r="BG803"/>
  <c r="BF804"/>
  <c r="BH443"/>
  <c r="BG452"/>
  <c r="BH856"/>
  <c r="BI844"/>
  <c r="BI856" s="1"/>
  <c r="BE817"/>
  <c r="BF805"/>
  <c r="BG426" l="1"/>
  <c r="BH414"/>
  <c r="BH835"/>
  <c r="BG843"/>
  <c r="BI867"/>
  <c r="BI869" s="1"/>
  <c r="BH869"/>
  <c r="BI443"/>
  <c r="BI452" s="1"/>
  <c r="BH452"/>
  <c r="BF817"/>
  <c r="BG805"/>
  <c r="BG465"/>
  <c r="BH453"/>
  <c r="BF403"/>
  <c r="BE413"/>
  <c r="BI390"/>
  <c r="BI400" s="1"/>
  <c r="BH400"/>
  <c r="BE429"/>
  <c r="BD439"/>
  <c r="BH803"/>
  <c r="BG804"/>
  <c r="BC8" i="24"/>
  <c r="BB22"/>
  <c r="BB33" s="1"/>
  <c r="BI803" i="18" l="1"/>
  <c r="BI804" s="1"/>
  <c r="BH804"/>
  <c r="BH465"/>
  <c r="BI453"/>
  <c r="BI465" s="1"/>
  <c r="BC22" i="24"/>
  <c r="BC33" s="1"/>
  <c r="BD8"/>
  <c r="BF429" i="18"/>
  <c r="BE439"/>
  <c r="BG403"/>
  <c r="BF413"/>
  <c r="BH426"/>
  <c r="BI414"/>
  <c r="BI426" s="1"/>
  <c r="BG817"/>
  <c r="BH805"/>
  <c r="BI835"/>
  <c r="BI843" s="1"/>
  <c r="BH843"/>
  <c r="BH403" l="1"/>
  <c r="BG413"/>
  <c r="BH817"/>
  <c r="BI805"/>
  <c r="BI817" s="1"/>
  <c r="BD22" i="24"/>
  <c r="BD33" s="1"/>
  <c r="BE8"/>
  <c r="BG429" i="18"/>
  <c r="BF439"/>
  <c r="BI403" l="1"/>
  <c r="BI413" s="1"/>
  <c r="BH413"/>
  <c r="BE22" i="24"/>
  <c r="BE33" s="1"/>
  <c r="BF8"/>
  <c r="BH429" i="18"/>
  <c r="BG439"/>
  <c r="BI429" l="1"/>
  <c r="BI439" s="1"/>
  <c r="BH439"/>
  <c r="BF22" i="24"/>
  <c r="BF33" s="1"/>
  <c r="BG8"/>
  <c r="BH8" l="1"/>
  <c r="BG22"/>
  <c r="BG33" s="1"/>
  <c r="BI8" l="1"/>
  <c r="BI22" s="1"/>
  <c r="BI33" s="1"/>
  <c r="BH22"/>
  <c r="BH33" s="1"/>
  <c r="K154" i="1" l="1"/>
  <c r="K155"/>
  <c r="G154"/>
  <c r="H154"/>
  <c r="G149"/>
  <c r="K148"/>
  <c r="I161"/>
  <c r="H147"/>
  <c r="K146"/>
  <c r="G164"/>
  <c r="G32" i="18" s="1"/>
  <c r="G63" s="1"/>
  <c r="G155" i="1"/>
  <c r="G163"/>
  <c r="J149"/>
  <c r="J144"/>
  <c r="J161"/>
  <c r="G147"/>
  <c r="H146"/>
  <c r="I153"/>
  <c r="J154"/>
  <c r="K153"/>
  <c r="I148"/>
  <c r="J160"/>
  <c r="G156"/>
  <c r="J147"/>
  <c r="J146"/>
  <c r="G153"/>
  <c r="H153"/>
  <c r="J153"/>
  <c r="K163"/>
  <c r="H144"/>
  <c r="G148"/>
  <c r="K156"/>
  <c r="K147"/>
  <c r="G159"/>
  <c r="I155"/>
  <c r="H155"/>
  <c r="H160"/>
  <c r="K149"/>
  <c r="K144"/>
  <c r="J156"/>
  <c r="I147"/>
  <c r="I159"/>
  <c r="H164"/>
  <c r="H32" i="18" s="1"/>
  <c r="H63" s="1"/>
  <c r="J163" i="1"/>
  <c r="I149"/>
  <c r="J148"/>
  <c r="K160"/>
  <c r="I156"/>
  <c r="G161"/>
  <c r="K159"/>
  <c r="I164"/>
  <c r="I32" i="18" s="1"/>
  <c r="I63" s="1"/>
  <c r="J155" i="1"/>
  <c r="I163"/>
  <c r="H148"/>
  <c r="I144"/>
  <c r="G144"/>
  <c r="H156"/>
  <c r="H161"/>
  <c r="J159"/>
  <c r="I146"/>
  <c r="J164"/>
  <c r="J32" i="18" s="1"/>
  <c r="J63" s="1"/>
  <c r="H163" i="1"/>
  <c r="I154"/>
  <c r="H149"/>
  <c r="I160"/>
  <c r="G160"/>
  <c r="K161"/>
  <c r="H159"/>
  <c r="G146"/>
  <c r="K164"/>
  <c r="K32" i="18" s="1"/>
  <c r="K63" s="1"/>
  <c r="AS117" l="1"/>
  <c r="AB117"/>
  <c r="P117"/>
  <c r="AY117"/>
  <c r="AI117"/>
  <c r="AN117"/>
  <c r="W117"/>
  <c r="M117"/>
  <c r="BA117"/>
  <c r="AE117"/>
  <c r="L117"/>
  <c r="BD117"/>
  <c r="AJ117"/>
  <c r="AW117"/>
  <c r="AT117"/>
  <c r="Y117"/>
  <c r="U117"/>
  <c r="AK117"/>
  <c r="I117"/>
  <c r="AD117"/>
  <c r="BE117"/>
  <c r="AF117"/>
  <c r="Z117"/>
  <c r="AZ117"/>
  <c r="AQ117"/>
  <c r="R117"/>
  <c r="G14"/>
  <c r="G45" s="1"/>
  <c r="AG117"/>
  <c r="AC117"/>
  <c r="J117"/>
  <c r="AM117"/>
  <c r="BB117"/>
  <c r="X117"/>
  <c r="O117"/>
  <c r="AO117"/>
  <c r="T117"/>
  <c r="H117"/>
  <c r="BC117"/>
  <c r="Q117"/>
  <c r="V117"/>
  <c r="AU117"/>
  <c r="AA117"/>
  <c r="AR117"/>
  <c r="AL117"/>
  <c r="AV117"/>
  <c r="U521"/>
  <c r="AM521"/>
  <c r="S521"/>
  <c r="AL521"/>
  <c r="O521"/>
  <c r="Z521"/>
  <c r="AR521"/>
  <c r="V521"/>
  <c r="AO521"/>
  <c r="AH117"/>
  <c r="AX117"/>
  <c r="R521"/>
  <c r="AD521"/>
  <c r="I521"/>
  <c r="N521"/>
  <c r="AE521"/>
  <c r="AS521"/>
  <c r="J521"/>
  <c r="AG521"/>
  <c r="AP521"/>
  <c r="T521"/>
  <c r="AF521"/>
  <c r="H521"/>
  <c r="K117"/>
  <c r="N117"/>
  <c r="AA521"/>
  <c r="AN521"/>
  <c r="P521"/>
  <c r="AJ521"/>
  <c r="Q521"/>
  <c r="AK521"/>
  <c r="AB521"/>
  <c r="AH521"/>
  <c r="AP117"/>
  <c r="K521"/>
  <c r="AC521"/>
  <c r="S117"/>
  <c r="AQ521"/>
  <c r="AI521"/>
  <c r="L521"/>
  <c r="AT521"/>
  <c r="X521"/>
  <c r="W521"/>
  <c r="Y521"/>
  <c r="M521"/>
  <c r="AU521"/>
  <c r="G28"/>
  <c r="G59" s="1"/>
  <c r="I299"/>
  <c r="H299"/>
  <c r="K299"/>
  <c r="L299"/>
  <c r="J299"/>
  <c r="H703"/>
  <c r="K703"/>
  <c r="J703"/>
  <c r="I703"/>
  <c r="BF119"/>
  <c r="AM119"/>
  <c r="Q119"/>
  <c r="BG119"/>
  <c r="AB119"/>
  <c r="AL119"/>
  <c r="AV119"/>
  <c r="O119"/>
  <c r="AK119"/>
  <c r="AN119"/>
  <c r="Z119"/>
  <c r="V119"/>
  <c r="R119"/>
  <c r="BE119"/>
  <c r="AU119"/>
  <c r="AA119"/>
  <c r="T119"/>
  <c r="K119"/>
  <c r="U119"/>
  <c r="N119"/>
  <c r="AH119"/>
  <c r="AJ119"/>
  <c r="M119"/>
  <c r="AZ119"/>
  <c r="AD119"/>
  <c r="L119"/>
  <c r="AT119"/>
  <c r="AE119"/>
  <c r="AI119"/>
  <c r="AW119"/>
  <c r="BB119"/>
  <c r="AF119"/>
  <c r="S119"/>
  <c r="J119"/>
  <c r="AX119"/>
  <c r="AY119"/>
  <c r="AO119"/>
  <c r="AP119"/>
  <c r="X119"/>
  <c r="Y119"/>
  <c r="P119"/>
  <c r="BD119"/>
  <c r="AS119"/>
  <c r="AC119"/>
  <c r="AR119"/>
  <c r="BC119"/>
  <c r="AG119"/>
  <c r="I14"/>
  <c r="I45" s="1"/>
  <c r="J523"/>
  <c r="AW523"/>
  <c r="AG523"/>
  <c r="AQ523"/>
  <c r="AN523"/>
  <c r="Q523"/>
  <c r="N523"/>
  <c r="K523"/>
  <c r="L523"/>
  <c r="AE523"/>
  <c r="AS523"/>
  <c r="AT523"/>
  <c r="W523"/>
  <c r="O523"/>
  <c r="AD523"/>
  <c r="AL523"/>
  <c r="AR523"/>
  <c r="AH523"/>
  <c r="AP523"/>
  <c r="BA119"/>
  <c r="W119"/>
  <c r="T523"/>
  <c r="P523"/>
  <c r="AU523"/>
  <c r="AV523"/>
  <c r="M523"/>
  <c r="AJ523"/>
  <c r="AB523"/>
  <c r="R523"/>
  <c r="AO523"/>
  <c r="AA523"/>
  <c r="AF523"/>
  <c r="X523"/>
  <c r="AI523"/>
  <c r="Y523"/>
  <c r="U523"/>
  <c r="AC523"/>
  <c r="AQ119"/>
  <c r="V523"/>
  <c r="AK523"/>
  <c r="S523"/>
  <c r="AM523"/>
  <c r="Z523"/>
  <c r="J91"/>
  <c r="AX91"/>
  <c r="AK91"/>
  <c r="AQ91"/>
  <c r="W91"/>
  <c r="AZ91"/>
  <c r="AG91"/>
  <c r="T91"/>
  <c r="BG91"/>
  <c r="BF91"/>
  <c r="L91"/>
  <c r="Z91"/>
  <c r="AP91"/>
  <c r="BI91"/>
  <c r="P91"/>
  <c r="O91"/>
  <c r="AJ91"/>
  <c r="AH91"/>
  <c r="BC91"/>
  <c r="V91"/>
  <c r="AR91"/>
  <c r="AA91"/>
  <c r="AF91"/>
  <c r="AS91"/>
  <c r="M91"/>
  <c r="AB91"/>
  <c r="BA91"/>
  <c r="AY91"/>
  <c r="BD91"/>
  <c r="U91"/>
  <c r="AE91"/>
  <c r="AI91"/>
  <c r="K91"/>
  <c r="AC91"/>
  <c r="AO91"/>
  <c r="S91"/>
  <c r="AN91"/>
  <c r="X91"/>
  <c r="H91"/>
  <c r="N91"/>
  <c r="AV91"/>
  <c r="BB91"/>
  <c r="R91"/>
  <c r="Y91"/>
  <c r="AW91"/>
  <c r="AU91"/>
  <c r="Q91"/>
  <c r="BE91"/>
  <c r="AM91"/>
  <c r="AL91"/>
  <c r="AT91"/>
  <c r="AD91"/>
  <c r="O495"/>
  <c r="AN495"/>
  <c r="V495"/>
  <c r="AL495"/>
  <c r="N495"/>
  <c r="AC495"/>
  <c r="AT495"/>
  <c r="Q495"/>
  <c r="AH495"/>
  <c r="I91"/>
  <c r="P495"/>
  <c r="AF495"/>
  <c r="AU495"/>
  <c r="L495"/>
  <c r="AD495"/>
  <c r="AR495"/>
  <c r="AB495"/>
  <c r="AM495"/>
  <c r="R495"/>
  <c r="AG495"/>
  <c r="I495"/>
  <c r="BH91"/>
  <c r="W495"/>
  <c r="AJ495"/>
  <c r="T495"/>
  <c r="AO495"/>
  <c r="U495"/>
  <c r="X495"/>
  <c r="H495"/>
  <c r="K495"/>
  <c r="Y495"/>
  <c r="AK495"/>
  <c r="AP495"/>
  <c r="AI495"/>
  <c r="J495"/>
  <c r="AQ495"/>
  <c r="AE495"/>
  <c r="S495"/>
  <c r="AA495"/>
  <c r="AS495"/>
  <c r="G12"/>
  <c r="G43" s="1"/>
  <c r="M495"/>
  <c r="Z495"/>
  <c r="Q249"/>
  <c r="AV249"/>
  <c r="AE249"/>
  <c r="AC249"/>
  <c r="N249"/>
  <c r="BB249"/>
  <c r="BF249"/>
  <c r="AQ249"/>
  <c r="P249"/>
  <c r="R249"/>
  <c r="AI249"/>
  <c r="AO249"/>
  <c r="AG249"/>
  <c r="W249"/>
  <c r="AA249"/>
  <c r="AJ249"/>
  <c r="O249"/>
  <c r="U249"/>
  <c r="K249"/>
  <c r="T249"/>
  <c r="BI249"/>
  <c r="BA249"/>
  <c r="BC249"/>
  <c r="Y249"/>
  <c r="J249"/>
  <c r="X249"/>
  <c r="I24"/>
  <c r="I55" s="1"/>
  <c r="AW249"/>
  <c r="AT249"/>
  <c r="AR249"/>
  <c r="AU249"/>
  <c r="AZ249"/>
  <c r="M249"/>
  <c r="BH249"/>
  <c r="AP249"/>
  <c r="AS249"/>
  <c r="AY249"/>
  <c r="AK249"/>
  <c r="BG249"/>
  <c r="BE249"/>
  <c r="AN249"/>
  <c r="AD249"/>
  <c r="AM249"/>
  <c r="AH249"/>
  <c r="AL249"/>
  <c r="Z249"/>
  <c r="BD249"/>
  <c r="V249"/>
  <c r="L249"/>
  <c r="AB249"/>
  <c r="S249"/>
  <c r="AX653"/>
  <c r="BB653"/>
  <c r="AL653"/>
  <c r="AB653"/>
  <c r="AF653"/>
  <c r="AQ653"/>
  <c r="AW653"/>
  <c r="AU653"/>
  <c r="Z653"/>
  <c r="AV653"/>
  <c r="AE653"/>
  <c r="V653"/>
  <c r="AD653"/>
  <c r="AI653"/>
  <c r="AT653"/>
  <c r="L653"/>
  <c r="R653"/>
  <c r="AC653"/>
  <c r="BA653"/>
  <c r="S653"/>
  <c r="K653"/>
  <c r="Q653"/>
  <c r="J653"/>
  <c r="AF249"/>
  <c r="BC653"/>
  <c r="Y653"/>
  <c r="N653"/>
  <c r="AY653"/>
  <c r="AR653"/>
  <c r="AJ653"/>
  <c r="AA653"/>
  <c r="X653"/>
  <c r="AM653"/>
  <c r="T653"/>
  <c r="U653"/>
  <c r="AH653"/>
  <c r="AG653"/>
  <c r="O653"/>
  <c r="AN653"/>
  <c r="AK653"/>
  <c r="W653"/>
  <c r="AZ653"/>
  <c r="BD653"/>
  <c r="M653"/>
  <c r="AO653"/>
  <c r="AX249"/>
  <c r="P653"/>
  <c r="AS653"/>
  <c r="AP653"/>
  <c r="BA95"/>
  <c r="AO95"/>
  <c r="O95"/>
  <c r="BH95"/>
  <c r="AY95"/>
  <c r="BE95"/>
  <c r="AM95"/>
  <c r="AG95"/>
  <c r="BD95"/>
  <c r="Y95"/>
  <c r="R95"/>
  <c r="Q95"/>
  <c r="U95"/>
  <c r="AR95"/>
  <c r="X95"/>
  <c r="AC95"/>
  <c r="N95"/>
  <c r="AV95"/>
  <c r="AI95"/>
  <c r="AB95"/>
  <c r="K12"/>
  <c r="K43" s="1"/>
  <c r="BG95"/>
  <c r="AQ95"/>
  <c r="BI95"/>
  <c r="AL95"/>
  <c r="AT95"/>
  <c r="W95"/>
  <c r="P95"/>
  <c r="BC95"/>
  <c r="T95"/>
  <c r="AW95"/>
  <c r="AS95"/>
  <c r="AE95"/>
  <c r="AU95"/>
  <c r="AZ95"/>
  <c r="BB95"/>
  <c r="AJ95"/>
  <c r="AP95"/>
  <c r="AH95"/>
  <c r="AK95"/>
  <c r="AX95"/>
  <c r="AF95"/>
  <c r="S95"/>
  <c r="AA95"/>
  <c r="V95"/>
  <c r="Z95"/>
  <c r="L95"/>
  <c r="M95"/>
  <c r="BF95"/>
  <c r="AN95"/>
  <c r="AD95"/>
  <c r="AR499"/>
  <c r="AB499"/>
  <c r="N499"/>
  <c r="S499"/>
  <c r="AD499"/>
  <c r="AX499"/>
  <c r="AS499"/>
  <c r="M499"/>
  <c r="AI499"/>
  <c r="AL499"/>
  <c r="AN499"/>
  <c r="AE499"/>
  <c r="AY499"/>
  <c r="Y499"/>
  <c r="U499"/>
  <c r="AU499"/>
  <c r="V499"/>
  <c r="AG499"/>
  <c r="AF499"/>
  <c r="R499"/>
  <c r="AQ499"/>
  <c r="AT499"/>
  <c r="AK499"/>
  <c r="O499"/>
  <c r="L499"/>
  <c r="Z499"/>
  <c r="X499"/>
  <c r="P499"/>
  <c r="T499"/>
  <c r="AM499"/>
  <c r="Q499"/>
  <c r="AH499"/>
  <c r="W499"/>
  <c r="AJ499"/>
  <c r="AC499"/>
  <c r="AO499"/>
  <c r="AW499"/>
  <c r="AP499"/>
  <c r="AA499"/>
  <c r="AV499"/>
  <c r="AX236"/>
  <c r="AN236"/>
  <c r="J236"/>
  <c r="AY236"/>
  <c r="AA236"/>
  <c r="M236"/>
  <c r="X236"/>
  <c r="AZ236"/>
  <c r="AI236"/>
  <c r="BA236"/>
  <c r="AR236"/>
  <c r="AH236"/>
  <c r="Y236"/>
  <c r="AM236"/>
  <c r="AV236"/>
  <c r="Q236"/>
  <c r="AB236"/>
  <c r="AJ236"/>
  <c r="R236"/>
  <c r="K236"/>
  <c r="AF236"/>
  <c r="U236"/>
  <c r="AK236"/>
  <c r="S236"/>
  <c r="V236"/>
  <c r="AT236"/>
  <c r="O236"/>
  <c r="Z236"/>
  <c r="L236"/>
  <c r="N236"/>
  <c r="AL236"/>
  <c r="P236"/>
  <c r="AS236"/>
  <c r="BB236"/>
  <c r="AW236"/>
  <c r="W236"/>
  <c r="AO236"/>
  <c r="T236"/>
  <c r="AD236"/>
  <c r="AU236"/>
  <c r="AE236"/>
  <c r="AG236"/>
  <c r="AP236"/>
  <c r="AV640"/>
  <c r="T640"/>
  <c r="AA640"/>
  <c r="AH640"/>
  <c r="W640"/>
  <c r="AC236"/>
  <c r="I23"/>
  <c r="I54" s="1"/>
  <c r="AB640"/>
  <c r="AR640"/>
  <c r="AU640"/>
  <c r="AZ640"/>
  <c r="AI640"/>
  <c r="AM640"/>
  <c r="AQ236"/>
  <c r="AP640"/>
  <c r="AN640"/>
  <c r="AS640"/>
  <c r="L640"/>
  <c r="AE640"/>
  <c r="AO640"/>
  <c r="AJ640"/>
  <c r="M640"/>
  <c r="V640"/>
  <c r="R640"/>
  <c r="AL640"/>
  <c r="Y640"/>
  <c r="AW640"/>
  <c r="AG640"/>
  <c r="AC640"/>
  <c r="AQ640"/>
  <c r="P640"/>
  <c r="X640"/>
  <c r="BC640"/>
  <c r="AY640"/>
  <c r="Z640"/>
  <c r="AF640"/>
  <c r="S640"/>
  <c r="U640"/>
  <c r="BB640"/>
  <c r="Q640"/>
  <c r="AD640"/>
  <c r="AT640"/>
  <c r="J640"/>
  <c r="O640"/>
  <c r="AX640"/>
  <c r="N640"/>
  <c r="BA640"/>
  <c r="K640"/>
  <c r="AK640"/>
  <c r="BD640"/>
  <c r="M134"/>
  <c r="BE134"/>
  <c r="N134"/>
  <c r="AX134"/>
  <c r="BF134"/>
  <c r="AJ134"/>
  <c r="Y134"/>
  <c r="AF134"/>
  <c r="K15"/>
  <c r="K46" s="1"/>
  <c r="AS134"/>
  <c r="AI134"/>
  <c r="AP134"/>
  <c r="AW134"/>
  <c r="BA134"/>
  <c r="AZ134"/>
  <c r="AA134"/>
  <c r="U134"/>
  <c r="BD134"/>
  <c r="AM134"/>
  <c r="AQ134"/>
  <c r="AO134"/>
  <c r="O134"/>
  <c r="AK134"/>
  <c r="P134"/>
  <c r="AE134"/>
  <c r="AT134"/>
  <c r="X134"/>
  <c r="AU134"/>
  <c r="BH134"/>
  <c r="AH134"/>
  <c r="V134"/>
  <c r="AL134"/>
  <c r="Z134"/>
  <c r="Q134"/>
  <c r="L134"/>
  <c r="AV134"/>
  <c r="R134"/>
  <c r="AR134"/>
  <c r="AY134"/>
  <c r="W134"/>
  <c r="S134"/>
  <c r="AB134"/>
  <c r="AC134"/>
  <c r="T134"/>
  <c r="AN134"/>
  <c r="BC134"/>
  <c r="BB134"/>
  <c r="BI134"/>
  <c r="AG134"/>
  <c r="AM538"/>
  <c r="AK538"/>
  <c r="X538"/>
  <c r="U538"/>
  <c r="AC538"/>
  <c r="BC538"/>
  <c r="AN538"/>
  <c r="BA538"/>
  <c r="AV538"/>
  <c r="M538"/>
  <c r="AG538"/>
  <c r="BG134"/>
  <c r="BB538"/>
  <c r="V538"/>
  <c r="AJ538"/>
  <c r="AZ538"/>
  <c r="S538"/>
  <c r="AI538"/>
  <c r="AP538"/>
  <c r="AO538"/>
  <c r="AY538"/>
  <c r="Q538"/>
  <c r="AD134"/>
  <c r="O538"/>
  <c r="Y538"/>
  <c r="AT538"/>
  <c r="AD538"/>
  <c r="AH538"/>
  <c r="AE538"/>
  <c r="AW538"/>
  <c r="AA538"/>
  <c r="W538"/>
  <c r="BD538"/>
  <c r="AS538"/>
  <c r="Z538"/>
  <c r="AX538"/>
  <c r="AB538"/>
  <c r="AR538"/>
  <c r="R538"/>
  <c r="AL538"/>
  <c r="N538"/>
  <c r="T538"/>
  <c r="AQ538"/>
  <c r="AF538"/>
  <c r="AU538"/>
  <c r="L538"/>
  <c r="P538"/>
  <c r="AG92"/>
  <c r="AS92"/>
  <c r="BA92"/>
  <c r="AI92"/>
  <c r="N92"/>
  <c r="AE92"/>
  <c r="AK92"/>
  <c r="Y92"/>
  <c r="BG92"/>
  <c r="K92"/>
  <c r="Q92"/>
  <c r="AR92"/>
  <c r="I92"/>
  <c r="U92"/>
  <c r="H12"/>
  <c r="H43" s="1"/>
  <c r="AL92"/>
  <c r="AF92"/>
  <c r="S92"/>
  <c r="BC92"/>
  <c r="AX92"/>
  <c r="P92"/>
  <c r="BF92"/>
  <c r="BE92"/>
  <c r="BH92"/>
  <c r="AT92"/>
  <c r="W92"/>
  <c r="AW92"/>
  <c r="AD92"/>
  <c r="AO92"/>
  <c r="AY92"/>
  <c r="V92"/>
  <c r="AJ92"/>
  <c r="T92"/>
  <c r="BD92"/>
  <c r="O92"/>
  <c r="AM92"/>
  <c r="AB92"/>
  <c r="R92"/>
  <c r="AV92"/>
  <c r="AZ92"/>
  <c r="AC92"/>
  <c r="AN92"/>
  <c r="Z92"/>
  <c r="BI92"/>
  <c r="M92"/>
  <c r="AA92"/>
  <c r="AH92"/>
  <c r="AP92"/>
  <c r="AQ92"/>
  <c r="L92"/>
  <c r="J92"/>
  <c r="AU92"/>
  <c r="BB92"/>
  <c r="AG496"/>
  <c r="O496"/>
  <c r="AK496"/>
  <c r="AJ496"/>
  <c r="R496"/>
  <c r="U496"/>
  <c r="AU496"/>
  <c r="Z496"/>
  <c r="J496"/>
  <c r="AC496"/>
  <c r="X92"/>
  <c r="AR496"/>
  <c r="Y496"/>
  <c r="K496"/>
  <c r="S496"/>
  <c r="AQ496"/>
  <c r="AD496"/>
  <c r="P496"/>
  <c r="AH496"/>
  <c r="L496"/>
  <c r="AE496"/>
  <c r="AL496"/>
  <c r="AT496"/>
  <c r="W496"/>
  <c r="AO496"/>
  <c r="AM496"/>
  <c r="AS496"/>
  <c r="Q496"/>
  <c r="AB496"/>
  <c r="M496"/>
  <c r="AN496"/>
  <c r="AA496"/>
  <c r="X496"/>
  <c r="V496"/>
  <c r="AI496"/>
  <c r="AV496"/>
  <c r="N496"/>
  <c r="AP496"/>
  <c r="T496"/>
  <c r="AF496"/>
  <c r="I496"/>
  <c r="AR247"/>
  <c r="AX247"/>
  <c r="AO247"/>
  <c r="BI247"/>
  <c r="AE247"/>
  <c r="AS247"/>
  <c r="R247"/>
  <c r="AD247"/>
  <c r="Z247"/>
  <c r="BH247"/>
  <c r="N247"/>
  <c r="AY247"/>
  <c r="AW247"/>
  <c r="AL247"/>
  <c r="L247"/>
  <c r="AK247"/>
  <c r="AB247"/>
  <c r="X247"/>
  <c r="O247"/>
  <c r="W247"/>
  <c r="AG247"/>
  <c r="S247"/>
  <c r="BC247"/>
  <c r="I247"/>
  <c r="BG247"/>
  <c r="K247"/>
  <c r="AF247"/>
  <c r="J247"/>
  <c r="AN247"/>
  <c r="P247"/>
  <c r="AH247"/>
  <c r="AQ247"/>
  <c r="M247"/>
  <c r="BE247"/>
  <c r="T247"/>
  <c r="AC247"/>
  <c r="BA247"/>
  <c r="BB247"/>
  <c r="BD247"/>
  <c r="V247"/>
  <c r="AJ247"/>
  <c r="AI247"/>
  <c r="Q247"/>
  <c r="AM247"/>
  <c r="H247"/>
  <c r="BF247"/>
  <c r="AP247"/>
  <c r="I651"/>
  <c r="R651"/>
  <c r="AK651"/>
  <c r="P651"/>
  <c r="AP651"/>
  <c r="AT651"/>
  <c r="S651"/>
  <c r="AE651"/>
  <c r="AZ651"/>
  <c r="M651"/>
  <c r="Y651"/>
  <c r="BA651"/>
  <c r="AZ247"/>
  <c r="G24"/>
  <c r="G55" s="1"/>
  <c r="AH651"/>
  <c r="H651"/>
  <c r="AB651"/>
  <c r="AR651"/>
  <c r="O651"/>
  <c r="AO651"/>
  <c r="AV651"/>
  <c r="K651"/>
  <c r="AG651"/>
  <c r="AY651"/>
  <c r="J651"/>
  <c r="AD651"/>
  <c r="U247"/>
  <c r="AA247"/>
  <c r="AV247"/>
  <c r="T651"/>
  <c r="AL651"/>
  <c r="Q651"/>
  <c r="AI651"/>
  <c r="AU651"/>
  <c r="V651"/>
  <c r="AF651"/>
  <c r="BB651"/>
  <c r="N651"/>
  <c r="Z651"/>
  <c r="AM651"/>
  <c r="AU247"/>
  <c r="AJ651"/>
  <c r="AQ651"/>
  <c r="L651"/>
  <c r="Y247"/>
  <c r="AW651"/>
  <c r="X651"/>
  <c r="AS651"/>
  <c r="AT247"/>
  <c r="AN651"/>
  <c r="U651"/>
  <c r="AC651"/>
  <c r="AA651"/>
  <c r="AX651"/>
  <c r="W651"/>
  <c r="T224"/>
  <c r="AO224"/>
  <c r="R224"/>
  <c r="Q224"/>
  <c r="Z224"/>
  <c r="AU224"/>
  <c r="J22"/>
  <c r="J53" s="1"/>
  <c r="BB224"/>
  <c r="AZ224"/>
  <c r="S224"/>
  <c r="AP224"/>
  <c r="AM224"/>
  <c r="AR224"/>
  <c r="BA224"/>
  <c r="AY224"/>
  <c r="V224"/>
  <c r="AE224"/>
  <c r="O224"/>
  <c r="AH224"/>
  <c r="AA224"/>
  <c r="AB224"/>
  <c r="BC224"/>
  <c r="X224"/>
  <c r="N224"/>
  <c r="AI224"/>
  <c r="AQ224"/>
  <c r="AV224"/>
  <c r="AG224"/>
  <c r="AS224"/>
  <c r="K224"/>
  <c r="Y224"/>
  <c r="AK224"/>
  <c r="P224"/>
  <c r="AW224"/>
  <c r="U224"/>
  <c r="AX224"/>
  <c r="AJ224"/>
  <c r="L224"/>
  <c r="AD224"/>
  <c r="AF224"/>
  <c r="AN224"/>
  <c r="AL224"/>
  <c r="M224"/>
  <c r="W224"/>
  <c r="AT224"/>
  <c r="AC224"/>
  <c r="AY628"/>
  <c r="AD628"/>
  <c r="AN628"/>
  <c r="T628"/>
  <c r="AP628"/>
  <c r="AQ628"/>
  <c r="K628"/>
  <c r="P628"/>
  <c r="AW628"/>
  <c r="AH628"/>
  <c r="Z628"/>
  <c r="Q628"/>
  <c r="BA628"/>
  <c r="O628"/>
  <c r="U628"/>
  <c r="BC628"/>
  <c r="V628"/>
  <c r="AF628"/>
  <c r="X628"/>
  <c r="BD628"/>
  <c r="Y628"/>
  <c r="AV628"/>
  <c r="BB628"/>
  <c r="AB628"/>
  <c r="AE628"/>
  <c r="AX628"/>
  <c r="AR628"/>
  <c r="AL628"/>
  <c r="M628"/>
  <c r="AZ628"/>
  <c r="R628"/>
  <c r="AS628"/>
  <c r="AJ628"/>
  <c r="W628"/>
  <c r="BE628"/>
  <c r="S628"/>
  <c r="L628"/>
  <c r="AA628"/>
  <c r="AK628"/>
  <c r="N628"/>
  <c r="AM628"/>
  <c r="AU628"/>
  <c r="AG628"/>
  <c r="AC628"/>
  <c r="AI628"/>
  <c r="AT628"/>
  <c r="AO628"/>
  <c r="AT130"/>
  <c r="AQ130"/>
  <c r="Q130"/>
  <c r="AY130"/>
  <c r="AK130"/>
  <c r="AU130"/>
  <c r="AD130"/>
  <c r="X130"/>
  <c r="R130"/>
  <c r="H130"/>
  <c r="BA130"/>
  <c r="AX130"/>
  <c r="AJ130"/>
  <c r="AG130"/>
  <c r="AB130"/>
  <c r="AA130"/>
  <c r="AE130"/>
  <c r="BD130"/>
  <c r="S130"/>
  <c r="AI130"/>
  <c r="AW130"/>
  <c r="Z130"/>
  <c r="G15"/>
  <c r="G46" s="1"/>
  <c r="AR130"/>
  <c r="U130"/>
  <c r="I130"/>
  <c r="N130"/>
  <c r="AL130"/>
  <c r="AF130"/>
  <c r="AC130"/>
  <c r="AP130"/>
  <c r="M130"/>
  <c r="AM130"/>
  <c r="AZ130"/>
  <c r="T130"/>
  <c r="P130"/>
  <c r="BE130"/>
  <c r="Y130"/>
  <c r="W130"/>
  <c r="AN130"/>
  <c r="L130"/>
  <c r="BB130"/>
  <c r="V130"/>
  <c r="BC130"/>
  <c r="AV130"/>
  <c r="J130"/>
  <c r="AH130"/>
  <c r="K130"/>
  <c r="P534"/>
  <c r="L534"/>
  <c r="M534"/>
  <c r="AN534"/>
  <c r="S534"/>
  <c r="AE534"/>
  <c r="AG534"/>
  <c r="AU534"/>
  <c r="U534"/>
  <c r="AS130"/>
  <c r="AO534"/>
  <c r="I534"/>
  <c r="AB534"/>
  <c r="AV534"/>
  <c r="AQ534"/>
  <c r="O534"/>
  <c r="W534"/>
  <c r="AK534"/>
  <c r="AJ534"/>
  <c r="AW534"/>
  <c r="O130"/>
  <c r="AI534"/>
  <c r="AA534"/>
  <c r="N534"/>
  <c r="T534"/>
  <c r="AC534"/>
  <c r="Q534"/>
  <c r="J534"/>
  <c r="AP534"/>
  <c r="AR534"/>
  <c r="V534"/>
  <c r="AX534"/>
  <c r="K534"/>
  <c r="AM534"/>
  <c r="AT534"/>
  <c r="H534"/>
  <c r="Y534"/>
  <c r="AS534"/>
  <c r="AD534"/>
  <c r="R534"/>
  <c r="AO130"/>
  <c r="Z534"/>
  <c r="AL534"/>
  <c r="AF534"/>
  <c r="X534"/>
  <c r="AY534"/>
  <c r="AH534"/>
  <c r="AZ534"/>
  <c r="O159"/>
  <c r="AI159"/>
  <c r="T159"/>
  <c r="AC159"/>
  <c r="BB159"/>
  <c r="N159"/>
  <c r="Z159"/>
  <c r="AQ159"/>
  <c r="V159"/>
  <c r="BA159"/>
  <c r="AL159"/>
  <c r="AJ159"/>
  <c r="AK159"/>
  <c r="BC159"/>
  <c r="AW159"/>
  <c r="AE159"/>
  <c r="AX159"/>
  <c r="AP159"/>
  <c r="P159"/>
  <c r="AA159"/>
  <c r="AF159"/>
  <c r="X159"/>
  <c r="Y159"/>
  <c r="AG159"/>
  <c r="L159"/>
  <c r="AO159"/>
  <c r="AN159"/>
  <c r="AR159"/>
  <c r="S159"/>
  <c r="R159"/>
  <c r="Q159"/>
  <c r="AH159"/>
  <c r="AY159"/>
  <c r="W159"/>
  <c r="U159"/>
  <c r="AZ159"/>
  <c r="AB159"/>
  <c r="AU159"/>
  <c r="J17"/>
  <c r="J48" s="1"/>
  <c r="AV159"/>
  <c r="AT159"/>
  <c r="M159"/>
  <c r="AD159"/>
  <c r="K159"/>
  <c r="AM159"/>
  <c r="AC563"/>
  <c r="K563"/>
  <c r="AR563"/>
  <c r="O563"/>
  <c r="AH563"/>
  <c r="AT563"/>
  <c r="Q563"/>
  <c r="S563"/>
  <c r="AQ563"/>
  <c r="Z563"/>
  <c r="AB563"/>
  <c r="AW563"/>
  <c r="AL563"/>
  <c r="AD563"/>
  <c r="W563"/>
  <c r="AU563"/>
  <c r="AP563"/>
  <c r="X563"/>
  <c r="AN563"/>
  <c r="AS159"/>
  <c r="Y563"/>
  <c r="P563"/>
  <c r="L563"/>
  <c r="AM563"/>
  <c r="R563"/>
  <c r="AS563"/>
  <c r="AA563"/>
  <c r="U563"/>
  <c r="AX563"/>
  <c r="AO563"/>
  <c r="T563"/>
  <c r="AF563"/>
  <c r="AJ563"/>
  <c r="M563"/>
  <c r="V563"/>
  <c r="AK563"/>
  <c r="AI563"/>
  <c r="AG563"/>
  <c r="N563"/>
  <c r="AE563"/>
  <c r="AV563"/>
  <c r="L234"/>
  <c r="AX234"/>
  <c r="AS234"/>
  <c r="AB234"/>
  <c r="AE234"/>
  <c r="AJ234"/>
  <c r="I234"/>
  <c r="AD234"/>
  <c r="AP234"/>
  <c r="AK234"/>
  <c r="T234"/>
  <c r="AH234"/>
  <c r="X234"/>
  <c r="H234"/>
  <c r="V234"/>
  <c r="M234"/>
  <c r="O234"/>
  <c r="U234"/>
  <c r="W234"/>
  <c r="AG234"/>
  <c r="AT234"/>
  <c r="AR234"/>
  <c r="AY234"/>
  <c r="AF234"/>
  <c r="AZ234"/>
  <c r="Y234"/>
  <c r="AW234"/>
  <c r="AV234"/>
  <c r="N234"/>
  <c r="Z234"/>
  <c r="AN234"/>
  <c r="AQ234"/>
  <c r="AL234"/>
  <c r="Q234"/>
  <c r="AC234"/>
  <c r="AI234"/>
  <c r="AM234"/>
  <c r="AU234"/>
  <c r="G23"/>
  <c r="G54" s="1"/>
  <c r="S234"/>
  <c r="AO234"/>
  <c r="R234"/>
  <c r="AA234"/>
  <c r="K234"/>
  <c r="P234"/>
  <c r="J234"/>
  <c r="AX638"/>
  <c r="Y638"/>
  <c r="AQ638"/>
  <c r="AZ638"/>
  <c r="AL638"/>
  <c r="AS638"/>
  <c r="O638"/>
  <c r="AK638"/>
  <c r="AN638"/>
  <c r="N638"/>
  <c r="BB638"/>
  <c r="AJ638"/>
  <c r="L638"/>
  <c r="AM638"/>
  <c r="Q638"/>
  <c r="AG638"/>
  <c r="I638"/>
  <c r="R638"/>
  <c r="AD638"/>
  <c r="AY638"/>
  <c r="AE638"/>
  <c r="AW638"/>
  <c r="Z638"/>
  <c r="BA638"/>
  <c r="X638"/>
  <c r="AT638"/>
  <c r="J638"/>
  <c r="H638"/>
  <c r="W638"/>
  <c r="AV638"/>
  <c r="S638"/>
  <c r="AB638"/>
  <c r="P638"/>
  <c r="U638"/>
  <c r="AA638"/>
  <c r="AF638"/>
  <c r="K638"/>
  <c r="M638"/>
  <c r="AI638"/>
  <c r="V638"/>
  <c r="T638"/>
  <c r="AC638"/>
  <c r="AR638"/>
  <c r="AH638"/>
  <c r="AO638"/>
  <c r="AU638"/>
  <c r="AP638"/>
  <c r="W314"/>
  <c r="V314"/>
  <c r="Z314"/>
  <c r="Q314"/>
  <c r="X314"/>
  <c r="T314"/>
  <c r="M314"/>
  <c r="J314"/>
  <c r="S314"/>
  <c r="N314"/>
  <c r="O314"/>
  <c r="U314"/>
  <c r="L314"/>
  <c r="I29"/>
  <c r="I60" s="1"/>
  <c r="K314"/>
  <c r="P314"/>
  <c r="Y314"/>
  <c r="R314"/>
  <c r="L718"/>
  <c r="S718"/>
  <c r="Q718"/>
  <c r="N718"/>
  <c r="K718"/>
  <c r="O718"/>
  <c r="R718"/>
  <c r="P718"/>
  <c r="M718"/>
  <c r="J718"/>
  <c r="P222"/>
  <c r="AR222"/>
  <c r="O222"/>
  <c r="Z222"/>
  <c r="H22"/>
  <c r="H53" s="1"/>
  <c r="AI222"/>
  <c r="AW222"/>
  <c r="W222"/>
  <c r="J222"/>
  <c r="AC222"/>
  <c r="X222"/>
  <c r="AY222"/>
  <c r="M222"/>
  <c r="AL222"/>
  <c r="AE222"/>
  <c r="AS222"/>
  <c r="Q222"/>
  <c r="AN222"/>
  <c r="L222"/>
  <c r="AT222"/>
  <c r="AJ222"/>
  <c r="AK222"/>
  <c r="S222"/>
  <c r="N222"/>
  <c r="R222"/>
  <c r="AZ222"/>
  <c r="Y222"/>
  <c r="U222"/>
  <c r="BA222"/>
  <c r="AX222"/>
  <c r="AU222"/>
  <c r="AV222"/>
  <c r="AF222"/>
  <c r="AM222"/>
  <c r="AP222"/>
  <c r="AH222"/>
  <c r="AD222"/>
  <c r="K222"/>
  <c r="T222"/>
  <c r="AO222"/>
  <c r="AG222"/>
  <c r="V222"/>
  <c r="AB222"/>
  <c r="I222"/>
  <c r="AA222"/>
  <c r="P626"/>
  <c r="AR626"/>
  <c r="BA626"/>
  <c r="AW626"/>
  <c r="AL626"/>
  <c r="AS626"/>
  <c r="AJ626"/>
  <c r="Q626"/>
  <c r="BC626"/>
  <c r="W626"/>
  <c r="AG626"/>
  <c r="X626"/>
  <c r="AE626"/>
  <c r="AO626"/>
  <c r="T626"/>
  <c r="AH626"/>
  <c r="AN626"/>
  <c r="AV626"/>
  <c r="AC626"/>
  <c r="AM626"/>
  <c r="J626"/>
  <c r="AF626"/>
  <c r="AQ626"/>
  <c r="AQ222"/>
  <c r="AK626"/>
  <c r="O626"/>
  <c r="I626"/>
  <c r="AT626"/>
  <c r="R626"/>
  <c r="AX626"/>
  <c r="AZ626"/>
  <c r="AD626"/>
  <c r="K626"/>
  <c r="Z626"/>
  <c r="L626"/>
  <c r="BB626"/>
  <c r="M626"/>
  <c r="AA626"/>
  <c r="Y626"/>
  <c r="U626"/>
  <c r="AB626"/>
  <c r="AU626"/>
  <c r="AI626"/>
  <c r="AP626"/>
  <c r="AY626"/>
  <c r="S626"/>
  <c r="N626"/>
  <c r="V626"/>
  <c r="Z225"/>
  <c r="AI225"/>
  <c r="S225"/>
  <c r="Y225"/>
  <c r="AO225"/>
  <c r="T225"/>
  <c r="M225"/>
  <c r="AX225"/>
  <c r="AE225"/>
  <c r="BD225"/>
  <c r="L225"/>
  <c r="AZ225"/>
  <c r="AV225"/>
  <c r="BC225"/>
  <c r="BB225"/>
  <c r="AH225"/>
  <c r="AR225"/>
  <c r="AW225"/>
  <c r="AM225"/>
  <c r="AP225"/>
  <c r="AL225"/>
  <c r="W225"/>
  <c r="AG225"/>
  <c r="AQ225"/>
  <c r="V225"/>
  <c r="BA225"/>
  <c r="AT225"/>
  <c r="K22"/>
  <c r="K53" s="1"/>
  <c r="AF225"/>
  <c r="N225"/>
  <c r="AD225"/>
  <c r="AB225"/>
  <c r="AY225"/>
  <c r="Q225"/>
  <c r="AJ225"/>
  <c r="AK225"/>
  <c r="X225"/>
  <c r="O225"/>
  <c r="AN225"/>
  <c r="AC225"/>
  <c r="P225"/>
  <c r="AA225"/>
  <c r="U225"/>
  <c r="AU225"/>
  <c r="AS225"/>
  <c r="R225"/>
  <c r="AX629"/>
  <c r="AF629"/>
  <c r="W629"/>
  <c r="AH629"/>
  <c r="AY629"/>
  <c r="Z629"/>
  <c r="BE629"/>
  <c r="BC629"/>
  <c r="Q629"/>
  <c r="AO629"/>
  <c r="AZ629"/>
  <c r="AV629"/>
  <c r="AR629"/>
  <c r="L629"/>
  <c r="AG629"/>
  <c r="AP629"/>
  <c r="AI629"/>
  <c r="P629"/>
  <c r="AD629"/>
  <c r="AS629"/>
  <c r="AK629"/>
  <c r="BA629"/>
  <c r="AW629"/>
  <c r="T629"/>
  <c r="S629"/>
  <c r="BB629"/>
  <c r="AN629"/>
  <c r="AU629"/>
  <c r="AC629"/>
  <c r="BF629"/>
  <c r="R629"/>
  <c r="AE629"/>
  <c r="AB629"/>
  <c r="N629"/>
  <c r="X629"/>
  <c r="AT629"/>
  <c r="AJ629"/>
  <c r="V629"/>
  <c r="AQ629"/>
  <c r="Y629"/>
  <c r="M629"/>
  <c r="AL629"/>
  <c r="BD629"/>
  <c r="U629"/>
  <c r="O629"/>
  <c r="AM629"/>
  <c r="AA629"/>
  <c r="I105" i="1"/>
  <c r="J143"/>
  <c r="AZ223" i="18"/>
  <c r="AS223"/>
  <c r="AD223"/>
  <c r="I22"/>
  <c r="I53" s="1"/>
  <c r="W223"/>
  <c r="AO223"/>
  <c r="AM223"/>
  <c r="V223"/>
  <c r="AI223"/>
  <c r="AL223"/>
  <c r="J223"/>
  <c r="T223"/>
  <c r="BA223"/>
  <c r="K223"/>
  <c r="AE223"/>
  <c r="AB223"/>
  <c r="AJ223"/>
  <c r="Z223"/>
  <c r="AX223"/>
  <c r="S223"/>
  <c r="N223"/>
  <c r="AC223"/>
  <c r="Q223"/>
  <c r="AP223"/>
  <c r="X223"/>
  <c r="U223"/>
  <c r="AQ223"/>
  <c r="AR223"/>
  <c r="R223"/>
  <c r="Y223"/>
  <c r="O223"/>
  <c r="M223"/>
  <c r="AU223"/>
  <c r="AA223"/>
  <c r="AK223"/>
  <c r="L223"/>
  <c r="AH223"/>
  <c r="AV223"/>
  <c r="AY223"/>
  <c r="BB223"/>
  <c r="AN223"/>
  <c r="AW223"/>
  <c r="AF223"/>
  <c r="AG223"/>
  <c r="K627"/>
  <c r="W627"/>
  <c r="AY627"/>
  <c r="J627"/>
  <c r="U627"/>
  <c r="AJ627"/>
  <c r="AO627"/>
  <c r="O627"/>
  <c r="L627"/>
  <c r="AE627"/>
  <c r="AS627"/>
  <c r="BC627"/>
  <c r="Z627"/>
  <c r="BA627"/>
  <c r="T627"/>
  <c r="N627"/>
  <c r="AC627"/>
  <c r="AM627"/>
  <c r="AL627"/>
  <c r="AK627"/>
  <c r="AQ627"/>
  <c r="Y627"/>
  <c r="AI627"/>
  <c r="P223"/>
  <c r="AN627"/>
  <c r="AP627"/>
  <c r="AX627"/>
  <c r="AV627"/>
  <c r="X627"/>
  <c r="AT627"/>
  <c r="BB627"/>
  <c r="R627"/>
  <c r="P627"/>
  <c r="AB627"/>
  <c r="AD627"/>
  <c r="AG627"/>
  <c r="AT223"/>
  <c r="Q627"/>
  <c r="V627"/>
  <c r="AZ627"/>
  <c r="S627"/>
  <c r="M627"/>
  <c r="AR627"/>
  <c r="BD627"/>
  <c r="AU627"/>
  <c r="AA627"/>
  <c r="AF627"/>
  <c r="AW627"/>
  <c r="AH627"/>
  <c r="BD248"/>
  <c r="AH248"/>
  <c r="R248"/>
  <c r="BG248"/>
  <c r="AW248"/>
  <c r="AA248"/>
  <c r="P248"/>
  <c r="AU248"/>
  <c r="K248"/>
  <c r="AV248"/>
  <c r="AM248"/>
  <c r="AJ248"/>
  <c r="Y248"/>
  <c r="H24"/>
  <c r="H55" s="1"/>
  <c r="M248"/>
  <c r="J248"/>
  <c r="BA248"/>
  <c r="Z248"/>
  <c r="V248"/>
  <c r="T248"/>
  <c r="I248"/>
  <c r="AY248"/>
  <c r="AK248"/>
  <c r="Q248"/>
  <c r="AR248"/>
  <c r="AL248"/>
  <c r="AC248"/>
  <c r="AX248"/>
  <c r="AG248"/>
  <c r="AT248"/>
  <c r="U248"/>
  <c r="BI248"/>
  <c r="AZ248"/>
  <c r="AS248"/>
  <c r="L248"/>
  <c r="BC248"/>
  <c r="O248"/>
  <c r="BH248"/>
  <c r="AF248"/>
  <c r="BF248"/>
  <c r="AD248"/>
  <c r="AI248"/>
  <c r="AE248"/>
  <c r="BB248"/>
  <c r="AP248"/>
  <c r="AQ248"/>
  <c r="AB248"/>
  <c r="N248"/>
  <c r="AO248"/>
  <c r="W248"/>
  <c r="BE248"/>
  <c r="X248"/>
  <c r="S248"/>
  <c r="Z652"/>
  <c r="AL652"/>
  <c r="AQ652"/>
  <c r="V652"/>
  <c r="AJ652"/>
  <c r="AO652"/>
  <c r="AF652"/>
  <c r="AM652"/>
  <c r="L652"/>
  <c r="AA652"/>
  <c r="AP652"/>
  <c r="AZ652"/>
  <c r="M652"/>
  <c r="AD652"/>
  <c r="AC652"/>
  <c r="K652"/>
  <c r="T652"/>
  <c r="U652"/>
  <c r="O652"/>
  <c r="AI652"/>
  <c r="AR652"/>
  <c r="Q652"/>
  <c r="AG652"/>
  <c r="AH652"/>
  <c r="AN248"/>
  <c r="AS652"/>
  <c r="AN652"/>
  <c r="Y652"/>
  <c r="AE652"/>
  <c r="AK652"/>
  <c r="J652"/>
  <c r="AX652"/>
  <c r="BC652"/>
  <c r="W652"/>
  <c r="BA652"/>
  <c r="BB652"/>
  <c r="P652"/>
  <c r="AW652"/>
  <c r="S652"/>
  <c r="X652"/>
  <c r="AU652"/>
  <c r="AB652"/>
  <c r="AV652"/>
  <c r="I652"/>
  <c r="AT652"/>
  <c r="AY652"/>
  <c r="R652"/>
  <c r="N652"/>
  <c r="K237"/>
  <c r="AV237"/>
  <c r="AR237"/>
  <c r="AE237"/>
  <c r="AT237"/>
  <c r="AY237"/>
  <c r="AZ237"/>
  <c r="Q237"/>
  <c r="AF237"/>
  <c r="M237"/>
  <c r="J23"/>
  <c r="J54" s="1"/>
  <c r="Y237"/>
  <c r="AC237"/>
  <c r="AP237"/>
  <c r="AN237"/>
  <c r="BB237"/>
  <c r="AB237"/>
  <c r="V237"/>
  <c r="AW237"/>
  <c r="W237"/>
  <c r="BC237"/>
  <c r="AI237"/>
  <c r="AK237"/>
  <c r="P237"/>
  <c r="Z237"/>
  <c r="AO237"/>
  <c r="AA237"/>
  <c r="AG237"/>
  <c r="L237"/>
  <c r="AH237"/>
  <c r="X237"/>
  <c r="AQ237"/>
  <c r="AX237"/>
  <c r="N237"/>
  <c r="AL237"/>
  <c r="O237"/>
  <c r="AU237"/>
  <c r="AJ237"/>
  <c r="S237"/>
  <c r="U237"/>
  <c r="BA237"/>
  <c r="AD237"/>
  <c r="AS237"/>
  <c r="L641"/>
  <c r="BB641"/>
  <c r="AJ641"/>
  <c r="AW641"/>
  <c r="AH641"/>
  <c r="T641"/>
  <c r="O641"/>
  <c r="P641"/>
  <c r="AO641"/>
  <c r="AY641"/>
  <c r="U641"/>
  <c r="X641"/>
  <c r="AK641"/>
  <c r="AM237"/>
  <c r="T237"/>
  <c r="AS641"/>
  <c r="S641"/>
  <c r="BA641"/>
  <c r="AI641"/>
  <c r="R641"/>
  <c r="AQ641"/>
  <c r="BE641"/>
  <c r="AB641"/>
  <c r="AZ641"/>
  <c r="Z641"/>
  <c r="AU641"/>
  <c r="AR641"/>
  <c r="AM641"/>
  <c r="Y641"/>
  <c r="Q641"/>
  <c r="AT641"/>
  <c r="AE641"/>
  <c r="BC641"/>
  <c r="AD641"/>
  <c r="AN641"/>
  <c r="AF641"/>
  <c r="AP641"/>
  <c r="R237"/>
  <c r="BD641"/>
  <c r="AA641"/>
  <c r="AG641"/>
  <c r="W641"/>
  <c r="AX641"/>
  <c r="K641"/>
  <c r="M641"/>
  <c r="N641"/>
  <c r="V641"/>
  <c r="AL641"/>
  <c r="AV641"/>
  <c r="AC641"/>
  <c r="Q312"/>
  <c r="W312"/>
  <c r="K312"/>
  <c r="V312"/>
  <c r="R312"/>
  <c r="G29"/>
  <c r="G60" s="1"/>
  <c r="P312"/>
  <c r="S312"/>
  <c r="L312"/>
  <c r="H312"/>
  <c r="N312"/>
  <c r="U312"/>
  <c r="J312"/>
  <c r="T312"/>
  <c r="I312"/>
  <c r="X312"/>
  <c r="P716"/>
  <c r="Q716"/>
  <c r="L716"/>
  <c r="M716"/>
  <c r="N716"/>
  <c r="M312"/>
  <c r="J716"/>
  <c r="O716"/>
  <c r="O312"/>
  <c r="H716"/>
  <c r="K716"/>
  <c r="I716"/>
  <c r="AK158"/>
  <c r="W158"/>
  <c r="AX158"/>
  <c r="K158"/>
  <c r="AR158"/>
  <c r="AE158"/>
  <c r="P158"/>
  <c r="N158"/>
  <c r="AO158"/>
  <c r="R158"/>
  <c r="AG158"/>
  <c r="AL158"/>
  <c r="U158"/>
  <c r="AA158"/>
  <c r="AP158"/>
  <c r="Z158"/>
  <c r="I17"/>
  <c r="I48" s="1"/>
  <c r="T158"/>
  <c r="S158"/>
  <c r="L158"/>
  <c r="AQ158"/>
  <c r="AD158"/>
  <c r="AW158"/>
  <c r="AY158"/>
  <c r="AJ158"/>
  <c r="AB158"/>
  <c r="AT158"/>
  <c r="V158"/>
  <c r="O158"/>
  <c r="AM158"/>
  <c r="AZ158"/>
  <c r="X158"/>
  <c r="AV158"/>
  <c r="Y158"/>
  <c r="BB158"/>
  <c r="AU158"/>
  <c r="J158"/>
  <c r="AC158"/>
  <c r="BA158"/>
  <c r="AH158"/>
  <c r="AF158"/>
  <c r="M158"/>
  <c r="AS158"/>
  <c r="V562"/>
  <c r="AJ562"/>
  <c r="S562"/>
  <c r="U562"/>
  <c r="AL562"/>
  <c r="AI158"/>
  <c r="AW562"/>
  <c r="AE562"/>
  <c r="AA562"/>
  <c r="K562"/>
  <c r="J562"/>
  <c r="AN158"/>
  <c r="AO562"/>
  <c r="AU562"/>
  <c r="AI562"/>
  <c r="AS562"/>
  <c r="AG562"/>
  <c r="AH562"/>
  <c r="AF562"/>
  <c r="P562"/>
  <c r="N562"/>
  <c r="AP562"/>
  <c r="Q562"/>
  <c r="AD562"/>
  <c r="M562"/>
  <c r="Z562"/>
  <c r="AQ562"/>
  <c r="AM562"/>
  <c r="AC562"/>
  <c r="W562"/>
  <c r="AT562"/>
  <c r="L562"/>
  <c r="X562"/>
  <c r="AB562"/>
  <c r="AN562"/>
  <c r="AV562"/>
  <c r="AK562"/>
  <c r="Q158"/>
  <c r="AR562"/>
  <c r="T562"/>
  <c r="R562"/>
  <c r="Y562"/>
  <c r="O562"/>
  <c r="R250"/>
  <c r="BF250"/>
  <c r="M250"/>
  <c r="BD250"/>
  <c r="AF250"/>
  <c r="BH250"/>
  <c r="AR250"/>
  <c r="AD250"/>
  <c r="AT250"/>
  <c r="S250"/>
  <c r="AS250"/>
  <c r="O250"/>
  <c r="AI250"/>
  <c r="AB250"/>
  <c r="N250"/>
  <c r="AH250"/>
  <c r="L250"/>
  <c r="K250"/>
  <c r="AJ250"/>
  <c r="AP250"/>
  <c r="AX250"/>
  <c r="Z250"/>
  <c r="BI250"/>
  <c r="AG250"/>
  <c r="BC250"/>
  <c r="BG250"/>
  <c r="U250"/>
  <c r="V250"/>
  <c r="W250"/>
  <c r="AK250"/>
  <c r="BE250"/>
  <c r="AA250"/>
  <c r="BB250"/>
  <c r="AM250"/>
  <c r="X250"/>
  <c r="Y250"/>
  <c r="AW250"/>
  <c r="BA250"/>
  <c r="J24"/>
  <c r="J55" s="1"/>
  <c r="P250"/>
  <c r="AQ250"/>
  <c r="AL250"/>
  <c r="AU250"/>
  <c r="AV250"/>
  <c r="Q250"/>
  <c r="T250"/>
  <c r="AN250"/>
  <c r="AY250"/>
  <c r="AE250"/>
  <c r="AC250"/>
  <c r="AO250"/>
  <c r="AZ250"/>
  <c r="AK654"/>
  <c r="Z654"/>
  <c r="AI654"/>
  <c r="AR654"/>
  <c r="AQ654"/>
  <c r="K654"/>
  <c r="AV654"/>
  <c r="T654"/>
  <c r="V654"/>
  <c r="AU654"/>
  <c r="AY654"/>
  <c r="AG654"/>
  <c r="O654"/>
  <c r="BE654"/>
  <c r="AM654"/>
  <c r="BB654"/>
  <c r="AW654"/>
  <c r="AH654"/>
  <c r="U654"/>
  <c r="BD654"/>
  <c r="AT654"/>
  <c r="M654"/>
  <c r="AS654"/>
  <c r="AL654"/>
  <c r="L654"/>
  <c r="N654"/>
  <c r="AJ654"/>
  <c r="Q654"/>
  <c r="R654"/>
  <c r="AD654"/>
  <c r="AP654"/>
  <c r="S654"/>
  <c r="AZ654"/>
  <c r="AE654"/>
  <c r="W654"/>
  <c r="AN654"/>
  <c r="BC654"/>
  <c r="X654"/>
  <c r="AB654"/>
  <c r="AC654"/>
  <c r="AF654"/>
  <c r="AO654"/>
  <c r="AX654"/>
  <c r="AA654"/>
  <c r="BA654"/>
  <c r="Y654"/>
  <c r="P654"/>
  <c r="H23"/>
  <c r="H54" s="1"/>
  <c r="Z235"/>
  <c r="AU235"/>
  <c r="N235"/>
  <c r="AI235"/>
  <c r="AA235"/>
  <c r="AV235"/>
  <c r="J235"/>
  <c r="U235"/>
  <c r="AY235"/>
  <c r="W235"/>
  <c r="AO235"/>
  <c r="R235"/>
  <c r="AP235"/>
  <c r="AH235"/>
  <c r="I235"/>
  <c r="Y235"/>
  <c r="S235"/>
  <c r="AT235"/>
  <c r="T235"/>
  <c r="K235"/>
  <c r="AN235"/>
  <c r="BA235"/>
  <c r="AZ235"/>
  <c r="AE235"/>
  <c r="P235"/>
  <c r="AK235"/>
  <c r="AQ235"/>
  <c r="AW235"/>
  <c r="AL235"/>
  <c r="AG235"/>
  <c r="V235"/>
  <c r="L235"/>
  <c r="AD235"/>
  <c r="AX235"/>
  <c r="X235"/>
  <c r="O235"/>
  <c r="AF235"/>
  <c r="AJ235"/>
  <c r="BA639"/>
  <c r="Y639"/>
  <c r="AR639"/>
  <c r="BC639"/>
  <c r="AK639"/>
  <c r="K639"/>
  <c r="V639"/>
  <c r="AT639"/>
  <c r="Z639"/>
  <c r="AL639"/>
  <c r="AD639"/>
  <c r="AM235"/>
  <c r="AR235"/>
  <c r="R639"/>
  <c r="AY639"/>
  <c r="AS639"/>
  <c r="Q639"/>
  <c r="AX639"/>
  <c r="N639"/>
  <c r="O639"/>
  <c r="AB639"/>
  <c r="M639"/>
  <c r="P639"/>
  <c r="AI639"/>
  <c r="AZ639"/>
  <c r="AC235"/>
  <c r="AB235"/>
  <c r="AO639"/>
  <c r="AM639"/>
  <c r="AV639"/>
  <c r="BB639"/>
  <c r="J639"/>
  <c r="AE639"/>
  <c r="T639"/>
  <c r="W639"/>
  <c r="AQ639"/>
  <c r="AH639"/>
  <c r="AP639"/>
  <c r="AA639"/>
  <c r="Q235"/>
  <c r="AU639"/>
  <c r="I639"/>
  <c r="AN639"/>
  <c r="M235"/>
  <c r="AJ639"/>
  <c r="X639"/>
  <c r="AG639"/>
  <c r="AS235"/>
  <c r="AW639"/>
  <c r="L639"/>
  <c r="U639"/>
  <c r="AF639"/>
  <c r="S639"/>
  <c r="AC639"/>
  <c r="G27"/>
  <c r="G58" s="1"/>
  <c r="I286"/>
  <c r="K286"/>
  <c r="N286"/>
  <c r="J286"/>
  <c r="M286"/>
  <c r="L286"/>
  <c r="H286"/>
  <c r="K690"/>
  <c r="J690"/>
  <c r="M690"/>
  <c r="H690"/>
  <c r="I690"/>
  <c r="L690"/>
  <c r="N690"/>
  <c r="X143"/>
  <c r="AC143"/>
  <c r="H143"/>
  <c r="AM143"/>
  <c r="N143"/>
  <c r="T143"/>
  <c r="AS143"/>
  <c r="S143"/>
  <c r="L143"/>
  <c r="AD143"/>
  <c r="AX143"/>
  <c r="O143"/>
  <c r="Z143"/>
  <c r="AJ143"/>
  <c r="K143"/>
  <c r="AK143"/>
  <c r="P143"/>
  <c r="AL143"/>
  <c r="AR143"/>
  <c r="AU143"/>
  <c r="AW143"/>
  <c r="AV143"/>
  <c r="AE143"/>
  <c r="V143"/>
  <c r="AI143"/>
  <c r="R143"/>
  <c r="AO143"/>
  <c r="Q143"/>
  <c r="AH143"/>
  <c r="AQ143"/>
  <c r="AF143"/>
  <c r="G16"/>
  <c r="G47" s="1"/>
  <c r="J143"/>
  <c r="AP143"/>
  <c r="AZ143"/>
  <c r="AY143"/>
  <c r="W143"/>
  <c r="M143"/>
  <c r="AA143"/>
  <c r="I143"/>
  <c r="AT143"/>
  <c r="U143"/>
  <c r="AB143"/>
  <c r="AG143"/>
  <c r="AN143"/>
  <c r="Y143"/>
  <c r="N547"/>
  <c r="AT547"/>
  <c r="M547"/>
  <c r="AS547"/>
  <c r="AL547"/>
  <c r="P547"/>
  <c r="I547"/>
  <c r="S547"/>
  <c r="AK547"/>
  <c r="Q547"/>
  <c r="Z547"/>
  <c r="V547"/>
  <c r="AM547"/>
  <c r="AN547"/>
  <c r="AH547"/>
  <c r="AF547"/>
  <c r="AI547"/>
  <c r="W547"/>
  <c r="AR547"/>
  <c r="J547"/>
  <c r="AE547"/>
  <c r="T547"/>
  <c r="R547"/>
  <c r="O547"/>
  <c r="AO547"/>
  <c r="AC547"/>
  <c r="AB547"/>
  <c r="K547"/>
  <c r="AJ547"/>
  <c r="AD547"/>
  <c r="AU547"/>
  <c r="AQ547"/>
  <c r="AA547"/>
  <c r="AP547"/>
  <c r="U547"/>
  <c r="AG547"/>
  <c r="L547"/>
  <c r="Y547"/>
  <c r="H547"/>
  <c r="X547"/>
  <c r="AH342"/>
  <c r="AP342"/>
  <c r="AQ342"/>
  <c r="W342"/>
  <c r="T342"/>
  <c r="AB342"/>
  <c r="AF342"/>
  <c r="L342"/>
  <c r="AL342"/>
  <c r="X342"/>
  <c r="U342"/>
  <c r="AT342"/>
  <c r="AJ342"/>
  <c r="P342"/>
  <c r="Y342"/>
  <c r="N342"/>
  <c r="K31"/>
  <c r="K62" s="1"/>
  <c r="AA342"/>
  <c r="AO342"/>
  <c r="AD342"/>
  <c r="Q342"/>
  <c r="AR342"/>
  <c r="AI342"/>
  <c r="R342"/>
  <c r="V342"/>
  <c r="AM342"/>
  <c r="AK342"/>
  <c r="AE342"/>
  <c r="AG342"/>
  <c r="AN342"/>
  <c r="AC342"/>
  <c r="AS342"/>
  <c r="O342"/>
  <c r="Z342"/>
  <c r="S342"/>
  <c r="M342"/>
  <c r="W746"/>
  <c r="T746"/>
  <c r="N746"/>
  <c r="M746"/>
  <c r="AN746"/>
  <c r="O746"/>
  <c r="AB746"/>
  <c r="AH746"/>
  <c r="AL746"/>
  <c r="AR746"/>
  <c r="P746"/>
  <c r="AE746"/>
  <c r="AP746"/>
  <c r="AT746"/>
  <c r="Q746"/>
  <c r="AM746"/>
  <c r="V746"/>
  <c r="AF746"/>
  <c r="S746"/>
  <c r="AD746"/>
  <c r="AG746"/>
  <c r="AU746"/>
  <c r="AY746"/>
  <c r="X746"/>
  <c r="AV746"/>
  <c r="AK746"/>
  <c r="R746"/>
  <c r="AW746"/>
  <c r="AC746"/>
  <c r="L746"/>
  <c r="AO746"/>
  <c r="AX746"/>
  <c r="AA746"/>
  <c r="AS746"/>
  <c r="AI746"/>
  <c r="U746"/>
  <c r="Z746"/>
  <c r="Y746"/>
  <c r="AJ746"/>
  <c r="AQ746"/>
  <c r="AQ208"/>
  <c r="BH208"/>
  <c r="R208"/>
  <c r="Z208"/>
  <c r="AF208"/>
  <c r="J208"/>
  <c r="BI208"/>
  <c r="AN208"/>
  <c r="O208"/>
  <c r="BD208"/>
  <c r="H208"/>
  <c r="AS208"/>
  <c r="S208"/>
  <c r="I208"/>
  <c r="M208"/>
  <c r="V208"/>
  <c r="AR208"/>
  <c r="BC208"/>
  <c r="AU208"/>
  <c r="AO208"/>
  <c r="AT208"/>
  <c r="P208"/>
  <c r="U208"/>
  <c r="AJ208"/>
  <c r="AX208"/>
  <c r="K208"/>
  <c r="AM208"/>
  <c r="AD208"/>
  <c r="N208"/>
  <c r="AG208"/>
  <c r="G21"/>
  <c r="G52" s="1"/>
  <c r="BB208"/>
  <c r="T208"/>
  <c r="AA208"/>
  <c r="BG208"/>
  <c r="Y208"/>
  <c r="AZ208"/>
  <c r="AH208"/>
  <c r="L208"/>
  <c r="AI208"/>
  <c r="AP208"/>
  <c r="AV208"/>
  <c r="AL208"/>
  <c r="AE208"/>
  <c r="AK208"/>
  <c r="AC208"/>
  <c r="BF208"/>
  <c r="AB208"/>
  <c r="AY208"/>
  <c r="M612"/>
  <c r="Q612"/>
  <c r="AF612"/>
  <c r="AW612"/>
  <c r="L612"/>
  <c r="AT612"/>
  <c r="AR612"/>
  <c r="H612"/>
  <c r="T612"/>
  <c r="AX612"/>
  <c r="AE612"/>
  <c r="W208"/>
  <c r="Q208"/>
  <c r="BA612"/>
  <c r="S612"/>
  <c r="X612"/>
  <c r="AO612"/>
  <c r="AK612"/>
  <c r="W612"/>
  <c r="AA612"/>
  <c r="N612"/>
  <c r="AZ612"/>
  <c r="AS612"/>
  <c r="AW208"/>
  <c r="BE208"/>
  <c r="AV612"/>
  <c r="R612"/>
  <c r="AM612"/>
  <c r="AY612"/>
  <c r="J612"/>
  <c r="AB612"/>
  <c r="V612"/>
  <c r="Z612"/>
  <c r="AP612"/>
  <c r="BB612"/>
  <c r="AI612"/>
  <c r="P612"/>
  <c r="AN612"/>
  <c r="I612"/>
  <c r="U612"/>
  <c r="AJ612"/>
  <c r="AU612"/>
  <c r="AH612"/>
  <c r="O612"/>
  <c r="X208"/>
  <c r="AL612"/>
  <c r="AG612"/>
  <c r="AQ612"/>
  <c r="BA208"/>
  <c r="AD612"/>
  <c r="K612"/>
  <c r="AC612"/>
  <c r="Y612"/>
  <c r="BH133"/>
  <c r="AG133"/>
  <c r="W133"/>
  <c r="AA133"/>
  <c r="AY133"/>
  <c r="O133"/>
  <c r="K133"/>
  <c r="AH133"/>
  <c r="BB133"/>
  <c r="AW133"/>
  <c r="S133"/>
  <c r="AJ133"/>
  <c r="T133"/>
  <c r="L133"/>
  <c r="AM133"/>
  <c r="AI133"/>
  <c r="R133"/>
  <c r="BF133"/>
  <c r="Z133"/>
  <c r="V133"/>
  <c r="X133"/>
  <c r="AX133"/>
  <c r="BA133"/>
  <c r="AF133"/>
  <c r="AK133"/>
  <c r="M133"/>
  <c r="AC133"/>
  <c r="AB133"/>
  <c r="N133"/>
  <c r="AL133"/>
  <c r="BG133"/>
  <c r="AS133"/>
  <c r="AZ133"/>
  <c r="AQ133"/>
  <c r="AN133"/>
  <c r="AE133"/>
  <c r="AU133"/>
  <c r="AP133"/>
  <c r="AV133"/>
  <c r="AO133"/>
  <c r="BD133"/>
  <c r="AR133"/>
  <c r="BC133"/>
  <c r="P133"/>
  <c r="AT133"/>
  <c r="Y133"/>
  <c r="AD133"/>
  <c r="U133"/>
  <c r="Q133"/>
  <c r="J15"/>
  <c r="J46" s="1"/>
  <c r="BE133"/>
  <c r="AY537"/>
  <c r="Z537"/>
  <c r="AM537"/>
  <c r="AH537"/>
  <c r="AV537"/>
  <c r="V537"/>
  <c r="M537"/>
  <c r="AZ537"/>
  <c r="S537"/>
  <c r="X537"/>
  <c r="AL537"/>
  <c r="T537"/>
  <c r="AN537"/>
  <c r="AW537"/>
  <c r="AI537"/>
  <c r="R537"/>
  <c r="AK537"/>
  <c r="K537"/>
  <c r="AA537"/>
  <c r="AU537"/>
  <c r="AX537"/>
  <c r="AC537"/>
  <c r="BC537"/>
  <c r="P537"/>
  <c r="AQ537"/>
  <c r="N537"/>
  <c r="O537"/>
  <c r="AG537"/>
  <c r="AO537"/>
  <c r="AF537"/>
  <c r="Q537"/>
  <c r="AB537"/>
  <c r="AS537"/>
  <c r="BA537"/>
  <c r="AJ537"/>
  <c r="Y537"/>
  <c r="U537"/>
  <c r="AD537"/>
  <c r="AE537"/>
  <c r="BB537"/>
  <c r="AT537"/>
  <c r="AR537"/>
  <c r="L537"/>
  <c r="W537"/>
  <c r="AP537"/>
  <c r="AU145"/>
  <c r="AD145"/>
  <c r="M145"/>
  <c r="W145"/>
  <c r="AM145"/>
  <c r="J145"/>
  <c r="AJ145"/>
  <c r="BB145"/>
  <c r="AL145"/>
  <c r="T145"/>
  <c r="AR145"/>
  <c r="AV145"/>
  <c r="Y145"/>
  <c r="AN145"/>
  <c r="AG145"/>
  <c r="AZ145"/>
  <c r="AO145"/>
  <c r="AF145"/>
  <c r="AP145"/>
  <c r="S145"/>
  <c r="AC145"/>
  <c r="AA145"/>
  <c r="BA145"/>
  <c r="K145"/>
  <c r="AI145"/>
  <c r="AK145"/>
  <c r="AE145"/>
  <c r="AY145"/>
  <c r="L145"/>
  <c r="U145"/>
  <c r="R145"/>
  <c r="AB145"/>
  <c r="AQ145"/>
  <c r="Z145"/>
  <c r="O145"/>
  <c r="V145"/>
  <c r="AT145"/>
  <c r="P145"/>
  <c r="Q145"/>
  <c r="AW145"/>
  <c r="AH145"/>
  <c r="X145"/>
  <c r="AX145"/>
  <c r="AS145"/>
  <c r="AQ549"/>
  <c r="V549"/>
  <c r="AE549"/>
  <c r="AS549"/>
  <c r="S549"/>
  <c r="AB549"/>
  <c r="N549"/>
  <c r="AA549"/>
  <c r="Z549"/>
  <c r="O549"/>
  <c r="R549"/>
  <c r="I16"/>
  <c r="I47" s="1"/>
  <c r="N145"/>
  <c r="X549"/>
  <c r="L549"/>
  <c r="P549"/>
  <c r="Q549"/>
  <c r="AN549"/>
  <c r="K549"/>
  <c r="J549"/>
  <c r="AL549"/>
  <c r="AW549"/>
  <c r="W549"/>
  <c r="AG549"/>
  <c r="T549"/>
  <c r="M549"/>
  <c r="Y549"/>
  <c r="AV549"/>
  <c r="AC549"/>
  <c r="AR549"/>
  <c r="AJ549"/>
  <c r="U549"/>
  <c r="AK549"/>
  <c r="AU549"/>
  <c r="AH549"/>
  <c r="AO549"/>
  <c r="AD549"/>
  <c r="AM549"/>
  <c r="AT549"/>
  <c r="AF549"/>
  <c r="AP549"/>
  <c r="AI549"/>
  <c r="W212"/>
  <c r="AZ212"/>
  <c r="Z212"/>
  <c r="BI212"/>
  <c r="AH212"/>
  <c r="V212"/>
  <c r="BG212"/>
  <c r="AY212"/>
  <c r="N212"/>
  <c r="AF212"/>
  <c r="Q212"/>
  <c r="BB212"/>
  <c r="AT212"/>
  <c r="AR212"/>
  <c r="AM212"/>
  <c r="AJ212"/>
  <c r="AB212"/>
  <c r="AK212"/>
  <c r="AC212"/>
  <c r="AG212"/>
  <c r="R212"/>
  <c r="AA212"/>
  <c r="AX212"/>
  <c r="AW212"/>
  <c r="AD212"/>
  <c r="O212"/>
  <c r="M212"/>
  <c r="U212"/>
  <c r="AL212"/>
  <c r="AU212"/>
  <c r="BD212"/>
  <c r="BH212"/>
  <c r="X212"/>
  <c r="AQ212"/>
  <c r="AE212"/>
  <c r="AI212"/>
  <c r="Y212"/>
  <c r="BF212"/>
  <c r="BA212"/>
  <c r="AS212"/>
  <c r="AP212"/>
  <c r="K21"/>
  <c r="K52" s="1"/>
  <c r="T212"/>
  <c r="L212"/>
  <c r="AO212"/>
  <c r="S212"/>
  <c r="BC212"/>
  <c r="AN212"/>
  <c r="P212"/>
  <c r="BE212"/>
  <c r="AU616"/>
  <c r="AT616"/>
  <c r="AV616"/>
  <c r="BB616"/>
  <c r="AN616"/>
  <c r="BC616"/>
  <c r="S616"/>
  <c r="W616"/>
  <c r="M616"/>
  <c r="X616"/>
  <c r="U616"/>
  <c r="AX616"/>
  <c r="AV212"/>
  <c r="AL616"/>
  <c r="BD616"/>
  <c r="AJ616"/>
  <c r="P616"/>
  <c r="AM616"/>
  <c r="AH616"/>
  <c r="Y616"/>
  <c r="AR616"/>
  <c r="AO616"/>
  <c r="Q616"/>
  <c r="L616"/>
  <c r="V616"/>
  <c r="AK616"/>
  <c r="N616"/>
  <c r="BE616"/>
  <c r="AQ616"/>
  <c r="AS616"/>
  <c r="T616"/>
  <c r="AW616"/>
  <c r="AY616"/>
  <c r="AC616"/>
  <c r="AZ616"/>
  <c r="Z616"/>
  <c r="BF616"/>
  <c r="AI616"/>
  <c r="AP616"/>
  <c r="R616"/>
  <c r="AD616"/>
  <c r="AA616"/>
  <c r="AF616"/>
  <c r="AB616"/>
  <c r="BA616"/>
  <c r="O616"/>
  <c r="AG616"/>
  <c r="AE616"/>
  <c r="AQ118"/>
  <c r="AJ118"/>
  <c r="W118"/>
  <c r="AV118"/>
  <c r="BE118"/>
  <c r="AZ118"/>
  <c r="Z118"/>
  <c r="AO118"/>
  <c r="H14"/>
  <c r="H45" s="1"/>
  <c r="U118"/>
  <c r="AU118"/>
  <c r="R118"/>
  <c r="AP118"/>
  <c r="AN118"/>
  <c r="P118"/>
  <c r="Q118"/>
  <c r="AG118"/>
  <c r="AM118"/>
  <c r="S118"/>
  <c r="V118"/>
  <c r="AB118"/>
  <c r="BD118"/>
  <c r="N118"/>
  <c r="BA118"/>
  <c r="K118"/>
  <c r="BF118"/>
  <c r="I118"/>
  <c r="AC118"/>
  <c r="J118"/>
  <c r="AD118"/>
  <c r="BB118"/>
  <c r="AY118"/>
  <c r="M118"/>
  <c r="AT118"/>
  <c r="BC118"/>
  <c r="O118"/>
  <c r="AW118"/>
  <c r="AI118"/>
  <c r="AK118"/>
  <c r="AS118"/>
  <c r="Y118"/>
  <c r="AH118"/>
  <c r="AL118"/>
  <c r="AF118"/>
  <c r="T118"/>
  <c r="X118"/>
  <c r="AX118"/>
  <c r="AA118"/>
  <c r="AE522"/>
  <c r="AS522"/>
  <c r="AI522"/>
  <c r="AR522"/>
  <c r="K522"/>
  <c r="AJ522"/>
  <c r="AO522"/>
  <c r="AF522"/>
  <c r="AN522"/>
  <c r="V522"/>
  <c r="W522"/>
  <c r="U522"/>
  <c r="T522"/>
  <c r="AB522"/>
  <c r="AA522"/>
  <c r="AC522"/>
  <c r="S522"/>
  <c r="AE118"/>
  <c r="Y522"/>
  <c r="AT522"/>
  <c r="AV522"/>
  <c r="L522"/>
  <c r="AQ522"/>
  <c r="AU522"/>
  <c r="AG522"/>
  <c r="M522"/>
  <c r="Z522"/>
  <c r="AD522"/>
  <c r="I522"/>
  <c r="Q522"/>
  <c r="L118"/>
  <c r="AH522"/>
  <c r="AM522"/>
  <c r="AR118"/>
  <c r="AL522"/>
  <c r="O522"/>
  <c r="N522"/>
  <c r="R522"/>
  <c r="AP522"/>
  <c r="X522"/>
  <c r="J522"/>
  <c r="AK522"/>
  <c r="P522"/>
  <c r="AU94"/>
  <c r="AA94"/>
  <c r="O94"/>
  <c r="AY94"/>
  <c r="AL94"/>
  <c r="AP94"/>
  <c r="Q94"/>
  <c r="AT94"/>
  <c r="M94"/>
  <c r="BG94"/>
  <c r="AE94"/>
  <c r="BI94"/>
  <c r="Z94"/>
  <c r="AF94"/>
  <c r="AD94"/>
  <c r="J12"/>
  <c r="J43" s="1"/>
  <c r="N94"/>
  <c r="AQ94"/>
  <c r="AC94"/>
  <c r="R94"/>
  <c r="BB94"/>
  <c r="BF94"/>
  <c r="U94"/>
  <c r="L94"/>
  <c r="AW94"/>
  <c r="AX94"/>
  <c r="AK94"/>
  <c r="Y94"/>
  <c r="V94"/>
  <c r="AS94"/>
  <c r="AZ94"/>
  <c r="BD94"/>
  <c r="BC94"/>
  <c r="AO94"/>
  <c r="K94"/>
  <c r="AV94"/>
  <c r="AG94"/>
  <c r="S94"/>
  <c r="AJ94"/>
  <c r="AI94"/>
  <c r="AR94"/>
  <c r="X94"/>
  <c r="BH94"/>
  <c r="AM94"/>
  <c r="BA94"/>
  <c r="W94"/>
  <c r="T94"/>
  <c r="AN94"/>
  <c r="BE94"/>
  <c r="AB94"/>
  <c r="P94"/>
  <c r="W498"/>
  <c r="AA498"/>
  <c r="AK498"/>
  <c r="AQ498"/>
  <c r="AV498"/>
  <c r="AM498"/>
  <c r="AG498"/>
  <c r="AJ498"/>
  <c r="O498"/>
  <c r="AH94"/>
  <c r="AX498"/>
  <c r="S498"/>
  <c r="AC498"/>
  <c r="AL498"/>
  <c r="AI498"/>
  <c r="M498"/>
  <c r="U498"/>
  <c r="AB498"/>
  <c r="AE498"/>
  <c r="AS498"/>
  <c r="AT498"/>
  <c r="P498"/>
  <c r="V498"/>
  <c r="Z498"/>
  <c r="AN498"/>
  <c r="AW498"/>
  <c r="L498"/>
  <c r="T498"/>
  <c r="AF498"/>
  <c r="AD498"/>
  <c r="AP498"/>
  <c r="N498"/>
  <c r="K498"/>
  <c r="Y498"/>
  <c r="AU498"/>
  <c r="AO498"/>
  <c r="R498"/>
  <c r="AH498"/>
  <c r="Q498"/>
  <c r="AR498"/>
  <c r="X498"/>
  <c r="AO131"/>
  <c r="AS131"/>
  <c r="W131"/>
  <c r="BC131"/>
  <c r="V131"/>
  <c r="AG131"/>
  <c r="AL131"/>
  <c r="P131"/>
  <c r="AT131"/>
  <c r="R131"/>
  <c r="I131"/>
  <c r="AQ131"/>
  <c r="O131"/>
  <c r="K131"/>
  <c r="AV131"/>
  <c r="AR131"/>
  <c r="AU131"/>
  <c r="J131"/>
  <c r="H15"/>
  <c r="H46" s="1"/>
  <c r="AC131"/>
  <c r="BA131"/>
  <c r="BD131"/>
  <c r="Y131"/>
  <c r="X131"/>
  <c r="AM131"/>
  <c r="AY131"/>
  <c r="AJ131"/>
  <c r="AE131"/>
  <c r="N131"/>
  <c r="AB131"/>
  <c r="AA131"/>
  <c r="AF131"/>
  <c r="Z131"/>
  <c r="BB131"/>
  <c r="AK131"/>
  <c r="AD131"/>
  <c r="AI131"/>
  <c r="S131"/>
  <c r="BE131"/>
  <c r="AZ131"/>
  <c r="AW131"/>
  <c r="L131"/>
  <c r="AX131"/>
  <c r="T131"/>
  <c r="AP131"/>
  <c r="AN131"/>
  <c r="M131"/>
  <c r="Q131"/>
  <c r="BF131"/>
  <c r="AI535"/>
  <c r="AT535"/>
  <c r="AB535"/>
  <c r="AU535"/>
  <c r="N535"/>
  <c r="AJ535"/>
  <c r="V535"/>
  <c r="AF535"/>
  <c r="AA535"/>
  <c r="AP535"/>
  <c r="AV535"/>
  <c r="AK535"/>
  <c r="U131"/>
  <c r="P535"/>
  <c r="Q535"/>
  <c r="X535"/>
  <c r="T535"/>
  <c r="AN535"/>
  <c r="S535"/>
  <c r="Y535"/>
  <c r="AQ535"/>
  <c r="J535"/>
  <c r="AS535"/>
  <c r="AG535"/>
  <c r="U535"/>
  <c r="AD535"/>
  <c r="AW535"/>
  <c r="R535"/>
  <c r="AO535"/>
  <c r="BA535"/>
  <c r="L535"/>
  <c r="M535"/>
  <c r="AY535"/>
  <c r="AX535"/>
  <c r="AH131"/>
  <c r="AZ535"/>
  <c r="I535"/>
  <c r="Z535"/>
  <c r="W535"/>
  <c r="AE535"/>
  <c r="K535"/>
  <c r="O535"/>
  <c r="AM535"/>
  <c r="AL535"/>
  <c r="AR535"/>
  <c r="AC535"/>
  <c r="AH535"/>
  <c r="L156"/>
  <c r="AR156"/>
  <c r="AA156"/>
  <c r="Q156"/>
  <c r="AX156"/>
  <c r="AK156"/>
  <c r="AV156"/>
  <c r="AM156"/>
  <c r="S156"/>
  <c r="V156"/>
  <c r="Y156"/>
  <c r="AJ156"/>
  <c r="T156"/>
  <c r="AQ156"/>
  <c r="Z156"/>
  <c r="AO156"/>
  <c r="H156"/>
  <c r="K156"/>
  <c r="AG156"/>
  <c r="G17"/>
  <c r="G48" s="1"/>
  <c r="AP156"/>
  <c r="AT156"/>
  <c r="AS156"/>
  <c r="AI156"/>
  <c r="N156"/>
  <c r="U156"/>
  <c r="I156"/>
  <c r="AB156"/>
  <c r="J156"/>
  <c r="AY156"/>
  <c r="AU156"/>
  <c r="AZ156"/>
  <c r="M156"/>
  <c r="R156"/>
  <c r="P156"/>
  <c r="AL156"/>
  <c r="AF156"/>
  <c r="AD156"/>
  <c r="AC156"/>
  <c r="AN156"/>
  <c r="AE156"/>
  <c r="O156"/>
  <c r="W156"/>
  <c r="AH156"/>
  <c r="O560"/>
  <c r="AK560"/>
  <c r="K560"/>
  <c r="AF560"/>
  <c r="AU560"/>
  <c r="Z560"/>
  <c r="AR560"/>
  <c r="U560"/>
  <c r="S560"/>
  <c r="Y560"/>
  <c r="H560"/>
  <c r="X156"/>
  <c r="AL560"/>
  <c r="Q560"/>
  <c r="I560"/>
  <c r="L560"/>
  <c r="AA560"/>
  <c r="AM560"/>
  <c r="AD560"/>
  <c r="AJ560"/>
  <c r="M560"/>
  <c r="AB560"/>
  <c r="AW156"/>
  <c r="AG560"/>
  <c r="P560"/>
  <c r="X560"/>
  <c r="AS560"/>
  <c r="AI560"/>
  <c r="AH560"/>
  <c r="AP560"/>
  <c r="AT560"/>
  <c r="V560"/>
  <c r="N560"/>
  <c r="AE560"/>
  <c r="AO560"/>
  <c r="W560"/>
  <c r="AN560"/>
  <c r="AQ560"/>
  <c r="J560"/>
  <c r="T560"/>
  <c r="AC560"/>
  <c r="R560"/>
  <c r="AK238"/>
  <c r="W238"/>
  <c r="K23"/>
  <c r="K54" s="1"/>
  <c r="AX238"/>
  <c r="AS238"/>
  <c r="AA238"/>
  <c r="AM238"/>
  <c r="L238"/>
  <c r="AN238"/>
  <c r="AY238"/>
  <c r="V238"/>
  <c r="R238"/>
  <c r="Q238"/>
  <c r="T238"/>
  <c r="AU238"/>
  <c r="AV238"/>
  <c r="AP238"/>
  <c r="AT238"/>
  <c r="BD238"/>
  <c r="AH238"/>
  <c r="AB238"/>
  <c r="AO238"/>
  <c r="AD238"/>
  <c r="AI238"/>
  <c r="S238"/>
  <c r="AJ238"/>
  <c r="AE238"/>
  <c r="U238"/>
  <c r="BB238"/>
  <c r="AR238"/>
  <c r="BC238"/>
  <c r="X238"/>
  <c r="AZ238"/>
  <c r="AL238"/>
  <c r="Y238"/>
  <c r="AG238"/>
  <c r="Z238"/>
  <c r="O238"/>
  <c r="BA238"/>
  <c r="N238"/>
  <c r="P238"/>
  <c r="AW238"/>
  <c r="AF238"/>
  <c r="M238"/>
  <c r="AC238"/>
  <c r="AQ238"/>
  <c r="AP642"/>
  <c r="R642"/>
  <c r="AZ642"/>
  <c r="U642"/>
  <c r="BC642"/>
  <c r="BF642"/>
  <c r="AI642"/>
  <c r="AK642"/>
  <c r="AV642"/>
  <c r="AX642"/>
  <c r="M642"/>
  <c r="AH642"/>
  <c r="AJ642"/>
  <c r="Z642"/>
  <c r="AU642"/>
  <c r="P642"/>
  <c r="AN642"/>
  <c r="W642"/>
  <c r="X642"/>
  <c r="Y642"/>
  <c r="BD642"/>
  <c r="BE642"/>
  <c r="T642"/>
  <c r="AD642"/>
  <c r="L642"/>
  <c r="AC642"/>
  <c r="AO642"/>
  <c r="BB642"/>
  <c r="AG642"/>
  <c r="AT642"/>
  <c r="BA642"/>
  <c r="AM642"/>
  <c r="N642"/>
  <c r="AW642"/>
  <c r="AQ642"/>
  <c r="S642"/>
  <c r="AB642"/>
  <c r="AF642"/>
  <c r="Q642"/>
  <c r="AE642"/>
  <c r="AR642"/>
  <c r="AL642"/>
  <c r="O642"/>
  <c r="V642"/>
  <c r="AA642"/>
  <c r="AS642"/>
  <c r="AY642"/>
  <c r="U316"/>
  <c r="M316"/>
  <c r="X316"/>
  <c r="AA316"/>
  <c r="S316"/>
  <c r="Y316"/>
  <c r="Z316"/>
  <c r="L316"/>
  <c r="P316"/>
  <c r="K29"/>
  <c r="K60" s="1"/>
  <c r="AB316"/>
  <c r="V316"/>
  <c r="N316"/>
  <c r="O316"/>
  <c r="T316"/>
  <c r="W316"/>
  <c r="Q316"/>
  <c r="R316"/>
  <c r="Q720"/>
  <c r="R720"/>
  <c r="P720"/>
  <c r="N720"/>
  <c r="T720"/>
  <c r="M720"/>
  <c r="L720"/>
  <c r="S720"/>
  <c r="O720"/>
  <c r="U720"/>
  <c r="S157"/>
  <c r="AA157"/>
  <c r="AD157"/>
  <c r="BA157"/>
  <c r="M157"/>
  <c r="O157"/>
  <c r="T157"/>
  <c r="AR157"/>
  <c r="AU157"/>
  <c r="AW157"/>
  <c r="AP157"/>
  <c r="V157"/>
  <c r="AN157"/>
  <c r="P157"/>
  <c r="Y157"/>
  <c r="AI157"/>
  <c r="AC157"/>
  <c r="AK157"/>
  <c r="AX157"/>
  <c r="AL157"/>
  <c r="AG157"/>
  <c r="L157"/>
  <c r="AV157"/>
  <c r="K157"/>
  <c r="W157"/>
  <c r="Z157"/>
  <c r="AS157"/>
  <c r="I157"/>
  <c r="AH157"/>
  <c r="Q157"/>
  <c r="AZ157"/>
  <c r="AY157"/>
  <c r="U157"/>
  <c r="AT157"/>
  <c r="AB157"/>
  <c r="AF157"/>
  <c r="AJ157"/>
  <c r="X157"/>
  <c r="N157"/>
  <c r="AO157"/>
  <c r="R157"/>
  <c r="J157"/>
  <c r="AM157"/>
  <c r="H17"/>
  <c r="H48" s="1"/>
  <c r="AE157"/>
  <c r="N561"/>
  <c r="O561"/>
  <c r="AC561"/>
  <c r="V561"/>
  <c r="AV561"/>
  <c r="Z561"/>
  <c r="L561"/>
  <c r="AK561"/>
  <c r="AR561"/>
  <c r="AH561"/>
  <c r="K561"/>
  <c r="Y561"/>
  <c r="AB561"/>
  <c r="AM561"/>
  <c r="AI561"/>
  <c r="U561"/>
  <c r="AF561"/>
  <c r="P561"/>
  <c r="X561"/>
  <c r="M561"/>
  <c r="AN561"/>
  <c r="W561"/>
  <c r="AA561"/>
  <c r="AO561"/>
  <c r="AQ561"/>
  <c r="AS561"/>
  <c r="AD561"/>
  <c r="AG561"/>
  <c r="J561"/>
  <c r="T561"/>
  <c r="AP561"/>
  <c r="AL561"/>
  <c r="Q561"/>
  <c r="S561"/>
  <c r="AE561"/>
  <c r="AT561"/>
  <c r="AJ561"/>
  <c r="AU561"/>
  <c r="AQ157"/>
  <c r="I561"/>
  <c r="R561"/>
  <c r="S313"/>
  <c r="P313"/>
  <c r="I313"/>
  <c r="K313"/>
  <c r="W313"/>
  <c r="V313"/>
  <c r="O313"/>
  <c r="T313"/>
  <c r="N313"/>
  <c r="U313"/>
  <c r="J313"/>
  <c r="R313"/>
  <c r="Y313"/>
  <c r="Q313"/>
  <c r="M313"/>
  <c r="H29"/>
  <c r="H60" s="1"/>
  <c r="Q717"/>
  <c r="O717"/>
  <c r="P717"/>
  <c r="X313"/>
  <c r="L717"/>
  <c r="J717"/>
  <c r="M717"/>
  <c r="R717"/>
  <c r="N717"/>
  <c r="L313"/>
  <c r="K717"/>
  <c r="I717"/>
  <c r="Z144"/>
  <c r="I144"/>
  <c r="AO144"/>
  <c r="AF144"/>
  <c r="AX144"/>
  <c r="BA144"/>
  <c r="U144"/>
  <c r="AE144"/>
  <c r="X144"/>
  <c r="AY144"/>
  <c r="AJ144"/>
  <c r="AB144"/>
  <c r="AL144"/>
  <c r="R144"/>
  <c r="AP144"/>
  <c r="V144"/>
  <c r="AT144"/>
  <c r="O144"/>
  <c r="P144"/>
  <c r="N144"/>
  <c r="AQ144"/>
  <c r="T144"/>
  <c r="H16"/>
  <c r="H47" s="1"/>
  <c r="AC144"/>
  <c r="AU144"/>
  <c r="AH144"/>
  <c r="L144"/>
  <c r="AA144"/>
  <c r="Q144"/>
  <c r="AV144"/>
  <c r="J144"/>
  <c r="AN144"/>
  <c r="W144"/>
  <c r="AI144"/>
  <c r="AW144"/>
  <c r="AZ144"/>
  <c r="Y144"/>
  <c r="S144"/>
  <c r="AS144"/>
  <c r="AD144"/>
  <c r="K144"/>
  <c r="AR144"/>
  <c r="M144"/>
  <c r="N548"/>
  <c r="Q548"/>
  <c r="AM548"/>
  <c r="AV548"/>
  <c r="AL548"/>
  <c r="AB548"/>
  <c r="AN548"/>
  <c r="V548"/>
  <c r="S548"/>
  <c r="T548"/>
  <c r="AR548"/>
  <c r="I548"/>
  <c r="AT548"/>
  <c r="AE548"/>
  <c r="O548"/>
  <c r="AU548"/>
  <c r="AG548"/>
  <c r="AJ548"/>
  <c r="J548"/>
  <c r="AO548"/>
  <c r="AD548"/>
  <c r="AG144"/>
  <c r="Z548"/>
  <c r="AI548"/>
  <c r="P548"/>
  <c r="K548"/>
  <c r="AP548"/>
  <c r="L548"/>
  <c r="AQ548"/>
  <c r="AH548"/>
  <c r="AC548"/>
  <c r="AK548"/>
  <c r="AK144"/>
  <c r="AM144"/>
  <c r="M548"/>
  <c r="Y548"/>
  <c r="X548"/>
  <c r="W548"/>
  <c r="U548"/>
  <c r="AS548"/>
  <c r="AF548"/>
  <c r="AA548"/>
  <c r="R548"/>
  <c r="R290"/>
  <c r="L290"/>
  <c r="P290"/>
  <c r="M290"/>
  <c r="O290"/>
  <c r="Q290"/>
  <c r="N290"/>
  <c r="K27"/>
  <c r="K58" s="1"/>
  <c r="P694"/>
  <c r="R694"/>
  <c r="O694"/>
  <c r="M694"/>
  <c r="N694"/>
  <c r="L694"/>
  <c r="Q694"/>
  <c r="AG146"/>
  <c r="O146"/>
  <c r="AQ146"/>
  <c r="V146"/>
  <c r="AR146"/>
  <c r="AC146"/>
  <c r="AI146"/>
  <c r="AN146"/>
  <c r="Y146"/>
  <c r="M146"/>
  <c r="J16"/>
  <c r="J47" s="1"/>
  <c r="AV146"/>
  <c r="AU146"/>
  <c r="AH146"/>
  <c r="AK146"/>
  <c r="AZ146"/>
  <c r="AB146"/>
  <c r="BB146"/>
  <c r="AM146"/>
  <c r="W146"/>
  <c r="U146"/>
  <c r="AX146"/>
  <c r="BA146"/>
  <c r="AF146"/>
  <c r="AY146"/>
  <c r="Z146"/>
  <c r="AD146"/>
  <c r="AL146"/>
  <c r="BC146"/>
  <c r="L146"/>
  <c r="AJ146"/>
  <c r="AA146"/>
  <c r="N146"/>
  <c r="Q146"/>
  <c r="T146"/>
  <c r="AO146"/>
  <c r="AT146"/>
  <c r="R146"/>
  <c r="AP146"/>
  <c r="K146"/>
  <c r="X146"/>
  <c r="AW146"/>
  <c r="AE146"/>
  <c r="AS146"/>
  <c r="S146"/>
  <c r="R550"/>
  <c r="AT550"/>
  <c r="AB550"/>
  <c r="AQ550"/>
  <c r="T550"/>
  <c r="AW550"/>
  <c r="Z550"/>
  <c r="AR550"/>
  <c r="AE550"/>
  <c r="N550"/>
  <c r="AG550"/>
  <c r="AU550"/>
  <c r="W550"/>
  <c r="L550"/>
  <c r="AH550"/>
  <c r="AN550"/>
  <c r="O550"/>
  <c r="Y550"/>
  <c r="X550"/>
  <c r="AJ550"/>
  <c r="AP550"/>
  <c r="AD550"/>
  <c r="K550"/>
  <c r="AC550"/>
  <c r="Q550"/>
  <c r="AI550"/>
  <c r="AS550"/>
  <c r="M550"/>
  <c r="S550"/>
  <c r="AL550"/>
  <c r="P146"/>
  <c r="AK550"/>
  <c r="AV550"/>
  <c r="AO550"/>
  <c r="V550"/>
  <c r="AF550"/>
  <c r="P550"/>
  <c r="U550"/>
  <c r="AM550"/>
  <c r="AX550"/>
  <c r="AA550"/>
  <c r="J31"/>
  <c r="J62" s="1"/>
  <c r="AS341"/>
  <c r="AK341"/>
  <c r="Z341"/>
  <c r="AB341"/>
  <c r="AP341"/>
  <c r="AF341"/>
  <c r="L341"/>
  <c r="U341"/>
  <c r="Y341"/>
  <c r="AI341"/>
  <c r="S341"/>
  <c r="M341"/>
  <c r="AG341"/>
  <c r="N341"/>
  <c r="Q341"/>
  <c r="AQ341"/>
  <c r="AJ341"/>
  <c r="P341"/>
  <c r="AC341"/>
  <c r="AM341"/>
  <c r="AH341"/>
  <c r="AA341"/>
  <c r="W341"/>
  <c r="X341"/>
  <c r="AN341"/>
  <c r="K341"/>
  <c r="V341"/>
  <c r="R341"/>
  <c r="T341"/>
  <c r="AL341"/>
  <c r="O341"/>
  <c r="AE341"/>
  <c r="AO341"/>
  <c r="AD341"/>
  <c r="AI745"/>
  <c r="K745"/>
  <c r="O745"/>
  <c r="V745"/>
  <c r="AN745"/>
  <c r="N745"/>
  <c r="W745"/>
  <c r="Q745"/>
  <c r="X745"/>
  <c r="AD745"/>
  <c r="AG745"/>
  <c r="AR341"/>
  <c r="Y745"/>
  <c r="AT745"/>
  <c r="U745"/>
  <c r="AS745"/>
  <c r="AB745"/>
  <c r="M745"/>
  <c r="R745"/>
  <c r="AH745"/>
  <c r="AJ745"/>
  <c r="AO745"/>
  <c r="AQ745"/>
  <c r="AP745"/>
  <c r="AV745"/>
  <c r="AW745"/>
  <c r="Z745"/>
  <c r="AE745"/>
  <c r="L745"/>
  <c r="AC745"/>
  <c r="AF745"/>
  <c r="S745"/>
  <c r="P745"/>
  <c r="AA745"/>
  <c r="AL745"/>
  <c r="AX745"/>
  <c r="T745"/>
  <c r="AM745"/>
  <c r="AU745"/>
  <c r="AR745"/>
  <c r="AK745"/>
  <c r="V132"/>
  <c r="AO132"/>
  <c r="AV132"/>
  <c r="AW132"/>
  <c r="U132"/>
  <c r="BE132"/>
  <c r="Z132"/>
  <c r="BC132"/>
  <c r="AN132"/>
  <c r="T132"/>
  <c r="N132"/>
  <c r="BF132"/>
  <c r="S132"/>
  <c r="AI132"/>
  <c r="AB132"/>
  <c r="O132"/>
  <c r="AL132"/>
  <c r="AH132"/>
  <c r="AY132"/>
  <c r="AU132"/>
  <c r="Q132"/>
  <c r="AX132"/>
  <c r="BB132"/>
  <c r="L132"/>
  <c r="AR132"/>
  <c r="R132"/>
  <c r="AA132"/>
  <c r="AG132"/>
  <c r="AM132"/>
  <c r="W132"/>
  <c r="BG132"/>
  <c r="X132"/>
  <c r="P132"/>
  <c r="BA132"/>
  <c r="BD132"/>
  <c r="AZ132"/>
  <c r="K132"/>
  <c r="AJ132"/>
  <c r="M132"/>
  <c r="I15"/>
  <c r="I46" s="1"/>
  <c r="AK132"/>
  <c r="AD132"/>
  <c r="AF132"/>
  <c r="AS132"/>
  <c r="Y132"/>
  <c r="AT132"/>
  <c r="AQ132"/>
  <c r="AE132"/>
  <c r="J132"/>
  <c r="AP132"/>
  <c r="AC132"/>
  <c r="N536"/>
  <c r="K536"/>
  <c r="AT536"/>
  <c r="V536"/>
  <c r="AD536"/>
  <c r="AF536"/>
  <c r="P536"/>
  <c r="Y536"/>
  <c r="AC536"/>
  <c r="AN536"/>
  <c r="AI536"/>
  <c r="Z536"/>
  <c r="AB536"/>
  <c r="AE536"/>
  <c r="U536"/>
  <c r="S536"/>
  <c r="AY536"/>
  <c r="AA536"/>
  <c r="O536"/>
  <c r="AJ536"/>
  <c r="AP536"/>
  <c r="M536"/>
  <c r="BA536"/>
  <c r="AX536"/>
  <c r="AG536"/>
  <c r="Q536"/>
  <c r="R536"/>
  <c r="AU536"/>
  <c r="J536"/>
  <c r="AW536"/>
  <c r="X536"/>
  <c r="T536"/>
  <c r="AL536"/>
  <c r="AV536"/>
  <c r="L536"/>
  <c r="AK536"/>
  <c r="AO536"/>
  <c r="BB536"/>
  <c r="W536"/>
  <c r="AM536"/>
  <c r="AZ536"/>
  <c r="AQ536"/>
  <c r="AR536"/>
  <c r="AH536"/>
  <c r="AS536"/>
  <c r="J300"/>
  <c r="L300"/>
  <c r="I300"/>
  <c r="M300"/>
  <c r="J704"/>
  <c r="K704"/>
  <c r="L704"/>
  <c r="I704"/>
  <c r="K300"/>
  <c r="H28"/>
  <c r="H59" s="1"/>
  <c r="G105" i="1"/>
  <c r="K143"/>
  <c r="I209" i="18"/>
  <c r="Q209"/>
  <c r="H21"/>
  <c r="H52" s="1"/>
  <c r="AW209"/>
  <c r="X209"/>
  <c r="BH209"/>
  <c r="AR209"/>
  <c r="N209"/>
  <c r="AX209"/>
  <c r="AU209"/>
  <c r="AL209"/>
  <c r="BD209"/>
  <c r="AB209"/>
  <c r="AV209"/>
  <c r="AE209"/>
  <c r="AQ209"/>
  <c r="BB209"/>
  <c r="L209"/>
  <c r="K209"/>
  <c r="R209"/>
  <c r="AA209"/>
  <c r="BF209"/>
  <c r="BE209"/>
  <c r="AI209"/>
  <c r="S209"/>
  <c r="AH209"/>
  <c r="T209"/>
  <c r="AK209"/>
  <c r="Z209"/>
  <c r="BI209"/>
  <c r="AJ209"/>
  <c r="AT209"/>
  <c r="AF209"/>
  <c r="AD209"/>
  <c r="AN209"/>
  <c r="AG209"/>
  <c r="V209"/>
  <c r="AY209"/>
  <c r="AS209"/>
  <c r="AZ209"/>
  <c r="AO209"/>
  <c r="AP209"/>
  <c r="W209"/>
  <c r="BA209"/>
  <c r="O209"/>
  <c r="P209"/>
  <c r="M209"/>
  <c r="J209"/>
  <c r="Y209"/>
  <c r="U209"/>
  <c r="BC209"/>
  <c r="AC209"/>
  <c r="AM209"/>
  <c r="AE613"/>
  <c r="R613"/>
  <c r="P613"/>
  <c r="AW613"/>
  <c r="AU613"/>
  <c r="K613"/>
  <c r="I613"/>
  <c r="V613"/>
  <c r="AH613"/>
  <c r="U613"/>
  <c r="BG209"/>
  <c r="AT613"/>
  <c r="AF613"/>
  <c r="AN613"/>
  <c r="AL613"/>
  <c r="AC613"/>
  <c r="N613"/>
  <c r="S613"/>
  <c r="L613"/>
  <c r="AQ613"/>
  <c r="AI613"/>
  <c r="AK613"/>
  <c r="AJ613"/>
  <c r="AY613"/>
  <c r="AR613"/>
  <c r="M613"/>
  <c r="W613"/>
  <c r="AD613"/>
  <c r="AA613"/>
  <c r="AZ613"/>
  <c r="BB613"/>
  <c r="AX613"/>
  <c r="AB613"/>
  <c r="BA613"/>
  <c r="J613"/>
  <c r="Z613"/>
  <c r="AP613"/>
  <c r="AG613"/>
  <c r="Y613"/>
  <c r="T613"/>
  <c r="AM613"/>
  <c r="AO613"/>
  <c r="AV613"/>
  <c r="X613"/>
  <c r="O613"/>
  <c r="AS613"/>
  <c r="BC613"/>
  <c r="Q613"/>
  <c r="BF120"/>
  <c r="AS120"/>
  <c r="AC120"/>
  <c r="AM120"/>
  <c r="AU120"/>
  <c r="W120"/>
  <c r="Z120"/>
  <c r="BB120"/>
  <c r="AT120"/>
  <c r="AD120"/>
  <c r="X120"/>
  <c r="Q120"/>
  <c r="L120"/>
  <c r="AK120"/>
  <c r="AR120"/>
  <c r="AJ120"/>
  <c r="M120"/>
  <c r="N120"/>
  <c r="BG120"/>
  <c r="AZ120"/>
  <c r="Y120"/>
  <c r="U120"/>
  <c r="AY120"/>
  <c r="BA120"/>
  <c r="AH120"/>
  <c r="R120"/>
  <c r="J14"/>
  <c r="J45" s="1"/>
  <c r="AO120"/>
  <c r="AI120"/>
  <c r="AE120"/>
  <c r="AL120"/>
  <c r="BH120"/>
  <c r="V120"/>
  <c r="BD120"/>
  <c r="AW120"/>
  <c r="AV120"/>
  <c r="AA120"/>
  <c r="AG120"/>
  <c r="AQ120"/>
  <c r="BC120"/>
  <c r="BE120"/>
  <c r="AN120"/>
  <c r="S120"/>
  <c r="O120"/>
  <c r="AX120"/>
  <c r="P120"/>
  <c r="AP120"/>
  <c r="AB120"/>
  <c r="AF120"/>
  <c r="AI524"/>
  <c r="AT524"/>
  <c r="AS524"/>
  <c r="L524"/>
  <c r="AA524"/>
  <c r="V524"/>
  <c r="AX524"/>
  <c r="Z524"/>
  <c r="Q524"/>
  <c r="AW524"/>
  <c r="U524"/>
  <c r="N524"/>
  <c r="S524"/>
  <c r="AE524"/>
  <c r="AD524"/>
  <c r="P524"/>
  <c r="AV524"/>
  <c r="R524"/>
  <c r="AM524"/>
  <c r="M524"/>
  <c r="AF524"/>
  <c r="K120"/>
  <c r="T524"/>
  <c r="O524"/>
  <c r="AP524"/>
  <c r="AB524"/>
  <c r="AJ524"/>
  <c r="W524"/>
  <c r="AQ524"/>
  <c r="AU524"/>
  <c r="T120"/>
  <c r="AR524"/>
  <c r="X524"/>
  <c r="AH524"/>
  <c r="AL524"/>
  <c r="Y524"/>
  <c r="K524"/>
  <c r="AN524"/>
  <c r="AG524"/>
  <c r="AC524"/>
  <c r="AK524"/>
  <c r="AO524"/>
  <c r="O302"/>
  <c r="J28"/>
  <c r="J59" s="1"/>
  <c r="L302"/>
  <c r="K302"/>
  <c r="N302"/>
  <c r="M302"/>
  <c r="K706"/>
  <c r="M706"/>
  <c r="N706"/>
  <c r="L706"/>
  <c r="H143" i="1"/>
  <c r="BH121" i="18"/>
  <c r="AE121"/>
  <c r="BD121"/>
  <c r="AF121"/>
  <c r="AW121"/>
  <c r="M121"/>
  <c r="AY121"/>
  <c r="S121"/>
  <c r="AG121"/>
  <c r="AD121"/>
  <c r="L121"/>
  <c r="Z121"/>
  <c r="AX121"/>
  <c r="Y121"/>
  <c r="T121"/>
  <c r="AP121"/>
  <c r="BE121"/>
  <c r="AI121"/>
  <c r="V121"/>
  <c r="AK121"/>
  <c r="AT121"/>
  <c r="BI121"/>
  <c r="N121"/>
  <c r="AO121"/>
  <c r="AM121"/>
  <c r="AJ121"/>
  <c r="BG121"/>
  <c r="P121"/>
  <c r="X121"/>
  <c r="AH121"/>
  <c r="BF121"/>
  <c r="AC121"/>
  <c r="AV121"/>
  <c r="AU121"/>
  <c r="Q121"/>
  <c r="AZ121"/>
  <c r="K14"/>
  <c r="K45" s="1"/>
  <c r="BB121"/>
  <c r="W121"/>
  <c r="AN121"/>
  <c r="AQ121"/>
  <c r="U121"/>
  <c r="R121"/>
  <c r="AA121"/>
  <c r="AR121"/>
  <c r="BA121"/>
  <c r="AB121"/>
  <c r="BC121"/>
  <c r="AS121"/>
  <c r="O121"/>
  <c r="AL121"/>
  <c r="AI525"/>
  <c r="AM525"/>
  <c r="X525"/>
  <c r="N525"/>
  <c r="T525"/>
  <c r="AX525"/>
  <c r="AK525"/>
  <c r="AY525"/>
  <c r="AC525"/>
  <c r="AG525"/>
  <c r="U525"/>
  <c r="AR525"/>
  <c r="O525"/>
  <c r="AW525"/>
  <c r="AT525"/>
  <c r="Z525"/>
  <c r="AF525"/>
  <c r="P525"/>
  <c r="L525"/>
  <c r="AO525"/>
  <c r="M525"/>
  <c r="AQ525"/>
  <c r="AE525"/>
  <c r="AN525"/>
  <c r="AJ525"/>
  <c r="S525"/>
  <c r="AA525"/>
  <c r="AD525"/>
  <c r="Y525"/>
  <c r="Q525"/>
  <c r="AV525"/>
  <c r="V525"/>
  <c r="AB525"/>
  <c r="R525"/>
  <c r="AH525"/>
  <c r="W525"/>
  <c r="AP525"/>
  <c r="AL525"/>
  <c r="AS525"/>
  <c r="AU525"/>
  <c r="BD147"/>
  <c r="AI147"/>
  <c r="AA147"/>
  <c r="Y147"/>
  <c r="AS147"/>
  <c r="AW147"/>
  <c r="S147"/>
  <c r="AC147"/>
  <c r="V147"/>
  <c r="AV147"/>
  <c r="AX147"/>
  <c r="AE147"/>
  <c r="AH147"/>
  <c r="BC147"/>
  <c r="AY147"/>
  <c r="AP147"/>
  <c r="BA147"/>
  <c r="M147"/>
  <c r="AO147"/>
  <c r="AL147"/>
  <c r="AG147"/>
  <c r="U147"/>
  <c r="AM147"/>
  <c r="AT147"/>
  <c r="AJ147"/>
  <c r="X147"/>
  <c r="K16"/>
  <c r="K47" s="1"/>
  <c r="AQ147"/>
  <c r="AR147"/>
  <c r="AD147"/>
  <c r="N147"/>
  <c r="Z147"/>
  <c r="AK147"/>
  <c r="AZ147"/>
  <c r="R147"/>
  <c r="AF147"/>
  <c r="L147"/>
  <c r="AB147"/>
  <c r="Q147"/>
  <c r="T147"/>
  <c r="W147"/>
  <c r="O147"/>
  <c r="AU147"/>
  <c r="P147"/>
  <c r="AN147"/>
  <c r="BB147"/>
  <c r="AN551"/>
  <c r="AH551"/>
  <c r="X551"/>
  <c r="AJ551"/>
  <c r="AE551"/>
  <c r="Z551"/>
  <c r="N551"/>
  <c r="M551"/>
  <c r="V551"/>
  <c r="L551"/>
  <c r="AM551"/>
  <c r="Q551"/>
  <c r="AA551"/>
  <c r="AD551"/>
  <c r="AY551"/>
  <c r="AG551"/>
  <c r="AT551"/>
  <c r="W551"/>
  <c r="AR551"/>
  <c r="AU551"/>
  <c r="AK551"/>
  <c r="AL551"/>
  <c r="AC551"/>
  <c r="AS551"/>
  <c r="AW551"/>
  <c r="O551"/>
  <c r="AI551"/>
  <c r="T551"/>
  <c r="AP551"/>
  <c r="AO551"/>
  <c r="AV551"/>
  <c r="AF551"/>
  <c r="AQ551"/>
  <c r="S551"/>
  <c r="AB551"/>
  <c r="P551"/>
  <c r="AX551"/>
  <c r="R551"/>
  <c r="Y551"/>
  <c r="U551"/>
  <c r="AN221"/>
  <c r="AV221"/>
  <c r="AP221"/>
  <c r="AA221"/>
  <c r="S221"/>
  <c r="AO221"/>
  <c r="AL221"/>
  <c r="AB221"/>
  <c r="N221"/>
  <c r="W221"/>
  <c r="AQ221"/>
  <c r="J221"/>
  <c r="I221"/>
  <c r="R221"/>
  <c r="L221"/>
  <c r="AD221"/>
  <c r="V221"/>
  <c r="AU221"/>
  <c r="AT221"/>
  <c r="AY221"/>
  <c r="AW221"/>
  <c r="K221"/>
  <c r="AX221"/>
  <c r="AC221"/>
  <c r="Y221"/>
  <c r="X221"/>
  <c r="AK221"/>
  <c r="AM221"/>
  <c r="AG221"/>
  <c r="P221"/>
  <c r="AR221"/>
  <c r="M221"/>
  <c r="T221"/>
  <c r="AE221"/>
  <c r="AJ221"/>
  <c r="AF221"/>
  <c r="AH221"/>
  <c r="AZ221"/>
  <c r="G22"/>
  <c r="G53" s="1"/>
  <c r="Z221"/>
  <c r="Q221"/>
  <c r="O221"/>
  <c r="H221"/>
  <c r="AS221"/>
  <c r="U221"/>
  <c r="AI221"/>
  <c r="AG625"/>
  <c r="AF625"/>
  <c r="Q625"/>
  <c r="AV625"/>
  <c r="AE625"/>
  <c r="AX625"/>
  <c r="AD625"/>
  <c r="AZ625"/>
  <c r="AO625"/>
  <c r="H625"/>
  <c r="AW625"/>
  <c r="U625"/>
  <c r="AT625"/>
  <c r="V625"/>
  <c r="AR625"/>
  <c r="AK625"/>
  <c r="T625"/>
  <c r="I625"/>
  <c r="AA625"/>
  <c r="AQ625"/>
  <c r="J625"/>
  <c r="AC625"/>
  <c r="W625"/>
  <c r="AJ625"/>
  <c r="AI625"/>
  <c r="AS625"/>
  <c r="AP625"/>
  <c r="AL625"/>
  <c r="AB625"/>
  <c r="AH625"/>
  <c r="P625"/>
  <c r="AN625"/>
  <c r="BA625"/>
  <c r="R625"/>
  <c r="AU625"/>
  <c r="Y625"/>
  <c r="O625"/>
  <c r="BB625"/>
  <c r="N625"/>
  <c r="K625"/>
  <c r="X625"/>
  <c r="M625"/>
  <c r="Z625"/>
  <c r="AY625"/>
  <c r="AM625"/>
  <c r="L625"/>
  <c r="S625"/>
  <c r="J105" i="1"/>
  <c r="L287" i="18"/>
  <c r="O287"/>
  <c r="M287"/>
  <c r="H27"/>
  <c r="H58" s="1"/>
  <c r="I287"/>
  <c r="K287"/>
  <c r="N287"/>
  <c r="L691"/>
  <c r="J287"/>
  <c r="I691"/>
  <c r="K691"/>
  <c r="M691"/>
  <c r="N691"/>
  <c r="O691"/>
  <c r="J691"/>
  <c r="K301"/>
  <c r="J301"/>
  <c r="N301"/>
  <c r="M301"/>
  <c r="L301"/>
  <c r="I28"/>
  <c r="I59" s="1"/>
  <c r="K705"/>
  <c r="J705"/>
  <c r="M705"/>
  <c r="L705"/>
  <c r="AF339"/>
  <c r="M339"/>
  <c r="AQ339"/>
  <c r="AN339"/>
  <c r="R339"/>
  <c r="O339"/>
  <c r="AJ339"/>
  <c r="Y339"/>
  <c r="AC339"/>
  <c r="P339"/>
  <c r="J339"/>
  <c r="AL339"/>
  <c r="AI339"/>
  <c r="AM339"/>
  <c r="AD339"/>
  <c r="AG339"/>
  <c r="Q339"/>
  <c r="W339"/>
  <c r="S339"/>
  <c r="H31"/>
  <c r="H62" s="1"/>
  <c r="AO339"/>
  <c r="V339"/>
  <c r="AK339"/>
  <c r="AA339"/>
  <c r="U339"/>
  <c r="X339"/>
  <c r="Z339"/>
  <c r="T339"/>
  <c r="K339"/>
  <c r="AE339"/>
  <c r="AB339"/>
  <c r="I339"/>
  <c r="AH339"/>
  <c r="N339"/>
  <c r="V743"/>
  <c r="N743"/>
  <c r="AF743"/>
  <c r="W743"/>
  <c r="T743"/>
  <c r="AP743"/>
  <c r="AJ743"/>
  <c r="AQ743"/>
  <c r="AT743"/>
  <c r="U743"/>
  <c r="L339"/>
  <c r="AR743"/>
  <c r="K743"/>
  <c r="AU743"/>
  <c r="AN743"/>
  <c r="Z743"/>
  <c r="AL743"/>
  <c r="X743"/>
  <c r="AE743"/>
  <c r="I743"/>
  <c r="AV743"/>
  <c r="S743"/>
  <c r="L743"/>
  <c r="J743"/>
  <c r="AD743"/>
  <c r="Q743"/>
  <c r="O743"/>
  <c r="M743"/>
  <c r="AG743"/>
  <c r="R743"/>
  <c r="AB743"/>
  <c r="AP339"/>
  <c r="P743"/>
  <c r="AH743"/>
  <c r="AC743"/>
  <c r="AA743"/>
  <c r="AO743"/>
  <c r="AM743"/>
  <c r="AK743"/>
  <c r="AS743"/>
  <c r="AI743"/>
  <c r="Y743"/>
  <c r="N289"/>
  <c r="P289"/>
  <c r="L289"/>
  <c r="O289"/>
  <c r="K289"/>
  <c r="J27"/>
  <c r="J58" s="1"/>
  <c r="M289"/>
  <c r="Q289"/>
  <c r="L693"/>
  <c r="Q693"/>
  <c r="M693"/>
  <c r="O693"/>
  <c r="P693"/>
  <c r="N693"/>
  <c r="K693"/>
  <c r="AZ93"/>
  <c r="AK93"/>
  <c r="L93"/>
  <c r="AJ93"/>
  <c r="I12"/>
  <c r="I43" s="1"/>
  <c r="AD93"/>
  <c r="AG93"/>
  <c r="AV93"/>
  <c r="BD93"/>
  <c r="BB93"/>
  <c r="P93"/>
  <c r="K93"/>
  <c r="AI93"/>
  <c r="U93"/>
  <c r="BC93"/>
  <c r="AT93"/>
  <c r="AW93"/>
  <c r="AB93"/>
  <c r="AS93"/>
  <c r="BE93"/>
  <c r="O93"/>
  <c r="AQ93"/>
  <c r="AC93"/>
  <c r="AU93"/>
  <c r="AO93"/>
  <c r="Z93"/>
  <c r="Q93"/>
  <c r="BA93"/>
  <c r="AR93"/>
  <c r="AE93"/>
  <c r="AF93"/>
  <c r="AP93"/>
  <c r="Y93"/>
  <c r="BF93"/>
  <c r="W93"/>
  <c r="BG93"/>
  <c r="BH93"/>
  <c r="AN93"/>
  <c r="R93"/>
  <c r="S93"/>
  <c r="M93"/>
  <c r="AL93"/>
  <c r="AH93"/>
  <c r="T93"/>
  <c r="J93"/>
  <c r="BI93"/>
  <c r="AM93"/>
  <c r="AY93"/>
  <c r="V93"/>
  <c r="AX93"/>
  <c r="K497"/>
  <c r="AI497"/>
  <c r="Y497"/>
  <c r="AU497"/>
  <c r="AL497"/>
  <c r="AN497"/>
  <c r="W497"/>
  <c r="AH497"/>
  <c r="X497"/>
  <c r="AE497"/>
  <c r="M497"/>
  <c r="R497"/>
  <c r="AS497"/>
  <c r="V497"/>
  <c r="U497"/>
  <c r="AR497"/>
  <c r="AG497"/>
  <c r="S497"/>
  <c r="AK497"/>
  <c r="AF497"/>
  <c r="AA93"/>
  <c r="N93"/>
  <c r="AW497"/>
  <c r="AA497"/>
  <c r="AQ497"/>
  <c r="AV497"/>
  <c r="AD497"/>
  <c r="L497"/>
  <c r="AT497"/>
  <c r="J497"/>
  <c r="AO497"/>
  <c r="AM497"/>
  <c r="P497"/>
  <c r="Z497"/>
  <c r="AP497"/>
  <c r="Q497"/>
  <c r="AJ497"/>
  <c r="AC497"/>
  <c r="N497"/>
  <c r="X93"/>
  <c r="O497"/>
  <c r="T497"/>
  <c r="AB497"/>
  <c r="U340"/>
  <c r="AJ340"/>
  <c r="I31"/>
  <c r="I62" s="1"/>
  <c r="AO340"/>
  <c r="T340"/>
  <c r="P340"/>
  <c r="AH340"/>
  <c r="AA340"/>
  <c r="AP340"/>
  <c r="Q340"/>
  <c r="AD340"/>
  <c r="AM340"/>
  <c r="AN340"/>
  <c r="S340"/>
  <c r="Z340"/>
  <c r="O340"/>
  <c r="AC340"/>
  <c r="AI340"/>
  <c r="R340"/>
  <c r="L340"/>
  <c r="M340"/>
  <c r="AE340"/>
  <c r="N340"/>
  <c r="AQ340"/>
  <c r="Y340"/>
  <c r="AG340"/>
  <c r="AL340"/>
  <c r="AF340"/>
  <c r="AB340"/>
  <c r="AR340"/>
  <c r="V340"/>
  <c r="AK340"/>
  <c r="K340"/>
  <c r="X340"/>
  <c r="J340"/>
  <c r="W340"/>
  <c r="AU744"/>
  <c r="AA744"/>
  <c r="AB744"/>
  <c r="AM744"/>
  <c r="Z744"/>
  <c r="R744"/>
  <c r="AP744"/>
  <c r="V744"/>
  <c r="AS744"/>
  <c r="W744"/>
  <c r="L744"/>
  <c r="AO744"/>
  <c r="Q744"/>
  <c r="K744"/>
  <c r="AH744"/>
  <c r="S744"/>
  <c r="AD744"/>
  <c r="AT744"/>
  <c r="AV744"/>
  <c r="AG744"/>
  <c r="U744"/>
  <c r="P744"/>
  <c r="M744"/>
  <c r="Y744"/>
  <c r="AR744"/>
  <c r="AJ744"/>
  <c r="AL744"/>
  <c r="AF744"/>
  <c r="AI744"/>
  <c r="O744"/>
  <c r="AN744"/>
  <c r="X744"/>
  <c r="T744"/>
  <c r="AC744"/>
  <c r="AK744"/>
  <c r="AW744"/>
  <c r="J744"/>
  <c r="N744"/>
  <c r="AQ744"/>
  <c r="AE744"/>
  <c r="N303"/>
  <c r="O303"/>
  <c r="M303"/>
  <c r="L303"/>
  <c r="K28"/>
  <c r="K59" s="1"/>
  <c r="P303"/>
  <c r="O707"/>
  <c r="M707"/>
  <c r="L707"/>
  <c r="N707"/>
  <c r="P288"/>
  <c r="N288"/>
  <c r="K288"/>
  <c r="I27"/>
  <c r="I58" s="1"/>
  <c r="L288"/>
  <c r="O288"/>
  <c r="J288"/>
  <c r="M288"/>
  <c r="O692"/>
  <c r="N692"/>
  <c r="M692"/>
  <c r="P692"/>
  <c r="K692"/>
  <c r="L692"/>
  <c r="J692"/>
  <c r="AN160"/>
  <c r="S160"/>
  <c r="AQ160"/>
  <c r="T160"/>
  <c r="AC160"/>
  <c r="AS160"/>
  <c r="AA160"/>
  <c r="AM160"/>
  <c r="BC160"/>
  <c r="AW160"/>
  <c r="AX160"/>
  <c r="AL160"/>
  <c r="AY160"/>
  <c r="O160"/>
  <c r="Y160"/>
  <c r="AI160"/>
  <c r="AE160"/>
  <c r="X160"/>
  <c r="AG160"/>
  <c r="N160"/>
  <c r="L160"/>
  <c r="W160"/>
  <c r="P160"/>
  <c r="R160"/>
  <c r="AF160"/>
  <c r="AO160"/>
  <c r="BB160"/>
  <c r="AB160"/>
  <c r="U160"/>
  <c r="Q160"/>
  <c r="Z160"/>
  <c r="V160"/>
  <c r="AR160"/>
  <c r="K17"/>
  <c r="K48" s="1"/>
  <c r="M160"/>
  <c r="BA160"/>
  <c r="AZ160"/>
  <c r="AT160"/>
  <c r="AV160"/>
  <c r="BD160"/>
  <c r="AH160"/>
  <c r="AK160"/>
  <c r="AJ160"/>
  <c r="AU160"/>
  <c r="T564"/>
  <c r="AO564"/>
  <c r="AA564"/>
  <c r="AU564"/>
  <c r="AQ564"/>
  <c r="Y564"/>
  <c r="AS564"/>
  <c r="AR564"/>
  <c r="AY564"/>
  <c r="AD160"/>
  <c r="AP160"/>
  <c r="V564"/>
  <c r="AX564"/>
  <c r="Z564"/>
  <c r="AJ564"/>
  <c r="O564"/>
  <c r="X564"/>
  <c r="AV564"/>
  <c r="W564"/>
  <c r="U564"/>
  <c r="AP564"/>
  <c r="M564"/>
  <c r="AL564"/>
  <c r="Q564"/>
  <c r="AM564"/>
  <c r="AC564"/>
  <c r="AT564"/>
  <c r="AN564"/>
  <c r="AD564"/>
  <c r="S564"/>
  <c r="AI564"/>
  <c r="R564"/>
  <c r="L564"/>
  <c r="AB564"/>
  <c r="AW564"/>
  <c r="AH564"/>
  <c r="N564"/>
  <c r="AE564"/>
  <c r="AG564"/>
  <c r="AK564"/>
  <c r="P564"/>
  <c r="AF564"/>
  <c r="W251"/>
  <c r="BF251"/>
  <c r="AP251"/>
  <c r="R251"/>
  <c r="BH251"/>
  <c r="AQ251"/>
  <c r="O251"/>
  <c r="AB251"/>
  <c r="AA251"/>
  <c r="AS251"/>
  <c r="AO251"/>
  <c r="AW251"/>
  <c r="AR251"/>
  <c r="AC251"/>
  <c r="P251"/>
  <c r="AY251"/>
  <c r="BE251"/>
  <c r="AK251"/>
  <c r="AH251"/>
  <c r="BI251"/>
  <c r="S251"/>
  <c r="K24"/>
  <c r="K55" s="1"/>
  <c r="AN251"/>
  <c r="AL251"/>
  <c r="X251"/>
  <c r="Y251"/>
  <c r="AZ251"/>
  <c r="AI251"/>
  <c r="AE251"/>
  <c r="AG251"/>
  <c r="AD251"/>
  <c r="BC251"/>
  <c r="L251"/>
  <c r="AJ251"/>
  <c r="AV251"/>
  <c r="V251"/>
  <c r="N251"/>
  <c r="AU251"/>
  <c r="T251"/>
  <c r="BB251"/>
  <c r="Q251"/>
  <c r="AF251"/>
  <c r="Z251"/>
  <c r="AT251"/>
  <c r="U251"/>
  <c r="BG251"/>
  <c r="BA251"/>
  <c r="AX251"/>
  <c r="M251"/>
  <c r="AV655"/>
  <c r="BB655"/>
  <c r="Q655"/>
  <c r="AW655"/>
  <c r="AU655"/>
  <c r="S655"/>
  <c r="AJ655"/>
  <c r="L655"/>
  <c r="BA655"/>
  <c r="AM655"/>
  <c r="AP655"/>
  <c r="Y655"/>
  <c r="AB655"/>
  <c r="M655"/>
  <c r="AY655"/>
  <c r="AC655"/>
  <c r="AZ655"/>
  <c r="BF655"/>
  <c r="BD655"/>
  <c r="AT655"/>
  <c r="AN655"/>
  <c r="AE655"/>
  <c r="AH655"/>
  <c r="AA655"/>
  <c r="U655"/>
  <c r="BD251"/>
  <c r="AM251"/>
  <c r="X655"/>
  <c r="V655"/>
  <c r="AI655"/>
  <c r="AX655"/>
  <c r="AS655"/>
  <c r="T655"/>
  <c r="AQ655"/>
  <c r="AO655"/>
  <c r="AR655"/>
  <c r="Z655"/>
  <c r="N655"/>
  <c r="BE655"/>
  <c r="AD655"/>
  <c r="BC655"/>
  <c r="AL655"/>
  <c r="R655"/>
  <c r="O655"/>
  <c r="AK655"/>
  <c r="P655"/>
  <c r="W655"/>
  <c r="AF655"/>
  <c r="AG655"/>
  <c r="AN211"/>
  <c r="BB211"/>
  <c r="AK211"/>
  <c r="AM211"/>
  <c r="V211"/>
  <c r="AO211"/>
  <c r="Y211"/>
  <c r="Q211"/>
  <c r="P211"/>
  <c r="W211"/>
  <c r="O211"/>
  <c r="AD211"/>
  <c r="BH211"/>
  <c r="M211"/>
  <c r="AF211"/>
  <c r="AB211"/>
  <c r="AR211"/>
  <c r="AS211"/>
  <c r="X211"/>
  <c r="AZ211"/>
  <c r="AW211"/>
  <c r="BD211"/>
  <c r="L211"/>
  <c r="AE211"/>
  <c r="AY211"/>
  <c r="K211"/>
  <c r="J21"/>
  <c r="J52" s="1"/>
  <c r="BI211"/>
  <c r="S211"/>
  <c r="U211"/>
  <c r="N211"/>
  <c r="AX211"/>
  <c r="Z211"/>
  <c r="AL211"/>
  <c r="AT211"/>
  <c r="AH211"/>
  <c r="BF211"/>
  <c r="T211"/>
  <c r="AA211"/>
  <c r="R211"/>
  <c r="AQ211"/>
  <c r="AU211"/>
  <c r="AJ211"/>
  <c r="AG211"/>
  <c r="BG211"/>
  <c r="BA211"/>
  <c r="AC211"/>
  <c r="AP211"/>
  <c r="BC211"/>
  <c r="BE211"/>
  <c r="AV211"/>
  <c r="AI211"/>
  <c r="AQ615"/>
  <c r="AS615"/>
  <c r="AL615"/>
  <c r="AV615"/>
  <c r="AE615"/>
  <c r="AN615"/>
  <c r="N615"/>
  <c r="AA615"/>
  <c r="BC615"/>
  <c r="Y615"/>
  <c r="AX615"/>
  <c r="P615"/>
  <c r="BD615"/>
  <c r="BA615"/>
  <c r="AF615"/>
  <c r="AR615"/>
  <c r="AH615"/>
  <c r="AP615"/>
  <c r="U615"/>
  <c r="AY615"/>
  <c r="Q615"/>
  <c r="R615"/>
  <c r="AK615"/>
  <c r="L615"/>
  <c r="AW615"/>
  <c r="AU615"/>
  <c r="M615"/>
  <c r="W615"/>
  <c r="AO615"/>
  <c r="AC615"/>
  <c r="AM615"/>
  <c r="Z615"/>
  <c r="AZ615"/>
  <c r="K615"/>
  <c r="AI615"/>
  <c r="T615"/>
  <c r="AD615"/>
  <c r="AB615"/>
  <c r="AG615"/>
  <c r="BB615"/>
  <c r="AJ615"/>
  <c r="V615"/>
  <c r="BE615"/>
  <c r="X615"/>
  <c r="AT615"/>
  <c r="O615"/>
  <c r="S615"/>
  <c r="AH210"/>
  <c r="AM210"/>
  <c r="BE210"/>
  <c r="S210"/>
  <c r="AY210"/>
  <c r="AR210"/>
  <c r="AW210"/>
  <c r="AG210"/>
  <c r="AQ210"/>
  <c r="AK210"/>
  <c r="AJ210"/>
  <c r="P210"/>
  <c r="BI210"/>
  <c r="AO210"/>
  <c r="AN210"/>
  <c r="L210"/>
  <c r="W210"/>
  <c r="BF210"/>
  <c r="AL210"/>
  <c r="AT210"/>
  <c r="BB210"/>
  <c r="R210"/>
  <c r="U210"/>
  <c r="T210"/>
  <c r="BD210"/>
  <c r="Z210"/>
  <c r="AB210"/>
  <c r="AV210"/>
  <c r="AE210"/>
  <c r="AA210"/>
  <c r="AS210"/>
  <c r="BG210"/>
  <c r="BC210"/>
  <c r="X210"/>
  <c r="AC210"/>
  <c r="AZ210"/>
  <c r="AP210"/>
  <c r="AX210"/>
  <c r="V210"/>
  <c r="Q210"/>
  <c r="AF210"/>
  <c r="AI210"/>
  <c r="BH210"/>
  <c r="O210"/>
  <c r="AD210"/>
  <c r="BA210"/>
  <c r="I21"/>
  <c r="I52" s="1"/>
  <c r="K210"/>
  <c r="AU210"/>
  <c r="Y210"/>
  <c r="M210"/>
  <c r="J210"/>
  <c r="N210"/>
  <c r="K614"/>
  <c r="BC614"/>
  <c r="AP614"/>
  <c r="AR614"/>
  <c r="Q614"/>
  <c r="W614"/>
  <c r="AZ614"/>
  <c r="AH614"/>
  <c r="AB614"/>
  <c r="O614"/>
  <c r="BA614"/>
  <c r="AK614"/>
  <c r="S614"/>
  <c r="R614"/>
  <c r="AG614"/>
  <c r="L614"/>
  <c r="AM614"/>
  <c r="U614"/>
  <c r="AF614"/>
  <c r="AO614"/>
  <c r="AE614"/>
  <c r="P614"/>
  <c r="AL614"/>
  <c r="AJ614"/>
  <c r="J614"/>
  <c r="AW614"/>
  <c r="BB614"/>
  <c r="Z614"/>
  <c r="N614"/>
  <c r="AS614"/>
  <c r="AT614"/>
  <c r="AI614"/>
  <c r="X614"/>
  <c r="V614"/>
  <c r="AY614"/>
  <c r="T614"/>
  <c r="M614"/>
  <c r="AU614"/>
  <c r="AD614"/>
  <c r="AQ614"/>
  <c r="AV614"/>
  <c r="AA614"/>
  <c r="AX614"/>
  <c r="Y614"/>
  <c r="AN614"/>
  <c r="BD614"/>
  <c r="AC614"/>
  <c r="Z315"/>
  <c r="O315"/>
  <c r="S315"/>
  <c r="K315"/>
  <c r="T315"/>
  <c r="V315"/>
  <c r="AA315"/>
  <c r="W315"/>
  <c r="R315"/>
  <c r="X315"/>
  <c r="U315"/>
  <c r="J29"/>
  <c r="J60" s="1"/>
  <c r="L315"/>
  <c r="P315"/>
  <c r="M315"/>
  <c r="Q315"/>
  <c r="N315"/>
  <c r="Y315"/>
  <c r="L719"/>
  <c r="R719"/>
  <c r="K719"/>
  <c r="T719"/>
  <c r="N719"/>
  <c r="Q719"/>
  <c r="P719"/>
  <c r="M719"/>
  <c r="S719"/>
  <c r="O719"/>
  <c r="AF338"/>
  <c r="AO338"/>
  <c r="V338"/>
  <c r="Z338"/>
  <c r="AB338"/>
  <c r="I338"/>
  <c r="AM338"/>
  <c r="M338"/>
  <c r="J338"/>
  <c r="AL338"/>
  <c r="U338"/>
  <c r="AN338"/>
  <c r="P338"/>
  <c r="AH338"/>
  <c r="AK338"/>
  <c r="AE338"/>
  <c r="W338"/>
  <c r="AI338"/>
  <c r="H338"/>
  <c r="Y338"/>
  <c r="O338"/>
  <c r="X338"/>
  <c r="AG338"/>
  <c r="K338"/>
  <c r="N338"/>
  <c r="AC338"/>
  <c r="L338"/>
  <c r="AD338"/>
  <c r="AP338"/>
  <c r="Q338"/>
  <c r="AA338"/>
  <c r="G31"/>
  <c r="G62" s="1"/>
  <c r="R338"/>
  <c r="S338"/>
  <c r="M742"/>
  <c r="AC742"/>
  <c r="AQ742"/>
  <c r="T742"/>
  <c r="AN742"/>
  <c r="S742"/>
  <c r="AJ742"/>
  <c r="R742"/>
  <c r="AA742"/>
  <c r="H742"/>
  <c r="T338"/>
  <c r="W742"/>
  <c r="AL742"/>
  <c r="U742"/>
  <c r="AI742"/>
  <c r="V742"/>
  <c r="AD742"/>
  <c r="I742"/>
  <c r="N742"/>
  <c r="AF742"/>
  <c r="AR742"/>
  <c r="AJ338"/>
  <c r="O742"/>
  <c r="AG742"/>
  <c r="AT742"/>
  <c r="J742"/>
  <c r="Z742"/>
  <c r="AP742"/>
  <c r="Y742"/>
  <c r="AK742"/>
  <c r="Q742"/>
  <c r="AH742"/>
  <c r="AM742"/>
  <c r="L742"/>
  <c r="K742"/>
  <c r="X742"/>
  <c r="AO742"/>
  <c r="AU742"/>
  <c r="AS742"/>
  <c r="P742"/>
  <c r="AE742"/>
  <c r="AB742"/>
  <c r="I143" i="1"/>
  <c r="K105"/>
  <c r="H105"/>
  <c r="G152"/>
  <c r="H162"/>
  <c r="G162"/>
  <c r="J162"/>
  <c r="K152"/>
  <c r="K162"/>
  <c r="J152"/>
  <c r="I162"/>
  <c r="I152"/>
  <c r="H152"/>
  <c r="AC316" i="18" l="1"/>
  <c r="AD316" s="1"/>
  <c r="AE316" s="1"/>
  <c r="P302"/>
  <c r="Q302" s="1"/>
  <c r="R302" s="1"/>
  <c r="AT341"/>
  <c r="BB157"/>
  <c r="O286"/>
  <c r="BF130"/>
  <c r="G143" i="1"/>
  <c r="AU342" i="18"/>
  <c r="AV342" s="1"/>
  <c r="BA221"/>
  <c r="BB221" s="1"/>
  <c r="BC221" s="1"/>
  <c r="BE238"/>
  <c r="BD613"/>
  <c r="BE613" s="1"/>
  <c r="BF613" s="1"/>
  <c r="BG613" s="1"/>
  <c r="BH613" s="1"/>
  <c r="BC145"/>
  <c r="BD145" s="1"/>
  <c r="BD237"/>
  <c r="BE237" s="1"/>
  <c r="BF237" s="1"/>
  <c r="BA156"/>
  <c r="BB156" s="1"/>
  <c r="BD146"/>
  <c r="BB222"/>
  <c r="BC222" s="1"/>
  <c r="BD222" s="1"/>
  <c r="AA314"/>
  <c r="AB314" s="1"/>
  <c r="AC314" s="1"/>
  <c r="AD314" s="1"/>
  <c r="BI133"/>
  <c r="AZ525"/>
  <c r="BA525" s="1"/>
  <c r="M299"/>
  <c r="AX549"/>
  <c r="BA234"/>
  <c r="BB234" s="1"/>
  <c r="BA143"/>
  <c r="BB143" s="1"/>
  <c r="BC143" s="1"/>
  <c r="BD143" s="1"/>
  <c r="BC625"/>
  <c r="BD625" s="1"/>
  <c r="BE625" s="1"/>
  <c r="BD159"/>
  <c r="BD224"/>
  <c r="BE224" s="1"/>
  <c r="BF224" s="1"/>
  <c r="AZ499"/>
  <c r="BE160"/>
  <c r="BF160" s="1"/>
  <c r="BG160" s="1"/>
  <c r="AS340"/>
  <c r="AT340" s="1"/>
  <c r="AU340" s="1"/>
  <c r="AR339"/>
  <c r="AS339" s="1"/>
  <c r="AT339" s="1"/>
  <c r="AU339" s="1"/>
  <c r="S694"/>
  <c r="AY498"/>
  <c r="AZ498" s="1"/>
  <c r="BA498" s="1"/>
  <c r="BH132"/>
  <c r="S290"/>
  <c r="T290" s="1"/>
  <c r="R716"/>
  <c r="V720"/>
  <c r="W720" s="1"/>
  <c r="AY549"/>
  <c r="AZ549" s="1"/>
  <c r="AX497"/>
  <c r="AY497" s="1"/>
  <c r="AZ497" s="1"/>
  <c r="O301"/>
  <c r="BB144"/>
  <c r="BC144" s="1"/>
  <c r="AW561"/>
  <c r="AX561" s="1"/>
  <c r="AY561" s="1"/>
  <c r="AV547"/>
  <c r="AW547" s="1"/>
  <c r="AX547" s="1"/>
  <c r="BD652"/>
  <c r="BG629"/>
  <c r="BH629" s="1"/>
  <c r="BI629" s="1"/>
  <c r="BC638"/>
  <c r="BD638" s="1"/>
  <c r="BE638" s="1"/>
  <c r="BG130"/>
  <c r="BH130" s="1"/>
  <c r="BI130" s="1"/>
  <c r="BG655"/>
  <c r="AZ564"/>
  <c r="BA564" s="1"/>
  <c r="AW743"/>
  <c r="AX743" s="1"/>
  <c r="AY743" s="1"/>
  <c r="AZ551"/>
  <c r="BA551" s="1"/>
  <c r="BB551" s="1"/>
  <c r="AU341"/>
  <c r="AW548"/>
  <c r="AX548" s="1"/>
  <c r="BG642"/>
  <c r="BH642" s="1"/>
  <c r="BI642" s="1"/>
  <c r="AZ746"/>
  <c r="BC158"/>
  <c r="BD158" s="1"/>
  <c r="BE158" s="1"/>
  <c r="BD626"/>
  <c r="BE626" s="1"/>
  <c r="BF626" s="1"/>
  <c r="BA534"/>
  <c r="BB534" s="1"/>
  <c r="AW496"/>
  <c r="BE640"/>
  <c r="BF640" s="1"/>
  <c r="L703"/>
  <c r="M703" s="1"/>
  <c r="BE614"/>
  <c r="BF614" s="1"/>
  <c r="BG614" s="1"/>
  <c r="BH614" s="1"/>
  <c r="BI614" s="1"/>
  <c r="BF615"/>
  <c r="R693"/>
  <c r="S693" s="1"/>
  <c r="N705"/>
  <c r="BE147"/>
  <c r="BF147" s="1"/>
  <c r="BG147" s="1"/>
  <c r="BH147" s="1"/>
  <c r="BI147" s="1"/>
  <c r="AY524"/>
  <c r="AZ524" s="1"/>
  <c r="BA524" s="1"/>
  <c r="BB524" s="1"/>
  <c r="N300"/>
  <c r="O300" s="1"/>
  <c r="P300" s="1"/>
  <c r="Q300" s="1"/>
  <c r="R300" s="1"/>
  <c r="BC536"/>
  <c r="BD536" s="1"/>
  <c r="AV560"/>
  <c r="AW560" s="1"/>
  <c r="AX560" s="1"/>
  <c r="BG118"/>
  <c r="BH118" s="1"/>
  <c r="BI118" s="1"/>
  <c r="Y312"/>
  <c r="Z312" s="1"/>
  <c r="BF641"/>
  <c r="BG641" s="1"/>
  <c r="BE225"/>
  <c r="BF225" s="1"/>
  <c r="BG225" s="1"/>
  <c r="BH225" s="1"/>
  <c r="BI225" s="1"/>
  <c r="BF628"/>
  <c r="BC651"/>
  <c r="BD651" s="1"/>
  <c r="BE651" s="1"/>
  <c r="BF651" s="1"/>
  <c r="BG651" s="1"/>
  <c r="BH651" s="1"/>
  <c r="BI651" s="1"/>
  <c r="BC236"/>
  <c r="BD236" s="1"/>
  <c r="BE236" s="1"/>
  <c r="AV495"/>
  <c r="AW495" s="1"/>
  <c r="AX495" s="1"/>
  <c r="AY495" s="1"/>
  <c r="AZ495" s="1"/>
  <c r="BF117"/>
  <c r="BG117" s="1"/>
  <c r="U719"/>
  <c r="V719" s="1"/>
  <c r="AB315"/>
  <c r="AC315" s="1"/>
  <c r="AD315" s="1"/>
  <c r="R289"/>
  <c r="S289" s="1"/>
  <c r="AF316"/>
  <c r="O690"/>
  <c r="P690" s="1"/>
  <c r="BE627"/>
  <c r="BF627" s="1"/>
  <c r="BG627" s="1"/>
  <c r="BH627" s="1"/>
  <c r="T718"/>
  <c r="U718" s="1"/>
  <c r="AV521"/>
  <c r="P301"/>
  <c r="Q301" s="1"/>
  <c r="AX496"/>
  <c r="AV341"/>
  <c r="BE652"/>
  <c r="BF652" s="1"/>
  <c r="BG652" s="1"/>
  <c r="S716"/>
  <c r="T716" s="1"/>
  <c r="U716" s="1"/>
  <c r="BG628"/>
  <c r="BH628" s="1"/>
  <c r="BI628" s="1"/>
  <c r="N299"/>
  <c r="O299" s="1"/>
  <c r="AG316"/>
  <c r="AH316" s="1"/>
  <c r="AI316" s="1"/>
  <c r="BE143"/>
  <c r="BF143" s="1"/>
  <c r="AZ196"/>
  <c r="W196"/>
  <c r="BE196"/>
  <c r="BF196"/>
  <c r="AK196"/>
  <c r="AR196"/>
  <c r="AO196"/>
  <c r="V196"/>
  <c r="BA196"/>
  <c r="AW196"/>
  <c r="R196"/>
  <c r="AM196"/>
  <c r="BB196"/>
  <c r="AJ196"/>
  <c r="P196"/>
  <c r="AN196"/>
  <c r="AV196"/>
  <c r="BI196"/>
  <c r="U196"/>
  <c r="AH196"/>
  <c r="K196"/>
  <c r="AE196"/>
  <c r="AQ196"/>
  <c r="Z196"/>
  <c r="O196"/>
  <c r="Y196"/>
  <c r="BH196"/>
  <c r="AI196"/>
  <c r="AS196"/>
  <c r="AC196"/>
  <c r="X196"/>
  <c r="AD196"/>
  <c r="I196"/>
  <c r="AB196"/>
  <c r="Q196"/>
  <c r="AL196"/>
  <c r="AY196"/>
  <c r="S196"/>
  <c r="N196"/>
  <c r="AF196"/>
  <c r="BD196"/>
  <c r="BG196"/>
  <c r="M196"/>
  <c r="AU196"/>
  <c r="AP196"/>
  <c r="AG196"/>
  <c r="Y600"/>
  <c r="AK600"/>
  <c r="O600"/>
  <c r="I600"/>
  <c r="AY600"/>
  <c r="P600"/>
  <c r="AQ600"/>
  <c r="AR600"/>
  <c r="AU600"/>
  <c r="AF600"/>
  <c r="AI600"/>
  <c r="R600"/>
  <c r="AA196"/>
  <c r="J196"/>
  <c r="AT196"/>
  <c r="T196"/>
  <c r="N600"/>
  <c r="AB600"/>
  <c r="AT600"/>
  <c r="AO600"/>
  <c r="AV600"/>
  <c r="AA600"/>
  <c r="S600"/>
  <c r="AM600"/>
  <c r="J600"/>
  <c r="W600"/>
  <c r="V600"/>
  <c r="AE600"/>
  <c r="AX196"/>
  <c r="AN600"/>
  <c r="AJ600"/>
  <c r="AC600"/>
  <c r="K600"/>
  <c r="T600"/>
  <c r="AL600"/>
  <c r="AZ600"/>
  <c r="AW600"/>
  <c r="X600"/>
  <c r="AP600"/>
  <c r="BA600"/>
  <c r="AH600"/>
  <c r="AS600"/>
  <c r="U600"/>
  <c r="BC196"/>
  <c r="M600"/>
  <c r="L600"/>
  <c r="BB600"/>
  <c r="H20"/>
  <c r="H51" s="1"/>
  <c r="AG600"/>
  <c r="Q600"/>
  <c r="L196"/>
  <c r="Z600"/>
  <c r="AD600"/>
  <c r="BC600"/>
  <c r="AX600"/>
  <c r="AJ197"/>
  <c r="T197"/>
  <c r="V197"/>
  <c r="AG197"/>
  <c r="AA197"/>
  <c r="BF197"/>
  <c r="AE197"/>
  <c r="I20"/>
  <c r="I51" s="1"/>
  <c r="AB197"/>
  <c r="AF197"/>
  <c r="Z197"/>
  <c r="N197"/>
  <c r="L197"/>
  <c r="BC197"/>
  <c r="O197"/>
  <c r="BH197"/>
  <c r="W197"/>
  <c r="BD197"/>
  <c r="BB197"/>
  <c r="AX197"/>
  <c r="AY197"/>
  <c r="AW197"/>
  <c r="BI197"/>
  <c r="AL197"/>
  <c r="M197"/>
  <c r="AU197"/>
  <c r="AV197"/>
  <c r="Q197"/>
  <c r="BE197"/>
  <c r="P197"/>
  <c r="AZ197"/>
  <c r="J197"/>
  <c r="AP197"/>
  <c r="AH197"/>
  <c r="AO197"/>
  <c r="AC197"/>
  <c r="X197"/>
  <c r="R197"/>
  <c r="K197"/>
  <c r="BA197"/>
  <c r="AM197"/>
  <c r="Y197"/>
  <c r="AR197"/>
  <c r="AD197"/>
  <c r="AT197"/>
  <c r="AK197"/>
  <c r="AS601"/>
  <c r="R601"/>
  <c r="AU601"/>
  <c r="AZ601"/>
  <c r="AH601"/>
  <c r="AJ601"/>
  <c r="K601"/>
  <c r="Z601"/>
  <c r="AD601"/>
  <c r="AF601"/>
  <c r="AW601"/>
  <c r="AE601"/>
  <c r="S197"/>
  <c r="AI197"/>
  <c r="U197"/>
  <c r="AO601"/>
  <c r="S601"/>
  <c r="AA601"/>
  <c r="AQ601"/>
  <c r="AP601"/>
  <c r="AX601"/>
  <c r="AI601"/>
  <c r="AN601"/>
  <c r="L601"/>
  <c r="Y601"/>
  <c r="O601"/>
  <c r="AN197"/>
  <c r="BG197"/>
  <c r="Q601"/>
  <c r="AR601"/>
  <c r="X601"/>
  <c r="AL601"/>
  <c r="AG601"/>
  <c r="M601"/>
  <c r="AB601"/>
  <c r="N601"/>
  <c r="AC601"/>
  <c r="BB601"/>
  <c r="W601"/>
  <c r="U601"/>
  <c r="BC601"/>
  <c r="BA601"/>
  <c r="BD601"/>
  <c r="AQ197"/>
  <c r="AT601"/>
  <c r="AM601"/>
  <c r="P601"/>
  <c r="AS197"/>
  <c r="J601"/>
  <c r="T601"/>
  <c r="AY601"/>
  <c r="AK601"/>
  <c r="V601"/>
  <c r="AV601"/>
  <c r="AD198"/>
  <c r="AR198"/>
  <c r="AQ198"/>
  <c r="V198"/>
  <c r="AF198"/>
  <c r="Y198"/>
  <c r="AI198"/>
  <c r="O198"/>
  <c r="AA198"/>
  <c r="AZ198"/>
  <c r="AY198"/>
  <c r="Q198"/>
  <c r="AM198"/>
  <c r="U198"/>
  <c r="BG198"/>
  <c r="AE198"/>
  <c r="L198"/>
  <c r="AJ198"/>
  <c r="BF198"/>
  <c r="P198"/>
  <c r="BC198"/>
  <c r="AL198"/>
  <c r="K198"/>
  <c r="AG198"/>
  <c r="AX198"/>
  <c r="W198"/>
  <c r="BB198"/>
  <c r="AT198"/>
  <c r="BE198"/>
  <c r="BI198"/>
  <c r="AH198"/>
  <c r="N198"/>
  <c r="BH198"/>
  <c r="R198"/>
  <c r="AO198"/>
  <c r="M198"/>
  <c r="AB198"/>
  <c r="AU198"/>
  <c r="AC198"/>
  <c r="J20"/>
  <c r="J51" s="1"/>
  <c r="AN198"/>
  <c r="BD198"/>
  <c r="T198"/>
  <c r="AW198"/>
  <c r="Z198"/>
  <c r="AP198"/>
  <c r="AS198"/>
  <c r="X198"/>
  <c r="S198"/>
  <c r="AK198"/>
  <c r="AV198"/>
  <c r="W602"/>
  <c r="AO602"/>
  <c r="Z602"/>
  <c r="AX602"/>
  <c r="AH602"/>
  <c r="U602"/>
  <c r="BB602"/>
  <c r="AM602"/>
  <c r="AF602"/>
  <c r="AQ602"/>
  <c r="K602"/>
  <c r="M602"/>
  <c r="N602"/>
  <c r="AN602"/>
  <c r="AT602"/>
  <c r="AY602"/>
  <c r="AG602"/>
  <c r="AB602"/>
  <c r="AD602"/>
  <c r="P602"/>
  <c r="R602"/>
  <c r="AI602"/>
  <c r="AC602"/>
  <c r="AP602"/>
  <c r="BA198"/>
  <c r="AU602"/>
  <c r="BA602"/>
  <c r="AZ602"/>
  <c r="AS602"/>
  <c r="S602"/>
  <c r="AL602"/>
  <c r="AR602"/>
  <c r="AV602"/>
  <c r="X602"/>
  <c r="V602"/>
  <c r="O602"/>
  <c r="L602"/>
  <c r="AK602"/>
  <c r="Y602"/>
  <c r="T602"/>
  <c r="Q602"/>
  <c r="BD602"/>
  <c r="AE602"/>
  <c r="BE602"/>
  <c r="AJ602"/>
  <c r="AA602"/>
  <c r="BC602"/>
  <c r="AW602"/>
  <c r="G30"/>
  <c r="G61" s="1"/>
  <c r="H325"/>
  <c r="M325"/>
  <c r="J325"/>
  <c r="K325"/>
  <c r="N325"/>
  <c r="L325"/>
  <c r="O325"/>
  <c r="S729"/>
  <c r="T729"/>
  <c r="W729"/>
  <c r="Q729"/>
  <c r="N729"/>
  <c r="P325"/>
  <c r="Y729"/>
  <c r="O729"/>
  <c r="J729"/>
  <c r="M729"/>
  <c r="H729"/>
  <c r="Q325"/>
  <c r="P729"/>
  <c r="L729"/>
  <c r="V729"/>
  <c r="AA729"/>
  <c r="K729"/>
  <c r="R729"/>
  <c r="I325"/>
  <c r="I729"/>
  <c r="U729"/>
  <c r="Z729"/>
  <c r="X729"/>
  <c r="H11"/>
  <c r="K11"/>
  <c r="AQ338"/>
  <c r="BG615"/>
  <c r="BH615" s="1"/>
  <c r="BI615" s="1"/>
  <c r="Q288"/>
  <c r="R288" s="1"/>
  <c r="S288" s="1"/>
  <c r="Q303"/>
  <c r="P287"/>
  <c r="M704"/>
  <c r="BI132"/>
  <c r="AY550"/>
  <c r="S717"/>
  <c r="BG131"/>
  <c r="BH131" s="1"/>
  <c r="BI131" s="1"/>
  <c r="BB535"/>
  <c r="BD537"/>
  <c r="BC612"/>
  <c r="BA746"/>
  <c r="P286"/>
  <c r="Q286" s="1"/>
  <c r="BD639"/>
  <c r="BE639" s="1"/>
  <c r="AX562"/>
  <c r="BC223"/>
  <c r="BD223" s="1"/>
  <c r="AE314"/>
  <c r="AY563"/>
  <c r="BA499"/>
  <c r="BE653"/>
  <c r="AX523"/>
  <c r="BH119"/>
  <c r="BI119" s="1"/>
  <c r="AW521"/>
  <c r="P326"/>
  <c r="H30"/>
  <c r="H61" s="1"/>
  <c r="L326"/>
  <c r="Q326"/>
  <c r="I326"/>
  <c r="N326"/>
  <c r="O326"/>
  <c r="R326"/>
  <c r="K326"/>
  <c r="AB730"/>
  <c r="I730"/>
  <c r="R730"/>
  <c r="W730"/>
  <c r="Z730"/>
  <c r="N730"/>
  <c r="O730"/>
  <c r="K730"/>
  <c r="T730"/>
  <c r="V730"/>
  <c r="M326"/>
  <c r="J326"/>
  <c r="U730"/>
  <c r="J730"/>
  <c r="P730"/>
  <c r="X730"/>
  <c r="S730"/>
  <c r="Y730"/>
  <c r="L730"/>
  <c r="M730"/>
  <c r="AA730"/>
  <c r="Q730"/>
  <c r="I11"/>
  <c r="BH655"/>
  <c r="BI655" s="1"/>
  <c r="P707"/>
  <c r="Q707" s="1"/>
  <c r="O706"/>
  <c r="BI120"/>
  <c r="T694"/>
  <c r="Z313"/>
  <c r="AW522"/>
  <c r="S327"/>
  <c r="M327"/>
  <c r="I30"/>
  <c r="I61" s="1"/>
  <c r="J327"/>
  <c r="Q327"/>
  <c r="O327"/>
  <c r="L327"/>
  <c r="R327"/>
  <c r="N327"/>
  <c r="K327"/>
  <c r="P327"/>
  <c r="U731"/>
  <c r="X731"/>
  <c r="S731"/>
  <c r="P731"/>
  <c r="R731"/>
  <c r="V731"/>
  <c r="W731"/>
  <c r="Y731"/>
  <c r="AC731"/>
  <c r="AA731"/>
  <c r="Q731"/>
  <c r="T731"/>
  <c r="Z731"/>
  <c r="AB731"/>
  <c r="J731"/>
  <c r="L731"/>
  <c r="M731"/>
  <c r="K731"/>
  <c r="O731"/>
  <c r="N731"/>
  <c r="O329"/>
  <c r="T329"/>
  <c r="N329"/>
  <c r="U329"/>
  <c r="K30"/>
  <c r="K61" s="1"/>
  <c r="M329"/>
  <c r="L329"/>
  <c r="S329"/>
  <c r="Q329"/>
  <c r="R329"/>
  <c r="AC733"/>
  <c r="Z733"/>
  <c r="L733"/>
  <c r="U733"/>
  <c r="Q733"/>
  <c r="X733"/>
  <c r="M733"/>
  <c r="T733"/>
  <c r="R733"/>
  <c r="W733"/>
  <c r="AE733"/>
  <c r="O733"/>
  <c r="Y733"/>
  <c r="P329"/>
  <c r="V733"/>
  <c r="AB733"/>
  <c r="N733"/>
  <c r="S733"/>
  <c r="P733"/>
  <c r="AD733"/>
  <c r="AA733"/>
  <c r="G11"/>
  <c r="AV742"/>
  <c r="Q692"/>
  <c r="P691"/>
  <c r="BE146"/>
  <c r="BC157"/>
  <c r="BD157" s="1"/>
  <c r="BF654"/>
  <c r="L199"/>
  <c r="BF199"/>
  <c r="BD199"/>
  <c r="AO199"/>
  <c r="BC199"/>
  <c r="AC199"/>
  <c r="AE199"/>
  <c r="AZ199"/>
  <c r="T199"/>
  <c r="AD199"/>
  <c r="BB199"/>
  <c r="AT199"/>
  <c r="BA199"/>
  <c r="AI199"/>
  <c r="AS199"/>
  <c r="AJ199"/>
  <c r="AH199"/>
  <c r="AM199"/>
  <c r="P199"/>
  <c r="AP199"/>
  <c r="Z199"/>
  <c r="BI199"/>
  <c r="AB199"/>
  <c r="X199"/>
  <c r="AF199"/>
  <c r="W199"/>
  <c r="K20"/>
  <c r="K51" s="1"/>
  <c r="AY199"/>
  <c r="O199"/>
  <c r="AQ199"/>
  <c r="V199"/>
  <c r="AX199"/>
  <c r="M199"/>
  <c r="AL199"/>
  <c r="AR199"/>
  <c r="AA199"/>
  <c r="R199"/>
  <c r="AG199"/>
  <c r="Y199"/>
  <c r="BG199"/>
  <c r="S199"/>
  <c r="AN199"/>
  <c r="AW199"/>
  <c r="N199"/>
  <c r="BH199"/>
  <c r="Q199"/>
  <c r="BE199"/>
  <c r="AV199"/>
  <c r="AU199"/>
  <c r="AY603"/>
  <c r="AP603"/>
  <c r="BE603"/>
  <c r="T603"/>
  <c r="AM603"/>
  <c r="AI603"/>
  <c r="Y603"/>
  <c r="AS603"/>
  <c r="P603"/>
  <c r="AV603"/>
  <c r="AO603"/>
  <c r="M603"/>
  <c r="BA603"/>
  <c r="AD603"/>
  <c r="AT603"/>
  <c r="AE603"/>
  <c r="AC603"/>
  <c r="S603"/>
  <c r="Q603"/>
  <c r="N603"/>
  <c r="AA603"/>
  <c r="L603"/>
  <c r="AQ603"/>
  <c r="AN603"/>
  <c r="AL603"/>
  <c r="AX603"/>
  <c r="U603"/>
  <c r="AU603"/>
  <c r="AR603"/>
  <c r="W603"/>
  <c r="BF603"/>
  <c r="R603"/>
  <c r="U199"/>
  <c r="AK199"/>
  <c r="BD603"/>
  <c r="AB603"/>
  <c r="AH603"/>
  <c r="AW603"/>
  <c r="BC603"/>
  <c r="AZ603"/>
  <c r="AF603"/>
  <c r="BB603"/>
  <c r="AJ603"/>
  <c r="X603"/>
  <c r="AG603"/>
  <c r="AK603"/>
  <c r="V603"/>
  <c r="Z603"/>
  <c r="O603"/>
  <c r="K328"/>
  <c r="T328"/>
  <c r="M328"/>
  <c r="O328"/>
  <c r="R328"/>
  <c r="Q328"/>
  <c r="N328"/>
  <c r="J30"/>
  <c r="J61" s="1"/>
  <c r="P328"/>
  <c r="L328"/>
  <c r="N732"/>
  <c r="X732"/>
  <c r="T732"/>
  <c r="U732"/>
  <c r="V732"/>
  <c r="AD732"/>
  <c r="S732"/>
  <c r="R732"/>
  <c r="W732"/>
  <c r="O732"/>
  <c r="L732"/>
  <c r="Y732"/>
  <c r="Q732"/>
  <c r="K732"/>
  <c r="P732"/>
  <c r="M732"/>
  <c r="S328"/>
  <c r="AB732"/>
  <c r="AC732"/>
  <c r="AA732"/>
  <c r="Z732"/>
  <c r="AD195"/>
  <c r="L195"/>
  <c r="AX195"/>
  <c r="R195"/>
  <c r="S195"/>
  <c r="AM195"/>
  <c r="AS195"/>
  <c r="AE195"/>
  <c r="AO195"/>
  <c r="AF195"/>
  <c r="BF195"/>
  <c r="AL195"/>
  <c r="T195"/>
  <c r="AJ195"/>
  <c r="X195"/>
  <c r="BA195"/>
  <c r="BE195"/>
  <c r="AB195"/>
  <c r="AH195"/>
  <c r="AC195"/>
  <c r="AP195"/>
  <c r="K195"/>
  <c r="J195"/>
  <c r="BB195"/>
  <c r="AZ195"/>
  <c r="AN195"/>
  <c r="U195"/>
  <c r="AI195"/>
  <c r="Q195"/>
  <c r="I195"/>
  <c r="W195"/>
  <c r="AW195"/>
  <c r="Z195"/>
  <c r="BC195"/>
  <c r="P195"/>
  <c r="AR195"/>
  <c r="AV195"/>
  <c r="G20"/>
  <c r="G51" s="1"/>
  <c r="H195"/>
  <c r="AY195"/>
  <c r="O195"/>
  <c r="BH195"/>
  <c r="BD195"/>
  <c r="Y195"/>
  <c r="AG195"/>
  <c r="AT195"/>
  <c r="M195"/>
  <c r="N195"/>
  <c r="L599"/>
  <c r="T599"/>
  <c r="AD599"/>
  <c r="H599"/>
  <c r="S599"/>
  <c r="AP599"/>
  <c r="AS599"/>
  <c r="AM599"/>
  <c r="AY599"/>
  <c r="P599"/>
  <c r="AR599"/>
  <c r="AK195"/>
  <c r="AX599"/>
  <c r="N599"/>
  <c r="AN599"/>
  <c r="AH599"/>
  <c r="I599"/>
  <c r="AI599"/>
  <c r="X599"/>
  <c r="AG599"/>
  <c r="O599"/>
  <c r="AL599"/>
  <c r="AW599"/>
  <c r="Z599"/>
  <c r="BI195"/>
  <c r="AQ195"/>
  <c r="AA195"/>
  <c r="V599"/>
  <c r="AO599"/>
  <c r="M599"/>
  <c r="R599"/>
  <c r="AK599"/>
  <c r="BB599"/>
  <c r="AT599"/>
  <c r="Q599"/>
  <c r="AZ599"/>
  <c r="J599"/>
  <c r="AB599"/>
  <c r="AJ599"/>
  <c r="BG195"/>
  <c r="AU195"/>
  <c r="AF599"/>
  <c r="AE599"/>
  <c r="AV599"/>
  <c r="AU599"/>
  <c r="Y599"/>
  <c r="K599"/>
  <c r="V195"/>
  <c r="AA599"/>
  <c r="AC599"/>
  <c r="U599"/>
  <c r="AQ599"/>
  <c r="BA599"/>
  <c r="W599"/>
  <c r="J11"/>
  <c r="AX744"/>
  <c r="Q106" i="1"/>
  <c r="AY745" i="18"/>
  <c r="BG616"/>
  <c r="BH616" s="1"/>
  <c r="BI616" s="1"/>
  <c r="BB235"/>
  <c r="BE538"/>
  <c r="BF538" s="1"/>
  <c r="AW341" l="1"/>
  <c r="AW342"/>
  <c r="AX342" s="1"/>
  <c r="AY342" s="1"/>
  <c r="S302"/>
  <c r="T302" s="1"/>
  <c r="BA549"/>
  <c r="BB549" s="1"/>
  <c r="BF625"/>
  <c r="BG625" s="1"/>
  <c r="BH625" s="1"/>
  <c r="BI625" s="1"/>
  <c r="O705"/>
  <c r="P705" s="1"/>
  <c r="AF314"/>
  <c r="AG314" s="1"/>
  <c r="BE159"/>
  <c r="BF159" s="1"/>
  <c r="BG159" s="1"/>
  <c r="BH159" s="1"/>
  <c r="BI159" s="1"/>
  <c r="BD221"/>
  <c r="BC156"/>
  <c r="BD156" s="1"/>
  <c r="R301"/>
  <c r="BG640"/>
  <c r="BH640" s="1"/>
  <c r="BI640" s="1"/>
  <c r="BF238"/>
  <c r="BG238" s="1"/>
  <c r="BH238" s="1"/>
  <c r="BI238" s="1"/>
  <c r="BG224"/>
  <c r="BH224" s="1"/>
  <c r="BI224" s="1"/>
  <c r="U290"/>
  <c r="V290" s="1"/>
  <c r="W290" s="1"/>
  <c r="BB525"/>
  <c r="BC525" s="1"/>
  <c r="BF638"/>
  <c r="BG638" s="1"/>
  <c r="BH638" s="1"/>
  <c r="BI638" s="1"/>
  <c r="BH117"/>
  <c r="BI117" s="1"/>
  <c r="BF639"/>
  <c r="AD731"/>
  <c r="AE731" s="1"/>
  <c r="T327"/>
  <c r="U327" s="1"/>
  <c r="V327" s="1"/>
  <c r="BF602"/>
  <c r="BG602" s="1"/>
  <c r="BH602" s="1"/>
  <c r="BI602" s="1"/>
  <c r="V329"/>
  <c r="BC534"/>
  <c r="BD534" s="1"/>
  <c r="V718"/>
  <c r="BG603"/>
  <c r="BH603" s="1"/>
  <c r="BI603" s="1"/>
  <c r="BE601"/>
  <c r="BI627"/>
  <c r="AJ316"/>
  <c r="AK316" s="1"/>
  <c r="BC599"/>
  <c r="BD599" s="1"/>
  <c r="U328"/>
  <c r="BA495"/>
  <c r="BB495" s="1"/>
  <c r="BC495" s="1"/>
  <c r="V716"/>
  <c r="W716" s="1"/>
  <c r="BG237"/>
  <c r="BH237" s="1"/>
  <c r="BI237" s="1"/>
  <c r="R325"/>
  <c r="AB729"/>
  <c r="AC729" s="1"/>
  <c r="BD600"/>
  <c r="BE600" s="1"/>
  <c r="BF600" s="1"/>
  <c r="BH652"/>
  <c r="BI652" s="1"/>
  <c r="AE732"/>
  <c r="W329"/>
  <c r="X329" s="1"/>
  <c r="S300"/>
  <c r="T300" s="1"/>
  <c r="V328"/>
  <c r="W328" s="1"/>
  <c r="BE223"/>
  <c r="BF223" s="1"/>
  <c r="BG223" s="1"/>
  <c r="AZ743"/>
  <c r="AE315"/>
  <c r="AF315" s="1"/>
  <c r="AF732"/>
  <c r="AG732" s="1"/>
  <c r="X290"/>
  <c r="BF158"/>
  <c r="I42"/>
  <c r="AZ563"/>
  <c r="N704"/>
  <c r="O704" s="1"/>
  <c r="BD144"/>
  <c r="BE144" s="1"/>
  <c r="AF733"/>
  <c r="S326"/>
  <c r="AY562"/>
  <c r="BI613"/>
  <c r="R707"/>
  <c r="S707" s="1"/>
  <c r="BH160"/>
  <c r="BI160" s="1"/>
  <c r="AW742"/>
  <c r="AX742" s="1"/>
  <c r="S325"/>
  <c r="T325" s="1"/>
  <c r="BF601"/>
  <c r="BE157"/>
  <c r="BF157" s="1"/>
  <c r="R692"/>
  <c r="BG143"/>
  <c r="BH143" s="1"/>
  <c r="BB498"/>
  <c r="BB499"/>
  <c r="BC499" s="1"/>
  <c r="BD499" s="1"/>
  <c r="AH314"/>
  <c r="AI314" s="1"/>
  <c r="R286"/>
  <c r="AX522"/>
  <c r="AA313"/>
  <c r="AB313" s="1"/>
  <c r="P299"/>
  <c r="BF236"/>
  <c r="BG236" s="1"/>
  <c r="BB746"/>
  <c r="BE222"/>
  <c r="BF222" s="1"/>
  <c r="BC235"/>
  <c r="BE145"/>
  <c r="BF145" s="1"/>
  <c r="BE536"/>
  <c r="BF536" s="1"/>
  <c r="T289"/>
  <c r="T288"/>
  <c r="W719"/>
  <c r="BA497"/>
  <c r="BB497" s="1"/>
  <c r="U694"/>
  <c r="V694" s="1"/>
  <c r="H42"/>
  <c r="AC730"/>
  <c r="AZ562"/>
  <c r="BA562" s="1"/>
  <c r="AY560"/>
  <c r="AZ560" s="1"/>
  <c r="AY548"/>
  <c r="P706"/>
  <c r="Q706" s="1"/>
  <c r="R706" s="1"/>
  <c r="S706" s="1"/>
  <c r="Q690"/>
  <c r="BG639"/>
  <c r="BH639" s="1"/>
  <c r="BI639" s="1"/>
  <c r="AZ561"/>
  <c r="BA561" s="1"/>
  <c r="BB561" s="1"/>
  <c r="BE221"/>
  <c r="BF221" s="1"/>
  <c r="BF146"/>
  <c r="BG146" s="1"/>
  <c r="N703"/>
  <c r="O703" s="1"/>
  <c r="AY496"/>
  <c r="AX341"/>
  <c r="AY523"/>
  <c r="U302"/>
  <c r="V302" s="1"/>
  <c r="W302" s="1"/>
  <c r="J42"/>
  <c r="S692"/>
  <c r="T692" s="1"/>
  <c r="G42"/>
  <c r="R303"/>
  <c r="X720"/>
  <c r="Y720" s="1"/>
  <c r="BH641"/>
  <c r="BI641" s="1"/>
  <c r="AZ550"/>
  <c r="AZ745"/>
  <c r="BA745" s="1"/>
  <c r="BC524"/>
  <c r="BD524" s="1"/>
  <c r="BD612"/>
  <c r="BE612" s="1"/>
  <c r="T717"/>
  <c r="BF653"/>
  <c r="BG653" s="1"/>
  <c r="BG538"/>
  <c r="BG626"/>
  <c r="BH626" s="1"/>
  <c r="BI626" s="1"/>
  <c r="BB564"/>
  <c r="AA312"/>
  <c r="BG654"/>
  <c r="BH654" s="1"/>
  <c r="BI654" s="1"/>
  <c r="AV339"/>
  <c r="BC551"/>
  <c r="BE537"/>
  <c r="S301"/>
  <c r="K42"/>
  <c r="AZ548"/>
  <c r="Q691"/>
  <c r="AV340"/>
  <c r="AW340" s="1"/>
  <c r="AX521"/>
  <c r="AR338"/>
  <c r="BC535"/>
  <c r="T693"/>
  <c r="AY547"/>
  <c r="Q287"/>
  <c r="AY744"/>
  <c r="AZ744" s="1"/>
  <c r="BA744" s="1"/>
  <c r="BC234"/>
  <c r="BE499" l="1"/>
  <c r="BF499" s="1"/>
  <c r="BG499" s="1"/>
  <c r="BE156"/>
  <c r="BF156" s="1"/>
  <c r="BG156" s="1"/>
  <c r="BH156" s="1"/>
  <c r="U300"/>
  <c r="Q705"/>
  <c r="R705" s="1"/>
  <c r="BE534"/>
  <c r="BF534" s="1"/>
  <c r="BG534" s="1"/>
  <c r="BI143"/>
  <c r="Q70" i="1"/>
  <c r="BD525" i="18"/>
  <c r="BE525" s="1"/>
  <c r="BF525" s="1"/>
  <c r="BG525" s="1"/>
  <c r="BH525" s="1"/>
  <c r="BI525" s="1"/>
  <c r="AD729"/>
  <c r="AE729" s="1"/>
  <c r="AF729" s="1"/>
  <c r="AG729" s="1"/>
  <c r="X716"/>
  <c r="Y716" s="1"/>
  <c r="Y329"/>
  <c r="Z329" s="1"/>
  <c r="BC497"/>
  <c r="BD497" s="1"/>
  <c r="BE497" s="1"/>
  <c r="BF497" s="1"/>
  <c r="BH653"/>
  <c r="BI653" s="1"/>
  <c r="BB745"/>
  <c r="BC745" s="1"/>
  <c r="AY742"/>
  <c r="AZ742" s="1"/>
  <c r="BA742" s="1"/>
  <c r="BE599"/>
  <c r="BF599" s="1"/>
  <c r="BG599" s="1"/>
  <c r="BH599" s="1"/>
  <c r="BI599" s="1"/>
  <c r="W718"/>
  <c r="BG600"/>
  <c r="BH600" s="1"/>
  <c r="BI600" s="1"/>
  <c r="AG315"/>
  <c r="AH315" s="1"/>
  <c r="AJ314"/>
  <c r="AK314" s="1"/>
  <c r="AL314" s="1"/>
  <c r="AZ342"/>
  <c r="BA342" s="1"/>
  <c r="BG158"/>
  <c r="BH158" s="1"/>
  <c r="T707"/>
  <c r="U707" s="1"/>
  <c r="BF144"/>
  <c r="BG144" s="1"/>
  <c r="BH144" s="1"/>
  <c r="BI144" s="1"/>
  <c r="BG145"/>
  <c r="BH145" s="1"/>
  <c r="BG536"/>
  <c r="BH536" s="1"/>
  <c r="R287"/>
  <c r="S287" s="1"/>
  <c r="T287" s="1"/>
  <c r="AZ547"/>
  <c r="BA547" s="1"/>
  <c r="BB547" s="1"/>
  <c r="R691"/>
  <c r="T301"/>
  <c r="U301" s="1"/>
  <c r="V301" s="1"/>
  <c r="BC564"/>
  <c r="BD564" s="1"/>
  <c r="G151" i="1"/>
  <c r="G71"/>
  <c r="X719" i="18"/>
  <c r="Y719" s="1"/>
  <c r="Q299"/>
  <c r="I151" i="1"/>
  <c r="I71"/>
  <c r="BA560" i="18"/>
  <c r="BB560" s="1"/>
  <c r="AX340"/>
  <c r="AY340" s="1"/>
  <c r="AZ340" s="1"/>
  <c r="BA548"/>
  <c r="BB548" s="1"/>
  <c r="BB562"/>
  <c r="BG601"/>
  <c r="BH601" s="1"/>
  <c r="BI601" s="1"/>
  <c r="U325"/>
  <c r="V325" s="1"/>
  <c r="W325" s="1"/>
  <c r="X325" s="1"/>
  <c r="BC549"/>
  <c r="BD549" s="1"/>
  <c r="BE549" s="1"/>
  <c r="BB744"/>
  <c r="BC744" s="1"/>
  <c r="AL316"/>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X302"/>
  <c r="Y302" s="1"/>
  <c r="AH732"/>
  <c r="BC561"/>
  <c r="BD561" s="1"/>
  <c r="BA743"/>
  <c r="BD535"/>
  <c r="BE535" s="1"/>
  <c r="AY341"/>
  <c r="BD745"/>
  <c r="BE745" s="1"/>
  <c r="BD234"/>
  <c r="BE234" s="1"/>
  <c r="BF234" s="1"/>
  <c r="AC313"/>
  <c r="Z720"/>
  <c r="BE524"/>
  <c r="BD495"/>
  <c r="P704"/>
  <c r="U717"/>
  <c r="AB312"/>
  <c r="X328"/>
  <c r="Y328" s="1"/>
  <c r="BC498"/>
  <c r="BD498" s="1"/>
  <c r="BE498" s="1"/>
  <c r="U693"/>
  <c r="K151" i="1"/>
  <c r="K71"/>
  <c r="BF537" i="18"/>
  <c r="R690"/>
  <c r="J151" i="1"/>
  <c r="J71"/>
  <c r="U289" i="18"/>
  <c r="AY522"/>
  <c r="W327"/>
  <c r="BA563"/>
  <c r="BB563" s="1"/>
  <c r="BC563" s="1"/>
  <c r="BD563" s="1"/>
  <c r="H151" i="1"/>
  <c r="H71"/>
  <c r="BG157" i="18"/>
  <c r="BH157" s="1"/>
  <c r="BI157" s="1"/>
  <c r="AW339"/>
  <c r="BH538"/>
  <c r="BI538" s="1"/>
  <c r="AZ523"/>
  <c r="P703"/>
  <c r="V300"/>
  <c r="W694"/>
  <c r="BD235"/>
  <c r="AF731"/>
  <c r="AG733"/>
  <c r="BG222"/>
  <c r="BH222" s="1"/>
  <c r="BI222" s="1"/>
  <c r="Y290"/>
  <c r="S286"/>
  <c r="AY521"/>
  <c r="BD551"/>
  <c r="S303"/>
  <c r="AZ496"/>
  <c r="BA496" s="1"/>
  <c r="BB496" s="1"/>
  <c r="U288"/>
  <c r="BC746"/>
  <c r="U692"/>
  <c r="AS338"/>
  <c r="BA550"/>
  <c r="BH223"/>
  <c r="BI223" s="1"/>
  <c r="BG221"/>
  <c r="BH221" s="1"/>
  <c r="BI221" s="1"/>
  <c r="T706"/>
  <c r="BH146"/>
  <c r="BI146" s="1"/>
  <c r="T326"/>
  <c r="BH236"/>
  <c r="BI236" s="1"/>
  <c r="BF612"/>
  <c r="BG612" s="1"/>
  <c r="BH612" s="1"/>
  <c r="AD730"/>
  <c r="BI156" l="1"/>
  <c r="BH499"/>
  <c r="BI499" s="1"/>
  <c r="S705"/>
  <c r="Q172" i="1"/>
  <c r="Z716" i="18"/>
  <c r="AA716" s="1"/>
  <c r="BF745"/>
  <c r="BG745" s="1"/>
  <c r="BH745" s="1"/>
  <c r="U287"/>
  <c r="V287" s="1"/>
  <c r="W287" s="1"/>
  <c r="BG537"/>
  <c r="BH537" s="1"/>
  <c r="BI537" s="1"/>
  <c r="BG234"/>
  <c r="BH234" s="1"/>
  <c r="BI234" s="1"/>
  <c r="BF535"/>
  <c r="X718"/>
  <c r="BI158"/>
  <c r="AI315"/>
  <c r="V288"/>
  <c r="W288" s="1"/>
  <c r="BE551"/>
  <c r="BF551" s="1"/>
  <c r="BG497"/>
  <c r="BH497" s="1"/>
  <c r="BI536"/>
  <c r="BA340"/>
  <c r="BB340" s="1"/>
  <c r="BC340" s="1"/>
  <c r="BD340" s="1"/>
  <c r="BI145"/>
  <c r="Z328"/>
  <c r="BD744"/>
  <c r="BE744" s="1"/>
  <c r="BF744" s="1"/>
  <c r="BE561"/>
  <c r="BF561" s="1"/>
  <c r="BB742"/>
  <c r="BC742" s="1"/>
  <c r="T303"/>
  <c r="U303" s="1"/>
  <c r="T286"/>
  <c r="BE563"/>
  <c r="BF563" s="1"/>
  <c r="AC312"/>
  <c r="V717"/>
  <c r="W301"/>
  <c r="X301" s="1"/>
  <c r="Y301" s="1"/>
  <c r="Z301" s="1"/>
  <c r="AE730"/>
  <c r="AF730" s="1"/>
  <c r="BC496"/>
  <c r="BD496" s="1"/>
  <c r="BE496" s="1"/>
  <c r="BF496" s="1"/>
  <c r="BG496" s="1"/>
  <c r="BH496" s="1"/>
  <c r="BI496" s="1"/>
  <c r="Y325"/>
  <c r="Z325" s="1"/>
  <c r="AZ522"/>
  <c r="BA522" s="1"/>
  <c r="AG731"/>
  <c r="AH731" s="1"/>
  <c r="Z290"/>
  <c r="AT338"/>
  <c r="AU338" s="1"/>
  <c r="AV338" s="1"/>
  <c r="AW338" s="1"/>
  <c r="AI732"/>
  <c r="AJ732" s="1"/>
  <c r="V289"/>
  <c r="V692"/>
  <c r="V693"/>
  <c r="BE564"/>
  <c r="W300"/>
  <c r="BB550"/>
  <c r="BC550" s="1"/>
  <c r="S183"/>
  <c r="H19"/>
  <c r="R183"/>
  <c r="P183"/>
  <c r="M183"/>
  <c r="Q183"/>
  <c r="O183"/>
  <c r="N183"/>
  <c r="I183"/>
  <c r="J183"/>
  <c r="T183"/>
  <c r="U183"/>
  <c r="K183"/>
  <c r="L183"/>
  <c r="K587"/>
  <c r="R587"/>
  <c r="L587"/>
  <c r="M587"/>
  <c r="V183"/>
  <c r="I587"/>
  <c r="V587"/>
  <c r="P587"/>
  <c r="J587"/>
  <c r="W183"/>
  <c r="W587"/>
  <c r="S587"/>
  <c r="O587"/>
  <c r="N587"/>
  <c r="Q587"/>
  <c r="T587"/>
  <c r="U587"/>
  <c r="H173" i="1"/>
  <c r="Q186" i="18"/>
  <c r="T186"/>
  <c r="L186"/>
  <c r="O186"/>
  <c r="P186"/>
  <c r="R186"/>
  <c r="N186"/>
  <c r="Z186"/>
  <c r="S186"/>
  <c r="M186"/>
  <c r="X186"/>
  <c r="Y186"/>
  <c r="W186"/>
  <c r="K19"/>
  <c r="U186"/>
  <c r="V186"/>
  <c r="N590"/>
  <c r="O590"/>
  <c r="Q590"/>
  <c r="X590"/>
  <c r="P590"/>
  <c r="Y590"/>
  <c r="S590"/>
  <c r="L590"/>
  <c r="M590"/>
  <c r="W590"/>
  <c r="R590"/>
  <c r="U590"/>
  <c r="Z590"/>
  <c r="V590"/>
  <c r="T590"/>
  <c r="K173" i="1"/>
  <c r="BF549" i="18"/>
  <c r="BG549" s="1"/>
  <c r="X184"/>
  <c r="J184"/>
  <c r="K184"/>
  <c r="T184"/>
  <c r="S184"/>
  <c r="N184"/>
  <c r="O184"/>
  <c r="V184"/>
  <c r="L184"/>
  <c r="P184"/>
  <c r="I19"/>
  <c r="M184"/>
  <c r="Q184"/>
  <c r="W184"/>
  <c r="U184"/>
  <c r="T588"/>
  <c r="W588"/>
  <c r="X588"/>
  <c r="J588"/>
  <c r="R184"/>
  <c r="R588"/>
  <c r="O588"/>
  <c r="Q588"/>
  <c r="P588"/>
  <c r="L588"/>
  <c r="N588"/>
  <c r="U588"/>
  <c r="V588"/>
  <c r="M588"/>
  <c r="K588"/>
  <c r="S588"/>
  <c r="I173" i="1"/>
  <c r="R299" i="18"/>
  <c r="H182"/>
  <c r="N182"/>
  <c r="I182"/>
  <c r="S182"/>
  <c r="T182"/>
  <c r="U182"/>
  <c r="G19"/>
  <c r="R182"/>
  <c r="J182"/>
  <c r="P182"/>
  <c r="L182"/>
  <c r="M182"/>
  <c r="V182"/>
  <c r="O182"/>
  <c r="K182"/>
  <c r="Q182"/>
  <c r="J586"/>
  <c r="M586"/>
  <c r="P586"/>
  <c r="O586"/>
  <c r="I586"/>
  <c r="H586"/>
  <c r="R586"/>
  <c r="Q586"/>
  <c r="K586"/>
  <c r="L586"/>
  <c r="S586"/>
  <c r="T586"/>
  <c r="N586"/>
  <c r="U586"/>
  <c r="V586"/>
  <c r="G173" i="1"/>
  <c r="S691" i="18"/>
  <c r="BI612"/>
  <c r="AH729"/>
  <c r="AI729" s="1"/>
  <c r="S690"/>
  <c r="U706"/>
  <c r="Q703"/>
  <c r="BB342"/>
  <c r="X300"/>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V707"/>
  <c r="T705"/>
  <c r="U705" s="1"/>
  <c r="AD313"/>
  <c r="AE313" s="1"/>
  <c r="AM314"/>
  <c r="AN314" s="1"/>
  <c r="AO314" s="1"/>
  <c r="AP314" s="1"/>
  <c r="AQ314" s="1"/>
  <c r="AR314" s="1"/>
  <c r="AS314" s="1"/>
  <c r="AT314" s="1"/>
  <c r="AU314" s="1"/>
  <c r="AV314" s="1"/>
  <c r="AW314" s="1"/>
  <c r="AX314" s="1"/>
  <c r="AY314" s="1"/>
  <c r="AZ314" s="1"/>
  <c r="BA314" s="1"/>
  <c r="BB314" s="1"/>
  <c r="BC314" s="1"/>
  <c r="BD314" s="1"/>
  <c r="BE314" s="1"/>
  <c r="BF314" s="1"/>
  <c r="BG314" s="1"/>
  <c r="BH314" s="1"/>
  <c r="BI314" s="1"/>
  <c r="AZ521"/>
  <c r="BA521" s="1"/>
  <c r="BB521" s="1"/>
  <c r="BC548"/>
  <c r="BD746"/>
  <c r="BE746" s="1"/>
  <c r="V185"/>
  <c r="J19"/>
  <c r="U185"/>
  <c r="T185"/>
  <c r="S185"/>
  <c r="L185"/>
  <c r="K185"/>
  <c r="Y185"/>
  <c r="Q185"/>
  <c r="P185"/>
  <c r="N185"/>
  <c r="W185"/>
  <c r="O185"/>
  <c r="X185"/>
  <c r="M185"/>
  <c r="R185"/>
  <c r="U589"/>
  <c r="V589"/>
  <c r="O589"/>
  <c r="N589"/>
  <c r="W589"/>
  <c r="Q589"/>
  <c r="L589"/>
  <c r="Y589"/>
  <c r="P589"/>
  <c r="S589"/>
  <c r="T589"/>
  <c r="M589"/>
  <c r="K589"/>
  <c r="X589"/>
  <c r="R589"/>
  <c r="J173" i="1"/>
  <c r="BF524" i="18"/>
  <c r="BG524" s="1"/>
  <c r="BC562"/>
  <c r="BD562" s="1"/>
  <c r="BE562" s="1"/>
  <c r="BF562" s="1"/>
  <c r="BG562" s="1"/>
  <c r="BH562" s="1"/>
  <c r="BI562" s="1"/>
  <c r="AH733"/>
  <c r="BC342"/>
  <c r="AZ341"/>
  <c r="V706"/>
  <c r="Z302"/>
  <c r="AA302" s="1"/>
  <c r="BC560"/>
  <c r="BA523"/>
  <c r="BB523" s="1"/>
  <c r="BC523" s="1"/>
  <c r="BD523" s="1"/>
  <c r="BE235"/>
  <c r="BF235" s="1"/>
  <c r="X327"/>
  <c r="AA328"/>
  <c r="AA720"/>
  <c r="AB720" s="1"/>
  <c r="AC720" s="1"/>
  <c r="BB743"/>
  <c r="BC743" s="1"/>
  <c r="BH534"/>
  <c r="BI534" s="1"/>
  <c r="U326"/>
  <c r="W692"/>
  <c r="BF498"/>
  <c r="BG498" s="1"/>
  <c r="BH498" s="1"/>
  <c r="BI498" s="1"/>
  <c r="AA329"/>
  <c r="BC547"/>
  <c r="BD547" s="1"/>
  <c r="BE547" s="1"/>
  <c r="BF547" s="1"/>
  <c r="BG547" s="1"/>
  <c r="BH547" s="1"/>
  <c r="BI547" s="1"/>
  <c r="Q704"/>
  <c r="Z719"/>
  <c r="X694"/>
  <c r="AD312"/>
  <c r="AE312" s="1"/>
  <c r="AF312" s="1"/>
  <c r="AX339"/>
  <c r="Q72" i="1"/>
  <c r="BE495" i="18"/>
  <c r="BF495" s="1"/>
  <c r="BG495" s="1"/>
  <c r="BH495" s="1"/>
  <c r="BI495" s="1"/>
  <c r="BG535" l="1"/>
  <c r="BH535" s="1"/>
  <c r="AA325"/>
  <c r="AB325" s="1"/>
  <c r="AC325" s="1"/>
  <c r="BG235"/>
  <c r="AB716"/>
  <c r="BI497"/>
  <c r="BE340"/>
  <c r="BF340" s="1"/>
  <c r="BG340" s="1"/>
  <c r="BH340" s="1"/>
  <c r="BI340" s="1"/>
  <c r="Y184"/>
  <c r="Z184" s="1"/>
  <c r="X183"/>
  <c r="BG551"/>
  <c r="BH551" s="1"/>
  <c r="BI551" s="1"/>
  <c r="BG563"/>
  <c r="BH563" s="1"/>
  <c r="BI563" s="1"/>
  <c r="X288"/>
  <c r="Y288" s="1"/>
  <c r="Z589"/>
  <c r="AA589" s="1"/>
  <c r="Y588"/>
  <c r="Z588" s="1"/>
  <c r="AA588" s="1"/>
  <c r="AB588" s="1"/>
  <c r="Y718"/>
  <c r="BD342"/>
  <c r="BE342" s="1"/>
  <c r="BF342" s="1"/>
  <c r="BG342" s="1"/>
  <c r="BH342" s="1"/>
  <c r="BI342" s="1"/>
  <c r="Y183"/>
  <c r="AJ315"/>
  <c r="AK315" s="1"/>
  <c r="AA186"/>
  <c r="AB186" s="1"/>
  <c r="AC186" s="1"/>
  <c r="BH524"/>
  <c r="BI524" s="1"/>
  <c r="AF313"/>
  <c r="AG313" s="1"/>
  <c r="AB302"/>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H549"/>
  <c r="BI549" s="1"/>
  <c r="AX338"/>
  <c r="AY338" s="1"/>
  <c r="AZ338" s="1"/>
  <c r="BA338" s="1"/>
  <c r="BB338" s="1"/>
  <c r="BC338" s="1"/>
  <c r="BD338" s="1"/>
  <c r="BE338" s="1"/>
  <c r="BF338" s="1"/>
  <c r="BG338" s="1"/>
  <c r="BH338" s="1"/>
  <c r="BI338" s="1"/>
  <c r="BD743"/>
  <c r="BE743" s="1"/>
  <c r="AI733"/>
  <c r="J50"/>
  <c r="J41" s="1"/>
  <c r="J10"/>
  <c r="T691"/>
  <c r="U691" s="1"/>
  <c r="V691" s="1"/>
  <c r="W691" s="1"/>
  <c r="X691" s="1"/>
  <c r="W693"/>
  <c r="AA290"/>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B522"/>
  <c r="W717"/>
  <c r="AK732"/>
  <c r="AL732" s="1"/>
  <c r="BH235"/>
  <c r="BI235" s="1"/>
  <c r="AB329"/>
  <c r="AC329" s="1"/>
  <c r="AD329" s="1"/>
  <c r="AE329" s="1"/>
  <c r="X692"/>
  <c r="Y692" s="1"/>
  <c r="BE523"/>
  <c r="BF523" s="1"/>
  <c r="BG523" s="1"/>
  <c r="BH523" s="1"/>
  <c r="BI523" s="1"/>
  <c r="W586"/>
  <c r="X586" s="1"/>
  <c r="W182"/>
  <c r="X587"/>
  <c r="Y587" s="1"/>
  <c r="R703"/>
  <c r="S703" s="1"/>
  <c r="AG730"/>
  <c r="BD742"/>
  <c r="X287"/>
  <c r="BD560"/>
  <c r="BE560" s="1"/>
  <c r="BF560" s="1"/>
  <c r="BG560" s="1"/>
  <c r="BH560" s="1"/>
  <c r="BI560" s="1"/>
  <c r="BA341"/>
  <c r="BB341" s="1"/>
  <c r="BC521"/>
  <c r="BD521" s="1"/>
  <c r="BE521" s="1"/>
  <c r="BF521" s="1"/>
  <c r="BG521" s="1"/>
  <c r="BH521" s="1"/>
  <c r="BI521" s="1"/>
  <c r="K50"/>
  <c r="K41" s="1"/>
  <c r="K10"/>
  <c r="H50"/>
  <c r="H41" s="1"/>
  <c r="H10"/>
  <c r="W289"/>
  <c r="X289" s="1"/>
  <c r="Y289" s="1"/>
  <c r="Z289" s="1"/>
  <c r="AG312"/>
  <c r="AH312" s="1"/>
  <c r="V303"/>
  <c r="BI745"/>
  <c r="Z185"/>
  <c r="AY339"/>
  <c r="AZ339" s="1"/>
  <c r="BA339" s="1"/>
  <c r="BB339" s="1"/>
  <c r="R704"/>
  <c r="S704" s="1"/>
  <c r="W706"/>
  <c r="V705"/>
  <c r="W705" s="1"/>
  <c r="AJ729"/>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G744"/>
  <c r="BH744" s="1"/>
  <c r="BI744" s="1"/>
  <c r="Y694"/>
  <c r="Z694" s="1"/>
  <c r="AD720"/>
  <c r="AE720" s="1"/>
  <c r="AF720" s="1"/>
  <c r="AG720" s="1"/>
  <c r="Y327"/>
  <c r="BD548"/>
  <c r="BE548" s="1"/>
  <c r="BF548" s="1"/>
  <c r="W707"/>
  <c r="I50"/>
  <c r="I41" s="1"/>
  <c r="I10"/>
  <c r="BD550"/>
  <c r="BE550" s="1"/>
  <c r="BF550" s="1"/>
  <c r="BG550" s="1"/>
  <c r="BH550" s="1"/>
  <c r="BI550" s="1"/>
  <c r="AA719"/>
  <c r="AA590"/>
  <c r="AI731"/>
  <c r="AB328"/>
  <c r="G50"/>
  <c r="G41" s="1"/>
  <c r="G10"/>
  <c r="S299"/>
  <c r="BF564"/>
  <c r="BG564" s="1"/>
  <c r="BH564" s="1"/>
  <c r="BI564" s="1"/>
  <c r="U286"/>
  <c r="Q174" i="1"/>
  <c r="V326" i="18"/>
  <c r="BF746"/>
  <c r="BG746" s="1"/>
  <c r="BH746" s="1"/>
  <c r="BI746" s="1"/>
  <c r="AA30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AC716"/>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G561"/>
  <c r="BH561" s="1"/>
  <c r="BI561" s="1"/>
  <c r="T690"/>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C341" l="1"/>
  <c r="BD341" s="1"/>
  <c r="BE341" s="1"/>
  <c r="BF341" s="1"/>
  <c r="BG341" s="1"/>
  <c r="BH341" s="1"/>
  <c r="BI341" s="1"/>
  <c r="BI535"/>
  <c r="AD325"/>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Z183"/>
  <c r="AA183" s="1"/>
  <c r="AB183" s="1"/>
  <c r="AH313"/>
  <c r="AI313" s="1"/>
  <c r="AJ313" s="1"/>
  <c r="AB589"/>
  <c r="AC589" s="1"/>
  <c r="AD589" s="1"/>
  <c r="AE589" s="1"/>
  <c r="AA694"/>
  <c r="AB694" s="1"/>
  <c r="X705"/>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G548"/>
  <c r="BH548" s="1"/>
  <c r="BI548" s="1"/>
  <c r="Z692"/>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T703"/>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F743"/>
  <c r="BG743" s="1"/>
  <c r="BH743" s="1"/>
  <c r="BI743" s="1"/>
  <c r="AA184"/>
  <c r="AB184" s="1"/>
  <c r="Z288"/>
  <c r="AA288" s="1"/>
  <c r="AB288" s="1"/>
  <c r="Z718"/>
  <c r="AI312"/>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T704"/>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AL315"/>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AD186"/>
  <c r="AE186" s="1"/>
  <c r="BC339"/>
  <c r="AA289"/>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V286"/>
  <c r="X707"/>
  <c r="K55" i="24"/>
  <c r="K51"/>
  <c r="AF329" i="18"/>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T299"/>
  <c r="U299" s="1"/>
  <c r="V299" s="1"/>
  <c r="Z327"/>
  <c r="AH720"/>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AC588"/>
  <c r="AD588" s="1"/>
  <c r="G55" i="24"/>
  <c r="G51"/>
  <c r="AC328" i="18"/>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AJ731"/>
  <c r="AK731" s="1"/>
  <c r="I51" i="24"/>
  <c r="I55"/>
  <c r="J51"/>
  <c r="J55"/>
  <c r="AM732" i="18"/>
  <c r="AN732" s="1"/>
  <c r="AO732" s="1"/>
  <c r="AA185"/>
  <c r="Y586"/>
  <c r="AB719"/>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W303"/>
  <c r="H55" i="24"/>
  <c r="H51"/>
  <c r="Y287" i="18"/>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E742"/>
  <c r="BF742" s="1"/>
  <c r="BG742" s="1"/>
  <c r="BH742" s="1"/>
  <c r="BI742" s="1"/>
  <c r="Z587"/>
  <c r="AA587" s="1"/>
  <c r="X182"/>
  <c r="X717"/>
  <c r="BC522"/>
  <c r="AB590"/>
  <c r="X706"/>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AH730"/>
  <c r="AJ733"/>
  <c r="W326"/>
  <c r="X693"/>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Y69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AK313" l="1"/>
  <c r="AL313" s="1"/>
  <c r="AM313" s="1"/>
  <c r="AN313" s="1"/>
  <c r="AC694"/>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AE588"/>
  <c r="AC288"/>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AC184"/>
  <c r="AD184" s="1"/>
  <c r="AE184" s="1"/>
  <c r="W299"/>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AA718"/>
  <c r="AL731"/>
  <c r="AM731" s="1"/>
  <c r="AN731" s="1"/>
  <c r="AP732"/>
  <c r="AQ732" s="1"/>
  <c r="AR732" s="1"/>
  <c r="AF186"/>
  <c r="AG186" s="1"/>
  <c r="AH186" s="1"/>
  <c r="AI730"/>
  <c r="X303"/>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Z586"/>
  <c r="J101" i="24"/>
  <c r="J83"/>
  <c r="F51"/>
  <c r="AA586" i="18"/>
  <c r="AC590"/>
  <c r="AB587"/>
  <c r="Y182"/>
  <c r="Z182" s="1"/>
  <c r="AA327"/>
  <c r="AB327" s="1"/>
  <c r="AC327" s="1"/>
  <c r="AD327" s="1"/>
  <c r="AE327" s="1"/>
  <c r="BD339"/>
  <c r="BE339" s="1"/>
  <c r="BF339" s="1"/>
  <c r="BG339" s="1"/>
  <c r="BH339" s="1"/>
  <c r="BI339" s="1"/>
  <c r="AF588"/>
  <c r="AG588" s="1"/>
  <c r="AK733"/>
  <c r="H83" i="24"/>
  <c r="H101"/>
  <c r="I101"/>
  <c r="I83"/>
  <c r="K83"/>
  <c r="K101"/>
  <c r="Y707" i="18"/>
  <c r="Z707" s="1"/>
  <c r="AA707" s="1"/>
  <c r="AB707" s="1"/>
  <c r="AC707" s="1"/>
  <c r="AD707" s="1"/>
  <c r="BD522"/>
  <c r="BE522" s="1"/>
  <c r="BF522" s="1"/>
  <c r="BG522" s="1"/>
  <c r="BH522" s="1"/>
  <c r="BI522" s="1"/>
  <c r="Y717"/>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G101" i="24"/>
  <c r="G83"/>
  <c r="W286" i="18"/>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AJ730"/>
  <c r="AK730" s="1"/>
  <c r="AF589"/>
  <c r="X326"/>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AB185"/>
  <c r="AC587"/>
  <c r="AD587" s="1"/>
  <c r="AC183"/>
  <c r="AD183" s="1"/>
  <c r="AO313" l="1"/>
  <c r="AP313" s="1"/>
  <c r="AQ313" s="1"/>
  <c r="AR313" s="1"/>
  <c r="AS313" s="1"/>
  <c r="AT313" s="1"/>
  <c r="AU313" s="1"/>
  <c r="AV313" s="1"/>
  <c r="AW313" s="1"/>
  <c r="AX313" s="1"/>
  <c r="AY313" s="1"/>
  <c r="AZ313" s="1"/>
  <c r="BA313" s="1"/>
  <c r="BB313" s="1"/>
  <c r="BC313" s="1"/>
  <c r="BD313" s="1"/>
  <c r="BE313" s="1"/>
  <c r="BF313" s="1"/>
  <c r="BG313" s="1"/>
  <c r="BH313" s="1"/>
  <c r="BI313" s="1"/>
  <c r="AO731"/>
  <c r="AP731" s="1"/>
  <c r="AQ731" s="1"/>
  <c r="AR731" s="1"/>
  <c r="AS731" s="1"/>
  <c r="AT731" s="1"/>
  <c r="AU731" s="1"/>
  <c r="AV731" s="1"/>
  <c r="AW731" s="1"/>
  <c r="AX731" s="1"/>
  <c r="AY731" s="1"/>
  <c r="AZ731" s="1"/>
  <c r="BA731" s="1"/>
  <c r="BB731" s="1"/>
  <c r="BC731" s="1"/>
  <c r="BD731" s="1"/>
  <c r="BE731" s="1"/>
  <c r="BF731" s="1"/>
  <c r="BG731" s="1"/>
  <c r="BH731" s="1"/>
  <c r="BI731" s="1"/>
  <c r="AF184"/>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AS732"/>
  <c r="AT732" s="1"/>
  <c r="AU732" s="1"/>
  <c r="AV732" s="1"/>
  <c r="AW732" s="1"/>
  <c r="AX732" s="1"/>
  <c r="AY732" s="1"/>
  <c r="AZ732" s="1"/>
  <c r="BA732" s="1"/>
  <c r="BB732" s="1"/>
  <c r="BC732" s="1"/>
  <c r="BD732" s="1"/>
  <c r="BE732" s="1"/>
  <c r="BF732" s="1"/>
  <c r="BG732" s="1"/>
  <c r="BH732" s="1"/>
  <c r="BI732" s="1"/>
  <c r="AF327"/>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AB718"/>
  <c r="AC718" s="1"/>
  <c r="AE707"/>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AC185"/>
  <c r="AD185" s="1"/>
  <c r="AE185" s="1"/>
  <c r="AG589"/>
  <c r="AE183"/>
  <c r="AF183" s="1"/>
  <c r="AG183" s="1"/>
  <c r="AH183" s="1"/>
  <c r="AH588"/>
  <c r="AI186"/>
  <c r="AJ186" s="1"/>
  <c r="AK186" s="1"/>
  <c r="AL186" s="1"/>
  <c r="AE587"/>
  <c r="AL733"/>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AD590"/>
  <c r="AA182"/>
  <c r="AB182" s="1"/>
  <c r="AC182" s="1"/>
  <c r="AL730"/>
  <c r="AM730" s="1"/>
  <c r="AN730" s="1"/>
  <c r="AB586"/>
  <c r="AC586" s="1"/>
  <c r="AD718" l="1"/>
  <c r="AE718" s="1"/>
  <c r="AF718" s="1"/>
  <c r="AG718" s="1"/>
  <c r="AH718" s="1"/>
  <c r="AI718" s="1"/>
  <c r="AJ718" s="1"/>
  <c r="AK718" s="1"/>
  <c r="AL718" s="1"/>
  <c r="AO730"/>
  <c r="AP730" s="1"/>
  <c r="AQ730" s="1"/>
  <c r="AR730" s="1"/>
  <c r="AS730" s="1"/>
  <c r="AT730" s="1"/>
  <c r="AU730" s="1"/>
  <c r="AV730" s="1"/>
  <c r="AW730" s="1"/>
  <c r="AX730" s="1"/>
  <c r="AY730" s="1"/>
  <c r="AZ730" s="1"/>
  <c r="BA730" s="1"/>
  <c r="BB730" s="1"/>
  <c r="BC730" s="1"/>
  <c r="BD730" s="1"/>
  <c r="BE730" s="1"/>
  <c r="BF730" s="1"/>
  <c r="BG730" s="1"/>
  <c r="BH730" s="1"/>
  <c r="BI730" s="1"/>
  <c r="AF587"/>
  <c r="AG587" s="1"/>
  <c r="AH587" s="1"/>
  <c r="AI587" s="1"/>
  <c r="AJ587" s="1"/>
  <c r="AE590"/>
  <c r="AI588"/>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AD586"/>
  <c r="AD182"/>
  <c r="AE182" s="1"/>
  <c r="AF182" s="1"/>
  <c r="AM186"/>
  <c r="AN186" s="1"/>
  <c r="AO186" s="1"/>
  <c r="AP186" s="1"/>
  <c r="AQ186" s="1"/>
  <c r="AR186" s="1"/>
  <c r="AS186" s="1"/>
  <c r="AT186" s="1"/>
  <c r="AU186" s="1"/>
  <c r="AV186" s="1"/>
  <c r="AW186" s="1"/>
  <c r="AX186" s="1"/>
  <c r="AY186" s="1"/>
  <c r="AZ186" s="1"/>
  <c r="BA186" s="1"/>
  <c r="BB186" s="1"/>
  <c r="BC186" s="1"/>
  <c r="BD186" s="1"/>
  <c r="BE186" s="1"/>
  <c r="BF186" s="1"/>
  <c r="BG186" s="1"/>
  <c r="BH186" s="1"/>
  <c r="BI186" s="1"/>
  <c r="AF185"/>
  <c r="AG185" s="1"/>
  <c r="AH589"/>
  <c r="AI183"/>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AM718" l="1"/>
  <c r="AN718" s="1"/>
  <c r="AO718" s="1"/>
  <c r="AP718" s="1"/>
  <c r="AQ718" s="1"/>
  <c r="AR718" s="1"/>
  <c r="AS718" s="1"/>
  <c r="AT718" s="1"/>
  <c r="AU718" s="1"/>
  <c r="AV718" s="1"/>
  <c r="AW718" s="1"/>
  <c r="AX718" s="1"/>
  <c r="AY718" s="1"/>
  <c r="AZ718" s="1"/>
  <c r="BA718" s="1"/>
  <c r="BB718" s="1"/>
  <c r="BC718" s="1"/>
  <c r="BD718" s="1"/>
  <c r="BE718" s="1"/>
  <c r="BF718" s="1"/>
  <c r="BG718" s="1"/>
  <c r="BH718" s="1"/>
  <c r="BI718" s="1"/>
  <c r="AH185"/>
  <c r="AI185" s="1"/>
  <c r="AI589"/>
  <c r="AJ589" s="1"/>
  <c r="AK589" s="1"/>
  <c r="AL589" s="1"/>
  <c r="AM589" s="1"/>
  <c r="AN589" s="1"/>
  <c r="AO589" s="1"/>
  <c r="AP589" s="1"/>
  <c r="AF590"/>
  <c r="AG182"/>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AK587"/>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AE586"/>
  <c r="AJ185" l="1"/>
  <c r="AK185" s="1"/>
  <c r="AQ589"/>
  <c r="AR589" s="1"/>
  <c r="AS589" s="1"/>
  <c r="AT589" s="1"/>
  <c r="AU589" s="1"/>
  <c r="AV589" s="1"/>
  <c r="AW589" s="1"/>
  <c r="AX589" s="1"/>
  <c r="AY589" s="1"/>
  <c r="AZ589" s="1"/>
  <c r="BA589" s="1"/>
  <c r="BB589" s="1"/>
  <c r="BC589" s="1"/>
  <c r="BD589" s="1"/>
  <c r="BE589" s="1"/>
  <c r="BF589" s="1"/>
  <c r="BG589" s="1"/>
  <c r="BH589" s="1"/>
  <c r="BI589" s="1"/>
  <c r="AG590"/>
  <c r="AH590" s="1"/>
  <c r="AF586"/>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AL185" l="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AI590"/>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G766" l="1"/>
  <c r="G778" s="1"/>
  <c r="H766"/>
  <c r="H778" s="1"/>
  <c r="AM610"/>
  <c r="AM622" s="1"/>
  <c r="AD610"/>
  <c r="AD622" s="1"/>
  <c r="N610"/>
  <c r="N622" s="1"/>
  <c r="Y610"/>
  <c r="Y622" s="1"/>
  <c r="AL610"/>
  <c r="AL622" s="1"/>
  <c r="AK610"/>
  <c r="AK622" s="1"/>
  <c r="S610"/>
  <c r="S622" s="1"/>
  <c r="H610"/>
  <c r="H622" s="1"/>
  <c r="P610"/>
  <c r="P622" s="1"/>
  <c r="AP610"/>
  <c r="AP622" s="1"/>
  <c r="L610"/>
  <c r="L622" s="1"/>
  <c r="AA610"/>
  <c r="AA622" s="1"/>
  <c r="W610"/>
  <c r="W622" s="1"/>
  <c r="AH610"/>
  <c r="AH622" s="1"/>
  <c r="O610"/>
  <c r="O622" s="1"/>
  <c r="AR610"/>
  <c r="AR622" s="1"/>
  <c r="AB610"/>
  <c r="AB622" s="1"/>
  <c r="J610"/>
  <c r="J622" s="1"/>
  <c r="Z610"/>
  <c r="Z622" s="1"/>
  <c r="U610"/>
  <c r="U622" s="1"/>
  <c r="K610"/>
  <c r="K622" s="1"/>
  <c r="G610"/>
  <c r="G622" s="1"/>
  <c r="I610"/>
  <c r="I622" s="1"/>
  <c r="R610"/>
  <c r="R622" s="1"/>
  <c r="AI610"/>
  <c r="AI622" s="1"/>
  <c r="AN610"/>
  <c r="AN622" s="1"/>
  <c r="Q610"/>
  <c r="Q622" s="1"/>
  <c r="AS610"/>
  <c r="AS622" s="1"/>
  <c r="V610"/>
  <c r="V622" s="1"/>
  <c r="AF610"/>
  <c r="AF622" s="1"/>
  <c r="M610"/>
  <c r="M622" s="1"/>
  <c r="AO610"/>
  <c r="AO622" s="1"/>
  <c r="X610"/>
  <c r="X622" s="1"/>
  <c r="AC610"/>
  <c r="AC622" s="1"/>
  <c r="AQ610"/>
  <c r="AQ622" s="1"/>
  <c r="AG610"/>
  <c r="AG622" s="1"/>
  <c r="T610"/>
  <c r="T622" s="1"/>
  <c r="AE610"/>
  <c r="AE622" s="1"/>
  <c r="AJ610"/>
  <c r="AJ622" s="1"/>
  <c r="I766" l="1"/>
  <c r="AT610"/>
  <c r="AT622" s="1"/>
  <c r="S584"/>
  <c r="S596" s="1"/>
  <c r="Q584"/>
  <c r="Q596" s="1"/>
  <c r="L584"/>
  <c r="L596" s="1"/>
  <c r="P584"/>
  <c r="P596" s="1"/>
  <c r="N584"/>
  <c r="N596" s="1"/>
  <c r="H584"/>
  <c r="H596" s="1"/>
  <c r="J584"/>
  <c r="J596" s="1"/>
  <c r="T584"/>
  <c r="T596" s="1"/>
  <c r="M584"/>
  <c r="M596" s="1"/>
  <c r="I584"/>
  <c r="I596" s="1"/>
  <c r="G584"/>
  <c r="G596" s="1"/>
  <c r="O584"/>
  <c r="O596" s="1"/>
  <c r="K584"/>
  <c r="K596" s="1"/>
  <c r="R584"/>
  <c r="R596" s="1"/>
  <c r="K662"/>
  <c r="K674" s="1"/>
  <c r="J662"/>
  <c r="J674" s="1"/>
  <c r="M662"/>
  <c r="M674" s="1"/>
  <c r="R662"/>
  <c r="R674" s="1"/>
  <c r="P662"/>
  <c r="P674" s="1"/>
  <c r="S662"/>
  <c r="S674" s="1"/>
  <c r="N662"/>
  <c r="N674" s="1"/>
  <c r="Q662"/>
  <c r="Q674" s="1"/>
  <c r="W662"/>
  <c r="W674" s="1"/>
  <c r="T662"/>
  <c r="T674" s="1"/>
  <c r="U662"/>
  <c r="U674" s="1"/>
  <c r="O662"/>
  <c r="O674" s="1"/>
  <c r="I662"/>
  <c r="I674" s="1"/>
  <c r="V662"/>
  <c r="V674" s="1"/>
  <c r="G662"/>
  <c r="G674" s="1"/>
  <c r="L662"/>
  <c r="L674" s="1"/>
  <c r="H662"/>
  <c r="H674" s="1"/>
  <c r="P506"/>
  <c r="P518" s="1"/>
  <c r="U506"/>
  <c r="U518" s="1"/>
  <c r="Y506"/>
  <c r="Y518" s="1"/>
  <c r="AJ506"/>
  <c r="AJ518" s="1"/>
  <c r="X506"/>
  <c r="X518" s="1"/>
  <c r="O506"/>
  <c r="O518" s="1"/>
  <c r="AI506"/>
  <c r="AI518" s="1"/>
  <c r="H506"/>
  <c r="H518" s="1"/>
  <c r="I506"/>
  <c r="I518" s="1"/>
  <c r="K506"/>
  <c r="K518" s="1"/>
  <c r="T506"/>
  <c r="T518" s="1"/>
  <c r="AC506"/>
  <c r="AC518" s="1"/>
  <c r="N506"/>
  <c r="N518" s="1"/>
  <c r="AG506"/>
  <c r="AG518" s="1"/>
  <c r="AE506"/>
  <c r="AE518" s="1"/>
  <c r="AA506"/>
  <c r="AA518" s="1"/>
  <c r="AK506"/>
  <c r="AK518" s="1"/>
  <c r="S506"/>
  <c r="S518" s="1"/>
  <c r="Q506"/>
  <c r="Q518" s="1"/>
  <c r="W506"/>
  <c r="W518" s="1"/>
  <c r="AB506"/>
  <c r="AB518" s="1"/>
  <c r="AH506"/>
  <c r="AH518" s="1"/>
  <c r="AM506"/>
  <c r="AM518" s="1"/>
  <c r="M506"/>
  <c r="M518" s="1"/>
  <c r="Z506"/>
  <c r="Z518" s="1"/>
  <c r="G506"/>
  <c r="G518" s="1"/>
  <c r="AN506"/>
  <c r="AN518" s="1"/>
  <c r="AD506"/>
  <c r="AD518" s="1"/>
  <c r="R506"/>
  <c r="R518" s="1"/>
  <c r="V506"/>
  <c r="V518" s="1"/>
  <c r="L506"/>
  <c r="L518" s="1"/>
  <c r="J506"/>
  <c r="J518" s="1"/>
  <c r="AF506"/>
  <c r="AF518" s="1"/>
  <c r="AL506"/>
  <c r="AL518" s="1"/>
  <c r="L493"/>
  <c r="L505" s="1"/>
  <c r="W493"/>
  <c r="W505" s="1"/>
  <c r="J493"/>
  <c r="J505" s="1"/>
  <c r="Y493"/>
  <c r="Y505" s="1"/>
  <c r="M493"/>
  <c r="M505" s="1"/>
  <c r="AH493"/>
  <c r="AH505" s="1"/>
  <c r="AJ493"/>
  <c r="AJ505" s="1"/>
  <c r="Q493"/>
  <c r="Q505" s="1"/>
  <c r="H493"/>
  <c r="H505" s="1"/>
  <c r="AC493"/>
  <c r="AC505" s="1"/>
  <c r="O493"/>
  <c r="O505" s="1"/>
  <c r="U493"/>
  <c r="U505" s="1"/>
  <c r="K493"/>
  <c r="K505" s="1"/>
  <c r="AD493"/>
  <c r="AD505" s="1"/>
  <c r="V493"/>
  <c r="V505" s="1"/>
  <c r="AG493"/>
  <c r="AG505" s="1"/>
  <c r="I493"/>
  <c r="I505" s="1"/>
  <c r="AI493"/>
  <c r="AI505" s="1"/>
  <c r="N493"/>
  <c r="N505" s="1"/>
  <c r="P493"/>
  <c r="P505" s="1"/>
  <c r="T493"/>
  <c r="T505" s="1"/>
  <c r="AF493"/>
  <c r="AF505" s="1"/>
  <c r="S493"/>
  <c r="S505" s="1"/>
  <c r="AE493"/>
  <c r="AE505" s="1"/>
  <c r="Z493"/>
  <c r="Z505" s="1"/>
  <c r="G493"/>
  <c r="G505" s="1"/>
  <c r="X493"/>
  <c r="X505" s="1"/>
  <c r="AA493"/>
  <c r="AA505" s="1"/>
  <c r="AB493"/>
  <c r="AB505" s="1"/>
  <c r="R493"/>
  <c r="R505" s="1"/>
  <c r="J675"/>
  <c r="J687" s="1"/>
  <c r="H675"/>
  <c r="H687" s="1"/>
  <c r="K675"/>
  <c r="K687" s="1"/>
  <c r="I675"/>
  <c r="I687" s="1"/>
  <c r="N675"/>
  <c r="N687" s="1"/>
  <c r="L675"/>
  <c r="L687" s="1"/>
  <c r="G675"/>
  <c r="G687" s="1"/>
  <c r="M675"/>
  <c r="M687" s="1"/>
  <c r="P558"/>
  <c r="P570" s="1"/>
  <c r="K558"/>
  <c r="K570" s="1"/>
  <c r="S558"/>
  <c r="S570" s="1"/>
  <c r="Q558"/>
  <c r="Q570" s="1"/>
  <c r="AM558"/>
  <c r="AM570" s="1"/>
  <c r="AH558"/>
  <c r="AH570" s="1"/>
  <c r="V558"/>
  <c r="V570" s="1"/>
  <c r="L558"/>
  <c r="L570" s="1"/>
  <c r="Y558"/>
  <c r="Y570" s="1"/>
  <c r="J558"/>
  <c r="J570" s="1"/>
  <c r="AG558"/>
  <c r="AG570" s="1"/>
  <c r="AC558"/>
  <c r="AC570" s="1"/>
  <c r="AK558"/>
  <c r="AK570" s="1"/>
  <c r="T558"/>
  <c r="T570" s="1"/>
  <c r="I558"/>
  <c r="I570" s="1"/>
  <c r="G558"/>
  <c r="G570" s="1"/>
  <c r="Z558"/>
  <c r="Z570" s="1"/>
  <c r="AE558"/>
  <c r="AE570" s="1"/>
  <c r="N558"/>
  <c r="N570" s="1"/>
  <c r="M558"/>
  <c r="M570" s="1"/>
  <c r="AB558"/>
  <c r="AB570" s="1"/>
  <c r="O558"/>
  <c r="O570" s="1"/>
  <c r="AL558"/>
  <c r="AL570" s="1"/>
  <c r="AF558"/>
  <c r="AF570" s="1"/>
  <c r="U558"/>
  <c r="U570" s="1"/>
  <c r="AJ558"/>
  <c r="AJ570" s="1"/>
  <c r="R558"/>
  <c r="R570" s="1"/>
  <c r="AD558"/>
  <c r="AD570" s="1"/>
  <c r="AI558"/>
  <c r="AI570" s="1"/>
  <c r="X558"/>
  <c r="X570" s="1"/>
  <c r="W558"/>
  <c r="W570" s="1"/>
  <c r="AA558"/>
  <c r="AA570" s="1"/>
  <c r="H558"/>
  <c r="H570" s="1"/>
  <c r="G701"/>
  <c r="G713" s="1"/>
  <c r="H701"/>
  <c r="H713" s="1"/>
  <c r="R623"/>
  <c r="R635" s="1"/>
  <c r="Y623"/>
  <c r="Y635" s="1"/>
  <c r="M623"/>
  <c r="M635" s="1"/>
  <c r="Z623"/>
  <c r="Z635" s="1"/>
  <c r="AK623"/>
  <c r="AK635" s="1"/>
  <c r="I623"/>
  <c r="I635" s="1"/>
  <c r="K623"/>
  <c r="K635" s="1"/>
  <c r="AE623"/>
  <c r="AE635" s="1"/>
  <c r="AI623"/>
  <c r="AI635" s="1"/>
  <c r="H623"/>
  <c r="H635" s="1"/>
  <c r="U623"/>
  <c r="U635" s="1"/>
  <c r="J623"/>
  <c r="J635" s="1"/>
  <c r="AC623"/>
  <c r="AC635" s="1"/>
  <c r="AA623"/>
  <c r="AA635" s="1"/>
  <c r="AJ623"/>
  <c r="AJ635" s="1"/>
  <c r="G623"/>
  <c r="G635" s="1"/>
  <c r="Q623"/>
  <c r="Q635" s="1"/>
  <c r="AG623"/>
  <c r="AG635" s="1"/>
  <c r="W623"/>
  <c r="W635" s="1"/>
  <c r="X623"/>
  <c r="X635" s="1"/>
  <c r="L623"/>
  <c r="L635" s="1"/>
  <c r="S623"/>
  <c r="S635" s="1"/>
  <c r="V623"/>
  <c r="V635" s="1"/>
  <c r="AB623"/>
  <c r="AB635" s="1"/>
  <c r="O623"/>
  <c r="O635" s="1"/>
  <c r="N623"/>
  <c r="N635" s="1"/>
  <c r="AH623"/>
  <c r="AH635" s="1"/>
  <c r="T623"/>
  <c r="T635" s="1"/>
  <c r="AD623"/>
  <c r="AD635" s="1"/>
  <c r="AF623"/>
  <c r="AF635" s="1"/>
  <c r="P623"/>
  <c r="P635" s="1"/>
  <c r="J740"/>
  <c r="J752" s="1"/>
  <c r="L740"/>
  <c r="L752" s="1"/>
  <c r="X740"/>
  <c r="X752" s="1"/>
  <c r="AH740"/>
  <c r="AH752" s="1"/>
  <c r="AC740"/>
  <c r="AC752" s="1"/>
  <c r="G740"/>
  <c r="G752" s="1"/>
  <c r="N740"/>
  <c r="N752" s="1"/>
  <c r="AG740"/>
  <c r="AG752" s="1"/>
  <c r="AK740"/>
  <c r="AK752" s="1"/>
  <c r="I740"/>
  <c r="I752" s="1"/>
  <c r="V740"/>
  <c r="V752" s="1"/>
  <c r="M740"/>
  <c r="M752" s="1"/>
  <c r="W740"/>
  <c r="W752" s="1"/>
  <c r="H740"/>
  <c r="H752" s="1"/>
  <c r="AD740"/>
  <c r="AD752" s="1"/>
  <c r="AF740"/>
  <c r="AF752" s="1"/>
  <c r="K740"/>
  <c r="K752" s="1"/>
  <c r="AM740"/>
  <c r="AM752" s="1"/>
  <c r="Q740"/>
  <c r="Q752" s="1"/>
  <c r="AA740"/>
  <c r="AA752" s="1"/>
  <c r="T740"/>
  <c r="T752" s="1"/>
  <c r="AB740"/>
  <c r="AB752" s="1"/>
  <c r="P740"/>
  <c r="P752" s="1"/>
  <c r="S740"/>
  <c r="S752" s="1"/>
  <c r="AE740"/>
  <c r="AE752" s="1"/>
  <c r="Y740"/>
  <c r="Y752" s="1"/>
  <c r="U740"/>
  <c r="U752" s="1"/>
  <c r="AI740"/>
  <c r="AI752" s="1"/>
  <c r="R740"/>
  <c r="R752" s="1"/>
  <c r="Z740"/>
  <c r="Z752" s="1"/>
  <c r="AJ740"/>
  <c r="AJ752" s="1"/>
  <c r="O740"/>
  <c r="O752" s="1"/>
  <c r="AL740"/>
  <c r="AL752" s="1"/>
  <c r="AC597"/>
  <c r="AC609" s="1"/>
  <c r="G597"/>
  <c r="G609" s="1"/>
  <c r="P597"/>
  <c r="P609" s="1"/>
  <c r="X597"/>
  <c r="X609" s="1"/>
  <c r="Q597"/>
  <c r="Q609" s="1"/>
  <c r="AH597"/>
  <c r="AH609" s="1"/>
  <c r="AK597"/>
  <c r="AK609" s="1"/>
  <c r="V597"/>
  <c r="V609" s="1"/>
  <c r="AI597"/>
  <c r="AI609" s="1"/>
  <c r="K597"/>
  <c r="K609" s="1"/>
  <c r="Z597"/>
  <c r="Z609" s="1"/>
  <c r="N597"/>
  <c r="N609" s="1"/>
  <c r="H597"/>
  <c r="H609" s="1"/>
  <c r="O597"/>
  <c r="O609" s="1"/>
  <c r="T597"/>
  <c r="T609" s="1"/>
  <c r="W597"/>
  <c r="W609" s="1"/>
  <c r="J597"/>
  <c r="J609" s="1"/>
  <c r="AE597"/>
  <c r="AE609" s="1"/>
  <c r="Y597"/>
  <c r="Y609" s="1"/>
  <c r="AA597"/>
  <c r="AA609" s="1"/>
  <c r="S597"/>
  <c r="S609" s="1"/>
  <c r="AB597"/>
  <c r="AB609" s="1"/>
  <c r="I597"/>
  <c r="I609" s="1"/>
  <c r="R597"/>
  <c r="R609" s="1"/>
  <c r="L597"/>
  <c r="L609" s="1"/>
  <c r="AF597"/>
  <c r="AF609" s="1"/>
  <c r="M597"/>
  <c r="M609" s="1"/>
  <c r="AD597"/>
  <c r="AD609" s="1"/>
  <c r="AJ597"/>
  <c r="AJ609" s="1"/>
  <c r="U597"/>
  <c r="U609" s="1"/>
  <c r="AG597"/>
  <c r="AG609" s="1"/>
  <c r="AL597"/>
  <c r="AL609" s="1"/>
  <c r="AB519"/>
  <c r="AB531" s="1"/>
  <c r="Q519"/>
  <c r="Q531" s="1"/>
  <c r="T519"/>
  <c r="T531" s="1"/>
  <c r="O519"/>
  <c r="O531" s="1"/>
  <c r="P519"/>
  <c r="P531" s="1"/>
  <c r="I519"/>
  <c r="I531" s="1"/>
  <c r="AH519"/>
  <c r="AH531" s="1"/>
  <c r="AE519"/>
  <c r="AE531" s="1"/>
  <c r="Z519"/>
  <c r="Z531" s="1"/>
  <c r="Y519"/>
  <c r="Y531" s="1"/>
  <c r="J519"/>
  <c r="J531" s="1"/>
  <c r="S519"/>
  <c r="S531" s="1"/>
  <c r="G519"/>
  <c r="G531" s="1"/>
  <c r="V519"/>
  <c r="V531" s="1"/>
  <c r="M519"/>
  <c r="M531" s="1"/>
  <c r="AF519"/>
  <c r="AF531" s="1"/>
  <c r="W519"/>
  <c r="W531" s="1"/>
  <c r="L519"/>
  <c r="L531" s="1"/>
  <c r="X519"/>
  <c r="X531" s="1"/>
  <c r="AJ519"/>
  <c r="AJ531" s="1"/>
  <c r="AD519"/>
  <c r="AD531" s="1"/>
  <c r="AC519"/>
  <c r="AC531" s="1"/>
  <c r="K519"/>
  <c r="K531" s="1"/>
  <c r="N519"/>
  <c r="N531" s="1"/>
  <c r="AI519"/>
  <c r="AI531" s="1"/>
  <c r="AA519"/>
  <c r="AA531" s="1"/>
  <c r="U519"/>
  <c r="U531" s="1"/>
  <c r="H519"/>
  <c r="H531" s="1"/>
  <c r="R519"/>
  <c r="R531" s="1"/>
  <c r="AG519"/>
  <c r="AG531" s="1"/>
  <c r="S649"/>
  <c r="S661" s="1"/>
  <c r="T649"/>
  <c r="T661" s="1"/>
  <c r="M649"/>
  <c r="M661" s="1"/>
  <c r="Z649"/>
  <c r="Z661" s="1"/>
  <c r="AS649"/>
  <c r="AS661" s="1"/>
  <c r="G649"/>
  <c r="G661" s="1"/>
  <c r="X649"/>
  <c r="X661" s="1"/>
  <c r="AG649"/>
  <c r="AG661" s="1"/>
  <c r="Y649"/>
  <c r="Y661" s="1"/>
  <c r="L649"/>
  <c r="L661" s="1"/>
  <c r="AA649"/>
  <c r="AA661" s="1"/>
  <c r="V649"/>
  <c r="V661" s="1"/>
  <c r="AP649"/>
  <c r="AP661" s="1"/>
  <c r="AR649"/>
  <c r="AR661" s="1"/>
  <c r="AI649"/>
  <c r="AI661" s="1"/>
  <c r="AQ649"/>
  <c r="AQ661" s="1"/>
  <c r="AB649"/>
  <c r="AB661" s="1"/>
  <c r="U649"/>
  <c r="U661" s="1"/>
  <c r="AK649"/>
  <c r="AK661" s="1"/>
  <c r="AJ649"/>
  <c r="AJ661" s="1"/>
  <c r="AF649"/>
  <c r="AF661" s="1"/>
  <c r="AN649"/>
  <c r="AN661" s="1"/>
  <c r="O649"/>
  <c r="O661" s="1"/>
  <c r="AO649"/>
  <c r="AO661" s="1"/>
  <c r="AM649"/>
  <c r="AM661" s="1"/>
  <c r="N649"/>
  <c r="N661" s="1"/>
  <c r="R649"/>
  <c r="R661" s="1"/>
  <c r="W649"/>
  <c r="W661" s="1"/>
  <c r="I649"/>
  <c r="I661" s="1"/>
  <c r="AT649"/>
  <c r="AT661" s="1"/>
  <c r="AE649"/>
  <c r="AE661" s="1"/>
  <c r="AL649"/>
  <c r="AL661" s="1"/>
  <c r="J649"/>
  <c r="J661" s="1"/>
  <c r="AD649"/>
  <c r="AD661" s="1"/>
  <c r="AC649"/>
  <c r="AC661" s="1"/>
  <c r="K649"/>
  <c r="K661" s="1"/>
  <c r="P649"/>
  <c r="P661" s="1"/>
  <c r="AH649"/>
  <c r="AH661" s="1"/>
  <c r="Q649"/>
  <c r="Q661" s="1"/>
  <c r="H649"/>
  <c r="H661" s="1"/>
  <c r="R545"/>
  <c r="R557" s="1"/>
  <c r="W545"/>
  <c r="W557" s="1"/>
  <c r="AJ545"/>
  <c r="AJ557" s="1"/>
  <c r="AF545"/>
  <c r="AF557" s="1"/>
  <c r="N545"/>
  <c r="N557" s="1"/>
  <c r="H545"/>
  <c r="H557" s="1"/>
  <c r="Q545"/>
  <c r="Q557" s="1"/>
  <c r="L545"/>
  <c r="L557" s="1"/>
  <c r="G545"/>
  <c r="G557" s="1"/>
  <c r="P545"/>
  <c r="P557" s="1"/>
  <c r="S545"/>
  <c r="S557" s="1"/>
  <c r="O545"/>
  <c r="O557" s="1"/>
  <c r="J545"/>
  <c r="J557" s="1"/>
  <c r="Y545"/>
  <c r="Y557" s="1"/>
  <c r="AG545"/>
  <c r="AG557" s="1"/>
  <c r="AI545"/>
  <c r="AI557" s="1"/>
  <c r="T545"/>
  <c r="T557" s="1"/>
  <c r="Z545"/>
  <c r="Z557" s="1"/>
  <c r="AD545"/>
  <c r="AD557" s="1"/>
  <c r="AB545"/>
  <c r="AB557" s="1"/>
  <c r="AH545"/>
  <c r="AH557" s="1"/>
  <c r="I545"/>
  <c r="I557" s="1"/>
  <c r="AA545"/>
  <c r="AA557" s="1"/>
  <c r="AE545"/>
  <c r="AE557" s="1"/>
  <c r="V545"/>
  <c r="V557" s="1"/>
  <c r="K545"/>
  <c r="K557" s="1"/>
  <c r="X545"/>
  <c r="X557" s="1"/>
  <c r="AC545"/>
  <c r="AC557" s="1"/>
  <c r="U545"/>
  <c r="U557" s="1"/>
  <c r="M545"/>
  <c r="M557" s="1"/>
  <c r="G714"/>
  <c r="G726" s="1"/>
  <c r="K714"/>
  <c r="K726" s="1"/>
  <c r="I714"/>
  <c r="I726" s="1"/>
  <c r="L714"/>
  <c r="L726" s="1"/>
  <c r="M714"/>
  <c r="M726" s="1"/>
  <c r="J714"/>
  <c r="J726" s="1"/>
  <c r="H714"/>
  <c r="H726" s="1"/>
  <c r="R727"/>
  <c r="R739" s="1"/>
  <c r="L727"/>
  <c r="L739" s="1"/>
  <c r="Q727"/>
  <c r="Q739" s="1"/>
  <c r="J727"/>
  <c r="J739" s="1"/>
  <c r="I727"/>
  <c r="I739" s="1"/>
  <c r="H727"/>
  <c r="H739" s="1"/>
  <c r="K727"/>
  <c r="K739" s="1"/>
  <c r="G727"/>
  <c r="G739" s="1"/>
  <c r="O727"/>
  <c r="O739" s="1"/>
  <c r="N727"/>
  <c r="N739" s="1"/>
  <c r="M727"/>
  <c r="M739" s="1"/>
  <c r="P727"/>
  <c r="P739" s="1"/>
  <c r="Y636"/>
  <c r="Y648" s="1"/>
  <c r="AD636"/>
  <c r="AD648" s="1"/>
  <c r="AL636"/>
  <c r="AL648" s="1"/>
  <c r="AR636"/>
  <c r="AR648" s="1"/>
  <c r="AO636"/>
  <c r="AO648" s="1"/>
  <c r="I636"/>
  <c r="I648" s="1"/>
  <c r="G636"/>
  <c r="G648" s="1"/>
  <c r="AP636"/>
  <c r="AP648" s="1"/>
  <c r="K636"/>
  <c r="K648" s="1"/>
  <c r="AQ636"/>
  <c r="AQ648" s="1"/>
  <c r="X636"/>
  <c r="X648" s="1"/>
  <c r="V636"/>
  <c r="V648" s="1"/>
  <c r="P636"/>
  <c r="P648" s="1"/>
  <c r="L636"/>
  <c r="L648" s="1"/>
  <c r="Z636"/>
  <c r="Z648" s="1"/>
  <c r="AN636"/>
  <c r="AN648" s="1"/>
  <c r="J636"/>
  <c r="J648" s="1"/>
  <c r="N636"/>
  <c r="N648" s="1"/>
  <c r="O636"/>
  <c r="O648" s="1"/>
  <c r="U636"/>
  <c r="U648" s="1"/>
  <c r="AF636"/>
  <c r="AF648" s="1"/>
  <c r="R636"/>
  <c r="R648" s="1"/>
  <c r="AI636"/>
  <c r="AI648" s="1"/>
  <c r="AB636"/>
  <c r="AB648" s="1"/>
  <c r="AM636"/>
  <c r="AM648" s="1"/>
  <c r="AC636"/>
  <c r="AC648" s="1"/>
  <c r="H636"/>
  <c r="H648" s="1"/>
  <c r="T636"/>
  <c r="T648" s="1"/>
  <c r="AE636"/>
  <c r="AE648" s="1"/>
  <c r="AG636"/>
  <c r="AG648" s="1"/>
  <c r="S636"/>
  <c r="S648" s="1"/>
  <c r="W636"/>
  <c r="W648" s="1"/>
  <c r="AH636"/>
  <c r="AH648" s="1"/>
  <c r="AA636"/>
  <c r="AA648" s="1"/>
  <c r="M636"/>
  <c r="M648" s="1"/>
  <c r="AK636"/>
  <c r="AK648" s="1"/>
  <c r="AJ636"/>
  <c r="AJ648" s="1"/>
  <c r="Q636"/>
  <c r="Q648" s="1"/>
  <c r="M532"/>
  <c r="M544" s="1"/>
  <c r="O532"/>
  <c r="O544" s="1"/>
  <c r="AJ532"/>
  <c r="AJ544" s="1"/>
  <c r="P532"/>
  <c r="P544" s="1"/>
  <c r="AD532"/>
  <c r="AD544" s="1"/>
  <c r="L532"/>
  <c r="L544" s="1"/>
  <c r="AG532"/>
  <c r="AG544" s="1"/>
  <c r="T532"/>
  <c r="T544" s="1"/>
  <c r="Z532"/>
  <c r="Z544" s="1"/>
  <c r="AB532"/>
  <c r="AB544" s="1"/>
  <c r="U532"/>
  <c r="U544" s="1"/>
  <c r="AE532"/>
  <c r="AE544" s="1"/>
  <c r="H532"/>
  <c r="H544" s="1"/>
  <c r="K532"/>
  <c r="K544" s="1"/>
  <c r="AA532"/>
  <c r="AA544" s="1"/>
  <c r="S532"/>
  <c r="S544" s="1"/>
  <c r="G532"/>
  <c r="G544" s="1"/>
  <c r="N532"/>
  <c r="N544" s="1"/>
  <c r="I532"/>
  <c r="I544" s="1"/>
  <c r="Y532"/>
  <c r="Y544" s="1"/>
  <c r="AI532"/>
  <c r="AI544" s="1"/>
  <c r="Q532"/>
  <c r="Q544" s="1"/>
  <c r="X532"/>
  <c r="X544" s="1"/>
  <c r="J532"/>
  <c r="J544" s="1"/>
  <c r="AC532"/>
  <c r="AC544" s="1"/>
  <c r="AF532"/>
  <c r="AF544" s="1"/>
  <c r="W532"/>
  <c r="W544" s="1"/>
  <c r="AH532"/>
  <c r="AH544" s="1"/>
  <c r="R532"/>
  <c r="R544" s="1"/>
  <c r="V532"/>
  <c r="V544" s="1"/>
  <c r="I688"/>
  <c r="I700" s="1"/>
  <c r="K688"/>
  <c r="K700" s="1"/>
  <c r="J688"/>
  <c r="J700" s="1"/>
  <c r="H688"/>
  <c r="H700" s="1"/>
  <c r="G688"/>
  <c r="G700" s="1"/>
  <c r="AL571"/>
  <c r="AL583" s="1"/>
  <c r="AP571"/>
  <c r="AP583" s="1"/>
  <c r="AE571"/>
  <c r="AE583" s="1"/>
  <c r="AN571"/>
  <c r="AN583" s="1"/>
  <c r="U571"/>
  <c r="U583" s="1"/>
  <c r="K571"/>
  <c r="K583" s="1"/>
  <c r="AI571"/>
  <c r="AI583" s="1"/>
  <c r="L571"/>
  <c r="L583" s="1"/>
  <c r="S571"/>
  <c r="S583" s="1"/>
  <c r="AD571"/>
  <c r="AD583" s="1"/>
  <c r="AK571"/>
  <c r="AK583" s="1"/>
  <c r="X571"/>
  <c r="X583" s="1"/>
  <c r="AA571"/>
  <c r="AA583" s="1"/>
  <c r="AH571"/>
  <c r="AH583" s="1"/>
  <c r="T571"/>
  <c r="T583" s="1"/>
  <c r="R571"/>
  <c r="R583" s="1"/>
  <c r="G571"/>
  <c r="G583" s="1"/>
  <c r="J571"/>
  <c r="J583" s="1"/>
  <c r="Z571"/>
  <c r="Z583" s="1"/>
  <c r="AO571"/>
  <c r="AO583" s="1"/>
  <c r="N571"/>
  <c r="N583" s="1"/>
  <c r="AJ571"/>
  <c r="AJ583" s="1"/>
  <c r="I571"/>
  <c r="I583" s="1"/>
  <c r="AB571"/>
  <c r="AB583" s="1"/>
  <c r="M571"/>
  <c r="M583" s="1"/>
  <c r="AM571"/>
  <c r="AM583" s="1"/>
  <c r="W571"/>
  <c r="W583" s="1"/>
  <c r="AC571"/>
  <c r="AC583" s="1"/>
  <c r="H571"/>
  <c r="H583" s="1"/>
  <c r="AG571"/>
  <c r="AG583" s="1"/>
  <c r="Q571"/>
  <c r="Q583" s="1"/>
  <c r="AQ571"/>
  <c r="AQ583" s="1"/>
  <c r="P571"/>
  <c r="P583" s="1"/>
  <c r="V571"/>
  <c r="V583" s="1"/>
  <c r="Y571"/>
  <c r="Y583" s="1"/>
  <c r="AF571"/>
  <c r="AF583" s="1"/>
  <c r="O571"/>
  <c r="O583" s="1"/>
  <c r="I778" l="1"/>
  <c r="J766"/>
  <c r="AU610"/>
  <c r="N714"/>
  <c r="N726" s="1"/>
  <c r="AO506"/>
  <c r="AO518" s="1"/>
  <c r="X662"/>
  <c r="X674" s="1"/>
  <c r="L688"/>
  <c r="L700" s="1"/>
  <c r="AM597"/>
  <c r="AM609" s="1"/>
  <c r="I701"/>
  <c r="I713" s="1"/>
  <c r="AR571"/>
  <c r="AS571" s="1"/>
  <c r="AS583" s="1"/>
  <c r="AK545"/>
  <c r="AU649"/>
  <c r="AK519"/>
  <c r="AL623"/>
  <c r="AN558"/>
  <c r="AO558" s="1"/>
  <c r="AK532"/>
  <c r="AS636"/>
  <c r="U584"/>
  <c r="S727"/>
  <c r="AN740"/>
  <c r="O675"/>
  <c r="AK493"/>
  <c r="J778" l="1"/>
  <c r="K766"/>
  <c r="Y662"/>
  <c r="Z662" s="1"/>
  <c r="Z674" s="1"/>
  <c r="O714"/>
  <c r="O726" s="1"/>
  <c r="J701"/>
  <c r="J713" s="1"/>
  <c r="AN597"/>
  <c r="AO597" s="1"/>
  <c r="AO609" s="1"/>
  <c r="AV610"/>
  <c r="AV622" s="1"/>
  <c r="AU622"/>
  <c r="M688"/>
  <c r="N688" s="1"/>
  <c r="AT571"/>
  <c r="AT583" s="1"/>
  <c r="AP506"/>
  <c r="O687"/>
  <c r="Y674"/>
  <c r="AK531"/>
  <c r="AL519"/>
  <c r="AT636"/>
  <c r="AU636" s="1"/>
  <c r="AU648" s="1"/>
  <c r="P675"/>
  <c r="P687" s="1"/>
  <c r="AK505"/>
  <c r="S739"/>
  <c r="T727"/>
  <c r="T739" s="1"/>
  <c r="V584"/>
  <c r="U596"/>
  <c r="AN570"/>
  <c r="AL635"/>
  <c r="AM623"/>
  <c r="AL493"/>
  <c r="AA662"/>
  <c r="K701"/>
  <c r="K713" s="1"/>
  <c r="AP558"/>
  <c r="AO570"/>
  <c r="AU661"/>
  <c r="AV649"/>
  <c r="AK557"/>
  <c r="AL545"/>
  <c r="AN752"/>
  <c r="AS648"/>
  <c r="AK544"/>
  <c r="AL532"/>
  <c r="AM532" s="1"/>
  <c r="AR583"/>
  <c r="AO740"/>
  <c r="AO752" s="1"/>
  <c r="AN609" l="1"/>
  <c r="K778"/>
  <c r="L766"/>
  <c r="AU571"/>
  <c r="AP597"/>
  <c r="P714"/>
  <c r="Q714" s="1"/>
  <c r="Q726" s="1"/>
  <c r="M700"/>
  <c r="AW610"/>
  <c r="AX610" s="1"/>
  <c r="AX622" s="1"/>
  <c r="AP518"/>
  <c r="AQ506"/>
  <c r="AQ518" s="1"/>
  <c r="L701"/>
  <c r="L713" s="1"/>
  <c r="AM544"/>
  <c r="AN532"/>
  <c r="AV661"/>
  <c r="AW649"/>
  <c r="AT648"/>
  <c r="AP740"/>
  <c r="AP752" s="1"/>
  <c r="N700"/>
  <c r="O688"/>
  <c r="P688" s="1"/>
  <c r="P700" s="1"/>
  <c r="AL544"/>
  <c r="AQ740"/>
  <c r="AQ752" s="1"/>
  <c r="Q675"/>
  <c r="AM545"/>
  <c r="AN545" s="1"/>
  <c r="AL557"/>
  <c r="AP570"/>
  <c r="AQ558"/>
  <c r="AR558" s="1"/>
  <c r="AA674"/>
  <c r="AM493"/>
  <c r="AM505" s="1"/>
  <c r="AL505"/>
  <c r="AM635"/>
  <c r="AN623"/>
  <c r="U727"/>
  <c r="M701"/>
  <c r="AV571"/>
  <c r="AW571" s="1"/>
  <c r="AU583"/>
  <c r="AQ597"/>
  <c r="AP609"/>
  <c r="V596"/>
  <c r="W584"/>
  <c r="AL531"/>
  <c r="AM519"/>
  <c r="P726"/>
  <c r="AV636"/>
  <c r="AB662"/>
  <c r="AB674" s="1"/>
  <c r="R714" l="1"/>
  <c r="R726" s="1"/>
  <c r="L778"/>
  <c r="M766"/>
  <c r="AR740"/>
  <c r="AR752" s="1"/>
  <c r="AN493"/>
  <c r="AN505" s="1"/>
  <c r="AW622"/>
  <c r="AY610"/>
  <c r="AR506"/>
  <c r="AW583"/>
  <c r="AR570"/>
  <c r="AS558"/>
  <c r="AS570" s="1"/>
  <c r="AQ609"/>
  <c r="AR597"/>
  <c r="AS597" s="1"/>
  <c r="AS609" s="1"/>
  <c r="AM557"/>
  <c r="Q687"/>
  <c r="R675"/>
  <c r="V727"/>
  <c r="AV648"/>
  <c r="AW636"/>
  <c r="AW648" s="1"/>
  <c r="AV583"/>
  <c r="AX571"/>
  <c r="AX583" s="1"/>
  <c r="AO623"/>
  <c r="AP623" s="1"/>
  <c r="AN635"/>
  <c r="AQ570"/>
  <c r="AO545"/>
  <c r="AN557"/>
  <c r="AW661"/>
  <c r="AX649"/>
  <c r="AO532"/>
  <c r="AN544"/>
  <c r="AS740"/>
  <c r="AS752" s="1"/>
  <c r="N701"/>
  <c r="O701" s="1"/>
  <c r="M713"/>
  <c r="AC662"/>
  <c r="AD662" s="1"/>
  <c r="AD674" s="1"/>
  <c r="AM531"/>
  <c r="AN519"/>
  <c r="W596"/>
  <c r="X584"/>
  <c r="U739"/>
  <c r="O700"/>
  <c r="Q688"/>
  <c r="AT558"/>
  <c r="S714" l="1"/>
  <c r="S726" s="1"/>
  <c r="N766"/>
  <c r="M778"/>
  <c r="AO493"/>
  <c r="AT740"/>
  <c r="AT752" s="1"/>
  <c r="AY622"/>
  <c r="AZ610"/>
  <c r="AR518"/>
  <c r="AS506"/>
  <c r="Y584"/>
  <c r="X596"/>
  <c r="N713"/>
  <c r="AO544"/>
  <c r="AP532"/>
  <c r="W727"/>
  <c r="V739"/>
  <c r="T714"/>
  <c r="AY571"/>
  <c r="P701"/>
  <c r="O713"/>
  <c r="AX661"/>
  <c r="AY649"/>
  <c r="AP635"/>
  <c r="AQ623"/>
  <c r="S675"/>
  <c r="T675" s="1"/>
  <c r="R687"/>
  <c r="AX636"/>
  <c r="AU558"/>
  <c r="AU570" s="1"/>
  <c r="AT570"/>
  <c r="AC674"/>
  <c r="AO635"/>
  <c r="AE662"/>
  <c r="AT597"/>
  <c r="R688"/>
  <c r="S688" s="1"/>
  <c r="Q700"/>
  <c r="AO519"/>
  <c r="AN531"/>
  <c r="AP493"/>
  <c r="AO505"/>
  <c r="AO557"/>
  <c r="AR609"/>
  <c r="AP545"/>
  <c r="U714" l="1"/>
  <c r="U726" s="1"/>
  <c r="O766"/>
  <c r="O778" s="1"/>
  <c r="N778"/>
  <c r="AU740"/>
  <c r="AZ622"/>
  <c r="BA610"/>
  <c r="AS518"/>
  <c r="AT506"/>
  <c r="T687"/>
  <c r="U675"/>
  <c r="U687" s="1"/>
  <c r="AP557"/>
  <c r="AE674"/>
  <c r="AF662"/>
  <c r="AF674" s="1"/>
  <c r="S687"/>
  <c r="T726"/>
  <c r="W739"/>
  <c r="X727"/>
  <c r="V714"/>
  <c r="AU597"/>
  <c r="AT609"/>
  <c r="AQ545"/>
  <c r="AV558"/>
  <c r="AP505"/>
  <c r="AQ493"/>
  <c r="R700"/>
  <c r="AX648"/>
  <c r="AZ649"/>
  <c r="BA649" s="1"/>
  <c r="BA661" s="1"/>
  <c r="AY661"/>
  <c r="P713"/>
  <c r="AP544"/>
  <c r="AY636"/>
  <c r="AQ532"/>
  <c r="AO531"/>
  <c r="AP519"/>
  <c r="AP531" s="1"/>
  <c r="T688"/>
  <c r="S700"/>
  <c r="AR623"/>
  <c r="AS623" s="1"/>
  <c r="AQ635"/>
  <c r="AY583"/>
  <c r="AZ571"/>
  <c r="Y596"/>
  <c r="Z584"/>
  <c r="Q701"/>
  <c r="P766" l="1"/>
  <c r="AU752"/>
  <c r="AV740"/>
  <c r="BA622"/>
  <c r="BB610"/>
  <c r="AU506"/>
  <c r="AT518"/>
  <c r="V675"/>
  <c r="V687" s="1"/>
  <c r="AG662"/>
  <c r="Q713"/>
  <c r="R701"/>
  <c r="AZ661"/>
  <c r="AY648"/>
  <c r="AZ636"/>
  <c r="AR493"/>
  <c r="AQ505"/>
  <c r="AW558"/>
  <c r="AV570"/>
  <c r="AQ557"/>
  <c r="AR545"/>
  <c r="V726"/>
  <c r="W714"/>
  <c r="AQ519"/>
  <c r="AS635"/>
  <c r="AT623"/>
  <c r="AT635" s="1"/>
  <c r="AA584"/>
  <c r="Z596"/>
  <c r="AZ583"/>
  <c r="BA571"/>
  <c r="AR635"/>
  <c r="T700"/>
  <c r="U688"/>
  <c r="AQ544"/>
  <c r="AR532"/>
  <c r="AU609"/>
  <c r="AV597"/>
  <c r="Y727"/>
  <c r="X739"/>
  <c r="BB649"/>
  <c r="W675" l="1"/>
  <c r="P778"/>
  <c r="Q766"/>
  <c r="Q778" s="1"/>
  <c r="AU623"/>
  <c r="AV623" s="1"/>
  <c r="AV752"/>
  <c r="AW740"/>
  <c r="BC610"/>
  <c r="BB622"/>
  <c r="AU518"/>
  <c r="AV506"/>
  <c r="AG674"/>
  <c r="AH662"/>
  <c r="BB661"/>
  <c r="BC649"/>
  <c r="AV609"/>
  <c r="AW597"/>
  <c r="W726"/>
  <c r="X714"/>
  <c r="AZ648"/>
  <c r="BA636"/>
  <c r="W687"/>
  <c r="X675"/>
  <c r="AR544"/>
  <c r="AS532"/>
  <c r="AA596"/>
  <c r="AB584"/>
  <c r="AB596" s="1"/>
  <c r="AQ531"/>
  <c r="AR519"/>
  <c r="AR557"/>
  <c r="AS545"/>
  <c r="R713"/>
  <c r="S701"/>
  <c r="Y739"/>
  <c r="Z727"/>
  <c r="U700"/>
  <c r="V688"/>
  <c r="BA583"/>
  <c r="BB571"/>
  <c r="AW570"/>
  <c r="AX558"/>
  <c r="AR505"/>
  <c r="AS493"/>
  <c r="R766" l="1"/>
  <c r="AU635"/>
  <c r="AW752"/>
  <c r="AX740"/>
  <c r="BC622"/>
  <c r="BD610"/>
  <c r="AV518"/>
  <c r="AW506"/>
  <c r="AI662"/>
  <c r="AH674"/>
  <c r="AC584"/>
  <c r="AC596" s="1"/>
  <c r="AS505"/>
  <c r="AT493"/>
  <c r="AA727"/>
  <c r="Z739"/>
  <c r="AV635"/>
  <c r="AW623"/>
  <c r="BA648"/>
  <c r="BB636"/>
  <c r="BC661"/>
  <c r="BD649"/>
  <c r="BB583"/>
  <c r="BC571"/>
  <c r="S713"/>
  <c r="T701"/>
  <c r="AS557"/>
  <c r="AT545"/>
  <c r="AS544"/>
  <c r="AT532"/>
  <c r="AX570"/>
  <c r="AY558"/>
  <c r="V700"/>
  <c r="W688"/>
  <c r="AR531"/>
  <c r="AS519"/>
  <c r="X687"/>
  <c r="Y675"/>
  <c r="X726"/>
  <c r="Y714"/>
  <c r="AW609"/>
  <c r="AX597"/>
  <c r="R778" l="1"/>
  <c r="S766"/>
  <c r="S778" s="1"/>
  <c r="AY740"/>
  <c r="AX752"/>
  <c r="BE610"/>
  <c r="BD622"/>
  <c r="AX506"/>
  <c r="AW518"/>
  <c r="AD584"/>
  <c r="AE584" s="1"/>
  <c r="AE596" s="1"/>
  <c r="AI674"/>
  <c r="AJ662"/>
  <c r="Z675"/>
  <c r="Y687"/>
  <c r="W700"/>
  <c r="X688"/>
  <c r="AT557"/>
  <c r="AU545"/>
  <c r="BC583"/>
  <c r="BD571"/>
  <c r="BD661"/>
  <c r="BE649"/>
  <c r="BB648"/>
  <c r="BC636"/>
  <c r="AU493"/>
  <c r="AT505"/>
  <c r="Y726"/>
  <c r="Z714"/>
  <c r="AY570"/>
  <c r="AZ558"/>
  <c r="AA739"/>
  <c r="AB727"/>
  <c r="AX609"/>
  <c r="AY597"/>
  <c r="AS531"/>
  <c r="AT519"/>
  <c r="AT544"/>
  <c r="AU532"/>
  <c r="T713"/>
  <c r="U701"/>
  <c r="AW635"/>
  <c r="AX623"/>
  <c r="T766" l="1"/>
  <c r="T778" s="1"/>
  <c r="U766"/>
  <c r="V766" s="1"/>
  <c r="V778" s="1"/>
  <c r="AY752"/>
  <c r="AZ740"/>
  <c r="BF610"/>
  <c r="BE622"/>
  <c r="AX518"/>
  <c r="AY506"/>
  <c r="AD596"/>
  <c r="AF584"/>
  <c r="AK662"/>
  <c r="AJ674"/>
  <c r="AU544"/>
  <c r="AV532"/>
  <c r="AY609"/>
  <c r="AZ597"/>
  <c r="Z726"/>
  <c r="AA714"/>
  <c r="AU505"/>
  <c r="AV493"/>
  <c r="BE661"/>
  <c r="BF649"/>
  <c r="AV545"/>
  <c r="AU557"/>
  <c r="X700"/>
  <c r="Y688"/>
  <c r="AX635"/>
  <c r="AY623"/>
  <c r="AT531"/>
  <c r="AU519"/>
  <c r="AZ570"/>
  <c r="BA558"/>
  <c r="Z687"/>
  <c r="AA675"/>
  <c r="U713"/>
  <c r="V701"/>
  <c r="AB739"/>
  <c r="AC727"/>
  <c r="BC648"/>
  <c r="BD636"/>
  <c r="BD583"/>
  <c r="BE571"/>
  <c r="U778" l="1"/>
  <c r="W766"/>
  <c r="W778" s="1"/>
  <c r="AZ752"/>
  <c r="BA740"/>
  <c r="BF622"/>
  <c r="BG610"/>
  <c r="AZ506"/>
  <c r="AY518"/>
  <c r="AG584"/>
  <c r="AG596" s="1"/>
  <c r="AF596"/>
  <c r="AL662"/>
  <c r="AK674"/>
  <c r="AH584"/>
  <c r="AH596" s="1"/>
  <c r="BE583"/>
  <c r="BF571"/>
  <c r="V713"/>
  <c r="W701"/>
  <c r="BA570"/>
  <c r="BB558"/>
  <c r="AY635"/>
  <c r="AZ623"/>
  <c r="AV557"/>
  <c r="AW545"/>
  <c r="AA726"/>
  <c r="AB714"/>
  <c r="AZ609"/>
  <c r="BA597"/>
  <c r="BD648"/>
  <c r="BE636"/>
  <c r="AD727"/>
  <c r="AC739"/>
  <c r="AA687"/>
  <c r="AB675"/>
  <c r="AU531"/>
  <c r="AV519"/>
  <c r="Y700"/>
  <c r="Z688"/>
  <c r="BF661"/>
  <c r="BG649"/>
  <c r="AV505"/>
  <c r="AW493"/>
  <c r="AV544"/>
  <c r="AW532"/>
  <c r="AI584" l="1"/>
  <c r="AJ584" s="1"/>
  <c r="X766"/>
  <c r="X778" s="1"/>
  <c r="BB740"/>
  <c r="BA752"/>
  <c r="BH610"/>
  <c r="BG622"/>
  <c r="BA506"/>
  <c r="AZ518"/>
  <c r="AM662"/>
  <c r="AL674"/>
  <c r="AW544"/>
  <c r="AX532"/>
  <c r="BG661"/>
  <c r="BH649"/>
  <c r="Z700"/>
  <c r="AA688"/>
  <c r="BE648"/>
  <c r="BF636"/>
  <c r="BA609"/>
  <c r="BB597"/>
  <c r="AW557"/>
  <c r="AX545"/>
  <c r="BB570"/>
  <c r="BC558"/>
  <c r="AW505"/>
  <c r="AX493"/>
  <c r="AB687"/>
  <c r="AC675"/>
  <c r="AD739"/>
  <c r="AE727"/>
  <c r="AV531"/>
  <c r="AW519"/>
  <c r="AB726"/>
  <c r="AC714"/>
  <c r="AZ635"/>
  <c r="BA623"/>
  <c r="W713"/>
  <c r="X701"/>
  <c r="BF583"/>
  <c r="BG571"/>
  <c r="AI596" l="1"/>
  <c r="Y766"/>
  <c r="BB752"/>
  <c r="BC740"/>
  <c r="BH622"/>
  <c r="BI610"/>
  <c r="BI622" s="1"/>
  <c r="BA518"/>
  <c r="BB506"/>
  <c r="AN662"/>
  <c r="AM674"/>
  <c r="BG583"/>
  <c r="BH571"/>
  <c r="BA635"/>
  <c r="BB623"/>
  <c r="AC726"/>
  <c r="AD714"/>
  <c r="AJ596"/>
  <c r="AK584"/>
  <c r="AF727"/>
  <c r="AE739"/>
  <c r="AX505"/>
  <c r="AY493"/>
  <c r="AX557"/>
  <c r="AY545"/>
  <c r="BB609"/>
  <c r="BC597"/>
  <c r="AA700"/>
  <c r="AB688"/>
  <c r="AX544"/>
  <c r="AY532"/>
  <c r="X713"/>
  <c r="Y701"/>
  <c r="AW531"/>
  <c r="AX519"/>
  <c r="AC687"/>
  <c r="AD675"/>
  <c r="BC570"/>
  <c r="BD558"/>
  <c r="BF648"/>
  <c r="BG636"/>
  <c r="BH661"/>
  <c r="BI649"/>
  <c r="BI661" s="1"/>
  <c r="Z766" l="1"/>
  <c r="Y778"/>
  <c r="BD740"/>
  <c r="BC752"/>
  <c r="BC506"/>
  <c r="BB518"/>
  <c r="AO662"/>
  <c r="AN674"/>
  <c r="AF739"/>
  <c r="AG727"/>
  <c r="AY544"/>
  <c r="AZ532"/>
  <c r="BC609"/>
  <c r="BD597"/>
  <c r="AD726"/>
  <c r="AE714"/>
  <c r="BH583"/>
  <c r="BI571"/>
  <c r="BI583" s="1"/>
  <c r="BG648"/>
  <c r="BH636"/>
  <c r="BD570"/>
  <c r="BE558"/>
  <c r="AE675"/>
  <c r="AD687"/>
  <c r="AX531"/>
  <c r="AY519"/>
  <c r="Y713"/>
  <c r="Z701"/>
  <c r="AB700"/>
  <c r="AC688"/>
  <c r="AZ545"/>
  <c r="AY557"/>
  <c r="AY505"/>
  <c r="AZ493"/>
  <c r="AK596"/>
  <c r="AL584"/>
  <c r="BB635"/>
  <c r="BC623"/>
  <c r="Z778" l="1"/>
  <c r="AA766"/>
  <c r="BE740"/>
  <c r="BD752"/>
  <c r="BD506"/>
  <c r="BC518"/>
  <c r="AP662"/>
  <c r="AO674"/>
  <c r="AL596"/>
  <c r="AM584"/>
  <c r="Z713"/>
  <c r="AA701"/>
  <c r="BE570"/>
  <c r="BF558"/>
  <c r="AZ544"/>
  <c r="BA532"/>
  <c r="AG739"/>
  <c r="AH727"/>
  <c r="BC635"/>
  <c r="BD623"/>
  <c r="AZ505"/>
  <c r="BA493"/>
  <c r="AC700"/>
  <c r="AD688"/>
  <c r="AY531"/>
  <c r="AZ519"/>
  <c r="AE687"/>
  <c r="AF675"/>
  <c r="AZ557"/>
  <c r="BA545"/>
  <c r="BH648"/>
  <c r="BI636"/>
  <c r="BI648" s="1"/>
  <c r="AE726"/>
  <c r="AF714"/>
  <c r="BD609"/>
  <c r="BE597"/>
  <c r="AA778" l="1"/>
  <c r="AB766"/>
  <c r="AB778" s="1"/>
  <c r="BF740"/>
  <c r="BE752"/>
  <c r="BE506"/>
  <c r="BD518"/>
  <c r="AQ662"/>
  <c r="AP674"/>
  <c r="AZ531"/>
  <c r="BA519"/>
  <c r="BA505"/>
  <c r="BB493"/>
  <c r="BA544"/>
  <c r="BB532"/>
  <c r="BF570"/>
  <c r="BG558"/>
  <c r="AM596"/>
  <c r="AN584"/>
  <c r="BA557"/>
  <c r="BB545"/>
  <c r="AF726"/>
  <c r="AG714"/>
  <c r="BE609"/>
  <c r="BF597"/>
  <c r="AF687"/>
  <c r="AG675"/>
  <c r="AD700"/>
  <c r="AE688"/>
  <c r="BD635"/>
  <c r="BE623"/>
  <c r="AH739"/>
  <c r="AI727"/>
  <c r="AA713"/>
  <c r="AB701"/>
  <c r="AC766" l="1"/>
  <c r="AC778" s="1"/>
  <c r="AD766"/>
  <c r="AD778" s="1"/>
  <c r="BG740"/>
  <c r="BF752"/>
  <c r="BE518"/>
  <c r="BF506"/>
  <c r="AR662"/>
  <c r="AQ674"/>
  <c r="BE635"/>
  <c r="BF623"/>
  <c r="AN596"/>
  <c r="AO584"/>
  <c r="BB544"/>
  <c r="BC532"/>
  <c r="BB505"/>
  <c r="BC493"/>
  <c r="T779"/>
  <c r="T791" s="1"/>
  <c r="T479" s="1"/>
  <c r="T34" i="24" s="1"/>
  <c r="AN779" i="18"/>
  <c r="AN791" s="1"/>
  <c r="M779"/>
  <c r="M791" s="1"/>
  <c r="M479" s="1"/>
  <c r="M34" i="24" s="1"/>
  <c r="AU779" i="18"/>
  <c r="AU791" s="1"/>
  <c r="AP779"/>
  <c r="AP791" s="1"/>
  <c r="Z779"/>
  <c r="Z791" s="1"/>
  <c r="Z479" s="1"/>
  <c r="Z34" i="24" s="1"/>
  <c r="Y779" i="18"/>
  <c r="Y791" s="1"/>
  <c r="Y479" s="1"/>
  <c r="Y34" i="24" s="1"/>
  <c r="AO779" i="18"/>
  <c r="AO791" s="1"/>
  <c r="AH779"/>
  <c r="AH791" s="1"/>
  <c r="I779"/>
  <c r="I791" s="1"/>
  <c r="I479" s="1"/>
  <c r="I34" i="24" s="1"/>
  <c r="G779" i="18"/>
  <c r="G791" s="1"/>
  <c r="G479" s="1"/>
  <c r="AT779"/>
  <c r="AT791" s="1"/>
  <c r="O779"/>
  <c r="O791" s="1"/>
  <c r="O479" s="1"/>
  <c r="O34" i="24" s="1"/>
  <c r="S779" i="18"/>
  <c r="S791" s="1"/>
  <c r="S479" s="1"/>
  <c r="S34" i="24" s="1"/>
  <c r="AL779" i="18"/>
  <c r="AL791" s="1"/>
  <c r="AJ779"/>
  <c r="AJ791" s="1"/>
  <c r="L779"/>
  <c r="L791" s="1"/>
  <c r="L479" s="1"/>
  <c r="L34" i="24" s="1"/>
  <c r="U779" i="18"/>
  <c r="U791" s="1"/>
  <c r="U479" s="1"/>
  <c r="U34" i="24" s="1"/>
  <c r="V779" i="18"/>
  <c r="V791" s="1"/>
  <c r="V479" s="1"/>
  <c r="V34" i="24" s="1"/>
  <c r="J779" i="18"/>
  <c r="J791" s="1"/>
  <c r="J479" s="1"/>
  <c r="J34" i="24" s="1"/>
  <c r="AK779" i="18"/>
  <c r="AK791" s="1"/>
  <c r="X779"/>
  <c r="X791" s="1"/>
  <c r="X479" s="1"/>
  <c r="X34" i="24" s="1"/>
  <c r="Q779" i="18"/>
  <c r="Q791" s="1"/>
  <c r="Q479" s="1"/>
  <c r="Q34" i="24" s="1"/>
  <c r="AG779" i="18"/>
  <c r="AG791" s="1"/>
  <c r="H779"/>
  <c r="H791" s="1"/>
  <c r="H479" s="1"/>
  <c r="H34" i="24" s="1"/>
  <c r="K779" i="18"/>
  <c r="K791" s="1"/>
  <c r="K479" s="1"/>
  <c r="K34" i="24" s="1"/>
  <c r="AF779" i="18"/>
  <c r="AF791" s="1"/>
  <c r="AI779"/>
  <c r="AI791" s="1"/>
  <c r="P779"/>
  <c r="P791" s="1"/>
  <c r="P479" s="1"/>
  <c r="P34" i="24" s="1"/>
  <c r="R779" i="18"/>
  <c r="R791" s="1"/>
  <c r="R479" s="1"/>
  <c r="R34" i="24" s="1"/>
  <c r="N779" i="18"/>
  <c r="N791" s="1"/>
  <c r="N479" s="1"/>
  <c r="N34" i="24" s="1"/>
  <c r="W779" i="18"/>
  <c r="W791" s="1"/>
  <c r="W479" s="1"/>
  <c r="W34" i="24" s="1"/>
  <c r="AM779" i="18"/>
  <c r="AM791" s="1"/>
  <c r="AQ779"/>
  <c r="AQ791" s="1"/>
  <c r="AE779"/>
  <c r="AE791" s="1"/>
  <c r="AA779"/>
  <c r="AA791" s="1"/>
  <c r="AA479" s="1"/>
  <c r="AA34" i="24" s="1"/>
  <c r="AC779" i="18"/>
  <c r="AC791" s="1"/>
  <c r="AD779"/>
  <c r="AD791" s="1"/>
  <c r="AS779"/>
  <c r="AS791" s="1"/>
  <c r="AB779"/>
  <c r="AB791" s="1"/>
  <c r="AR779"/>
  <c r="AR791" s="1"/>
  <c r="AB713"/>
  <c r="AC701"/>
  <c r="AI739"/>
  <c r="AJ727"/>
  <c r="AE700"/>
  <c r="AF688"/>
  <c r="BF609"/>
  <c r="BG597"/>
  <c r="AG726"/>
  <c r="AH714"/>
  <c r="BA531"/>
  <c r="BB519"/>
  <c r="BB557"/>
  <c r="BC545"/>
  <c r="BG570"/>
  <c r="BH558"/>
  <c r="AG687"/>
  <c r="AH675"/>
  <c r="AE766" l="1"/>
  <c r="AE778" s="1"/>
  <c r="AV779"/>
  <c r="AV791" s="1"/>
  <c r="AF766"/>
  <c r="BG752"/>
  <c r="BH740"/>
  <c r="BF518"/>
  <c r="BG506"/>
  <c r="AB479"/>
  <c r="AB34" i="24" s="1"/>
  <c r="AR674" i="18"/>
  <c r="AS662"/>
  <c r="BG609"/>
  <c r="BH597"/>
  <c r="AJ739"/>
  <c r="AK727"/>
  <c r="BC544"/>
  <c r="BD532"/>
  <c r="BF635"/>
  <c r="BG623"/>
  <c r="BB531"/>
  <c r="BC519"/>
  <c r="AH726"/>
  <c r="AI714"/>
  <c r="AF700"/>
  <c r="AG688"/>
  <c r="AC713"/>
  <c r="AC479" s="1"/>
  <c r="AC34" i="24" s="1"/>
  <c r="AD701" i="18"/>
  <c r="G34" i="24"/>
  <c r="G870" i="18"/>
  <c r="H870" s="1"/>
  <c r="I870" s="1"/>
  <c r="J870" s="1"/>
  <c r="K870" s="1"/>
  <c r="L870" s="1"/>
  <c r="M870" s="1"/>
  <c r="N870" s="1"/>
  <c r="O870" s="1"/>
  <c r="P870" s="1"/>
  <c r="Q870" s="1"/>
  <c r="R870" s="1"/>
  <c r="S870" s="1"/>
  <c r="T870" s="1"/>
  <c r="U870" s="1"/>
  <c r="V870" s="1"/>
  <c r="W870" s="1"/>
  <c r="X870" s="1"/>
  <c r="Y870" s="1"/>
  <c r="Z870" s="1"/>
  <c r="AA870" s="1"/>
  <c r="AH687"/>
  <c r="AI675"/>
  <c r="BC557"/>
  <c r="BD545"/>
  <c r="BH570"/>
  <c r="BI558"/>
  <c r="BI570" s="1"/>
  <c r="BC505"/>
  <c r="BD493"/>
  <c r="AO596"/>
  <c r="AP584"/>
  <c r="AW779" l="1"/>
  <c r="AX779" s="1"/>
  <c r="AX791" s="1"/>
  <c r="AF778"/>
  <c r="AG766"/>
  <c r="BH752"/>
  <c r="BI740"/>
  <c r="BI752" s="1"/>
  <c r="BH506"/>
  <c r="BG518"/>
  <c r="AB870"/>
  <c r="AC870" s="1"/>
  <c r="AY779"/>
  <c r="AY791" s="1"/>
  <c r="AT662"/>
  <c r="AS674"/>
  <c r="AI687"/>
  <c r="AJ675"/>
  <c r="BD505"/>
  <c r="BE493"/>
  <c r="AW791"/>
  <c r="AD713"/>
  <c r="AD479" s="1"/>
  <c r="AD34" i="24" s="1"/>
  <c r="AE701" i="18"/>
  <c r="AI726"/>
  <c r="AJ714"/>
  <c r="BD544"/>
  <c r="BE532"/>
  <c r="AK739"/>
  <c r="AL727"/>
  <c r="AP596"/>
  <c r="AQ584"/>
  <c r="BD557"/>
  <c r="BE545"/>
  <c r="AG700"/>
  <c r="AH688"/>
  <c r="BC531"/>
  <c r="BD519"/>
  <c r="BG635"/>
  <c r="BH623"/>
  <c r="BH609"/>
  <c r="BI597"/>
  <c r="BI609" s="1"/>
  <c r="AH766" l="1"/>
  <c r="AG778"/>
  <c r="AZ779"/>
  <c r="BA779" s="1"/>
  <c r="AD870"/>
  <c r="BH518"/>
  <c r="BI506"/>
  <c r="BI518" s="1"/>
  <c r="AU662"/>
  <c r="AT674"/>
  <c r="AH700"/>
  <c r="AI688"/>
  <c r="AL739"/>
  <c r="AM727"/>
  <c r="AJ726"/>
  <c r="AK714"/>
  <c r="BE505"/>
  <c r="BF493"/>
  <c r="AJ687"/>
  <c r="AK675"/>
  <c r="BH635"/>
  <c r="BI623"/>
  <c r="BI635" s="1"/>
  <c r="BD531"/>
  <c r="BE519"/>
  <c r="BE557"/>
  <c r="BF545"/>
  <c r="AQ596"/>
  <c r="AR584"/>
  <c r="BE544"/>
  <c r="BF532"/>
  <c r="AE713"/>
  <c r="AE479" s="1"/>
  <c r="AE34" i="24" s="1"/>
  <c r="AF701" i="18"/>
  <c r="AI766" l="1"/>
  <c r="AH778"/>
  <c r="AZ791"/>
  <c r="AV662"/>
  <c r="AU674"/>
  <c r="BF505"/>
  <c r="BG493"/>
  <c r="AM739"/>
  <c r="AN727"/>
  <c r="BF544"/>
  <c r="BG532"/>
  <c r="BE531"/>
  <c r="BF519"/>
  <c r="AI700"/>
  <c r="AJ688"/>
  <c r="BA791"/>
  <c r="BB779"/>
  <c r="BB791" s="1"/>
  <c r="AK687"/>
  <c r="AL675"/>
  <c r="AK726"/>
  <c r="AL714"/>
  <c r="AR596"/>
  <c r="AS584"/>
  <c r="AF713"/>
  <c r="AF479" s="1"/>
  <c r="AF34" i="24" s="1"/>
  <c r="AG701" i="18"/>
  <c r="BF557"/>
  <c r="BG545"/>
  <c r="AE870"/>
  <c r="AI778" l="1"/>
  <c r="AJ766"/>
  <c r="AW662"/>
  <c r="AV674"/>
  <c r="AF870"/>
  <c r="AS596"/>
  <c r="AT584"/>
  <c r="AG713"/>
  <c r="AG479" s="1"/>
  <c r="AG34" i="24" s="1"/>
  <c r="AH701" i="18"/>
  <c r="BF531"/>
  <c r="BG519"/>
  <c r="BG505"/>
  <c r="BH493"/>
  <c r="AL726"/>
  <c r="AM714"/>
  <c r="BC779"/>
  <c r="BG557"/>
  <c r="BH545"/>
  <c r="AJ700"/>
  <c r="AK688"/>
  <c r="BG544"/>
  <c r="BH532"/>
  <c r="AN739"/>
  <c r="AO727"/>
  <c r="AL687"/>
  <c r="AM675"/>
  <c r="AK766" l="1"/>
  <c r="AK778" s="1"/>
  <c r="AJ778"/>
  <c r="AG870"/>
  <c r="AX662"/>
  <c r="AW674"/>
  <c r="BH544"/>
  <c r="BI532"/>
  <c r="BI544" s="1"/>
  <c r="BH557"/>
  <c r="BI545"/>
  <c r="BI557" s="1"/>
  <c r="BC791"/>
  <c r="BD779"/>
  <c r="BD791" s="1"/>
  <c r="BH505"/>
  <c r="BI493"/>
  <c r="BI505" s="1"/>
  <c r="AT596"/>
  <c r="AU584"/>
  <c r="AO739"/>
  <c r="AP727"/>
  <c r="AK700"/>
  <c r="AL688"/>
  <c r="AM687"/>
  <c r="AN675"/>
  <c r="AM726"/>
  <c r="AN714"/>
  <c r="BG531"/>
  <c r="BH519"/>
  <c r="AH713"/>
  <c r="AH479" s="1"/>
  <c r="AH34" i="24" s="1"/>
  <c r="AI701" i="18"/>
  <c r="AL766" l="1"/>
  <c r="AX674"/>
  <c r="AY662"/>
  <c r="BE779"/>
  <c r="AL700"/>
  <c r="AM688"/>
  <c r="AI713"/>
  <c r="AI479" s="1"/>
  <c r="AI34" i="24" s="1"/>
  <c r="AJ701" i="18"/>
  <c r="AN726"/>
  <c r="AO714"/>
  <c r="AP739"/>
  <c r="AQ727"/>
  <c r="AH870"/>
  <c r="BH531"/>
  <c r="BI519"/>
  <c r="BI531" s="1"/>
  <c r="AN687"/>
  <c r="AO675"/>
  <c r="AU596"/>
  <c r="AV584"/>
  <c r="AM766" l="1"/>
  <c r="AL778"/>
  <c r="AI870"/>
  <c r="AZ662"/>
  <c r="AZ674" s="1"/>
  <c r="AY674"/>
  <c r="AO726"/>
  <c r="AP714"/>
  <c r="AM700"/>
  <c r="AN688"/>
  <c r="AQ739"/>
  <c r="AR727"/>
  <c r="AJ713"/>
  <c r="AJ479" s="1"/>
  <c r="AJ34" i="24" s="1"/>
  <c r="AK701" i="18"/>
  <c r="BF779"/>
  <c r="BE791"/>
  <c r="AV596"/>
  <c r="AW584"/>
  <c r="AO687"/>
  <c r="AP675"/>
  <c r="AN766" l="1"/>
  <c r="AM778"/>
  <c r="BA662"/>
  <c r="AN700"/>
  <c r="AO688"/>
  <c r="AJ870"/>
  <c r="AK713"/>
  <c r="AK479" s="1"/>
  <c r="AK34" i="24" s="1"/>
  <c r="AL701" i="18"/>
  <c r="AP726"/>
  <c r="AQ714"/>
  <c r="AP687"/>
  <c r="AQ675"/>
  <c r="AW596"/>
  <c r="AX584"/>
  <c r="BF791"/>
  <c r="BG779"/>
  <c r="AR739"/>
  <c r="AS727"/>
  <c r="AN778" l="1"/>
  <c r="AO766"/>
  <c r="BB662"/>
  <c r="BA674"/>
  <c r="AK870"/>
  <c r="BG791"/>
  <c r="BH779"/>
  <c r="AS739"/>
  <c r="AT727"/>
  <c r="AX596"/>
  <c r="AY584"/>
  <c r="AQ726"/>
  <c r="AR714"/>
  <c r="AL713"/>
  <c r="AL479" s="1"/>
  <c r="AL34" i="24" s="1"/>
  <c r="AM701" i="18"/>
  <c r="AO700"/>
  <c r="AP688"/>
  <c r="AQ687"/>
  <c r="AR675"/>
  <c r="AO778" l="1"/>
  <c r="AP766"/>
  <c r="BC662"/>
  <c r="BB674"/>
  <c r="BH791"/>
  <c r="BI779"/>
  <c r="BI791" s="1"/>
  <c r="AM713"/>
  <c r="AM479" s="1"/>
  <c r="AM34" i="24" s="1"/>
  <c r="AN701" i="18"/>
  <c r="AR726"/>
  <c r="AS714"/>
  <c r="AL870"/>
  <c r="AR687"/>
  <c r="AS675"/>
  <c r="AP700"/>
  <c r="AQ688"/>
  <c r="AY596"/>
  <c r="AZ584"/>
  <c r="AT739"/>
  <c r="AU727"/>
  <c r="AQ766" l="1"/>
  <c r="AQ778" s="1"/>
  <c r="AP778"/>
  <c r="AF128"/>
  <c r="AF140" s="1"/>
  <c r="AN128"/>
  <c r="AN140" s="1"/>
  <c r="Y128"/>
  <c r="Y140" s="1"/>
  <c r="T128"/>
  <c r="T140" s="1"/>
  <c r="H128"/>
  <c r="H140" s="1"/>
  <c r="AJ128"/>
  <c r="AJ140" s="1"/>
  <c r="AH128"/>
  <c r="AH140" s="1"/>
  <c r="P128"/>
  <c r="P140" s="1"/>
  <c r="Z128"/>
  <c r="Z140" s="1"/>
  <c r="AM128"/>
  <c r="AM140" s="1"/>
  <c r="AC128"/>
  <c r="AC140" s="1"/>
  <c r="O128"/>
  <c r="O140" s="1"/>
  <c r="G128"/>
  <c r="G140" s="1"/>
  <c r="L128"/>
  <c r="L140" s="1"/>
  <c r="Q128"/>
  <c r="Q140" s="1"/>
  <c r="AG128"/>
  <c r="AG140" s="1"/>
  <c r="M128"/>
  <c r="M140" s="1"/>
  <c r="AA128"/>
  <c r="AA140" s="1"/>
  <c r="AD128"/>
  <c r="AD140" s="1"/>
  <c r="AB128"/>
  <c r="AB140" s="1"/>
  <c r="AK128"/>
  <c r="AK140" s="1"/>
  <c r="I128"/>
  <c r="I140" s="1"/>
  <c r="K128"/>
  <c r="K140" s="1"/>
  <c r="AL128"/>
  <c r="AL140" s="1"/>
  <c r="U128"/>
  <c r="U140" s="1"/>
  <c r="AE128"/>
  <c r="AE140" s="1"/>
  <c r="AI128"/>
  <c r="AI140" s="1"/>
  <c r="J128"/>
  <c r="J140" s="1"/>
  <c r="X128"/>
  <c r="X140" s="1"/>
  <c r="N128"/>
  <c r="N140" s="1"/>
  <c r="R128"/>
  <c r="R140" s="1"/>
  <c r="W128"/>
  <c r="W140" s="1"/>
  <c r="V128"/>
  <c r="V140" s="1"/>
  <c r="S128"/>
  <c r="S140" s="1"/>
  <c r="BD662"/>
  <c r="BC674"/>
  <c r="AM870"/>
  <c r="AU739"/>
  <c r="AV727"/>
  <c r="AN713"/>
  <c r="AN479" s="1"/>
  <c r="AN34" i="24" s="1"/>
  <c r="AO701" i="18"/>
  <c r="AZ596"/>
  <c r="BA584"/>
  <c r="AS726"/>
  <c r="AT714"/>
  <c r="AQ700"/>
  <c r="AR688"/>
  <c r="AS687"/>
  <c r="AT675"/>
  <c r="AR766" l="1"/>
  <c r="I115"/>
  <c r="I127" s="1"/>
  <c r="J115"/>
  <c r="J127" s="1"/>
  <c r="Z115"/>
  <c r="Z127" s="1"/>
  <c r="AD115"/>
  <c r="AD127" s="1"/>
  <c r="O115"/>
  <c r="O127" s="1"/>
  <c r="AQ115"/>
  <c r="AQ127" s="1"/>
  <c r="G115"/>
  <c r="G127" s="1"/>
  <c r="K115"/>
  <c r="K127" s="1"/>
  <c r="Q115"/>
  <c r="Q127" s="1"/>
  <c r="X115"/>
  <c r="X127" s="1"/>
  <c r="R115"/>
  <c r="R127" s="1"/>
  <c r="AK115"/>
  <c r="AK127" s="1"/>
  <c r="AI115"/>
  <c r="AI127" s="1"/>
  <c r="AC115"/>
  <c r="AC127" s="1"/>
  <c r="U115"/>
  <c r="U127" s="1"/>
  <c r="AF115"/>
  <c r="AF127" s="1"/>
  <c r="AL115"/>
  <c r="AL127" s="1"/>
  <c r="AA115"/>
  <c r="AA127" s="1"/>
  <c r="AP115"/>
  <c r="AP127" s="1"/>
  <c r="AJ115"/>
  <c r="AJ127" s="1"/>
  <c r="AB115"/>
  <c r="AB127" s="1"/>
  <c r="AO115"/>
  <c r="AO127" s="1"/>
  <c r="M115"/>
  <c r="M127" s="1"/>
  <c r="AR115"/>
  <c r="AR127" s="1"/>
  <c r="H115"/>
  <c r="H127" s="1"/>
  <c r="P115"/>
  <c r="P127" s="1"/>
  <c r="S115"/>
  <c r="S127" s="1"/>
  <c r="AE115"/>
  <c r="AE127" s="1"/>
  <c r="N115"/>
  <c r="N127" s="1"/>
  <c r="T115"/>
  <c r="T127" s="1"/>
  <c r="AN115"/>
  <c r="AN127" s="1"/>
  <c r="AM115"/>
  <c r="AM127" s="1"/>
  <c r="Y115"/>
  <c r="Y127" s="1"/>
  <c r="AG115"/>
  <c r="AG127" s="1"/>
  <c r="V115"/>
  <c r="V127" s="1"/>
  <c r="L115"/>
  <c r="L127" s="1"/>
  <c r="W115"/>
  <c r="W127" s="1"/>
  <c r="AH115"/>
  <c r="AH127" s="1"/>
  <c r="L180"/>
  <c r="L192" s="1"/>
  <c r="I180"/>
  <c r="I192" s="1"/>
  <c r="H180"/>
  <c r="H192" s="1"/>
  <c r="G180"/>
  <c r="G192" s="1"/>
  <c r="Q180"/>
  <c r="Q192" s="1"/>
  <c r="R180"/>
  <c r="R192" s="1"/>
  <c r="P180"/>
  <c r="P192" s="1"/>
  <c r="T180"/>
  <c r="T192" s="1"/>
  <c r="J180"/>
  <c r="J192" s="1"/>
  <c r="K180"/>
  <c r="K192" s="1"/>
  <c r="M180"/>
  <c r="M192" s="1"/>
  <c r="N180"/>
  <c r="N192" s="1"/>
  <c r="S180"/>
  <c r="S192" s="1"/>
  <c r="O180"/>
  <c r="O192" s="1"/>
  <c r="H284"/>
  <c r="H296" s="1"/>
  <c r="I284"/>
  <c r="I296" s="1"/>
  <c r="K284"/>
  <c r="K296" s="1"/>
  <c r="G284"/>
  <c r="G296" s="1"/>
  <c r="J284"/>
  <c r="J296" s="1"/>
  <c r="H271"/>
  <c r="H283" s="1"/>
  <c r="G271"/>
  <c r="G283" s="1"/>
  <c r="M271"/>
  <c r="M283" s="1"/>
  <c r="J271"/>
  <c r="J283" s="1"/>
  <c r="I271"/>
  <c r="I283" s="1"/>
  <c r="K271"/>
  <c r="K283" s="1"/>
  <c r="N271"/>
  <c r="N283" s="1"/>
  <c r="L271"/>
  <c r="L283" s="1"/>
  <c r="AM375"/>
  <c r="AM387" s="1"/>
  <c r="O375"/>
  <c r="O387" s="1"/>
  <c r="Z375"/>
  <c r="Z387" s="1"/>
  <c r="J375"/>
  <c r="J387" s="1"/>
  <c r="AR375"/>
  <c r="AR387" s="1"/>
  <c r="X375"/>
  <c r="X387" s="1"/>
  <c r="AJ375"/>
  <c r="AJ387" s="1"/>
  <c r="AQ375"/>
  <c r="AQ387" s="1"/>
  <c r="AK375"/>
  <c r="AK387" s="1"/>
  <c r="K375"/>
  <c r="K387" s="1"/>
  <c r="AF375"/>
  <c r="AF387" s="1"/>
  <c r="AP375"/>
  <c r="AP387" s="1"/>
  <c r="H375"/>
  <c r="H387" s="1"/>
  <c r="V375"/>
  <c r="V387" s="1"/>
  <c r="AE375"/>
  <c r="AE387" s="1"/>
  <c r="T375"/>
  <c r="T387" s="1"/>
  <c r="R375"/>
  <c r="R387" s="1"/>
  <c r="U375"/>
  <c r="U387" s="1"/>
  <c r="AT375"/>
  <c r="AT387" s="1"/>
  <c r="AH375"/>
  <c r="AH387" s="1"/>
  <c r="W375"/>
  <c r="W387" s="1"/>
  <c r="I375"/>
  <c r="I387" s="1"/>
  <c r="AG375"/>
  <c r="AG387" s="1"/>
  <c r="L375"/>
  <c r="L387" s="1"/>
  <c r="M375"/>
  <c r="M387" s="1"/>
  <c r="AS375"/>
  <c r="AS387" s="1"/>
  <c r="AB375"/>
  <c r="AB387" s="1"/>
  <c r="AO375"/>
  <c r="AO387" s="1"/>
  <c r="Q375"/>
  <c r="Q387" s="1"/>
  <c r="N375"/>
  <c r="N387" s="1"/>
  <c r="P375"/>
  <c r="P387" s="1"/>
  <c r="AU375"/>
  <c r="AU387" s="1"/>
  <c r="G375"/>
  <c r="G387" s="1"/>
  <c r="AN375"/>
  <c r="AN387" s="1"/>
  <c r="AI375"/>
  <c r="AI387" s="1"/>
  <c r="AC375"/>
  <c r="AC387" s="1"/>
  <c r="AA375"/>
  <c r="AA387" s="1"/>
  <c r="S375"/>
  <c r="S387" s="1"/>
  <c r="AL375"/>
  <c r="AL387" s="1"/>
  <c r="Y375"/>
  <c r="Y387" s="1"/>
  <c r="AD375"/>
  <c r="AD387" s="1"/>
  <c r="AO128"/>
  <c r="I336"/>
  <c r="I348" s="1"/>
  <c r="Q336"/>
  <c r="Q348" s="1"/>
  <c r="AI336"/>
  <c r="AI348" s="1"/>
  <c r="G336"/>
  <c r="G348" s="1"/>
  <c r="P336"/>
  <c r="P348" s="1"/>
  <c r="Y336"/>
  <c r="Y348" s="1"/>
  <c r="AG336"/>
  <c r="AG348" s="1"/>
  <c r="J336"/>
  <c r="J348" s="1"/>
  <c r="W336"/>
  <c r="W348" s="1"/>
  <c r="L336"/>
  <c r="L348" s="1"/>
  <c r="O336"/>
  <c r="O348" s="1"/>
  <c r="S336"/>
  <c r="S348" s="1"/>
  <c r="T336"/>
  <c r="T348" s="1"/>
  <c r="X336"/>
  <c r="X348" s="1"/>
  <c r="AC336"/>
  <c r="AC348" s="1"/>
  <c r="AD336"/>
  <c r="AD348" s="1"/>
  <c r="M336"/>
  <c r="M348" s="1"/>
  <c r="AE336"/>
  <c r="AE348" s="1"/>
  <c r="AA336"/>
  <c r="AA348" s="1"/>
  <c r="R336"/>
  <c r="R348" s="1"/>
  <c r="AB336"/>
  <c r="AB348" s="1"/>
  <c r="N336"/>
  <c r="N348" s="1"/>
  <c r="K336"/>
  <c r="K348" s="1"/>
  <c r="Z336"/>
  <c r="Z348" s="1"/>
  <c r="H336"/>
  <c r="H348" s="1"/>
  <c r="AH336"/>
  <c r="AH348" s="1"/>
  <c r="U336"/>
  <c r="U348" s="1"/>
  <c r="V336"/>
  <c r="V348" s="1"/>
  <c r="AF336"/>
  <c r="AF348" s="1"/>
  <c r="L362"/>
  <c r="L374" s="1"/>
  <c r="K362"/>
  <c r="K374" s="1"/>
  <c r="J362"/>
  <c r="J374" s="1"/>
  <c r="G362"/>
  <c r="G374" s="1"/>
  <c r="H362"/>
  <c r="H374" s="1"/>
  <c r="I362"/>
  <c r="I374" s="1"/>
  <c r="M362"/>
  <c r="M374" s="1"/>
  <c r="I297"/>
  <c r="I309" s="1"/>
  <c r="G297"/>
  <c r="G309" s="1"/>
  <c r="H297"/>
  <c r="H309" s="1"/>
  <c r="N245"/>
  <c r="N257" s="1"/>
  <c r="BF245"/>
  <c r="BF257" s="1"/>
  <c r="AC245"/>
  <c r="AC257" s="1"/>
  <c r="BC245"/>
  <c r="BC257" s="1"/>
  <c r="AY245"/>
  <c r="AY257" s="1"/>
  <c r="AI245"/>
  <c r="AI257" s="1"/>
  <c r="BG245"/>
  <c r="BG257" s="1"/>
  <c r="AS245"/>
  <c r="AS257" s="1"/>
  <c r="R245"/>
  <c r="R257" s="1"/>
  <c r="K245"/>
  <c r="K257" s="1"/>
  <c r="X245"/>
  <c r="X257" s="1"/>
  <c r="AR245"/>
  <c r="AR257" s="1"/>
  <c r="AH245"/>
  <c r="AH257" s="1"/>
  <c r="J245"/>
  <c r="J257" s="1"/>
  <c r="S245"/>
  <c r="S257" s="1"/>
  <c r="W245"/>
  <c r="W257" s="1"/>
  <c r="BI245"/>
  <c r="BI257" s="1"/>
  <c r="AX245"/>
  <c r="AX257" s="1"/>
  <c r="AU245"/>
  <c r="AU257" s="1"/>
  <c r="AE245"/>
  <c r="AE257" s="1"/>
  <c r="H245"/>
  <c r="H257" s="1"/>
  <c r="I245"/>
  <c r="I257" s="1"/>
  <c r="AL245"/>
  <c r="AL257" s="1"/>
  <c r="AQ245"/>
  <c r="AQ257" s="1"/>
  <c r="Y245"/>
  <c r="Y257" s="1"/>
  <c r="AD245"/>
  <c r="AD257" s="1"/>
  <c r="V245"/>
  <c r="V257" s="1"/>
  <c r="BB245"/>
  <c r="BB257" s="1"/>
  <c r="AB245"/>
  <c r="AB257" s="1"/>
  <c r="AN245"/>
  <c r="AN257" s="1"/>
  <c r="P245"/>
  <c r="P257" s="1"/>
  <c r="AW245"/>
  <c r="AW257" s="1"/>
  <c r="Z245"/>
  <c r="Z257" s="1"/>
  <c r="BE245"/>
  <c r="BE257" s="1"/>
  <c r="AM245"/>
  <c r="AM257" s="1"/>
  <c r="AT245"/>
  <c r="AT257" s="1"/>
  <c r="U245"/>
  <c r="U257" s="1"/>
  <c r="BA245"/>
  <c r="BA257" s="1"/>
  <c r="AF245"/>
  <c r="AF257" s="1"/>
  <c r="L245"/>
  <c r="L257" s="1"/>
  <c r="M245"/>
  <c r="M257" s="1"/>
  <c r="AV245"/>
  <c r="AV257" s="1"/>
  <c r="O245"/>
  <c r="O257" s="1"/>
  <c r="AZ245"/>
  <c r="AZ257" s="1"/>
  <c r="AA245"/>
  <c r="AA257" s="1"/>
  <c r="T245"/>
  <c r="T257" s="1"/>
  <c r="AG245"/>
  <c r="AG257" s="1"/>
  <c r="BD245"/>
  <c r="BD257" s="1"/>
  <c r="AP245"/>
  <c r="AP257" s="1"/>
  <c r="Q245"/>
  <c r="Q257" s="1"/>
  <c r="AO245"/>
  <c r="AO257" s="1"/>
  <c r="AK245"/>
  <c r="AK257" s="1"/>
  <c r="AJ245"/>
  <c r="AJ257" s="1"/>
  <c r="G245"/>
  <c r="G257" s="1"/>
  <c r="BH245"/>
  <c r="BH257" s="1"/>
  <c r="S141"/>
  <c r="S153" s="1"/>
  <c r="AE141"/>
  <c r="AE153" s="1"/>
  <c r="J141"/>
  <c r="J153" s="1"/>
  <c r="O141"/>
  <c r="O153" s="1"/>
  <c r="N141"/>
  <c r="N153" s="1"/>
  <c r="R141"/>
  <c r="R153" s="1"/>
  <c r="Z141"/>
  <c r="Z153" s="1"/>
  <c r="I141"/>
  <c r="I153" s="1"/>
  <c r="AJ141"/>
  <c r="AJ153" s="1"/>
  <c r="X141"/>
  <c r="X153" s="1"/>
  <c r="M141"/>
  <c r="M153" s="1"/>
  <c r="AK141"/>
  <c r="AK153" s="1"/>
  <c r="AD141"/>
  <c r="AD153" s="1"/>
  <c r="W141"/>
  <c r="W153" s="1"/>
  <c r="K141"/>
  <c r="K153" s="1"/>
  <c r="G141"/>
  <c r="G153" s="1"/>
  <c r="AH141"/>
  <c r="AH153" s="1"/>
  <c r="AI141"/>
  <c r="AI153" s="1"/>
  <c r="T141"/>
  <c r="T153" s="1"/>
  <c r="L141"/>
  <c r="L153" s="1"/>
  <c r="AF141"/>
  <c r="AF153" s="1"/>
  <c r="U141"/>
  <c r="U153" s="1"/>
  <c r="Y141"/>
  <c r="Y153" s="1"/>
  <c r="H141"/>
  <c r="H153" s="1"/>
  <c r="AA141"/>
  <c r="AA153" s="1"/>
  <c r="AG141"/>
  <c r="AG153" s="1"/>
  <c r="AB141"/>
  <c r="AB153" s="1"/>
  <c r="P141"/>
  <c r="P153" s="1"/>
  <c r="AL141"/>
  <c r="AL153" s="1"/>
  <c r="AM141"/>
  <c r="AM153" s="1"/>
  <c r="AC141"/>
  <c r="AC153" s="1"/>
  <c r="V141"/>
  <c r="V153" s="1"/>
  <c r="Q141"/>
  <c r="Q153" s="1"/>
  <c r="L102"/>
  <c r="L114" s="1"/>
  <c r="U102"/>
  <c r="U114" s="1"/>
  <c r="X102"/>
  <c r="X114" s="1"/>
  <c r="P102"/>
  <c r="P114" s="1"/>
  <c r="AX102"/>
  <c r="AX114" s="1"/>
  <c r="I102"/>
  <c r="I114" s="1"/>
  <c r="AV102"/>
  <c r="AV114" s="1"/>
  <c r="AR102"/>
  <c r="AR114" s="1"/>
  <c r="BA102"/>
  <c r="BA114" s="1"/>
  <c r="AT102"/>
  <c r="AT114" s="1"/>
  <c r="AD102"/>
  <c r="AD114" s="1"/>
  <c r="O102"/>
  <c r="O114" s="1"/>
  <c r="AY102"/>
  <c r="AY114" s="1"/>
  <c r="AW102"/>
  <c r="AW114" s="1"/>
  <c r="V102"/>
  <c r="V114" s="1"/>
  <c r="AA102"/>
  <c r="AA114" s="1"/>
  <c r="AJ102"/>
  <c r="AJ114" s="1"/>
  <c r="R102"/>
  <c r="R114" s="1"/>
  <c r="AO102"/>
  <c r="AO114" s="1"/>
  <c r="AN102"/>
  <c r="AN114" s="1"/>
  <c r="AK102"/>
  <c r="AK114" s="1"/>
  <c r="Y102"/>
  <c r="Y114" s="1"/>
  <c r="AZ102"/>
  <c r="AZ114" s="1"/>
  <c r="AP102"/>
  <c r="AP114" s="1"/>
  <c r="AB102"/>
  <c r="AB114" s="1"/>
  <c r="AE102"/>
  <c r="AE114" s="1"/>
  <c r="BB102"/>
  <c r="BB114" s="1"/>
  <c r="K102"/>
  <c r="K114" s="1"/>
  <c r="Z102"/>
  <c r="Z114" s="1"/>
  <c r="BE102"/>
  <c r="BE114" s="1"/>
  <c r="AI102"/>
  <c r="AI114" s="1"/>
  <c r="N102"/>
  <c r="N114" s="1"/>
  <c r="AC102"/>
  <c r="AC114" s="1"/>
  <c r="BD102"/>
  <c r="BD114" s="1"/>
  <c r="G102"/>
  <c r="G114" s="1"/>
  <c r="AF102"/>
  <c r="AF114" s="1"/>
  <c r="AU102"/>
  <c r="AU114" s="1"/>
  <c r="S102"/>
  <c r="S114" s="1"/>
  <c r="AS102"/>
  <c r="AS114" s="1"/>
  <c r="H102"/>
  <c r="H114" s="1"/>
  <c r="T102"/>
  <c r="T114" s="1"/>
  <c r="W102"/>
  <c r="W114" s="1"/>
  <c r="Q102"/>
  <c r="Q114" s="1"/>
  <c r="AM102"/>
  <c r="AM114" s="1"/>
  <c r="M102"/>
  <c r="M114" s="1"/>
  <c r="AL102"/>
  <c r="AL114" s="1"/>
  <c r="AQ102"/>
  <c r="AQ114" s="1"/>
  <c r="AG102"/>
  <c r="AG114" s="1"/>
  <c r="J102"/>
  <c r="J114" s="1"/>
  <c r="AH102"/>
  <c r="AH114" s="1"/>
  <c r="BC102"/>
  <c r="BC114" s="1"/>
  <c r="I310"/>
  <c r="I322" s="1"/>
  <c r="R310"/>
  <c r="R322" s="1"/>
  <c r="H310"/>
  <c r="H322" s="1"/>
  <c r="G310"/>
  <c r="G322" s="1"/>
  <c r="P310"/>
  <c r="P322" s="1"/>
  <c r="Q310"/>
  <c r="Q322" s="1"/>
  <c r="M310"/>
  <c r="M322" s="1"/>
  <c r="L310"/>
  <c r="L322" s="1"/>
  <c r="K310"/>
  <c r="K322" s="1"/>
  <c r="N310"/>
  <c r="N322" s="1"/>
  <c r="J310"/>
  <c r="J322" s="1"/>
  <c r="O310"/>
  <c r="O322" s="1"/>
  <c r="S258"/>
  <c r="S270" s="1"/>
  <c r="V258"/>
  <c r="V270" s="1"/>
  <c r="M258"/>
  <c r="M270" s="1"/>
  <c r="I258"/>
  <c r="I270" s="1"/>
  <c r="W258"/>
  <c r="W270" s="1"/>
  <c r="O258"/>
  <c r="O270" s="1"/>
  <c r="P258"/>
  <c r="P270" s="1"/>
  <c r="G258"/>
  <c r="G270" s="1"/>
  <c r="Q258"/>
  <c r="Q270" s="1"/>
  <c r="H258"/>
  <c r="H270" s="1"/>
  <c r="L258"/>
  <c r="L270" s="1"/>
  <c r="U258"/>
  <c r="U270" s="1"/>
  <c r="R258"/>
  <c r="R270" s="1"/>
  <c r="N258"/>
  <c r="N270" s="1"/>
  <c r="T258"/>
  <c r="T270" s="1"/>
  <c r="K258"/>
  <c r="K270" s="1"/>
  <c r="J258"/>
  <c r="J270" s="1"/>
  <c r="AC167"/>
  <c r="AC179" s="1"/>
  <c r="J167"/>
  <c r="J179" s="1"/>
  <c r="U167"/>
  <c r="U179" s="1"/>
  <c r="Y167"/>
  <c r="Y179" s="1"/>
  <c r="X167"/>
  <c r="X179" s="1"/>
  <c r="R167"/>
  <c r="R179" s="1"/>
  <c r="K167"/>
  <c r="K179" s="1"/>
  <c r="AG167"/>
  <c r="AG179" s="1"/>
  <c r="AA167"/>
  <c r="AA179" s="1"/>
  <c r="AM167"/>
  <c r="AM179" s="1"/>
  <c r="AD167"/>
  <c r="AD179" s="1"/>
  <c r="AF167"/>
  <c r="AF179" s="1"/>
  <c r="V167"/>
  <c r="V179" s="1"/>
  <c r="AJ167"/>
  <c r="AJ179" s="1"/>
  <c r="L167"/>
  <c r="L179" s="1"/>
  <c r="AO167"/>
  <c r="AO179" s="1"/>
  <c r="AH167"/>
  <c r="AH179" s="1"/>
  <c r="S167"/>
  <c r="S179" s="1"/>
  <c r="O167"/>
  <c r="O179" s="1"/>
  <c r="AI167"/>
  <c r="AI179" s="1"/>
  <c r="T167"/>
  <c r="T179" s="1"/>
  <c r="N167"/>
  <c r="N179" s="1"/>
  <c r="H167"/>
  <c r="H179" s="1"/>
  <c r="P167"/>
  <c r="P179" s="1"/>
  <c r="Z167"/>
  <c r="Z179" s="1"/>
  <c r="AK167"/>
  <c r="AK179" s="1"/>
  <c r="I167"/>
  <c r="I179" s="1"/>
  <c r="AN167"/>
  <c r="AN179" s="1"/>
  <c r="W167"/>
  <c r="W179" s="1"/>
  <c r="AL167"/>
  <c r="AL179" s="1"/>
  <c r="M167"/>
  <c r="M179" s="1"/>
  <c r="Q167"/>
  <c r="Q179" s="1"/>
  <c r="AE167"/>
  <c r="AE179" s="1"/>
  <c r="G167"/>
  <c r="G179" s="1"/>
  <c r="AB167"/>
  <c r="AB179" s="1"/>
  <c r="Z154"/>
  <c r="Z166" s="1"/>
  <c r="G154"/>
  <c r="G166" s="1"/>
  <c r="L154"/>
  <c r="L166" s="1"/>
  <c r="AQ154"/>
  <c r="AQ166" s="1"/>
  <c r="H154"/>
  <c r="H166" s="1"/>
  <c r="AC154"/>
  <c r="AC166" s="1"/>
  <c r="R154"/>
  <c r="R166" s="1"/>
  <c r="N154"/>
  <c r="N166" s="1"/>
  <c r="AL154"/>
  <c r="AL166" s="1"/>
  <c r="M154"/>
  <c r="M166" s="1"/>
  <c r="K154"/>
  <c r="K166" s="1"/>
  <c r="AJ154"/>
  <c r="AJ166" s="1"/>
  <c r="AA154"/>
  <c r="AA166" s="1"/>
  <c r="AG154"/>
  <c r="AG166" s="1"/>
  <c r="AH154"/>
  <c r="AH166" s="1"/>
  <c r="AB154"/>
  <c r="AB166" s="1"/>
  <c r="J154"/>
  <c r="J166" s="1"/>
  <c r="W154"/>
  <c r="W166" s="1"/>
  <c r="S154"/>
  <c r="S166" s="1"/>
  <c r="Q154"/>
  <c r="Q166" s="1"/>
  <c r="AK154"/>
  <c r="AK166" s="1"/>
  <c r="O154"/>
  <c r="O166" s="1"/>
  <c r="I154"/>
  <c r="I166" s="1"/>
  <c r="P154"/>
  <c r="P166" s="1"/>
  <c r="U154"/>
  <c r="U166" s="1"/>
  <c r="V154"/>
  <c r="V166" s="1"/>
  <c r="AN154"/>
  <c r="AN166" s="1"/>
  <c r="T154"/>
  <c r="T166" s="1"/>
  <c r="AO154"/>
  <c r="AO166" s="1"/>
  <c r="AI154"/>
  <c r="AI166" s="1"/>
  <c r="X154"/>
  <c r="X166" s="1"/>
  <c r="AM154"/>
  <c r="AM166" s="1"/>
  <c r="AP154"/>
  <c r="AP166" s="1"/>
  <c r="Y154"/>
  <c r="Y166" s="1"/>
  <c r="AF154"/>
  <c r="AF166" s="1"/>
  <c r="AD154"/>
  <c r="AD166" s="1"/>
  <c r="AE154"/>
  <c r="AE166" s="1"/>
  <c r="AE89"/>
  <c r="AE101" s="1"/>
  <c r="AO89"/>
  <c r="AO101" s="1"/>
  <c r="AS89"/>
  <c r="AS101" s="1"/>
  <c r="AR89"/>
  <c r="AR101" s="1"/>
  <c r="AY89"/>
  <c r="AY101" s="1"/>
  <c r="O89"/>
  <c r="O101" s="1"/>
  <c r="L89"/>
  <c r="L101" s="1"/>
  <c r="S89"/>
  <c r="S101" s="1"/>
  <c r="AP89"/>
  <c r="AP101" s="1"/>
  <c r="T89"/>
  <c r="T101" s="1"/>
  <c r="AG89"/>
  <c r="AG101" s="1"/>
  <c r="AU89"/>
  <c r="AU101" s="1"/>
  <c r="I89"/>
  <c r="I101" s="1"/>
  <c r="Z89"/>
  <c r="Z101" s="1"/>
  <c r="W89"/>
  <c r="W101" s="1"/>
  <c r="AN89"/>
  <c r="AN101" s="1"/>
  <c r="AX89"/>
  <c r="AX101" s="1"/>
  <c r="H89"/>
  <c r="H101" s="1"/>
  <c r="AH89"/>
  <c r="AH101" s="1"/>
  <c r="AF89"/>
  <c r="AF101" s="1"/>
  <c r="P89"/>
  <c r="P101" s="1"/>
  <c r="R89"/>
  <c r="R101" s="1"/>
  <c r="AL89"/>
  <c r="AL101" s="1"/>
  <c r="AC89"/>
  <c r="AC101" s="1"/>
  <c r="J89"/>
  <c r="J101" s="1"/>
  <c r="AM89"/>
  <c r="AM101" s="1"/>
  <c r="AK89"/>
  <c r="AK101" s="1"/>
  <c r="AW89"/>
  <c r="AW101" s="1"/>
  <c r="AD89"/>
  <c r="AD101" s="1"/>
  <c r="K89"/>
  <c r="K101" s="1"/>
  <c r="AV89"/>
  <c r="AV101" s="1"/>
  <c r="M89"/>
  <c r="M101" s="1"/>
  <c r="N89"/>
  <c r="N101" s="1"/>
  <c r="Q89"/>
  <c r="Q101" s="1"/>
  <c r="Y89"/>
  <c r="Y101" s="1"/>
  <c r="X89"/>
  <c r="X101" s="1"/>
  <c r="U89"/>
  <c r="U101" s="1"/>
  <c r="AA89"/>
  <c r="AA101" s="1"/>
  <c r="AZ89"/>
  <c r="AZ101" s="1"/>
  <c r="AJ89"/>
  <c r="AJ101" s="1"/>
  <c r="AB89"/>
  <c r="AB101" s="1"/>
  <c r="V89"/>
  <c r="V101" s="1"/>
  <c r="G89"/>
  <c r="G101" s="1"/>
  <c r="AT89"/>
  <c r="AT101" s="1"/>
  <c r="AQ89"/>
  <c r="AQ101" s="1"/>
  <c r="AI89"/>
  <c r="AI101" s="1"/>
  <c r="K323"/>
  <c r="K335" s="1"/>
  <c r="H323"/>
  <c r="H335" s="1"/>
  <c r="L323"/>
  <c r="L335" s="1"/>
  <c r="I323"/>
  <c r="I335" s="1"/>
  <c r="J323"/>
  <c r="J335" s="1"/>
  <c r="G323"/>
  <c r="G335" s="1"/>
  <c r="AP128"/>
  <c r="AP140" s="1"/>
  <c r="BE662"/>
  <c r="BD674"/>
  <c r="AT687"/>
  <c r="AU675"/>
  <c r="AV739"/>
  <c r="AW727"/>
  <c r="AR700"/>
  <c r="AS688"/>
  <c r="BA596"/>
  <c r="BB584"/>
  <c r="AT726"/>
  <c r="AU714"/>
  <c r="AO713"/>
  <c r="AO479" s="1"/>
  <c r="AO34" i="24" s="1"/>
  <c r="AP701" i="18"/>
  <c r="AN870"/>
  <c r="N362" l="1"/>
  <c r="N374" s="1"/>
  <c r="AS766"/>
  <c r="AR778"/>
  <c r="AV375"/>
  <c r="AV387" s="1"/>
  <c r="M323"/>
  <c r="M335" s="1"/>
  <c r="L284"/>
  <c r="L296" s="1"/>
  <c r="AJ336"/>
  <c r="O271"/>
  <c r="P271" s="1"/>
  <c r="P283" s="1"/>
  <c r="U180"/>
  <c r="AO140"/>
  <c r="S310"/>
  <c r="AN141"/>
  <c r="AQ128"/>
  <c r="AS115"/>
  <c r="BA89"/>
  <c r="AP167"/>
  <c r="BF102"/>
  <c r="AR154"/>
  <c r="X258"/>
  <c r="J297"/>
  <c r="V180"/>
  <c r="V192" s="1"/>
  <c r="BF662"/>
  <c r="BE674"/>
  <c r="AO870"/>
  <c r="AP713"/>
  <c r="AP479" s="1"/>
  <c r="AP34" i="24" s="1"/>
  <c r="AQ701" i="18"/>
  <c r="BB596"/>
  <c r="BC584"/>
  <c r="AU687"/>
  <c r="AV675"/>
  <c r="AW739"/>
  <c r="AX727"/>
  <c r="AU726"/>
  <c r="AV714"/>
  <c r="AS700"/>
  <c r="AT688"/>
  <c r="AW375" l="1"/>
  <c r="AW387" s="1"/>
  <c r="O362"/>
  <c r="O374" s="1"/>
  <c r="AS778"/>
  <c r="AT766"/>
  <c r="AP870"/>
  <c r="N323"/>
  <c r="N335" s="1"/>
  <c r="Q271"/>
  <c r="Q283" s="1"/>
  <c r="AX375"/>
  <c r="AX387" s="1"/>
  <c r="M284"/>
  <c r="M296" s="1"/>
  <c r="X270"/>
  <c r="BF114"/>
  <c r="AQ140"/>
  <c r="AR128"/>
  <c r="AS128" s="1"/>
  <c r="AS140" s="1"/>
  <c r="AP179"/>
  <c r="AN153"/>
  <c r="BG102"/>
  <c r="BG114" s="1"/>
  <c r="AQ167"/>
  <c r="AR167" s="1"/>
  <c r="AR166"/>
  <c r="BA101"/>
  <c r="BB89"/>
  <c r="O283"/>
  <c r="AJ348"/>
  <c r="AK336"/>
  <c r="W180"/>
  <c r="T310"/>
  <c r="U310" s="1"/>
  <c r="U322" s="1"/>
  <c r="J309"/>
  <c r="K297"/>
  <c r="AS127"/>
  <c r="S322"/>
  <c r="U192"/>
  <c r="Y258"/>
  <c r="AS154"/>
  <c r="R271"/>
  <c r="AT115"/>
  <c r="AO141"/>
  <c r="BF674"/>
  <c r="BG662"/>
  <c r="AV726"/>
  <c r="AW714"/>
  <c r="AV687"/>
  <c r="AW675"/>
  <c r="BC596"/>
  <c r="BD584"/>
  <c r="AQ713"/>
  <c r="AQ479" s="1"/>
  <c r="AQ34" i="24" s="1"/>
  <c r="AR701" i="18"/>
  <c r="AT700"/>
  <c r="AU688"/>
  <c r="AX739"/>
  <c r="AY727"/>
  <c r="P362" l="1"/>
  <c r="P374" s="1"/>
  <c r="Q362"/>
  <c r="R362" s="1"/>
  <c r="R374" s="1"/>
  <c r="AU766"/>
  <c r="AT778"/>
  <c r="O323"/>
  <c r="O335" s="1"/>
  <c r="N284"/>
  <c r="N296" s="1"/>
  <c r="AY375"/>
  <c r="AR179"/>
  <c r="Y270"/>
  <c r="W192"/>
  <c r="AK348"/>
  <c r="BB101"/>
  <c r="AR140"/>
  <c r="AT128"/>
  <c r="AP141"/>
  <c r="AQ141" s="1"/>
  <c r="AQ153" s="1"/>
  <c r="AS166"/>
  <c r="AT154"/>
  <c r="AU154" s="1"/>
  <c r="K309"/>
  <c r="L297"/>
  <c r="M297" s="1"/>
  <c r="M309" s="1"/>
  <c r="T322"/>
  <c r="V310"/>
  <c r="W310" s="1"/>
  <c r="Z258"/>
  <c r="BH102"/>
  <c r="BH114" s="1"/>
  <c r="AL336"/>
  <c r="AM336" s="1"/>
  <c r="AM348" s="1"/>
  <c r="AT127"/>
  <c r="AU115"/>
  <c r="AU127" s="1"/>
  <c r="AS167"/>
  <c r="AS179" s="1"/>
  <c r="X180"/>
  <c r="AO153"/>
  <c r="R283"/>
  <c r="AQ179"/>
  <c r="S271"/>
  <c r="BC89"/>
  <c r="BH662"/>
  <c r="BG674"/>
  <c r="AQ870"/>
  <c r="AR713"/>
  <c r="AR479" s="1"/>
  <c r="AR34" i="24" s="1"/>
  <c r="AS701" i="18"/>
  <c r="AW687"/>
  <c r="AX675"/>
  <c r="AY739"/>
  <c r="AZ727"/>
  <c r="AW726"/>
  <c r="AX714"/>
  <c r="AU700"/>
  <c r="AV688"/>
  <c r="BD596"/>
  <c r="BE584"/>
  <c r="Q374" l="1"/>
  <c r="S362"/>
  <c r="S374" s="1"/>
  <c r="AU778"/>
  <c r="AV766"/>
  <c r="AT167"/>
  <c r="AT179" s="1"/>
  <c r="AV115"/>
  <c r="AV127" s="1"/>
  <c r="BI102"/>
  <c r="BI114" s="1"/>
  <c r="P323"/>
  <c r="P335" s="1"/>
  <c r="O284"/>
  <c r="P284" s="1"/>
  <c r="AR870"/>
  <c r="AU167"/>
  <c r="AU179" s="1"/>
  <c r="AY387"/>
  <c r="AZ375"/>
  <c r="W322"/>
  <c r="X310"/>
  <c r="X322" s="1"/>
  <c r="AR141"/>
  <c r="AR153" s="1"/>
  <c r="O296"/>
  <c r="N297"/>
  <c r="N309" s="1"/>
  <c r="AU166"/>
  <c r="AV154"/>
  <c r="AV166" s="1"/>
  <c r="W193"/>
  <c r="W205" s="1"/>
  <c r="AR193"/>
  <c r="AR205" s="1"/>
  <c r="Y193"/>
  <c r="Y205" s="1"/>
  <c r="P193"/>
  <c r="P205" s="1"/>
  <c r="AK193"/>
  <c r="AK205" s="1"/>
  <c r="AB193"/>
  <c r="AB205" s="1"/>
  <c r="AG193"/>
  <c r="AG205" s="1"/>
  <c r="AP193"/>
  <c r="AP205" s="1"/>
  <c r="AE193"/>
  <c r="AE205" s="1"/>
  <c r="AO193"/>
  <c r="AO205" s="1"/>
  <c r="AT193"/>
  <c r="AT205" s="1"/>
  <c r="I193"/>
  <c r="I205" s="1"/>
  <c r="U193"/>
  <c r="U205" s="1"/>
  <c r="R193"/>
  <c r="R205" s="1"/>
  <c r="AM193"/>
  <c r="AM205" s="1"/>
  <c r="S193"/>
  <c r="S205" s="1"/>
  <c r="M193"/>
  <c r="M205" s="1"/>
  <c r="N193"/>
  <c r="N205" s="1"/>
  <c r="J193"/>
  <c r="J205" s="1"/>
  <c r="AJ193"/>
  <c r="AJ205" s="1"/>
  <c r="AL193"/>
  <c r="AL205" s="1"/>
  <c r="AH193"/>
  <c r="AH205" s="1"/>
  <c r="Z193"/>
  <c r="Z205" s="1"/>
  <c r="AF193"/>
  <c r="AF205" s="1"/>
  <c r="AI193"/>
  <c r="AI205" s="1"/>
  <c r="G193"/>
  <c r="G205" s="1"/>
  <c r="L193"/>
  <c r="L205" s="1"/>
  <c r="AN193"/>
  <c r="AN205" s="1"/>
  <c r="AS193"/>
  <c r="AS205" s="1"/>
  <c r="O193"/>
  <c r="O205" s="1"/>
  <c r="AD193"/>
  <c r="AD205" s="1"/>
  <c r="AC193"/>
  <c r="AC205" s="1"/>
  <c r="K193"/>
  <c r="K205" s="1"/>
  <c r="V193"/>
  <c r="V205" s="1"/>
  <c r="H193"/>
  <c r="H205" s="1"/>
  <c r="Q193"/>
  <c r="Q205" s="1"/>
  <c r="T193"/>
  <c r="T205" s="1"/>
  <c r="AQ193"/>
  <c r="AQ205" s="1"/>
  <c r="X193"/>
  <c r="X205" s="1"/>
  <c r="AA193"/>
  <c r="AA205" s="1"/>
  <c r="AU193"/>
  <c r="AU205" s="1"/>
  <c r="J37" i="1"/>
  <c r="F9" i="18" s="1"/>
  <c r="AP153"/>
  <c r="AS141"/>
  <c r="AS153" s="1"/>
  <c r="AV167"/>
  <c r="AN336"/>
  <c r="Z206"/>
  <c r="Z218" s="1"/>
  <c r="AG206"/>
  <c r="AG218" s="1"/>
  <c r="Y206"/>
  <c r="Y218" s="1"/>
  <c r="G206"/>
  <c r="G218" s="1"/>
  <c r="V206"/>
  <c r="V218" s="1"/>
  <c r="J206"/>
  <c r="J218" s="1"/>
  <c r="AQ206"/>
  <c r="AQ218" s="1"/>
  <c r="L206"/>
  <c r="L218" s="1"/>
  <c r="AH206"/>
  <c r="AH218" s="1"/>
  <c r="H206"/>
  <c r="H218" s="1"/>
  <c r="P206"/>
  <c r="P218" s="1"/>
  <c r="AW206"/>
  <c r="AW218" s="1"/>
  <c r="AR206"/>
  <c r="AR218" s="1"/>
  <c r="AE206"/>
  <c r="AE218" s="1"/>
  <c r="AP206"/>
  <c r="AP218" s="1"/>
  <c r="O206"/>
  <c r="O218" s="1"/>
  <c r="AD206"/>
  <c r="AD218" s="1"/>
  <c r="W206"/>
  <c r="W218" s="1"/>
  <c r="AZ206"/>
  <c r="AZ218" s="1"/>
  <c r="AJ206"/>
  <c r="AJ218" s="1"/>
  <c r="X206"/>
  <c r="X218" s="1"/>
  <c r="AM206"/>
  <c r="AM218" s="1"/>
  <c r="AA206"/>
  <c r="AA218" s="1"/>
  <c r="K206"/>
  <c r="K218" s="1"/>
  <c r="I206"/>
  <c r="I218" s="1"/>
  <c r="R206"/>
  <c r="R218" s="1"/>
  <c r="AK206"/>
  <c r="AK218" s="1"/>
  <c r="AN206"/>
  <c r="AN218" s="1"/>
  <c r="Q206"/>
  <c r="Q218" s="1"/>
  <c r="AF206"/>
  <c r="AF218" s="1"/>
  <c r="AV206"/>
  <c r="AV218" s="1"/>
  <c r="AB206"/>
  <c r="AB218" s="1"/>
  <c r="AO206"/>
  <c r="AO218" s="1"/>
  <c r="T206"/>
  <c r="T218" s="1"/>
  <c r="M206"/>
  <c r="M218" s="1"/>
  <c r="AT206"/>
  <c r="AT218" s="1"/>
  <c r="N206"/>
  <c r="N218" s="1"/>
  <c r="AL206"/>
  <c r="AL218" s="1"/>
  <c r="AC206"/>
  <c r="AC218" s="1"/>
  <c r="AS206"/>
  <c r="AS218" s="1"/>
  <c r="U206"/>
  <c r="U218" s="1"/>
  <c r="AI206"/>
  <c r="AI218" s="1"/>
  <c r="AX206"/>
  <c r="AX218" s="1"/>
  <c r="AY206"/>
  <c r="AY218" s="1"/>
  <c r="AU206"/>
  <c r="AU218" s="1"/>
  <c r="S206"/>
  <c r="S218" s="1"/>
  <c r="L309"/>
  <c r="AT140"/>
  <c r="AU128"/>
  <c r="J232"/>
  <c r="J244" s="1"/>
  <c r="O232"/>
  <c r="O244" s="1"/>
  <c r="AD232"/>
  <c r="AD244" s="1"/>
  <c r="Q232"/>
  <c r="Q244" s="1"/>
  <c r="V232"/>
  <c r="V244" s="1"/>
  <c r="AE232"/>
  <c r="AE244" s="1"/>
  <c r="AH232"/>
  <c r="AH244" s="1"/>
  <c r="G232"/>
  <c r="G244" s="1"/>
  <c r="Z232"/>
  <c r="Z244" s="1"/>
  <c r="AA232"/>
  <c r="AA244" s="1"/>
  <c r="AN232"/>
  <c r="AN244" s="1"/>
  <c r="L232"/>
  <c r="L244" s="1"/>
  <c r="Y232"/>
  <c r="Y244" s="1"/>
  <c r="R232"/>
  <c r="R244" s="1"/>
  <c r="AG232"/>
  <c r="AG244" s="1"/>
  <c r="AI232"/>
  <c r="AI244" s="1"/>
  <c r="AB232"/>
  <c r="AB244" s="1"/>
  <c r="K232"/>
  <c r="K244" s="1"/>
  <c r="M232"/>
  <c r="M244" s="1"/>
  <c r="AM232"/>
  <c r="AM244" s="1"/>
  <c r="H232"/>
  <c r="H244" s="1"/>
  <c r="T232"/>
  <c r="T244" s="1"/>
  <c r="AJ232"/>
  <c r="AJ244" s="1"/>
  <c r="AO232"/>
  <c r="AO244" s="1"/>
  <c r="AP232"/>
  <c r="AP244" s="1"/>
  <c r="S232"/>
  <c r="S244" s="1"/>
  <c r="AL232"/>
  <c r="AL244" s="1"/>
  <c r="X232"/>
  <c r="X244" s="1"/>
  <c r="AC232"/>
  <c r="AC244" s="1"/>
  <c r="I232"/>
  <c r="I244" s="1"/>
  <c r="P232"/>
  <c r="P244" s="1"/>
  <c r="W232"/>
  <c r="W244" s="1"/>
  <c r="AK232"/>
  <c r="AK244" s="1"/>
  <c r="U232"/>
  <c r="U244" s="1"/>
  <c r="N232"/>
  <c r="N244" s="1"/>
  <c r="AF232"/>
  <c r="AF244" s="1"/>
  <c r="BC101"/>
  <c r="BD89"/>
  <c r="BD101" s="1"/>
  <c r="Z270"/>
  <c r="AT166"/>
  <c r="T271"/>
  <c r="O297"/>
  <c r="O309" s="1"/>
  <c r="AA258"/>
  <c r="AI219"/>
  <c r="AI231" s="1"/>
  <c r="N219"/>
  <c r="N231" s="1"/>
  <c r="S219"/>
  <c r="S231" s="1"/>
  <c r="K219"/>
  <c r="K231" s="1"/>
  <c r="X219"/>
  <c r="X231" s="1"/>
  <c r="G219"/>
  <c r="G231" s="1"/>
  <c r="AG219"/>
  <c r="AG231" s="1"/>
  <c r="L219"/>
  <c r="L231" s="1"/>
  <c r="R219"/>
  <c r="R231" s="1"/>
  <c r="O219"/>
  <c r="O231" s="1"/>
  <c r="AF219"/>
  <c r="AF231" s="1"/>
  <c r="Y219"/>
  <c r="Y231" s="1"/>
  <c r="AJ219"/>
  <c r="AJ231" s="1"/>
  <c r="AB219"/>
  <c r="AB231" s="1"/>
  <c r="M219"/>
  <c r="M231" s="1"/>
  <c r="I219"/>
  <c r="I231" s="1"/>
  <c r="Q219"/>
  <c r="Q231" s="1"/>
  <c r="V219"/>
  <c r="V231" s="1"/>
  <c r="AC219"/>
  <c r="AC231" s="1"/>
  <c r="W219"/>
  <c r="W231" s="1"/>
  <c r="AH219"/>
  <c r="AH231" s="1"/>
  <c r="T219"/>
  <c r="T231" s="1"/>
  <c r="J219"/>
  <c r="J231" s="1"/>
  <c r="H219"/>
  <c r="H231" s="1"/>
  <c r="P219"/>
  <c r="P231" s="1"/>
  <c r="AE219"/>
  <c r="AE231" s="1"/>
  <c r="U219"/>
  <c r="U231" s="1"/>
  <c r="AA219"/>
  <c r="AA231" s="1"/>
  <c r="AD219"/>
  <c r="AD231" s="1"/>
  <c r="Z219"/>
  <c r="Z231" s="1"/>
  <c r="S283"/>
  <c r="X192"/>
  <c r="Y180"/>
  <c r="AL348"/>
  <c r="V322"/>
  <c r="AT141"/>
  <c r="AT153" s="1"/>
  <c r="Y310"/>
  <c r="Z310" s="1"/>
  <c r="BI662"/>
  <c r="BI674" s="1"/>
  <c r="BH674"/>
  <c r="AZ739"/>
  <c r="BA727"/>
  <c r="AX687"/>
  <c r="AY675"/>
  <c r="AS713"/>
  <c r="AS479" s="1"/>
  <c r="AS34" i="24" s="1"/>
  <c r="AT701" i="18"/>
  <c r="BE596"/>
  <c r="BF584"/>
  <c r="AX726"/>
  <c r="AY714"/>
  <c r="AV700"/>
  <c r="AW688"/>
  <c r="T362" l="1"/>
  <c r="U362" s="1"/>
  <c r="U374" s="1"/>
  <c r="AW115"/>
  <c r="AX115" s="1"/>
  <c r="AV778"/>
  <c r="AW766"/>
  <c r="Q323"/>
  <c r="Q335" s="1"/>
  <c r="BA206"/>
  <c r="BA218" s="1"/>
  <c r="BA375"/>
  <c r="AZ387"/>
  <c r="P296"/>
  <c r="Q284"/>
  <c r="AV179"/>
  <c r="AW167"/>
  <c r="U271"/>
  <c r="L75"/>
  <c r="L472" s="1"/>
  <c r="N75"/>
  <c r="N472" s="1"/>
  <c r="T283"/>
  <c r="AU140"/>
  <c r="AV128"/>
  <c r="AN348"/>
  <c r="AK219"/>
  <c r="BE89"/>
  <c r="K75"/>
  <c r="K472" s="1"/>
  <c r="J75"/>
  <c r="J472" s="1"/>
  <c r="Z322"/>
  <c r="AA310"/>
  <c r="AA322" s="1"/>
  <c r="AA270"/>
  <c r="AB258"/>
  <c r="P297"/>
  <c r="AO336"/>
  <c r="I75"/>
  <c r="I472" s="1"/>
  <c r="AW154"/>
  <c r="Y322"/>
  <c r="AB310"/>
  <c r="AB322" s="1"/>
  <c r="Y192"/>
  <c r="Z180"/>
  <c r="F466"/>
  <c r="F55" i="24"/>
  <c r="AQ232" i="18"/>
  <c r="AU141"/>
  <c r="H75"/>
  <c r="H472" s="1"/>
  <c r="O75"/>
  <c r="O472" s="1"/>
  <c r="G75"/>
  <c r="G472" s="1"/>
  <c r="AV193"/>
  <c r="M75"/>
  <c r="M472" s="1"/>
  <c r="AY726"/>
  <c r="AZ714"/>
  <c r="AS870"/>
  <c r="AY687"/>
  <c r="AZ675"/>
  <c r="BA739"/>
  <c r="BB727"/>
  <c r="AW700"/>
  <c r="AX688"/>
  <c r="BF596"/>
  <c r="BG584"/>
  <c r="AT713"/>
  <c r="AT479" s="1"/>
  <c r="AT34" i="24" s="1"/>
  <c r="AU701" i="18"/>
  <c r="AW127" l="1"/>
  <c r="T374"/>
  <c r="V362"/>
  <c r="AX127"/>
  <c r="AY115"/>
  <c r="AZ115" s="1"/>
  <c r="AX766"/>
  <c r="AW778"/>
  <c r="R323"/>
  <c r="R335" s="1"/>
  <c r="BB206"/>
  <c r="BC206" s="1"/>
  <c r="BD206" s="1"/>
  <c r="BB375"/>
  <c r="BC375" s="1"/>
  <c r="BC387" s="1"/>
  <c r="BA387"/>
  <c r="Q296"/>
  <c r="R284"/>
  <c r="R296" s="1"/>
  <c r="AV205"/>
  <c r="AW193"/>
  <c r="AW205" s="1"/>
  <c r="AU153"/>
  <c r="AV141"/>
  <c r="Z192"/>
  <c r="AO348"/>
  <c r="AP336"/>
  <c r="P309"/>
  <c r="P75" s="1"/>
  <c r="P472" s="1"/>
  <c r="Q297"/>
  <c r="AK231"/>
  <c r="AV140"/>
  <c r="AW128"/>
  <c r="AW140" s="1"/>
  <c r="U283"/>
  <c r="V271"/>
  <c r="AW179"/>
  <c r="AX167"/>
  <c r="AQ244"/>
  <c r="F474"/>
  <c r="G467"/>
  <c r="G475" s="1"/>
  <c r="G466"/>
  <c r="AW166"/>
  <c r="AX154"/>
  <c r="AY127"/>
  <c r="AR232"/>
  <c r="AS232" s="1"/>
  <c r="AS244" s="1"/>
  <c r="AC310"/>
  <c r="AA180"/>
  <c r="F101" i="24"/>
  <c r="F72"/>
  <c r="AB270" i="18"/>
  <c r="AC258"/>
  <c r="BB218"/>
  <c r="BE101"/>
  <c r="BF89"/>
  <c r="AL219"/>
  <c r="AX700"/>
  <c r="AY688"/>
  <c r="AT870"/>
  <c r="BB739"/>
  <c r="BC727"/>
  <c r="BG596"/>
  <c r="BH584"/>
  <c r="AU713"/>
  <c r="AU479" s="1"/>
  <c r="AU34" i="24" s="1"/>
  <c r="AV701" i="18"/>
  <c r="AZ687"/>
  <c r="BA675"/>
  <c r="AZ726"/>
  <c r="BA714"/>
  <c r="S323" l="1"/>
  <c r="AZ127"/>
  <c r="BA115"/>
  <c r="BA127" s="1"/>
  <c r="V374"/>
  <c r="W362"/>
  <c r="AX778"/>
  <c r="AY766"/>
  <c r="BC218"/>
  <c r="BD218"/>
  <c r="BE206"/>
  <c r="BE218" s="1"/>
  <c r="AX193"/>
  <c r="AX205" s="1"/>
  <c r="S335"/>
  <c r="T323"/>
  <c r="BB387"/>
  <c r="BD375"/>
  <c r="BE375" s="1"/>
  <c r="BE387" s="1"/>
  <c r="AT232"/>
  <c r="AT244" s="1"/>
  <c r="S284"/>
  <c r="S296" s="1"/>
  <c r="BB115"/>
  <c r="BB127" s="1"/>
  <c r="AC270"/>
  <c r="AD258"/>
  <c r="F73" i="24"/>
  <c r="F74"/>
  <c r="F76" s="1"/>
  <c r="H467" i="18"/>
  <c r="H475" s="1"/>
  <c r="H466"/>
  <c r="G474"/>
  <c r="V283"/>
  <c r="W271"/>
  <c r="AB180"/>
  <c r="AB192" s="1"/>
  <c r="AR244"/>
  <c r="AV153"/>
  <c r="AW141"/>
  <c r="AX128"/>
  <c r="AY193"/>
  <c r="AZ193" s="1"/>
  <c r="AZ205" s="1"/>
  <c r="AL231"/>
  <c r="AA192"/>
  <c r="AC322"/>
  <c r="AD310"/>
  <c r="G181" i="1"/>
  <c r="G182" s="1"/>
  <c r="G10" i="24"/>
  <c r="G49"/>
  <c r="G471" i="18"/>
  <c r="G473" s="1"/>
  <c r="AX179"/>
  <c r="AY167"/>
  <c r="Q309"/>
  <c r="Q75" s="1"/>
  <c r="Q472" s="1"/>
  <c r="R297"/>
  <c r="BF206"/>
  <c r="BG206" s="1"/>
  <c r="BG218" s="1"/>
  <c r="BF101"/>
  <c r="BG89"/>
  <c r="AX166"/>
  <c r="AY154"/>
  <c r="AP348"/>
  <c r="AQ336"/>
  <c r="G87" i="24"/>
  <c r="AM219" i="18"/>
  <c r="BA687"/>
  <c r="BB675"/>
  <c r="AV713"/>
  <c r="AV479" s="1"/>
  <c r="AV34" i="24" s="1"/>
  <c r="AW701" i="18"/>
  <c r="AU870"/>
  <c r="BA726"/>
  <c r="BB714"/>
  <c r="BH596"/>
  <c r="BI584"/>
  <c r="BI596" s="1"/>
  <c r="AY700"/>
  <c r="AZ688"/>
  <c r="BC739"/>
  <c r="BD727"/>
  <c r="W374" l="1"/>
  <c r="X362"/>
  <c r="AU232"/>
  <c r="AU244" s="1"/>
  <c r="AY778"/>
  <c r="AZ766"/>
  <c r="BC115"/>
  <c r="BD115" s="1"/>
  <c r="BD387"/>
  <c r="BH206"/>
  <c r="BH218" s="1"/>
  <c r="AC180"/>
  <c r="T284"/>
  <c r="T296" s="1"/>
  <c r="T335"/>
  <c r="U323"/>
  <c r="BF375"/>
  <c r="H87" i="24"/>
  <c r="AQ348" i="18"/>
  <c r="AR336"/>
  <c r="BG101"/>
  <c r="BH89"/>
  <c r="G84" i="24"/>
  <c r="G20"/>
  <c r="R309" i="18"/>
  <c r="R75" s="1"/>
  <c r="R472" s="1"/>
  <c r="S297"/>
  <c r="G22" i="24"/>
  <c r="AD322" i="18"/>
  <c r="AE310"/>
  <c r="AY205"/>
  <c r="W283"/>
  <c r="X271"/>
  <c r="AY166"/>
  <c r="AZ154"/>
  <c r="BF218"/>
  <c r="AY179"/>
  <c r="AZ167"/>
  <c r="G11" i="24"/>
  <c r="G12"/>
  <c r="AX140" i="18"/>
  <c r="AY128"/>
  <c r="H474"/>
  <c r="I467"/>
  <c r="I475" s="1"/>
  <c r="I466"/>
  <c r="F75" i="24"/>
  <c r="AV232" i="18"/>
  <c r="AW232" s="1"/>
  <c r="AW244" s="1"/>
  <c r="AM231"/>
  <c r="AW153"/>
  <c r="AX141"/>
  <c r="H49" i="24"/>
  <c r="H181" i="1"/>
  <c r="H182" s="1"/>
  <c r="H22" i="24" s="1"/>
  <c r="H471" i="18"/>
  <c r="H473" s="1"/>
  <c r="H10" i="24"/>
  <c r="F77"/>
  <c r="AD270" i="18"/>
  <c r="AE258"/>
  <c r="AN219"/>
  <c r="BA193"/>
  <c r="BA205" s="1"/>
  <c r="BD739"/>
  <c r="BE727"/>
  <c r="AZ700"/>
  <c r="BA688"/>
  <c r="BB687"/>
  <c r="BC675"/>
  <c r="AV870"/>
  <c r="BB726"/>
  <c r="BC714"/>
  <c r="AW713"/>
  <c r="AW479" s="1"/>
  <c r="AW34" i="24" s="1"/>
  <c r="AX701" i="18"/>
  <c r="BC127" l="1"/>
  <c r="X374"/>
  <c r="Y362"/>
  <c r="AZ778"/>
  <c r="BA766"/>
  <c r="BI206"/>
  <c r="BI218" s="1"/>
  <c r="U284"/>
  <c r="U296" s="1"/>
  <c r="BF387"/>
  <c r="BG375"/>
  <c r="BH375" s="1"/>
  <c r="BH387" s="1"/>
  <c r="U335"/>
  <c r="AC192"/>
  <c r="AD180"/>
  <c r="V323"/>
  <c r="H20" i="24"/>
  <c r="H84"/>
  <c r="AV244" i="18"/>
  <c r="I49" i="24"/>
  <c r="I471" i="18"/>
  <c r="I473" s="1"/>
  <c r="I10" i="24"/>
  <c r="I181" i="1"/>
  <c r="I182" s="1"/>
  <c r="I22" i="24" s="1"/>
  <c r="G17"/>
  <c r="G92"/>
  <c r="AE322" i="18"/>
  <c r="AF310"/>
  <c r="S309"/>
  <c r="S75" s="1"/>
  <c r="S472" s="1"/>
  <c r="T297"/>
  <c r="BH101"/>
  <c r="BI89"/>
  <c r="BI101" s="1"/>
  <c r="AX232"/>
  <c r="AX244" s="1"/>
  <c r="AN231"/>
  <c r="AE270"/>
  <c r="AF258"/>
  <c r="H12" i="24"/>
  <c r="G57" s="1"/>
  <c r="H11"/>
  <c r="F57"/>
  <c r="G18"/>
  <c r="G111"/>
  <c r="E13" i="7943" s="1"/>
  <c r="G33" i="24"/>
  <c r="G97"/>
  <c r="I87"/>
  <c r="BB193" i="18"/>
  <c r="BB205" s="1"/>
  <c r="I474"/>
  <c r="J466"/>
  <c r="J467"/>
  <c r="J475" s="1"/>
  <c r="BD127"/>
  <c r="BE115"/>
  <c r="E12" i="7943"/>
  <c r="G113" i="24"/>
  <c r="AR348" i="18"/>
  <c r="AS336"/>
  <c r="AO219"/>
  <c r="AP219" s="1"/>
  <c r="AP231" s="1"/>
  <c r="H33" i="24"/>
  <c r="H111"/>
  <c r="F13" i="7943" s="1"/>
  <c r="H97" i="24"/>
  <c r="AX153" i="18"/>
  <c r="AY141"/>
  <c r="AY140"/>
  <c r="AZ128"/>
  <c r="AZ179"/>
  <c r="BA167"/>
  <c r="AZ166"/>
  <c r="BA154"/>
  <c r="X283"/>
  <c r="Y271"/>
  <c r="BC726"/>
  <c r="BD714"/>
  <c r="BC687"/>
  <c r="BD675"/>
  <c r="BE739"/>
  <c r="BF727"/>
  <c r="AW870"/>
  <c r="BA700"/>
  <c r="BB688"/>
  <c r="AX713"/>
  <c r="AX479" s="1"/>
  <c r="AX34" i="24" s="1"/>
  <c r="AY701" i="18"/>
  <c r="Y374" l="1"/>
  <c r="Z362"/>
  <c r="BB766"/>
  <c r="BA778"/>
  <c r="AY232"/>
  <c r="AY244" s="1"/>
  <c r="V284"/>
  <c r="W284" s="1"/>
  <c r="AD192"/>
  <c r="AE180"/>
  <c r="BG387"/>
  <c r="BI375"/>
  <c r="BI387" s="1"/>
  <c r="V335"/>
  <c r="W323"/>
  <c r="X323" s="1"/>
  <c r="X335" s="1"/>
  <c r="J87" i="24"/>
  <c r="BA166" i="18"/>
  <c r="BB154"/>
  <c r="AZ140"/>
  <c r="BA128"/>
  <c r="AO231"/>
  <c r="AQ219"/>
  <c r="AQ231" s="1"/>
  <c r="AS348"/>
  <c r="AT336"/>
  <c r="BE127"/>
  <c r="BF115"/>
  <c r="F102" i="24"/>
  <c r="F104" s="1"/>
  <c r="F70"/>
  <c r="F60"/>
  <c r="AF322" i="18"/>
  <c r="AG310"/>
  <c r="I33" i="24"/>
  <c r="I111"/>
  <c r="G13" i="7943" s="1"/>
  <c r="I97" i="24"/>
  <c r="AZ232" i="18"/>
  <c r="BC193"/>
  <c r="G56" i="24"/>
  <c r="G35"/>
  <c r="AF270" i="18"/>
  <c r="AG258"/>
  <c r="G15" i="24"/>
  <c r="G50"/>
  <c r="G110"/>
  <c r="G116" s="1"/>
  <c r="E11" i="7943"/>
  <c r="Y283" i="18"/>
  <c r="Z271"/>
  <c r="BA179"/>
  <c r="BB167"/>
  <c r="AY153"/>
  <c r="AZ141"/>
  <c r="J471"/>
  <c r="J473" s="1"/>
  <c r="J49" i="24"/>
  <c r="J10"/>
  <c r="J181" i="1"/>
  <c r="J182" s="1"/>
  <c r="G85" i="24"/>
  <c r="G102"/>
  <c r="H18"/>
  <c r="T309" i="18"/>
  <c r="T75" s="1"/>
  <c r="T472" s="1"/>
  <c r="U297"/>
  <c r="I84" i="24"/>
  <c r="I20"/>
  <c r="H113"/>
  <c r="F12" i="7943"/>
  <c r="K467" i="18"/>
  <c r="K475" s="1"/>
  <c r="K466"/>
  <c r="J474"/>
  <c r="H17" i="24"/>
  <c r="H92"/>
  <c r="I12"/>
  <c r="I11"/>
  <c r="BB700" i="18"/>
  <c r="BC688"/>
  <c r="AX870"/>
  <c r="BD726"/>
  <c r="BE714"/>
  <c r="AY713"/>
  <c r="AY479" s="1"/>
  <c r="AY34" i="24" s="1"/>
  <c r="AZ701" i="18"/>
  <c r="BF739"/>
  <c r="BG727"/>
  <c r="BD687"/>
  <c r="BE675"/>
  <c r="Z374" l="1"/>
  <c r="AA362"/>
  <c r="BC766"/>
  <c r="BB778"/>
  <c r="V296"/>
  <c r="AE192"/>
  <c r="AF180"/>
  <c r="W335"/>
  <c r="Y323"/>
  <c r="Y335" s="1"/>
  <c r="X284"/>
  <c r="W296"/>
  <c r="K87" i="24"/>
  <c r="I18"/>
  <c r="J20"/>
  <c r="J84"/>
  <c r="AG270" i="18"/>
  <c r="AH258"/>
  <c r="G36" i="24"/>
  <c r="G44" s="1"/>
  <c r="G24" s="1"/>
  <c r="G98"/>
  <c r="AZ244" i="18"/>
  <c r="BA232"/>
  <c r="AG322"/>
  <c r="AH310"/>
  <c r="BA140"/>
  <c r="BB128"/>
  <c r="AR219"/>
  <c r="I17" i="24"/>
  <c r="I92"/>
  <c r="U309" i="18"/>
  <c r="U75" s="1"/>
  <c r="U472" s="1"/>
  <c r="V297"/>
  <c r="AZ153"/>
  <c r="BA141"/>
  <c r="Z283"/>
  <c r="AA271"/>
  <c r="BC205"/>
  <c r="BD193"/>
  <c r="BF127"/>
  <c r="BG115"/>
  <c r="H110" i="24"/>
  <c r="H116" s="1"/>
  <c r="F11" i="7943"/>
  <c r="H15" i="24"/>
  <c r="H50"/>
  <c r="K474" i="18"/>
  <c r="L466"/>
  <c r="L467"/>
  <c r="L475" s="1"/>
  <c r="H56" i="24"/>
  <c r="H35"/>
  <c r="J12"/>
  <c r="I57" s="1"/>
  <c r="J11"/>
  <c r="F61"/>
  <c r="F64"/>
  <c r="BB166" i="18"/>
  <c r="BC154"/>
  <c r="K49" i="24"/>
  <c r="K181" i="1"/>
  <c r="K182" s="1"/>
  <c r="K22" i="24" s="1"/>
  <c r="K471" i="18"/>
  <c r="K473" s="1"/>
  <c r="K10" i="24"/>
  <c r="G12" i="7943"/>
  <c r="I113" i="24"/>
  <c r="J22"/>
  <c r="BB179" i="18"/>
  <c r="BC167"/>
  <c r="AT348"/>
  <c r="AU336"/>
  <c r="H57" i="24"/>
  <c r="AZ713" i="18"/>
  <c r="AZ479" s="1"/>
  <c r="AZ34" i="24" s="1"/>
  <c r="BA701" i="18"/>
  <c r="BG739"/>
  <c r="BH727"/>
  <c r="AY870"/>
  <c r="BE687"/>
  <c r="BF675"/>
  <c r="BE726"/>
  <c r="BF714"/>
  <c r="BC700"/>
  <c r="BD688"/>
  <c r="AA374" l="1"/>
  <c r="AB362"/>
  <c r="BD766"/>
  <c r="BC778"/>
  <c r="L87" i="24"/>
  <c r="Z323" i="18"/>
  <c r="AG180"/>
  <c r="AF192"/>
  <c r="Y284"/>
  <c r="X296"/>
  <c r="I85" i="24"/>
  <c r="I102"/>
  <c r="H102"/>
  <c r="H85"/>
  <c r="J92"/>
  <c r="J17"/>
  <c r="BD205" i="18"/>
  <c r="BE193"/>
  <c r="BA153"/>
  <c r="BB141"/>
  <c r="AR231"/>
  <c r="AS219"/>
  <c r="BB140"/>
  <c r="BC128"/>
  <c r="BA244"/>
  <c r="BB232"/>
  <c r="I56" i="24"/>
  <c r="I35"/>
  <c r="K97"/>
  <c r="K111"/>
  <c r="I13" i="7943" s="1"/>
  <c r="K33" i="24"/>
  <c r="I15"/>
  <c r="I110"/>
  <c r="I116" s="1"/>
  <c r="G11" i="7943"/>
  <c r="I50" i="24"/>
  <c r="AH270" i="18"/>
  <c r="AI258"/>
  <c r="J33" i="24"/>
  <c r="J97"/>
  <c r="J111"/>
  <c r="H13" i="7943" s="1"/>
  <c r="K84" i="24"/>
  <c r="K20"/>
  <c r="H98"/>
  <c r="H36"/>
  <c r="L471" i="18"/>
  <c r="L473" s="1"/>
  <c r="L10" i="24"/>
  <c r="L49"/>
  <c r="BG127" i="18"/>
  <c r="BH115"/>
  <c r="AA283"/>
  <c r="AB271"/>
  <c r="V309"/>
  <c r="V75" s="1"/>
  <c r="V472" s="1"/>
  <c r="W297"/>
  <c r="AH322"/>
  <c r="AI310"/>
  <c r="G25" i="24"/>
  <c r="G114" s="1"/>
  <c r="J113"/>
  <c r="H12" i="7943"/>
  <c r="AU348" i="18"/>
  <c r="AV336"/>
  <c r="BC179"/>
  <c r="BD167"/>
  <c r="K11" i="24"/>
  <c r="K12"/>
  <c r="J57" s="1"/>
  <c r="BC166" i="18"/>
  <c r="BD154"/>
  <c r="F62" i="24"/>
  <c r="F65"/>
  <c r="J18"/>
  <c r="M466" i="18"/>
  <c r="L474"/>
  <c r="M467"/>
  <c r="M475" s="1"/>
  <c r="Q183" i="1"/>
  <c r="BF726" i="18"/>
  <c r="BG714"/>
  <c r="AZ870"/>
  <c r="BF687"/>
  <c r="BG675"/>
  <c r="BD700"/>
  <c r="BE688"/>
  <c r="BA713"/>
  <c r="BA479" s="1"/>
  <c r="BA34" i="24" s="1"/>
  <c r="BB701" i="18"/>
  <c r="BH739"/>
  <c r="BI727"/>
  <c r="BI739" s="1"/>
  <c r="AB374" l="1"/>
  <c r="AC362"/>
  <c r="AD362" s="1"/>
  <c r="BE766"/>
  <c r="BD778"/>
  <c r="Z335"/>
  <c r="AA323"/>
  <c r="AH180"/>
  <c r="AG192"/>
  <c r="Z284"/>
  <c r="Y296"/>
  <c r="J35" i="24"/>
  <c r="J98" s="1"/>
  <c r="J56"/>
  <c r="F66"/>
  <c r="K92"/>
  <c r="K17"/>
  <c r="W309" i="18"/>
  <c r="W75" s="1"/>
  <c r="W472" s="1"/>
  <c r="X297"/>
  <c r="BH127"/>
  <c r="BI115"/>
  <c r="BI127" s="1"/>
  <c r="L20" i="24"/>
  <c r="L113" s="1"/>
  <c r="L84"/>
  <c r="I98"/>
  <c r="I36"/>
  <c r="BC140" i="18"/>
  <c r="BD128"/>
  <c r="BE205"/>
  <c r="BF193"/>
  <c r="E15" i="7943"/>
  <c r="E16" s="1"/>
  <c r="N466" i="18"/>
  <c r="M474"/>
  <c r="N467"/>
  <c r="N475" s="1"/>
  <c r="K18" i="24"/>
  <c r="AV348" i="18"/>
  <c r="AW336"/>
  <c r="L11" i="24"/>
  <c r="L12"/>
  <c r="I12" i="7943"/>
  <c r="K113" i="24"/>
  <c r="G27"/>
  <c r="M471" i="18"/>
  <c r="M473" s="1"/>
  <c r="M10" i="24"/>
  <c r="M49"/>
  <c r="AI322" i="18"/>
  <c r="AJ310"/>
  <c r="AB283"/>
  <c r="AC271"/>
  <c r="AI270"/>
  <c r="AJ258"/>
  <c r="BB244"/>
  <c r="BC232"/>
  <c r="AS231"/>
  <c r="AT219"/>
  <c r="BB153"/>
  <c r="BC141"/>
  <c r="J15" i="24"/>
  <c r="J110"/>
  <c r="J116" s="1"/>
  <c r="H11" i="7943"/>
  <c r="J50" i="24"/>
  <c r="J102"/>
  <c r="J85"/>
  <c r="BD166" i="18"/>
  <c r="BE154"/>
  <c r="BD179"/>
  <c r="BE167"/>
  <c r="M87" i="24"/>
  <c r="BB713" i="18"/>
  <c r="BB479" s="1"/>
  <c r="BB34" i="24" s="1"/>
  <c r="BC701" i="18"/>
  <c r="BG726"/>
  <c r="BH714"/>
  <c r="BE700"/>
  <c r="BF688"/>
  <c r="BA870"/>
  <c r="BG687"/>
  <c r="BH675"/>
  <c r="AD374" l="1"/>
  <c r="AE362"/>
  <c r="AE374" s="1"/>
  <c r="AC374"/>
  <c r="BE778"/>
  <c r="BF766"/>
  <c r="J36" i="24"/>
  <c r="AB323" i="18"/>
  <c r="AB335" s="1"/>
  <c r="AA335"/>
  <c r="BB870"/>
  <c r="AI180"/>
  <c r="AH192"/>
  <c r="N87" i="24"/>
  <c r="AA284" i="18"/>
  <c r="Z296"/>
  <c r="AT231"/>
  <c r="AU219"/>
  <c r="AC283"/>
  <c r="AD271"/>
  <c r="L18" i="24"/>
  <c r="O467" i="18"/>
  <c r="O475" s="1"/>
  <c r="O466"/>
  <c r="N474"/>
  <c r="K57" i="24"/>
  <c r="BE179" i="18"/>
  <c r="BF167"/>
  <c r="N49" i="24"/>
  <c r="N10"/>
  <c r="N471" i="18"/>
  <c r="N473" s="1"/>
  <c r="K50" i="24"/>
  <c r="I11" i="7943"/>
  <c r="K15" i="24"/>
  <c r="K110"/>
  <c r="K116" s="1"/>
  <c r="BC153" i="18"/>
  <c r="BD141"/>
  <c r="BC244"/>
  <c r="BD232"/>
  <c r="AJ270"/>
  <c r="AK258"/>
  <c r="AJ322"/>
  <c r="AK310"/>
  <c r="M84" i="24"/>
  <c r="M20"/>
  <c r="M113" s="1"/>
  <c r="AW348" i="18"/>
  <c r="AX336"/>
  <c r="BF205"/>
  <c r="BG193"/>
  <c r="BD140"/>
  <c r="BE128"/>
  <c r="BE166"/>
  <c r="BF154"/>
  <c r="M11" i="24"/>
  <c r="M12"/>
  <c r="M18" s="1"/>
  <c r="G72"/>
  <c r="G40"/>
  <c r="G96"/>
  <c r="G60"/>
  <c r="L92"/>
  <c r="L17"/>
  <c r="K103"/>
  <c r="K35"/>
  <c r="K56"/>
  <c r="E45" i="7943"/>
  <c r="E50" s="1"/>
  <c r="E39"/>
  <c r="E21"/>
  <c r="X309" i="18"/>
  <c r="X75" s="1"/>
  <c r="X472" s="1"/>
  <c r="Y297"/>
  <c r="BH687"/>
  <c r="BI675"/>
  <c r="BI687" s="1"/>
  <c r="BH726"/>
  <c r="BI714"/>
  <c r="BI726" s="1"/>
  <c r="BC713"/>
  <c r="BC479" s="1"/>
  <c r="BC34" i="24" s="1"/>
  <c r="BD701" i="18"/>
  <c r="BF700"/>
  <c r="BG688"/>
  <c r="AF362" l="1"/>
  <c r="AF374" s="1"/>
  <c r="AG362"/>
  <c r="AG374" s="1"/>
  <c r="BG766"/>
  <c r="BF778"/>
  <c r="AI192"/>
  <c r="AJ180"/>
  <c r="AC323"/>
  <c r="O87" i="24"/>
  <c r="AA296" i="18"/>
  <c r="AB284"/>
  <c r="AB296" s="1"/>
  <c r="G39" i="24"/>
  <c r="G68"/>
  <c r="K98"/>
  <c r="K36"/>
  <c r="G64"/>
  <c r="M35"/>
  <c r="M56"/>
  <c r="BG205" i="18"/>
  <c r="BH193"/>
  <c r="AK270"/>
  <c r="AL258"/>
  <c r="BD153"/>
  <c r="BE141"/>
  <c r="N12" i="24"/>
  <c r="N11"/>
  <c r="O10"/>
  <c r="O471" i="18"/>
  <c r="O473" s="1"/>
  <c r="O49" i="24"/>
  <c r="L56"/>
  <c r="L35"/>
  <c r="G74"/>
  <c r="N84"/>
  <c r="N20"/>
  <c r="N113" s="1"/>
  <c r="L57"/>
  <c r="Y309" i="18"/>
  <c r="Y75" s="1"/>
  <c r="Y472" s="1"/>
  <c r="Z297"/>
  <c r="BF166"/>
  <c r="BG154"/>
  <c r="BE140"/>
  <c r="BF128"/>
  <c r="AX348"/>
  <c r="AY336"/>
  <c r="AK322"/>
  <c r="AL310"/>
  <c r="BD244"/>
  <c r="BE232"/>
  <c r="BF179"/>
  <c r="BG167"/>
  <c r="L110" i="24"/>
  <c r="L116" s="1"/>
  <c r="L15"/>
  <c r="L50"/>
  <c r="M17"/>
  <c r="M92"/>
  <c r="K85"/>
  <c r="K102"/>
  <c r="P466" i="18"/>
  <c r="O474"/>
  <c r="P467"/>
  <c r="P475" s="1"/>
  <c r="AD283"/>
  <c r="AE271"/>
  <c r="AU231"/>
  <c r="AV219"/>
  <c r="BD713"/>
  <c r="BD479" s="1"/>
  <c r="BD34" i="24" s="1"/>
  <c r="BE701" i="18"/>
  <c r="BG700"/>
  <c r="BH688"/>
  <c r="BC870"/>
  <c r="AH362" l="1"/>
  <c r="AH374" s="1"/>
  <c r="BH766"/>
  <c r="BG778"/>
  <c r="AJ192"/>
  <c r="AK180"/>
  <c r="AC335"/>
  <c r="AD323"/>
  <c r="AD335" s="1"/>
  <c r="AC284"/>
  <c r="AC296" s="1"/>
  <c r="P471"/>
  <c r="P473" s="1"/>
  <c r="P49" i="24"/>
  <c r="P10"/>
  <c r="AE283" i="18"/>
  <c r="AF271"/>
  <c r="Q466"/>
  <c r="Q467"/>
  <c r="Q475" s="1"/>
  <c r="P474"/>
  <c r="BE244"/>
  <c r="BF232"/>
  <c r="AY348"/>
  <c r="AZ336"/>
  <c r="BG166"/>
  <c r="BH154"/>
  <c r="L102" i="24"/>
  <c r="L85"/>
  <c r="L36"/>
  <c r="L98"/>
  <c r="O11"/>
  <c r="O12"/>
  <c r="M36"/>
  <c r="M98"/>
  <c r="G42"/>
  <c r="G41"/>
  <c r="H44" s="1"/>
  <c r="H24" s="1"/>
  <c r="O20"/>
  <c r="O113" s="1"/>
  <c r="O84"/>
  <c r="BE153" i="18"/>
  <c r="BF141"/>
  <c r="BH205"/>
  <c r="BI193"/>
  <c r="BI205" s="1"/>
  <c r="G70" i="24"/>
  <c r="G69"/>
  <c r="AV231" i="18"/>
  <c r="AW219"/>
  <c r="M50" i="24"/>
  <c r="M110"/>
  <c r="M116" s="1"/>
  <c r="M15"/>
  <c r="BG179" i="18"/>
  <c r="BH167"/>
  <c r="AL322"/>
  <c r="AM310"/>
  <c r="BF140"/>
  <c r="BG128"/>
  <c r="Z309"/>
  <c r="Z75" s="1"/>
  <c r="Z472" s="1"/>
  <c r="AA297"/>
  <c r="M57" i="24"/>
  <c r="N18"/>
  <c r="N57"/>
  <c r="P87"/>
  <c r="N92"/>
  <c r="N17"/>
  <c r="AL270" i="18"/>
  <c r="AM258"/>
  <c r="BD870"/>
  <c r="BH700"/>
  <c r="BI688"/>
  <c r="BI700" s="1"/>
  <c r="BE713"/>
  <c r="BE479" s="1"/>
  <c r="BE34" i="24" s="1"/>
  <c r="BF701" i="18"/>
  <c r="AI362" l="1"/>
  <c r="AJ362" s="1"/>
  <c r="AJ374" s="1"/>
  <c r="BI766"/>
  <c r="BI778" s="1"/>
  <c r="BH778"/>
  <c r="AE323"/>
  <c r="AL180"/>
  <c r="AK192"/>
  <c r="AD284"/>
  <c r="Q87" i="24"/>
  <c r="N85"/>
  <c r="N102"/>
  <c r="O92"/>
  <c r="O17"/>
  <c r="AF283" i="18"/>
  <c r="AG271"/>
  <c r="P84" i="24"/>
  <c r="P20"/>
  <c r="P113" s="1"/>
  <c r="AM270" i="18"/>
  <c r="AN258"/>
  <c r="AA309"/>
  <c r="AA75" s="1"/>
  <c r="AA472" s="1"/>
  <c r="AB297"/>
  <c r="AM322"/>
  <c r="AN310"/>
  <c r="BF153"/>
  <c r="BG141"/>
  <c r="O18" i="24"/>
  <c r="AZ348" i="18"/>
  <c r="BA336"/>
  <c r="Q474"/>
  <c r="R466"/>
  <c r="R467"/>
  <c r="R475" s="1"/>
  <c r="M102" i="24"/>
  <c r="M85"/>
  <c r="AW231" i="18"/>
  <c r="AX219"/>
  <c r="G99" i="24"/>
  <c r="G43"/>
  <c r="G100" s="1"/>
  <c r="G73"/>
  <c r="G61"/>
  <c r="P12"/>
  <c r="O57" s="1"/>
  <c r="P11"/>
  <c r="N110"/>
  <c r="N116" s="1"/>
  <c r="N15"/>
  <c r="N50"/>
  <c r="N35"/>
  <c r="N56"/>
  <c r="BG140" i="18"/>
  <c r="BH128"/>
  <c r="BH179"/>
  <c r="BI167"/>
  <c r="BI179" s="1"/>
  <c r="H25" i="24"/>
  <c r="F15" i="7943" s="1"/>
  <c r="F16" s="1"/>
  <c r="BH166" i="18"/>
  <c r="BI154"/>
  <c r="BI166" s="1"/>
  <c r="BF244"/>
  <c r="BG232"/>
  <c r="Q471"/>
  <c r="Q473" s="1"/>
  <c r="Q49" i="24"/>
  <c r="Q10"/>
  <c r="BF713" i="18"/>
  <c r="BF479" s="1"/>
  <c r="BF34" i="24" s="1"/>
  <c r="BG701" i="18"/>
  <c r="BE870"/>
  <c r="AI374" l="1"/>
  <c r="AK362"/>
  <c r="G76" i="24"/>
  <c r="G104"/>
  <c r="AF323" i="18"/>
  <c r="AE335"/>
  <c r="AM180"/>
  <c r="AL192"/>
  <c r="R87" i="24"/>
  <c r="AE284" i="18"/>
  <c r="AD296"/>
  <c r="BG244"/>
  <c r="BH232"/>
  <c r="N36" i="24"/>
  <c r="N98"/>
  <c r="P18"/>
  <c r="S466" i="18"/>
  <c r="R474"/>
  <c r="S467"/>
  <c r="S475" s="1"/>
  <c r="BA348"/>
  <c r="BB336"/>
  <c r="AN322"/>
  <c r="AO310"/>
  <c r="AN270"/>
  <c r="AO258"/>
  <c r="H27" i="24"/>
  <c r="Q20"/>
  <c r="Q84"/>
  <c r="P17"/>
  <c r="P92"/>
  <c r="G75"/>
  <c r="O35"/>
  <c r="O56"/>
  <c r="O50"/>
  <c r="O110"/>
  <c r="O116" s="1"/>
  <c r="O15"/>
  <c r="F45" i="7943"/>
  <c r="F50" s="1"/>
  <c r="F39"/>
  <c r="F21"/>
  <c r="G65" i="24"/>
  <c r="G62"/>
  <c r="AX231" i="18"/>
  <c r="AY219"/>
  <c r="O85" i="24"/>
  <c r="O102"/>
  <c r="BG153" i="18"/>
  <c r="BH141"/>
  <c r="AB309"/>
  <c r="AB75" s="1"/>
  <c r="AB472" s="1"/>
  <c r="AC297"/>
  <c r="Q12" i="24"/>
  <c r="P57" s="1"/>
  <c r="Q11"/>
  <c r="BH140" i="18"/>
  <c r="BI128"/>
  <c r="BI140" s="1"/>
  <c r="G77" i="24"/>
  <c r="R10"/>
  <c r="R471" i="18"/>
  <c r="R473" s="1"/>
  <c r="R49" i="24"/>
  <c r="AG283" i="18"/>
  <c r="AH271"/>
  <c r="H114" i="24"/>
  <c r="BF870" i="18"/>
  <c r="BG713"/>
  <c r="BG479" s="1"/>
  <c r="BG34" i="24" s="1"/>
  <c r="BH701" i="18"/>
  <c r="AK374" l="1"/>
  <c r="AL362"/>
  <c r="AG323"/>
  <c r="AF335"/>
  <c r="AM192"/>
  <c r="AN180"/>
  <c r="AF284"/>
  <c r="AE296"/>
  <c r="P85" i="24"/>
  <c r="P102"/>
  <c r="AH283" i="18"/>
  <c r="AI271"/>
  <c r="R12" i="24"/>
  <c r="Q57" s="1"/>
  <c r="Q85" s="1"/>
  <c r="R11"/>
  <c r="G66"/>
  <c r="G82"/>
  <c r="G86" s="1"/>
  <c r="O36"/>
  <c r="O98"/>
  <c r="P50"/>
  <c r="P15"/>
  <c r="P110"/>
  <c r="P116" s="1"/>
  <c r="AO270" i="18"/>
  <c r="AP258"/>
  <c r="P56" i="24"/>
  <c r="P35"/>
  <c r="S87"/>
  <c r="R20"/>
  <c r="R84"/>
  <c r="BH153" i="18"/>
  <c r="BI141"/>
  <c r="BI153" s="1"/>
  <c r="H40" i="24"/>
  <c r="H60"/>
  <c r="H96"/>
  <c r="H72"/>
  <c r="BH244" i="18"/>
  <c r="BI232"/>
  <c r="BI244" s="1"/>
  <c r="Q18" i="24"/>
  <c r="AO322" i="18"/>
  <c r="AP310"/>
  <c r="BB348"/>
  <c r="BC336"/>
  <c r="S474"/>
  <c r="T467"/>
  <c r="T475" s="1"/>
  <c r="T466"/>
  <c r="Q92" i="24"/>
  <c r="Q17"/>
  <c r="AC309" i="18"/>
  <c r="AC75" s="1"/>
  <c r="AC472" s="1"/>
  <c r="AD297"/>
  <c r="AY231"/>
  <c r="AZ219"/>
  <c r="S471"/>
  <c r="S473" s="1"/>
  <c r="S10" i="24"/>
  <c r="S49"/>
  <c r="BG870" i="18"/>
  <c r="BH713"/>
  <c r="BH479" s="1"/>
  <c r="BH34" i="24" s="1"/>
  <c r="BI701" i="18"/>
  <c r="BI713" s="1"/>
  <c r="BI479" s="1"/>
  <c r="BI34" i="24" s="1"/>
  <c r="AM362" i="18" l="1"/>
  <c r="AN362" s="1"/>
  <c r="AN374" s="1"/>
  <c r="AL374"/>
  <c r="T87" i="24"/>
  <c r="AH323" i="18"/>
  <c r="AG335"/>
  <c r="AN192"/>
  <c r="AO180"/>
  <c r="AG284"/>
  <c r="AF296"/>
  <c r="S12" i="24"/>
  <c r="S18" s="1"/>
  <c r="S11"/>
  <c r="AD309" i="18"/>
  <c r="AD75" s="1"/>
  <c r="AD472" s="1"/>
  <c r="AE297"/>
  <c r="BC348"/>
  <c r="BD336"/>
  <c r="P98" i="24"/>
  <c r="P36"/>
  <c r="AP270" i="18"/>
  <c r="AQ258"/>
  <c r="R18" i="24"/>
  <c r="T10"/>
  <c r="T471" i="18"/>
  <c r="T473" s="1"/>
  <c r="T49" i="24"/>
  <c r="H74"/>
  <c r="R92"/>
  <c r="R17"/>
  <c r="AZ231" i="18"/>
  <c r="BA219"/>
  <c r="Q15" i="24"/>
  <c r="Q50"/>
  <c r="AP322" i="18"/>
  <c r="AQ310"/>
  <c r="H39" i="24"/>
  <c r="H68"/>
  <c r="S84"/>
  <c r="S20"/>
  <c r="U466" i="18"/>
  <c r="U467"/>
  <c r="U475" s="1"/>
  <c r="T474"/>
  <c r="Q35" i="24"/>
  <c r="Q56"/>
  <c r="H64"/>
  <c r="G89"/>
  <c r="G88"/>
  <c r="G90" s="1"/>
  <c r="AI283" i="18"/>
  <c r="AJ271"/>
  <c r="BH870"/>
  <c r="BI870" s="1"/>
  <c r="AO362" l="1"/>
  <c r="AM374"/>
  <c r="AP362"/>
  <c r="AP374" s="1"/>
  <c r="U87" i="24"/>
  <c r="R57"/>
  <c r="R85" s="1"/>
  <c r="AH335" i="18"/>
  <c r="AI323"/>
  <c r="AP180"/>
  <c r="AO192"/>
  <c r="AG296"/>
  <c r="AH284"/>
  <c r="AQ270"/>
  <c r="AR258"/>
  <c r="AE309"/>
  <c r="AE75" s="1"/>
  <c r="AE472" s="1"/>
  <c r="AF297"/>
  <c r="U471"/>
  <c r="U473" s="1"/>
  <c r="U10" i="24"/>
  <c r="U49"/>
  <c r="R15"/>
  <c r="R50"/>
  <c r="T11"/>
  <c r="T12"/>
  <c r="R56"/>
  <c r="R35"/>
  <c r="S56"/>
  <c r="S35"/>
  <c r="S36" s="1"/>
  <c r="AJ283" i="18"/>
  <c r="AK271"/>
  <c r="Q36" i="24"/>
  <c r="H41"/>
  <c r="I44" s="1"/>
  <c r="I24" s="1"/>
  <c r="H42"/>
  <c r="T84"/>
  <c r="T20"/>
  <c r="BD348" i="18"/>
  <c r="BE336"/>
  <c r="S92" i="24"/>
  <c r="S17"/>
  <c r="V466" i="18"/>
  <c r="V467"/>
  <c r="V475" s="1"/>
  <c r="U474"/>
  <c r="H70" i="24"/>
  <c r="H69"/>
  <c r="AQ322" i="18"/>
  <c r="AR310"/>
  <c r="BA231"/>
  <c r="BB219"/>
  <c r="AO374" l="1"/>
  <c r="AQ362"/>
  <c r="AQ374" s="1"/>
  <c r="AI335"/>
  <c r="AJ323"/>
  <c r="AQ180"/>
  <c r="AP192"/>
  <c r="AI284"/>
  <c r="AH296"/>
  <c r="BE348"/>
  <c r="BF336"/>
  <c r="H99" i="24"/>
  <c r="H43"/>
  <c r="H100" s="1"/>
  <c r="H73"/>
  <c r="H61"/>
  <c r="S57"/>
  <c r="S85" s="1"/>
  <c r="T18"/>
  <c r="U84"/>
  <c r="U20"/>
  <c r="AR270" i="18"/>
  <c r="AS258"/>
  <c r="V87" i="24"/>
  <c r="AR322" i="18"/>
  <c r="AS310"/>
  <c r="V10" i="24"/>
  <c r="V471" i="18"/>
  <c r="V473" s="1"/>
  <c r="V49" i="24"/>
  <c r="U12"/>
  <c r="U18" s="1"/>
  <c r="U11"/>
  <c r="S50"/>
  <c r="S15"/>
  <c r="R36"/>
  <c r="AF309" i="18"/>
  <c r="AF75" s="1"/>
  <c r="AF472" s="1"/>
  <c r="AG297"/>
  <c r="BB231"/>
  <c r="BC219"/>
  <c r="W466"/>
  <c r="W467"/>
  <c r="W475" s="1"/>
  <c r="V474"/>
  <c r="I25" i="24"/>
  <c r="I114" s="1"/>
  <c r="AK283" i="18"/>
  <c r="AL271"/>
  <c r="T17" i="24"/>
  <c r="T92"/>
  <c r="AR362" i="18" l="1"/>
  <c r="AS362"/>
  <c r="AS374" s="1"/>
  <c r="W87" i="24"/>
  <c r="AJ335" i="18"/>
  <c r="AK323"/>
  <c r="AQ192"/>
  <c r="AR180"/>
  <c r="AJ284"/>
  <c r="AI296"/>
  <c r="I27" i="24"/>
  <c r="I40" s="1"/>
  <c r="H76"/>
  <c r="H77" s="1"/>
  <c r="H104"/>
  <c r="AL283" i="18"/>
  <c r="AM271"/>
  <c r="BC231"/>
  <c r="BD219"/>
  <c r="V20" i="24"/>
  <c r="V84"/>
  <c r="T57"/>
  <c r="T85" s="1"/>
  <c r="T50"/>
  <c r="T15"/>
  <c r="X466" i="18"/>
  <c r="X467"/>
  <c r="X475" s="1"/>
  <c r="W474"/>
  <c r="T56" i="24"/>
  <c r="T35"/>
  <c r="T36" s="1"/>
  <c r="H75"/>
  <c r="BF348" i="18"/>
  <c r="BG336"/>
  <c r="G15" i="7943"/>
  <c r="G16" s="1"/>
  <c r="U56" i="24"/>
  <c r="U35"/>
  <c r="U36" s="1"/>
  <c r="AS322" i="18"/>
  <c r="AT310"/>
  <c r="H65" i="24"/>
  <c r="H62"/>
  <c r="W471" i="18"/>
  <c r="W473" s="1"/>
  <c r="W10" i="24"/>
  <c r="W49"/>
  <c r="AG309" i="18"/>
  <c r="AG75" s="1"/>
  <c r="AG472" s="1"/>
  <c r="AH297"/>
  <c r="U17" i="24"/>
  <c r="U92"/>
  <c r="V12"/>
  <c r="V11"/>
  <c r="AS270" i="18"/>
  <c r="AT258"/>
  <c r="I60" i="24" l="1"/>
  <c r="I72"/>
  <c r="I74" s="1"/>
  <c r="I96"/>
  <c r="AR374" i="18"/>
  <c r="AT362"/>
  <c r="AT374" s="1"/>
  <c r="AR192"/>
  <c r="AS180"/>
  <c r="AL323"/>
  <c r="AK335"/>
  <c r="AK284"/>
  <c r="AJ296"/>
  <c r="U15" i="24"/>
  <c r="U50"/>
  <c r="AT322" i="18"/>
  <c r="AU310"/>
  <c r="G21" i="7943"/>
  <c r="G45"/>
  <c r="G50" s="1"/>
  <c r="G39"/>
  <c r="X87" i="24"/>
  <c r="AT270" i="18"/>
  <c r="AU258"/>
  <c r="AH309"/>
  <c r="AH75" s="1"/>
  <c r="AH472" s="1"/>
  <c r="AI297"/>
  <c r="W84" i="24"/>
  <c r="W20"/>
  <c r="I39"/>
  <c r="I68"/>
  <c r="X471" i="18"/>
  <c r="X473" s="1"/>
  <c r="X49" i="24"/>
  <c r="X10"/>
  <c r="AM283" i="18"/>
  <c r="AN271"/>
  <c r="U57" i="24"/>
  <c r="U85" s="1"/>
  <c r="V18"/>
  <c r="W11"/>
  <c r="W12"/>
  <c r="H82"/>
  <c r="H86" s="1"/>
  <c r="H66"/>
  <c r="V92"/>
  <c r="V17"/>
  <c r="I64"/>
  <c r="BG348" i="18"/>
  <c r="BH336"/>
  <c r="Y466"/>
  <c r="Y467"/>
  <c r="Y475" s="1"/>
  <c r="X474"/>
  <c r="BD231"/>
  <c r="BE219"/>
  <c r="AU362" l="1"/>
  <c r="AU374" s="1"/>
  <c r="AV362"/>
  <c r="AV374" s="1"/>
  <c r="AT180"/>
  <c r="AS192"/>
  <c r="AM323"/>
  <c r="AL335"/>
  <c r="AL284"/>
  <c r="AK296"/>
  <c r="Y87" i="24"/>
  <c r="V35"/>
  <c r="V36" s="1"/>
  <c r="V56"/>
  <c r="X11"/>
  <c r="X12"/>
  <c r="BE231" i="18"/>
  <c r="BF219"/>
  <c r="Z467"/>
  <c r="Z475" s="1"/>
  <c r="Z466"/>
  <c r="Y474"/>
  <c r="W17" i="24"/>
  <c r="W92"/>
  <c r="AU270" i="18"/>
  <c r="AV258"/>
  <c r="BH348"/>
  <c r="BI336"/>
  <c r="BI348" s="1"/>
  <c r="V57" i="24"/>
  <c r="V85" s="1"/>
  <c r="W18"/>
  <c r="AN283" i="18"/>
  <c r="AO271"/>
  <c r="X20" i="24"/>
  <c r="X84"/>
  <c r="I41"/>
  <c r="J44" s="1"/>
  <c r="J24" s="1"/>
  <c r="I42"/>
  <c r="Y49"/>
  <c r="Y471" i="18"/>
  <c r="Y473" s="1"/>
  <c r="Y10" i="24"/>
  <c r="V50"/>
  <c r="V15"/>
  <c r="H89"/>
  <c r="H88"/>
  <c r="H90" s="1"/>
  <c r="I70"/>
  <c r="I69"/>
  <c r="AI309" i="18"/>
  <c r="AI75" s="1"/>
  <c r="AI472" s="1"/>
  <c r="AJ297"/>
  <c r="AU322"/>
  <c r="AV310"/>
  <c r="AW362" l="1"/>
  <c r="AW374" s="1"/>
  <c r="AX362"/>
  <c r="AX374" s="1"/>
  <c r="AU180"/>
  <c r="AT192"/>
  <c r="AM335"/>
  <c r="AN323"/>
  <c r="AL296"/>
  <c r="AM284"/>
  <c r="Z87" i="24"/>
  <c r="AJ309" i="18"/>
  <c r="AJ75" s="1"/>
  <c r="AJ472" s="1"/>
  <c r="AK297"/>
  <c r="Y12" i="24"/>
  <c r="Y11"/>
  <c r="J25"/>
  <c r="J114" s="1"/>
  <c r="Z10"/>
  <c r="Z471" i="18"/>
  <c r="Z473" s="1"/>
  <c r="Z49" i="24"/>
  <c r="I73"/>
  <c r="I43"/>
  <c r="I100" s="1"/>
  <c r="I99"/>
  <c r="I61"/>
  <c r="AO283" i="18"/>
  <c r="AP271"/>
  <c r="W15" i="24"/>
  <c r="W50"/>
  <c r="BF231" i="18"/>
  <c r="BG219"/>
  <c r="X17" i="24"/>
  <c r="X92"/>
  <c r="AV322" i="18"/>
  <c r="AW310"/>
  <c r="AV270"/>
  <c r="AW258"/>
  <c r="W57" i="24"/>
  <c r="W85" s="1"/>
  <c r="X18"/>
  <c r="Y84"/>
  <c r="Y20"/>
  <c r="W35"/>
  <c r="W36" s="1"/>
  <c r="W56"/>
  <c r="AA466" i="18"/>
  <c r="Z474"/>
  <c r="AA467"/>
  <c r="AA475" s="1"/>
  <c r="AY362" l="1"/>
  <c r="AY374" s="1"/>
  <c r="AZ362"/>
  <c r="I104" i="24"/>
  <c r="AV180" i="18"/>
  <c r="AU192"/>
  <c r="AN335"/>
  <c r="AO323"/>
  <c r="AN284"/>
  <c r="AM296"/>
  <c r="H15" i="7943"/>
  <c r="H16" s="1"/>
  <c r="H39" s="1"/>
  <c r="J27" i="24"/>
  <c r="J40" s="1"/>
  <c r="Z20"/>
  <c r="Z84"/>
  <c r="BG231" i="18"/>
  <c r="BH219"/>
  <c r="AP283"/>
  <c r="AQ271"/>
  <c r="AK309"/>
  <c r="AK75" s="1"/>
  <c r="AK472" s="1"/>
  <c r="AL297"/>
  <c r="AB467"/>
  <c r="AB475" s="1"/>
  <c r="AB466"/>
  <c r="AA474"/>
  <c r="X56" i="24"/>
  <c r="X35"/>
  <c r="X36" s="1"/>
  <c r="AW270" i="18"/>
  <c r="AX258"/>
  <c r="X15" i="24"/>
  <c r="X50"/>
  <c r="I65"/>
  <c r="I62"/>
  <c r="X57"/>
  <c r="X85" s="1"/>
  <c r="Y18"/>
  <c r="AA471" i="18"/>
  <c r="AA473" s="1"/>
  <c r="AA10" i="24"/>
  <c r="AA49"/>
  <c r="AW322" i="18"/>
  <c r="AX310"/>
  <c r="I75" i="24"/>
  <c r="Z12"/>
  <c r="Z11"/>
  <c r="Y17"/>
  <c r="Y92"/>
  <c r="AA87"/>
  <c r="I76"/>
  <c r="H45" i="7943" l="1"/>
  <c r="H50" s="1"/>
  <c r="J96" i="24"/>
  <c r="J60"/>
  <c r="J72"/>
  <c r="J74" s="1"/>
  <c r="AZ374" i="18"/>
  <c r="BA362"/>
  <c r="H21" i="7943"/>
  <c r="AW180" i="18"/>
  <c r="AV192"/>
  <c r="AO335"/>
  <c r="AP323"/>
  <c r="AO284"/>
  <c r="AN296"/>
  <c r="J39" i="24"/>
  <c r="J68"/>
  <c r="I82"/>
  <c r="I86" s="1"/>
  <c r="I66"/>
  <c r="AX270" i="18"/>
  <c r="AY258"/>
  <c r="AB10" i="24"/>
  <c r="AB49"/>
  <c r="AB471" i="18"/>
  <c r="AB473" s="1"/>
  <c r="AQ283"/>
  <c r="AR271"/>
  <c r="Y57" i="24"/>
  <c r="Y85" s="1"/>
  <c r="Z18"/>
  <c r="Y56"/>
  <c r="Y35"/>
  <c r="Y36" s="1"/>
  <c r="AL309" i="18"/>
  <c r="AL75" s="1"/>
  <c r="AL472" s="1"/>
  <c r="AM297"/>
  <c r="I77" i="24"/>
  <c r="Z92"/>
  <c r="Z17"/>
  <c r="AX322" i="18"/>
  <c r="AY310"/>
  <c r="AA84" i="24"/>
  <c r="AA20"/>
  <c r="J64"/>
  <c r="BH231" i="18"/>
  <c r="BI219"/>
  <c r="BI231" s="1"/>
  <c r="AB87" i="24"/>
  <c r="Y15"/>
  <c r="Y50"/>
  <c r="AA11"/>
  <c r="AA12"/>
  <c r="AC467" i="18"/>
  <c r="AC475" s="1"/>
  <c r="AC466"/>
  <c r="AB474"/>
  <c r="BA374" l="1"/>
  <c r="BB362"/>
  <c r="AX180"/>
  <c r="AW192"/>
  <c r="AQ323"/>
  <c r="AP335"/>
  <c r="AP284"/>
  <c r="AO296"/>
  <c r="AC87" i="24"/>
  <c r="AD467" i="18"/>
  <c r="AD475" s="1"/>
  <c r="AD466"/>
  <c r="AC474"/>
  <c r="AA18" i="24"/>
  <c r="AY322" i="18"/>
  <c r="AZ310"/>
  <c r="AC471"/>
  <c r="AC473" s="1"/>
  <c r="AC49" i="24"/>
  <c r="AC10"/>
  <c r="AR283" i="18"/>
  <c r="AS271"/>
  <c r="AB12" i="24"/>
  <c r="AA57" s="1"/>
  <c r="AA85" s="1"/>
  <c r="AB11"/>
  <c r="Z50"/>
  <c r="Z15"/>
  <c r="J41"/>
  <c r="K44" s="1"/>
  <c r="K24" s="1"/>
  <c r="J42"/>
  <c r="AA92"/>
  <c r="AA17"/>
  <c r="Z35"/>
  <c r="Z36" s="1"/>
  <c r="Z56"/>
  <c r="AB20"/>
  <c r="AB84"/>
  <c r="J70"/>
  <c r="J69"/>
  <c r="AM309" i="18"/>
  <c r="AM75" s="1"/>
  <c r="AM472" s="1"/>
  <c r="AN297"/>
  <c r="AY270"/>
  <c r="AZ258"/>
  <c r="I88" i="24"/>
  <c r="I90" s="1"/>
  <c r="I89"/>
  <c r="Z57"/>
  <c r="Z85" s="1"/>
  <c r="BB374" i="18" l="1"/>
  <c r="BC362"/>
  <c r="AY180"/>
  <c r="AX192"/>
  <c r="AQ335"/>
  <c r="AR323"/>
  <c r="AR335" s="1"/>
  <c r="AP296"/>
  <c r="AQ284"/>
  <c r="AN309"/>
  <c r="AN75" s="1"/>
  <c r="AN472" s="1"/>
  <c r="AO297"/>
  <c r="AA50" i="24"/>
  <c r="AA15"/>
  <c r="J61"/>
  <c r="J43"/>
  <c r="J100" s="1"/>
  <c r="J99"/>
  <c r="J73"/>
  <c r="AD87"/>
  <c r="AS283" i="18"/>
  <c r="AT271"/>
  <c r="AC20" i="24"/>
  <c r="AC84"/>
  <c r="AD474" i="18"/>
  <c r="AE467"/>
  <c r="AE475" s="1"/>
  <c r="AE466"/>
  <c r="AB18" i="24"/>
  <c r="AZ322" i="18"/>
  <c r="BA310"/>
  <c r="AD10" i="24"/>
  <c r="AD471" i="18"/>
  <c r="AD473" s="1"/>
  <c r="AD49" i="24"/>
  <c r="AZ270" i="18"/>
  <c r="BA258"/>
  <c r="K25" i="24"/>
  <c r="K114" s="1"/>
  <c r="AB92"/>
  <c r="AB17"/>
  <c r="AC12"/>
  <c r="AC18" s="1"/>
  <c r="AC11"/>
  <c r="AA35"/>
  <c r="AA36" s="1"/>
  <c r="AA56"/>
  <c r="BD362" i="18" l="1"/>
  <c r="BC374"/>
  <c r="AE87" i="24"/>
  <c r="I15" i="7943"/>
  <c r="I16" s="1"/>
  <c r="I45" s="1"/>
  <c r="I50" s="1"/>
  <c r="AY192" i="18"/>
  <c r="AZ180"/>
  <c r="AS323"/>
  <c r="AR284"/>
  <c r="AQ296"/>
  <c r="K27" i="24"/>
  <c r="K40" s="1"/>
  <c r="AD11"/>
  <c r="AD12"/>
  <c r="AB50"/>
  <c r="AB15"/>
  <c r="J65"/>
  <c r="J62"/>
  <c r="J76"/>
  <c r="BA322" i="18"/>
  <c r="BB310"/>
  <c r="AE49" i="24"/>
  <c r="AE471" i="18"/>
  <c r="AE473" s="1"/>
  <c r="AE10" i="24"/>
  <c r="AO309" i="18"/>
  <c r="AO75" s="1"/>
  <c r="AO472" s="1"/>
  <c r="AP297"/>
  <c r="AC56" i="24"/>
  <c r="AC35"/>
  <c r="AC36" s="1"/>
  <c r="AC92"/>
  <c r="AC17"/>
  <c r="AT283" i="18"/>
  <c r="AU271"/>
  <c r="J104" i="24"/>
  <c r="BA270" i="18"/>
  <c r="BB258"/>
  <c r="AD84" i="24"/>
  <c r="AD20"/>
  <c r="AB56"/>
  <c r="AB35"/>
  <c r="AB36" s="1"/>
  <c r="AF467" i="18"/>
  <c r="AF475" s="1"/>
  <c r="AE474"/>
  <c r="AF466"/>
  <c r="J75" i="24"/>
  <c r="AB57"/>
  <c r="AB85" s="1"/>
  <c r="BE362" i="18" l="1"/>
  <c r="BD374"/>
  <c r="I21" i="7943"/>
  <c r="I27" s="1"/>
  <c r="I39"/>
  <c r="D39" s="1"/>
  <c r="K72" i="24"/>
  <c r="K74" s="1"/>
  <c r="K60"/>
  <c r="K64" s="1"/>
  <c r="K96"/>
  <c r="BA180" i="18"/>
  <c r="AZ192"/>
  <c r="AT323"/>
  <c r="AT335" s="1"/>
  <c r="AS335"/>
  <c r="AS284"/>
  <c r="AR296"/>
  <c r="AF87" i="24"/>
  <c r="AG467" i="18"/>
  <c r="AG475" s="1"/>
  <c r="AG466"/>
  <c r="AF474"/>
  <c r="AC15" i="24"/>
  <c r="AC50"/>
  <c r="AE11"/>
  <c r="AE12"/>
  <c r="AD57" s="1"/>
  <c r="AD85" s="1"/>
  <c r="AD17"/>
  <c r="AD92"/>
  <c r="BB322" i="18"/>
  <c r="BC310"/>
  <c r="J66" i="24"/>
  <c r="J82"/>
  <c r="J86" s="1"/>
  <c r="AC57"/>
  <c r="AC85" s="1"/>
  <c r="AD18"/>
  <c r="K39"/>
  <c r="K68"/>
  <c r="AU283" i="18"/>
  <c r="AV271"/>
  <c r="AP309"/>
  <c r="AP75" s="1"/>
  <c r="AP472" s="1"/>
  <c r="AQ297"/>
  <c r="AF49" i="24"/>
  <c r="AF10"/>
  <c r="AF471" i="18"/>
  <c r="AF473" s="1"/>
  <c r="BB270"/>
  <c r="BC258"/>
  <c r="AE20" i="24"/>
  <c r="AE84"/>
  <c r="J77"/>
  <c r="D22" i="7943"/>
  <c r="D27" s="1"/>
  <c r="BF362" i="18" l="1"/>
  <c r="BE374"/>
  <c r="AG87" i="24"/>
  <c r="AU323" i="18"/>
  <c r="BA192"/>
  <c r="BB180"/>
  <c r="AT284"/>
  <c r="AS296"/>
  <c r="AQ309"/>
  <c r="AQ75" s="1"/>
  <c r="AQ472" s="1"/>
  <c r="AR297"/>
  <c r="AF11" i="24"/>
  <c r="AF12"/>
  <c r="K70"/>
  <c r="K69"/>
  <c r="BC322" i="18"/>
  <c r="BD310"/>
  <c r="AE92" i="24"/>
  <c r="AE17"/>
  <c r="AD56"/>
  <c r="AD35"/>
  <c r="AD36" s="1"/>
  <c r="AE18"/>
  <c r="AE57"/>
  <c r="AE85" s="1"/>
  <c r="J88"/>
  <c r="J90" s="1"/>
  <c r="J89"/>
  <c r="AD15"/>
  <c r="AD50"/>
  <c r="AG474" i="18"/>
  <c r="AH466"/>
  <c r="AH467"/>
  <c r="AH475" s="1"/>
  <c r="AF84" i="24"/>
  <c r="AF20"/>
  <c r="BC270" i="18"/>
  <c r="BD258"/>
  <c r="AV283"/>
  <c r="AW271"/>
  <c r="K41" i="24"/>
  <c r="L44" s="1"/>
  <c r="L24" s="1"/>
  <c r="K42"/>
  <c r="AG471" i="18"/>
  <c r="AG473" s="1"/>
  <c r="AG49" i="24"/>
  <c r="AG10"/>
  <c r="BF374" i="18" l="1"/>
  <c r="BG362"/>
  <c r="BG374" s="1"/>
  <c r="AV323"/>
  <c r="AU335"/>
  <c r="BC180"/>
  <c r="BB192"/>
  <c r="AU284"/>
  <c r="AT296"/>
  <c r="AH87" i="24"/>
  <c r="AW283" i="18"/>
  <c r="AX271"/>
  <c r="AE56" i="24"/>
  <c r="AE35"/>
  <c r="AE36" s="1"/>
  <c r="AG11"/>
  <c r="AG12"/>
  <c r="AF57" s="1"/>
  <c r="AF85" s="1"/>
  <c r="L25"/>
  <c r="L114" s="1"/>
  <c r="AR309" i="18"/>
  <c r="AR75" s="1"/>
  <c r="AR472" s="1"/>
  <c r="AS297"/>
  <c r="K99" i="24"/>
  <c r="K43"/>
  <c r="K100" s="1"/>
  <c r="K61"/>
  <c r="K73"/>
  <c r="K75" s="1"/>
  <c r="BD270" i="18"/>
  <c r="BE258"/>
  <c r="AH471"/>
  <c r="AH473" s="1"/>
  <c r="AH10" i="24"/>
  <c r="AH49"/>
  <c r="AF92"/>
  <c r="AF17"/>
  <c r="AG20"/>
  <c r="AG84"/>
  <c r="AH474" i="18"/>
  <c r="AI466"/>
  <c r="AI467"/>
  <c r="AI475" s="1"/>
  <c r="AE15" i="24"/>
  <c r="AE50"/>
  <c r="BD322" i="18"/>
  <c r="BE310"/>
  <c r="AF18" i="24"/>
  <c r="BH362" i="18" l="1"/>
  <c r="BI362" s="1"/>
  <c r="BI374" s="1"/>
  <c r="AW323"/>
  <c r="AV335"/>
  <c r="BC192"/>
  <c r="BD180"/>
  <c r="AV284"/>
  <c r="AU296"/>
  <c r="AI87" i="24"/>
  <c r="L27"/>
  <c r="L72" s="1"/>
  <c r="AI10"/>
  <c r="AI471" i="18"/>
  <c r="AI473" s="1"/>
  <c r="AI49" i="24"/>
  <c r="AF50"/>
  <c r="AF15"/>
  <c r="AH20"/>
  <c r="AH84"/>
  <c r="AS309" i="18"/>
  <c r="AS75" s="1"/>
  <c r="AS472" s="1"/>
  <c r="AT297"/>
  <c r="AG18" i="24"/>
  <c r="K76"/>
  <c r="K77" s="1"/>
  <c r="AJ467" i="18"/>
  <c r="AJ475" s="1"/>
  <c r="AJ466"/>
  <c r="AI474"/>
  <c r="AH12" i="24"/>
  <c r="AG57" s="1"/>
  <c r="AG85" s="1"/>
  <c r="AH11"/>
  <c r="K104"/>
  <c r="E106" s="1"/>
  <c r="BE322" i="18"/>
  <c r="BF310"/>
  <c r="AX283"/>
  <c r="AY271"/>
  <c r="AF56" i="24"/>
  <c r="AF35"/>
  <c r="AF36" s="1"/>
  <c r="BE270" i="18"/>
  <c r="BF258"/>
  <c r="K65" i="24"/>
  <c r="K62"/>
  <c r="AG92"/>
  <c r="AG17"/>
  <c r="L60" l="1"/>
  <c r="BH374" i="18"/>
  <c r="L96" i="24"/>
  <c r="L40"/>
  <c r="L68" s="1"/>
  <c r="AW335" i="18"/>
  <c r="AX323"/>
  <c r="BE180"/>
  <c r="BD192"/>
  <c r="AV296"/>
  <c r="AW284"/>
  <c r="BF270"/>
  <c r="BG258"/>
  <c r="L64" i="24"/>
  <c r="AH92"/>
  <c r="AH17"/>
  <c r="AJ87"/>
  <c r="AY283" i="18"/>
  <c r="AZ271"/>
  <c r="BF322"/>
  <c r="BG310"/>
  <c r="AK466"/>
  <c r="AK467"/>
  <c r="AK475" s="1"/>
  <c r="AJ474"/>
  <c r="AJ10" i="24"/>
  <c r="AJ471" i="18"/>
  <c r="AJ473" s="1"/>
  <c r="AJ49" i="24"/>
  <c r="AT309" i="18"/>
  <c r="AT75" s="1"/>
  <c r="AT472" s="1"/>
  <c r="AU297"/>
  <c r="AI11" i="24"/>
  <c r="AI12"/>
  <c r="AG50"/>
  <c r="AG15"/>
  <c r="K82"/>
  <c r="K86" s="1"/>
  <c r="K66"/>
  <c r="L74"/>
  <c r="AH18"/>
  <c r="AG35"/>
  <c r="AG36" s="1"/>
  <c r="AG56"/>
  <c r="AI84"/>
  <c r="AI20"/>
  <c r="L39" l="1"/>
  <c r="L41" s="1"/>
  <c r="M44" s="1"/>
  <c r="M24" s="1"/>
  <c r="AK87"/>
  <c r="AX335" i="18"/>
  <c r="AY323"/>
  <c r="BF180"/>
  <c r="BE192"/>
  <c r="AX284"/>
  <c r="AW296"/>
  <c r="AU309"/>
  <c r="AU75" s="1"/>
  <c r="AU472" s="1"/>
  <c r="AV297"/>
  <c r="BG322"/>
  <c r="BH310"/>
  <c r="L42" i="24"/>
  <c r="AI17"/>
  <c r="AI92"/>
  <c r="AL467" i="18"/>
  <c r="AL475" s="1"/>
  <c r="AK474"/>
  <c r="AL466"/>
  <c r="L70" i="24"/>
  <c r="L69"/>
  <c r="AI18"/>
  <c r="AJ12"/>
  <c r="AJ18" s="1"/>
  <c r="AJ11"/>
  <c r="AZ283" i="18"/>
  <c r="BA271"/>
  <c r="AH15" i="24"/>
  <c r="AH50"/>
  <c r="BG270" i="18"/>
  <c r="BH258"/>
  <c r="AH56" i="24"/>
  <c r="AH35"/>
  <c r="AH36" s="1"/>
  <c r="K88"/>
  <c r="K90" s="1"/>
  <c r="K89"/>
  <c r="AJ84"/>
  <c r="AJ20"/>
  <c r="AK471" i="18"/>
  <c r="AK473" s="1"/>
  <c r="AK49" i="24"/>
  <c r="AK10"/>
  <c r="AH57"/>
  <c r="AH85" s="1"/>
  <c r="AZ323" i="18" l="1"/>
  <c r="AZ335" s="1"/>
  <c r="AY335"/>
  <c r="BF192"/>
  <c r="BG180"/>
  <c r="AL87" i="24"/>
  <c r="AY284" i="18"/>
  <c r="AX296"/>
  <c r="AI57" i="24"/>
  <c r="AI85" s="1"/>
  <c r="AK11"/>
  <c r="AK12"/>
  <c r="AJ56"/>
  <c r="AJ35"/>
  <c r="AJ36" s="1"/>
  <c r="AI56"/>
  <c r="AI35"/>
  <c r="AI36" s="1"/>
  <c r="AM466" i="18"/>
  <c r="AM467"/>
  <c r="AM475" s="1"/>
  <c r="AL474"/>
  <c r="L43" i="24"/>
  <c r="L100" s="1"/>
  <c r="L99"/>
  <c r="L73"/>
  <c r="L75" s="1"/>
  <c r="L61"/>
  <c r="BH322" i="18"/>
  <c r="BI310"/>
  <c r="BI322" s="1"/>
  <c r="M25" i="24"/>
  <c r="M27" s="1"/>
  <c r="AI15"/>
  <c r="AI50"/>
  <c r="AV309" i="18"/>
  <c r="AV75" s="1"/>
  <c r="AV472" s="1"/>
  <c r="AW297"/>
  <c r="AJ92" i="24"/>
  <c r="AJ17"/>
  <c r="AK20"/>
  <c r="AK84"/>
  <c r="BH270" i="18"/>
  <c r="BI258"/>
  <c r="BI270" s="1"/>
  <c r="BA283"/>
  <c r="BB271"/>
  <c r="AL10" i="24"/>
  <c r="AL471" i="18"/>
  <c r="AL473" s="1"/>
  <c r="AL49" i="24"/>
  <c r="AM87" l="1"/>
  <c r="BH180" i="18"/>
  <c r="BG192"/>
  <c r="BA323"/>
  <c r="M114" i="24"/>
  <c r="AY296" i="18"/>
  <c r="AZ284"/>
  <c r="AL12" i="24"/>
  <c r="AL11"/>
  <c r="AM10"/>
  <c r="AM49"/>
  <c r="AM471" i="18"/>
  <c r="AM473" s="1"/>
  <c r="AK17" i="24"/>
  <c r="AK92"/>
  <c r="AL20"/>
  <c r="AL84"/>
  <c r="BB283" i="18"/>
  <c r="BC271"/>
  <c r="L65" i="24"/>
  <c r="L62"/>
  <c r="AJ57"/>
  <c r="AJ85" s="1"/>
  <c r="AK18"/>
  <c r="M40"/>
  <c r="M60"/>
  <c r="M96"/>
  <c r="M72"/>
  <c r="AN466" i="18"/>
  <c r="AM474"/>
  <c r="AN467"/>
  <c r="AN475" s="1"/>
  <c r="AJ50" i="24"/>
  <c r="AJ15"/>
  <c r="AW309" i="18"/>
  <c r="AW75" s="1"/>
  <c r="AW472" s="1"/>
  <c r="AX297"/>
  <c r="L76" i="24"/>
  <c r="L77" s="1"/>
  <c r="BI180" i="18" l="1"/>
  <c r="BI192" s="1"/>
  <c r="BH192"/>
  <c r="BA335"/>
  <c r="BB323"/>
  <c r="BB335" s="1"/>
  <c r="BA284"/>
  <c r="AZ296"/>
  <c r="AX309"/>
  <c r="AX75" s="1"/>
  <c r="AX472" s="1"/>
  <c r="AY297"/>
  <c r="AO466"/>
  <c r="AN474"/>
  <c r="AO467"/>
  <c r="AO475" s="1"/>
  <c r="M39" i="24"/>
  <c r="M68"/>
  <c r="AN471" i="18"/>
  <c r="AN473" s="1"/>
  <c r="AN49" i="24"/>
  <c r="AN10"/>
  <c r="M64"/>
  <c r="L82"/>
  <c r="L86" s="1"/>
  <c r="L66"/>
  <c r="BC283" i="18"/>
  <c r="BD271"/>
  <c r="AM20" i="24"/>
  <c r="AM84"/>
  <c r="AK57"/>
  <c r="AK85" s="1"/>
  <c r="AL18"/>
  <c r="AK50"/>
  <c r="AK15"/>
  <c r="AL92"/>
  <c r="AL17"/>
  <c r="AN87"/>
  <c r="M74"/>
  <c r="AK35"/>
  <c r="AK36" s="1"/>
  <c r="AK56"/>
  <c r="AM12"/>
  <c r="AL57" s="1"/>
  <c r="AL85" s="1"/>
  <c r="AM11"/>
  <c r="BC323" i="18" l="1"/>
  <c r="BB284"/>
  <c r="BA296"/>
  <c r="AL50" i="24"/>
  <c r="AL15"/>
  <c r="L88"/>
  <c r="L90" s="1"/>
  <c r="L89"/>
  <c r="M41"/>
  <c r="N44" s="1"/>
  <c r="N24" s="1"/>
  <c r="M42"/>
  <c r="AM18"/>
  <c r="AN12"/>
  <c r="AN18" s="1"/>
  <c r="AN11"/>
  <c r="M70"/>
  <c r="M69"/>
  <c r="AO474" i="18"/>
  <c r="AP466"/>
  <c r="AP467"/>
  <c r="AP475" s="1"/>
  <c r="AO471"/>
  <c r="AO473" s="1"/>
  <c r="AO10" i="24"/>
  <c r="AO49"/>
  <c r="AY309" i="18"/>
  <c r="AY75" s="1"/>
  <c r="AY472" s="1"/>
  <c r="AZ297"/>
  <c r="AM17" i="24"/>
  <c r="AM92"/>
  <c r="AL56"/>
  <c r="AL35"/>
  <c r="AL36" s="1"/>
  <c r="BD283" i="18"/>
  <c r="BE271"/>
  <c r="AN84" i="24"/>
  <c r="AN20"/>
  <c r="AO87"/>
  <c r="BD323" i="18" l="1"/>
  <c r="BC335"/>
  <c r="BC284"/>
  <c r="BB296"/>
  <c r="AZ309"/>
  <c r="AZ75" s="1"/>
  <c r="AZ472" s="1"/>
  <c r="BA297"/>
  <c r="AO84" i="24"/>
  <c r="AO20"/>
  <c r="AM57"/>
  <c r="AM85" s="1"/>
  <c r="AM15"/>
  <c r="AM50"/>
  <c r="AO12"/>
  <c r="AO11"/>
  <c r="AP471" i="18"/>
  <c r="AP473" s="1"/>
  <c r="AP49" i="24"/>
  <c r="AP10"/>
  <c r="AN35"/>
  <c r="AN36" s="1"/>
  <c r="AN56"/>
  <c r="BE283" i="18"/>
  <c r="BF271"/>
  <c r="AP474"/>
  <c r="AQ466"/>
  <c r="AQ467"/>
  <c r="AQ475" s="1"/>
  <c r="AN92" i="24"/>
  <c r="AN17"/>
  <c r="N25"/>
  <c r="N27" s="1"/>
  <c r="AM35"/>
  <c r="AM36" s="1"/>
  <c r="AM56"/>
  <c r="M99"/>
  <c r="M43"/>
  <c r="M100" s="1"/>
  <c r="M61"/>
  <c r="M73"/>
  <c r="M75" s="1"/>
  <c r="AP87"/>
  <c r="BE323" i="18" l="1"/>
  <c r="BD335"/>
  <c r="AQ87" i="24"/>
  <c r="BD284" i="18"/>
  <c r="BC296"/>
  <c r="N114" i="24"/>
  <c r="AP12"/>
  <c r="AP11"/>
  <c r="AN57"/>
  <c r="AN85" s="1"/>
  <c r="AO18"/>
  <c r="M65"/>
  <c r="M62"/>
  <c r="BF283" i="18"/>
  <c r="BG271"/>
  <c r="AO92" i="24"/>
  <c r="AO17"/>
  <c r="BA309" i="18"/>
  <c r="BA75" s="1"/>
  <c r="BA472" s="1"/>
  <c r="BB297"/>
  <c r="AN50" i="24"/>
  <c r="AN15"/>
  <c r="AQ49"/>
  <c r="AQ10"/>
  <c r="AQ471" i="18"/>
  <c r="AQ473" s="1"/>
  <c r="AP20" i="24"/>
  <c r="AP84"/>
  <c r="N96"/>
  <c r="N40"/>
  <c r="N72"/>
  <c r="N60"/>
  <c r="AR466" i="18"/>
  <c r="AQ474"/>
  <c r="AR467"/>
  <c r="AR475" s="1"/>
  <c r="M76" i="24"/>
  <c r="M77" s="1"/>
  <c r="BE335" i="18" l="1"/>
  <c r="BF323"/>
  <c r="BE284"/>
  <c r="BD296"/>
  <c r="AS466"/>
  <c r="AS467"/>
  <c r="AS475" s="1"/>
  <c r="AR474"/>
  <c r="AO50" i="24"/>
  <c r="AO15"/>
  <c r="M82"/>
  <c r="M86" s="1"/>
  <c r="M66"/>
  <c r="AR87"/>
  <c r="AO56"/>
  <c r="AO35"/>
  <c r="AO36" s="1"/>
  <c r="N39"/>
  <c r="N68"/>
  <c r="BB309" i="18"/>
  <c r="BB75" s="1"/>
  <c r="BB472" s="1"/>
  <c r="BC297"/>
  <c r="BG283"/>
  <c r="BH271"/>
  <c r="AO57" i="24"/>
  <c r="AO85" s="1"/>
  <c r="AP18"/>
  <c r="AR49"/>
  <c r="AR471" i="18"/>
  <c r="AR473" s="1"/>
  <c r="AR10" i="24"/>
  <c r="N74"/>
  <c r="AQ11"/>
  <c r="AQ12"/>
  <c r="N64"/>
  <c r="AQ84"/>
  <c r="AQ20"/>
  <c r="AP17"/>
  <c r="AP92"/>
  <c r="BF335" i="18" l="1"/>
  <c r="BG323"/>
  <c r="BG335" s="1"/>
  <c r="BF284"/>
  <c r="BE296"/>
  <c r="AQ92" i="24"/>
  <c r="AQ17"/>
  <c r="AR12"/>
  <c r="AQ57" s="1"/>
  <c r="AQ85" s="1"/>
  <c r="AR11"/>
  <c r="AP56"/>
  <c r="AP35"/>
  <c r="AP36" s="1"/>
  <c r="BC309" i="18"/>
  <c r="BC75" s="1"/>
  <c r="BC472" s="1"/>
  <c r="BD297"/>
  <c r="AS474"/>
  <c r="AT466"/>
  <c r="AT467"/>
  <c r="AT475" s="1"/>
  <c r="AQ18" i="24"/>
  <c r="N42"/>
  <c r="N41"/>
  <c r="O44" s="1"/>
  <c r="O24" s="1"/>
  <c r="M88"/>
  <c r="M90" s="1"/>
  <c r="M89"/>
  <c r="AP57"/>
  <c r="AP85" s="1"/>
  <c r="AS87"/>
  <c r="AP15"/>
  <c r="AP50"/>
  <c r="BH283" i="18"/>
  <c r="BI271"/>
  <c r="BI283" s="1"/>
  <c r="N70" i="24"/>
  <c r="N69"/>
  <c r="AS49"/>
  <c r="AS10"/>
  <c r="AS471" i="18"/>
  <c r="AS473" s="1"/>
  <c r="AR20" i="24"/>
  <c r="AR84"/>
  <c r="AT87" l="1"/>
  <c r="BH323" i="18"/>
  <c r="BG284"/>
  <c r="BF296"/>
  <c r="AS12" i="24"/>
  <c r="AR57" s="1"/>
  <c r="AR85" s="1"/>
  <c r="AS11"/>
  <c r="BD309" i="18"/>
  <c r="BD75" s="1"/>
  <c r="BD472" s="1"/>
  <c r="BE297"/>
  <c r="AR92" i="24"/>
  <c r="AR17"/>
  <c r="AS20"/>
  <c r="AS84"/>
  <c r="AQ56"/>
  <c r="AQ35"/>
  <c r="AQ36" s="1"/>
  <c r="AT49"/>
  <c r="AT10"/>
  <c r="AT471" i="18"/>
  <c r="AT473" s="1"/>
  <c r="N43" i="24"/>
  <c r="N100" s="1"/>
  <c r="N99"/>
  <c r="N61"/>
  <c r="N73"/>
  <c r="N75" s="1"/>
  <c r="AU467" i="18"/>
  <c r="AU475" s="1"/>
  <c r="AU466"/>
  <c r="AT474"/>
  <c r="AQ15" i="24"/>
  <c r="AQ50"/>
  <c r="O25"/>
  <c r="O114" s="1"/>
  <c r="AR18"/>
  <c r="BI323" i="18" l="1"/>
  <c r="BI335" s="1"/>
  <c r="BH335"/>
  <c r="AU87" i="24"/>
  <c r="O27"/>
  <c r="O96" s="1"/>
  <c r="BG296" i="18"/>
  <c r="BH284"/>
  <c r="AU10" i="24"/>
  <c r="AU49"/>
  <c r="AU471" i="18"/>
  <c r="AU473" s="1"/>
  <c r="N65" i="24"/>
  <c r="N62"/>
  <c r="AT84"/>
  <c r="AT20"/>
  <c r="BE309" i="18"/>
  <c r="BE75" s="1"/>
  <c r="BE472" s="1"/>
  <c r="BF297"/>
  <c r="AS18" i="24"/>
  <c r="AR50"/>
  <c r="AR15"/>
  <c r="AS17"/>
  <c r="AS92"/>
  <c r="AR56"/>
  <c r="AR35"/>
  <c r="AR36" s="1"/>
  <c r="AV467" i="18"/>
  <c r="AV475" s="1"/>
  <c r="AU474"/>
  <c r="AV466"/>
  <c r="AT11" i="24"/>
  <c r="AT12"/>
  <c r="N76"/>
  <c r="N77" s="1"/>
  <c r="O40" l="1"/>
  <c r="O39" s="1"/>
  <c r="O72"/>
  <c r="O74" s="1"/>
  <c r="AV87"/>
  <c r="O60"/>
  <c r="O64" s="1"/>
  <c r="BI284" i="18"/>
  <c r="BI296" s="1"/>
  <c r="BH296"/>
  <c r="AT92" i="24"/>
  <c r="AT17"/>
  <c r="BF309" i="18"/>
  <c r="BF75" s="1"/>
  <c r="BF472" s="1"/>
  <c r="BG297"/>
  <c r="N82" i="24"/>
  <c r="N86" s="1"/>
  <c r="N66"/>
  <c r="AU12"/>
  <c r="AT57" s="1"/>
  <c r="AT85" s="1"/>
  <c r="AU11"/>
  <c r="AV474" i="18"/>
  <c r="AW466"/>
  <c r="AW467"/>
  <c r="AW475" s="1"/>
  <c r="AS56" i="24"/>
  <c r="AS35"/>
  <c r="AS36" s="1"/>
  <c r="AT18"/>
  <c r="AS15"/>
  <c r="AS50"/>
  <c r="AV471" i="18"/>
  <c r="AV473" s="1"/>
  <c r="AV49" i="24"/>
  <c r="AV10"/>
  <c r="AU20"/>
  <c r="AU84"/>
  <c r="AS57"/>
  <c r="AS85" s="1"/>
  <c r="O68" l="1"/>
  <c r="O69" s="1"/>
  <c r="AW87"/>
  <c r="AU92"/>
  <c r="AU17"/>
  <c r="AV84"/>
  <c r="AV20"/>
  <c r="AT56"/>
  <c r="AT35"/>
  <c r="AT36" s="1"/>
  <c r="AW49"/>
  <c r="AW10"/>
  <c r="AW471" i="18"/>
  <c r="AW473" s="1"/>
  <c r="AU18" i="24"/>
  <c r="O41"/>
  <c r="P44" s="1"/>
  <c r="P24" s="1"/>
  <c r="O42"/>
  <c r="BG309" i="18"/>
  <c r="BG75" s="1"/>
  <c r="BG472" s="1"/>
  <c r="BH297"/>
  <c r="N88" i="24"/>
  <c r="N90" s="1"/>
  <c r="N89"/>
  <c r="AX466" i="18"/>
  <c r="AW474"/>
  <c r="AX467"/>
  <c r="AX475" s="1"/>
  <c r="AV12" i="24"/>
  <c r="AV11"/>
  <c r="AT50"/>
  <c r="AT15"/>
  <c r="O70" l="1"/>
  <c r="AX87"/>
  <c r="AV18"/>
  <c r="AX10"/>
  <c r="AX471" i="18"/>
  <c r="AX473" s="1"/>
  <c r="AX49" i="24"/>
  <c r="O43"/>
  <c r="O100" s="1"/>
  <c r="O99"/>
  <c r="O61"/>
  <c r="O73"/>
  <c r="O75" s="1"/>
  <c r="AW20"/>
  <c r="AW84"/>
  <c r="AU56"/>
  <c r="AU35"/>
  <c r="AU36" s="1"/>
  <c r="AU50"/>
  <c r="AU15"/>
  <c r="BH309" i="18"/>
  <c r="BH75" s="1"/>
  <c r="BH472" s="1"/>
  <c r="BI297"/>
  <c r="BI309" s="1"/>
  <c r="BI75" s="1"/>
  <c r="BI472" s="1"/>
  <c r="AU57" i="24"/>
  <c r="AU85" s="1"/>
  <c r="AV17"/>
  <c r="AV92"/>
  <c r="AY466" i="18"/>
  <c r="AY467"/>
  <c r="AY475" s="1"/>
  <c r="AX474"/>
  <c r="P25" i="24"/>
  <c r="P27" s="1"/>
  <c r="AW12"/>
  <c r="AW11"/>
  <c r="AY87" l="1"/>
  <c r="AW18"/>
  <c r="AW17"/>
  <c r="AW92"/>
  <c r="AY10"/>
  <c r="AY471" i="18"/>
  <c r="AY473" s="1"/>
  <c r="AY49" i="24"/>
  <c r="AV15"/>
  <c r="AV50"/>
  <c r="O76"/>
  <c r="O77" s="1"/>
  <c r="AV57"/>
  <c r="AV85" s="1"/>
  <c r="AV56"/>
  <c r="AV35"/>
  <c r="AV36" s="1"/>
  <c r="P60"/>
  <c r="P40"/>
  <c r="P96"/>
  <c r="P72"/>
  <c r="AZ467" i="18"/>
  <c r="AZ475" s="1"/>
  <c r="AZ466"/>
  <c r="AY474"/>
  <c r="AX12" i="24"/>
  <c r="AX18" s="1"/>
  <c r="AX11"/>
  <c r="O62"/>
  <c r="O65"/>
  <c r="AX20"/>
  <c r="AX84"/>
  <c r="P114"/>
  <c r="AZ87" l="1"/>
  <c r="AX35"/>
  <c r="AX36" s="1"/>
  <c r="AX56"/>
  <c r="P74"/>
  <c r="AY11"/>
  <c r="AY12"/>
  <c r="AW56"/>
  <c r="AW35"/>
  <c r="AW36" s="1"/>
  <c r="AX92"/>
  <c r="AX17"/>
  <c r="P64"/>
  <c r="AY84"/>
  <c r="AY20"/>
  <c r="AW57"/>
  <c r="AW85" s="1"/>
  <c r="BA466" i="18"/>
  <c r="BA467"/>
  <c r="BA475" s="1"/>
  <c r="AZ474"/>
  <c r="O66" i="24"/>
  <c r="O82"/>
  <c r="O86" s="1"/>
  <c r="P39"/>
  <c r="P68"/>
  <c r="AW15"/>
  <c r="AW50"/>
  <c r="AZ49"/>
  <c r="AZ10"/>
  <c r="AZ471" i="18"/>
  <c r="AZ473" s="1"/>
  <c r="O89" i="24" l="1"/>
  <c r="O88"/>
  <c r="O90" s="1"/>
  <c r="BB466" i="18"/>
  <c r="BB467"/>
  <c r="BB475" s="1"/>
  <c r="BA474"/>
  <c r="P42" i="24"/>
  <c r="P41"/>
  <c r="Q44" s="1"/>
  <c r="Q24" s="1"/>
  <c r="Q25" s="1"/>
  <c r="Q27" s="1"/>
  <c r="AY17"/>
  <c r="AY92"/>
  <c r="BA87"/>
  <c r="P70"/>
  <c r="P69"/>
  <c r="AX15"/>
  <c r="AX50"/>
  <c r="AX57"/>
  <c r="AX85" s="1"/>
  <c r="AY18"/>
  <c r="AZ12"/>
  <c r="AZ18" s="1"/>
  <c r="AZ11"/>
  <c r="BA10"/>
  <c r="BA471" i="18"/>
  <c r="BA473" s="1"/>
  <c r="BA49" i="24"/>
  <c r="AZ84"/>
  <c r="AZ20"/>
  <c r="BB87" l="1"/>
  <c r="AZ92"/>
  <c r="AZ17"/>
  <c r="BA20"/>
  <c r="BA84"/>
  <c r="BB471" i="18"/>
  <c r="BB473" s="1"/>
  <c r="BB10" i="24"/>
  <c r="BB49"/>
  <c r="AY57"/>
  <c r="AY85" s="1"/>
  <c r="AZ56"/>
  <c r="AZ35"/>
  <c r="AZ36" s="1"/>
  <c r="P99"/>
  <c r="P43"/>
  <c r="P100" s="1"/>
  <c r="P73"/>
  <c r="P75" s="1"/>
  <c r="P61"/>
  <c r="Q40"/>
  <c r="Q60"/>
  <c r="Q72"/>
  <c r="BB474" i="18"/>
  <c r="BC466"/>
  <c r="BC467"/>
  <c r="BC475" s="1"/>
  <c r="BA11" i="24"/>
  <c r="BA12"/>
  <c r="AY35"/>
  <c r="AY36" s="1"/>
  <c r="AY56"/>
  <c r="AY50"/>
  <c r="AY15"/>
  <c r="P76" l="1"/>
  <c r="P77" s="1"/>
  <c r="Q64"/>
  <c r="BB84"/>
  <c r="BB20"/>
  <c r="BC87"/>
  <c r="BA92"/>
  <c r="BA17"/>
  <c r="Q74"/>
  <c r="BB11"/>
  <c r="BB12"/>
  <c r="AZ50"/>
  <c r="AZ15"/>
  <c r="AZ57"/>
  <c r="AZ85" s="1"/>
  <c r="BA18"/>
  <c r="BC49"/>
  <c r="BC10"/>
  <c r="BC471" i="18"/>
  <c r="BC473" s="1"/>
  <c r="P62" i="24"/>
  <c r="P65"/>
  <c r="BD466" i="18"/>
  <c r="BC474"/>
  <c r="BD467"/>
  <c r="BD475" s="1"/>
  <c r="Q39" i="24"/>
  <c r="Q68"/>
  <c r="Q70" l="1"/>
  <c r="Q69"/>
  <c r="BA56"/>
  <c r="BA35"/>
  <c r="BA36" s="1"/>
  <c r="Q41"/>
  <c r="R44" s="1"/>
  <c r="R24" s="1"/>
  <c r="R25" s="1"/>
  <c r="R27" s="1"/>
  <c r="Q42"/>
  <c r="BD87"/>
  <c r="BD474" i="18"/>
  <c r="BE466"/>
  <c r="BE467"/>
  <c r="BE475" s="1"/>
  <c r="BC11" i="24"/>
  <c r="BC12"/>
  <c r="BC18" s="1"/>
  <c r="BB17"/>
  <c r="BB92"/>
  <c r="BD49"/>
  <c r="BD471" i="18"/>
  <c r="BD473" s="1"/>
  <c r="BD10" i="24"/>
  <c r="BB18"/>
  <c r="BA15"/>
  <c r="BA50"/>
  <c r="BC20"/>
  <c r="BC84"/>
  <c r="P66"/>
  <c r="P82"/>
  <c r="P86" s="1"/>
  <c r="BA57"/>
  <c r="BA85" s="1"/>
  <c r="BB57" l="1"/>
  <c r="BB85" s="1"/>
  <c r="BE87"/>
  <c r="P89"/>
  <c r="P88"/>
  <c r="P90" s="1"/>
  <c r="BD11"/>
  <c r="BD12"/>
  <c r="BB50"/>
  <c r="BB15"/>
  <c r="BE474" i="18"/>
  <c r="BF466"/>
  <c r="BF467"/>
  <c r="BF475" s="1"/>
  <c r="R40" i="24"/>
  <c r="R60"/>
  <c r="R72"/>
  <c r="Q43"/>
  <c r="Q76" s="1"/>
  <c r="Q77" s="1"/>
  <c r="Q61"/>
  <c r="Q73"/>
  <c r="Q75" s="1"/>
  <c r="BB35"/>
  <c r="BB36" s="1"/>
  <c r="BB56"/>
  <c r="BC92"/>
  <c r="BC17"/>
  <c r="BD20"/>
  <c r="BD84"/>
  <c r="BC35"/>
  <c r="BC36" s="1"/>
  <c r="BC56"/>
  <c r="BE471" i="18"/>
  <c r="BE473" s="1"/>
  <c r="BE49" i="24"/>
  <c r="BE10"/>
  <c r="Q62" l="1"/>
  <c r="Q65"/>
  <c r="BE12"/>
  <c r="BD57" s="1"/>
  <c r="BD85" s="1"/>
  <c r="BE11"/>
  <c r="BE84"/>
  <c r="BE20"/>
  <c r="BF87"/>
  <c r="R39"/>
  <c r="R68"/>
  <c r="R64"/>
  <c r="BF471" i="18"/>
  <c r="BF473" s="1"/>
  <c r="BF49" i="24"/>
  <c r="BF10"/>
  <c r="BD17"/>
  <c r="BD92"/>
  <c r="BC15"/>
  <c r="BC50"/>
  <c r="R74"/>
  <c r="BG466" i="18"/>
  <c r="BG467"/>
  <c r="BG475" s="1"/>
  <c r="BF474"/>
  <c r="BC57" i="24"/>
  <c r="BC85" s="1"/>
  <c r="BD18"/>
  <c r="BD56" l="1"/>
  <c r="BD35"/>
  <c r="BD36" s="1"/>
  <c r="BH467" i="18"/>
  <c r="BH475" s="1"/>
  <c r="BG474"/>
  <c r="BH466"/>
  <c r="R70" i="24"/>
  <c r="R69"/>
  <c r="Q66"/>
  <c r="Q82"/>
  <c r="Q86" s="1"/>
  <c r="BF11"/>
  <c r="BF12"/>
  <c r="BE57" s="1"/>
  <c r="BE85" s="1"/>
  <c r="BG87"/>
  <c r="BG49"/>
  <c r="BG10"/>
  <c r="BG471" i="18"/>
  <c r="BG473" s="1"/>
  <c r="BD15" i="24"/>
  <c r="BD50"/>
  <c r="BE18"/>
  <c r="BF20"/>
  <c r="BF84"/>
  <c r="R41"/>
  <c r="S44" s="1"/>
  <c r="S24" s="1"/>
  <c r="S25" s="1"/>
  <c r="S27" s="1"/>
  <c r="R42"/>
  <c r="BE92"/>
  <c r="BE17"/>
  <c r="BH87" l="1"/>
  <c r="BE15"/>
  <c r="BE50"/>
  <c r="Q88"/>
  <c r="Q90" s="1"/>
  <c r="Q89"/>
  <c r="BH474" i="18"/>
  <c r="BI467"/>
  <c r="BI475" s="1"/>
  <c r="BI466"/>
  <c r="BI474" s="1"/>
  <c r="BI52" i="24" s="1"/>
  <c r="F52" s="1"/>
  <c r="S72"/>
  <c r="S60"/>
  <c r="S40"/>
  <c r="BE35"/>
  <c r="BE36" s="1"/>
  <c r="BE56"/>
  <c r="BG12"/>
  <c r="BF57" s="1"/>
  <c r="BF85" s="1"/>
  <c r="BG11"/>
  <c r="BF17"/>
  <c r="BF92"/>
  <c r="BG20"/>
  <c r="BG84"/>
  <c r="BF18"/>
  <c r="R43"/>
  <c r="R76" s="1"/>
  <c r="R77" s="1"/>
  <c r="R73"/>
  <c r="R75" s="1"/>
  <c r="R61"/>
  <c r="BH471" i="18"/>
  <c r="BH473" s="1"/>
  <c r="BH49" i="24"/>
  <c r="BH10"/>
  <c r="BI87" l="1"/>
  <c r="BF15"/>
  <c r="BF50"/>
  <c r="BG18"/>
  <c r="S64"/>
  <c r="BI10"/>
  <c r="BI49"/>
  <c r="BI471" i="18"/>
  <c r="BI473" s="1"/>
  <c r="BH12" i="24"/>
  <c r="BH11"/>
  <c r="BG92"/>
  <c r="BG17"/>
  <c r="S68"/>
  <c r="S39"/>
  <c r="R65"/>
  <c r="R62"/>
  <c r="BH20"/>
  <c r="BH84"/>
  <c r="BF35"/>
  <c r="BF36" s="1"/>
  <c r="BF56"/>
  <c r="S74"/>
  <c r="BI11" l="1"/>
  <c r="BI12"/>
  <c r="R82"/>
  <c r="R86" s="1"/>
  <c r="R66"/>
  <c r="BG15"/>
  <c r="BG50"/>
  <c r="BI84"/>
  <c r="BI20"/>
  <c r="S70"/>
  <c r="S69"/>
  <c r="BH18"/>
  <c r="BH17"/>
  <c r="BH92"/>
  <c r="BG35"/>
  <c r="BG36" s="1"/>
  <c r="BG56"/>
  <c r="S42"/>
  <c r="S41"/>
  <c r="T44" s="1"/>
  <c r="T24" s="1"/>
  <c r="T25" s="1"/>
  <c r="T27" s="1"/>
  <c r="BG57"/>
  <c r="BG85" s="1"/>
  <c r="T60" l="1"/>
  <c r="T40"/>
  <c r="T72"/>
  <c r="S43"/>
  <c r="S76" s="1"/>
  <c r="S77" s="1"/>
  <c r="S61"/>
  <c r="S73"/>
  <c r="S75" s="1"/>
  <c r="BH50"/>
  <c r="BH15"/>
  <c r="BI17"/>
  <c r="BI92"/>
  <c r="BI57"/>
  <c r="BI85" s="1"/>
  <c r="BI18"/>
  <c r="R89"/>
  <c r="R88"/>
  <c r="R90" s="1"/>
  <c r="BH56"/>
  <c r="BH35"/>
  <c r="BH36" s="1"/>
  <c r="BH57"/>
  <c r="BH85" s="1"/>
  <c r="BI50" l="1"/>
  <c r="F50" s="1"/>
  <c r="F49" s="1"/>
  <c r="BI15"/>
  <c r="S62"/>
  <c r="S65"/>
  <c r="T64"/>
  <c r="T39"/>
  <c r="T68"/>
  <c r="T74"/>
  <c r="BI35"/>
  <c r="BI36" s="1"/>
  <c r="BI56"/>
  <c r="T42" l="1"/>
  <c r="T41"/>
  <c r="U44" s="1"/>
  <c r="U24" s="1"/>
  <c r="U25" s="1"/>
  <c r="U27" s="1"/>
  <c r="S82"/>
  <c r="S86" s="1"/>
  <c r="S66"/>
  <c r="T70"/>
  <c r="T69"/>
  <c r="S89" l="1"/>
  <c r="S88"/>
  <c r="S90" s="1"/>
  <c r="T43"/>
  <c r="T76" s="1"/>
  <c r="T77" s="1"/>
  <c r="T61"/>
  <c r="T73"/>
  <c r="T75" s="1"/>
  <c r="U40"/>
  <c r="U72"/>
  <c r="U60"/>
  <c r="U64" l="1"/>
  <c r="U39"/>
  <c r="U68"/>
  <c r="U74"/>
  <c r="T65"/>
  <c r="T62"/>
  <c r="U42" l="1"/>
  <c r="U41"/>
  <c r="V44" s="1"/>
  <c r="V24" s="1"/>
  <c r="V25" s="1"/>
  <c r="V27" s="1"/>
  <c r="T66"/>
  <c r="T82"/>
  <c r="T86" s="1"/>
  <c r="U70"/>
  <c r="U69"/>
  <c r="U43" l="1"/>
  <c r="U76" s="1"/>
  <c r="U77" s="1"/>
  <c r="U61"/>
  <c r="U73"/>
  <c r="U75" s="1"/>
  <c r="V40"/>
  <c r="V60"/>
  <c r="V72"/>
  <c r="T89"/>
  <c r="T88"/>
  <c r="T90" s="1"/>
  <c r="V64" l="1"/>
  <c r="V74"/>
  <c r="U62"/>
  <c r="U65"/>
  <c r="V68"/>
  <c r="V39"/>
  <c r="U66" l="1"/>
  <c r="U82"/>
  <c r="U86" s="1"/>
  <c r="V70"/>
  <c r="V69"/>
  <c r="V42"/>
  <c r="V41"/>
  <c r="W44" s="1"/>
  <c r="W24" s="1"/>
  <c r="W25" s="1"/>
  <c r="W27" s="1"/>
  <c r="W40" l="1"/>
  <c r="W72"/>
  <c r="W60"/>
  <c r="V43"/>
  <c r="V76" s="1"/>
  <c r="V77" s="1"/>
  <c r="V73"/>
  <c r="V75" s="1"/>
  <c r="V61"/>
  <c r="U88"/>
  <c r="U90" s="1"/>
  <c r="U89"/>
  <c r="V62" l="1"/>
  <c r="V65"/>
  <c r="W68"/>
  <c r="W39"/>
  <c r="W74"/>
  <c r="W64"/>
  <c r="W70" l="1"/>
  <c r="W69"/>
  <c r="V82"/>
  <c r="V86" s="1"/>
  <c r="V66"/>
  <c r="W42"/>
  <c r="W41"/>
  <c r="X44" s="1"/>
  <c r="X24" s="1"/>
  <c r="X25" s="1"/>
  <c r="X27" s="1"/>
  <c r="X60" l="1"/>
  <c r="X40"/>
  <c r="X72"/>
  <c r="W43"/>
  <c r="W76" s="1"/>
  <c r="W77" s="1"/>
  <c r="W61"/>
  <c r="W73"/>
  <c r="W75" s="1"/>
  <c r="V88"/>
  <c r="V90" s="1"/>
  <c r="V89"/>
  <c r="W65" l="1"/>
  <c r="W62"/>
  <c r="X64"/>
  <c r="X68"/>
  <c r="X39"/>
  <c r="X74"/>
  <c r="X70" l="1"/>
  <c r="X69"/>
  <c r="X42"/>
  <c r="X41"/>
  <c r="Y44" s="1"/>
  <c r="Y24" s="1"/>
  <c r="Y25" s="1"/>
  <c r="Y27" s="1"/>
  <c r="W66"/>
  <c r="W82"/>
  <c r="W86" s="1"/>
  <c r="W88" l="1"/>
  <c r="W90" s="1"/>
  <c r="W89"/>
  <c r="X43"/>
  <c r="X76" s="1"/>
  <c r="X77" s="1"/>
  <c r="X61"/>
  <c r="X73"/>
  <c r="X75" s="1"/>
  <c r="Y40"/>
  <c r="Y60"/>
  <c r="Y72"/>
  <c r="Y74" l="1"/>
  <c r="X62"/>
  <c r="X65"/>
  <c r="Y68"/>
  <c r="Y39"/>
  <c r="Y64"/>
  <c r="Y70" l="1"/>
  <c r="Y69"/>
  <c r="Y41"/>
  <c r="Z44" s="1"/>
  <c r="Z24" s="1"/>
  <c r="Z25" s="1"/>
  <c r="Z27" s="1"/>
  <c r="Y42"/>
  <c r="X66"/>
  <c r="X82"/>
  <c r="X86" s="1"/>
  <c r="Z60" l="1"/>
  <c r="Z72"/>
  <c r="Z40"/>
  <c r="X89"/>
  <c r="X88"/>
  <c r="X90" s="1"/>
  <c r="Y43"/>
  <c r="Y76" s="1"/>
  <c r="Y77" s="1"/>
  <c r="Y61"/>
  <c r="Y73"/>
  <c r="Y75" s="1"/>
  <c r="Z74" l="1"/>
  <c r="Z64"/>
  <c r="Z39"/>
  <c r="Z68"/>
  <c r="Y65"/>
  <c r="Y62"/>
  <c r="Z41" l="1"/>
  <c r="AA44" s="1"/>
  <c r="AA24" s="1"/>
  <c r="AA25" s="1"/>
  <c r="AA27" s="1"/>
  <c r="Z42"/>
  <c r="Z70"/>
  <c r="Z69"/>
  <c r="Y82"/>
  <c r="Y86" s="1"/>
  <c r="Y66"/>
  <c r="Y89" l="1"/>
  <c r="Y88"/>
  <c r="Y90" s="1"/>
  <c r="AA40"/>
  <c r="AA60"/>
  <c r="AA72"/>
  <c r="Z43"/>
  <c r="Z76" s="1"/>
  <c r="Z77" s="1"/>
  <c r="Z61"/>
  <c r="Z73"/>
  <c r="Z75" s="1"/>
  <c r="Z62" l="1"/>
  <c r="Z65"/>
  <c r="AA74"/>
  <c r="AA68"/>
  <c r="AA39"/>
  <c r="AA64"/>
  <c r="AA70" l="1"/>
  <c r="AA69"/>
  <c r="Z82"/>
  <c r="Z86" s="1"/>
  <c r="Z66"/>
  <c r="AA41"/>
  <c r="AB44" s="1"/>
  <c r="AB24" s="1"/>
  <c r="AB25" s="1"/>
  <c r="AB27" s="1"/>
  <c r="AA42"/>
  <c r="AB72" l="1"/>
  <c r="AB40"/>
  <c r="AB60"/>
  <c r="AA43"/>
  <c r="AA76" s="1"/>
  <c r="AA77" s="1"/>
  <c r="AA73"/>
  <c r="AA75" s="1"/>
  <c r="AA61"/>
  <c r="Z88"/>
  <c r="Z90" s="1"/>
  <c r="Z89"/>
  <c r="AB64" l="1"/>
  <c r="AB74"/>
  <c r="AB68"/>
  <c r="AB39"/>
  <c r="AA65"/>
  <c r="AA62"/>
  <c r="AB70" l="1"/>
  <c r="AB69"/>
  <c r="AB41"/>
  <c r="AC44" s="1"/>
  <c r="AC24" s="1"/>
  <c r="AC25" s="1"/>
  <c r="AC27" s="1"/>
  <c r="AB42"/>
  <c r="AA66"/>
  <c r="AA82"/>
  <c r="AA86" s="1"/>
  <c r="AC40" l="1"/>
  <c r="AC60"/>
  <c r="AC72"/>
  <c r="AA89"/>
  <c r="AA88"/>
  <c r="AA90" s="1"/>
  <c r="AB43"/>
  <c r="AB76" s="1"/>
  <c r="AB77" s="1"/>
  <c r="AB73"/>
  <c r="AB75" s="1"/>
  <c r="AB61"/>
  <c r="AC74" l="1"/>
  <c r="AB62"/>
  <c r="AB65"/>
  <c r="AC68"/>
  <c r="AC39"/>
  <c r="AC64"/>
  <c r="AC41" l="1"/>
  <c r="AD44" s="1"/>
  <c r="AD24" s="1"/>
  <c r="AD25" s="1"/>
  <c r="AD27" s="1"/>
  <c r="AC42"/>
  <c r="AC70"/>
  <c r="AC69"/>
  <c r="AB82"/>
  <c r="AB86" s="1"/>
  <c r="AB66"/>
  <c r="AB89" l="1"/>
  <c r="AB88"/>
  <c r="AB90" s="1"/>
  <c r="AD40"/>
  <c r="AD60"/>
  <c r="AD72"/>
  <c r="AC43"/>
  <c r="AC76" s="1"/>
  <c r="AC77" s="1"/>
  <c r="AC61"/>
  <c r="AC73"/>
  <c r="AC75" s="1"/>
  <c r="AD74" l="1"/>
  <c r="AD68"/>
  <c r="AD39"/>
  <c r="AC62"/>
  <c r="AC65"/>
  <c r="AD64"/>
  <c r="AC82" l="1"/>
  <c r="AC86" s="1"/>
  <c r="AC66"/>
  <c r="AD70"/>
  <c r="AD69"/>
  <c r="AD41"/>
  <c r="AE44" s="1"/>
  <c r="AE24" s="1"/>
  <c r="AE25" s="1"/>
  <c r="AE27" s="1"/>
  <c r="AD42"/>
  <c r="AE60" l="1"/>
  <c r="AE72"/>
  <c r="AE40"/>
  <c r="AC88"/>
  <c r="AC90" s="1"/>
  <c r="AC89"/>
  <c r="AD43"/>
  <c r="AD76" s="1"/>
  <c r="AD77" s="1"/>
  <c r="AD61"/>
  <c r="AD73"/>
  <c r="AD75" s="1"/>
  <c r="AE64" l="1"/>
  <c r="AE74"/>
  <c r="AE39"/>
  <c r="AE68"/>
  <c r="AD62"/>
  <c r="AD65"/>
  <c r="AE70" l="1"/>
  <c r="AE69"/>
  <c r="AD82"/>
  <c r="AD86" s="1"/>
  <c r="AD66"/>
  <c r="AE42"/>
  <c r="AE41"/>
  <c r="AF44" s="1"/>
  <c r="AF24" s="1"/>
  <c r="AF25" s="1"/>
  <c r="AF27" s="1"/>
  <c r="AE43" l="1"/>
  <c r="AE76" s="1"/>
  <c r="AE77" s="1"/>
  <c r="AE73"/>
  <c r="AE75" s="1"/>
  <c r="AE61"/>
  <c r="AF72"/>
  <c r="AF60"/>
  <c r="AF40"/>
  <c r="AD89"/>
  <c r="AD88"/>
  <c r="AD90" s="1"/>
  <c r="AF74" l="1"/>
  <c r="AF64"/>
  <c r="AE62"/>
  <c r="AE65"/>
  <c r="AF68"/>
  <c r="AF39"/>
  <c r="AE82" l="1"/>
  <c r="AE86" s="1"/>
  <c r="AE66"/>
  <c r="AF70"/>
  <c r="AF69"/>
  <c r="AF42"/>
  <c r="AF41"/>
  <c r="AG44" s="1"/>
  <c r="AG24" s="1"/>
  <c r="AG25" s="1"/>
  <c r="AG27" s="1"/>
  <c r="AF43" l="1"/>
  <c r="AF76" s="1"/>
  <c r="AF77" s="1"/>
  <c r="AF61"/>
  <c r="AF73"/>
  <c r="AF75" s="1"/>
  <c r="AE89"/>
  <c r="AE88"/>
  <c r="AE90" s="1"/>
  <c r="AG60"/>
  <c r="AG72"/>
  <c r="AG40"/>
  <c r="AG64" l="1"/>
  <c r="AF62"/>
  <c r="AF65"/>
  <c r="AG74"/>
  <c r="AG68"/>
  <c r="AG39"/>
  <c r="AG70" l="1"/>
  <c r="AG69"/>
  <c r="AF66"/>
  <c r="AF82"/>
  <c r="AF86" s="1"/>
  <c r="AG41"/>
  <c r="AH44" s="1"/>
  <c r="AH24" s="1"/>
  <c r="AH25" s="1"/>
  <c r="AH27" s="1"/>
  <c r="AG42"/>
  <c r="AH72" l="1"/>
  <c r="AH40"/>
  <c r="AH60"/>
  <c r="AG43"/>
  <c r="AG76" s="1"/>
  <c r="AG77" s="1"/>
  <c r="AG73"/>
  <c r="AG75" s="1"/>
  <c r="AG61"/>
  <c r="AF89"/>
  <c r="AF88"/>
  <c r="AF90" s="1"/>
  <c r="AG65" l="1"/>
  <c r="AG62"/>
  <c r="AH74"/>
  <c r="AH68"/>
  <c r="AH39"/>
  <c r="AH64"/>
  <c r="AH70" l="1"/>
  <c r="AH69"/>
  <c r="AG82"/>
  <c r="AG86" s="1"/>
  <c r="AG66"/>
  <c r="AH41"/>
  <c r="AI44" s="1"/>
  <c r="AI24" s="1"/>
  <c r="AI25" s="1"/>
  <c r="AI27" s="1"/>
  <c r="AH42"/>
  <c r="AI40" l="1"/>
  <c r="AI72"/>
  <c r="AI60"/>
  <c r="AH43"/>
  <c r="AH76" s="1"/>
  <c r="AH77" s="1"/>
  <c r="AH73"/>
  <c r="AH75" s="1"/>
  <c r="AH61"/>
  <c r="AG88"/>
  <c r="AG90" s="1"/>
  <c r="AG89"/>
  <c r="AI68" l="1"/>
  <c r="AI39"/>
  <c r="AI74"/>
  <c r="AI64"/>
  <c r="AH65"/>
  <c r="AH62"/>
  <c r="AI70" l="1"/>
  <c r="AI69"/>
  <c r="AI41"/>
  <c r="AJ44" s="1"/>
  <c r="AJ24" s="1"/>
  <c r="AJ25" s="1"/>
  <c r="AJ27" s="1"/>
  <c r="AI42"/>
  <c r="AH66"/>
  <c r="AH82"/>
  <c r="AH86" s="1"/>
  <c r="AJ60" l="1"/>
  <c r="AJ72"/>
  <c r="AJ40"/>
  <c r="AH89"/>
  <c r="AH88"/>
  <c r="AH90" s="1"/>
  <c r="AI43"/>
  <c r="AI76" s="1"/>
  <c r="AI77" s="1"/>
  <c r="AI73"/>
  <c r="AI75" s="1"/>
  <c r="AI61"/>
  <c r="AI65" l="1"/>
  <c r="AI62"/>
  <c r="AJ64"/>
  <c r="AJ74"/>
  <c r="AJ68"/>
  <c r="AJ39"/>
  <c r="AJ70" l="1"/>
  <c r="AJ69"/>
  <c r="AI82"/>
  <c r="AI86" s="1"/>
  <c r="AI66"/>
  <c r="AJ41"/>
  <c r="AK44" s="1"/>
  <c r="AK24" s="1"/>
  <c r="AK25" s="1"/>
  <c r="AK27" s="1"/>
  <c r="AJ42"/>
  <c r="AK40" l="1"/>
  <c r="AK72"/>
  <c r="AK60"/>
  <c r="AJ43"/>
  <c r="AJ76" s="1"/>
  <c r="AJ77" s="1"/>
  <c r="AJ61"/>
  <c r="AJ73"/>
  <c r="AJ75" s="1"/>
  <c r="AI89"/>
  <c r="AI88"/>
  <c r="AI90" s="1"/>
  <c r="AK68" l="1"/>
  <c r="AK39"/>
  <c r="AJ65"/>
  <c r="AJ62"/>
  <c r="AK74"/>
  <c r="AK64"/>
  <c r="AK70" l="1"/>
  <c r="AK69"/>
  <c r="AK42"/>
  <c r="AK41"/>
  <c r="AL44" s="1"/>
  <c r="AL24" s="1"/>
  <c r="AL25" s="1"/>
  <c r="AL27" s="1"/>
  <c r="AJ66"/>
  <c r="AJ82"/>
  <c r="AJ86" s="1"/>
  <c r="AJ88" l="1"/>
  <c r="AJ90" s="1"/>
  <c r="AJ89"/>
  <c r="AK43"/>
  <c r="AK76" s="1"/>
  <c r="AK77" s="1"/>
  <c r="AK61"/>
  <c r="AK73"/>
  <c r="AK75" s="1"/>
  <c r="AL60"/>
  <c r="AL72"/>
  <c r="AL40"/>
  <c r="AL64" l="1"/>
  <c r="AL39"/>
  <c r="AL68"/>
  <c r="AL74"/>
  <c r="AK62"/>
  <c r="AK65"/>
  <c r="AK82" l="1"/>
  <c r="AK86" s="1"/>
  <c r="AK66"/>
  <c r="AL41"/>
  <c r="AM44" s="1"/>
  <c r="AM24" s="1"/>
  <c r="AM25" s="1"/>
  <c r="AM27" s="1"/>
  <c r="AL42"/>
  <c r="AL70"/>
  <c r="AL69"/>
  <c r="AK89" l="1"/>
  <c r="AK88"/>
  <c r="AK90" s="1"/>
  <c r="AM72"/>
  <c r="AM60"/>
  <c r="AM40"/>
  <c r="AL43"/>
  <c r="AL76" s="1"/>
  <c r="AL77" s="1"/>
  <c r="AL73"/>
  <c r="AL75" s="1"/>
  <c r="AL61"/>
  <c r="AM39" l="1"/>
  <c r="AM68"/>
  <c r="AL62"/>
  <c r="AL65"/>
  <c r="AM64"/>
  <c r="AM74"/>
  <c r="AL66" l="1"/>
  <c r="AL82"/>
  <c r="AL86" s="1"/>
  <c r="AM42"/>
  <c r="AM41"/>
  <c r="AN44" s="1"/>
  <c r="AN24" s="1"/>
  <c r="AN25" s="1"/>
  <c r="AN27" s="1"/>
  <c r="AM70"/>
  <c r="AM69"/>
  <c r="AM43" l="1"/>
  <c r="AM76" s="1"/>
  <c r="AM77" s="1"/>
  <c r="AM73"/>
  <c r="AM75" s="1"/>
  <c r="AM61"/>
  <c r="AL89"/>
  <c r="AL88"/>
  <c r="AL90" s="1"/>
  <c r="AN72"/>
  <c r="AN60"/>
  <c r="AN40"/>
  <c r="AN74" l="1"/>
  <c r="AN68"/>
  <c r="AN39"/>
  <c r="AM62"/>
  <c r="AM65"/>
  <c r="AN64"/>
  <c r="AN70" l="1"/>
  <c r="AN69"/>
  <c r="AM66"/>
  <c r="AM82"/>
  <c r="AM86" s="1"/>
  <c r="AN42"/>
  <c r="AN41"/>
  <c r="AO44" s="1"/>
  <c r="AO24" s="1"/>
  <c r="AO25" s="1"/>
  <c r="AO27" s="1"/>
  <c r="AN43" l="1"/>
  <c r="AN76" s="1"/>
  <c r="AN77" s="1"/>
  <c r="AN61"/>
  <c r="AN73"/>
  <c r="AN75" s="1"/>
  <c r="AO72"/>
  <c r="AO40"/>
  <c r="AO60"/>
  <c r="AM89"/>
  <c r="AM88"/>
  <c r="AM90" s="1"/>
  <c r="AO74" l="1"/>
  <c r="AO68"/>
  <c r="AO39"/>
  <c r="AN62"/>
  <c r="AN65"/>
  <c r="AO64"/>
  <c r="AO70" l="1"/>
  <c r="AO69"/>
  <c r="AN66"/>
  <c r="AN82"/>
  <c r="AN86" s="1"/>
  <c r="AO41"/>
  <c r="AP44" s="1"/>
  <c r="AP24" s="1"/>
  <c r="AP25" s="1"/>
  <c r="AP27" s="1"/>
  <c r="AO42"/>
  <c r="AP72" l="1"/>
  <c r="AP60"/>
  <c r="AP40"/>
  <c r="AO43"/>
  <c r="AO76" s="1"/>
  <c r="AO77" s="1"/>
  <c r="AO61"/>
  <c r="AO73"/>
  <c r="AO75" s="1"/>
  <c r="AN88"/>
  <c r="AN90" s="1"/>
  <c r="AN89"/>
  <c r="AP74" l="1"/>
  <c r="AP64"/>
  <c r="AP39"/>
  <c r="AP68"/>
  <c r="AO65"/>
  <c r="AO62"/>
  <c r="AP42" l="1"/>
  <c r="AP41"/>
  <c r="AQ44" s="1"/>
  <c r="AQ24" s="1"/>
  <c r="AQ25" s="1"/>
  <c r="AQ27" s="1"/>
  <c r="AP70"/>
  <c r="AP69"/>
  <c r="AO82"/>
  <c r="AO86" s="1"/>
  <c r="AO66"/>
  <c r="AO89" l="1"/>
  <c r="AO88"/>
  <c r="AO90" s="1"/>
  <c r="AP43"/>
  <c r="AP76" s="1"/>
  <c r="AP77" s="1"/>
  <c r="AP61"/>
  <c r="AP73"/>
  <c r="AP75" s="1"/>
  <c r="AQ72"/>
  <c r="AQ40"/>
  <c r="AQ60"/>
  <c r="AQ74" l="1"/>
  <c r="AQ39"/>
  <c r="AQ68"/>
  <c r="AQ64"/>
  <c r="AP65"/>
  <c r="AP62"/>
  <c r="AP66" l="1"/>
  <c r="AP82"/>
  <c r="AP86" s="1"/>
  <c r="AQ42"/>
  <c r="AQ41"/>
  <c r="AR44" s="1"/>
  <c r="AR24" s="1"/>
  <c r="AR25" s="1"/>
  <c r="AR27" s="1"/>
  <c r="AQ70"/>
  <c r="AQ69"/>
  <c r="AQ43" l="1"/>
  <c r="AQ76" s="1"/>
  <c r="AQ77" s="1"/>
  <c r="AQ73"/>
  <c r="AQ75" s="1"/>
  <c r="AQ61"/>
  <c r="AP88"/>
  <c r="AP90" s="1"/>
  <c r="AP89"/>
  <c r="AR40"/>
  <c r="AR60"/>
  <c r="AR72"/>
  <c r="AR74" l="1"/>
  <c r="AQ62"/>
  <c r="AQ65"/>
  <c r="AR68"/>
  <c r="AR39"/>
  <c r="AR64"/>
  <c r="AQ66" l="1"/>
  <c r="AQ82"/>
  <c r="AQ86" s="1"/>
  <c r="AR70"/>
  <c r="AR69"/>
  <c r="AR41"/>
  <c r="AS44" s="1"/>
  <c r="AS24" s="1"/>
  <c r="AS25" s="1"/>
  <c r="AS27" s="1"/>
  <c r="AR42"/>
  <c r="AS72" l="1"/>
  <c r="AS60"/>
  <c r="AS40"/>
  <c r="AQ89"/>
  <c r="AQ88"/>
  <c r="AQ90" s="1"/>
  <c r="AR43"/>
  <c r="AR76" s="1"/>
  <c r="AR77" s="1"/>
  <c r="AR61"/>
  <c r="AR73"/>
  <c r="AR75" s="1"/>
  <c r="AS39" l="1"/>
  <c r="AS68"/>
  <c r="AS74"/>
  <c r="AS64"/>
  <c r="AR65"/>
  <c r="AR62"/>
  <c r="AS70" l="1"/>
  <c r="AS69"/>
  <c r="AS42"/>
  <c r="AS41"/>
  <c r="AT44" s="1"/>
  <c r="AT24" s="1"/>
  <c r="AT25" s="1"/>
  <c r="AT27" s="1"/>
  <c r="AR66"/>
  <c r="AR82"/>
  <c r="AR86" s="1"/>
  <c r="AR89" l="1"/>
  <c r="AR88"/>
  <c r="AR90" s="1"/>
  <c r="AS43"/>
  <c r="AS76" s="1"/>
  <c r="AS77" s="1"/>
  <c r="AS73"/>
  <c r="AS75" s="1"/>
  <c r="AS61"/>
  <c r="AT40"/>
  <c r="AT72"/>
  <c r="AT60"/>
  <c r="AS65" l="1"/>
  <c r="AS62"/>
  <c r="AT68"/>
  <c r="AT39"/>
  <c r="AT74"/>
  <c r="AT64"/>
  <c r="AT70" l="1"/>
  <c r="AT69"/>
  <c r="AS82"/>
  <c r="AS86" s="1"/>
  <c r="AS66"/>
  <c r="AT42"/>
  <c r="AT41"/>
  <c r="AU44" s="1"/>
  <c r="AU24" s="1"/>
  <c r="AU25" s="1"/>
  <c r="AU27" s="1"/>
  <c r="AU60" l="1"/>
  <c r="AU72"/>
  <c r="AU40"/>
  <c r="AT43"/>
  <c r="AT76" s="1"/>
  <c r="AT77" s="1"/>
  <c r="AT61"/>
  <c r="AT73"/>
  <c r="AT75" s="1"/>
  <c r="AS88"/>
  <c r="AS90" s="1"/>
  <c r="AS89"/>
  <c r="AT62" l="1"/>
  <c r="AT65"/>
  <c r="AU64"/>
  <c r="AU74"/>
  <c r="AU68"/>
  <c r="AU39"/>
  <c r="AT66" l="1"/>
  <c r="AT82"/>
  <c r="AT86" s="1"/>
  <c r="AU70"/>
  <c r="AU69"/>
  <c r="AU41"/>
  <c r="AV44" s="1"/>
  <c r="AV24" s="1"/>
  <c r="AV25" s="1"/>
  <c r="AV27" s="1"/>
  <c r="AU42"/>
  <c r="AV72" l="1"/>
  <c r="AV40"/>
  <c r="AV60"/>
  <c r="AT88"/>
  <c r="AT90" s="1"/>
  <c r="AT89"/>
  <c r="AU43"/>
  <c r="AU76" s="1"/>
  <c r="AU77" s="1"/>
  <c r="AU61"/>
  <c r="AU73"/>
  <c r="AU75" s="1"/>
  <c r="AV68" l="1"/>
  <c r="AV39"/>
  <c r="AV64"/>
  <c r="AV74"/>
  <c r="AU62"/>
  <c r="AU65"/>
  <c r="AU82" l="1"/>
  <c r="AU86" s="1"/>
  <c r="AU66"/>
  <c r="AV70"/>
  <c r="AV69"/>
  <c r="AV42"/>
  <c r="AV41"/>
  <c r="AW44" s="1"/>
  <c r="AW24" s="1"/>
  <c r="AW25" s="1"/>
  <c r="AW27" s="1"/>
  <c r="AV43" l="1"/>
  <c r="AV76" s="1"/>
  <c r="AV77" s="1"/>
  <c r="AV73"/>
  <c r="AV75" s="1"/>
  <c r="AV61"/>
  <c r="AU89"/>
  <c r="AU88"/>
  <c r="AU90" s="1"/>
  <c r="AW40"/>
  <c r="AW60"/>
  <c r="AW72"/>
  <c r="AW68" l="1"/>
  <c r="AW39"/>
  <c r="AV62"/>
  <c r="AV65"/>
  <c r="AW64"/>
  <c r="AW74"/>
  <c r="AW70" l="1"/>
  <c r="AW69"/>
  <c r="AW42"/>
  <c r="AW41"/>
  <c r="AX44" s="1"/>
  <c r="AX24" s="1"/>
  <c r="AX25" s="1"/>
  <c r="AX27" s="1"/>
  <c r="AV66"/>
  <c r="AV82"/>
  <c r="AV86" s="1"/>
  <c r="AW43" l="1"/>
  <c r="AW76" s="1"/>
  <c r="AW77" s="1"/>
  <c r="AW73"/>
  <c r="AW75" s="1"/>
  <c r="AW61"/>
  <c r="AV89"/>
  <c r="AV88"/>
  <c r="AV90" s="1"/>
  <c r="AX60"/>
  <c r="AX72"/>
  <c r="AX40"/>
  <c r="AX68" l="1"/>
  <c r="AX39"/>
  <c r="AX64"/>
  <c r="AW62"/>
  <c r="AW65"/>
  <c r="AX74"/>
  <c r="AW82" l="1"/>
  <c r="AW86" s="1"/>
  <c r="AW66"/>
  <c r="AX70"/>
  <c r="AX69"/>
  <c r="AX42"/>
  <c r="AX41"/>
  <c r="AY44" s="1"/>
  <c r="AY24" s="1"/>
  <c r="AY25" s="1"/>
  <c r="AY27" s="1"/>
  <c r="AY40" l="1"/>
  <c r="AY72"/>
  <c r="AY60"/>
  <c r="AX43"/>
  <c r="AX76" s="1"/>
  <c r="AX77" s="1"/>
  <c r="AX61"/>
  <c r="AX73"/>
  <c r="AX75" s="1"/>
  <c r="AW89"/>
  <c r="AW88"/>
  <c r="AW90" s="1"/>
  <c r="AY64" l="1"/>
  <c r="AX65"/>
  <c r="AX62"/>
  <c r="AY68"/>
  <c r="AY39"/>
  <c r="AY74"/>
  <c r="AY70" l="1"/>
  <c r="AY69"/>
  <c r="AY41"/>
  <c r="AZ44" s="1"/>
  <c r="AZ24" s="1"/>
  <c r="AZ25" s="1"/>
  <c r="AZ27" s="1"/>
  <c r="AY42"/>
  <c r="AX82"/>
  <c r="AX86" s="1"/>
  <c r="AX66"/>
  <c r="AX89" l="1"/>
  <c r="AX88"/>
  <c r="AX90" s="1"/>
  <c r="AZ60"/>
  <c r="AZ72"/>
  <c r="AZ40"/>
  <c r="AY43"/>
  <c r="AY76" s="1"/>
  <c r="AY77" s="1"/>
  <c r="AY73"/>
  <c r="AY75" s="1"/>
  <c r="AY61"/>
  <c r="AY65" l="1"/>
  <c r="AY62"/>
  <c r="AZ74"/>
  <c r="AZ68"/>
  <c r="AZ39"/>
  <c r="AZ64"/>
  <c r="AY82" l="1"/>
  <c r="AY86" s="1"/>
  <c r="AY66"/>
  <c r="AZ70"/>
  <c r="AZ69"/>
  <c r="AZ42"/>
  <c r="AZ41"/>
  <c r="BA44" s="1"/>
  <c r="BA24" s="1"/>
  <c r="BA25" s="1"/>
  <c r="BA27" s="1"/>
  <c r="AZ43" l="1"/>
  <c r="AZ76" s="1"/>
  <c r="AZ77" s="1"/>
  <c r="AZ73"/>
  <c r="AZ75" s="1"/>
  <c r="AZ61"/>
  <c r="AY89"/>
  <c r="AY88"/>
  <c r="AY90" s="1"/>
  <c r="BA72"/>
  <c r="BA40"/>
  <c r="BA60"/>
  <c r="BA74" l="1"/>
  <c r="BA39"/>
  <c r="BA68"/>
  <c r="AZ62"/>
  <c r="AZ65"/>
  <c r="BA64"/>
  <c r="BA42" l="1"/>
  <c r="BA41"/>
  <c r="BB44" s="1"/>
  <c r="BB24" s="1"/>
  <c r="BB25" s="1"/>
  <c r="BB27" s="1"/>
  <c r="AZ66"/>
  <c r="AZ82"/>
  <c r="AZ86" s="1"/>
  <c r="BA70"/>
  <c r="BA69"/>
  <c r="BB60" l="1"/>
  <c r="BB72"/>
  <c r="BB40"/>
  <c r="BA43"/>
  <c r="BA76" s="1"/>
  <c r="BA77" s="1"/>
  <c r="BA73"/>
  <c r="BA75" s="1"/>
  <c r="BA61"/>
  <c r="AZ89"/>
  <c r="AZ88"/>
  <c r="AZ90" s="1"/>
  <c r="BB74" l="1"/>
  <c r="BB64"/>
  <c r="BA62"/>
  <c r="BA65"/>
  <c r="BB68"/>
  <c r="BB39"/>
  <c r="BA66" l="1"/>
  <c r="BA82"/>
  <c r="BA86" s="1"/>
  <c r="BB70"/>
  <c r="BB69"/>
  <c r="BB41"/>
  <c r="BC44" s="1"/>
  <c r="BC24" s="1"/>
  <c r="BC25" s="1"/>
  <c r="BC27" s="1"/>
  <c r="BB42"/>
  <c r="BC72" l="1"/>
  <c r="BC40"/>
  <c r="BC60"/>
  <c r="BB43"/>
  <c r="BB76" s="1"/>
  <c r="BB77" s="1"/>
  <c r="BB61"/>
  <c r="BB73"/>
  <c r="BB75" s="1"/>
  <c r="BA89"/>
  <c r="BA88"/>
  <c r="BA90" s="1"/>
  <c r="BB62" l="1"/>
  <c r="BB65"/>
  <c r="BC74"/>
  <c r="BC68"/>
  <c r="BC39"/>
  <c r="BC64"/>
  <c r="BC70" l="1"/>
  <c r="BC69"/>
  <c r="BB82"/>
  <c r="BB86" s="1"/>
  <c r="BB66"/>
  <c r="BC41"/>
  <c r="BD44" s="1"/>
  <c r="BD24" s="1"/>
  <c r="BD25" s="1"/>
  <c r="BD27" s="1"/>
  <c r="BC42"/>
  <c r="BC43" l="1"/>
  <c r="BC76" s="1"/>
  <c r="BC77" s="1"/>
  <c r="BC73"/>
  <c r="BC75" s="1"/>
  <c r="BC61"/>
  <c r="BB89"/>
  <c r="BB88"/>
  <c r="BB90" s="1"/>
  <c r="BD40"/>
  <c r="BD60"/>
  <c r="BD72"/>
  <c r="BD39" l="1"/>
  <c r="BD68"/>
  <c r="BD64"/>
  <c r="BC65"/>
  <c r="BC62"/>
  <c r="BD74"/>
  <c r="BD70" l="1"/>
  <c r="BD69"/>
  <c r="BD42"/>
  <c r="BD41"/>
  <c r="BE44" s="1"/>
  <c r="BE24" s="1"/>
  <c r="BE25" s="1"/>
  <c r="BE27" s="1"/>
  <c r="BC82"/>
  <c r="BC86" s="1"/>
  <c r="BC66"/>
  <c r="BD43" l="1"/>
  <c r="BD76" s="1"/>
  <c r="BD77" s="1"/>
  <c r="BD61"/>
  <c r="BD73"/>
  <c r="BD75" s="1"/>
  <c r="BC89"/>
  <c r="BC88"/>
  <c r="BC90" s="1"/>
  <c r="BE60"/>
  <c r="BE72"/>
  <c r="BE40"/>
  <c r="BE68" l="1"/>
  <c r="BE39"/>
  <c r="BD65"/>
  <c r="BD62"/>
  <c r="BE64"/>
  <c r="BE74"/>
  <c r="BE70" l="1"/>
  <c r="BE69"/>
  <c r="BE42"/>
  <c r="BE41"/>
  <c r="BF44" s="1"/>
  <c r="BF24" s="1"/>
  <c r="BF25" s="1"/>
  <c r="BF27" s="1"/>
  <c r="BD66"/>
  <c r="BD82"/>
  <c r="BD86" s="1"/>
  <c r="BE43" l="1"/>
  <c r="BE76" s="1"/>
  <c r="BE77" s="1"/>
  <c r="BE73"/>
  <c r="BE75" s="1"/>
  <c r="BE61"/>
  <c r="BD88"/>
  <c r="BD90" s="1"/>
  <c r="BD89"/>
  <c r="BF72"/>
  <c r="BF40"/>
  <c r="BF60"/>
  <c r="BF64" l="1"/>
  <c r="BF74"/>
  <c r="BE65"/>
  <c r="BE62"/>
  <c r="BF68"/>
  <c r="BF39"/>
  <c r="BF70" l="1"/>
  <c r="BF69"/>
  <c r="BE66"/>
  <c r="BE82"/>
  <c r="BE86" s="1"/>
  <c r="BF41"/>
  <c r="BG44" s="1"/>
  <c r="BG24" s="1"/>
  <c r="BG25" s="1"/>
  <c r="BG27" s="1"/>
  <c r="BF42"/>
  <c r="BG60" l="1"/>
  <c r="BG72"/>
  <c r="BG40"/>
  <c r="BF43"/>
  <c r="BF76" s="1"/>
  <c r="BF77" s="1"/>
  <c r="BF73"/>
  <c r="BF75" s="1"/>
  <c r="BF61"/>
  <c r="BE89"/>
  <c r="BE88"/>
  <c r="BE90" s="1"/>
  <c r="BG64" l="1"/>
  <c r="BG74"/>
  <c r="BF65"/>
  <c r="BF62"/>
  <c r="BG68"/>
  <c r="BG39"/>
  <c r="BF82" l="1"/>
  <c r="BF86" s="1"/>
  <c r="BF66"/>
  <c r="BG70"/>
  <c r="BG69"/>
  <c r="BG42"/>
  <c r="BG41"/>
  <c r="BH44" s="1"/>
  <c r="BH24" s="1"/>
  <c r="BH25" s="1"/>
  <c r="BH27" s="1"/>
  <c r="BH72" l="1"/>
  <c r="BH40"/>
  <c r="BH60"/>
  <c r="BG43"/>
  <c r="BG76" s="1"/>
  <c r="BG77" s="1"/>
  <c r="BG73"/>
  <c r="BG75" s="1"/>
  <c r="BG61"/>
  <c r="BF89"/>
  <c r="BF88"/>
  <c r="BF90" s="1"/>
  <c r="BG65" l="1"/>
  <c r="BG62"/>
  <c r="BH74"/>
  <c r="BH39"/>
  <c r="BH68"/>
  <c r="BH64"/>
  <c r="BH70" l="1"/>
  <c r="BH69"/>
  <c r="BG66"/>
  <c r="BG82"/>
  <c r="BG86" s="1"/>
  <c r="BH41"/>
  <c r="BI44" s="1"/>
  <c r="BI24" s="1"/>
  <c r="BI25" s="1"/>
  <c r="BI27" s="1"/>
  <c r="BH42"/>
  <c r="BI60" l="1"/>
  <c r="BI40"/>
  <c r="BI72"/>
  <c r="BH43"/>
  <c r="BH76" s="1"/>
  <c r="BH77" s="1"/>
  <c r="BH73"/>
  <c r="BH75" s="1"/>
  <c r="BH61"/>
  <c r="BG88"/>
  <c r="BG90" s="1"/>
  <c r="BG89"/>
  <c r="BH62" l="1"/>
  <c r="BH65"/>
  <c r="E60"/>
  <c r="BI64"/>
  <c r="E64" s="1"/>
  <c r="BI68"/>
  <c r="BI39"/>
  <c r="E72"/>
  <c r="G31" i="2" s="1"/>
  <c r="G33" s="1"/>
  <c r="BI74" i="24"/>
  <c r="E74" s="1"/>
  <c r="G32" i="2" s="1"/>
  <c r="G34" s="1"/>
  <c r="BH82" i="24" l="1"/>
  <c r="BH86" s="1"/>
  <c r="BH66"/>
  <c r="BI70"/>
  <c r="E70" s="1"/>
  <c r="D70" s="1"/>
  <c r="BI69"/>
  <c r="BI41"/>
  <c r="BI42"/>
  <c r="BI43" l="1"/>
  <c r="BI76" s="1"/>
  <c r="BI73"/>
  <c r="BI61"/>
  <c r="BH89"/>
  <c r="BH88"/>
  <c r="BH90" s="1"/>
  <c r="G16" i="2"/>
  <c r="F16"/>
  <c r="F29" s="1"/>
  <c r="F30" s="1"/>
  <c r="BI77" i="24" l="1"/>
  <c r="E77" s="1"/>
  <c r="G28" i="2" s="1"/>
  <c r="E76" i="24"/>
  <c r="G27" i="2" s="1"/>
  <c r="BI75" i="24"/>
  <c r="E75" s="1"/>
  <c r="G30" i="2" s="1"/>
  <c r="E73" i="24"/>
  <c r="G29" i="2" s="1"/>
  <c r="E61" i="24"/>
  <c r="D60" s="1"/>
  <c r="G15" i="2" s="1"/>
  <c r="BI62" i="24"/>
  <c r="BI65"/>
  <c r="E65" s="1"/>
  <c r="E62" l="1"/>
  <c r="G25" i="2" s="1"/>
  <c r="BI66" i="24"/>
  <c r="E66" s="1"/>
  <c r="G26" i="2" s="1"/>
  <c r="BI82" i="24"/>
  <c r="BI86" s="1"/>
  <c r="BI89" l="1"/>
  <c r="BI88"/>
  <c r="BI90" s="1"/>
</calcChain>
</file>

<file path=xl/comments1.xml><?xml version="1.0" encoding="utf-8"?>
<comments xmlns="http://schemas.openxmlformats.org/spreadsheetml/2006/main">
  <authors>
    <author>Rick Miles</author>
    <author>kyap</author>
  </authors>
  <commentList>
    <comment ref="E5" authorId="0">
      <text>
        <r>
          <rPr>
            <sz val="8"/>
            <color indexed="81"/>
            <rFont val="Tahoma"/>
            <family val="2"/>
          </rPr>
          <t>The RAB is the value of assets on which a return will be earned. The Input sheet requires a value for the opening asset base at the start of Year 1. The RAB will fluctuate from year to year to reflect new capital expenditure, asset disposals and depreciation.</t>
        </r>
      </text>
    </comment>
    <comment ref="J6" authorId="1">
      <text>
        <r>
          <rPr>
            <sz val="8"/>
            <color indexed="81"/>
            <rFont val="Tahoma"/>
            <family val="2"/>
          </rPr>
          <t>Based on the opening RAB values determined in the RFM.</t>
        </r>
      </text>
    </comment>
    <comment ref="K6" authorId="1">
      <text>
        <r>
          <rPr>
            <sz val="8"/>
            <color indexed="81"/>
            <rFont val="Tahoma"/>
            <family val="2"/>
          </rPr>
          <t xml:space="preserve">Inputs for assets under construction are only relevant for DNSPs moving from an as-commissioned approach to an as-incurred approach (hybrid) for recognising capex. Based on values added to the opening RAB in the RFM. </t>
        </r>
      </text>
    </comment>
    <comment ref="L6" authorId="0">
      <text>
        <r>
          <rPr>
            <sz val="8"/>
            <color indexed="81"/>
            <rFont val="Tahoma"/>
            <family val="2"/>
          </rPr>
          <t>Set equal to economic life of asset. Enter a valid numeric life or n/a.</t>
        </r>
      </text>
    </comment>
    <comment ref="M6" authorId="1">
      <text>
        <r>
          <rPr>
            <sz val="8"/>
            <color indexed="81"/>
            <rFont val="Tahoma"/>
            <family val="2"/>
          </rPr>
          <t>Enter a valid numeric life or n/a.</t>
        </r>
      </text>
    </comment>
    <comment ref="N6" authorId="1">
      <text>
        <r>
          <rPr>
            <sz val="8"/>
            <color indexed="81"/>
            <rFont val="Tahoma"/>
            <family val="2"/>
          </rPr>
          <t>Based on the opening tax asset values derived using a method agreed to by the AER or otherwise determined in the RFM.</t>
        </r>
      </text>
    </comment>
    <comment ref="O6" authorId="0">
      <text>
        <r>
          <rPr>
            <sz val="8"/>
            <color indexed="81"/>
            <rFont val="Tahoma"/>
            <family val="2"/>
          </rPr>
          <t>Set equal to tax life specified by the Australian Tax Office for the category of assets and commissioning date. Enter a valid numeric life or n/a.</t>
        </r>
      </text>
    </comment>
    <comment ref="P6" authorId="1">
      <text>
        <r>
          <rPr>
            <sz val="8"/>
            <color indexed="81"/>
            <rFont val="Tahoma"/>
            <family val="2"/>
          </rPr>
          <t>Enter a valid numeric life or n/a.</t>
        </r>
      </text>
    </comment>
    <comment ref="Q6" authorId="1">
      <text>
        <r>
          <rPr>
            <sz val="8"/>
            <color indexed="81"/>
            <rFont val="Tahoma"/>
            <family val="2"/>
          </rPr>
          <t>Insert the base financial year that the regulatory control period commences in.</t>
        </r>
      </text>
    </comment>
    <comment ref="J37" authorId="1">
      <text>
        <r>
          <rPr>
            <sz val="8"/>
            <color indexed="81"/>
            <rFont val="Tahoma"/>
            <family val="2"/>
          </rPr>
          <t>Total opening asset value includes the total value for assets under construction.</t>
        </r>
      </text>
    </comment>
    <comment ref="E39" authorId="1">
      <text>
        <r>
          <rPr>
            <sz val="8"/>
            <color indexed="81"/>
            <rFont val="Tahoma"/>
            <family val="2"/>
          </rPr>
          <t>Exclude half year rate of return. Inputs are assumed to be in end of year terms.</t>
        </r>
      </text>
    </comment>
    <comment ref="Q72" authorId="1">
      <text>
        <r>
          <rPr>
            <sz val="8"/>
            <color indexed="81"/>
            <rFont val="Tahoma"/>
            <family val="2"/>
          </rPr>
          <t>Total for the regulatory control period. Less cap cons</t>
        </r>
      </text>
    </comment>
    <comment ref="E73" authorId="1">
      <text>
        <r>
          <rPr>
            <sz val="8"/>
            <color indexed="81"/>
            <rFont val="Tahoma"/>
            <family val="2"/>
          </rPr>
          <t>Exclude half year rate of return. Inputs are assumed to be in end of year terms.</t>
        </r>
      </text>
    </comment>
    <comment ref="Q106" authorId="1">
      <text>
        <r>
          <rPr>
            <sz val="8"/>
            <color indexed="81"/>
            <rFont val="Tahoma"/>
            <family val="2"/>
          </rPr>
          <t>Total for the regulatory control period.</t>
        </r>
      </text>
    </comment>
    <comment ref="E107" authorId="1">
      <text>
        <r>
          <rPr>
            <sz val="8"/>
            <color indexed="81"/>
            <rFont val="Tahoma"/>
            <family val="2"/>
          </rPr>
          <t>Exclude half year rate of return. Inputs are assumed to be in end of year terms.</t>
        </r>
      </text>
    </comment>
    <comment ref="Q140" authorId="1">
      <text>
        <r>
          <rPr>
            <sz val="8"/>
            <color indexed="81"/>
            <rFont val="Tahoma"/>
            <family val="2"/>
          </rPr>
          <t>Total for the regulatory control period.</t>
        </r>
      </text>
    </comment>
    <comment ref="E141" authorId="1">
      <text>
        <r>
          <rPr>
            <sz val="8"/>
            <color indexed="81"/>
            <rFont val="Tahoma"/>
            <family val="2"/>
          </rPr>
          <t>Exclude half year rate of return. Inputs are assumed to be in end of year terms.</t>
        </r>
      </text>
    </comment>
    <comment ref="Q174" authorId="1">
      <text>
        <r>
          <rPr>
            <sz val="8"/>
            <color indexed="81"/>
            <rFont val="Tahoma"/>
            <family val="2"/>
          </rPr>
          <t>Total for the regulatory control period.</t>
        </r>
      </text>
    </comment>
    <comment ref="E175" authorId="1">
      <text>
        <r>
          <rPr>
            <sz val="8"/>
            <color indexed="81"/>
            <rFont val="Tahoma"/>
            <family val="2"/>
          </rPr>
          <t>Inputs are assumed to be in end of year terms.</t>
        </r>
      </text>
    </comment>
    <comment ref="E181" authorId="1">
      <text>
        <r>
          <rPr>
            <sz val="8"/>
            <color indexed="81"/>
            <rFont val="Tahoma"/>
            <family val="2"/>
          </rPr>
          <t>The calculation for benchmark debt raising costs is based on the practice of treating the allowance as an opex line item.</t>
        </r>
      </text>
    </comment>
    <comment ref="Q183" authorId="1">
      <text>
        <r>
          <rPr>
            <sz val="8"/>
            <color indexed="81"/>
            <rFont val="Tahoma"/>
            <family val="2"/>
          </rPr>
          <t>Total for the regulatory control period.</t>
        </r>
      </text>
    </comment>
    <comment ref="E186" authorId="0">
      <text>
        <r>
          <rPr>
            <sz val="8"/>
            <color indexed="81"/>
            <rFont val="Tahoma"/>
            <family val="2"/>
          </rPr>
          <t>The method to determine the nominal risk free rate is specified in clauses 6.5.2(c) and (d), or in the relevant statement of regulatory intent.</t>
        </r>
      </text>
    </comment>
    <comment ref="E187" authorId="0">
      <text>
        <r>
          <rPr>
            <sz val="8"/>
            <color indexed="81"/>
            <rFont val="Tahoma"/>
            <family val="2"/>
          </rPr>
          <t>Clause 6.4.2(b)(1) requires the AER to specify in the PTRM a methodology that is likely to result in the best estimate of expected inflation. For the time being, the AER will have regard to guidance from a range of indicators in determining the appropriate forecast inflation, including published forecasts and the target range of inflation of the Reserve Bank of Australia.</t>
        </r>
      </text>
    </comment>
    <comment ref="E188" authorId="0">
      <text>
        <r>
          <rPr>
            <sz val="8"/>
            <color indexed="81"/>
            <rFont val="Tahoma"/>
            <family val="2"/>
          </rPr>
          <t>The method to determine the cost of debt margin (or debt risk premium) is set out in clause 6.5.2(e) , or in the relevant statement of regulatory intent.</t>
        </r>
      </text>
    </comment>
    <comment ref="E189" authorId="0">
      <text>
        <r>
          <rPr>
            <sz val="8"/>
            <color indexed="81"/>
            <rFont val="Tahoma"/>
            <family val="2"/>
          </rPr>
          <t xml:space="preserve">As per the relevant statement of regulatory intent </t>
        </r>
      </text>
    </comment>
    <comment ref="E190" authorId="0">
      <text>
        <r>
          <rPr>
            <sz val="8"/>
            <color indexed="81"/>
            <rFont val="Tahoma"/>
            <family val="2"/>
          </rPr>
          <t xml:space="preserve">As per the relevant statement of regulatory intent </t>
        </r>
      </text>
    </comment>
    <comment ref="E191" authorId="0">
      <text>
        <r>
          <rPr>
            <sz val="8"/>
            <color indexed="81"/>
            <rFont val="Tahoma"/>
            <family val="2"/>
          </rPr>
          <t xml:space="preserve">As per the relevant statement of regulatory intent </t>
        </r>
      </text>
    </comment>
    <comment ref="E192" authorId="0">
      <text>
        <r>
          <rPr>
            <sz val="8"/>
            <color indexed="81"/>
            <rFont val="Tahoma"/>
            <family val="2"/>
          </rPr>
          <t xml:space="preserve">As per the relevant statement of regulatory intent </t>
        </r>
      </text>
    </comment>
    <comment ref="E193" authorId="1">
      <text>
        <r>
          <rPr>
            <sz val="8"/>
            <color indexed="81"/>
            <rFont val="Tahoma"/>
            <family val="2"/>
          </rPr>
          <t xml:space="preserve">Based on the framework set out in the report by Allen Consulting Group, </t>
        </r>
        <r>
          <rPr>
            <i/>
            <sz val="8"/>
            <color indexed="81"/>
            <rFont val="Tahoma"/>
            <family val="2"/>
          </rPr>
          <t>Debt and equity raising transaction costs: final report to the ACCC</t>
        </r>
        <r>
          <rPr>
            <sz val="8"/>
            <color indexed="81"/>
            <rFont val="Tahoma"/>
            <family val="2"/>
          </rPr>
          <t xml:space="preserve">,  December 2004, using updated inputs. </t>
        </r>
      </text>
    </comment>
  </commentList>
</comments>
</file>

<file path=xl/comments2.xml><?xml version="1.0" encoding="utf-8"?>
<comments xmlns="http://schemas.openxmlformats.org/spreadsheetml/2006/main">
  <authors>
    <author>david chapman</author>
  </authors>
  <commentList>
    <comment ref="F15" authorId="0">
      <text>
        <r>
          <rPr>
            <sz val="8"/>
            <color indexed="81"/>
            <rFont val="Tahoma"/>
            <family val="2"/>
          </rPr>
          <t>Te is calculated from the cash flows and will vary with the framework chosen for regulatory determination. Type in the number from the relevant model shown to the right.  Alternatively, equate cell F15 directly to say G15. This will create a circular reference which will require calculation mode to be set to</t>
        </r>
        <r>
          <rPr>
            <i/>
            <sz val="8"/>
            <color indexed="81"/>
            <rFont val="Tahoma"/>
            <family val="2"/>
          </rPr>
          <t xml:space="preserve"> iterate</t>
        </r>
        <r>
          <rPr>
            <sz val="8"/>
            <color indexed="81"/>
            <rFont val="Tahoma"/>
            <family val="2"/>
          </rPr>
          <t>.</t>
        </r>
      </text>
    </comment>
    <comment ref="F16" authorId="0">
      <text>
        <r>
          <rPr>
            <sz val="8"/>
            <color indexed="81"/>
            <rFont val="Tahoma"/>
            <family val="2"/>
          </rPr>
          <t xml:space="preserve">Td is calculated from the cash flows and will vary with the framework chosen for regulatory determination. Type in the number from the relevant model shown to the right. Alternatively, equate cell F16 directly to say G16. This will create a circular reference which will require calculation mode to be set to </t>
        </r>
        <r>
          <rPr>
            <i/>
            <sz val="8"/>
            <color indexed="81"/>
            <rFont val="Tahoma"/>
            <family val="2"/>
          </rPr>
          <t>iterate</t>
        </r>
        <r>
          <rPr>
            <sz val="8"/>
            <color indexed="81"/>
            <rFont val="Tahoma"/>
            <family val="2"/>
          </rPr>
          <t>.</t>
        </r>
      </text>
    </comment>
    <comment ref="F24" authorId="0">
      <text>
        <r>
          <rPr>
            <sz val="8"/>
            <color indexed="81"/>
            <rFont val="Tahoma"/>
            <family val="2"/>
          </rPr>
          <t>It should be noted that these formulae differ from formulae found in some literature because Te and Td (obtained from the cash flow analysis) are used in place of the corporate tax rate T.</t>
        </r>
      </text>
    </comment>
  </commentList>
</comments>
</file>

<file path=xl/comments3.xml><?xml version="1.0" encoding="utf-8"?>
<comments xmlns="http://schemas.openxmlformats.org/spreadsheetml/2006/main">
  <authors>
    <author>kyap</author>
  </authors>
  <commentList>
    <comment ref="B4" authorId="0">
      <text>
        <r>
          <rPr>
            <sz val="8"/>
            <color indexed="81"/>
            <rFont val="Tahoma"/>
            <family val="2"/>
          </rPr>
          <t>The Assets and Analysis worksheets display 55 years of data so that the effective tax rate for the DNSP can be estimated.</t>
        </r>
      </text>
    </comment>
  </commentList>
</comments>
</file>

<file path=xl/comments4.xml><?xml version="1.0" encoding="utf-8"?>
<comments xmlns="http://schemas.openxmlformats.org/spreadsheetml/2006/main">
  <authors>
    <author>david chapman</author>
    <author>Luke Griffin</author>
  </authors>
  <commentList>
    <comment ref="B41" authorId="0">
      <text>
        <r>
          <rPr>
            <sz val="8"/>
            <color indexed="81"/>
            <rFont val="Tahoma"/>
            <family val="2"/>
          </rPr>
          <t>For existing assets there may be an existing accumulated tax loss. If this is the case then the tax loss being carried forward into period 1 should be recorded in cell F37.</t>
        </r>
      </text>
    </comment>
    <comment ref="F41" authorId="0">
      <text>
        <r>
          <rPr>
            <sz val="8"/>
            <color indexed="81"/>
            <rFont val="Tahoma"/>
            <family val="2"/>
          </rPr>
          <t>Obtain carried forward tax loss from tax accounts or company statutory accounts.</t>
        </r>
      </text>
    </comment>
    <comment ref="C60" authorId="1">
      <text>
        <r>
          <rPr>
            <sz val="8"/>
            <color indexed="81"/>
            <rFont val="Tahoma"/>
            <family val="2"/>
          </rPr>
          <t>Calculated as the percentage difference between pre and post tax cash flows.</t>
        </r>
      </text>
    </comment>
    <comment ref="B67" authorId="0">
      <text>
        <r>
          <rPr>
            <sz val="8"/>
            <color indexed="81"/>
            <rFont val="Tahoma"/>
            <family val="2"/>
          </rPr>
          <t>Cash Flow to debt represents cash flows from perspective of the borrower. It does not reflect actual cash received by the lender.</t>
        </r>
      </text>
    </comment>
    <comment ref="C68" authorId="0">
      <text>
        <r>
          <rPr>
            <sz val="8"/>
            <color indexed="81"/>
            <rFont val="Tahoma"/>
            <family val="2"/>
          </rPr>
          <t>This row calculates the utilisation of the debt shield to reduce taxable income.</t>
        </r>
      </text>
    </comment>
    <comment ref="E70" authorId="0">
      <text>
        <r>
          <rPr>
            <sz val="8"/>
            <color indexed="81"/>
            <rFont val="Tahoma"/>
            <family val="2"/>
          </rPr>
          <t>When the tax shield is fully utilised this value will equal Rd*(1-T).</t>
        </r>
      </text>
    </comment>
  </commentList>
</comments>
</file>

<file path=xl/sharedStrings.xml><?xml version="1.0" encoding="utf-8"?>
<sst xmlns="http://schemas.openxmlformats.org/spreadsheetml/2006/main" count="492" uniqueCount="330">
  <si>
    <t>Nominal Risk Free Rate</t>
  </si>
  <si>
    <t>Real Risk Free Rate</t>
  </si>
  <si>
    <t>Inflation Rate</t>
  </si>
  <si>
    <t>f</t>
  </si>
  <si>
    <t>Corporate Tax Rate</t>
  </si>
  <si>
    <t>T</t>
  </si>
  <si>
    <t>Te</t>
  </si>
  <si>
    <t>Td</t>
  </si>
  <si>
    <t>g</t>
  </si>
  <si>
    <t>E/V</t>
  </si>
  <si>
    <t>D/V</t>
  </si>
  <si>
    <t>Nominal Vanilla WACC</t>
  </si>
  <si>
    <t>Real Vanilla WACC</t>
  </si>
  <si>
    <t>Capital Expenditure</t>
  </si>
  <si>
    <t>Real Asset Values</t>
  </si>
  <si>
    <t>Nominal Asset Values</t>
  </si>
  <si>
    <t>Tax Depreciation</t>
  </si>
  <si>
    <t>Residual Tax Value (end period)</t>
  </si>
  <si>
    <t>Revenue Building Blocks</t>
  </si>
  <si>
    <t>Return on Asset</t>
  </si>
  <si>
    <t xml:space="preserve"> - Return on Equity</t>
  </si>
  <si>
    <t xml:space="preserve"> - Return on Debt</t>
  </si>
  <si>
    <t>Tax Payable</t>
  </si>
  <si>
    <t>Less Value of Imputation Credits</t>
  </si>
  <si>
    <t xml:space="preserve"> - Equity</t>
  </si>
  <si>
    <t xml:space="preserve"> - Debt</t>
  </si>
  <si>
    <t>Interest Payments</t>
  </si>
  <si>
    <t>Repayment of Debt</t>
  </si>
  <si>
    <t>Nominal Cash Flow Analysis</t>
  </si>
  <si>
    <t>Tax Calculation</t>
  </si>
  <si>
    <t>Taxable Income</t>
  </si>
  <si>
    <t>Tax Expenses</t>
  </si>
  <si>
    <t xml:space="preserve"> - Tax Depreciation</t>
  </si>
  <si>
    <t xml:space="preserve"> - Interest</t>
  </si>
  <si>
    <t>Total Tax Expenses</t>
  </si>
  <si>
    <t>Real Cash Flow to Equity</t>
  </si>
  <si>
    <t>Nominal Cash Flow to Equity Holders</t>
  </si>
  <si>
    <t>Return on Equity</t>
  </si>
  <si>
    <t>Nominal Cash Flows to Assets</t>
  </si>
  <si>
    <t>Te  =</t>
  </si>
  <si>
    <t>Value of Imputation Credits</t>
  </si>
  <si>
    <t>RAB (start period)</t>
  </si>
  <si>
    <t>Revenue</t>
  </si>
  <si>
    <t>Nominal Tax Allowance</t>
  </si>
  <si>
    <t>Real Tax Allowance</t>
  </si>
  <si>
    <t>MRP</t>
  </si>
  <si>
    <t>Rf</t>
  </si>
  <si>
    <t xml:space="preserve">Market Risk Premium </t>
  </si>
  <si>
    <t>Cumulative Inflation Index (CPI end period)</t>
  </si>
  <si>
    <t>Value</t>
  </si>
  <si>
    <t>NPV</t>
  </si>
  <si>
    <t>Formula Approximation</t>
  </si>
  <si>
    <t>WACC Analysis</t>
  </si>
  <si>
    <t>Td  =</t>
  </si>
  <si>
    <t>Return on Capital</t>
  </si>
  <si>
    <t>Net Tax Costs</t>
  </si>
  <si>
    <t>Net Cash Flow to Debt</t>
  </si>
  <si>
    <t>Effective Tax Rate for Debt (Effective Debt Shield)</t>
  </si>
  <si>
    <t>GRAPH DATA</t>
  </si>
  <si>
    <t>(intermediate tax calculation)</t>
  </si>
  <si>
    <t>%ROE (1 year)</t>
  </si>
  <si>
    <t>%real ROE (1 year)</t>
  </si>
  <si>
    <t>Asset Class 1</t>
  </si>
  <si>
    <t>Asset Class 2</t>
  </si>
  <si>
    <t>Opening Asset Value</t>
  </si>
  <si>
    <t>Remaining Life</t>
  </si>
  <si>
    <t>Standard Life</t>
  </si>
  <si>
    <t>Year</t>
  </si>
  <si>
    <t>Cost of Capital</t>
  </si>
  <si>
    <t>Asset Class 3</t>
  </si>
  <si>
    <t>βe</t>
  </si>
  <si>
    <t>Capex</t>
  </si>
  <si>
    <t>Initial Asset Base</t>
  </si>
  <si>
    <t>Basic Building Block Model</t>
  </si>
  <si>
    <t>Input Data &amp; Calculated Inputs</t>
  </si>
  <si>
    <t>Introduction</t>
  </si>
  <si>
    <t>Asset Class 4</t>
  </si>
  <si>
    <t>Asset Class 5</t>
  </si>
  <si>
    <t>Asset Class 6</t>
  </si>
  <si>
    <t>Asset Class 7</t>
  </si>
  <si>
    <t>Asset Class 8</t>
  </si>
  <si>
    <t>Asset Class 9</t>
  </si>
  <si>
    <t>Nominal Capex</t>
  </si>
  <si>
    <t>Asset Class 10</t>
  </si>
  <si>
    <t>Asset Class 11</t>
  </si>
  <si>
    <t>Asset Class 12</t>
  </si>
  <si>
    <t>Asset Class 13</t>
  </si>
  <si>
    <t>Asset Class 14</t>
  </si>
  <si>
    <t>Asset Class 15</t>
  </si>
  <si>
    <t>Asset Class 16</t>
  </si>
  <si>
    <t>Asset Class 17</t>
  </si>
  <si>
    <t>Input Variables</t>
  </si>
  <si>
    <t>Tax Standard Life</t>
  </si>
  <si>
    <t>Tax Remaining Life</t>
  </si>
  <si>
    <t>Rrf</t>
  </si>
  <si>
    <t>Rd</t>
  </si>
  <si>
    <t>Rrd</t>
  </si>
  <si>
    <t>Cash Flow Analysis Below This Line</t>
  </si>
  <si>
    <t>Real Capex</t>
  </si>
  <si>
    <t xml:space="preserve"> - Opex</t>
  </si>
  <si>
    <t>Post-Tax Building Block Cash Flow Model</t>
  </si>
  <si>
    <t>Cost of Capital Parameters</t>
  </si>
  <si>
    <t xml:space="preserve"> -  Pre-tax</t>
  </si>
  <si>
    <t xml:space="preserve"> -  Post-tax </t>
  </si>
  <si>
    <t>Total</t>
  </si>
  <si>
    <t>Proportion of Equity Funding</t>
  </si>
  <si>
    <t>Proportion of Debt Funding</t>
  </si>
  <si>
    <t>Asset Roll Forward</t>
  </si>
  <si>
    <t>Net Present Values</t>
  </si>
  <si>
    <t>Project NPV Check</t>
  </si>
  <si>
    <t>Post-tax Nominal Return on Equity(pre-imp)</t>
  </si>
  <si>
    <t>Post-tax Real Return on Equity(pre-imp)</t>
  </si>
  <si>
    <t>To do so, select Options from the Tools menu in Excel, then select the Calculation tab.</t>
  </si>
  <si>
    <t>Make sure that Manual (rather than Automatic) is selected and tick the iteration box.</t>
  </si>
  <si>
    <t>Deduction Utilised to Reduce Tax</t>
  </si>
  <si>
    <t>Unutilised Deductions Carried Forward</t>
  </si>
  <si>
    <t>Further Dissection of Cash Flows</t>
  </si>
  <si>
    <t>Equity at Start of Period</t>
  </si>
  <si>
    <t>RAB Residual Value</t>
  </si>
  <si>
    <t>Post-tax Return on Equity</t>
  </si>
  <si>
    <t>Numbers in Orange cells are transferred from relevant sheets</t>
  </si>
  <si>
    <t>Numbers in White cells are calculated on this sheet from input parameters.</t>
  </si>
  <si>
    <t>Assets Under Construction</t>
  </si>
  <si>
    <t>Base Financial Year</t>
  </si>
  <si>
    <t>Asset Class 18</t>
  </si>
  <si>
    <t>Asset Class 19</t>
  </si>
  <si>
    <t>Asset Class 20</t>
  </si>
  <si>
    <t>Debt raising costs</t>
  </si>
  <si>
    <t>Real Straight-line Depreciation</t>
  </si>
  <si>
    <t>Inflation Assumption (CPI % increase)</t>
  </si>
  <si>
    <t>Opening Regulated Asset Base</t>
  </si>
  <si>
    <t>Inflation on Opening RAB</t>
  </si>
  <si>
    <t>Nominal Straight-line Depreciation</t>
  </si>
  <si>
    <t>Nominal Residual RAB (end period)</t>
  </si>
  <si>
    <t>Inflated Nominal Residual RAB (start period)</t>
  </si>
  <si>
    <t>Real Residual RAB (end period)</t>
  </si>
  <si>
    <t>Real Residual RAB (start period)</t>
  </si>
  <si>
    <t>Revenue Forecasts in Absence of Corporate Tax</t>
  </si>
  <si>
    <t>Before using the PTRM, Excel’s iteration mode of calculation needs to be selected.</t>
  </si>
  <si>
    <t>Nominal Regulatory Depreciation</t>
  </si>
  <si>
    <t>Return of Asset (regulatory depreciation)</t>
  </si>
  <si>
    <t>Opening Tax Value</t>
  </si>
  <si>
    <t>Nominal Tax Values</t>
  </si>
  <si>
    <t>Equity Beta</t>
  </si>
  <si>
    <t>Input cells are in blue</t>
  </si>
  <si>
    <t>Utilisation of Imputation (Franking) Credits</t>
  </si>
  <si>
    <t>Cost of Debt Margin</t>
  </si>
  <si>
    <t xml:space="preserve">Pre-tax Real WACC </t>
  </si>
  <si>
    <t xml:space="preserve">Post-tax Nominal WACC </t>
  </si>
  <si>
    <t xml:space="preserve">Post-tax Real WACC </t>
  </si>
  <si>
    <t xml:space="preserve">Pre-tax Nominal WACC </t>
  </si>
  <si>
    <t>Real Pre-tax Cost of Debt</t>
  </si>
  <si>
    <t>Nominal Pre-tax Cost of Debt</t>
  </si>
  <si>
    <r>
      <t xml:space="preserve">Utilisation of Imputation (Franking) Credits        </t>
    </r>
    <r>
      <rPr>
        <sz val="10"/>
        <rFont val="Symbol"/>
        <family val="1"/>
        <charset val="2"/>
      </rPr>
      <t>g</t>
    </r>
  </si>
  <si>
    <t>Nominal Risk Free Rate                                      Rf</t>
  </si>
  <si>
    <t>Inflation Rate                                                             f</t>
  </si>
  <si>
    <t>Proportion of Debt Funding                                D/V</t>
  </si>
  <si>
    <t>Equity Beta                                                              βe</t>
  </si>
  <si>
    <t xml:space="preserve">                          Dr</t>
  </si>
  <si>
    <t>Debt Raising Cost Benchmark                           Dr</t>
  </si>
  <si>
    <t>Regulatory Control Period Analysis</t>
  </si>
  <si>
    <t>IRR (during regulatory control period)</t>
  </si>
  <si>
    <t>Target (during regulatory control period)</t>
  </si>
  <si>
    <t>Asset Class Name</t>
  </si>
  <si>
    <t xml:space="preserve"> - Tax Loss Carried Forward</t>
  </si>
  <si>
    <t>(nominal value)</t>
  </si>
  <si>
    <t>PV for Returns on and of Asset Only</t>
  </si>
  <si>
    <t>PV for Capex Only</t>
  </si>
  <si>
    <t xml:space="preserve"> -  Post-tax + Value of Imputation Credits</t>
  </si>
  <si>
    <t>Check on Vanilla WACC Cash Flow (nom)</t>
  </si>
  <si>
    <t>Check on Vanilla WACC Cash Flow (real)</t>
  </si>
  <si>
    <t>Add back Capex</t>
  </si>
  <si>
    <t>Less Nominal Depreciation of RAB</t>
  </si>
  <si>
    <t>Gives Nominal Return to Equity</t>
  </si>
  <si>
    <t>Less Inflation in Equity Component</t>
  </si>
  <si>
    <t>Gives Real Return to Equity</t>
  </si>
  <si>
    <t>Add Debt Repayment</t>
  </si>
  <si>
    <t>Less Opex</t>
  </si>
  <si>
    <t>Less Interest</t>
  </si>
  <si>
    <t>Less Tax</t>
  </si>
  <si>
    <t>Plus Imputation Credits</t>
  </si>
  <si>
    <t>Less Capex</t>
  </si>
  <si>
    <t>Less Loan Repayments</t>
  </si>
  <si>
    <t>Debt Risk Premium                                           DRP</t>
  </si>
  <si>
    <t>Market Risk Premium                                        MRP</t>
  </si>
  <si>
    <t>DRP</t>
  </si>
  <si>
    <t>This model illustrates the basic elements of the AER's building block calculation and associated price and revenue constraints for distribution businesses.</t>
  </si>
  <si>
    <t>The model is intended to produce X factors that are applicable to revenue caps, price caps and revenue yield forms of control.</t>
  </si>
  <si>
    <t>INSTRUCTIONS FOR USE</t>
  </si>
  <si>
    <t xml:space="preserve">1. Fill out cells in "input" sheet. These cells are highlighted blue. </t>
  </si>
  <si>
    <t>Input data required include:</t>
  </si>
  <si>
    <t>by asset class-</t>
  </si>
  <si>
    <t>opening asset life</t>
  </si>
  <si>
    <t>remaining life</t>
  </si>
  <si>
    <t>useful life</t>
  </si>
  <si>
    <t>remaining tax life</t>
  </si>
  <si>
    <t>standard tax life</t>
  </si>
  <si>
    <t>forecast capex</t>
  </si>
  <si>
    <t>forecast disposals</t>
  </si>
  <si>
    <t>forecast customer contributions</t>
  </si>
  <si>
    <t>forecast total opex</t>
  </si>
  <si>
    <t>WACC parameters</t>
  </si>
  <si>
    <t>actual prices per each tariff component</t>
  </si>
  <si>
    <t>forecast quantities per each tariff component</t>
  </si>
  <si>
    <t xml:space="preserve">This sheet provides for the calculation of X factors under three basic forms of control, namely a weighted average price cap, revenue cap and revenue yield. </t>
  </si>
  <si>
    <t>These may be amended to suit the particular form of control applicable to the DNSP</t>
  </si>
  <si>
    <t>X factor calculations</t>
  </si>
  <si>
    <t>Discount rate</t>
  </si>
  <si>
    <t>Forecast inflation</t>
  </si>
  <si>
    <t>Building block components</t>
  </si>
  <si>
    <t>Return on capital</t>
  </si>
  <si>
    <t>O&amp;M</t>
  </si>
  <si>
    <t>Benchmark Tax liability</t>
  </si>
  <si>
    <t>Difference in NPVs</t>
  </si>
  <si>
    <t>Difference between final year revenue and requirement</t>
  </si>
  <si>
    <t>P_0</t>
  </si>
  <si>
    <t>X_1</t>
  </si>
  <si>
    <t>X_2</t>
  </si>
  <si>
    <t>X_3</t>
  </si>
  <si>
    <t>X_4</t>
  </si>
  <si>
    <t>positive P0, X imply real decrease in price/ revenue constraint</t>
  </si>
  <si>
    <t>Revenue cap calculation</t>
  </si>
  <si>
    <t>Smoothed revenue cap ($m)</t>
  </si>
  <si>
    <t>Summary</t>
  </si>
  <si>
    <t>Revenues ($m, nominal)</t>
  </si>
  <si>
    <t>Revenue cap</t>
  </si>
  <si>
    <t>Building block requirement</t>
  </si>
  <si>
    <t>X factors</t>
  </si>
  <si>
    <t>inflation index</t>
  </si>
  <si>
    <t>Nominal smoothed revenues ($M)</t>
  </si>
  <si>
    <t>To run the 'Fix_Te' macro manually, select Macro from the Tools menu, and then select Macros. Highlight 'Fix_Te' and click on Run.</t>
  </si>
  <si>
    <t>Nominal unsmoothed revenues ($M)</t>
  </si>
  <si>
    <t>Additional tax income</t>
  </si>
  <si>
    <t xml:space="preserve"> - capital contributions</t>
  </si>
  <si>
    <t>Annual Revenue Requirement</t>
  </si>
  <si>
    <t>Input expenditure data should be valued in real terms of the year indicated, as at the end of that year.</t>
  </si>
  <si>
    <t>The value of X may differ for each year of the period but must be set such that the NPV of revenues is equal to the NPV of the total building block revenue requirement for the period.</t>
  </si>
  <si>
    <t>2. Select X factors and P-0 on the "X factor" sheet</t>
  </si>
  <si>
    <t>The X factor sheet provides input values for each X but contains macro buttons which can be used to goal seek a value of P0 for each form of control to equate the NPVs of forecast and required revenues</t>
  </si>
  <si>
    <t>Building block revenues and cash flows are modelled in nominal terms unless specified otherwise.</t>
  </si>
  <si>
    <t>Cash flow to Asset</t>
  </si>
  <si>
    <t>Cash flow to Asset Post-tax</t>
  </si>
  <si>
    <t>Cash flow to Asset Real</t>
  </si>
  <si>
    <t>Cash flow to Asset Real Post-tax</t>
  </si>
  <si>
    <t>Cash flow with Imputation</t>
  </si>
  <si>
    <t>Effective Tax Rate for Equity (From Relevant Cash flows)</t>
  </si>
  <si>
    <t>version 01</t>
  </si>
  <si>
    <t>version no.</t>
  </si>
  <si>
    <t>date of issue</t>
  </si>
  <si>
    <t>details of amendments</t>
  </si>
  <si>
    <t>Post Tax Revenue Model</t>
  </si>
  <si>
    <t>Asset Class 21</t>
  </si>
  <si>
    <t>Asset Class 22</t>
  </si>
  <si>
    <t>Asset Class 23</t>
  </si>
  <si>
    <t>Asset Class 24</t>
  </si>
  <si>
    <t>Asset Class 25</t>
  </si>
  <si>
    <t>Asset Class 26</t>
  </si>
  <si>
    <t>Asset Class 27</t>
  </si>
  <si>
    <t>Asset Class 28</t>
  </si>
  <si>
    <t>Asset Class 29</t>
  </si>
  <si>
    <t>Asset Class 30</t>
  </si>
  <si>
    <t>AMENDMENT RECORD</t>
  </si>
  <si>
    <t>carry-over amounts</t>
  </si>
  <si>
    <t>PV for end of period assets</t>
  </si>
  <si>
    <t>Carry-over amounts</t>
  </si>
  <si>
    <t>Opex (excludes carry-over amounts)</t>
  </si>
  <si>
    <t>Opex (includes carry-over amounts)</t>
  </si>
  <si>
    <t>Clause 6.2.6 requires that the form of control applicable to "standard direct control" services be of a CPI-X form.</t>
  </si>
  <si>
    <t xml:space="preserve"> - Pre-tax Income</t>
  </si>
  <si>
    <t>Electricity Distribution Network Service Providers</t>
  </si>
  <si>
    <t>Version: 02</t>
  </si>
  <si>
    <t>version 02</t>
  </si>
  <si>
    <t>-</t>
  </si>
  <si>
    <t>1. totals in row 37 of the "Input" sheet changed to sum rows 7 to 36</t>
  </si>
  <si>
    <t>3. tax depreciation totals in row 479 of the "Assets" sheet changed to include tax depreciation calculated for all asset classes</t>
  </si>
  <si>
    <t>Date: 19 June 2009</t>
  </si>
  <si>
    <t>2. depreciation on capex calculated in rows 169 to 178 and 182 to 191 of the "Assets" sheet changed to refer to correct capex inputs for each year</t>
  </si>
  <si>
    <t>2014-15</t>
  </si>
  <si>
    <t>2013-14</t>
  </si>
  <si>
    <t>Equity raising costs</t>
  </si>
  <si>
    <t>s</t>
  </si>
  <si>
    <t>Assumed Dx % of opex</t>
  </si>
  <si>
    <t>CPI (2013-14 = 100)</t>
  </si>
  <si>
    <t>Total (exc ERC)</t>
  </si>
  <si>
    <t>Maximum Allowed Revenue ($m)</t>
  </si>
  <si>
    <t>Sub-transmission lines and cables</t>
  </si>
  <si>
    <t>Cable tunnel (dx)</t>
  </si>
  <si>
    <t>Distribution lines and cables</t>
  </si>
  <si>
    <t>Substations</t>
  </si>
  <si>
    <t>Transformers</t>
  </si>
  <si>
    <t>Low Voltage Lines and Cables</t>
  </si>
  <si>
    <t>Customer Metering and Load Control</t>
  </si>
  <si>
    <t>Customer Metering (digital)</t>
  </si>
  <si>
    <t>Communications (digital) - dx</t>
  </si>
  <si>
    <t>Total Communications</t>
  </si>
  <si>
    <t>System IT (dx)</t>
  </si>
  <si>
    <t>Ancillary substation equipment (dx)</t>
  </si>
  <si>
    <t>Land and Easements</t>
  </si>
  <si>
    <t>Emergency Spares (Major Plant, Excludes Inventory)</t>
  </si>
  <si>
    <t>Furniture, fittings, plant and equipment</t>
  </si>
  <si>
    <t>Land (non-system)</t>
  </si>
  <si>
    <t>Other non system assets</t>
  </si>
  <si>
    <t>IT systems</t>
  </si>
  <si>
    <t>Motor vehicles</t>
  </si>
  <si>
    <t>Buildings</t>
  </si>
  <si>
    <t>ke</t>
  </si>
  <si>
    <t>kd</t>
  </si>
  <si>
    <t xml:space="preserve"> </t>
  </si>
  <si>
    <t>Return of asset (regulatory depreciation)</t>
  </si>
  <si>
    <t>Transmission &amp; Zone land &amp; easements</t>
  </si>
  <si>
    <t>Transmission buildings 132/66kV</t>
  </si>
  <si>
    <t>Zone buildings 132/66kV</t>
  </si>
  <si>
    <t>Transmission transformers 132/66kV</t>
  </si>
  <si>
    <t>Zone transformers 132/66kV</t>
  </si>
  <si>
    <t>Transmission substation equip 132/66kV</t>
  </si>
  <si>
    <t>Zone substation equip 132/66kV</t>
  </si>
  <si>
    <t>Transmission &amp; Zone emergency spares</t>
  </si>
  <si>
    <t>Ancillary substation equipment (tx)</t>
  </si>
  <si>
    <t>132kV tower lines</t>
  </si>
  <si>
    <t>132kV concrete &amp; steel pole lines</t>
  </si>
  <si>
    <t>132kV wood pole lines</t>
  </si>
  <si>
    <t>132kV feeders underground</t>
  </si>
  <si>
    <t>Cable tunnel (tx)</t>
  </si>
  <si>
    <t>Network control &amp; com systems</t>
  </si>
  <si>
    <t>Communications (digital) - tx</t>
  </si>
  <si>
    <t>System IT (tx)</t>
  </si>
  <si>
    <t>n/a</t>
  </si>
  <si>
    <t>Building Block Revenue Requirement ($m)</t>
  </si>
  <si>
    <t>2009-14 EBSS carryover - Tx</t>
  </si>
  <si>
    <t>Tx - Opex</t>
  </si>
</sst>
</file>

<file path=xl/styles.xml><?xml version="1.0" encoding="utf-8"?>
<styleSheet xmlns="http://schemas.openxmlformats.org/spreadsheetml/2006/main">
  <numFmts count="24">
    <numFmt numFmtId="7" formatCode="&quot;$&quot;#,##0.00;\-&quot;$&quot;#,##0.00"/>
    <numFmt numFmtId="8" formatCode="&quot;$&quot;#,##0.00;[Red]\-&quot;$&quot;#,##0.00"/>
    <numFmt numFmtId="41" formatCode="_-* #,##0_-;\-* #,##0_-;_-* &quot;-&quot;_-;_-@_-"/>
    <numFmt numFmtId="44" formatCode="_-&quot;$&quot;* #,##0.00_-;\-&quot;$&quot;* #,##0.00_-;_-&quot;$&quot;* &quot;-&quot;??_-;_-@_-"/>
    <numFmt numFmtId="43" formatCode="_-* #,##0.00_-;\-* #,##0.00_-;_-* &quot;-&quot;??_-;_-@_-"/>
    <numFmt numFmtId="164" formatCode="&quot;$&quot;#,##0.00_);[Red]\(&quot;$&quot;#,##0.00\)"/>
    <numFmt numFmtId="165" formatCode="_(* #,##0_);_(* \(#,##0\);_(* &quot;-&quot;_);_(@_)"/>
    <numFmt numFmtId="166" formatCode="0.0%"/>
    <numFmt numFmtId="167" formatCode="0.0"/>
    <numFmt numFmtId="168" formatCode="_-* #,##0.0_-;\-* #,##0.0_-;_-* &quot;-&quot;??_-;_-@_-"/>
    <numFmt numFmtId="169" formatCode="_-* #,##0.0_-;\-* #,##0.0_-;_-* &quot;-&quot;?_-;_-@_-"/>
    <numFmt numFmtId="170" formatCode="_(* #,##0.0_);_(* \(#,##0.0\);_(* &quot;-&quot;??_);_(@_)"/>
    <numFmt numFmtId="171" formatCode="_-* #,##0_-;\-* #,##0_-;_-* &quot;-&quot;??_-;_-@_-"/>
    <numFmt numFmtId="172" formatCode="_-* #,##0.000_-;\-* #,##0.000_-;_-* &quot;-&quot;??_-;_-@_-"/>
    <numFmt numFmtId="173" formatCode="0.000"/>
    <numFmt numFmtId="174" formatCode="_-* #,##0.000000_-;\-* #,##0.000000_-;_-* &quot;-&quot;??_-;_-@_-"/>
    <numFmt numFmtId="175" formatCode="_-&quot;$&quot;* #,##0_-;\-&quot;$&quot;* #,##0_-;_-&quot;$&quot;* &quot;-&quot;??_-;_-@_-"/>
    <numFmt numFmtId="176" formatCode="_(* #,##0.0_);_(* \(#,##0.0\);_(* &quot;-&quot;_);_(@_)"/>
    <numFmt numFmtId="177" formatCode="_(* #,##0_);_(* \(#,##0\);_(* &quot;-&quot;??_);_(@_)"/>
    <numFmt numFmtId="178" formatCode="[$-C09]dd\-mmm\-yy;@"/>
    <numFmt numFmtId="179" formatCode="_(* #,##0.0_);_(* \(#,##0.0\);_(* &quot;-&quot;?_);_(@_)"/>
    <numFmt numFmtId="180" formatCode="_(* #,##0_);_(* \(#,##0\);_(* &quot;-&quot;?_);_(@_)"/>
    <numFmt numFmtId="181" formatCode="&quot;$&quot;#,##0.00"/>
    <numFmt numFmtId="182" formatCode="_-* #,##0.0000000000_-;\-* #,##0.0000000000_-;_-* &quot;-&quot;??_-;_-@_-"/>
  </numFmts>
  <fonts count="62">
    <font>
      <sz val="10"/>
      <name val="Arial"/>
    </font>
    <font>
      <sz val="10"/>
      <name val="Arial"/>
      <family val="2"/>
    </font>
    <font>
      <sz val="9"/>
      <name val="Times New Roman"/>
      <family val="1"/>
    </font>
    <font>
      <b/>
      <sz val="10"/>
      <name val="Arial"/>
      <family val="2"/>
    </font>
    <font>
      <b/>
      <sz val="10"/>
      <name val="Arial"/>
      <family val="2"/>
    </font>
    <font>
      <sz val="10"/>
      <color indexed="12"/>
      <name val="Arial"/>
      <family val="2"/>
    </font>
    <font>
      <sz val="10"/>
      <color indexed="10"/>
      <name val="Arial"/>
      <family val="2"/>
    </font>
    <font>
      <sz val="10"/>
      <name val="Arial"/>
      <family val="2"/>
    </font>
    <font>
      <sz val="10"/>
      <color indexed="9"/>
      <name val="Arial"/>
      <family val="2"/>
    </font>
    <font>
      <sz val="10"/>
      <color indexed="53"/>
      <name val="Arial"/>
      <family val="2"/>
    </font>
    <font>
      <b/>
      <sz val="10"/>
      <color indexed="10"/>
      <name val="Arial"/>
      <family val="2"/>
    </font>
    <font>
      <sz val="8"/>
      <color indexed="81"/>
      <name val="Tahoma"/>
      <family val="2"/>
    </font>
    <font>
      <b/>
      <sz val="12"/>
      <name val="Arial"/>
      <family val="2"/>
    </font>
    <font>
      <sz val="12"/>
      <name val="Arial"/>
      <family val="2"/>
    </font>
    <font>
      <sz val="10"/>
      <name val="Symbol"/>
      <family val="1"/>
      <charset val="2"/>
    </font>
    <font>
      <sz val="10"/>
      <name val="Arial"/>
      <family val="2"/>
    </font>
    <font>
      <b/>
      <sz val="10"/>
      <color indexed="12"/>
      <name val="Arial"/>
      <family val="2"/>
    </font>
    <font>
      <i/>
      <sz val="8"/>
      <color indexed="81"/>
      <name val="Tahoma"/>
      <family val="2"/>
    </font>
    <font>
      <sz val="10"/>
      <color indexed="22"/>
      <name val="Arial"/>
      <family val="2"/>
    </font>
    <font>
      <b/>
      <sz val="12"/>
      <name val="Arial"/>
      <family val="2"/>
    </font>
    <font>
      <i/>
      <sz val="8"/>
      <name val="Arial"/>
      <family val="2"/>
    </font>
    <font>
      <b/>
      <sz val="10"/>
      <color indexed="22"/>
      <name val="Arial"/>
      <family val="2"/>
    </font>
    <font>
      <b/>
      <sz val="10"/>
      <color indexed="9"/>
      <name val="Arial"/>
      <family val="2"/>
    </font>
    <font>
      <sz val="36"/>
      <name val="Arial"/>
      <family val="2"/>
    </font>
    <font>
      <sz val="22"/>
      <color indexed="9"/>
      <name val="Arial"/>
      <family val="2"/>
    </font>
    <font>
      <i/>
      <sz val="10"/>
      <name val="Arial"/>
      <family val="2"/>
    </font>
    <font>
      <sz val="10"/>
      <color indexed="9"/>
      <name val="Arial"/>
      <family val="2"/>
    </font>
    <font>
      <b/>
      <sz val="9"/>
      <name val="Arial"/>
      <family val="2"/>
    </font>
    <font>
      <b/>
      <sz val="8"/>
      <name val="Arial"/>
      <family val="2"/>
    </font>
    <font>
      <sz val="8"/>
      <name val="Arial"/>
      <family val="2"/>
    </font>
    <font>
      <sz val="12"/>
      <name val="Arial"/>
      <family val="2"/>
    </font>
    <font>
      <sz val="36"/>
      <name val="Arial"/>
      <family val="2"/>
    </font>
    <font>
      <b/>
      <sz val="16"/>
      <name val="Arial"/>
      <family val="2"/>
    </font>
    <font>
      <sz val="16"/>
      <name val="Arial"/>
      <family val="2"/>
    </font>
    <font>
      <b/>
      <sz val="18"/>
      <color indexed="56"/>
      <name val="Cambria"/>
      <family val="2"/>
    </font>
    <font>
      <u/>
      <sz val="11"/>
      <color indexed="12"/>
      <name val="Calibri"/>
      <family val="2"/>
    </font>
    <font>
      <sz val="9"/>
      <name val="Arial"/>
      <family val="2"/>
    </font>
    <font>
      <b/>
      <sz val="9"/>
      <color indexed="9"/>
      <name val="Arial"/>
      <family val="2"/>
    </font>
    <font>
      <sz val="11"/>
      <color indexed="8"/>
      <name val="Calibri"/>
      <family val="2"/>
    </font>
    <font>
      <sz val="11"/>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0"/>
      <name val="Arial"/>
      <family val="2"/>
    </font>
    <font>
      <sz val="10"/>
      <name val="Arial"/>
      <family val="2"/>
    </font>
    <font>
      <u val="singleAccounting"/>
      <sz val="10"/>
      <name val="Arial"/>
      <family val="2"/>
    </font>
    <font>
      <sz val="10"/>
      <color theme="0"/>
      <name val="Arial"/>
      <family val="2"/>
    </font>
    <font>
      <sz val="10"/>
      <color rgb="FFFF0000"/>
      <name val="Arial"/>
      <family val="2"/>
    </font>
    <font>
      <b/>
      <sz val="10"/>
      <color theme="9" tint="0.59999389629810485"/>
      <name val="Arial"/>
      <family val="2"/>
    </font>
    <font>
      <sz val="10"/>
      <color rgb="FFC00000"/>
      <name val="Arial"/>
      <family val="2"/>
    </font>
  </fonts>
  <fills count="38">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49"/>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bgColor indexed="64"/>
      </patternFill>
    </fill>
    <fill>
      <patternFill patternType="solid">
        <fgColor indexed="55"/>
      </patternFill>
    </fill>
    <fill>
      <patternFill patternType="solid">
        <fgColor indexed="26"/>
        <bgColor indexed="64"/>
      </patternFill>
    </fill>
    <fill>
      <patternFill patternType="solid">
        <fgColor indexed="44"/>
        <bgColor indexed="64"/>
      </patternFill>
    </fill>
    <fill>
      <patternFill patternType="solid">
        <fgColor indexed="27"/>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indexed="49"/>
        <bgColor indexed="64"/>
      </patternFill>
    </fill>
    <fill>
      <patternFill patternType="solid">
        <fgColor indexed="13"/>
        <bgColor indexed="64"/>
      </patternFill>
    </fill>
    <fill>
      <patternFill patternType="solid">
        <fgColor indexed="9"/>
        <bgColor indexed="64"/>
      </patternFill>
    </fill>
    <fill>
      <patternFill patternType="solid">
        <fgColor indexed="41"/>
        <bgColor indexed="64"/>
      </patternFill>
    </fill>
    <fill>
      <patternFill patternType="solid">
        <fgColor indexed="47"/>
        <bgColor indexed="64"/>
      </patternFill>
    </fill>
    <fill>
      <patternFill patternType="solid">
        <fgColor theme="0"/>
        <bgColor indexed="64"/>
      </patternFill>
    </fill>
    <fill>
      <patternFill patternType="solid">
        <fgColor theme="3" tint="0.79998168889431442"/>
        <bgColor indexed="64"/>
      </patternFill>
    </fill>
  </fills>
  <borders count="4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bottom/>
      <diagonal/>
    </border>
    <border>
      <left/>
      <right/>
      <top style="thin">
        <color indexed="22"/>
      </top>
      <bottom/>
      <diagonal/>
    </border>
    <border>
      <left style="thin">
        <color indexed="23"/>
      </left>
      <right/>
      <top style="thin">
        <color indexed="23"/>
      </top>
      <bottom/>
      <diagonal/>
    </border>
    <border>
      <left/>
      <right/>
      <top style="thin">
        <color indexed="23"/>
      </top>
      <bottom/>
      <diagonal/>
    </border>
    <border>
      <left style="thin">
        <color indexed="23"/>
      </left>
      <right/>
      <top/>
      <bottom/>
      <diagonal/>
    </border>
    <border>
      <left style="thin">
        <color indexed="23"/>
      </left>
      <right/>
      <top/>
      <bottom style="thin">
        <color indexed="23"/>
      </bottom>
      <diagonal/>
    </border>
    <border>
      <left/>
      <right/>
      <top/>
      <bottom style="thin">
        <color indexed="23"/>
      </bottom>
      <diagonal/>
    </border>
    <border>
      <left style="thin">
        <color indexed="23"/>
      </left>
      <right style="thin">
        <color indexed="23"/>
      </right>
      <top style="thin">
        <color indexed="23"/>
      </top>
      <bottom/>
      <diagonal/>
    </border>
    <border>
      <left style="thin">
        <color indexed="23"/>
      </left>
      <right style="thin">
        <color indexed="23"/>
      </right>
      <top/>
      <bottom/>
      <diagonal/>
    </border>
    <border>
      <left style="thin">
        <color indexed="23"/>
      </left>
      <right style="thin">
        <color indexed="23"/>
      </right>
      <top/>
      <bottom style="thin">
        <color indexed="23"/>
      </bottom>
      <diagonal/>
    </border>
    <border>
      <left style="thin">
        <color indexed="55"/>
      </left>
      <right/>
      <top style="thin">
        <color indexed="55"/>
      </top>
      <bottom/>
      <diagonal/>
    </border>
    <border>
      <left/>
      <right/>
      <top style="thin">
        <color indexed="55"/>
      </top>
      <bottom/>
      <diagonal/>
    </border>
    <border>
      <left style="thin">
        <color indexed="55"/>
      </left>
      <right/>
      <top/>
      <bottom/>
      <diagonal/>
    </border>
    <border>
      <left/>
      <right style="thin">
        <color indexed="23"/>
      </right>
      <top style="thin">
        <color indexed="23"/>
      </top>
      <bottom/>
      <diagonal/>
    </border>
    <border>
      <left/>
      <right style="thin">
        <color indexed="23"/>
      </right>
      <top/>
      <bottom/>
      <diagonal/>
    </border>
    <border>
      <left style="thin">
        <color indexed="64"/>
      </left>
      <right style="thin">
        <color indexed="64"/>
      </right>
      <top/>
      <bottom style="thin">
        <color indexed="64"/>
      </bottom>
      <diagonal/>
    </border>
    <border>
      <left/>
      <right/>
      <top style="thin">
        <color indexed="64"/>
      </top>
      <bottom style="thin">
        <color indexed="23"/>
      </bottom>
      <diagonal/>
    </border>
    <border>
      <left/>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theme="1" tint="0.499984740745262"/>
      </bottom>
      <diagonal/>
    </border>
    <border>
      <left style="thin">
        <color theme="1" tint="0.499984740745262"/>
      </left>
      <right/>
      <top style="thin">
        <color theme="1" tint="0.499984740745262"/>
      </top>
      <bottom/>
      <diagonal/>
    </border>
    <border>
      <left/>
      <right style="thin">
        <color theme="1" tint="0.499984740745262"/>
      </right>
      <top/>
      <bottom/>
      <diagonal/>
    </border>
  </borders>
  <cellStyleXfs count="77">
    <xf numFmtId="0" fontId="0" fillId="0" borderId="0"/>
    <xf numFmtId="0" fontId="38" fillId="2" borderId="0" applyNumberFormat="0" applyBorder="0" applyAlignment="0" applyProtection="0"/>
    <xf numFmtId="0" fontId="38" fillId="4" borderId="0" applyNumberFormat="0" applyBorder="0" applyAlignment="0" applyProtection="0"/>
    <xf numFmtId="0" fontId="38" fillId="6" borderId="0" applyNumberFormat="0" applyBorder="0" applyAlignment="0" applyProtection="0"/>
    <xf numFmtId="0" fontId="38" fillId="7" borderId="0" applyNumberFormat="0" applyBorder="0" applyAlignment="0" applyProtection="0"/>
    <xf numFmtId="0" fontId="38" fillId="8" borderId="0" applyNumberFormat="0" applyBorder="0" applyAlignment="0" applyProtection="0"/>
    <xf numFmtId="0" fontId="38" fillId="3" borderId="0" applyNumberFormat="0" applyBorder="0" applyAlignment="0" applyProtection="0"/>
    <xf numFmtId="0" fontId="38" fillId="10" borderId="0" applyNumberFormat="0" applyBorder="0" applyAlignment="0" applyProtection="0"/>
    <xf numFmtId="0" fontId="38" fillId="11" borderId="0" applyNumberFormat="0" applyBorder="0" applyAlignment="0" applyProtection="0"/>
    <xf numFmtId="0" fontId="38" fillId="13" borderId="0" applyNumberFormat="0" applyBorder="0" applyAlignment="0" applyProtection="0"/>
    <xf numFmtId="0" fontId="38" fillId="7" borderId="0" applyNumberFormat="0" applyBorder="0" applyAlignment="0" applyProtection="0"/>
    <xf numFmtId="0" fontId="38" fillId="10" borderId="0" applyNumberFormat="0" applyBorder="0" applyAlignment="0" applyProtection="0"/>
    <xf numFmtId="0" fontId="38" fillId="15" borderId="0" applyNumberFormat="0" applyBorder="0" applyAlignment="0" applyProtection="0"/>
    <xf numFmtId="0" fontId="40" fillId="16" borderId="0" applyNumberFormat="0" applyBorder="0" applyAlignment="0" applyProtection="0"/>
    <xf numFmtId="0" fontId="40" fillId="11" borderId="0" applyNumberFormat="0" applyBorder="0" applyAlignment="0" applyProtection="0"/>
    <xf numFmtId="0" fontId="40" fillId="13" borderId="0" applyNumberFormat="0" applyBorder="0" applyAlignment="0" applyProtection="0"/>
    <xf numFmtId="0" fontId="40" fillId="17" borderId="0" applyNumberFormat="0" applyBorder="0" applyAlignment="0" applyProtection="0"/>
    <xf numFmtId="0" fontId="40" fillId="9"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40" fillId="20" borderId="0" applyNumberFormat="0" applyBorder="0" applyAlignment="0" applyProtection="0"/>
    <xf numFmtId="0" fontId="40" fillId="21" borderId="0" applyNumberFormat="0" applyBorder="0" applyAlignment="0" applyProtection="0"/>
    <xf numFmtId="0" fontId="40" fillId="17" borderId="0" applyNumberFormat="0" applyBorder="0" applyAlignment="0" applyProtection="0"/>
    <xf numFmtId="0" fontId="40" fillId="9" borderId="0" applyNumberFormat="0" applyBorder="0" applyAlignment="0" applyProtection="0"/>
    <xf numFmtId="0" fontId="40" fillId="22" borderId="0" applyNumberFormat="0" applyBorder="0" applyAlignment="0" applyProtection="0"/>
    <xf numFmtId="0" fontId="41" fillId="4" borderId="0" applyNumberFormat="0" applyBorder="0" applyAlignment="0" applyProtection="0"/>
    <xf numFmtId="165" fontId="7" fillId="23" borderId="0" applyNumberFormat="0" applyFont="0" applyBorder="0" applyAlignment="0">
      <alignment horizontal="right"/>
    </xf>
    <xf numFmtId="0" fontId="42" fillId="14" borderId="1" applyNumberFormat="0" applyAlignment="0" applyProtection="0"/>
    <xf numFmtId="0" fontId="43" fillId="24" borderId="2" applyNumberFormat="0" applyAlignment="0" applyProtection="0"/>
    <xf numFmtId="43" fontId="1" fillId="0" borderId="0" applyFont="0" applyFill="0" applyBorder="0" applyAlignment="0" applyProtection="0"/>
    <xf numFmtId="43" fontId="55" fillId="0" borderId="0" applyFont="0" applyFill="0" applyBorder="0" applyAlignment="0" applyProtection="0"/>
    <xf numFmtId="43" fontId="7" fillId="0" borderId="0" applyFont="0" applyFill="0" applyBorder="0" applyAlignment="0" applyProtection="0"/>
    <xf numFmtId="43" fontId="56" fillId="0" borderId="0" applyFont="0" applyFill="0" applyBorder="0" applyAlignment="0" applyProtection="0"/>
    <xf numFmtId="44" fontId="1" fillId="0" borderId="0" applyFont="0" applyFill="0" applyBorder="0" applyAlignment="0" applyProtection="0"/>
    <xf numFmtId="44" fontId="55" fillId="0" borderId="0" applyFont="0" applyFill="0" applyBorder="0" applyAlignment="0" applyProtection="0"/>
    <xf numFmtId="44" fontId="7" fillId="0" borderId="0" applyFont="0" applyFill="0" applyBorder="0" applyAlignment="0" applyProtection="0"/>
    <xf numFmtId="0" fontId="44" fillId="0" borderId="0" applyNumberFormat="0" applyFill="0" applyBorder="0" applyAlignment="0" applyProtection="0"/>
    <xf numFmtId="0" fontId="45" fillId="6" borderId="0" applyNumberFormat="0" applyBorder="0" applyAlignment="0" applyProtection="0"/>
    <xf numFmtId="0" fontId="46" fillId="0" borderId="3" applyNumberFormat="0" applyFill="0" applyAlignment="0" applyProtection="0"/>
    <xf numFmtId="0" fontId="47" fillId="0" borderId="4" applyNumberFormat="0" applyFill="0" applyAlignment="0" applyProtection="0"/>
    <xf numFmtId="0" fontId="48" fillId="0" borderId="5" applyNumberFormat="0" applyFill="0" applyAlignment="0" applyProtection="0"/>
    <xf numFmtId="0" fontId="48" fillId="0" borderId="0" applyNumberFormat="0" applyFill="0" applyBorder="0" applyAlignment="0" applyProtection="0"/>
    <xf numFmtId="0" fontId="35" fillId="0" borderId="0" applyNumberFormat="0" applyFill="0" applyBorder="0" applyAlignment="0" applyProtection="0">
      <alignment vertical="top"/>
      <protection locked="0"/>
    </xf>
    <xf numFmtId="41" fontId="36" fillId="23" borderId="0" applyFont="0" applyBorder="0" applyAlignment="0"/>
    <xf numFmtId="166" fontId="36" fillId="23" borderId="0" applyFont="0" applyBorder="0" applyAlignment="0"/>
    <xf numFmtId="179" fontId="7" fillId="25" borderId="0" applyFont="0" applyBorder="0">
      <alignment horizontal="right"/>
    </xf>
    <xf numFmtId="0" fontId="49" fillId="3" borderId="1" applyNumberFormat="0" applyAlignment="0" applyProtection="0"/>
    <xf numFmtId="165" fontId="1" fillId="26" borderId="0" applyFont="0" applyBorder="0" applyAlignment="0">
      <alignment horizontal="right"/>
      <protection locked="0"/>
    </xf>
    <xf numFmtId="165" fontId="7" fillId="26" borderId="0" applyFont="0" applyBorder="0" applyAlignment="0">
      <alignment horizontal="right"/>
      <protection locked="0"/>
    </xf>
    <xf numFmtId="165" fontId="55" fillId="26" borderId="0" applyFont="0" applyBorder="0" applyAlignment="0">
      <alignment horizontal="right"/>
      <protection locked="0"/>
    </xf>
    <xf numFmtId="10" fontId="7" fillId="27" borderId="0" applyFont="0" applyBorder="0">
      <alignment horizontal="right"/>
      <protection locked="0"/>
    </xf>
    <xf numFmtId="165" fontId="7" fillId="27" borderId="0" applyFont="0" applyBorder="0" applyAlignment="0">
      <alignment horizontal="right"/>
      <protection locked="0"/>
    </xf>
    <xf numFmtId="3" fontId="7" fillId="28" borderId="0" applyFont="0" applyBorder="0">
      <protection locked="0"/>
    </xf>
    <xf numFmtId="10" fontId="36" fillId="28" borderId="0" applyBorder="0" applyAlignment="0">
      <protection locked="0"/>
    </xf>
    <xf numFmtId="180" fontId="7" fillId="29" borderId="0" applyFont="0" applyBorder="0">
      <alignment horizontal="right"/>
      <protection locked="0"/>
    </xf>
    <xf numFmtId="10" fontId="3" fillId="29" borderId="0" applyFont="0" applyBorder="0" applyAlignment="0">
      <alignment horizontal="left"/>
      <protection locked="0"/>
    </xf>
    <xf numFmtId="165" fontId="1" fillId="25" borderId="0" applyFont="0" applyBorder="0">
      <alignment horizontal="right"/>
      <protection locked="0"/>
    </xf>
    <xf numFmtId="165" fontId="7" fillId="25" borderId="0" applyFont="0" applyBorder="0">
      <alignment horizontal="right"/>
      <protection locked="0"/>
    </xf>
    <xf numFmtId="165" fontId="55" fillId="25" borderId="0" applyFont="0" applyBorder="0">
      <alignment horizontal="right"/>
      <protection locked="0"/>
    </xf>
    <xf numFmtId="9" fontId="3" fillId="25" borderId="0" applyFont="0" applyBorder="0">
      <alignment horizontal="right"/>
      <protection locked="0"/>
    </xf>
    <xf numFmtId="166" fontId="37" fillId="30" borderId="0" applyBorder="0" applyAlignment="0"/>
    <xf numFmtId="0" fontId="50" fillId="0" borderId="6" applyNumberFormat="0" applyFill="0" applyAlignment="0" applyProtection="0"/>
    <xf numFmtId="179" fontId="36" fillId="23" borderId="7" applyFont="0" applyBorder="0" applyAlignment="0"/>
    <xf numFmtId="166" fontId="27" fillId="23" borderId="0" applyFont="0" applyBorder="0" applyAlignment="0"/>
    <xf numFmtId="0" fontId="51" fillId="12" borderId="0" applyNumberFormat="0" applyBorder="0" applyAlignment="0" applyProtection="0"/>
    <xf numFmtId="0" fontId="7" fillId="0" borderId="0"/>
    <xf numFmtId="0" fontId="38" fillId="0" borderId="0"/>
    <xf numFmtId="0" fontId="7" fillId="0" borderId="0"/>
    <xf numFmtId="0" fontId="7" fillId="5" borderId="8" applyNumberFormat="0" applyFont="0" applyAlignment="0" applyProtection="0"/>
    <xf numFmtId="0" fontId="52" fillId="14" borderId="9" applyNumberFormat="0" applyAlignment="0" applyProtection="0"/>
    <xf numFmtId="9" fontId="1" fillId="0" borderId="0" applyFont="0" applyFill="0" applyBorder="0" applyAlignment="0" applyProtection="0"/>
    <xf numFmtId="9" fontId="7" fillId="0" borderId="0" applyFont="0" applyFill="0" applyBorder="0" applyAlignment="0" applyProtection="0"/>
    <xf numFmtId="9" fontId="55" fillId="0" borderId="0" applyFont="0" applyFill="0" applyBorder="0" applyAlignment="0" applyProtection="0"/>
    <xf numFmtId="0" fontId="39" fillId="0" borderId="0" applyFill="0">
      <alignment horizontal="left" indent="3"/>
    </xf>
    <xf numFmtId="0" fontId="34" fillId="0" borderId="0" applyNumberFormat="0" applyFill="0" applyBorder="0" applyAlignment="0" applyProtection="0"/>
    <xf numFmtId="0" fontId="53" fillId="0" borderId="10" applyNumberFormat="0" applyFill="0" applyAlignment="0" applyProtection="0"/>
    <xf numFmtId="0" fontId="54" fillId="0" borderId="0" applyNumberFormat="0" applyFill="0" applyBorder="0" applyAlignment="0" applyProtection="0"/>
  </cellStyleXfs>
  <cellXfs count="488">
    <xf numFmtId="0" fontId="0" fillId="0" borderId="0" xfId="0"/>
    <xf numFmtId="0" fontId="3" fillId="31" borderId="11" xfId="0" applyFont="1" applyFill="1" applyBorder="1" applyAlignment="1">
      <alignment horizontal="center"/>
    </xf>
    <xf numFmtId="0" fontId="0" fillId="0" borderId="0" xfId="0" applyAlignment="1">
      <alignment horizontal="center"/>
    </xf>
    <xf numFmtId="0" fontId="0" fillId="0" borderId="0" xfId="0" applyBorder="1"/>
    <xf numFmtId="10" fontId="1" fillId="0" borderId="0" xfId="70" applyNumberFormat="1"/>
    <xf numFmtId="0" fontId="0" fillId="32" borderId="0" xfId="0" applyFill="1"/>
    <xf numFmtId="0" fontId="0" fillId="0" borderId="0" xfId="0" applyFill="1"/>
    <xf numFmtId="0" fontId="13" fillId="0" borderId="0" xfId="0" applyFont="1"/>
    <xf numFmtId="0" fontId="0" fillId="0" borderId="0" xfId="0" applyProtection="1">
      <protection locked="0"/>
    </xf>
    <xf numFmtId="0" fontId="0" fillId="0" borderId="0" xfId="0" applyAlignment="1" applyProtection="1">
      <alignment horizontal="center"/>
      <protection locked="0"/>
    </xf>
    <xf numFmtId="0" fontId="0" fillId="0" borderId="0" xfId="0" applyFill="1" applyBorder="1" applyProtection="1">
      <protection locked="0"/>
    </xf>
    <xf numFmtId="0" fontId="7" fillId="0" borderId="0" xfId="0" applyFont="1" applyProtection="1">
      <protection locked="0"/>
    </xf>
    <xf numFmtId="0" fontId="0" fillId="0" borderId="0" xfId="0" applyFill="1" applyProtection="1">
      <protection locked="0"/>
    </xf>
    <xf numFmtId="0" fontId="5" fillId="0" borderId="0" xfId="0" applyFont="1" applyProtection="1">
      <protection locked="0"/>
    </xf>
    <xf numFmtId="0" fontId="1" fillId="0" borderId="0" xfId="0" applyFont="1" applyFill="1" applyProtection="1">
      <protection locked="0"/>
    </xf>
    <xf numFmtId="0" fontId="9" fillId="0" borderId="0" xfId="0" applyFont="1" applyProtection="1">
      <protection locked="0"/>
    </xf>
    <xf numFmtId="0" fontId="18" fillId="0" borderId="0" xfId="0" applyFont="1" applyProtection="1">
      <protection locked="0"/>
    </xf>
    <xf numFmtId="0" fontId="0" fillId="33" borderId="0" xfId="0" applyFill="1" applyBorder="1" applyAlignment="1">
      <alignment wrapText="1"/>
    </xf>
    <xf numFmtId="0" fontId="0" fillId="33" borderId="0" xfId="0" applyFill="1"/>
    <xf numFmtId="0" fontId="3" fillId="33" borderId="0" xfId="0" applyFont="1" applyFill="1" applyAlignment="1">
      <alignment horizontal="center" wrapText="1"/>
    </xf>
    <xf numFmtId="0" fontId="0" fillId="33" borderId="0" xfId="0" applyFill="1" applyBorder="1"/>
    <xf numFmtId="0" fontId="7" fillId="33" borderId="0" xfId="0" applyFont="1" applyFill="1" applyBorder="1" applyAlignment="1">
      <alignment wrapText="1"/>
    </xf>
    <xf numFmtId="0" fontId="0" fillId="33" borderId="0" xfId="0" applyFill="1" applyBorder="1" applyAlignment="1">
      <alignment vertical="center" wrapText="1"/>
    </xf>
    <xf numFmtId="0" fontId="7" fillId="33" borderId="0" xfId="0" applyFont="1" applyFill="1" applyBorder="1" applyAlignment="1">
      <alignment horizontal="left" vertical="center"/>
    </xf>
    <xf numFmtId="0" fontId="3" fillId="33" borderId="0" xfId="0" applyFont="1" applyFill="1" applyBorder="1" applyAlignment="1">
      <alignment horizontal="center"/>
    </xf>
    <xf numFmtId="10" fontId="3" fillId="33" borderId="0" xfId="70" applyNumberFormat="1" applyFont="1" applyFill="1" applyBorder="1" applyAlignment="1">
      <alignment horizontal="center"/>
    </xf>
    <xf numFmtId="0" fontId="3" fillId="33" borderId="0" xfId="0" applyFont="1" applyFill="1" applyBorder="1"/>
    <xf numFmtId="0" fontId="0" fillId="33" borderId="0" xfId="0" applyFill="1" applyAlignment="1">
      <alignment horizontal="center"/>
    </xf>
    <xf numFmtId="0" fontId="0" fillId="33" borderId="0" xfId="0" applyFill="1" applyAlignment="1"/>
    <xf numFmtId="10" fontId="1" fillId="33" borderId="0" xfId="70" applyNumberFormat="1" applyFill="1"/>
    <xf numFmtId="10" fontId="0" fillId="33" borderId="0" xfId="70" applyNumberFormat="1" applyFont="1" applyFill="1"/>
    <xf numFmtId="9" fontId="0" fillId="33" borderId="0" xfId="70" applyNumberFormat="1" applyFont="1" applyFill="1"/>
    <xf numFmtId="166" fontId="0" fillId="33" borderId="0" xfId="70" applyNumberFormat="1" applyFont="1" applyFill="1"/>
    <xf numFmtId="171" fontId="7" fillId="33" borderId="0" xfId="29" applyNumberFormat="1" applyFont="1" applyFill="1"/>
    <xf numFmtId="0" fontId="3" fillId="31" borderId="0" xfId="0" applyFont="1" applyFill="1" applyBorder="1" applyAlignment="1">
      <alignment horizontal="center"/>
    </xf>
    <xf numFmtId="0" fontId="20" fillId="33" borderId="0" xfId="0" applyFont="1" applyFill="1" applyAlignment="1">
      <alignment horizontal="center"/>
    </xf>
    <xf numFmtId="0" fontId="20" fillId="33" borderId="0" xfId="0" applyFont="1" applyFill="1" applyAlignment="1">
      <alignment horizontal="right"/>
    </xf>
    <xf numFmtId="0" fontId="3" fillId="33" borderId="0" xfId="0" applyFont="1" applyFill="1"/>
    <xf numFmtId="43" fontId="20" fillId="33" borderId="0" xfId="29" applyFont="1" applyFill="1" applyAlignment="1">
      <alignment horizontal="left"/>
    </xf>
    <xf numFmtId="171" fontId="0" fillId="33" borderId="0" xfId="29" applyNumberFormat="1" applyFont="1" applyFill="1"/>
    <xf numFmtId="167" fontId="0" fillId="33" borderId="0" xfId="0" applyNumberFormat="1" applyFill="1"/>
    <xf numFmtId="43" fontId="20" fillId="33" borderId="0" xfId="29" applyFont="1" applyFill="1" applyAlignment="1">
      <alignment horizontal="right"/>
    </xf>
    <xf numFmtId="43" fontId="7" fillId="33" borderId="0" xfId="29" applyFont="1" applyFill="1"/>
    <xf numFmtId="0" fontId="3" fillId="33" borderId="0" xfId="0" applyFont="1" applyFill="1" applyAlignment="1">
      <alignment horizontal="right"/>
    </xf>
    <xf numFmtId="0" fontId="0" fillId="33" borderId="12" xfId="0" applyFill="1" applyBorder="1"/>
    <xf numFmtId="0" fontId="3" fillId="33" borderId="12" xfId="0" applyFont="1" applyFill="1" applyBorder="1" applyAlignment="1">
      <alignment horizontal="right"/>
    </xf>
    <xf numFmtId="171" fontId="7" fillId="0" borderId="12" xfId="29" applyNumberFormat="1" applyFont="1" applyFill="1" applyBorder="1"/>
    <xf numFmtId="43" fontId="20" fillId="33" borderId="12" xfId="29" applyFont="1" applyFill="1" applyBorder="1" applyAlignment="1">
      <alignment horizontal="right"/>
    </xf>
    <xf numFmtId="43" fontId="0" fillId="33" borderId="0" xfId="0" applyNumberFormat="1" applyFill="1"/>
    <xf numFmtId="0" fontId="7" fillId="0" borderId="0" xfId="0" applyFont="1" applyAlignment="1" applyProtection="1">
      <alignment horizontal="center"/>
      <protection locked="0"/>
    </xf>
    <xf numFmtId="0" fontId="3" fillId="0" borderId="0" xfId="0" applyFont="1" applyFill="1" applyBorder="1" applyAlignment="1" applyProtection="1">
      <alignment horizontal="center"/>
      <protection locked="0"/>
    </xf>
    <xf numFmtId="0" fontId="7" fillId="33" borderId="0" xfId="0" applyFont="1" applyFill="1" applyProtection="1">
      <protection locked="0"/>
    </xf>
    <xf numFmtId="0" fontId="7" fillId="33" borderId="0" xfId="0" applyFont="1" applyFill="1" applyAlignment="1" applyProtection="1">
      <alignment horizontal="center"/>
      <protection locked="0"/>
    </xf>
    <xf numFmtId="10" fontId="7" fillId="33" borderId="0" xfId="70" applyNumberFormat="1" applyFont="1" applyFill="1" applyProtection="1">
      <protection locked="0"/>
    </xf>
    <xf numFmtId="10" fontId="7" fillId="33" borderId="0" xfId="0" applyNumberFormat="1" applyFont="1" applyFill="1" applyProtection="1">
      <protection locked="0"/>
    </xf>
    <xf numFmtId="0" fontId="0" fillId="33" borderId="0" xfId="0" applyFill="1" applyProtection="1">
      <protection locked="0"/>
    </xf>
    <xf numFmtId="0" fontId="0" fillId="33" borderId="0" xfId="0" applyFill="1" applyAlignment="1" applyProtection="1">
      <alignment horizontal="center"/>
      <protection locked="0"/>
    </xf>
    <xf numFmtId="0" fontId="3" fillId="33" borderId="0" xfId="0" applyFont="1" applyFill="1" applyBorder="1" applyAlignment="1" applyProtection="1">
      <alignment horizontal="center"/>
      <protection locked="0"/>
    </xf>
    <xf numFmtId="0" fontId="7" fillId="33" borderId="0" xfId="0" applyFont="1" applyFill="1" applyBorder="1" applyProtection="1">
      <protection locked="0"/>
    </xf>
    <xf numFmtId="0" fontId="5" fillId="33" borderId="0" xfId="0" applyFont="1" applyFill="1" applyBorder="1" applyProtection="1">
      <protection locked="0"/>
    </xf>
    <xf numFmtId="0" fontId="5" fillId="33" borderId="0" xfId="0" applyFont="1" applyFill="1" applyProtection="1">
      <protection locked="0"/>
    </xf>
    <xf numFmtId="0" fontId="3" fillId="33" borderId="0" xfId="0" applyFont="1" applyFill="1" applyProtection="1">
      <protection locked="0"/>
    </xf>
    <xf numFmtId="0" fontId="7" fillId="33" borderId="13" xfId="0" applyFont="1" applyFill="1" applyBorder="1" applyAlignment="1" applyProtection="1">
      <alignment horizontal="center"/>
      <protection locked="0"/>
    </xf>
    <xf numFmtId="0" fontId="16" fillId="33" borderId="0" xfId="0" applyFont="1" applyFill="1" applyAlignment="1" applyProtection="1">
      <alignment horizontal="center"/>
      <protection locked="0"/>
    </xf>
    <xf numFmtId="173" fontId="3" fillId="33" borderId="14" xfId="29" applyNumberFormat="1" applyFont="1" applyFill="1" applyBorder="1" applyAlignment="1" applyProtection="1">
      <alignment horizontal="center"/>
      <protection locked="0"/>
    </xf>
    <xf numFmtId="0" fontId="3" fillId="33" borderId="0" xfId="0" applyFont="1" applyFill="1" applyAlignment="1" applyProtection="1">
      <alignment horizontal="center"/>
      <protection locked="0"/>
    </xf>
    <xf numFmtId="0" fontId="3" fillId="33" borderId="0" xfId="0" applyFont="1" applyFill="1" applyBorder="1" applyProtection="1">
      <protection locked="0"/>
    </xf>
    <xf numFmtId="0" fontId="7" fillId="33" borderId="0" xfId="0" applyFont="1" applyFill="1" applyBorder="1" applyAlignment="1" applyProtection="1">
      <alignment horizontal="center"/>
      <protection locked="0"/>
    </xf>
    <xf numFmtId="0" fontId="0" fillId="33" borderId="0" xfId="0" applyFill="1" applyBorder="1" applyProtection="1">
      <protection locked="0"/>
    </xf>
    <xf numFmtId="43" fontId="7" fillId="33" borderId="0" xfId="29" applyFont="1" applyFill="1" applyProtection="1">
      <protection locked="0"/>
    </xf>
    <xf numFmtId="43" fontId="3" fillId="33" borderId="0" xfId="29" applyFont="1" applyFill="1" applyAlignment="1" applyProtection="1">
      <alignment horizontal="center" wrapText="1"/>
      <protection locked="0"/>
    </xf>
    <xf numFmtId="0" fontId="3" fillId="33" borderId="0" xfId="0" applyFont="1" applyFill="1" applyBorder="1" applyAlignment="1" applyProtection="1">
      <alignment horizontal="center" wrapText="1"/>
      <protection locked="0"/>
    </xf>
    <xf numFmtId="0" fontId="7" fillId="33" borderId="0" xfId="0" applyFont="1" applyFill="1" applyAlignment="1" applyProtection="1">
      <alignment wrapText="1"/>
      <protection locked="0"/>
    </xf>
    <xf numFmtId="43" fontId="7" fillId="0" borderId="0" xfId="29" applyFont="1" applyFill="1" applyBorder="1" applyProtection="1">
      <protection locked="0"/>
    </xf>
    <xf numFmtId="0" fontId="3" fillId="33" borderId="0" xfId="0" applyFont="1" applyFill="1" applyBorder="1" applyAlignment="1">
      <alignment vertical="center"/>
    </xf>
    <xf numFmtId="166" fontId="7" fillId="33" borderId="0" xfId="70" applyNumberFormat="1" applyFont="1" applyFill="1" applyProtection="1">
      <protection locked="0"/>
    </xf>
    <xf numFmtId="174" fontId="7" fillId="33" borderId="0" xfId="29" applyNumberFormat="1" applyFont="1" applyFill="1" applyProtection="1">
      <protection locked="0"/>
    </xf>
    <xf numFmtId="0" fontId="10" fillId="0" borderId="0" xfId="0" applyFont="1" applyFill="1" applyProtection="1">
      <protection locked="0"/>
    </xf>
    <xf numFmtId="0" fontId="10" fillId="0" borderId="0" xfId="0" applyFont="1" applyFill="1" applyBorder="1" applyProtection="1">
      <protection locked="0"/>
    </xf>
    <xf numFmtId="0" fontId="3" fillId="0" borderId="0" xfId="0" applyFont="1" applyFill="1" applyBorder="1" applyAlignment="1">
      <alignment horizontal="center"/>
    </xf>
    <xf numFmtId="10" fontId="1" fillId="33" borderId="0" xfId="70" applyNumberFormat="1" applyFill="1" applyBorder="1"/>
    <xf numFmtId="43" fontId="1" fillId="33" borderId="0" xfId="29" applyFill="1" applyBorder="1"/>
    <xf numFmtId="0" fontId="3" fillId="33" borderId="0" xfId="0" applyFont="1" applyFill="1" applyAlignment="1">
      <alignment horizontal="center"/>
    </xf>
    <xf numFmtId="0" fontId="12" fillId="33" borderId="0" xfId="0" applyFont="1" applyFill="1" applyBorder="1" applyAlignment="1" applyProtection="1">
      <alignment horizontal="left"/>
      <protection locked="0"/>
    </xf>
    <xf numFmtId="43" fontId="1" fillId="33" borderId="0" xfId="29" applyFill="1" applyProtection="1">
      <protection locked="0"/>
    </xf>
    <xf numFmtId="43" fontId="0" fillId="33" borderId="0" xfId="29" applyFont="1" applyFill="1" applyProtection="1">
      <protection locked="0"/>
    </xf>
    <xf numFmtId="0" fontId="18" fillId="33" borderId="0" xfId="0" applyFont="1" applyFill="1" applyProtection="1">
      <protection locked="0"/>
    </xf>
    <xf numFmtId="10" fontId="0" fillId="33" borderId="0" xfId="70" applyNumberFormat="1" applyFont="1" applyFill="1" applyProtection="1">
      <protection locked="0"/>
    </xf>
    <xf numFmtId="166" fontId="0" fillId="33" borderId="0" xfId="70" applyNumberFormat="1" applyFont="1" applyFill="1" applyProtection="1">
      <protection locked="0"/>
    </xf>
    <xf numFmtId="168" fontId="1" fillId="33" borderId="0" xfId="29" applyNumberFormat="1" applyFill="1" applyProtection="1">
      <protection locked="0"/>
    </xf>
    <xf numFmtId="171" fontId="1" fillId="33" borderId="0" xfId="29" applyNumberFormat="1" applyFill="1" applyProtection="1">
      <protection locked="0"/>
    </xf>
    <xf numFmtId="0" fontId="12" fillId="33" borderId="0" xfId="0" applyFont="1" applyFill="1"/>
    <xf numFmtId="0" fontId="13" fillId="33" borderId="0" xfId="0" applyFont="1" applyFill="1"/>
    <xf numFmtId="0" fontId="0" fillId="33" borderId="0" xfId="0" applyFill="1" applyBorder="1" applyAlignment="1"/>
    <xf numFmtId="168" fontId="0" fillId="33" borderId="0" xfId="29" applyNumberFormat="1" applyFont="1" applyFill="1"/>
    <xf numFmtId="0" fontId="10" fillId="33" borderId="0" xfId="0" applyFont="1" applyFill="1" applyBorder="1" applyProtection="1">
      <protection locked="0"/>
    </xf>
    <xf numFmtId="0" fontId="12" fillId="33" borderId="0" xfId="0" applyFont="1" applyFill="1" applyBorder="1" applyProtection="1">
      <protection locked="0"/>
    </xf>
    <xf numFmtId="0" fontId="10" fillId="33" borderId="0" xfId="0" applyFont="1" applyFill="1" applyProtection="1">
      <protection locked="0"/>
    </xf>
    <xf numFmtId="0" fontId="1" fillId="33" borderId="0" xfId="0" applyFont="1" applyFill="1" applyProtection="1">
      <protection locked="0"/>
    </xf>
    <xf numFmtId="0" fontId="9" fillId="33" borderId="0" xfId="0" applyFont="1" applyFill="1" applyProtection="1">
      <protection locked="0"/>
    </xf>
    <xf numFmtId="168" fontId="0" fillId="33" borderId="0" xfId="0" applyNumberFormat="1" applyFill="1" applyProtection="1">
      <protection locked="0"/>
    </xf>
    <xf numFmtId="0" fontId="6" fillId="33" borderId="0" xfId="0" applyFont="1" applyFill="1" applyProtection="1">
      <protection locked="0"/>
    </xf>
    <xf numFmtId="0" fontId="18" fillId="33" borderId="15" xfId="0" applyFont="1" applyFill="1" applyBorder="1" applyProtection="1">
      <protection locked="0"/>
    </xf>
    <xf numFmtId="0" fontId="18" fillId="33" borderId="15" xfId="0" applyFont="1" applyFill="1" applyBorder="1" applyAlignment="1" applyProtection="1">
      <alignment horizontal="right"/>
      <protection locked="0"/>
    </xf>
    <xf numFmtId="168" fontId="18" fillId="33" borderId="15" xfId="0" applyNumberFormat="1" applyFont="1" applyFill="1" applyBorder="1" applyProtection="1">
      <protection locked="0"/>
    </xf>
    <xf numFmtId="0" fontId="18" fillId="33" borderId="0" xfId="0" applyFont="1" applyFill="1" applyBorder="1" applyProtection="1">
      <protection locked="0"/>
    </xf>
    <xf numFmtId="0" fontId="18" fillId="33" borderId="0" xfId="0" applyFont="1" applyFill="1" applyBorder="1" applyAlignment="1" applyProtection="1">
      <alignment horizontal="right"/>
      <protection locked="0"/>
    </xf>
    <xf numFmtId="168" fontId="18" fillId="33" borderId="0" xfId="0" applyNumberFormat="1" applyFont="1" applyFill="1" applyBorder="1" applyProtection="1">
      <protection locked="0"/>
    </xf>
    <xf numFmtId="169" fontId="18" fillId="33" borderId="0" xfId="0" applyNumberFormat="1" applyFont="1" applyFill="1" applyBorder="1" applyProtection="1">
      <protection locked="0"/>
    </xf>
    <xf numFmtId="170" fontId="7" fillId="33" borderId="0" xfId="0" applyNumberFormat="1" applyFont="1" applyFill="1" applyProtection="1">
      <protection locked="0"/>
    </xf>
    <xf numFmtId="10" fontId="10" fillId="33" borderId="0" xfId="0" applyNumberFormat="1" applyFont="1" applyFill="1" applyBorder="1" applyProtection="1">
      <protection locked="0"/>
    </xf>
    <xf numFmtId="168" fontId="10" fillId="33" borderId="0" xfId="29" applyNumberFormat="1" applyFont="1" applyFill="1" applyBorder="1" applyProtection="1">
      <protection locked="0"/>
    </xf>
    <xf numFmtId="168" fontId="0" fillId="33" borderId="0" xfId="29" applyNumberFormat="1" applyFont="1" applyFill="1" applyProtection="1">
      <protection locked="0"/>
    </xf>
    <xf numFmtId="166" fontId="0" fillId="33" borderId="0" xfId="0" applyNumberFormat="1" applyFill="1" applyProtection="1">
      <protection locked="0"/>
    </xf>
    <xf numFmtId="168" fontId="0" fillId="33" borderId="0" xfId="29" applyNumberFormat="1" applyFont="1" applyFill="1" applyProtection="1"/>
    <xf numFmtId="10" fontId="6" fillId="33" borderId="0" xfId="70" applyNumberFormat="1" applyFont="1" applyFill="1" applyProtection="1">
      <protection locked="0"/>
    </xf>
    <xf numFmtId="164" fontId="6" fillId="33" borderId="0" xfId="0" applyNumberFormat="1" applyFont="1" applyFill="1" applyProtection="1">
      <protection locked="0"/>
    </xf>
    <xf numFmtId="168" fontId="8" fillId="33" borderId="0" xfId="29" applyNumberFormat="1" applyFont="1" applyFill="1" applyProtection="1">
      <protection locked="0"/>
    </xf>
    <xf numFmtId="165" fontId="0" fillId="33" borderId="0" xfId="0" applyNumberFormat="1" applyFill="1" applyProtection="1">
      <protection locked="0"/>
    </xf>
    <xf numFmtId="165" fontId="0" fillId="33" borderId="0" xfId="29" applyNumberFormat="1" applyFont="1" applyFill="1" applyProtection="1">
      <protection locked="0"/>
    </xf>
    <xf numFmtId="0" fontId="0" fillId="33" borderId="0" xfId="0" applyFill="1" applyAlignment="1" applyProtection="1">
      <alignment horizontal="right"/>
      <protection locked="0"/>
    </xf>
    <xf numFmtId="43" fontId="0" fillId="33" borderId="0" xfId="0" applyNumberFormat="1" applyFill="1" applyProtection="1">
      <protection locked="0"/>
    </xf>
    <xf numFmtId="10" fontId="0" fillId="33" borderId="0" xfId="0" applyNumberFormat="1" applyFill="1" applyBorder="1" applyProtection="1">
      <protection locked="0"/>
    </xf>
    <xf numFmtId="0" fontId="23" fillId="33" borderId="0" xfId="0" applyFont="1" applyFill="1"/>
    <xf numFmtId="0" fontId="7" fillId="33" borderId="0" xfId="0" applyFont="1" applyFill="1"/>
    <xf numFmtId="10" fontId="3" fillId="33" borderId="0" xfId="70" applyNumberFormat="1" applyFont="1" applyFill="1" applyBorder="1" applyAlignment="1" applyProtection="1">
      <alignment horizontal="center"/>
      <protection locked="0"/>
    </xf>
    <xf numFmtId="173" fontId="7" fillId="33" borderId="0" xfId="0" applyNumberFormat="1" applyFont="1" applyFill="1" applyProtection="1">
      <protection locked="0"/>
    </xf>
    <xf numFmtId="0" fontId="3" fillId="0" borderId="0" xfId="0" applyFont="1" applyFill="1" applyAlignment="1">
      <alignment horizontal="right"/>
    </xf>
    <xf numFmtId="43" fontId="20" fillId="33" borderId="13" xfId="29" applyFont="1" applyFill="1" applyBorder="1" applyAlignment="1">
      <alignment horizontal="right"/>
    </xf>
    <xf numFmtId="167" fontId="7" fillId="34" borderId="0" xfId="0" applyNumberFormat="1" applyFont="1" applyFill="1" applyBorder="1" applyAlignment="1">
      <alignment horizontal="center" vertical="center" wrapText="1"/>
    </xf>
    <xf numFmtId="0" fontId="7" fillId="0" borderId="0" xfId="0" applyFont="1"/>
    <xf numFmtId="167" fontId="0" fillId="34" borderId="0" xfId="0" applyNumberFormat="1" applyFill="1" applyBorder="1" applyAlignment="1">
      <alignment horizontal="center" wrapText="1"/>
    </xf>
    <xf numFmtId="0" fontId="8" fillId="33" borderId="0" xfId="0" applyFont="1" applyFill="1" applyBorder="1" applyAlignment="1">
      <alignment horizontal="center" vertical="center"/>
    </xf>
    <xf numFmtId="0" fontId="22" fillId="33" borderId="0" xfId="0" applyFont="1" applyFill="1" applyBorder="1" applyAlignment="1">
      <alignment horizontal="center"/>
    </xf>
    <xf numFmtId="0" fontId="26" fillId="33" borderId="0" xfId="0" applyFont="1" applyFill="1" applyProtection="1">
      <protection locked="0"/>
    </xf>
    <xf numFmtId="0" fontId="12" fillId="33" borderId="0" xfId="0" applyFont="1" applyFill="1" applyBorder="1"/>
    <xf numFmtId="0" fontId="7" fillId="33" borderId="0" xfId="0" applyFont="1" applyFill="1" applyBorder="1" applyAlignment="1"/>
    <xf numFmtId="0" fontId="7" fillId="33" borderId="12" xfId="0" applyFont="1" applyFill="1" applyBorder="1"/>
    <xf numFmtId="0" fontId="3" fillId="33" borderId="12" xfId="0" applyFont="1" applyFill="1" applyBorder="1"/>
    <xf numFmtId="0" fontId="12" fillId="33" borderId="0" xfId="0" applyFont="1" applyFill="1" applyBorder="1" applyAlignment="1">
      <alignment horizontal="left"/>
    </xf>
    <xf numFmtId="0" fontId="3" fillId="33" borderId="12" xfId="0" applyFont="1" applyFill="1" applyBorder="1" applyAlignment="1">
      <alignment horizontal="center"/>
    </xf>
    <xf numFmtId="0" fontId="3" fillId="33" borderId="12" xfId="0" applyFont="1" applyFill="1" applyBorder="1" applyAlignment="1">
      <alignment horizontal="left"/>
    </xf>
    <xf numFmtId="0" fontId="0" fillId="33" borderId="13" xfId="0" applyFill="1" applyBorder="1"/>
    <xf numFmtId="44" fontId="1" fillId="33" borderId="0" xfId="33" applyFill="1" applyBorder="1"/>
    <xf numFmtId="2" fontId="0" fillId="34" borderId="1" xfId="0" applyNumberFormat="1" applyFill="1" applyBorder="1" applyProtection="1">
      <protection locked="0"/>
    </xf>
    <xf numFmtId="170" fontId="0" fillId="33" borderId="0" xfId="0" applyNumberFormat="1" applyFill="1" applyBorder="1" applyProtection="1">
      <protection locked="0"/>
    </xf>
    <xf numFmtId="10" fontId="7" fillId="33" borderId="16" xfId="70" applyNumberFormat="1" applyFont="1" applyFill="1" applyBorder="1" applyAlignment="1" applyProtection="1">
      <alignment horizontal="center"/>
      <protection locked="0"/>
    </xf>
    <xf numFmtId="0" fontId="7" fillId="33" borderId="17" xfId="0" applyFont="1" applyFill="1" applyBorder="1" applyProtection="1">
      <protection locked="0"/>
    </xf>
    <xf numFmtId="10" fontId="7" fillId="33" borderId="18" xfId="70" applyNumberFormat="1" applyFont="1" applyFill="1" applyBorder="1" applyAlignment="1" applyProtection="1">
      <alignment horizontal="center"/>
      <protection locked="0"/>
    </xf>
    <xf numFmtId="10" fontId="7" fillId="33" borderId="19" xfId="70" applyNumberFormat="1" applyFont="1" applyFill="1" applyBorder="1" applyAlignment="1" applyProtection="1">
      <alignment horizontal="center"/>
      <protection locked="0"/>
    </xf>
    <xf numFmtId="0" fontId="7" fillId="33" borderId="20" xfId="0" applyFont="1" applyFill="1" applyBorder="1" applyProtection="1">
      <protection locked="0"/>
    </xf>
    <xf numFmtId="10" fontId="7" fillId="33" borderId="21" xfId="70" applyNumberFormat="1" applyFont="1" applyFill="1" applyBorder="1" applyAlignment="1" applyProtection="1">
      <alignment horizontal="center"/>
      <protection locked="0"/>
    </xf>
    <xf numFmtId="10" fontId="7" fillId="33" borderId="21" xfId="70" applyNumberFormat="1" applyFont="1" applyFill="1" applyBorder="1" applyAlignment="1" applyProtection="1">
      <alignment horizontal="center"/>
    </xf>
    <xf numFmtId="10" fontId="7" fillId="33" borderId="22" xfId="70" applyNumberFormat="1" applyFont="1" applyFill="1" applyBorder="1" applyAlignment="1" applyProtection="1">
      <alignment horizontal="center"/>
    </xf>
    <xf numFmtId="10" fontId="3" fillId="33" borderId="22" xfId="70" applyNumberFormat="1" applyFont="1" applyFill="1" applyBorder="1" applyAlignment="1" applyProtection="1">
      <alignment horizontal="center"/>
    </xf>
    <xf numFmtId="10" fontId="7" fillId="33" borderId="22" xfId="0" applyNumberFormat="1" applyFont="1" applyFill="1" applyBorder="1" applyAlignment="1" applyProtection="1">
      <alignment horizontal="center"/>
    </xf>
    <xf numFmtId="43" fontId="7" fillId="34" borderId="18" xfId="29" applyNumberFormat="1" applyFont="1" applyFill="1" applyBorder="1" applyAlignment="1">
      <alignment horizontal="right" vertical="center"/>
    </xf>
    <xf numFmtId="43" fontId="7" fillId="34" borderId="0" xfId="29" applyNumberFormat="1" applyFont="1" applyFill="1" applyBorder="1" applyAlignment="1">
      <alignment horizontal="right" vertical="center"/>
    </xf>
    <xf numFmtId="43" fontId="7" fillId="34" borderId="0" xfId="29" applyFont="1" applyFill="1" applyBorder="1" applyAlignment="1">
      <alignment horizontal="center" vertical="center"/>
    </xf>
    <xf numFmtId="168" fontId="20" fillId="33" borderId="0" xfId="29" applyNumberFormat="1" applyFont="1" applyFill="1"/>
    <xf numFmtId="168" fontId="20" fillId="33" borderId="0" xfId="29" applyNumberFormat="1" applyFont="1" applyFill="1" applyAlignment="1">
      <alignment horizontal="right"/>
    </xf>
    <xf numFmtId="168" fontId="20" fillId="33" borderId="0" xfId="0" applyNumberFormat="1" applyFont="1" applyFill="1"/>
    <xf numFmtId="168" fontId="7" fillId="33" borderId="0" xfId="29" applyNumberFormat="1" applyFont="1" applyFill="1"/>
    <xf numFmtId="43" fontId="20" fillId="33" borderId="12" xfId="29" applyNumberFormat="1" applyFont="1" applyFill="1" applyBorder="1" applyAlignment="1">
      <alignment horizontal="right"/>
    </xf>
    <xf numFmtId="43" fontId="20" fillId="33" borderId="0" xfId="29" applyNumberFormat="1" applyFont="1" applyFill="1" applyAlignment="1">
      <alignment horizontal="right"/>
    </xf>
    <xf numFmtId="0" fontId="0" fillId="35" borderId="13" xfId="0" applyFill="1" applyBorder="1"/>
    <xf numFmtId="0" fontId="0" fillId="35" borderId="0" xfId="0" applyFill="1" applyBorder="1"/>
    <xf numFmtId="0" fontId="24" fillId="35" borderId="0" xfId="0" applyFont="1" applyFill="1" applyBorder="1"/>
    <xf numFmtId="0" fontId="0" fillId="35" borderId="12" xfId="0" applyFill="1" applyBorder="1"/>
    <xf numFmtId="0" fontId="0" fillId="23" borderId="0" xfId="0" applyFill="1"/>
    <xf numFmtId="0" fontId="13" fillId="23" borderId="11" xfId="0" applyFont="1" applyFill="1" applyBorder="1"/>
    <xf numFmtId="0" fontId="12" fillId="23" borderId="11" xfId="0" applyFont="1" applyFill="1" applyBorder="1"/>
    <xf numFmtId="0" fontId="12" fillId="23" borderId="11" xfId="0" applyFont="1" applyFill="1" applyBorder="1" applyAlignment="1">
      <alignment horizontal="center"/>
    </xf>
    <xf numFmtId="10" fontId="12" fillId="23" borderId="11" xfId="70" applyNumberFormat="1" applyFont="1" applyFill="1" applyBorder="1" applyAlignment="1">
      <alignment horizontal="center"/>
    </xf>
    <xf numFmtId="0" fontId="0" fillId="35" borderId="11" xfId="0" applyFill="1" applyBorder="1"/>
    <xf numFmtId="0" fontId="0" fillId="35" borderId="11" xfId="0" applyFill="1" applyBorder="1" applyAlignment="1">
      <alignment wrapText="1"/>
    </xf>
    <xf numFmtId="44" fontId="3" fillId="35" borderId="11" xfId="0" applyNumberFormat="1" applyFont="1" applyFill="1" applyBorder="1" applyAlignment="1">
      <alignment horizontal="center" wrapText="1"/>
    </xf>
    <xf numFmtId="0" fontId="12" fillId="35" borderId="11" xfId="0" applyFont="1" applyFill="1" applyBorder="1" applyAlignment="1">
      <alignment vertical="center"/>
    </xf>
    <xf numFmtId="0" fontId="1" fillId="35" borderId="11" xfId="0" applyFont="1" applyFill="1" applyBorder="1"/>
    <xf numFmtId="0" fontId="15" fillId="35" borderId="11" xfId="0" applyFont="1" applyFill="1" applyBorder="1" applyAlignment="1">
      <alignment vertical="center" wrapText="1"/>
    </xf>
    <xf numFmtId="0" fontId="15" fillId="35" borderId="11" xfId="0" applyFont="1" applyFill="1" applyBorder="1" applyAlignment="1">
      <alignment wrapText="1"/>
    </xf>
    <xf numFmtId="0" fontId="0" fillId="35" borderId="11" xfId="0" applyFill="1" applyBorder="1" applyAlignment="1">
      <alignment vertical="center" wrapText="1"/>
    </xf>
    <xf numFmtId="0" fontId="14" fillId="33" borderId="0" xfId="0" applyFont="1" applyFill="1" applyBorder="1" applyAlignment="1" applyProtection="1">
      <alignment horizontal="center"/>
      <protection locked="0"/>
    </xf>
    <xf numFmtId="0" fontId="7" fillId="33" borderId="0" xfId="0" applyFont="1" applyFill="1" applyBorder="1" applyAlignment="1">
      <alignment horizontal="center" vertical="center"/>
    </xf>
    <xf numFmtId="10" fontId="7" fillId="35" borderId="21" xfId="70" applyNumberFormat="1" applyFont="1" applyFill="1" applyBorder="1" applyAlignment="1" applyProtection="1">
      <alignment horizontal="center"/>
      <protection locked="0"/>
    </xf>
    <xf numFmtId="10" fontId="7" fillId="35" borderId="23" xfId="70" applyNumberFormat="1" applyFont="1" applyFill="1" applyBorder="1" applyAlignment="1" applyProtection="1">
      <alignment horizontal="center"/>
      <protection locked="0"/>
    </xf>
    <xf numFmtId="0" fontId="2" fillId="23" borderId="11" xfId="0" applyFont="1" applyFill="1" applyBorder="1" applyProtection="1">
      <protection locked="0"/>
    </xf>
    <xf numFmtId="0" fontId="2" fillId="23" borderId="11" xfId="0" applyFont="1" applyFill="1" applyBorder="1" applyAlignment="1" applyProtection="1">
      <alignment horizontal="right"/>
      <protection locked="0"/>
    </xf>
    <xf numFmtId="43" fontId="2" fillId="23" borderId="11" xfId="29" applyFont="1" applyFill="1" applyBorder="1" applyProtection="1">
      <protection locked="0"/>
    </xf>
    <xf numFmtId="43" fontId="2" fillId="23" borderId="11" xfId="29" applyFont="1" applyFill="1" applyBorder="1" applyAlignment="1" applyProtection="1">
      <alignment horizontal="center"/>
      <protection locked="0"/>
    </xf>
    <xf numFmtId="0" fontId="0" fillId="23" borderId="11" xfId="0" applyFill="1" applyBorder="1" applyProtection="1">
      <protection locked="0"/>
    </xf>
    <xf numFmtId="0" fontId="2" fillId="35" borderId="11" xfId="0" applyFont="1" applyFill="1" applyBorder="1" applyProtection="1">
      <protection locked="0"/>
    </xf>
    <xf numFmtId="0" fontId="3" fillId="35" borderId="11" xfId="0" applyFont="1" applyFill="1" applyBorder="1"/>
    <xf numFmtId="0" fontId="2" fillId="35" borderId="11" xfId="0" applyFont="1" applyFill="1" applyBorder="1" applyAlignment="1" applyProtection="1">
      <alignment horizontal="right"/>
      <protection locked="0"/>
    </xf>
    <xf numFmtId="43" fontId="2" fillId="35" borderId="11" xfId="29" applyFont="1" applyFill="1" applyBorder="1" applyProtection="1">
      <protection locked="0"/>
    </xf>
    <xf numFmtId="43" fontId="2" fillId="35" borderId="11" xfId="29" applyFont="1" applyFill="1" applyBorder="1" applyAlignment="1" applyProtection="1">
      <alignment horizontal="center"/>
      <protection locked="0"/>
    </xf>
    <xf numFmtId="0" fontId="0" fillId="35" borderId="11" xfId="0" applyFill="1" applyBorder="1" applyProtection="1">
      <protection locked="0"/>
    </xf>
    <xf numFmtId="10" fontId="7" fillId="35" borderId="16" xfId="0" applyNumberFormat="1" applyFont="1" applyFill="1" applyBorder="1" applyAlignment="1" applyProtection="1">
      <alignment horizontal="center"/>
      <protection locked="0"/>
    </xf>
    <xf numFmtId="10" fontId="7" fillId="35" borderId="18" xfId="0" applyNumberFormat="1" applyFont="1" applyFill="1" applyBorder="1" applyAlignment="1" applyProtection="1">
      <alignment horizontal="center"/>
      <protection locked="0"/>
    </xf>
    <xf numFmtId="10" fontId="3" fillId="35" borderId="18" xfId="0" applyNumberFormat="1" applyFont="1" applyFill="1" applyBorder="1" applyAlignment="1" applyProtection="1">
      <alignment horizontal="center"/>
      <protection locked="0"/>
    </xf>
    <xf numFmtId="10" fontId="7" fillId="35" borderId="18" xfId="70" applyNumberFormat="1" applyFont="1" applyFill="1" applyBorder="1" applyAlignment="1" applyProtection="1">
      <alignment horizontal="center"/>
      <protection locked="0"/>
    </xf>
    <xf numFmtId="0" fontId="3" fillId="23" borderId="11" xfId="0" applyFont="1" applyFill="1" applyBorder="1" applyAlignment="1">
      <alignment horizontal="center"/>
    </xf>
    <xf numFmtId="0" fontId="12" fillId="23" borderId="11" xfId="0" applyFont="1" applyFill="1" applyBorder="1" applyAlignment="1">
      <alignment horizontal="left"/>
    </xf>
    <xf numFmtId="171" fontId="0" fillId="35" borderId="11" xfId="29" applyNumberFormat="1" applyFont="1" applyFill="1" applyBorder="1"/>
    <xf numFmtId="167" fontId="0" fillId="35" borderId="11" xfId="0" applyNumberFormat="1" applyFill="1" applyBorder="1"/>
    <xf numFmtId="171" fontId="7" fillId="35" borderId="11" xfId="29" applyNumberFormat="1" applyFont="1" applyFill="1" applyBorder="1"/>
    <xf numFmtId="43" fontId="7" fillId="35" borderId="11" xfId="29" applyFont="1" applyFill="1" applyBorder="1"/>
    <xf numFmtId="10" fontId="0" fillId="35" borderId="24" xfId="70" applyNumberFormat="1" applyFont="1" applyFill="1" applyBorder="1"/>
    <xf numFmtId="0" fontId="3" fillId="23" borderId="11" xfId="0" applyFont="1" applyFill="1" applyBorder="1" applyAlignment="1" applyProtection="1">
      <alignment horizontal="center"/>
      <protection locked="0"/>
    </xf>
    <xf numFmtId="0" fontId="12" fillId="23" borderId="11" xfId="0" applyFont="1" applyFill="1" applyBorder="1" applyAlignment="1" applyProtection="1">
      <alignment horizontal="left"/>
      <protection locked="0"/>
    </xf>
    <xf numFmtId="0" fontId="27" fillId="23" borderId="11" xfId="0" applyFont="1" applyFill="1" applyBorder="1" applyAlignment="1" applyProtection="1">
      <alignment horizontal="center"/>
      <protection locked="0"/>
    </xf>
    <xf numFmtId="0" fontId="10" fillId="35" borderId="11" xfId="0" applyFont="1" applyFill="1" applyBorder="1" applyProtection="1">
      <protection locked="0"/>
    </xf>
    <xf numFmtId="0" fontId="3" fillId="35" borderId="11" xfId="0" applyFont="1" applyFill="1" applyBorder="1" applyProtection="1">
      <protection locked="0"/>
    </xf>
    <xf numFmtId="10" fontId="10" fillId="35" borderId="11" xfId="0" applyNumberFormat="1" applyFont="1" applyFill="1" applyBorder="1" applyProtection="1">
      <protection locked="0"/>
    </xf>
    <xf numFmtId="168" fontId="10" fillId="35" borderId="11" xfId="29" applyNumberFormat="1" applyFont="1" applyFill="1" applyBorder="1" applyProtection="1">
      <protection locked="0"/>
    </xf>
    <xf numFmtId="0" fontId="7" fillId="35" borderId="11" xfId="0" applyFont="1" applyFill="1" applyBorder="1" applyProtection="1">
      <protection locked="0"/>
    </xf>
    <xf numFmtId="10" fontId="0" fillId="35" borderId="16" xfId="0" applyNumberFormat="1" applyFill="1" applyBorder="1" applyProtection="1">
      <protection locked="0"/>
    </xf>
    <xf numFmtId="10" fontId="0" fillId="35" borderId="18" xfId="0" applyNumberFormat="1" applyFill="1" applyBorder="1" applyProtection="1">
      <protection locked="0"/>
    </xf>
    <xf numFmtId="168" fontId="0" fillId="33" borderId="16" xfId="29" applyNumberFormat="1" applyFont="1" applyFill="1" applyBorder="1" applyProtection="1">
      <protection locked="0"/>
    </xf>
    <xf numFmtId="176" fontId="0" fillId="33" borderId="17" xfId="29" applyNumberFormat="1" applyFont="1" applyFill="1" applyBorder="1" applyProtection="1"/>
    <xf numFmtId="168" fontId="0" fillId="33" borderId="18" xfId="29" applyNumberFormat="1" applyFont="1" applyFill="1" applyBorder="1" applyProtection="1">
      <protection locked="0"/>
    </xf>
    <xf numFmtId="176" fontId="0" fillId="33" borderId="0" xfId="29" applyNumberFormat="1" applyFont="1" applyFill="1" applyBorder="1" applyProtection="1"/>
    <xf numFmtId="168" fontId="7" fillId="33" borderId="16" xfId="29" applyNumberFormat="1" applyFont="1" applyFill="1" applyBorder="1" applyProtection="1">
      <protection locked="0"/>
    </xf>
    <xf numFmtId="168" fontId="7" fillId="33" borderId="17" xfId="29" applyNumberFormat="1" applyFont="1" applyFill="1" applyBorder="1" applyProtection="1">
      <protection locked="0"/>
    </xf>
    <xf numFmtId="168" fontId="0" fillId="33" borderId="24" xfId="29" applyNumberFormat="1" applyFont="1" applyFill="1" applyBorder="1" applyProtection="1">
      <protection locked="0"/>
    </xf>
    <xf numFmtId="170" fontId="0" fillId="33" borderId="25" xfId="29" applyNumberFormat="1" applyFont="1" applyFill="1" applyBorder="1" applyProtection="1">
      <protection locked="0"/>
    </xf>
    <xf numFmtId="168" fontId="3" fillId="33" borderId="16" xfId="29" applyNumberFormat="1" applyFont="1" applyFill="1" applyBorder="1" applyProtection="1">
      <protection locked="0"/>
    </xf>
    <xf numFmtId="168" fontId="0" fillId="33" borderId="17" xfId="29" applyNumberFormat="1" applyFont="1" applyFill="1" applyBorder="1" applyProtection="1"/>
    <xf numFmtId="168" fontId="0" fillId="33" borderId="0" xfId="29" applyNumberFormat="1" applyFont="1" applyFill="1" applyBorder="1" applyProtection="1"/>
    <xf numFmtId="168" fontId="8" fillId="33" borderId="18" xfId="29" applyNumberFormat="1" applyFont="1" applyFill="1" applyBorder="1" applyProtection="1">
      <protection locked="0"/>
    </xf>
    <xf numFmtId="165" fontId="7" fillId="33" borderId="16" xfId="29" applyNumberFormat="1" applyFont="1" applyFill="1" applyBorder="1" applyProtection="1">
      <protection locked="0"/>
    </xf>
    <xf numFmtId="176" fontId="7" fillId="33" borderId="17" xfId="29" applyNumberFormat="1" applyFont="1" applyFill="1" applyBorder="1" applyProtection="1"/>
    <xf numFmtId="165" fontId="7" fillId="33" borderId="18" xfId="29" applyNumberFormat="1" applyFont="1" applyFill="1" applyBorder="1" applyProtection="1">
      <protection locked="0"/>
    </xf>
    <xf numFmtId="176" fontId="7" fillId="33" borderId="0" xfId="29" applyNumberFormat="1" applyFont="1" applyFill="1" applyBorder="1" applyProtection="1"/>
    <xf numFmtId="165" fontId="1" fillId="33" borderId="18" xfId="29" applyNumberFormat="1" applyFill="1" applyBorder="1" applyProtection="1">
      <protection locked="0"/>
    </xf>
    <xf numFmtId="176" fontId="1" fillId="33" borderId="0" xfId="29" applyNumberFormat="1" applyFill="1" applyBorder="1" applyProtection="1"/>
    <xf numFmtId="168" fontId="7" fillId="35" borderId="22" xfId="29" applyNumberFormat="1" applyFont="1" applyFill="1" applyBorder="1" applyProtection="1">
      <protection locked="0"/>
    </xf>
    <xf numFmtId="0" fontId="3" fillId="35" borderId="16" xfId="0" applyFont="1" applyFill="1" applyBorder="1" applyProtection="1">
      <protection locked="0"/>
    </xf>
    <xf numFmtId="0" fontId="10" fillId="35" borderId="17" xfId="0" applyFont="1" applyFill="1" applyBorder="1" applyProtection="1">
      <protection locked="0"/>
    </xf>
    <xf numFmtId="0" fontId="3" fillId="35" borderId="16" xfId="0" applyFont="1" applyFill="1" applyBorder="1" applyAlignment="1" applyProtection="1">
      <alignment horizontal="left"/>
      <protection locked="0"/>
    </xf>
    <xf numFmtId="10" fontId="3" fillId="35" borderId="17" xfId="70" applyNumberFormat="1" applyFont="1" applyFill="1" applyBorder="1" applyAlignment="1" applyProtection="1">
      <alignment horizontal="center"/>
      <protection locked="0"/>
    </xf>
    <xf numFmtId="10" fontId="0" fillId="35" borderId="17" xfId="0" applyNumberFormat="1" applyFill="1" applyBorder="1" applyProtection="1">
      <protection locked="0"/>
    </xf>
    <xf numFmtId="10" fontId="3" fillId="35" borderId="17" xfId="70" applyNumberFormat="1" applyFont="1" applyFill="1" applyBorder="1" applyProtection="1">
      <protection locked="0"/>
    </xf>
    <xf numFmtId="165" fontId="0" fillId="33" borderId="16" xfId="29" applyNumberFormat="1" applyFont="1" applyFill="1" applyBorder="1" applyProtection="1"/>
    <xf numFmtId="165" fontId="0" fillId="33" borderId="17" xfId="29" applyNumberFormat="1" applyFont="1" applyFill="1" applyBorder="1" applyProtection="1"/>
    <xf numFmtId="165" fontId="0" fillId="33" borderId="18" xfId="29" applyNumberFormat="1" applyFont="1" applyFill="1" applyBorder="1" applyProtection="1"/>
    <xf numFmtId="165" fontId="0" fillId="33" borderId="16" xfId="0" applyNumberFormat="1" applyFill="1" applyBorder="1" applyProtection="1"/>
    <xf numFmtId="168" fontId="1" fillId="33" borderId="17" xfId="29" applyNumberFormat="1" applyFont="1" applyFill="1" applyBorder="1" applyProtection="1"/>
    <xf numFmtId="165" fontId="1" fillId="33" borderId="18" xfId="29" applyNumberFormat="1" applyFill="1" applyBorder="1" applyProtection="1"/>
    <xf numFmtId="168" fontId="1" fillId="33" borderId="0" xfId="29" applyNumberFormat="1" applyFill="1" applyBorder="1" applyProtection="1"/>
    <xf numFmtId="165" fontId="1" fillId="33" borderId="24" xfId="29" applyNumberFormat="1" applyFont="1" applyFill="1" applyBorder="1" applyProtection="1"/>
    <xf numFmtId="170" fontId="1" fillId="33" borderId="25" xfId="29" applyNumberFormat="1" applyFont="1" applyFill="1" applyBorder="1" applyProtection="1"/>
    <xf numFmtId="177" fontId="1" fillId="33" borderId="26" xfId="29" applyNumberFormat="1" applyFill="1" applyBorder="1" applyProtection="1"/>
    <xf numFmtId="170" fontId="1" fillId="33" borderId="0" xfId="29" applyNumberFormat="1" applyFill="1" applyBorder="1" applyProtection="1"/>
    <xf numFmtId="165" fontId="1" fillId="33" borderId="26" xfId="29" applyNumberFormat="1" applyFill="1" applyBorder="1" applyProtection="1"/>
    <xf numFmtId="170" fontId="0" fillId="33" borderId="0" xfId="0" applyNumberFormat="1" applyFill="1" applyBorder="1" applyProtection="1"/>
    <xf numFmtId="168" fontId="7" fillId="33" borderId="27" xfId="29" applyNumberFormat="1" applyFont="1" applyFill="1" applyBorder="1" applyProtection="1">
      <protection locked="0"/>
    </xf>
    <xf numFmtId="168" fontId="7" fillId="33" borderId="18" xfId="29" applyNumberFormat="1" applyFont="1" applyFill="1" applyBorder="1" applyProtection="1">
      <protection locked="0"/>
    </xf>
    <xf numFmtId="168" fontId="7" fillId="33" borderId="0" xfId="29" applyNumberFormat="1" applyFont="1" applyFill="1" applyBorder="1" applyProtection="1">
      <protection locked="0"/>
    </xf>
    <xf numFmtId="168" fontId="7" fillId="33" borderId="28" xfId="29" applyNumberFormat="1" applyFont="1" applyFill="1" applyBorder="1" applyProtection="1">
      <protection locked="0"/>
    </xf>
    <xf numFmtId="170" fontId="7" fillId="33" borderId="16" xfId="0" applyNumberFormat="1" applyFont="1" applyFill="1" applyBorder="1" applyProtection="1"/>
    <xf numFmtId="170" fontId="7" fillId="33" borderId="17" xfId="0" applyNumberFormat="1" applyFont="1" applyFill="1" applyBorder="1" applyProtection="1"/>
    <xf numFmtId="170" fontId="7" fillId="33" borderId="18" xfId="0" applyNumberFormat="1" applyFont="1" applyFill="1" applyBorder="1" applyProtection="1"/>
    <xf numFmtId="170" fontId="7" fillId="33" borderId="0" xfId="0" applyNumberFormat="1" applyFont="1" applyFill="1" applyBorder="1" applyProtection="1"/>
    <xf numFmtId="170" fontId="3" fillId="33" borderId="18" xfId="0" applyNumberFormat="1" applyFont="1" applyFill="1" applyBorder="1" applyProtection="1"/>
    <xf numFmtId="170" fontId="3" fillId="33" borderId="0" xfId="0" applyNumberFormat="1" applyFont="1" applyFill="1" applyBorder="1" applyProtection="1"/>
    <xf numFmtId="10" fontId="7" fillId="33" borderId="18" xfId="70" applyNumberFormat="1" applyFont="1" applyFill="1" applyBorder="1" applyProtection="1"/>
    <xf numFmtId="10" fontId="7" fillId="33" borderId="0" xfId="70" applyNumberFormat="1" applyFont="1" applyFill="1" applyBorder="1" applyProtection="1"/>
    <xf numFmtId="0" fontId="7" fillId="33" borderId="18" xfId="0" applyFont="1" applyFill="1" applyBorder="1" applyProtection="1"/>
    <xf numFmtId="0" fontId="7" fillId="33" borderId="0" xfId="0" applyFont="1" applyFill="1" applyBorder="1" applyProtection="1"/>
    <xf numFmtId="168" fontId="7" fillId="33" borderId="18" xfId="0" applyNumberFormat="1" applyFont="1" applyFill="1" applyBorder="1" applyProtection="1"/>
    <xf numFmtId="168" fontId="7" fillId="33" borderId="0" xfId="0" applyNumberFormat="1" applyFont="1" applyFill="1" applyBorder="1" applyProtection="1"/>
    <xf numFmtId="10" fontId="3" fillId="23" borderId="11" xfId="70" applyNumberFormat="1" applyFont="1" applyFill="1" applyBorder="1" applyProtection="1">
      <protection locked="0"/>
    </xf>
    <xf numFmtId="10" fontId="3" fillId="35" borderId="11" xfId="70" applyNumberFormat="1" applyFont="1" applyFill="1" applyBorder="1" applyProtection="1">
      <protection locked="0"/>
    </xf>
    <xf numFmtId="170" fontId="0" fillId="33" borderId="16" xfId="0" applyNumberFormat="1" applyFill="1" applyBorder="1" applyProtection="1"/>
    <xf numFmtId="170" fontId="0" fillId="33" borderId="17" xfId="0" applyNumberFormat="1" applyFill="1" applyBorder="1" applyProtection="1"/>
    <xf numFmtId="168" fontId="0" fillId="33" borderId="17" xfId="0" applyNumberFormat="1" applyFill="1" applyBorder="1" applyProtection="1">
      <protection locked="0"/>
    </xf>
    <xf numFmtId="0" fontId="0" fillId="33" borderId="17" xfId="0" applyFill="1" applyBorder="1" applyProtection="1">
      <protection locked="0"/>
    </xf>
    <xf numFmtId="170" fontId="0" fillId="33" borderId="18" xfId="0" applyNumberFormat="1" applyFill="1" applyBorder="1" applyProtection="1"/>
    <xf numFmtId="168" fontId="0" fillId="33" borderId="0" xfId="0" applyNumberFormat="1" applyFill="1" applyBorder="1" applyProtection="1">
      <protection locked="0"/>
    </xf>
    <xf numFmtId="170" fontId="0" fillId="33" borderId="18" xfId="0" applyNumberFormat="1" applyFill="1" applyBorder="1" applyProtection="1">
      <protection locked="0"/>
    </xf>
    <xf numFmtId="0" fontId="21" fillId="33" borderId="15" xfId="0" applyFont="1" applyFill="1" applyBorder="1" applyProtection="1">
      <protection locked="0"/>
    </xf>
    <xf numFmtId="0" fontId="0" fillId="33" borderId="15" xfId="0" applyFill="1" applyBorder="1" applyProtection="1">
      <protection locked="0"/>
    </xf>
    <xf numFmtId="0" fontId="28" fillId="35" borderId="14" xfId="0" applyFont="1" applyFill="1" applyBorder="1" applyAlignment="1">
      <alignment horizontal="center"/>
    </xf>
    <xf numFmtId="0" fontId="28" fillId="35" borderId="29" xfId="0" applyFont="1" applyFill="1" applyBorder="1" applyAlignment="1">
      <alignment horizontal="center"/>
    </xf>
    <xf numFmtId="0" fontId="7" fillId="33" borderId="0" xfId="29" applyNumberFormat="1" applyFont="1" applyFill="1" applyBorder="1" applyAlignment="1">
      <alignment horizontal="right" vertical="center"/>
    </xf>
    <xf numFmtId="0" fontId="7" fillId="33" borderId="0" xfId="0" applyFont="1" applyFill="1" applyBorder="1"/>
    <xf numFmtId="2" fontId="7" fillId="33" borderId="0" xfId="0" applyNumberFormat="1" applyFont="1" applyFill="1"/>
    <xf numFmtId="168" fontId="7" fillId="33" borderId="0" xfId="29" applyNumberFormat="1" applyFont="1" applyFill="1" applyBorder="1" applyProtection="1"/>
    <xf numFmtId="43" fontId="3" fillId="33" borderId="17" xfId="29" applyNumberFormat="1" applyFont="1" applyFill="1" applyBorder="1" applyProtection="1">
      <protection locked="0"/>
    </xf>
    <xf numFmtId="0" fontId="27" fillId="33" borderId="0" xfId="0" applyFont="1" applyFill="1" applyBorder="1" applyAlignment="1" applyProtection="1">
      <alignment horizontal="center"/>
      <protection locked="0"/>
    </xf>
    <xf numFmtId="171" fontId="7" fillId="33" borderId="0" xfId="29" applyNumberFormat="1" applyFont="1" applyFill="1" applyBorder="1"/>
    <xf numFmtId="43" fontId="7" fillId="33" borderId="0" xfId="29" applyFont="1" applyFill="1" applyBorder="1"/>
    <xf numFmtId="43" fontId="0" fillId="33" borderId="0" xfId="29" applyNumberFormat="1" applyFont="1" applyFill="1" applyProtection="1">
      <protection locked="0"/>
    </xf>
    <xf numFmtId="176" fontId="0" fillId="33" borderId="0" xfId="0" applyNumberFormat="1" applyFill="1" applyProtection="1">
      <protection locked="0"/>
    </xf>
    <xf numFmtId="168" fontId="0" fillId="33" borderId="25" xfId="29" applyNumberFormat="1" applyFont="1" applyFill="1" applyBorder="1" applyProtection="1">
      <protection locked="0"/>
    </xf>
    <xf numFmtId="43" fontId="7" fillId="33" borderId="16" xfId="29" applyNumberFormat="1" applyFont="1" applyFill="1" applyBorder="1" applyAlignment="1">
      <alignment horizontal="right" vertical="center"/>
    </xf>
    <xf numFmtId="43" fontId="7" fillId="33" borderId="17" xfId="29" applyNumberFormat="1" applyFont="1" applyFill="1" applyBorder="1" applyAlignment="1">
      <alignment horizontal="right" vertical="center"/>
    </xf>
    <xf numFmtId="43" fontId="7" fillId="33" borderId="18" xfId="29" applyNumberFormat="1" applyFont="1" applyFill="1" applyBorder="1" applyAlignment="1">
      <alignment horizontal="right" vertical="center"/>
    </xf>
    <xf numFmtId="43" fontId="7" fillId="33" borderId="0" xfId="29" applyNumberFormat="1" applyFont="1" applyFill="1" applyBorder="1" applyAlignment="1">
      <alignment horizontal="right" vertical="center"/>
    </xf>
    <xf numFmtId="44" fontId="20" fillId="0" borderId="0" xfId="0" applyNumberFormat="1" applyFont="1"/>
    <xf numFmtId="43" fontId="20" fillId="25" borderId="24" xfId="29" applyFont="1" applyFill="1" applyBorder="1" applyAlignment="1">
      <alignment horizontal="right"/>
    </xf>
    <xf numFmtId="43" fontId="20" fillId="25" borderId="26" xfId="29" applyFont="1" applyFill="1" applyBorder="1" applyAlignment="1">
      <alignment horizontal="right"/>
    </xf>
    <xf numFmtId="43" fontId="20" fillId="25" borderId="25" xfId="29" applyFont="1" applyFill="1" applyBorder="1" applyAlignment="1">
      <alignment horizontal="right"/>
    </xf>
    <xf numFmtId="43" fontId="20" fillId="25" borderId="0" xfId="29" applyFont="1" applyFill="1" applyAlignment="1">
      <alignment horizontal="right"/>
    </xf>
    <xf numFmtId="43" fontId="20" fillId="25" borderId="24" xfId="29" applyNumberFormat="1" applyFont="1" applyFill="1" applyBorder="1" applyAlignment="1">
      <alignment horizontal="right"/>
    </xf>
    <xf numFmtId="43" fontId="20" fillId="25" borderId="26" xfId="29" applyNumberFormat="1" applyFont="1" applyFill="1" applyBorder="1" applyAlignment="1">
      <alignment horizontal="right"/>
    </xf>
    <xf numFmtId="43" fontId="20" fillId="25" borderId="25" xfId="29" applyNumberFormat="1" applyFont="1" applyFill="1" applyBorder="1" applyAlignment="1">
      <alignment horizontal="right"/>
    </xf>
    <xf numFmtId="43" fontId="20" fillId="25" borderId="0" xfId="29" applyNumberFormat="1" applyFont="1" applyFill="1" applyAlignment="1">
      <alignment horizontal="right"/>
    </xf>
    <xf numFmtId="176" fontId="3" fillId="35" borderId="27" xfId="29" applyNumberFormat="1" applyFont="1" applyFill="1" applyBorder="1" applyProtection="1">
      <protection locked="0"/>
    </xf>
    <xf numFmtId="0" fontId="30" fillId="0" borderId="0" xfId="0" applyFont="1"/>
    <xf numFmtId="168" fontId="7" fillId="33" borderId="0" xfId="29" applyNumberFormat="1" applyFont="1" applyFill="1" applyBorder="1"/>
    <xf numFmtId="0" fontId="7" fillId="0" borderId="0" xfId="0" applyFont="1" applyFill="1" applyBorder="1"/>
    <xf numFmtId="0" fontId="0" fillId="0" borderId="0" xfId="0" applyFill="1" applyBorder="1"/>
    <xf numFmtId="169" fontId="0" fillId="33" borderId="0" xfId="0" applyNumberFormat="1" applyFill="1" applyProtection="1">
      <protection locked="0"/>
    </xf>
    <xf numFmtId="44" fontId="3" fillId="33" borderId="0" xfId="0" applyNumberFormat="1" applyFont="1" applyFill="1"/>
    <xf numFmtId="172" fontId="20" fillId="33" borderId="0" xfId="29" applyNumberFormat="1" applyFont="1" applyFill="1" applyAlignment="1">
      <alignment horizontal="right"/>
    </xf>
    <xf numFmtId="0" fontId="3" fillId="35" borderId="11" xfId="0" applyFont="1" applyFill="1" applyBorder="1" applyAlignment="1">
      <alignment vertical="center"/>
    </xf>
    <xf numFmtId="168" fontId="0" fillId="33" borderId="17" xfId="29" applyNumberFormat="1" applyFont="1" applyFill="1" applyBorder="1" applyProtection="1">
      <protection locked="0"/>
    </xf>
    <xf numFmtId="0" fontId="3" fillId="33" borderId="0" xfId="33" applyNumberFormat="1" applyFont="1" applyFill="1" applyBorder="1" applyAlignment="1">
      <alignment horizontal="right" vertical="center"/>
    </xf>
    <xf numFmtId="0" fontId="4" fillId="35" borderId="11" xfId="0" applyFont="1" applyFill="1" applyBorder="1" applyAlignment="1">
      <alignment vertical="center"/>
    </xf>
    <xf numFmtId="0" fontId="3" fillId="35" borderId="11" xfId="0" applyFont="1" applyFill="1" applyBorder="1" applyAlignment="1"/>
    <xf numFmtId="2" fontId="0" fillId="27" borderId="0" xfId="0" applyNumberFormat="1" applyFill="1" applyBorder="1"/>
    <xf numFmtId="43" fontId="1" fillId="34" borderId="0" xfId="70" applyNumberFormat="1" applyFill="1" applyBorder="1" applyAlignment="1">
      <alignment horizontal="right"/>
    </xf>
    <xf numFmtId="43" fontId="7" fillId="34" borderId="0" xfId="0" applyNumberFormat="1" applyFont="1" applyFill="1"/>
    <xf numFmtId="168" fontId="0" fillId="33" borderId="0" xfId="0" applyNumberFormat="1" applyFill="1"/>
    <xf numFmtId="10" fontId="7" fillId="35" borderId="16" xfId="70" applyNumberFormat="1" applyFont="1" applyFill="1" applyBorder="1"/>
    <xf numFmtId="43" fontId="7" fillId="33" borderId="0" xfId="29" applyFont="1" applyFill="1" applyBorder="1" applyAlignment="1">
      <alignment horizontal="center" vertical="center"/>
    </xf>
    <xf numFmtId="44" fontId="25" fillId="33" borderId="0" xfId="0" applyNumberFormat="1" applyFont="1" applyFill="1" applyBorder="1" applyAlignment="1">
      <alignment wrapText="1"/>
    </xf>
    <xf numFmtId="44" fontId="25" fillId="0" borderId="0" xfId="0" applyNumberFormat="1" applyFont="1"/>
    <xf numFmtId="0" fontId="3" fillId="33" borderId="30" xfId="0" quotePrefix="1" applyFont="1" applyFill="1" applyBorder="1" applyAlignment="1">
      <alignment horizontal="right" vertical="center"/>
    </xf>
    <xf numFmtId="0" fontId="31" fillId="0" borderId="0" xfId="0" applyFont="1"/>
    <xf numFmtId="0" fontId="19" fillId="0" borderId="0" xfId="0" applyFont="1"/>
    <xf numFmtId="0" fontId="0" fillId="33" borderId="0" xfId="0" applyFill="1" applyAlignment="1">
      <alignment horizontal="left"/>
    </xf>
    <xf numFmtId="10" fontId="3" fillId="33" borderId="0" xfId="70" applyNumberFormat="1" applyFont="1" applyFill="1" applyBorder="1"/>
    <xf numFmtId="10" fontId="7" fillId="33" borderId="0" xfId="70" applyNumberFormat="1" applyFont="1" applyFill="1" applyBorder="1" applyAlignment="1">
      <alignment horizontal="right"/>
    </xf>
    <xf numFmtId="10" fontId="3" fillId="33" borderId="0" xfId="70" applyNumberFormat="1" applyFont="1" applyFill="1" applyBorder="1" applyAlignment="1">
      <alignment horizontal="right"/>
    </xf>
    <xf numFmtId="10" fontId="7" fillId="35" borderId="18" xfId="70" applyNumberFormat="1" applyFont="1" applyFill="1" applyBorder="1"/>
    <xf numFmtId="44" fontId="25" fillId="33" borderId="0" xfId="33" applyFont="1" applyFill="1"/>
    <xf numFmtId="44" fontId="1" fillId="33" borderId="31" xfId="33" applyFill="1" applyBorder="1"/>
    <xf numFmtId="171" fontId="1" fillId="35" borderId="11" xfId="29" applyNumberFormat="1" applyFill="1" applyBorder="1"/>
    <xf numFmtId="0" fontId="3" fillId="33" borderId="0" xfId="0" applyFont="1" applyFill="1" applyBorder="1" applyAlignment="1">
      <alignment horizontal="right"/>
    </xf>
    <xf numFmtId="8" fontId="3" fillId="35" borderId="16" xfId="29" applyNumberFormat="1" applyFont="1" applyFill="1" applyBorder="1"/>
    <xf numFmtId="44" fontId="3" fillId="33" borderId="0" xfId="33" applyFont="1" applyFill="1" applyBorder="1"/>
    <xf numFmtId="44" fontId="1" fillId="33" borderId="0" xfId="33" applyFont="1" applyFill="1" applyAlignment="1">
      <alignment horizontal="right"/>
    </xf>
    <xf numFmtId="43" fontId="1" fillId="33" borderId="0" xfId="29" applyFont="1" applyFill="1" applyBorder="1" applyAlignment="1">
      <alignment horizontal="right"/>
    </xf>
    <xf numFmtId="10" fontId="3" fillId="35" borderId="16" xfId="70" applyNumberFormat="1" applyFont="1" applyFill="1" applyBorder="1"/>
    <xf numFmtId="0" fontId="3" fillId="0" borderId="0" xfId="0" applyFont="1" applyAlignment="1">
      <alignment horizontal="center"/>
    </xf>
    <xf numFmtId="10" fontId="1" fillId="34" borderId="17" xfId="70" applyNumberFormat="1" applyFill="1" applyBorder="1" applyAlignment="1">
      <alignment horizontal="center"/>
    </xf>
    <xf numFmtId="44" fontId="7" fillId="33" borderId="0" xfId="0" applyNumberFormat="1" applyFont="1" applyFill="1"/>
    <xf numFmtId="0" fontId="3" fillId="33" borderId="32" xfId="0" applyFont="1" applyFill="1" applyBorder="1" applyAlignment="1">
      <alignment horizontal="center"/>
    </xf>
    <xf numFmtId="0" fontId="0" fillId="33" borderId="33" xfId="0" applyFill="1" applyBorder="1" applyAlignment="1">
      <alignment horizontal="center"/>
    </xf>
    <xf numFmtId="0" fontId="3" fillId="33" borderId="11" xfId="0" applyFont="1" applyFill="1" applyBorder="1" applyAlignment="1">
      <alignment horizontal="center"/>
    </xf>
    <xf numFmtId="7" fontId="7" fillId="33" borderId="14" xfId="0" applyNumberFormat="1" applyFont="1" applyFill="1" applyBorder="1" applyAlignment="1">
      <alignment horizontal="center"/>
    </xf>
    <xf numFmtId="44" fontId="7" fillId="33" borderId="0" xfId="0" applyNumberFormat="1" applyFont="1" applyFill="1" applyBorder="1"/>
    <xf numFmtId="44" fontId="7" fillId="33" borderId="7" xfId="0" applyNumberFormat="1" applyFont="1" applyFill="1" applyBorder="1"/>
    <xf numFmtId="7" fontId="7" fillId="33" borderId="29" xfId="0" applyNumberFormat="1" applyFont="1" applyFill="1" applyBorder="1" applyAlignment="1">
      <alignment horizontal="center"/>
    </xf>
    <xf numFmtId="44" fontId="7" fillId="33" borderId="12" xfId="0" applyNumberFormat="1" applyFont="1" applyFill="1" applyBorder="1"/>
    <xf numFmtId="44" fontId="7" fillId="33" borderId="34" xfId="0" applyNumberFormat="1" applyFont="1" applyFill="1" applyBorder="1"/>
    <xf numFmtId="0" fontId="3" fillId="33" borderId="33" xfId="0" applyFont="1" applyFill="1" applyBorder="1" applyAlignment="1">
      <alignment horizontal="center"/>
    </xf>
    <xf numFmtId="10" fontId="7" fillId="33" borderId="35" xfId="70" applyNumberFormat="1" applyFont="1" applyFill="1" applyBorder="1" applyAlignment="1">
      <alignment horizontal="center"/>
    </xf>
    <xf numFmtId="10" fontId="7" fillId="33" borderId="12" xfId="70" applyNumberFormat="1" applyFont="1" applyFill="1" applyBorder="1" applyAlignment="1">
      <alignment horizontal="center"/>
    </xf>
    <xf numFmtId="10" fontId="7" fillId="33" borderId="34" xfId="70" applyNumberFormat="1" applyFont="1" applyFill="1" applyBorder="1" applyAlignment="1">
      <alignment horizontal="center"/>
    </xf>
    <xf numFmtId="0" fontId="0" fillId="33" borderId="36" xfId="0" applyFill="1" applyBorder="1" applyAlignment="1">
      <alignment horizontal="left"/>
    </xf>
    <xf numFmtId="44" fontId="7" fillId="33" borderId="13" xfId="33" applyFont="1" applyFill="1" applyBorder="1" applyAlignment="1">
      <alignment horizontal="center"/>
    </xf>
    <xf numFmtId="44" fontId="7" fillId="33" borderId="0" xfId="33" applyFont="1" applyFill="1" applyBorder="1" applyAlignment="1">
      <alignment horizontal="center"/>
    </xf>
    <xf numFmtId="44" fontId="7" fillId="33" borderId="12" xfId="33" applyFont="1" applyFill="1" applyBorder="1" applyAlignment="1">
      <alignment horizontal="center"/>
    </xf>
    <xf numFmtId="44" fontId="3" fillId="33" borderId="11" xfId="33" applyFont="1" applyFill="1" applyBorder="1" applyAlignment="1">
      <alignment horizontal="center"/>
    </xf>
    <xf numFmtId="171" fontId="0" fillId="33" borderId="0" xfId="29" applyNumberFormat="1" applyFont="1" applyFill="1" applyBorder="1" applyAlignment="1">
      <alignment vertical="center" wrapText="1"/>
    </xf>
    <xf numFmtId="0" fontId="0" fillId="33" borderId="36" xfId="0" applyFill="1" applyBorder="1"/>
    <xf numFmtId="44" fontId="3" fillId="33" borderId="32" xfId="33" applyFont="1" applyFill="1" applyBorder="1" applyAlignment="1">
      <alignment horizontal="center"/>
    </xf>
    <xf numFmtId="44" fontId="7" fillId="33" borderId="37" xfId="33" applyFont="1" applyFill="1" applyBorder="1" applyAlignment="1">
      <alignment horizontal="center"/>
    </xf>
    <xf numFmtId="44" fontId="7" fillId="33" borderId="7" xfId="33" applyFont="1" applyFill="1" applyBorder="1" applyAlignment="1">
      <alignment horizontal="center"/>
    </xf>
    <xf numFmtId="44" fontId="7" fillId="33" borderId="34" xfId="33" applyFont="1" applyFill="1" applyBorder="1" applyAlignment="1">
      <alignment horizontal="center"/>
    </xf>
    <xf numFmtId="0" fontId="3" fillId="33" borderId="38" xfId="0" applyFont="1" applyFill="1" applyBorder="1"/>
    <xf numFmtId="0" fontId="3" fillId="33" borderId="0" xfId="0" quotePrefix="1" applyFont="1" applyFill="1" applyBorder="1" applyAlignment="1">
      <alignment horizontal="center"/>
    </xf>
    <xf numFmtId="0" fontId="3" fillId="33" borderId="34" xfId="0" applyFont="1" applyFill="1" applyBorder="1" applyAlignment="1">
      <alignment horizontal="center"/>
    </xf>
    <xf numFmtId="0" fontId="0" fillId="33" borderId="37" xfId="0" applyFill="1" applyBorder="1"/>
    <xf numFmtId="0" fontId="0" fillId="0" borderId="35" xfId="0" applyBorder="1"/>
    <xf numFmtId="173" fontId="0" fillId="33" borderId="12" xfId="0" applyNumberFormat="1" applyFill="1" applyBorder="1"/>
    <xf numFmtId="173" fontId="0" fillId="33" borderId="34" xfId="0" applyNumberFormat="1" applyFill="1" applyBorder="1"/>
    <xf numFmtId="0" fontId="32" fillId="33" borderId="0" xfId="0" applyFont="1" applyFill="1" applyAlignment="1">
      <alignment vertical="center"/>
    </xf>
    <xf numFmtId="0" fontId="12" fillId="0" borderId="0" xfId="0" applyFont="1"/>
    <xf numFmtId="0" fontId="0" fillId="0" borderId="0" xfId="0" applyAlignment="1">
      <alignment horizontal="right"/>
    </xf>
    <xf numFmtId="0" fontId="0" fillId="0" borderId="12" xfId="0" applyBorder="1"/>
    <xf numFmtId="43" fontId="0" fillId="0" borderId="0" xfId="0" applyNumberFormat="1"/>
    <xf numFmtId="0" fontId="0" fillId="34" borderId="0" xfId="0" applyFill="1" applyBorder="1" applyAlignment="1">
      <alignment horizontal="left"/>
    </xf>
    <xf numFmtId="0" fontId="32" fillId="0" borderId="0" xfId="0" applyFont="1"/>
    <xf numFmtId="0" fontId="33" fillId="0" borderId="0" xfId="0" applyFont="1"/>
    <xf numFmtId="168" fontId="20" fillId="33" borderId="12" xfId="29" applyNumberFormat="1" applyFont="1" applyFill="1" applyBorder="1" applyAlignment="1">
      <alignment horizontal="right"/>
    </xf>
    <xf numFmtId="168" fontId="20" fillId="25" borderId="24" xfId="29" applyNumberFormat="1" applyFont="1" applyFill="1" applyBorder="1" applyAlignment="1">
      <alignment horizontal="right"/>
    </xf>
    <xf numFmtId="168" fontId="20" fillId="25" borderId="26" xfId="29" applyNumberFormat="1" applyFont="1" applyFill="1" applyBorder="1" applyAlignment="1">
      <alignment horizontal="right"/>
    </xf>
    <xf numFmtId="0" fontId="30" fillId="0" borderId="12" xfId="0" applyFont="1" applyBorder="1" applyAlignment="1">
      <alignment horizontal="right"/>
    </xf>
    <xf numFmtId="0" fontId="30" fillId="0" borderId="12" xfId="0" applyFont="1" applyBorder="1"/>
    <xf numFmtId="0" fontId="30" fillId="0" borderId="0" xfId="0" applyFont="1" applyAlignment="1">
      <alignment horizontal="right"/>
    </xf>
    <xf numFmtId="17" fontId="30" fillId="0" borderId="0" xfId="0" applyNumberFormat="1" applyFont="1"/>
    <xf numFmtId="43" fontId="7" fillId="33" borderId="0" xfId="0" applyNumberFormat="1" applyFont="1" applyFill="1"/>
    <xf numFmtId="0" fontId="30" fillId="33" borderId="0" xfId="0" applyFont="1" applyFill="1"/>
    <xf numFmtId="0" fontId="19" fillId="33" borderId="0" xfId="0" applyFont="1" applyFill="1"/>
    <xf numFmtId="178" fontId="30" fillId="0" borderId="0" xfId="0" applyNumberFormat="1" applyFont="1"/>
    <xf numFmtId="178" fontId="0" fillId="0" borderId="0" xfId="0" applyNumberFormat="1"/>
    <xf numFmtId="43" fontId="7" fillId="34" borderId="17" xfId="29" applyNumberFormat="1" applyFont="1" applyFill="1" applyBorder="1" applyAlignment="1">
      <alignment horizontal="right" vertical="center"/>
    </xf>
    <xf numFmtId="44" fontId="1" fillId="36" borderId="18" xfId="33" applyFill="1" applyBorder="1" applyAlignment="1">
      <alignment vertical="center"/>
    </xf>
    <xf numFmtId="167" fontId="59" fillId="33" borderId="0" xfId="0" applyNumberFormat="1" applyFont="1" applyFill="1" applyBorder="1" applyAlignment="1">
      <alignment horizontal="center" vertical="center"/>
    </xf>
    <xf numFmtId="43" fontId="7" fillId="34" borderId="17" xfId="70" applyNumberFormat="1" applyFont="1" applyFill="1" applyBorder="1" applyAlignment="1">
      <alignment horizontal="right"/>
    </xf>
    <xf numFmtId="10" fontId="0" fillId="36" borderId="0" xfId="0" applyNumberFormat="1" applyFill="1" applyProtection="1">
      <protection locked="0"/>
    </xf>
    <xf numFmtId="43" fontId="7" fillId="33" borderId="0" xfId="29" applyNumberFormat="1" applyFont="1" applyFill="1" applyBorder="1" applyAlignment="1">
      <alignment horizontal="center" vertical="center"/>
    </xf>
    <xf numFmtId="0" fontId="0" fillId="0" borderId="0" xfId="0" applyAlignment="1">
      <alignment horizontal="center" vertical="top" wrapText="1"/>
    </xf>
    <xf numFmtId="0" fontId="0" fillId="0" borderId="0" xfId="0" applyAlignment="1">
      <alignment horizontal="left" vertical="top" wrapText="1"/>
    </xf>
    <xf numFmtId="0" fontId="60" fillId="35" borderId="11" xfId="0" applyFont="1" applyFill="1" applyBorder="1" applyAlignment="1">
      <alignment vertical="center"/>
    </xf>
    <xf numFmtId="0" fontId="0" fillId="36" borderId="0" xfId="0" applyFill="1"/>
    <xf numFmtId="43" fontId="0" fillId="33" borderId="0" xfId="0" applyNumberFormat="1" applyFill="1" applyBorder="1" applyAlignment="1">
      <alignment wrapText="1"/>
    </xf>
    <xf numFmtId="0" fontId="0" fillId="33" borderId="0" xfId="0" applyNumberFormat="1" applyFill="1" applyBorder="1" applyAlignment="1">
      <alignment wrapText="1"/>
    </xf>
    <xf numFmtId="0" fontId="7" fillId="35" borderId="11" xfId="0" applyFont="1" applyFill="1" applyBorder="1"/>
    <xf numFmtId="0" fontId="7" fillId="0" borderId="0" xfId="0" applyFont="1" applyAlignment="1">
      <alignment horizontal="center" vertical="top" wrapText="1"/>
    </xf>
    <xf numFmtId="0" fontId="7" fillId="0" borderId="0" xfId="0" applyFont="1" applyAlignment="1">
      <alignment horizontal="left" vertical="top" wrapText="1"/>
    </xf>
    <xf numFmtId="44" fontId="1" fillId="33" borderId="0" xfId="70" applyNumberFormat="1" applyFill="1" applyBorder="1"/>
    <xf numFmtId="0" fontId="61" fillId="33" borderId="0" xfId="0" applyFont="1" applyFill="1" applyBorder="1" applyAlignment="1">
      <alignment horizontal="left" vertical="center"/>
    </xf>
    <xf numFmtId="44" fontId="7" fillId="36" borderId="16" xfId="33" applyFont="1" applyFill="1" applyBorder="1" applyAlignment="1">
      <alignment horizontal="right" vertical="center"/>
    </xf>
    <xf numFmtId="0" fontId="58" fillId="33" borderId="0" xfId="0" applyFont="1" applyFill="1" applyBorder="1"/>
    <xf numFmtId="10" fontId="7" fillId="33" borderId="23" xfId="70" applyNumberFormat="1" applyFont="1" applyFill="1" applyBorder="1" applyAlignment="1" applyProtection="1">
      <alignment horizontal="center"/>
      <protection locked="0"/>
    </xf>
    <xf numFmtId="2" fontId="7" fillId="33" borderId="18" xfId="32" applyNumberFormat="1" applyFont="1" applyFill="1" applyBorder="1" applyAlignment="1" applyProtection="1">
      <alignment horizontal="center"/>
    </xf>
    <xf numFmtId="10" fontId="7" fillId="33" borderId="0" xfId="71" applyNumberFormat="1" applyFill="1" applyBorder="1"/>
    <xf numFmtId="181" fontId="7" fillId="33" borderId="0" xfId="33" applyNumberFormat="1" applyFont="1" applyFill="1" applyBorder="1"/>
    <xf numFmtId="44" fontId="0" fillId="0" borderId="0" xfId="0" applyNumberFormat="1"/>
    <xf numFmtId="182" fontId="0" fillId="33" borderId="0" xfId="0" applyNumberFormat="1" applyFill="1"/>
    <xf numFmtId="10" fontId="0" fillId="33" borderId="0" xfId="0" applyNumberFormat="1" applyFill="1" applyBorder="1" applyAlignment="1">
      <alignment vertical="center" wrapText="1"/>
    </xf>
    <xf numFmtId="43" fontId="1" fillId="33" borderId="0" xfId="70" applyNumberFormat="1" applyFill="1" applyBorder="1"/>
    <xf numFmtId="168" fontId="57" fillId="33" borderId="0" xfId="29" applyNumberFormat="1" applyFont="1" applyFill="1"/>
    <xf numFmtId="175" fontId="7" fillId="33" borderId="0" xfId="33" applyNumberFormat="1" applyFont="1" applyFill="1" applyBorder="1"/>
    <xf numFmtId="175" fontId="57" fillId="33" borderId="0" xfId="33" applyNumberFormat="1" applyFont="1" applyFill="1" applyBorder="1"/>
    <xf numFmtId="175" fontId="7" fillId="33" borderId="0" xfId="71" applyNumberFormat="1" applyFill="1" applyBorder="1"/>
    <xf numFmtId="44" fontId="0" fillId="33" borderId="0" xfId="0" applyNumberFormat="1" applyFill="1"/>
    <xf numFmtId="44" fontId="7" fillId="33" borderId="0" xfId="33" applyNumberFormat="1" applyFont="1" applyFill="1"/>
    <xf numFmtId="171" fontId="58" fillId="33" borderId="0" xfId="29" applyNumberFormat="1" applyFont="1" applyFill="1" applyBorder="1"/>
    <xf numFmtId="0" fontId="0" fillId="33" borderId="35" xfId="0" applyFill="1" applyBorder="1" applyAlignment="1">
      <alignment horizontal="left"/>
    </xf>
    <xf numFmtId="0" fontId="0" fillId="33" borderId="34" xfId="0" applyFill="1" applyBorder="1"/>
    <xf numFmtId="0" fontId="0" fillId="36" borderId="0" xfId="0" applyFill="1" applyBorder="1" applyAlignment="1">
      <alignment wrapText="1"/>
    </xf>
    <xf numFmtId="43" fontId="7" fillId="36" borderId="0" xfId="29" applyFont="1" applyFill="1" applyBorder="1" applyAlignment="1">
      <alignment horizontal="center" vertical="center"/>
    </xf>
    <xf numFmtId="2" fontId="0" fillId="36" borderId="0" xfId="0" applyNumberFormat="1" applyFill="1" applyBorder="1" applyAlignment="1">
      <alignment wrapText="1"/>
    </xf>
    <xf numFmtId="43" fontId="7" fillId="34" borderId="0" xfId="70" applyNumberFormat="1" applyFont="1" applyFill="1" applyBorder="1" applyAlignment="1">
      <alignment horizontal="right"/>
    </xf>
    <xf numFmtId="0" fontId="3" fillId="33" borderId="40" xfId="33" applyNumberFormat="1" applyFont="1" applyFill="1" applyBorder="1" applyAlignment="1">
      <alignment horizontal="right" vertical="center"/>
    </xf>
    <xf numFmtId="43" fontId="0" fillId="37" borderId="0" xfId="0" applyNumberFormat="1" applyFill="1" applyBorder="1" applyAlignment="1">
      <alignment horizontal="right"/>
    </xf>
    <xf numFmtId="43" fontId="7" fillId="37" borderId="0" xfId="71" applyNumberFormat="1" applyFill="1" applyBorder="1" applyAlignment="1">
      <alignment horizontal="right"/>
    </xf>
    <xf numFmtId="43" fontId="7" fillId="37" borderId="0" xfId="0" applyNumberFormat="1" applyFont="1" applyFill="1" applyBorder="1"/>
    <xf numFmtId="0" fontId="7" fillId="34" borderId="18" xfId="0" applyFont="1" applyFill="1" applyBorder="1" applyAlignment="1">
      <alignment horizontal="left"/>
    </xf>
    <xf numFmtId="43" fontId="0" fillId="36" borderId="0" xfId="0" applyNumberFormat="1" applyFill="1" applyBorder="1" applyAlignment="1">
      <alignment horizontal="right"/>
    </xf>
    <xf numFmtId="10" fontId="1" fillId="37" borderId="0" xfId="70" applyNumberFormat="1" applyFill="1" applyBorder="1" applyAlignment="1">
      <alignment vertical="center"/>
    </xf>
    <xf numFmtId="10" fontId="1" fillId="37" borderId="41" xfId="70" applyNumberFormat="1" applyFill="1" applyBorder="1" applyAlignment="1">
      <alignment vertical="center"/>
    </xf>
    <xf numFmtId="43" fontId="0" fillId="37" borderId="0" xfId="0" applyNumberFormat="1" applyFill="1" applyBorder="1" applyAlignment="1">
      <alignment horizontal="left"/>
    </xf>
    <xf numFmtId="43" fontId="7" fillId="37" borderId="0" xfId="0" applyNumberFormat="1" applyFont="1" applyFill="1" applyBorder="1" applyAlignment="1">
      <alignment horizontal="right"/>
    </xf>
    <xf numFmtId="2" fontId="0" fillId="37" borderId="0" xfId="0" applyNumberFormat="1" applyFill="1" applyBorder="1" applyAlignment="1">
      <alignment horizontal="right"/>
    </xf>
    <xf numFmtId="0" fontId="7" fillId="37" borderId="17" xfId="29" applyNumberFormat="1" applyFont="1" applyFill="1" applyBorder="1" applyAlignment="1">
      <alignment horizontal="right" vertical="center"/>
    </xf>
    <xf numFmtId="10" fontId="3" fillId="33" borderId="40" xfId="70" applyNumberFormat="1" applyFont="1" applyFill="1" applyBorder="1" applyAlignment="1">
      <alignment horizontal="center" wrapText="1"/>
    </xf>
    <xf numFmtId="0" fontId="3" fillId="33" borderId="40" xfId="0" applyFont="1" applyFill="1" applyBorder="1" applyAlignment="1">
      <alignment horizontal="center" wrapText="1"/>
    </xf>
    <xf numFmtId="0" fontId="3" fillId="33" borderId="40" xfId="0" quotePrefix="1" applyFont="1" applyFill="1" applyBorder="1" applyAlignment="1">
      <alignment horizontal="right" vertical="center"/>
    </xf>
    <xf numFmtId="8" fontId="7" fillId="37" borderId="0" xfId="29" applyNumberFormat="1" applyFont="1" applyFill="1" applyBorder="1" applyAlignment="1">
      <alignment horizontal="right" vertical="center"/>
    </xf>
    <xf numFmtId="8" fontId="0" fillId="33" borderId="0" xfId="0" applyNumberFormat="1" applyFill="1"/>
    <xf numFmtId="0" fontId="1" fillId="33" borderId="0" xfId="0" applyFont="1" applyFill="1" applyBorder="1" applyAlignment="1">
      <alignment horizontal="center" vertical="center"/>
    </xf>
    <xf numFmtId="0" fontId="7" fillId="33" borderId="0" xfId="0" applyFont="1" applyFill="1" applyBorder="1" applyAlignment="1">
      <alignment horizontal="left" vertical="center"/>
    </xf>
    <xf numFmtId="0" fontId="7" fillId="33" borderId="28" xfId="0" applyFont="1" applyFill="1" applyBorder="1" applyAlignment="1">
      <alignment horizontal="left" vertical="center"/>
    </xf>
    <xf numFmtId="0" fontId="7" fillId="33" borderId="42" xfId="0" applyFont="1" applyFill="1" applyBorder="1" applyAlignment="1">
      <alignment horizontal="left" vertical="center"/>
    </xf>
    <xf numFmtId="0" fontId="0" fillId="34" borderId="18" xfId="0" applyFill="1" applyBorder="1" applyAlignment="1">
      <alignment horizontal="left"/>
    </xf>
    <xf numFmtId="0" fontId="0" fillId="34" borderId="0" xfId="0" applyFill="1" applyBorder="1" applyAlignment="1">
      <alignment horizontal="left"/>
    </xf>
    <xf numFmtId="0" fontId="0" fillId="37" borderId="0" xfId="0" applyFill="1" applyBorder="1" applyAlignment="1">
      <alignment horizontal="left"/>
    </xf>
    <xf numFmtId="0" fontId="7" fillId="34" borderId="16" xfId="0" applyFont="1" applyFill="1" applyBorder="1" applyAlignment="1">
      <alignment horizontal="left" vertical="center"/>
    </xf>
    <xf numFmtId="0" fontId="7" fillId="34" borderId="17" xfId="0" applyFont="1" applyFill="1" applyBorder="1" applyAlignment="1">
      <alignment horizontal="left" vertical="center"/>
    </xf>
    <xf numFmtId="0" fontId="3" fillId="33" borderId="40" xfId="0" applyFont="1" applyFill="1" applyBorder="1" applyAlignment="1">
      <alignment horizontal="center" wrapText="1"/>
    </xf>
    <xf numFmtId="0" fontId="7" fillId="36" borderId="0" xfId="0" applyFont="1" applyFill="1" applyBorder="1" applyAlignment="1">
      <alignment horizontal="left" vertical="center"/>
    </xf>
    <xf numFmtId="0" fontId="7" fillId="37" borderId="0" xfId="0" applyFont="1" applyFill="1" applyBorder="1" applyAlignment="1">
      <alignment horizontal="left"/>
    </xf>
    <xf numFmtId="0" fontId="12" fillId="33" borderId="0" xfId="0" applyFont="1" applyFill="1" applyBorder="1" applyAlignment="1">
      <alignment horizontal="left"/>
    </xf>
    <xf numFmtId="0" fontId="12" fillId="33" borderId="28" xfId="0" applyFont="1" applyFill="1" applyBorder="1" applyAlignment="1">
      <alignment horizontal="left"/>
    </xf>
    <xf numFmtId="0" fontId="7" fillId="34" borderId="16" xfId="0" applyFont="1" applyFill="1" applyBorder="1" applyAlignment="1">
      <alignment horizontal="left"/>
    </xf>
    <xf numFmtId="0" fontId="0" fillId="34" borderId="17" xfId="0" applyFill="1" applyBorder="1" applyAlignment="1">
      <alignment horizontal="left"/>
    </xf>
    <xf numFmtId="0" fontId="7" fillId="33" borderId="38" xfId="0" applyFont="1" applyFill="1" applyBorder="1" applyAlignment="1">
      <alignment horizontal="left" vertical="center"/>
    </xf>
    <xf numFmtId="0" fontId="0" fillId="33" borderId="0" xfId="0" applyFill="1" applyBorder="1"/>
    <xf numFmtId="0" fontId="0" fillId="0" borderId="0" xfId="0" applyBorder="1"/>
    <xf numFmtId="0" fontId="0" fillId="0" borderId="42" xfId="0" applyBorder="1"/>
    <xf numFmtId="0" fontId="7" fillId="33" borderId="0" xfId="0" applyFont="1" applyFill="1" applyAlignment="1" applyProtection="1">
      <alignment horizontal="center"/>
      <protection locked="0"/>
    </xf>
    <xf numFmtId="0" fontId="3" fillId="33" borderId="7" xfId="0" applyFont="1" applyFill="1" applyBorder="1" applyAlignment="1">
      <alignment horizontal="center" vertical="center" textRotation="255"/>
    </xf>
    <xf numFmtId="0" fontId="0" fillId="33" borderId="38" xfId="0" applyFill="1" applyBorder="1" applyAlignment="1">
      <alignment horizontal="left"/>
    </xf>
    <xf numFmtId="0" fontId="0" fillId="33" borderId="7" xfId="0" applyFill="1" applyBorder="1" applyAlignment="1">
      <alignment horizontal="left"/>
    </xf>
    <xf numFmtId="0" fontId="0" fillId="33" borderId="35" xfId="0" applyFill="1" applyBorder="1" applyAlignment="1">
      <alignment horizontal="left"/>
    </xf>
    <xf numFmtId="0" fontId="0" fillId="33" borderId="34" xfId="0" applyFill="1" applyBorder="1" applyAlignment="1">
      <alignment horizontal="left"/>
    </xf>
    <xf numFmtId="0" fontId="3" fillId="33" borderId="39" xfId="0" applyFont="1" applyFill="1" applyBorder="1" applyAlignment="1">
      <alignment horizontal="center"/>
    </xf>
    <xf numFmtId="0" fontId="3" fillId="33" borderId="32" xfId="0" applyFont="1" applyFill="1" applyBorder="1" applyAlignment="1">
      <alignment horizontal="center"/>
    </xf>
    <xf numFmtId="0" fontId="0" fillId="33" borderId="36" xfId="0" applyFill="1" applyBorder="1" applyAlignment="1">
      <alignment horizontal="left"/>
    </xf>
    <xf numFmtId="0" fontId="0" fillId="33" borderId="37" xfId="0" applyFill="1" applyBorder="1" applyAlignment="1">
      <alignment horizontal="left"/>
    </xf>
  </cellXfs>
  <cellStyles count="77">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lockout" xfId="26"/>
    <cellStyle name="Calculation 2" xfId="27"/>
    <cellStyle name="Check Cell 2" xfId="28"/>
    <cellStyle name="Comma" xfId="29" builtinId="3"/>
    <cellStyle name="Comma 2" xfId="30"/>
    <cellStyle name="Comma 3" xfId="31"/>
    <cellStyle name="Comma 4" xfId="32"/>
    <cellStyle name="Currency" xfId="33" builtinId="4"/>
    <cellStyle name="Currency 2" xfId="34"/>
    <cellStyle name="Currency 3" xfId="35"/>
    <cellStyle name="Explanatory Text 2" xfId="36"/>
    <cellStyle name="Good 2" xfId="37"/>
    <cellStyle name="Heading 1 2" xfId="38"/>
    <cellStyle name="Heading 2 2" xfId="39"/>
    <cellStyle name="Heading 3 2" xfId="40"/>
    <cellStyle name="Heading 4 2" xfId="41"/>
    <cellStyle name="Hyperlink 2" xfId="42"/>
    <cellStyle name="Import" xfId="43"/>
    <cellStyle name="Import%" xfId="44"/>
    <cellStyle name="import_AER final decision for EA distribution - RFM" xfId="45"/>
    <cellStyle name="Input 2" xfId="46"/>
    <cellStyle name="Input1" xfId="47"/>
    <cellStyle name="Input1 2" xfId="48"/>
    <cellStyle name="Input1 3" xfId="49"/>
    <cellStyle name="Input1%" xfId="50"/>
    <cellStyle name="Input1_GLOBAL CAPEX model final" xfId="51"/>
    <cellStyle name="Input1default" xfId="52"/>
    <cellStyle name="Input1default%" xfId="53"/>
    <cellStyle name="Input2" xfId="54"/>
    <cellStyle name="Input2%" xfId="55"/>
    <cellStyle name="Input3" xfId="56"/>
    <cellStyle name="Input3 2" xfId="57"/>
    <cellStyle name="Input3 3" xfId="58"/>
    <cellStyle name="Input3%" xfId="59"/>
    <cellStyle name="key result" xfId="60"/>
    <cellStyle name="Linked Cell 2" xfId="61"/>
    <cellStyle name="Local import" xfId="62"/>
    <cellStyle name="Local import %" xfId="63"/>
    <cellStyle name="Neutral 2" xfId="64"/>
    <cellStyle name="Normal" xfId="0" builtinId="0"/>
    <cellStyle name="Normal 2" xfId="65"/>
    <cellStyle name="Normal 3" xfId="66"/>
    <cellStyle name="Normal 4" xfId="67"/>
    <cellStyle name="Note 2" xfId="68"/>
    <cellStyle name="Output 2" xfId="69"/>
    <cellStyle name="Percent" xfId="70" builtinId="5"/>
    <cellStyle name="Percent 2" xfId="71"/>
    <cellStyle name="Percent 3" xfId="72"/>
    <cellStyle name="R04L" xfId="73"/>
    <cellStyle name="Title 2" xfId="74"/>
    <cellStyle name="Total 2" xfId="75"/>
    <cellStyle name="Warning Text 2" xfId="7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colors>
</styleSheet>
</file>

<file path=xl/_rels/workbook.xml.rels><?xml version="1.0" encoding="UTF-8" standalone="yes"?>
<Relationships xmlns="http://schemas.openxmlformats.org/package/2006/relationships"><Relationship Id="rId8" Type="http://schemas.openxmlformats.org/officeDocument/2006/relationships/chartsheet" Target="chartsheets/sheet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hartsheet" Target="chartsheets/sheet3.xml"/><Relationship Id="rId4" Type="http://schemas.openxmlformats.org/officeDocument/2006/relationships/worksheet" Target="worksheets/sheet4.xml"/><Relationship Id="rId9" Type="http://schemas.openxmlformats.org/officeDocument/2006/relationships/chartsheet" Target="chartsheets/sheet2.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c:lang val="en-AU"/>
  <c:chart>
    <c:title>
      <c:tx>
        <c:rich>
          <a:bodyPr/>
          <a:lstStyle/>
          <a:p>
            <a:pPr algn="r">
              <a:defRPr sz="1200" b="1" i="0" u="none" strike="noStrike" baseline="0">
                <a:solidFill>
                  <a:srgbClr val="000000"/>
                </a:solidFill>
                <a:latin typeface="Arial"/>
                <a:ea typeface="Arial"/>
                <a:cs typeface="Arial"/>
              </a:defRPr>
            </a:pPr>
            <a:r>
              <a:rPr lang="en-AU"/>
              <a:t>Chart 1 - Forecast revenue and building block requirement</a:t>
            </a:r>
          </a:p>
        </c:rich>
      </c:tx>
      <c:layout>
        <c:manualLayout>
          <c:xMode val="edge"/>
          <c:yMode val="edge"/>
          <c:x val="0.26680455015511895"/>
          <c:y val="2.5423728813559403E-2"/>
        </c:manualLayout>
      </c:layout>
      <c:spPr>
        <a:noFill/>
        <a:ln w="25400">
          <a:noFill/>
        </a:ln>
      </c:spPr>
    </c:title>
    <c:plotArea>
      <c:layout>
        <c:manualLayout>
          <c:layoutTarget val="inner"/>
          <c:xMode val="edge"/>
          <c:yMode val="edge"/>
          <c:x val="8.6866597724922542E-2"/>
          <c:y val="0.10338983050847445"/>
          <c:w val="0.86866597724922623"/>
          <c:h val="0.78644067796610173"/>
        </c:manualLayout>
      </c:layout>
      <c:lineChart>
        <c:grouping val="standard"/>
        <c:ser>
          <c:idx val="1"/>
          <c:order val="0"/>
          <c:tx>
            <c:v>Nominal revenue requiremenet</c:v>
          </c:tx>
          <c:spPr>
            <a:ln w="25400">
              <a:solidFill>
                <a:srgbClr val="969696"/>
              </a:solidFill>
              <a:prstDash val="solid"/>
            </a:ln>
          </c:spPr>
          <c:marker>
            <c:symbol val="square"/>
            <c:size val="8"/>
            <c:spPr>
              <a:solidFill>
                <a:srgbClr val="969696"/>
              </a:solidFill>
              <a:ln>
                <a:solidFill>
                  <a:srgbClr val="969696"/>
                </a:solidFill>
                <a:prstDash val="solid"/>
              </a:ln>
            </c:spPr>
          </c:marker>
          <c:cat>
            <c:strRef>
              <c:f>'X factor'!$D$44:$I$44</c:f>
              <c:strCache>
                <c:ptCount val="6"/>
                <c:pt idx="0">
                  <c:v> 2013-14 </c:v>
                </c:pt>
                <c:pt idx="1">
                  <c:v> 2014-15 </c:v>
                </c:pt>
                <c:pt idx="2">
                  <c:v> 2015-16 </c:v>
                </c:pt>
                <c:pt idx="3">
                  <c:v> 2016-17 </c:v>
                </c:pt>
                <c:pt idx="4">
                  <c:v> 2017-18 </c:v>
                </c:pt>
                <c:pt idx="5">
                  <c:v> 2018-19 </c:v>
                </c:pt>
              </c:strCache>
            </c:strRef>
          </c:cat>
          <c:val>
            <c:numRef>
              <c:f>'X factor'!$D$45:$I$45</c:f>
              <c:numCache>
                <c:formatCode>_-"$"* #,##0.00_-;\-"$"* #,##0.00_-;_-"$"* "-"??_-;_-@_-</c:formatCode>
                <c:ptCount val="6"/>
                <c:pt idx="0">
                  <c:v>268.45600000000002</c:v>
                </c:pt>
                <c:pt idx="1">
                  <c:v>260.27767457837183</c:v>
                </c:pt>
                <c:pt idx="2">
                  <c:v>279.61794311531565</c:v>
                </c:pt>
                <c:pt idx="3">
                  <c:v>297.85862704197541</c:v>
                </c:pt>
                <c:pt idx="4">
                  <c:v>304.87353171318921</c:v>
                </c:pt>
                <c:pt idx="5">
                  <c:v>306.10714358386195</c:v>
                </c:pt>
              </c:numCache>
            </c:numRef>
          </c:val>
        </c:ser>
        <c:ser>
          <c:idx val="0"/>
          <c:order val="1"/>
          <c:tx>
            <c:v>Nominal forecast revenue</c:v>
          </c:tx>
          <c:spPr>
            <a:ln w="25400">
              <a:solidFill>
                <a:srgbClr val="FF9900"/>
              </a:solidFill>
              <a:prstDash val="solid"/>
            </a:ln>
          </c:spPr>
          <c:marker>
            <c:symbol val="diamond"/>
            <c:size val="8"/>
            <c:spPr>
              <a:solidFill>
                <a:srgbClr val="FF9900"/>
              </a:solidFill>
              <a:ln>
                <a:solidFill>
                  <a:srgbClr val="FF9900"/>
                </a:solidFill>
                <a:prstDash val="solid"/>
              </a:ln>
            </c:spPr>
          </c:marker>
          <c:cat>
            <c:strRef>
              <c:f>'X factor'!$D$44:$I$44</c:f>
              <c:strCache>
                <c:ptCount val="6"/>
                <c:pt idx="0">
                  <c:v> 2013-14 </c:v>
                </c:pt>
                <c:pt idx="1">
                  <c:v> 2014-15 </c:v>
                </c:pt>
                <c:pt idx="2">
                  <c:v> 2015-16 </c:v>
                </c:pt>
                <c:pt idx="3">
                  <c:v> 2016-17 </c:v>
                </c:pt>
                <c:pt idx="4">
                  <c:v> 2017-18 </c:v>
                </c:pt>
                <c:pt idx="5">
                  <c:v> 2018-19 </c:v>
                </c:pt>
              </c:strCache>
            </c:strRef>
          </c:cat>
          <c:val>
            <c:numRef>
              <c:f>'X factor'!$D$46:$I$46</c:f>
              <c:numCache>
                <c:formatCode>_-"$"* #,##0.00_-;\-"$"* #,##0.00_-;_-"$"* "-"??_-;_-@_-</c:formatCode>
                <c:ptCount val="6"/>
                <c:pt idx="0">
                  <c:v>268.45600000000002</c:v>
                </c:pt>
                <c:pt idx="1">
                  <c:v>274.85263142947758</c:v>
                </c:pt>
                <c:pt idx="2">
                  <c:v>281.72394721521448</c:v>
                </c:pt>
                <c:pt idx="3">
                  <c:v>288.76704589559483</c:v>
                </c:pt>
                <c:pt idx="4">
                  <c:v>295.98622204298465</c:v>
                </c:pt>
                <c:pt idx="5">
                  <c:v>303.38587759405925</c:v>
                </c:pt>
              </c:numCache>
            </c:numRef>
          </c:val>
        </c:ser>
        <c:ser>
          <c:idx val="2"/>
          <c:order val="2"/>
          <c:tx>
            <c:v>Real revenue requirement</c:v>
          </c:tx>
          <c:spPr>
            <a:ln w="25400">
              <a:solidFill>
                <a:srgbClr val="969696"/>
              </a:solidFill>
              <a:prstDash val="lgDash"/>
            </a:ln>
          </c:spPr>
          <c:marker>
            <c:symbol val="triangle"/>
            <c:size val="8"/>
            <c:spPr>
              <a:solidFill>
                <a:srgbClr val="969696"/>
              </a:solidFill>
              <a:ln>
                <a:solidFill>
                  <a:srgbClr val="969696"/>
                </a:solidFill>
                <a:prstDash val="solid"/>
              </a:ln>
            </c:spPr>
          </c:marker>
          <c:cat>
            <c:strRef>
              <c:f>'X factor'!$D$44:$I$44</c:f>
              <c:strCache>
                <c:ptCount val="6"/>
                <c:pt idx="0">
                  <c:v> 2013-14 </c:v>
                </c:pt>
                <c:pt idx="1">
                  <c:v> 2014-15 </c:v>
                </c:pt>
                <c:pt idx="2">
                  <c:v> 2015-16 </c:v>
                </c:pt>
                <c:pt idx="3">
                  <c:v> 2016-17 </c:v>
                </c:pt>
                <c:pt idx="4">
                  <c:v> 2017-18 </c:v>
                </c:pt>
                <c:pt idx="5">
                  <c:v> 2018-19 </c:v>
                </c:pt>
              </c:strCache>
            </c:strRef>
          </c:cat>
          <c:val>
            <c:numRef>
              <c:f>'X factor'!$D$50:$I$50</c:f>
              <c:numCache>
                <c:formatCode>_-"$"* #,##0.00_-;\-"$"* #,##0.00_-;_-"$"* "-"??_-;_-@_-</c:formatCode>
                <c:ptCount val="6"/>
                <c:pt idx="0">
                  <c:v>268.45600000000002</c:v>
                </c:pt>
                <c:pt idx="1">
                  <c:v>253.9294386130457</c:v>
                </c:pt>
                <c:pt idx="2">
                  <c:v>266.14438369096081</c:v>
                </c:pt>
                <c:pt idx="3">
                  <c:v>276.59134560854352</c:v>
                </c:pt>
                <c:pt idx="4">
                  <c:v>276.20037263794234</c:v>
                </c:pt>
                <c:pt idx="5">
                  <c:v>270.55411132449848</c:v>
                </c:pt>
              </c:numCache>
            </c:numRef>
          </c:val>
        </c:ser>
        <c:ser>
          <c:idx val="3"/>
          <c:order val="3"/>
          <c:tx>
            <c:v>Real forecast revenue</c:v>
          </c:tx>
          <c:spPr>
            <a:ln w="25400">
              <a:solidFill>
                <a:srgbClr val="FF9900"/>
              </a:solidFill>
              <a:prstDash val="lgDash"/>
            </a:ln>
          </c:spPr>
          <c:marker>
            <c:symbol val="diamond"/>
            <c:size val="8"/>
            <c:spPr>
              <a:solidFill>
                <a:srgbClr val="FF9900"/>
              </a:solidFill>
              <a:ln>
                <a:solidFill>
                  <a:srgbClr val="FF9900"/>
                </a:solidFill>
                <a:prstDash val="solid"/>
              </a:ln>
            </c:spPr>
          </c:marker>
          <c:cat>
            <c:strRef>
              <c:f>'X factor'!$D$44:$I$44</c:f>
              <c:strCache>
                <c:ptCount val="6"/>
                <c:pt idx="0">
                  <c:v> 2013-14 </c:v>
                </c:pt>
                <c:pt idx="1">
                  <c:v> 2014-15 </c:v>
                </c:pt>
                <c:pt idx="2">
                  <c:v> 2015-16 </c:v>
                </c:pt>
                <c:pt idx="3">
                  <c:v> 2016-17 </c:v>
                </c:pt>
                <c:pt idx="4">
                  <c:v> 2017-18 </c:v>
                </c:pt>
                <c:pt idx="5">
                  <c:v> 2018-19 </c:v>
                </c:pt>
              </c:strCache>
            </c:strRef>
          </c:cat>
          <c:val>
            <c:numRef>
              <c:f>'X factor'!$D$51:$I$51</c:f>
              <c:numCache>
                <c:formatCode>_-"$"* #,##0.00_-;\-"$"* #,##0.00_-;_-"$"* "-"??_-;_-@_-</c:formatCode>
                <c:ptCount val="6"/>
                <c:pt idx="0">
                  <c:v>268.45600000000002</c:v>
                </c:pt>
                <c:pt idx="1">
                  <c:v>268.14890871168546</c:v>
                </c:pt>
                <c:pt idx="2">
                  <c:v>268.14890871168541</c:v>
                </c:pt>
                <c:pt idx="3">
                  <c:v>268.14890871168541</c:v>
                </c:pt>
                <c:pt idx="4">
                  <c:v>268.14890871168541</c:v>
                </c:pt>
                <c:pt idx="5">
                  <c:v>268.14890871168541</c:v>
                </c:pt>
              </c:numCache>
            </c:numRef>
          </c:val>
        </c:ser>
        <c:marker val="1"/>
        <c:axId val="177431680"/>
        <c:axId val="177443968"/>
      </c:lineChart>
      <c:catAx>
        <c:axId val="177431680"/>
        <c:scaling>
          <c:orientation val="minMax"/>
        </c:scaling>
        <c:axPos val="b"/>
        <c:title>
          <c:tx>
            <c:rich>
              <a:bodyPr/>
              <a:lstStyle/>
              <a:p>
                <a:pPr>
                  <a:defRPr sz="1000" b="1" i="0" u="none" strike="noStrike" baseline="0">
                    <a:solidFill>
                      <a:srgbClr val="000000"/>
                    </a:solidFill>
                    <a:latin typeface="Arial"/>
                    <a:ea typeface="Arial"/>
                    <a:cs typeface="Arial"/>
                  </a:defRPr>
                </a:pPr>
                <a:r>
                  <a:rPr lang="en-AU"/>
                  <a:t>Year</a:t>
                </a:r>
              </a:p>
            </c:rich>
          </c:tx>
          <c:layout>
            <c:manualLayout>
              <c:xMode val="edge"/>
              <c:yMode val="edge"/>
              <c:x val="0.50465356773526138"/>
              <c:y val="0.94237288135593156"/>
            </c:manualLayout>
          </c:layout>
          <c:spPr>
            <a:noFill/>
            <a:ln w="25400">
              <a:noFill/>
            </a:ln>
          </c:spPr>
        </c:title>
        <c:numFmt formatCode="_-\$* #,##0.00_-;\-\$* #,##0.00_-;_-\$* &quot;-&quot;??_-;_-@_-" sourceLinked="1"/>
        <c:majorTickMark val="cross"/>
        <c:tickLblPos val="nextTo"/>
        <c:spPr>
          <a:ln w="25400">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77443968"/>
        <c:crosses val="autoZero"/>
        <c:lblAlgn val="ctr"/>
        <c:lblOffset val="100"/>
        <c:tickLblSkip val="1"/>
        <c:tickMarkSkip val="1"/>
      </c:catAx>
      <c:valAx>
        <c:axId val="177443968"/>
        <c:scaling>
          <c:orientation val="minMax"/>
        </c:scaling>
        <c:axPos val="l"/>
        <c:majorGridlines>
          <c:spPr>
            <a:ln w="12700">
              <a:solidFill>
                <a:srgbClr val="000000"/>
              </a:solidFill>
              <a:prstDash val="sysDash"/>
            </a:ln>
          </c:spPr>
        </c:majorGridlines>
        <c:title>
          <c:tx>
            <c:rich>
              <a:bodyPr/>
              <a:lstStyle/>
              <a:p>
                <a:pPr>
                  <a:defRPr sz="1000" b="1" i="0" u="none" strike="noStrike" baseline="0">
                    <a:solidFill>
                      <a:srgbClr val="000000"/>
                    </a:solidFill>
                    <a:latin typeface="Arial"/>
                    <a:ea typeface="Arial"/>
                    <a:cs typeface="Arial"/>
                  </a:defRPr>
                </a:pPr>
                <a:r>
                  <a:rPr lang="en-AU"/>
                  <a:t>($m)</a:t>
                </a:r>
              </a:p>
            </c:rich>
          </c:tx>
          <c:layout>
            <c:manualLayout>
              <c:xMode val="edge"/>
              <c:yMode val="edge"/>
              <c:x val="3.1023784901758008E-3"/>
              <c:y val="0.46610169491525438"/>
            </c:manualLayout>
          </c:layout>
          <c:spPr>
            <a:noFill/>
            <a:ln w="25400">
              <a:noFill/>
            </a:ln>
          </c:spPr>
        </c:title>
        <c:numFmt formatCode="_-\$* #,##0_-;\-\$* #,##0_-;_-\$* &quot;-&quot;_-;_-@_-" sourceLinked="0"/>
        <c:majorTickMark val="cross"/>
        <c:tickLblPos val="nextTo"/>
        <c:spPr>
          <a:ln w="25400">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77431680"/>
        <c:crosses val="autoZero"/>
        <c:crossBetween val="between"/>
      </c:valAx>
      <c:spPr>
        <a:noFill/>
        <a:ln w="25400">
          <a:noFill/>
        </a:ln>
      </c:spPr>
    </c:plotArea>
    <c:legend>
      <c:legendPos val="r"/>
      <c:layout>
        <c:manualLayout>
          <c:xMode val="edge"/>
          <c:yMode val="edge"/>
          <c:x val="0.64943123061013708"/>
          <c:y val="0.63050847457627301"/>
          <c:w val="0.30610134436401237"/>
          <c:h val="0.12203389830508471"/>
        </c:manualLayout>
      </c:layout>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en-AU"/>
  <c:chart>
    <c:title>
      <c:tx>
        <c:rich>
          <a:bodyPr/>
          <a:lstStyle/>
          <a:p>
            <a:pPr>
              <a:defRPr sz="1200" b="1" i="0" u="none" strike="noStrike" baseline="0">
                <a:solidFill>
                  <a:srgbClr val="000000"/>
                </a:solidFill>
                <a:latin typeface="Arial"/>
                <a:ea typeface="Arial"/>
                <a:cs typeface="Arial"/>
              </a:defRPr>
            </a:pPr>
            <a:r>
              <a:rPr lang="en-AU"/>
              <a:t>Chart 2 - Average Price Path  </a:t>
            </a:r>
          </a:p>
        </c:rich>
      </c:tx>
      <c:layout>
        <c:manualLayout>
          <c:xMode val="edge"/>
          <c:yMode val="edge"/>
          <c:x val="0.40330920372285584"/>
          <c:y val="1.186440677966105E-2"/>
        </c:manualLayout>
      </c:layout>
      <c:spPr>
        <a:noFill/>
        <a:ln w="25400">
          <a:noFill/>
        </a:ln>
      </c:spPr>
    </c:title>
    <c:plotArea>
      <c:layout>
        <c:manualLayout>
          <c:layoutTarget val="inner"/>
          <c:xMode val="edge"/>
          <c:yMode val="edge"/>
          <c:x val="7.9627714581178899E-2"/>
          <c:y val="0.10169491525423729"/>
          <c:w val="0.89968976215098262"/>
          <c:h val="0.78983050847457825"/>
        </c:manualLayout>
      </c:layout>
      <c:lineChart>
        <c:grouping val="standard"/>
        <c:ser>
          <c:idx val="2"/>
          <c:order val="0"/>
          <c:tx>
            <c:v>Nominal price path</c:v>
          </c:tx>
          <c:spPr>
            <a:ln w="25400">
              <a:solidFill>
                <a:srgbClr val="969696"/>
              </a:solidFill>
              <a:prstDash val="solid"/>
            </a:ln>
          </c:spPr>
          <c:marker>
            <c:symbol val="square"/>
            <c:size val="8"/>
            <c:spPr>
              <a:solidFill>
                <a:srgbClr val="969696"/>
              </a:solidFill>
              <a:ln>
                <a:solidFill>
                  <a:srgbClr val="969696"/>
                </a:solidFill>
                <a:prstDash val="solid"/>
              </a:ln>
            </c:spPr>
          </c:marker>
          <c:cat>
            <c:strRef>
              <c:f>'X factor'!$D$44:$I$44</c:f>
              <c:strCache>
                <c:ptCount val="6"/>
                <c:pt idx="0">
                  <c:v> 2013-14 </c:v>
                </c:pt>
                <c:pt idx="1">
                  <c:v> 2014-15 </c:v>
                </c:pt>
                <c:pt idx="2">
                  <c:v> 2015-16 </c:v>
                </c:pt>
                <c:pt idx="3">
                  <c:v> 2016-17 </c:v>
                </c:pt>
                <c:pt idx="4">
                  <c:v> 2017-18 </c:v>
                </c:pt>
                <c:pt idx="5">
                  <c:v> 2018-19 </c:v>
                </c:pt>
              </c:strCache>
            </c:strRef>
          </c:cat>
          <c:val>
            <c:numRef>
              <c:f>'X factor'!#REF!</c:f>
              <c:numCache>
                <c:formatCode>General</c:formatCode>
                <c:ptCount val="1"/>
                <c:pt idx="0">
                  <c:v>1</c:v>
                </c:pt>
              </c:numCache>
            </c:numRef>
          </c:val>
        </c:ser>
        <c:ser>
          <c:idx val="0"/>
          <c:order val="1"/>
          <c:tx>
            <c:v>Real price path</c:v>
          </c:tx>
          <c:spPr>
            <a:ln w="25400">
              <a:solidFill>
                <a:srgbClr val="FF9900"/>
              </a:solidFill>
              <a:prstDash val="solid"/>
            </a:ln>
          </c:spPr>
          <c:marker>
            <c:symbol val="diamond"/>
            <c:size val="8"/>
            <c:spPr>
              <a:solidFill>
                <a:srgbClr val="FF9900"/>
              </a:solidFill>
              <a:ln>
                <a:solidFill>
                  <a:srgbClr val="FF9900"/>
                </a:solidFill>
                <a:prstDash val="solid"/>
              </a:ln>
            </c:spPr>
          </c:marker>
          <c:cat>
            <c:strRef>
              <c:f>'X factor'!$D$44:$I$44</c:f>
              <c:strCache>
                <c:ptCount val="6"/>
                <c:pt idx="0">
                  <c:v> 2013-14 </c:v>
                </c:pt>
                <c:pt idx="1">
                  <c:v> 2014-15 </c:v>
                </c:pt>
                <c:pt idx="2">
                  <c:v> 2015-16 </c:v>
                </c:pt>
                <c:pt idx="3">
                  <c:v> 2016-17 </c:v>
                </c:pt>
                <c:pt idx="4">
                  <c:v> 2017-18 </c:v>
                </c:pt>
                <c:pt idx="5">
                  <c:v> 2018-19 </c:v>
                </c:pt>
              </c:strCache>
            </c:strRef>
          </c:cat>
          <c:val>
            <c:numRef>
              <c:f>'X factor'!#REF!</c:f>
              <c:numCache>
                <c:formatCode>General</c:formatCode>
                <c:ptCount val="1"/>
                <c:pt idx="0">
                  <c:v>1</c:v>
                </c:pt>
              </c:numCache>
            </c:numRef>
          </c:val>
        </c:ser>
        <c:marker val="1"/>
        <c:axId val="143292288"/>
        <c:axId val="143303040"/>
      </c:lineChart>
      <c:catAx>
        <c:axId val="143292288"/>
        <c:scaling>
          <c:orientation val="minMax"/>
        </c:scaling>
        <c:axPos val="b"/>
        <c:title>
          <c:tx>
            <c:rich>
              <a:bodyPr/>
              <a:lstStyle/>
              <a:p>
                <a:pPr>
                  <a:defRPr sz="1000" b="1" i="0" u="none" strike="noStrike" baseline="0">
                    <a:solidFill>
                      <a:srgbClr val="000000"/>
                    </a:solidFill>
                    <a:latin typeface="Arial"/>
                    <a:ea typeface="Arial"/>
                    <a:cs typeface="Arial"/>
                  </a:defRPr>
                </a:pPr>
                <a:r>
                  <a:rPr lang="en-AU"/>
                  <a:t>Year</a:t>
                </a:r>
              </a:p>
            </c:rich>
          </c:tx>
          <c:layout>
            <c:manualLayout>
              <c:xMode val="edge"/>
              <c:yMode val="edge"/>
              <c:x val="0.51292657704239919"/>
              <c:y val="0.9440677966101696"/>
            </c:manualLayout>
          </c:layout>
          <c:spPr>
            <a:noFill/>
            <a:ln w="25400">
              <a:noFill/>
            </a:ln>
          </c:spPr>
        </c:title>
        <c:numFmt formatCode="_-\$* #,##0.00_-;\-\$* #,##0.00_-;_-\$* &quot;-&quot;??_-;_-@_-" sourceLinked="1"/>
        <c:majorTickMark val="cross"/>
        <c:tickLblPos val="nextTo"/>
        <c:spPr>
          <a:ln w="25400">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3303040"/>
        <c:crosses val="autoZero"/>
        <c:lblAlgn val="ctr"/>
        <c:lblOffset val="100"/>
        <c:tickLblSkip val="1"/>
        <c:tickMarkSkip val="1"/>
      </c:catAx>
      <c:valAx>
        <c:axId val="143303040"/>
        <c:scaling>
          <c:orientation val="minMax"/>
        </c:scaling>
        <c:axPos val="l"/>
        <c:majorGridlines>
          <c:spPr>
            <a:ln w="12700">
              <a:solidFill>
                <a:srgbClr val="000000"/>
              </a:solidFill>
              <a:prstDash val="sysDash"/>
            </a:ln>
          </c:spPr>
        </c:majorGridlines>
        <c:title>
          <c:tx>
            <c:rich>
              <a:bodyPr/>
              <a:lstStyle/>
              <a:p>
                <a:pPr>
                  <a:defRPr sz="1000" b="1" i="0" u="none" strike="noStrike" baseline="0">
                    <a:solidFill>
                      <a:srgbClr val="000000"/>
                    </a:solidFill>
                    <a:latin typeface="Arial"/>
                    <a:ea typeface="Arial"/>
                    <a:cs typeface="Arial"/>
                  </a:defRPr>
                </a:pPr>
                <a:r>
                  <a:rPr lang="en-AU"/>
                  <a:t>($/MWh)</a:t>
                </a:r>
              </a:p>
            </c:rich>
          </c:tx>
          <c:layout>
            <c:manualLayout>
              <c:xMode val="edge"/>
              <c:yMode val="edge"/>
              <c:x val="5.1706308169596734E-3"/>
              <c:y val="0.45084745762711864"/>
            </c:manualLayout>
          </c:layout>
          <c:spPr>
            <a:noFill/>
            <a:ln w="25400">
              <a:noFill/>
            </a:ln>
          </c:spPr>
        </c:title>
        <c:numFmt formatCode="_-\$* #,##0_-;\-\$* #,##0_-;_-\$* &quot;-&quot;_-;_-@_-" sourceLinked="0"/>
        <c:majorTickMark val="cross"/>
        <c:tickLblPos val="nextTo"/>
        <c:spPr>
          <a:ln w="25400">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3292288"/>
        <c:crosses val="autoZero"/>
        <c:crossBetween val="between"/>
      </c:valAx>
      <c:spPr>
        <a:noFill/>
        <a:ln w="25400">
          <a:noFill/>
        </a:ln>
      </c:spPr>
    </c:plotArea>
    <c:legend>
      <c:legendPos val="r"/>
      <c:layout>
        <c:manualLayout>
          <c:xMode val="edge"/>
          <c:yMode val="edge"/>
          <c:x val="0.76008273009307348"/>
          <c:y val="0.68305084745762712"/>
          <c:w val="0.18304033092037308"/>
          <c:h val="7.4576271186440946E-2"/>
        </c:manualLayout>
      </c:layout>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en-AU"/>
  <c:chart>
    <c:title>
      <c:tx>
        <c:rich>
          <a:bodyPr/>
          <a:lstStyle/>
          <a:p>
            <a:pPr>
              <a:defRPr sz="1200" b="1" i="0" u="none" strike="noStrike" baseline="0">
                <a:solidFill>
                  <a:srgbClr val="000000"/>
                </a:solidFill>
                <a:latin typeface="Arial"/>
                <a:ea typeface="Arial"/>
                <a:cs typeface="Arial"/>
              </a:defRPr>
            </a:pPr>
            <a:r>
              <a:rPr lang="en-AU"/>
              <a:t>Chart 3 - Annual Revenue Requirement Components</a:t>
            </a:r>
          </a:p>
        </c:rich>
      </c:tx>
      <c:layout>
        <c:manualLayout>
          <c:xMode val="edge"/>
          <c:yMode val="edge"/>
          <c:x val="0.29576008273009308"/>
          <c:y val="2.8813559322033888E-2"/>
        </c:manualLayout>
      </c:layout>
      <c:spPr>
        <a:noFill/>
        <a:ln w="25400">
          <a:noFill/>
        </a:ln>
      </c:spPr>
    </c:title>
    <c:plotArea>
      <c:layout>
        <c:manualLayout>
          <c:layoutTarget val="inner"/>
          <c:xMode val="edge"/>
          <c:yMode val="edge"/>
          <c:x val="9.6173733195449848E-2"/>
          <c:y val="0.12711864406779674"/>
          <c:w val="0.85522233712512963"/>
          <c:h val="0.75932203389830666"/>
        </c:manualLayout>
      </c:layout>
      <c:barChart>
        <c:barDir val="col"/>
        <c:grouping val="stacked"/>
        <c:ser>
          <c:idx val="0"/>
          <c:order val="0"/>
          <c:tx>
            <c:strRef>
              <c:f>Analysis!$F$110</c:f>
              <c:strCache>
                <c:ptCount val="1"/>
                <c:pt idx="0">
                  <c:v>Return on Capital</c:v>
                </c:pt>
              </c:strCache>
            </c:strRef>
          </c:tx>
          <c:spPr>
            <a:solidFill>
              <a:srgbClr val="FFCC99"/>
            </a:solidFill>
            <a:ln w="12700">
              <a:solidFill>
                <a:srgbClr val="000000"/>
              </a:solidFill>
              <a:prstDash val="solid"/>
            </a:ln>
          </c:spPr>
          <c:cat>
            <c:strRef>
              <c:f>'X factor'!$E$4:$I$4</c:f>
              <c:strCache>
                <c:ptCount val="5"/>
                <c:pt idx="0">
                  <c:v>2014-15</c:v>
                </c:pt>
                <c:pt idx="1">
                  <c:v>2015-16</c:v>
                </c:pt>
                <c:pt idx="2">
                  <c:v>2016-17</c:v>
                </c:pt>
                <c:pt idx="3">
                  <c:v>2017-18</c:v>
                </c:pt>
                <c:pt idx="4">
                  <c:v>2018-19</c:v>
                </c:pt>
              </c:strCache>
            </c:strRef>
          </c:cat>
          <c:val>
            <c:numRef>
              <c:f>Analysis!$G$110:$K$110</c:f>
              <c:numCache>
                <c:formatCode>_-* #,##0.0_-;\-* #,##0.0_-;_-* "-"??_-;_-@_-</c:formatCode>
                <c:ptCount val="5"/>
                <c:pt idx="0">
                  <c:v>184.67219508282378</c:v>
                </c:pt>
                <c:pt idx="1">
                  <c:v>197.52061897976154</c:v>
                </c:pt>
                <c:pt idx="2">
                  <c:v>210.08739082878228</c:v>
                </c:pt>
                <c:pt idx="3">
                  <c:v>217.02342757986852</c:v>
                </c:pt>
                <c:pt idx="4">
                  <c:v>224.75149729939002</c:v>
                </c:pt>
              </c:numCache>
            </c:numRef>
          </c:val>
        </c:ser>
        <c:ser>
          <c:idx val="1"/>
          <c:order val="1"/>
          <c:tx>
            <c:strRef>
              <c:f>Analysis!$B$22</c:f>
              <c:strCache>
                <c:ptCount val="1"/>
                <c:pt idx="0">
                  <c:v>Opex (includes carry-over amounts)</c:v>
                </c:pt>
              </c:strCache>
            </c:strRef>
          </c:tx>
          <c:spPr>
            <a:solidFill>
              <a:srgbClr val="C0C0C0"/>
            </a:solidFill>
            <a:ln w="12700">
              <a:solidFill>
                <a:srgbClr val="000000"/>
              </a:solidFill>
              <a:prstDash val="solid"/>
            </a:ln>
          </c:spPr>
          <c:cat>
            <c:strRef>
              <c:f>'X factor'!$E$4:$I$4</c:f>
              <c:strCache>
                <c:ptCount val="5"/>
                <c:pt idx="0">
                  <c:v>2014-15</c:v>
                </c:pt>
                <c:pt idx="1">
                  <c:v>2015-16</c:v>
                </c:pt>
                <c:pt idx="2">
                  <c:v>2016-17</c:v>
                </c:pt>
                <c:pt idx="3">
                  <c:v>2017-18</c:v>
                </c:pt>
                <c:pt idx="4">
                  <c:v>2018-19</c:v>
                </c:pt>
              </c:strCache>
            </c:strRef>
          </c:cat>
          <c:val>
            <c:numRef>
              <c:f>Analysis!$G$22:$K$22</c:f>
              <c:numCache>
                <c:formatCode>_-* #,##0.0_-;\-* #,##0.0_-;_-* "-"??_-;_-@_-</c:formatCode>
                <c:ptCount val="5"/>
                <c:pt idx="0">
                  <c:v>49.817314508378765</c:v>
                </c:pt>
                <c:pt idx="1">
                  <c:v>51.927226578954226</c:v>
                </c:pt>
                <c:pt idx="2">
                  <c:v>52.249498770098612</c:v>
                </c:pt>
                <c:pt idx="3">
                  <c:v>55.905866927491239</c:v>
                </c:pt>
                <c:pt idx="4">
                  <c:v>46.931341240289541</c:v>
                </c:pt>
              </c:numCache>
            </c:numRef>
          </c:val>
        </c:ser>
        <c:ser>
          <c:idx val="2"/>
          <c:order val="2"/>
          <c:tx>
            <c:strRef>
              <c:f>Analysis!$F$113</c:f>
              <c:strCache>
                <c:ptCount val="1"/>
                <c:pt idx="0">
                  <c:v>Return of Asset (regulatory depreciation)</c:v>
                </c:pt>
              </c:strCache>
            </c:strRef>
          </c:tx>
          <c:spPr>
            <a:solidFill>
              <a:srgbClr val="FF9900"/>
            </a:solidFill>
            <a:ln w="12700">
              <a:solidFill>
                <a:srgbClr val="000000"/>
              </a:solidFill>
              <a:prstDash val="solid"/>
            </a:ln>
          </c:spPr>
          <c:cat>
            <c:strRef>
              <c:f>'X factor'!$E$4:$I$4</c:f>
              <c:strCache>
                <c:ptCount val="5"/>
                <c:pt idx="0">
                  <c:v>2014-15</c:v>
                </c:pt>
                <c:pt idx="1">
                  <c:v>2015-16</c:v>
                </c:pt>
                <c:pt idx="2">
                  <c:v>2016-17</c:v>
                </c:pt>
                <c:pt idx="3">
                  <c:v>2017-18</c:v>
                </c:pt>
                <c:pt idx="4">
                  <c:v>2018-19</c:v>
                </c:pt>
              </c:strCache>
            </c:strRef>
          </c:cat>
          <c:val>
            <c:numRef>
              <c:f>Analysis!$G$113:$K$113</c:f>
              <c:numCache>
                <c:formatCode>_-* #,##0.0_-;\-* #,##0.0_-;_-* "-"??_-;_-@_-</c:formatCode>
                <c:ptCount val="5"/>
                <c:pt idx="0">
                  <c:v>12.431465271333224</c:v>
                </c:pt>
                <c:pt idx="1">
                  <c:v>15.735232615755748</c:v>
                </c:pt>
                <c:pt idx="2">
                  <c:v>19.348299068670713</c:v>
                </c:pt>
                <c:pt idx="3">
                  <c:v>16.143490566439688</c:v>
                </c:pt>
                <c:pt idx="4">
                  <c:v>18.207105462981183</c:v>
                </c:pt>
              </c:numCache>
            </c:numRef>
          </c:val>
        </c:ser>
        <c:ser>
          <c:idx val="3"/>
          <c:order val="3"/>
          <c:tx>
            <c:strRef>
              <c:f>Analysis!$F$114</c:f>
              <c:strCache>
                <c:ptCount val="1"/>
                <c:pt idx="0">
                  <c:v>Net Tax Costs</c:v>
                </c:pt>
              </c:strCache>
            </c:strRef>
          </c:tx>
          <c:spPr>
            <a:solidFill>
              <a:srgbClr val="333333"/>
            </a:solidFill>
            <a:ln w="12700">
              <a:solidFill>
                <a:srgbClr val="000000"/>
              </a:solidFill>
              <a:prstDash val="solid"/>
            </a:ln>
          </c:spPr>
          <c:cat>
            <c:strRef>
              <c:f>'X factor'!$E$4:$I$4</c:f>
              <c:strCache>
                <c:ptCount val="5"/>
                <c:pt idx="0">
                  <c:v>2014-15</c:v>
                </c:pt>
                <c:pt idx="1">
                  <c:v>2015-16</c:v>
                </c:pt>
                <c:pt idx="2">
                  <c:v>2016-17</c:v>
                </c:pt>
                <c:pt idx="3">
                  <c:v>2017-18</c:v>
                </c:pt>
                <c:pt idx="4">
                  <c:v>2018-19</c:v>
                </c:pt>
              </c:strCache>
            </c:strRef>
          </c:cat>
          <c:val>
            <c:numRef>
              <c:f>Analysis!$G$114:$K$114</c:f>
              <c:numCache>
                <c:formatCode>_-* #,##0.0_-;\-* #,##0.0_-;_-* "-"?_-;_-@_-</c:formatCode>
                <c:ptCount val="5"/>
                <c:pt idx="0">
                  <c:v>13.356699715836056</c:v>
                </c:pt>
                <c:pt idx="1">
                  <c:v>14.434864940844111</c:v>
                </c:pt>
                <c:pt idx="2">
                  <c:v>16.173438374423842</c:v>
                </c:pt>
                <c:pt idx="3">
                  <c:v>15.800746639389811</c:v>
                </c:pt>
                <c:pt idx="4">
                  <c:v>16.217199581201193</c:v>
                </c:pt>
              </c:numCache>
            </c:numRef>
          </c:val>
        </c:ser>
        <c:overlap val="100"/>
        <c:axId val="150555648"/>
        <c:axId val="150561920"/>
      </c:barChart>
      <c:catAx>
        <c:axId val="150555648"/>
        <c:scaling>
          <c:orientation val="minMax"/>
        </c:scaling>
        <c:axPos val="b"/>
        <c:title>
          <c:tx>
            <c:rich>
              <a:bodyPr/>
              <a:lstStyle/>
              <a:p>
                <a:pPr>
                  <a:defRPr sz="1050" b="1" i="0" u="none" strike="noStrike" baseline="0">
                    <a:solidFill>
                      <a:srgbClr val="000000"/>
                    </a:solidFill>
                    <a:latin typeface="Arial"/>
                    <a:ea typeface="Arial"/>
                    <a:cs typeface="Arial"/>
                  </a:defRPr>
                </a:pPr>
                <a:r>
                  <a:rPr lang="en-AU"/>
                  <a:t>Year</a:t>
                </a:r>
              </a:p>
            </c:rich>
          </c:tx>
          <c:layout>
            <c:manualLayout>
              <c:xMode val="edge"/>
              <c:yMode val="edge"/>
              <c:x val="0.50465356773526138"/>
              <c:y val="0.94067796610169563"/>
            </c:manualLayout>
          </c:layout>
          <c:spPr>
            <a:noFill/>
            <a:ln w="25400">
              <a:noFill/>
            </a:ln>
          </c:spPr>
        </c:title>
        <c:numFmt formatCode="General" sourceLinked="1"/>
        <c:tickLblPos val="nextTo"/>
        <c:spPr>
          <a:ln w="25400">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150561920"/>
        <c:crosses val="autoZero"/>
        <c:auto val="1"/>
        <c:lblAlgn val="ctr"/>
        <c:lblOffset val="100"/>
        <c:tickLblSkip val="1"/>
        <c:tickMarkSkip val="1"/>
      </c:catAx>
      <c:valAx>
        <c:axId val="150561920"/>
        <c:scaling>
          <c:orientation val="minMax"/>
        </c:scaling>
        <c:axPos val="l"/>
        <c:majorGridlines>
          <c:spPr>
            <a:ln w="12700">
              <a:solidFill>
                <a:srgbClr val="000000"/>
              </a:solidFill>
              <a:prstDash val="sysDash"/>
            </a:ln>
          </c:spPr>
        </c:majorGridlines>
        <c:title>
          <c:tx>
            <c:rich>
              <a:bodyPr/>
              <a:lstStyle/>
              <a:p>
                <a:pPr>
                  <a:defRPr sz="1050" b="1" i="0" u="none" strike="noStrike" baseline="0">
                    <a:solidFill>
                      <a:srgbClr val="000000"/>
                    </a:solidFill>
                    <a:latin typeface="Arial"/>
                    <a:ea typeface="Arial"/>
                    <a:cs typeface="Arial"/>
                  </a:defRPr>
                </a:pPr>
                <a:r>
                  <a:rPr lang="en-AU"/>
                  <a:t>($m)</a:t>
                </a:r>
              </a:p>
            </c:rich>
          </c:tx>
          <c:layout>
            <c:manualLayout>
              <c:xMode val="edge"/>
              <c:yMode val="edge"/>
              <c:x val="3.1023784901758008E-3"/>
              <c:y val="0.47457627118644247"/>
            </c:manualLayout>
          </c:layout>
          <c:spPr>
            <a:noFill/>
            <a:ln w="25400">
              <a:noFill/>
            </a:ln>
          </c:spPr>
        </c:title>
        <c:numFmt formatCode="_-* #,##0.0_-;\-* #,##0.0_-;_-* &quot;-&quot;??_-;_-@_-" sourceLinked="1"/>
        <c:tickLblPos val="nextTo"/>
        <c:spPr>
          <a:ln w="25400">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150555648"/>
        <c:crosses val="autoZero"/>
        <c:crossBetween val="between"/>
      </c:valAx>
      <c:spPr>
        <a:noFill/>
        <a:ln w="25400">
          <a:noFill/>
        </a:ln>
      </c:spPr>
    </c:plotArea>
    <c:legend>
      <c:legendPos val="r"/>
      <c:layout>
        <c:manualLayout>
          <c:xMode val="edge"/>
          <c:yMode val="edge"/>
          <c:x val="0.10912783265070146"/>
          <c:y val="0.13277619111170424"/>
          <c:w val="0.24419860650820924"/>
          <c:h val="0.14417652030784278"/>
        </c:manualLayout>
      </c:layout>
      <c:overlay val="1"/>
      <c:txPr>
        <a:bodyPr/>
        <a:lstStyle/>
        <a:p>
          <a:pPr>
            <a:defRPr sz="90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1050" b="0" i="0" u="none" strike="noStrike" baseline="0">
          <a:solidFill>
            <a:srgbClr val="000000"/>
          </a:solidFill>
          <a:latin typeface="Arial"/>
          <a:ea typeface="Arial"/>
          <a:cs typeface="Arial"/>
        </a:defRPr>
      </a:pPr>
      <a:endParaRPr lang="en-US"/>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chartsheets/sheet1.xml><?xml version="1.0" encoding="utf-8"?>
<chartsheet xmlns="http://schemas.openxmlformats.org/spreadsheetml/2006/main" xmlns:r="http://schemas.openxmlformats.org/officeDocument/2006/relationships">
  <sheetPr codeName="Chart3"/>
  <sheetViews>
    <sheetView workbookViewId="0"/>
  </sheetViews>
  <pageMargins left="0.75" right="0.75" top="1" bottom="1" header="0.5" footer="0.5"/>
  <pageSetup paperSize="9" orientation="landscape" r:id="rId1"/>
  <headerFooter alignWithMargins="0">
    <oddHeader>&amp;A</oddHeader>
    <oddFooter>Page &amp;P</oddFooter>
  </headerFooter>
  <drawing r:id="rId2"/>
</chartsheet>
</file>

<file path=xl/chartsheets/sheet2.xml><?xml version="1.0" encoding="utf-8"?>
<chartsheet xmlns="http://schemas.openxmlformats.org/spreadsheetml/2006/main" xmlns:r="http://schemas.openxmlformats.org/officeDocument/2006/relationships">
  <sheetPr codeName="Chart4"/>
  <sheetViews>
    <sheetView workbookViewId="0"/>
  </sheetViews>
  <pageMargins left="0.75" right="0.75" top="1" bottom="1" header="0.5" footer="0.5"/>
  <pageSetup paperSize="9" orientation="landscape" r:id="rId1"/>
  <headerFooter alignWithMargins="0">
    <oddHeader>&amp;A</oddHeader>
    <oddFooter>Page &amp;P</oddFooter>
  </headerFooter>
  <drawing r:id="rId2"/>
</chartsheet>
</file>

<file path=xl/chartsheets/sheet3.xml><?xml version="1.0" encoding="utf-8"?>
<chartsheet xmlns="http://schemas.openxmlformats.org/spreadsheetml/2006/main" xmlns:r="http://schemas.openxmlformats.org/officeDocument/2006/relationships">
  <sheetPr codeName="Chart2"/>
  <sheetViews>
    <sheetView workbookViewId="0"/>
  </sheetViews>
  <pageMargins left="0.75" right="0.75" top="1" bottom="1" header="0.5" footer="0.5"/>
  <pageSetup paperSize="9" orientation="landscape" horizontalDpi="4294967292" r:id="rId1"/>
  <headerFooter alignWithMargins="0"/>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10</xdr:col>
      <xdr:colOff>219075</xdr:colOff>
      <xdr:row>57</xdr:row>
      <xdr:rowOff>0</xdr:rowOff>
    </xdr:to>
    <xdr:pic>
      <xdr:nvPicPr>
        <xdr:cNvPr id="18329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09600" y="1133475"/>
          <a:ext cx="5705475" cy="809625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xdr:colOff>
      <xdr:row>6</xdr:row>
      <xdr:rowOff>38100</xdr:rowOff>
    </xdr:from>
    <xdr:to>
      <xdr:col>3</xdr:col>
      <xdr:colOff>209550</xdr:colOff>
      <xdr:row>7</xdr:row>
      <xdr:rowOff>47625</xdr:rowOff>
    </xdr:to>
    <xdr:grpSp>
      <xdr:nvGrpSpPr>
        <xdr:cNvPr id="213796" name="Group 1"/>
        <xdr:cNvGrpSpPr>
          <a:grpSpLocks/>
        </xdr:cNvGrpSpPr>
      </xdr:nvGrpSpPr>
      <xdr:grpSpPr bwMode="auto">
        <a:xfrm>
          <a:off x="28575" y="2500993"/>
          <a:ext cx="1990725" cy="349703"/>
          <a:chOff x="2" y="144"/>
          <a:chExt cx="209" cy="37"/>
        </a:xfrm>
      </xdr:grpSpPr>
      <xdr:grpSp>
        <xdr:nvGrpSpPr>
          <xdr:cNvPr id="213804" name="Group 2"/>
          <xdr:cNvGrpSpPr>
            <a:grpSpLocks/>
          </xdr:cNvGrpSpPr>
        </xdr:nvGrpSpPr>
        <xdr:grpSpPr bwMode="auto">
          <a:xfrm>
            <a:off x="2" y="152"/>
            <a:ext cx="203" cy="29"/>
            <a:chOff x="2" y="159"/>
            <a:chExt cx="200" cy="27"/>
          </a:xfrm>
        </xdr:grpSpPr>
        <xdr:sp macro="" textlink="">
          <xdr:nvSpPr>
            <xdr:cNvPr id="213807" name="Oval 3"/>
            <xdr:cNvSpPr>
              <a:spLocks noChangeArrowheads="1"/>
            </xdr:cNvSpPr>
          </xdr:nvSpPr>
          <xdr:spPr bwMode="auto">
            <a:xfrm>
              <a:off x="175" y="159"/>
              <a:ext cx="27" cy="27"/>
            </a:xfrm>
            <a:prstGeom prst="ellipse">
              <a:avLst/>
            </a:prstGeom>
            <a:noFill/>
            <a:ln w="28575" algn="ctr">
              <a:solidFill>
                <a:srgbClr val="808080"/>
              </a:solidFill>
              <a:round/>
              <a:headEnd/>
              <a:tailEnd/>
            </a:ln>
          </xdr:spPr>
        </xdr:sp>
        <xdr:sp macro="" textlink="">
          <xdr:nvSpPr>
            <xdr:cNvPr id="179204" name="Line 4"/>
            <xdr:cNvSpPr>
              <a:spLocks noChangeShapeType="1"/>
            </xdr:cNvSpPr>
          </xdr:nvSpPr>
          <xdr:spPr bwMode="auto">
            <a:xfrm>
              <a:off x="2" y="186"/>
              <a:ext cx="186" cy="0"/>
            </a:xfrm>
            <a:prstGeom prst="line">
              <a:avLst/>
            </a:prstGeom>
            <a:noFill/>
            <a:ln w="28575">
              <a:solidFill>
                <a:srgbClr val="808080"/>
              </a:solidFill>
              <a:round/>
              <a:headEnd/>
              <a:tailEnd/>
            </a:ln>
            <a:effectLst>
              <a:outerShdw dist="35921" dir="2700000" algn="ctr" rotWithShape="0">
                <a:srgbClr val="000000"/>
              </a:outerShdw>
            </a:effectLst>
          </xdr:spPr>
          <xdr:txBody>
            <a:bodyPr/>
            <a:lstStyle/>
            <a:p>
              <a:endParaRPr lang="en-AU"/>
            </a:p>
          </xdr:txBody>
        </xdr:sp>
      </xdr:grpSp>
      <xdr:sp macro="" textlink="">
        <xdr:nvSpPr>
          <xdr:cNvPr id="213805" name="Rectangle 5"/>
          <xdr:cNvSpPr>
            <a:spLocks noChangeArrowheads="1"/>
          </xdr:cNvSpPr>
        </xdr:nvSpPr>
        <xdr:spPr bwMode="auto">
          <a:xfrm>
            <a:off x="171" y="147"/>
            <a:ext cx="24" cy="33"/>
          </a:xfrm>
          <a:prstGeom prst="rect">
            <a:avLst/>
          </a:prstGeom>
          <a:solidFill>
            <a:srgbClr val="FFCC99"/>
          </a:solidFill>
          <a:ln w="9525" algn="ctr">
            <a:noFill/>
            <a:miter lim="800000"/>
            <a:headEnd/>
            <a:tailEnd/>
          </a:ln>
        </xdr:spPr>
      </xdr:sp>
      <xdr:sp macro="" textlink="">
        <xdr:nvSpPr>
          <xdr:cNvPr id="213806" name="Rectangle 6"/>
          <xdr:cNvSpPr>
            <a:spLocks noChangeArrowheads="1"/>
          </xdr:cNvSpPr>
        </xdr:nvSpPr>
        <xdr:spPr bwMode="auto">
          <a:xfrm>
            <a:off x="187" y="144"/>
            <a:ext cx="24" cy="21"/>
          </a:xfrm>
          <a:prstGeom prst="rect">
            <a:avLst/>
          </a:prstGeom>
          <a:solidFill>
            <a:srgbClr val="FFCC99"/>
          </a:solidFill>
          <a:ln w="9525" algn="ctr">
            <a:noFill/>
            <a:miter lim="800000"/>
            <a:headEnd/>
            <a:tailEnd/>
          </a:ln>
        </xdr:spPr>
      </xdr:sp>
    </xdr:grpSp>
    <xdr:clientData/>
  </xdr:twoCellAnchor>
  <xdr:twoCellAnchor editAs="oneCell">
    <xdr:from>
      <xdr:col>0</xdr:col>
      <xdr:colOff>0</xdr:colOff>
      <xdr:row>0</xdr:row>
      <xdr:rowOff>28575</xdr:rowOff>
    </xdr:from>
    <xdr:to>
      <xdr:col>4</xdr:col>
      <xdr:colOff>514350</xdr:colOff>
      <xdr:row>1</xdr:row>
      <xdr:rowOff>238125</xdr:rowOff>
    </xdr:to>
    <xdr:pic>
      <xdr:nvPicPr>
        <xdr:cNvPr id="213797" name="Picture 13"/>
        <xdr:cNvPicPr>
          <a:picLocks noChangeAspect="1" noChangeArrowheads="1"/>
        </xdr:cNvPicPr>
      </xdr:nvPicPr>
      <xdr:blipFill>
        <a:blip xmlns:r="http://schemas.openxmlformats.org/officeDocument/2006/relationships" r:embed="rId1" cstate="print"/>
        <a:srcRect/>
        <a:stretch>
          <a:fillRect/>
        </a:stretch>
      </xdr:blipFill>
      <xdr:spPr bwMode="auto">
        <a:xfrm>
          <a:off x="0" y="28575"/>
          <a:ext cx="3086100" cy="771525"/>
        </a:xfrm>
        <a:prstGeom prst="rect">
          <a:avLst/>
        </a:prstGeom>
        <a:noFill/>
        <a:ln w="9525">
          <a:noFill/>
          <a:miter lim="800000"/>
          <a:headEnd/>
          <a:tailEnd/>
        </a:ln>
      </xdr:spPr>
    </xdr:pic>
    <xdr:clientData/>
  </xdr:twoCellAnchor>
  <xdr:twoCellAnchor>
    <xdr:from>
      <xdr:col>0</xdr:col>
      <xdr:colOff>57150</xdr:colOff>
      <xdr:row>9</xdr:row>
      <xdr:rowOff>9525</xdr:rowOff>
    </xdr:from>
    <xdr:to>
      <xdr:col>1</xdr:col>
      <xdr:colOff>295275</xdr:colOff>
      <xdr:row>33</xdr:row>
      <xdr:rowOff>152400</xdr:rowOff>
    </xdr:to>
    <xdr:grpSp>
      <xdr:nvGrpSpPr>
        <xdr:cNvPr id="213798" name="Group 14"/>
        <xdr:cNvGrpSpPr>
          <a:grpSpLocks/>
        </xdr:cNvGrpSpPr>
      </xdr:nvGrpSpPr>
      <xdr:grpSpPr bwMode="auto">
        <a:xfrm>
          <a:off x="57150" y="3343275"/>
          <a:ext cx="387804" cy="4728482"/>
          <a:chOff x="3" y="391"/>
          <a:chExt cx="41" cy="512"/>
        </a:xfrm>
      </xdr:grpSpPr>
      <xdr:sp macro="" textlink="">
        <xdr:nvSpPr>
          <xdr:cNvPr id="179215" name="Line 15"/>
          <xdr:cNvSpPr>
            <a:spLocks noChangeShapeType="1"/>
          </xdr:cNvSpPr>
        </xdr:nvSpPr>
        <xdr:spPr bwMode="auto">
          <a:xfrm>
            <a:off x="31" y="391"/>
            <a:ext cx="0" cy="511"/>
          </a:xfrm>
          <a:prstGeom prst="line">
            <a:avLst/>
          </a:prstGeom>
          <a:noFill/>
          <a:ln w="9525">
            <a:solidFill>
              <a:srgbClr val="000000"/>
            </a:solidFill>
            <a:round/>
            <a:headEnd/>
            <a:tailEnd/>
          </a:ln>
          <a:effectLst>
            <a:outerShdw dist="35921" dir="2700000" algn="ctr" rotWithShape="0">
              <a:srgbClr val="000000"/>
            </a:outerShdw>
          </a:effectLst>
        </xdr:spPr>
        <xdr:txBody>
          <a:bodyPr/>
          <a:lstStyle/>
          <a:p>
            <a:endParaRPr lang="en-AU"/>
          </a:p>
        </xdr:txBody>
      </xdr:sp>
      <xdr:sp macro="" textlink="">
        <xdr:nvSpPr>
          <xdr:cNvPr id="213800" name="Oval 16"/>
          <xdr:cNvSpPr>
            <a:spLocks noChangeArrowheads="1"/>
          </xdr:cNvSpPr>
        </xdr:nvSpPr>
        <xdr:spPr bwMode="auto">
          <a:xfrm>
            <a:off x="3" y="714"/>
            <a:ext cx="36" cy="35"/>
          </a:xfrm>
          <a:prstGeom prst="ellipse">
            <a:avLst/>
          </a:prstGeom>
          <a:solidFill>
            <a:srgbClr val="FFCC99"/>
          </a:solidFill>
          <a:ln w="9525" algn="ctr">
            <a:solidFill>
              <a:srgbClr val="000000"/>
            </a:solidFill>
            <a:round/>
            <a:headEnd/>
            <a:tailEnd/>
          </a:ln>
        </xdr:spPr>
      </xdr:sp>
      <xdr:sp macro="" textlink="">
        <xdr:nvSpPr>
          <xdr:cNvPr id="179217" name="WordArt 17"/>
          <xdr:cNvSpPr>
            <a:spLocks noChangeArrowheads="1" noChangeShapeType="1" noTextEdit="1"/>
          </xdr:cNvSpPr>
        </xdr:nvSpPr>
        <xdr:spPr bwMode="auto">
          <a:xfrm rot="-16200000">
            <a:off x="-114" y="559"/>
            <a:ext cx="264"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P O S T - T A X   R E V E N U E   M O D E L</a:t>
            </a:r>
          </a:p>
        </xdr:txBody>
      </xdr:sp>
      <xdr:sp macro="" textlink="">
        <xdr:nvSpPr>
          <xdr:cNvPr id="179218" name="WordArt 18"/>
          <xdr:cNvSpPr>
            <a:spLocks noChangeArrowheads="1" noChangeShapeType="1" noTextEdit="1"/>
          </xdr:cNvSpPr>
        </xdr:nvSpPr>
        <xdr:spPr bwMode="auto">
          <a:xfrm rot="5400000">
            <a:off x="-38" y="821"/>
            <a:ext cx="152" cy="12"/>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electricity distribution module</a:t>
            </a:r>
          </a:p>
        </xdr:txBody>
      </xdr:sp>
      <xdr:sp macro="" textlink="">
        <xdr:nvSpPr>
          <xdr:cNvPr id="179219" name="Text Box 19"/>
          <xdr:cNvSpPr txBox="1">
            <a:spLocks noChangeArrowheads="1"/>
          </xdr:cNvSpPr>
        </xdr:nvSpPr>
        <xdr:spPr bwMode="auto">
          <a:xfrm>
            <a:off x="13" y="724"/>
            <a:ext cx="9" cy="20"/>
          </a:xfrm>
          <a:prstGeom prst="rect">
            <a:avLst/>
          </a:prstGeom>
          <a:noFill/>
          <a:ln w="9525" algn="ctr">
            <a:noFill/>
            <a:miter lim="800000"/>
            <a:headEnd/>
            <a:tailEnd/>
          </a:ln>
          <a:effectLst>
            <a:outerShdw dist="35921" dir="2700000" algn="ctr" rotWithShape="0">
              <a:srgbClr val="000000"/>
            </a:outerShdw>
          </a:effectLst>
        </xdr:spPr>
        <xdr:txBody>
          <a:bodyPr wrap="none" lIns="18288" tIns="18288"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wsDr>
</file>

<file path=xl/drawings/drawing3.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0.296</cdr:x>
      <cdr:y>0.10725</cdr:y>
    </cdr:from>
    <cdr:to>
      <cdr:x>0.296</cdr:x>
      <cdr:y>0.88825</cdr:y>
    </cdr:to>
    <cdr:sp macro="" textlink="">
      <cdr:nvSpPr>
        <cdr:cNvPr id="123905" name="Line 1"/>
        <cdr:cNvSpPr>
          <a:spLocks xmlns:a="http://schemas.openxmlformats.org/drawingml/2006/main" noChangeShapeType="1"/>
        </cdr:cNvSpPr>
      </cdr:nvSpPr>
      <cdr:spPr bwMode="auto">
        <a:xfrm xmlns:a="http://schemas.openxmlformats.org/drawingml/2006/main">
          <a:off x="2726360" y="602718"/>
          <a:ext cx="0" cy="4389025"/>
        </a:xfrm>
        <a:prstGeom xmlns:a="http://schemas.openxmlformats.org/drawingml/2006/main" prst="line">
          <a:avLst/>
        </a:prstGeom>
        <a:noFill xmlns:a="http://schemas.openxmlformats.org/drawingml/2006/main"/>
        <a:ln xmlns:a="http://schemas.openxmlformats.org/drawingml/2006/main" w="12700">
          <a:solidFill>
            <a:srgbClr val="000000"/>
          </a:solidFill>
          <a:prstDash val="dash"/>
          <a:round/>
          <a:headEnd/>
          <a:tailEnd/>
        </a:ln>
        <a:effectLst xmlns:a="http://schemas.openxmlformats.org/drawingml/2006/main">
          <a:outerShdw dist="35921" dir="2700000" algn="ctr" rotWithShape="0">
            <a:srgbClr val="000000"/>
          </a:outerShdw>
        </a:effectLst>
      </cdr:spPr>
      <cdr:txBody>
        <a:bodyPr xmlns:a="http://schemas.openxmlformats.org/drawingml/2006/main"/>
        <a:lstStyle xmlns:a="http://schemas.openxmlformats.org/drawingml/2006/main"/>
        <a:p xmlns:a="http://schemas.openxmlformats.org/drawingml/2006/main">
          <a:endParaRPr lang="en-AU"/>
        </a:p>
      </cdr:txBody>
    </cdr:sp>
  </cdr:relSizeAnchor>
</c:userShapes>
</file>

<file path=xl/drawings/drawing5.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0.30475</cdr:x>
      <cdr:y>0.10975</cdr:y>
    </cdr:from>
    <cdr:to>
      <cdr:x>0.30475</cdr:x>
      <cdr:y>0.88825</cdr:y>
    </cdr:to>
    <cdr:sp macro="" textlink="">
      <cdr:nvSpPr>
        <cdr:cNvPr id="139265" name="Line 1"/>
        <cdr:cNvSpPr>
          <a:spLocks xmlns:a="http://schemas.openxmlformats.org/drawingml/2006/main" noChangeShapeType="1"/>
        </cdr:cNvSpPr>
      </cdr:nvSpPr>
      <cdr:spPr bwMode="auto">
        <a:xfrm xmlns:a="http://schemas.openxmlformats.org/drawingml/2006/main">
          <a:off x="2806953" y="616768"/>
          <a:ext cx="0" cy="4374975"/>
        </a:xfrm>
        <a:prstGeom xmlns:a="http://schemas.openxmlformats.org/drawingml/2006/main" prst="line">
          <a:avLst/>
        </a:prstGeom>
        <a:noFill xmlns:a="http://schemas.openxmlformats.org/drawingml/2006/main"/>
        <a:ln xmlns:a="http://schemas.openxmlformats.org/drawingml/2006/main" w="12700">
          <a:solidFill>
            <a:srgbClr val="000000"/>
          </a:solidFill>
          <a:prstDash val="dash"/>
          <a:round/>
          <a:headEnd/>
          <a:tailEnd/>
        </a:ln>
        <a:effectLst xmlns:a="http://schemas.openxmlformats.org/drawingml/2006/main">
          <a:outerShdw dist="35921" dir="2700000" algn="ctr" rotWithShape="0">
            <a:srgbClr val="000000"/>
          </a:outerShdw>
        </a:effectLst>
      </cdr:spPr>
      <cdr:txBody>
        <a:bodyPr xmlns:a="http://schemas.openxmlformats.org/drawingml/2006/main"/>
        <a:lstStyle xmlns:a="http://schemas.openxmlformats.org/drawingml/2006/main"/>
        <a:p xmlns:a="http://schemas.openxmlformats.org/drawingml/2006/main">
          <a:endParaRPr lang="en-AU"/>
        </a:p>
      </cdr:txBody>
    </cdr:sp>
  </cdr:relSizeAnchor>
</c:userShapes>
</file>

<file path=xl/drawings/drawing7.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dimension ref="A1"/>
  <sheetViews>
    <sheetView topLeftCell="A10" workbookViewId="0">
      <selection activeCell="O34" sqref="O34"/>
    </sheetView>
  </sheetViews>
  <sheetFormatPr defaultRowHeight="12.7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sheetPr codeName="Sheet6">
    <pageSetUpPr fitToPage="1"/>
  </sheetPr>
  <dimension ref="A1:Z89"/>
  <sheetViews>
    <sheetView showGridLines="0" showRowColHeaders="0" zoomScale="70" zoomScaleNormal="70" workbookViewId="0">
      <selection activeCell="F1" sqref="F1"/>
    </sheetView>
  </sheetViews>
  <sheetFormatPr defaultRowHeight="12.75"/>
  <cols>
    <col min="1" max="1" width="2.28515625" customWidth="1"/>
    <col min="2" max="2" width="15.7109375" customWidth="1"/>
    <col min="4" max="4" width="11.42578125" bestFit="1" customWidth="1"/>
  </cols>
  <sheetData>
    <row r="1" spans="1:26" ht="44.25">
      <c r="A1" s="18"/>
      <c r="B1" s="18"/>
      <c r="D1" s="124"/>
      <c r="E1" s="123"/>
      <c r="G1" s="331" t="s">
        <v>269</v>
      </c>
    </row>
    <row r="2" spans="1:26" ht="36" customHeight="1">
      <c r="A2" s="18"/>
      <c r="B2" s="18"/>
      <c r="D2" s="124"/>
      <c r="G2" s="331" t="s">
        <v>250</v>
      </c>
    </row>
    <row r="3" spans="1:26" ht="44.25">
      <c r="A3" s="18"/>
      <c r="B3" s="18"/>
      <c r="D3" s="124"/>
      <c r="G3" s="331"/>
      <c r="K3" s="381" t="s">
        <v>270</v>
      </c>
    </row>
    <row r="4" spans="1:26" ht="44.25">
      <c r="A4" s="18"/>
      <c r="B4" s="18"/>
      <c r="D4" s="124"/>
      <c r="G4" s="331"/>
      <c r="K4" s="381" t="s">
        <v>275</v>
      </c>
    </row>
    <row r="5" spans="1:26">
      <c r="A5" s="18"/>
      <c r="B5" s="18"/>
      <c r="C5" s="18"/>
      <c r="D5" s="18"/>
      <c r="E5" s="18"/>
    </row>
    <row r="6" spans="1:26">
      <c r="A6" s="165"/>
      <c r="B6" s="165"/>
      <c r="C6" s="165"/>
      <c r="D6" s="165"/>
      <c r="E6" s="165"/>
      <c r="F6" s="165"/>
      <c r="G6" s="165"/>
      <c r="H6" s="165"/>
      <c r="I6" s="165"/>
      <c r="J6" s="165"/>
      <c r="K6" s="165"/>
      <c r="L6" s="165"/>
      <c r="M6" s="165"/>
      <c r="N6" s="165"/>
      <c r="O6" s="165"/>
      <c r="P6" s="165"/>
      <c r="Q6" s="165"/>
      <c r="R6" s="165"/>
      <c r="S6" s="165"/>
      <c r="T6" s="165"/>
      <c r="U6" s="165"/>
      <c r="V6" s="165"/>
      <c r="W6" s="165"/>
    </row>
    <row r="7" spans="1:26" ht="27">
      <c r="A7" s="166"/>
      <c r="B7" s="167" t="s">
        <v>75</v>
      </c>
      <c r="C7" s="166"/>
      <c r="D7" s="166"/>
      <c r="E7" s="166"/>
      <c r="F7" s="166"/>
      <c r="G7" s="166"/>
      <c r="H7" s="166"/>
      <c r="I7" s="166"/>
      <c r="J7" s="166"/>
      <c r="K7" s="166"/>
      <c r="L7" s="166"/>
      <c r="M7" s="166"/>
      <c r="N7" s="166"/>
      <c r="O7" s="166"/>
      <c r="P7" s="166"/>
      <c r="Q7" s="166"/>
      <c r="R7" s="166"/>
      <c r="S7" s="166"/>
      <c r="T7" s="166"/>
      <c r="U7" s="166"/>
      <c r="V7" s="166"/>
      <c r="W7" s="166"/>
    </row>
    <row r="8" spans="1:26" ht="27" customHeight="1">
      <c r="A8" s="166"/>
      <c r="B8" s="166"/>
      <c r="C8" s="166"/>
      <c r="D8" s="166"/>
      <c r="E8" s="166"/>
      <c r="F8" s="166"/>
      <c r="G8" s="166"/>
      <c r="H8" s="166"/>
      <c r="I8" s="166"/>
      <c r="J8" s="166"/>
      <c r="K8" s="166"/>
      <c r="L8" s="166"/>
      <c r="M8" s="166"/>
      <c r="N8" s="166"/>
      <c r="O8" s="166"/>
      <c r="P8" s="166"/>
      <c r="Q8" s="166"/>
      <c r="R8" s="166"/>
      <c r="S8" s="166"/>
      <c r="T8" s="166"/>
      <c r="U8" s="166"/>
      <c r="V8" s="166"/>
      <c r="W8" s="166"/>
    </row>
    <row r="9" spans="1:26" ht="15">
      <c r="A9" s="168"/>
      <c r="B9" s="168"/>
      <c r="C9" s="168"/>
      <c r="D9" s="168"/>
      <c r="E9" s="168"/>
      <c r="F9" s="168"/>
      <c r="G9" s="168"/>
      <c r="H9" s="168"/>
      <c r="I9" s="168"/>
      <c r="J9" s="168"/>
      <c r="K9" s="168"/>
      <c r="L9" s="168"/>
      <c r="M9" s="168"/>
      <c r="N9" s="168"/>
      <c r="O9" s="168"/>
      <c r="P9" s="168"/>
      <c r="Q9" s="168"/>
      <c r="R9" s="168"/>
      <c r="S9" s="168"/>
      <c r="T9" s="168"/>
      <c r="U9" s="168"/>
      <c r="V9" s="168"/>
      <c r="W9" s="168"/>
      <c r="X9" s="310"/>
      <c r="Y9" s="310"/>
      <c r="Z9" s="310"/>
    </row>
    <row r="10" spans="1:26" ht="15">
      <c r="A10" s="169"/>
      <c r="B10" s="169"/>
      <c r="C10" s="169"/>
      <c r="D10" s="169"/>
      <c r="E10" s="169"/>
      <c r="F10" s="169"/>
      <c r="G10" s="169"/>
      <c r="H10" s="169"/>
      <c r="I10" s="169"/>
      <c r="J10" s="169"/>
      <c r="K10" s="169"/>
      <c r="L10" s="169"/>
      <c r="M10" s="169"/>
      <c r="N10" s="169"/>
      <c r="O10" s="169"/>
      <c r="P10" s="169"/>
      <c r="Q10" s="169"/>
      <c r="R10" s="169"/>
      <c r="S10" s="169"/>
      <c r="T10" s="169"/>
      <c r="U10" s="169"/>
      <c r="V10" s="169"/>
      <c r="W10" s="169"/>
      <c r="X10" s="310"/>
      <c r="Y10" s="310"/>
      <c r="Z10" s="310"/>
    </row>
    <row r="11" spans="1:26" ht="15">
      <c r="A11" s="18"/>
      <c r="B11" s="18"/>
      <c r="C11" s="310"/>
      <c r="D11" s="310"/>
      <c r="E11" s="310"/>
      <c r="F11" s="310"/>
      <c r="G11" s="310"/>
      <c r="H11" s="310"/>
      <c r="I11" s="310"/>
      <c r="J11" s="310"/>
      <c r="K11" s="310"/>
      <c r="L11" s="310"/>
      <c r="M11" s="310"/>
      <c r="N11" s="310"/>
      <c r="O11" s="310"/>
      <c r="P11" s="310"/>
      <c r="Q11" s="310"/>
      <c r="R11" s="310"/>
      <c r="S11" s="310"/>
      <c r="T11" s="310"/>
      <c r="U11" s="310"/>
      <c r="V11" s="310"/>
      <c r="W11" s="310"/>
    </row>
    <row r="12" spans="1:26" ht="15">
      <c r="A12" s="18"/>
      <c r="C12" s="310" t="s">
        <v>186</v>
      </c>
      <c r="D12" s="310"/>
      <c r="E12" s="310"/>
      <c r="F12" s="310"/>
      <c r="G12" s="310"/>
      <c r="H12" s="310"/>
      <c r="I12" s="310"/>
      <c r="J12" s="310"/>
      <c r="K12" s="310"/>
      <c r="L12" s="310"/>
      <c r="M12" s="310"/>
      <c r="N12" s="310"/>
      <c r="O12" s="310"/>
      <c r="P12" s="310"/>
      <c r="Q12" s="310"/>
      <c r="R12" s="310"/>
      <c r="S12" s="310"/>
      <c r="T12" s="310"/>
      <c r="U12" s="310"/>
      <c r="V12" s="310"/>
      <c r="W12" s="310"/>
    </row>
    <row r="13" spans="1:26" ht="15">
      <c r="A13" s="18"/>
      <c r="C13" s="310"/>
      <c r="D13" s="310"/>
      <c r="E13" s="310"/>
      <c r="F13" s="310"/>
      <c r="G13" s="310"/>
      <c r="H13" s="310"/>
      <c r="I13" s="310"/>
      <c r="J13" s="310"/>
    </row>
    <row r="14" spans="1:26" ht="15">
      <c r="A14" s="18"/>
      <c r="C14" s="310" t="s">
        <v>187</v>
      </c>
      <c r="D14" s="310"/>
      <c r="E14" s="310"/>
      <c r="F14" s="310"/>
      <c r="G14" s="310"/>
      <c r="H14" s="310"/>
      <c r="I14" s="310"/>
      <c r="J14" s="397"/>
      <c r="K14" s="18"/>
      <c r="L14" s="18"/>
      <c r="M14" s="18"/>
      <c r="N14" s="18"/>
      <c r="O14" s="18"/>
      <c r="P14" s="18"/>
    </row>
    <row r="15" spans="1:26" ht="15">
      <c r="A15" s="18"/>
      <c r="C15" s="310"/>
      <c r="D15" s="310"/>
      <c r="E15" s="310"/>
      <c r="F15" s="310"/>
      <c r="G15" s="310"/>
      <c r="H15" s="310"/>
      <c r="I15" s="310"/>
      <c r="J15" s="310"/>
    </row>
    <row r="16" spans="1:26" ht="15">
      <c r="A16" s="18"/>
      <c r="C16" s="310" t="s">
        <v>239</v>
      </c>
      <c r="D16" s="310"/>
      <c r="E16" s="310"/>
      <c r="F16" s="310"/>
      <c r="G16" s="310"/>
      <c r="H16" s="310"/>
      <c r="I16" s="310"/>
      <c r="J16" s="310"/>
    </row>
    <row r="17" spans="1:10" ht="15">
      <c r="A17" s="18"/>
      <c r="C17" s="310"/>
      <c r="D17" s="310"/>
      <c r="E17" s="310"/>
      <c r="F17" s="310"/>
      <c r="G17" s="310"/>
      <c r="H17" s="310"/>
      <c r="I17" s="310"/>
      <c r="J17" s="310"/>
    </row>
    <row r="18" spans="1:10" ht="15">
      <c r="A18" s="18"/>
      <c r="C18" s="92" t="s">
        <v>138</v>
      </c>
      <c r="D18" s="310"/>
      <c r="E18" s="310"/>
      <c r="F18" s="310"/>
      <c r="G18" s="310"/>
      <c r="H18" s="310"/>
      <c r="I18" s="310"/>
      <c r="J18" s="310"/>
    </row>
    <row r="19" spans="1:10" ht="15">
      <c r="A19" s="18"/>
      <c r="C19" s="92" t="s">
        <v>112</v>
      </c>
      <c r="E19" s="310"/>
      <c r="F19" s="310"/>
      <c r="G19" s="310"/>
      <c r="H19" s="310"/>
      <c r="I19" s="310"/>
      <c r="J19" s="310"/>
    </row>
    <row r="20" spans="1:10" ht="15">
      <c r="A20" s="18"/>
      <c r="C20" s="92" t="s">
        <v>113</v>
      </c>
      <c r="E20" s="310"/>
      <c r="F20" s="310"/>
      <c r="G20" s="310"/>
      <c r="H20" s="310"/>
      <c r="I20" s="310"/>
      <c r="J20" s="310"/>
    </row>
    <row r="21" spans="1:10" ht="15">
      <c r="A21" s="18"/>
      <c r="C21" s="92"/>
      <c r="E21" s="310"/>
      <c r="F21" s="310"/>
      <c r="G21" s="310"/>
      <c r="H21" s="310"/>
      <c r="I21" s="310"/>
      <c r="J21" s="310"/>
    </row>
    <row r="22" spans="1:10" ht="15">
      <c r="A22" s="18"/>
      <c r="C22" s="92" t="s">
        <v>230</v>
      </c>
      <c r="E22" s="310"/>
      <c r="F22" s="310"/>
      <c r="G22" s="310"/>
      <c r="H22" s="310"/>
      <c r="I22" s="310"/>
      <c r="J22" s="310"/>
    </row>
    <row r="23" spans="1:10" ht="15">
      <c r="A23" s="18"/>
      <c r="C23" s="92"/>
      <c r="E23" s="310"/>
      <c r="F23" s="310"/>
      <c r="G23" s="310"/>
      <c r="H23" s="310"/>
      <c r="I23" s="310"/>
      <c r="J23" s="310"/>
    </row>
    <row r="24" spans="1:10" ht="15">
      <c r="A24" s="18"/>
      <c r="F24" s="310"/>
      <c r="G24" s="310"/>
      <c r="H24" s="310"/>
      <c r="I24" s="310"/>
      <c r="J24" s="310"/>
    </row>
    <row r="25" spans="1:10" ht="15">
      <c r="A25" s="18"/>
      <c r="F25" s="310"/>
      <c r="G25" s="310"/>
      <c r="H25" s="310"/>
      <c r="I25" s="310"/>
      <c r="J25" s="310"/>
    </row>
    <row r="26" spans="1:10" ht="15">
      <c r="A26" s="18"/>
      <c r="C26" s="310" t="s">
        <v>188</v>
      </c>
      <c r="D26" s="310"/>
      <c r="F26" s="310"/>
      <c r="G26" s="310"/>
      <c r="H26" s="310"/>
      <c r="I26" s="310"/>
      <c r="J26" s="310"/>
    </row>
    <row r="27" spans="1:10" ht="15">
      <c r="A27" s="18"/>
      <c r="C27" s="310"/>
      <c r="D27" s="310"/>
      <c r="F27" s="310"/>
      <c r="G27" s="310"/>
      <c r="H27" s="310"/>
      <c r="I27" s="310"/>
      <c r="J27" s="310"/>
    </row>
    <row r="28" spans="1:10" ht="15.75">
      <c r="A28" s="18"/>
      <c r="C28" s="332" t="s">
        <v>189</v>
      </c>
      <c r="D28" s="310"/>
      <c r="F28" s="310"/>
      <c r="G28" s="310"/>
      <c r="H28" s="310"/>
      <c r="I28" s="310"/>
      <c r="J28" s="310"/>
    </row>
    <row r="29" spans="1:10" ht="15">
      <c r="A29" s="18"/>
      <c r="C29" s="310" t="s">
        <v>190</v>
      </c>
      <c r="D29" s="310"/>
      <c r="F29" s="310"/>
      <c r="G29" s="310"/>
      <c r="H29" s="310"/>
      <c r="I29" s="310"/>
      <c r="J29" s="310"/>
    </row>
    <row r="30" spans="1:10" ht="15">
      <c r="A30" s="18"/>
      <c r="C30" s="310"/>
      <c r="D30" s="310" t="s">
        <v>191</v>
      </c>
      <c r="F30" s="310"/>
      <c r="G30" s="310"/>
      <c r="H30" s="310"/>
      <c r="I30" s="310"/>
      <c r="J30" s="310"/>
    </row>
    <row r="31" spans="1:10" ht="15">
      <c r="A31" s="18"/>
      <c r="C31" s="310"/>
      <c r="D31" s="310"/>
      <c r="E31" s="310" t="s">
        <v>192</v>
      </c>
      <c r="F31" s="310"/>
      <c r="G31" s="310"/>
      <c r="H31" s="310"/>
      <c r="I31" s="310"/>
      <c r="J31" s="310"/>
    </row>
    <row r="32" spans="1:10" ht="15">
      <c r="A32" s="18"/>
      <c r="C32" s="310"/>
      <c r="D32" s="310"/>
      <c r="E32" s="310" t="s">
        <v>193</v>
      </c>
      <c r="F32" s="310"/>
      <c r="G32" s="310"/>
      <c r="H32" s="310"/>
      <c r="I32" s="310"/>
      <c r="J32" s="310"/>
    </row>
    <row r="33" spans="1:16" ht="15">
      <c r="A33" s="18"/>
      <c r="C33" s="310"/>
      <c r="D33" s="310"/>
      <c r="E33" s="310" t="s">
        <v>194</v>
      </c>
      <c r="F33" s="310"/>
      <c r="G33" s="310"/>
      <c r="H33" s="310"/>
      <c r="I33" s="310"/>
      <c r="J33" s="310"/>
    </row>
    <row r="34" spans="1:16" ht="15">
      <c r="A34" s="18"/>
      <c r="C34" s="310"/>
      <c r="D34" s="310"/>
      <c r="E34" s="310" t="s">
        <v>195</v>
      </c>
      <c r="F34" s="310"/>
      <c r="G34" s="310"/>
      <c r="H34" s="310"/>
      <c r="I34" s="310"/>
      <c r="J34" s="310"/>
    </row>
    <row r="35" spans="1:16" ht="15">
      <c r="A35" s="18"/>
      <c r="C35" s="310"/>
      <c r="D35" s="310"/>
      <c r="E35" s="310" t="s">
        <v>196</v>
      </c>
      <c r="F35" s="310"/>
      <c r="G35" s="310"/>
      <c r="H35" s="310"/>
      <c r="I35" s="310"/>
      <c r="J35" s="310"/>
    </row>
    <row r="36" spans="1:16" ht="15">
      <c r="A36" s="18"/>
      <c r="C36" s="310"/>
      <c r="D36" s="310"/>
      <c r="E36" s="310" t="s">
        <v>197</v>
      </c>
      <c r="F36" s="310"/>
      <c r="G36" s="310"/>
      <c r="H36" s="310"/>
      <c r="I36" s="310"/>
      <c r="J36" s="310"/>
    </row>
    <row r="37" spans="1:16" ht="15">
      <c r="A37" s="18"/>
      <c r="C37" s="310"/>
      <c r="D37" s="310"/>
      <c r="E37" s="310" t="s">
        <v>198</v>
      </c>
      <c r="F37" s="310"/>
      <c r="G37" s="310"/>
      <c r="H37" s="310"/>
      <c r="I37" s="310"/>
      <c r="J37" s="310"/>
    </row>
    <row r="38" spans="1:16" ht="15">
      <c r="A38" s="18"/>
      <c r="C38" s="310"/>
      <c r="D38" s="310"/>
      <c r="E38" s="310" t="s">
        <v>199</v>
      </c>
      <c r="F38" s="310"/>
      <c r="G38" s="310"/>
      <c r="H38" s="310"/>
      <c r="I38" s="310"/>
      <c r="J38" s="310"/>
    </row>
    <row r="39" spans="1:16" ht="15">
      <c r="A39" s="18"/>
      <c r="C39" s="310"/>
      <c r="D39" s="310" t="s">
        <v>200</v>
      </c>
      <c r="E39" s="310"/>
      <c r="F39" s="310"/>
      <c r="G39" s="310"/>
      <c r="H39" s="310"/>
      <c r="I39" s="310"/>
      <c r="J39" s="310"/>
    </row>
    <row r="40" spans="1:16" ht="15">
      <c r="A40" s="18"/>
      <c r="C40" s="310"/>
      <c r="D40" s="310" t="s">
        <v>201</v>
      </c>
      <c r="E40" s="310"/>
      <c r="F40" s="310"/>
      <c r="G40" s="310"/>
      <c r="H40" s="310"/>
      <c r="I40" s="310"/>
      <c r="J40" s="310"/>
    </row>
    <row r="41" spans="1:16" ht="15">
      <c r="A41" s="18"/>
      <c r="C41" s="310"/>
      <c r="D41" s="310" t="s">
        <v>202</v>
      </c>
      <c r="E41" s="310"/>
      <c r="F41" s="310"/>
      <c r="G41" s="310"/>
      <c r="H41" s="310"/>
      <c r="I41" s="310"/>
      <c r="J41" s="310"/>
    </row>
    <row r="42" spans="1:16" ht="15">
      <c r="A42" s="18"/>
      <c r="C42" s="310"/>
      <c r="D42" s="310" t="s">
        <v>203</v>
      </c>
      <c r="E42" s="310"/>
      <c r="F42" s="310"/>
      <c r="G42" s="310"/>
      <c r="H42" s="310"/>
      <c r="I42" s="310"/>
      <c r="J42" s="310"/>
    </row>
    <row r="43" spans="1:16" ht="15">
      <c r="A43" s="18"/>
      <c r="C43" s="310"/>
      <c r="D43" s="310"/>
      <c r="E43" s="310"/>
      <c r="F43" s="310"/>
      <c r="G43" s="310"/>
      <c r="H43" s="310"/>
      <c r="I43" s="310"/>
      <c r="J43" s="310"/>
    </row>
    <row r="44" spans="1:16" ht="15">
      <c r="A44" s="18"/>
      <c r="C44" s="310" t="s">
        <v>235</v>
      </c>
      <c r="D44" s="310"/>
      <c r="E44" s="310"/>
      <c r="F44" s="310"/>
      <c r="G44" s="310"/>
      <c r="H44" s="310"/>
      <c r="I44" s="310"/>
      <c r="J44" s="310"/>
    </row>
    <row r="45" spans="1:16" ht="15">
      <c r="A45" s="18"/>
      <c r="C45" s="310"/>
      <c r="D45" s="310"/>
      <c r="E45" s="310"/>
      <c r="F45" s="310"/>
      <c r="G45" s="310"/>
      <c r="H45" s="310"/>
      <c r="I45" s="310"/>
      <c r="J45" s="310"/>
    </row>
    <row r="46" spans="1:16" ht="15.75">
      <c r="B46" s="18"/>
      <c r="C46" s="398" t="s">
        <v>237</v>
      </c>
      <c r="D46" s="397"/>
      <c r="E46" s="397"/>
      <c r="F46" s="18"/>
      <c r="G46" s="18"/>
      <c r="H46" s="18"/>
      <c r="I46" s="18"/>
      <c r="J46" s="18"/>
      <c r="K46" s="18"/>
      <c r="L46" s="18"/>
      <c r="M46" s="18"/>
      <c r="N46" s="18"/>
      <c r="O46" s="18"/>
      <c r="P46" s="18"/>
    </row>
    <row r="47" spans="1:16" ht="15">
      <c r="B47" s="18"/>
      <c r="C47" s="397" t="s">
        <v>267</v>
      </c>
      <c r="D47" s="397"/>
      <c r="E47" s="397"/>
      <c r="F47" s="18"/>
      <c r="G47" s="18"/>
      <c r="H47" s="18"/>
      <c r="I47" s="18"/>
      <c r="J47" s="18"/>
      <c r="K47" s="18"/>
      <c r="L47" s="18"/>
      <c r="M47" s="18"/>
      <c r="N47" s="18"/>
      <c r="O47" s="18"/>
      <c r="P47" s="18"/>
    </row>
    <row r="48" spans="1:16" ht="15">
      <c r="B48" s="18"/>
      <c r="C48" s="397" t="s">
        <v>204</v>
      </c>
      <c r="D48" s="397"/>
      <c r="E48" s="18"/>
      <c r="F48" s="18"/>
      <c r="G48" s="18"/>
      <c r="H48" s="18"/>
      <c r="I48" s="18"/>
      <c r="J48" s="18"/>
      <c r="K48" s="18"/>
      <c r="L48" s="18"/>
      <c r="M48" s="18"/>
      <c r="N48" s="18"/>
      <c r="O48" s="18"/>
      <c r="P48" s="18"/>
    </row>
    <row r="49" spans="2:16" ht="15">
      <c r="B49" s="18"/>
      <c r="C49" s="397" t="s">
        <v>205</v>
      </c>
      <c r="D49" s="397"/>
      <c r="E49" s="18"/>
      <c r="F49" s="18"/>
      <c r="G49" s="18"/>
      <c r="H49" s="18"/>
      <c r="I49" s="18"/>
      <c r="J49" s="18"/>
      <c r="K49" s="18"/>
      <c r="L49" s="18"/>
      <c r="M49" s="18"/>
      <c r="N49" s="18"/>
      <c r="O49" s="18"/>
      <c r="P49" s="18"/>
    </row>
    <row r="50" spans="2:16" ht="15">
      <c r="B50" s="18"/>
      <c r="C50" s="397"/>
      <c r="D50" s="397"/>
      <c r="E50" s="18"/>
      <c r="F50" s="18"/>
      <c r="G50" s="18"/>
      <c r="H50" s="18"/>
      <c r="I50" s="18"/>
      <c r="J50" s="18"/>
      <c r="K50" s="18"/>
      <c r="L50" s="18"/>
      <c r="M50" s="18"/>
      <c r="N50" s="18"/>
      <c r="O50" s="18"/>
      <c r="P50" s="18"/>
    </row>
    <row r="51" spans="2:16" ht="15">
      <c r="B51" s="18"/>
      <c r="C51" s="397" t="s">
        <v>236</v>
      </c>
      <c r="D51" s="397"/>
      <c r="E51" s="18"/>
      <c r="F51" s="18"/>
      <c r="G51" s="18"/>
      <c r="H51" s="18"/>
      <c r="I51" s="18"/>
      <c r="J51" s="18"/>
      <c r="K51" s="18"/>
      <c r="L51" s="18"/>
      <c r="M51" s="18"/>
      <c r="N51" s="18"/>
      <c r="O51" s="18"/>
      <c r="P51" s="18"/>
    </row>
    <row r="52" spans="2:16" ht="15">
      <c r="C52" s="310" t="s">
        <v>238</v>
      </c>
      <c r="D52" s="310"/>
    </row>
    <row r="53" spans="2:16" ht="15">
      <c r="D53" s="310"/>
    </row>
    <row r="54" spans="2:16" ht="15">
      <c r="D54" s="310"/>
    </row>
    <row r="57" spans="2:16" ht="15.75">
      <c r="C57" s="382" t="s">
        <v>261</v>
      </c>
    </row>
    <row r="59" spans="2:16" ht="15">
      <c r="C59" s="392" t="s">
        <v>247</v>
      </c>
      <c r="D59" s="393" t="s">
        <v>248</v>
      </c>
      <c r="E59" s="393"/>
      <c r="F59" s="393" t="s">
        <v>249</v>
      </c>
      <c r="G59" s="393"/>
      <c r="H59" s="393"/>
      <c r="I59" s="384"/>
      <c r="J59" s="384"/>
      <c r="K59" s="384"/>
      <c r="L59" s="384"/>
      <c r="M59" s="384"/>
    </row>
    <row r="60" spans="2:16" ht="15">
      <c r="C60" s="394" t="s">
        <v>246</v>
      </c>
      <c r="D60" s="399">
        <v>39625</v>
      </c>
      <c r="E60" s="310"/>
      <c r="F60" s="310" t="s">
        <v>272</v>
      </c>
      <c r="G60" s="310"/>
      <c r="H60" s="310"/>
    </row>
    <row r="61" spans="2:16">
      <c r="D61" s="400"/>
      <c r="G61" s="383"/>
    </row>
    <row r="62" spans="2:16" ht="15">
      <c r="C62" s="394" t="s">
        <v>271</v>
      </c>
      <c r="D62" s="399">
        <v>39983</v>
      </c>
      <c r="F62" s="310" t="s">
        <v>273</v>
      </c>
    </row>
    <row r="63" spans="2:16" ht="15">
      <c r="C63" s="394"/>
      <c r="D63" s="395"/>
      <c r="F63" s="310" t="s">
        <v>276</v>
      </c>
    </row>
    <row r="64" spans="2:16" ht="15">
      <c r="C64" s="394"/>
      <c r="D64" s="395"/>
      <c r="F64" s="310" t="s">
        <v>274</v>
      </c>
    </row>
    <row r="65" spans="3:5" ht="15">
      <c r="C65" s="394"/>
      <c r="D65" s="395"/>
    </row>
    <row r="66" spans="3:5" ht="15">
      <c r="C66" s="394"/>
      <c r="D66" s="395"/>
    </row>
    <row r="67" spans="3:5" ht="15">
      <c r="C67" s="394"/>
      <c r="D67" s="395"/>
    </row>
    <row r="68" spans="3:5" ht="20.25">
      <c r="C68" s="394"/>
      <c r="D68" s="387"/>
    </row>
    <row r="69" spans="3:5" ht="20.25">
      <c r="C69" s="394"/>
      <c r="D69" s="388"/>
    </row>
    <row r="70" spans="3:5" ht="20.25">
      <c r="C70" s="394"/>
      <c r="D70" s="388"/>
    </row>
    <row r="71" spans="3:5" ht="20.25">
      <c r="C71" s="394"/>
      <c r="D71" s="388"/>
    </row>
    <row r="72" spans="3:5" ht="20.25">
      <c r="D72" s="388"/>
    </row>
    <row r="73" spans="3:5" ht="15">
      <c r="D73" s="310"/>
    </row>
    <row r="74" spans="3:5" ht="15">
      <c r="D74" s="310"/>
    </row>
    <row r="78" spans="3:5" ht="15.75">
      <c r="C78" s="332"/>
    </row>
    <row r="79" spans="3:5" ht="15">
      <c r="D79" s="310"/>
      <c r="E79" s="310"/>
    </row>
    <row r="80" spans="3:5" ht="15">
      <c r="D80" s="310"/>
      <c r="E80" s="310"/>
    </row>
    <row r="81" spans="4:5" ht="15">
      <c r="D81" s="310"/>
      <c r="E81" s="310"/>
    </row>
    <row r="82" spans="4:5" ht="15">
      <c r="D82" s="310"/>
      <c r="E82" s="310"/>
    </row>
    <row r="83" spans="4:5" ht="15">
      <c r="D83" s="310"/>
      <c r="E83" s="310"/>
    </row>
    <row r="84" spans="4:5" ht="15">
      <c r="E84" s="310"/>
    </row>
    <row r="85" spans="4:5" ht="15">
      <c r="E85" s="310"/>
    </row>
    <row r="86" spans="4:5" ht="15">
      <c r="E86" s="310"/>
    </row>
    <row r="87" spans="4:5" ht="15">
      <c r="E87" s="310"/>
    </row>
    <row r="88" spans="4:5" ht="15">
      <c r="E88" s="310"/>
    </row>
    <row r="89" spans="4:5" ht="15">
      <c r="E89" s="310"/>
    </row>
  </sheetData>
  <phoneticPr fontId="29" type="noConversion"/>
  <pageMargins left="0.74803149606299213" right="0.74803149606299213" top="0.98425196850393704" bottom="0.98425196850393704" header="0.51181102362204722" footer="0.51181102362204722"/>
  <pageSetup paperSize="9" scale="45"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sheetPr codeName="Sheet8">
    <pageSetUpPr fitToPage="1"/>
  </sheetPr>
  <dimension ref="A1:BF242"/>
  <sheetViews>
    <sheetView tabSelected="1" zoomScale="85" zoomScaleNormal="85" workbookViewId="0">
      <selection activeCell="E16" sqref="E16:F16"/>
    </sheetView>
  </sheetViews>
  <sheetFormatPr defaultColWidth="8.5703125" defaultRowHeight="12.75" outlineLevelRow="1" outlineLevelCol="1"/>
  <cols>
    <col min="1" max="2" width="1.7109375" customWidth="1"/>
    <col min="3" max="3" width="3.28515625" customWidth="1"/>
    <col min="4" max="4" width="7.140625" style="130" bestFit="1" customWidth="1"/>
    <col min="5" max="5" width="30.5703125" style="3" customWidth="1"/>
    <col min="6" max="6" width="25.42578125" customWidth="1"/>
    <col min="7" max="7" width="12" style="2" customWidth="1"/>
    <col min="8" max="8" width="12" style="4" customWidth="1"/>
    <col min="9" max="9" width="12" customWidth="1"/>
    <col min="10" max="11" width="13.7109375" customWidth="1"/>
    <col min="12" max="33" width="13.5703125" customWidth="1"/>
    <col min="34" max="57" width="8.5703125" hidden="1" customWidth="1" outlineLevel="1"/>
    <col min="58" max="58" width="8.5703125" collapsed="1"/>
  </cols>
  <sheetData>
    <row r="1" spans="1:18">
      <c r="A1" s="20"/>
      <c r="B1" s="20"/>
      <c r="C1" s="20"/>
      <c r="D1" s="286"/>
      <c r="E1" s="20"/>
      <c r="F1" s="132"/>
      <c r="G1" s="132"/>
      <c r="H1" s="132"/>
      <c r="I1" s="132"/>
      <c r="J1" s="132"/>
      <c r="K1" s="132"/>
      <c r="L1" s="132"/>
      <c r="M1" s="132"/>
      <c r="N1" s="132"/>
      <c r="O1" s="132"/>
      <c r="P1" s="132"/>
      <c r="Q1" s="18"/>
      <c r="R1" s="18"/>
    </row>
    <row r="2" spans="1:18" ht="16.5" customHeight="1">
      <c r="A2" s="20"/>
      <c r="B2" s="20"/>
      <c r="C2" s="20"/>
      <c r="D2" s="286"/>
      <c r="E2" s="470" t="s">
        <v>91</v>
      </c>
      <c r="F2" s="471"/>
      <c r="G2" s="465" t="s">
        <v>144</v>
      </c>
      <c r="H2" s="466"/>
      <c r="I2" s="417"/>
      <c r="J2" s="132"/>
      <c r="K2" s="132"/>
      <c r="L2" s="132"/>
      <c r="M2" s="132"/>
      <c r="N2" s="132"/>
      <c r="O2" s="132"/>
      <c r="P2" s="132"/>
      <c r="Q2" s="18"/>
      <c r="R2" s="18"/>
    </row>
    <row r="3" spans="1:18" s="130" customFormat="1">
      <c r="A3" s="286"/>
      <c r="B3" s="286"/>
      <c r="C3" s="286"/>
      <c r="D3" s="286"/>
      <c r="E3" s="137"/>
      <c r="F3" s="138"/>
      <c r="G3" s="137"/>
      <c r="H3" s="137"/>
      <c r="I3" s="137"/>
      <c r="J3" s="137"/>
      <c r="K3" s="137"/>
      <c r="L3" s="137"/>
      <c r="M3" s="137"/>
      <c r="N3" s="137"/>
      <c r="O3" s="137"/>
      <c r="P3" s="137"/>
      <c r="Q3" s="137"/>
      <c r="R3" s="137"/>
    </row>
    <row r="4" spans="1:18" s="7" customFormat="1" ht="15.75">
      <c r="A4" s="170"/>
      <c r="B4" s="170"/>
      <c r="C4" s="170"/>
      <c r="D4" s="170"/>
      <c r="E4" s="170"/>
      <c r="F4" s="171"/>
      <c r="G4" s="172"/>
      <c r="H4" s="173"/>
      <c r="I4" s="171"/>
      <c r="J4" s="170"/>
      <c r="K4" s="170"/>
      <c r="L4" s="170"/>
      <c r="M4" s="170"/>
      <c r="N4" s="170"/>
      <c r="O4" s="170"/>
      <c r="P4" s="170"/>
      <c r="Q4" s="170"/>
      <c r="R4" s="170"/>
    </row>
    <row r="5" spans="1:18">
      <c r="A5" s="174"/>
      <c r="B5" s="174"/>
      <c r="C5" s="174"/>
      <c r="D5" s="413"/>
      <c r="E5" s="317" t="str">
        <f>"Opening Regulated Asset Base for "&amp;Q7&amp;" ($m Nominal)"</f>
        <v>Opening Regulated Asset Base for 2014-15 ($m Nominal)</v>
      </c>
      <c r="F5" s="317"/>
      <c r="G5" s="317"/>
      <c r="H5" s="317"/>
      <c r="I5" s="175"/>
      <c r="J5" s="176"/>
      <c r="K5" s="175"/>
      <c r="L5" s="176"/>
      <c r="M5" s="175"/>
      <c r="N5" s="176"/>
      <c r="O5" s="176"/>
      <c r="P5" s="175"/>
      <c r="Q5" s="174"/>
      <c r="R5" s="174"/>
    </row>
    <row r="6" spans="1:18" ht="38.25">
      <c r="A6" s="286"/>
      <c r="B6" s="286"/>
      <c r="C6" s="286"/>
      <c r="D6" s="286"/>
      <c r="E6" s="74"/>
      <c r="F6" s="18"/>
      <c r="G6" s="467" t="s">
        <v>163</v>
      </c>
      <c r="H6" s="467"/>
      <c r="I6" s="467"/>
      <c r="J6" s="453" t="s">
        <v>64</v>
      </c>
      <c r="K6" s="453" t="s">
        <v>122</v>
      </c>
      <c r="L6" s="454" t="s">
        <v>65</v>
      </c>
      <c r="M6" s="454" t="s">
        <v>66</v>
      </c>
      <c r="N6" s="454" t="s">
        <v>141</v>
      </c>
      <c r="O6" s="454" t="s">
        <v>93</v>
      </c>
      <c r="P6" s="454" t="s">
        <v>92</v>
      </c>
      <c r="Q6" s="19" t="s">
        <v>123</v>
      </c>
      <c r="R6" s="17"/>
    </row>
    <row r="7" spans="1:18">
      <c r="A7" s="419" t="s">
        <v>285</v>
      </c>
      <c r="B7" s="419"/>
      <c r="C7" s="419"/>
      <c r="D7" s="286"/>
      <c r="E7" s="459" t="s">
        <v>62</v>
      </c>
      <c r="F7" s="461"/>
      <c r="G7" s="464" t="s">
        <v>309</v>
      </c>
      <c r="H7" s="464"/>
      <c r="I7" s="464"/>
      <c r="J7" s="449">
        <v>320.28764037228484</v>
      </c>
      <c r="K7" s="449"/>
      <c r="L7" s="450" t="s">
        <v>326</v>
      </c>
      <c r="M7" s="442" t="s">
        <v>326</v>
      </c>
      <c r="N7" s="449">
        <v>251.32950507076026</v>
      </c>
      <c r="O7" s="451" t="s">
        <v>326</v>
      </c>
      <c r="P7" s="442" t="s">
        <v>326</v>
      </c>
      <c r="Q7" s="452" t="s">
        <v>277</v>
      </c>
      <c r="R7" s="17"/>
    </row>
    <row r="8" spans="1:18">
      <c r="A8" s="419" t="s">
        <v>286</v>
      </c>
      <c r="B8" s="419"/>
      <c r="C8" s="419"/>
      <c r="D8" s="286"/>
      <c r="E8" s="459" t="s">
        <v>63</v>
      </c>
      <c r="F8" s="461"/>
      <c r="G8" s="464" t="s">
        <v>310</v>
      </c>
      <c r="H8" s="464"/>
      <c r="I8" s="464"/>
      <c r="J8" s="449">
        <v>59.702964363713669</v>
      </c>
      <c r="K8" s="449"/>
      <c r="L8" s="442">
        <v>46.400915462677332</v>
      </c>
      <c r="M8" s="449">
        <v>60</v>
      </c>
      <c r="N8" s="449">
        <v>47.980493956192696</v>
      </c>
      <c r="O8" s="451">
        <v>30.933943641784886</v>
      </c>
      <c r="P8" s="442">
        <v>40</v>
      </c>
      <c r="Q8" s="285"/>
      <c r="R8" s="17"/>
    </row>
    <row r="9" spans="1:18">
      <c r="A9" s="419" t="s">
        <v>287</v>
      </c>
      <c r="B9" s="419"/>
      <c r="C9" s="419"/>
      <c r="D9" s="286"/>
      <c r="E9" s="459" t="s">
        <v>69</v>
      </c>
      <c r="F9" s="461"/>
      <c r="G9" s="464" t="s">
        <v>311</v>
      </c>
      <c r="H9" s="464"/>
      <c r="I9" s="464"/>
      <c r="J9" s="449">
        <v>133.15594976796001</v>
      </c>
      <c r="K9" s="449"/>
      <c r="L9" s="442">
        <v>51.109089310941563</v>
      </c>
      <c r="M9" s="449">
        <v>60</v>
      </c>
      <c r="N9" s="449">
        <v>82.327469757468705</v>
      </c>
      <c r="O9" s="451">
        <v>34.072726207294373</v>
      </c>
      <c r="P9" s="442">
        <v>40</v>
      </c>
      <c r="Q9" s="17"/>
      <c r="R9" s="17"/>
    </row>
    <row r="10" spans="1:18">
      <c r="A10" s="419" t="s">
        <v>288</v>
      </c>
      <c r="B10" s="419"/>
      <c r="C10" s="419"/>
      <c r="D10" s="286"/>
      <c r="E10" s="459" t="s">
        <v>76</v>
      </c>
      <c r="F10" s="461"/>
      <c r="G10" s="464" t="s">
        <v>312</v>
      </c>
      <c r="H10" s="464"/>
      <c r="I10" s="464"/>
      <c r="J10" s="449">
        <v>42.488446519120536</v>
      </c>
      <c r="K10" s="449"/>
      <c r="L10" s="442">
        <v>38.05568567690559</v>
      </c>
      <c r="M10" s="449">
        <v>50</v>
      </c>
      <c r="N10" s="449">
        <v>28.607651595817295</v>
      </c>
      <c r="O10" s="451">
        <v>30.444548541524469</v>
      </c>
      <c r="P10" s="442">
        <v>40</v>
      </c>
      <c r="Q10" s="17"/>
      <c r="R10" s="17"/>
    </row>
    <row r="11" spans="1:18">
      <c r="A11" s="419" t="s">
        <v>289</v>
      </c>
      <c r="B11" s="419"/>
      <c r="C11" s="419"/>
      <c r="D11" s="286"/>
      <c r="E11" s="459" t="s">
        <v>77</v>
      </c>
      <c r="F11" s="461"/>
      <c r="G11" s="464" t="s">
        <v>313</v>
      </c>
      <c r="H11" s="464"/>
      <c r="I11" s="464"/>
      <c r="J11" s="449">
        <v>29.781753052920923</v>
      </c>
      <c r="K11" s="449"/>
      <c r="L11" s="442">
        <v>34.042127946130393</v>
      </c>
      <c r="M11" s="449">
        <v>50</v>
      </c>
      <c r="N11" s="449">
        <v>12.356662289093903</v>
      </c>
      <c r="O11" s="451">
        <v>30.637915151517351</v>
      </c>
      <c r="P11" s="442">
        <v>45</v>
      </c>
      <c r="Q11" s="17"/>
      <c r="R11" s="17"/>
    </row>
    <row r="12" spans="1:18">
      <c r="A12" s="419" t="s">
        <v>290</v>
      </c>
      <c r="B12" s="419"/>
      <c r="C12" s="419"/>
      <c r="D12" s="286"/>
      <c r="E12" s="459" t="s">
        <v>78</v>
      </c>
      <c r="F12" s="461"/>
      <c r="G12" s="464" t="s">
        <v>314</v>
      </c>
      <c r="H12" s="464"/>
      <c r="I12" s="464"/>
      <c r="J12" s="449">
        <v>196.00062009500166</v>
      </c>
      <c r="K12" s="449"/>
      <c r="L12" s="442">
        <v>33.952573562918069</v>
      </c>
      <c r="M12" s="449">
        <v>45</v>
      </c>
      <c r="N12" s="449">
        <v>161.68783089782252</v>
      </c>
      <c r="O12" s="451">
        <v>30.180065389260506</v>
      </c>
      <c r="P12" s="442">
        <v>40</v>
      </c>
      <c r="Q12" s="17"/>
      <c r="R12" s="17"/>
    </row>
    <row r="13" spans="1:18">
      <c r="A13" s="419" t="s">
        <v>291</v>
      </c>
      <c r="B13" s="419"/>
      <c r="C13" s="419"/>
      <c r="D13" s="286"/>
      <c r="E13" s="459" t="s">
        <v>79</v>
      </c>
      <c r="F13" s="461"/>
      <c r="G13" s="464" t="s">
        <v>315</v>
      </c>
      <c r="H13" s="464"/>
      <c r="I13" s="464"/>
      <c r="J13" s="449">
        <v>380.33013938875627</v>
      </c>
      <c r="K13" s="449"/>
      <c r="L13" s="442">
        <v>37.922158986990823</v>
      </c>
      <c r="M13" s="449">
        <v>45</v>
      </c>
      <c r="N13" s="449">
        <v>287.37902067948545</v>
      </c>
      <c r="O13" s="451">
        <v>33.708585766214064</v>
      </c>
      <c r="P13" s="442">
        <v>40</v>
      </c>
      <c r="Q13" s="17"/>
      <c r="R13" s="411"/>
    </row>
    <row r="14" spans="1:18">
      <c r="A14" s="419" t="s">
        <v>292</v>
      </c>
      <c r="B14" s="419"/>
      <c r="C14" s="419"/>
      <c r="D14" s="286"/>
      <c r="E14" s="459" t="s">
        <v>80</v>
      </c>
      <c r="F14" s="461"/>
      <c r="G14" s="464" t="s">
        <v>316</v>
      </c>
      <c r="H14" s="464"/>
      <c r="I14" s="464"/>
      <c r="J14" s="449">
        <v>2.1023449282485758</v>
      </c>
      <c r="K14" s="449"/>
      <c r="L14" s="442">
        <v>35</v>
      </c>
      <c r="M14" s="449">
        <v>45</v>
      </c>
      <c r="N14" s="449">
        <v>1.0440326764070269</v>
      </c>
      <c r="O14" s="451">
        <v>37.022222222222226</v>
      </c>
      <c r="P14" s="442">
        <v>47.6</v>
      </c>
      <c r="Q14" s="17"/>
      <c r="R14" s="17"/>
    </row>
    <row r="15" spans="1:18">
      <c r="A15" s="419" t="s">
        <v>293</v>
      </c>
      <c r="B15" s="419"/>
      <c r="C15" s="419"/>
      <c r="D15" s="286"/>
      <c r="E15" s="459" t="s">
        <v>81</v>
      </c>
      <c r="F15" s="461"/>
      <c r="G15" s="464" t="s">
        <v>317</v>
      </c>
      <c r="H15" s="464"/>
      <c r="I15" s="464"/>
      <c r="J15" s="449">
        <v>50.865293654881796</v>
      </c>
      <c r="K15" s="449"/>
      <c r="L15" s="442">
        <v>14.058458013785273</v>
      </c>
      <c r="M15" s="449">
        <v>15</v>
      </c>
      <c r="N15" s="449">
        <v>46.057638933563375</v>
      </c>
      <c r="O15" s="451">
        <v>14.058458013785273</v>
      </c>
      <c r="P15" s="442">
        <v>15</v>
      </c>
      <c r="Q15" s="17"/>
      <c r="R15" s="17"/>
    </row>
    <row r="16" spans="1:18">
      <c r="A16" s="419" t="s">
        <v>294</v>
      </c>
      <c r="B16" s="419"/>
      <c r="C16" s="419"/>
      <c r="D16" s="286"/>
      <c r="E16" s="459" t="s">
        <v>83</v>
      </c>
      <c r="F16" s="461"/>
      <c r="G16" s="464" t="s">
        <v>318</v>
      </c>
      <c r="H16" s="464"/>
      <c r="I16" s="464"/>
      <c r="J16" s="449">
        <v>45.585505489794926</v>
      </c>
      <c r="K16" s="449"/>
      <c r="L16" s="442">
        <v>41.094280728588686</v>
      </c>
      <c r="M16" s="449">
        <v>60</v>
      </c>
      <c r="N16" s="449">
        <v>25.153725356263006</v>
      </c>
      <c r="O16" s="451">
        <v>32.601462711347025</v>
      </c>
      <c r="P16" s="442">
        <v>47.6</v>
      </c>
      <c r="Q16" s="17"/>
      <c r="R16" s="17"/>
    </row>
    <row r="17" spans="1:18">
      <c r="A17" s="419" t="s">
        <v>295</v>
      </c>
      <c r="B17" s="419"/>
      <c r="C17" s="419"/>
      <c r="D17" s="286"/>
      <c r="E17" s="459" t="s">
        <v>84</v>
      </c>
      <c r="F17" s="461"/>
      <c r="G17" s="464" t="s">
        <v>319</v>
      </c>
      <c r="H17" s="464"/>
      <c r="I17" s="464"/>
      <c r="J17" s="449">
        <v>41.972060713165149</v>
      </c>
      <c r="K17" s="449"/>
      <c r="L17" s="442">
        <v>46.168460451075426</v>
      </c>
      <c r="M17" s="449">
        <v>55</v>
      </c>
      <c r="N17" s="449">
        <v>18.220736784112407</v>
      </c>
      <c r="O17" s="451">
        <v>39.956703954021641</v>
      </c>
      <c r="P17" s="442">
        <v>47.6</v>
      </c>
      <c r="Q17" s="17"/>
      <c r="R17" s="17"/>
    </row>
    <row r="18" spans="1:18">
      <c r="A18" s="419" t="s">
        <v>296</v>
      </c>
      <c r="B18" s="419"/>
      <c r="C18" s="419"/>
      <c r="D18" s="286"/>
      <c r="E18" s="459" t="s">
        <v>85</v>
      </c>
      <c r="F18" s="461"/>
      <c r="G18" s="464" t="s">
        <v>320</v>
      </c>
      <c r="H18" s="464"/>
      <c r="I18" s="464"/>
      <c r="J18" s="449">
        <v>39.487913994886611</v>
      </c>
      <c r="K18" s="449"/>
      <c r="L18" s="442">
        <v>30.216662979990097</v>
      </c>
      <c r="M18" s="449">
        <v>45</v>
      </c>
      <c r="N18" s="449">
        <v>24.401474165487677</v>
      </c>
      <c r="O18" s="451">
        <v>31.962514618833971</v>
      </c>
      <c r="P18" s="442">
        <v>47.6</v>
      </c>
      <c r="Q18" s="17"/>
      <c r="R18" s="17"/>
    </row>
    <row r="19" spans="1:18">
      <c r="A19" s="419" t="s">
        <v>297</v>
      </c>
      <c r="B19" s="419"/>
      <c r="C19" s="419"/>
      <c r="D19" s="286"/>
      <c r="E19" s="459" t="s">
        <v>86</v>
      </c>
      <c r="F19" s="461"/>
      <c r="G19" s="464" t="s">
        <v>321</v>
      </c>
      <c r="H19" s="464"/>
      <c r="I19" s="464"/>
      <c r="J19" s="449">
        <v>596.73389278507943</v>
      </c>
      <c r="K19" s="449"/>
      <c r="L19" s="442">
        <v>36.887126362290381</v>
      </c>
      <c r="M19" s="449">
        <v>45</v>
      </c>
      <c r="N19" s="449">
        <v>532.42056634020116</v>
      </c>
      <c r="O19" s="451">
        <v>38.526554200614399</v>
      </c>
      <c r="P19" s="442">
        <v>47</v>
      </c>
      <c r="Q19" s="17"/>
      <c r="R19" s="17"/>
    </row>
    <row r="20" spans="1:18">
      <c r="A20" s="419" t="s">
        <v>298</v>
      </c>
      <c r="B20" s="419"/>
      <c r="C20" s="419"/>
      <c r="D20" s="286"/>
      <c r="E20" s="459" t="s">
        <v>87</v>
      </c>
      <c r="F20" s="461"/>
      <c r="G20" s="464" t="s">
        <v>322</v>
      </c>
      <c r="H20" s="464"/>
      <c r="I20" s="464"/>
      <c r="J20" s="449">
        <v>12.189187353290192</v>
      </c>
      <c r="K20" s="449"/>
      <c r="L20" s="442">
        <v>60.219240388879996</v>
      </c>
      <c r="M20" s="449">
        <v>70</v>
      </c>
      <c r="N20" s="449">
        <v>0.78641339490761664</v>
      </c>
      <c r="O20" s="451">
        <v>40.949083464438402</v>
      </c>
      <c r="P20" s="442">
        <v>47.6</v>
      </c>
      <c r="Q20" s="17"/>
      <c r="R20" s="17"/>
    </row>
    <row r="21" spans="1:18">
      <c r="A21" s="419" t="s">
        <v>299</v>
      </c>
      <c r="B21" s="419"/>
      <c r="C21" s="419"/>
      <c r="D21" s="286"/>
      <c r="E21" s="459" t="s">
        <v>88</v>
      </c>
      <c r="F21" s="461"/>
      <c r="G21" s="464" t="s">
        <v>323</v>
      </c>
      <c r="H21" s="464"/>
      <c r="I21" s="464"/>
      <c r="J21" s="449">
        <v>20.344686706751677</v>
      </c>
      <c r="K21" s="449"/>
      <c r="L21" s="442">
        <v>17.478790977606295</v>
      </c>
      <c r="M21" s="449">
        <v>37.197489184627251</v>
      </c>
      <c r="N21" s="449">
        <v>7.1261896933743998</v>
      </c>
      <c r="O21" s="451">
        <v>17.478790977606295</v>
      </c>
      <c r="P21" s="442">
        <v>37.197489184627251</v>
      </c>
      <c r="Q21" s="17"/>
      <c r="R21" s="17"/>
    </row>
    <row r="22" spans="1:18">
      <c r="A22" s="419" t="s">
        <v>300</v>
      </c>
      <c r="B22" s="419"/>
      <c r="C22" s="419"/>
      <c r="D22" s="286"/>
      <c r="E22" s="459" t="s">
        <v>89</v>
      </c>
      <c r="F22" s="461"/>
      <c r="G22" s="464" t="s">
        <v>324</v>
      </c>
      <c r="H22" s="464"/>
      <c r="I22" s="464"/>
      <c r="J22" s="449">
        <v>0.98826139978489147</v>
      </c>
      <c r="K22" s="449"/>
      <c r="L22" s="442">
        <v>8.19417629500564</v>
      </c>
      <c r="M22" s="449">
        <v>10</v>
      </c>
      <c r="N22" s="449">
        <v>0.90418221689145595</v>
      </c>
      <c r="O22" s="451">
        <v>8.19417629500564</v>
      </c>
      <c r="P22" s="442">
        <v>10</v>
      </c>
      <c r="Q22" s="17"/>
      <c r="R22" s="17"/>
    </row>
    <row r="23" spans="1:18">
      <c r="A23" s="419" t="s">
        <v>301</v>
      </c>
      <c r="B23" s="419"/>
      <c r="C23" s="419"/>
      <c r="D23" s="286"/>
      <c r="E23" s="459" t="s">
        <v>90</v>
      </c>
      <c r="F23" s="461"/>
      <c r="G23" s="464" t="s">
        <v>325</v>
      </c>
      <c r="H23" s="464"/>
      <c r="I23" s="464"/>
      <c r="J23" s="449">
        <v>22.837465706675264</v>
      </c>
      <c r="K23" s="449"/>
      <c r="L23" s="442">
        <v>5.1689950473042492</v>
      </c>
      <c r="M23" s="449">
        <v>7</v>
      </c>
      <c r="N23" s="449">
        <v>20.888027355677487</v>
      </c>
      <c r="O23" s="451">
        <v>5.1689950473042492</v>
      </c>
      <c r="P23" s="442">
        <v>7</v>
      </c>
      <c r="Q23" s="17"/>
      <c r="R23" s="17"/>
    </row>
    <row r="24" spans="1:18">
      <c r="A24" s="419" t="s">
        <v>302</v>
      </c>
      <c r="B24" s="419"/>
      <c r="C24" s="419"/>
      <c r="D24" s="286"/>
      <c r="E24" s="459" t="s">
        <v>124</v>
      </c>
      <c r="F24" s="461"/>
      <c r="G24" s="464" t="s">
        <v>302</v>
      </c>
      <c r="H24" s="464"/>
      <c r="I24" s="464"/>
      <c r="J24" s="449">
        <v>25.142350722695941</v>
      </c>
      <c r="K24" s="449"/>
      <c r="L24" s="442">
        <v>3.1910861046311254</v>
      </c>
      <c r="M24" s="449">
        <v>5</v>
      </c>
      <c r="N24" s="449">
        <v>12.557840569906869</v>
      </c>
      <c r="O24" s="451">
        <v>2.5528688837049005</v>
      </c>
      <c r="P24" s="442">
        <v>4</v>
      </c>
      <c r="Q24" s="17"/>
      <c r="R24" s="17"/>
    </row>
    <row r="25" spans="1:18">
      <c r="A25" s="419" t="s">
        <v>303</v>
      </c>
      <c r="B25" s="419"/>
      <c r="C25" s="419"/>
      <c r="D25" s="286"/>
      <c r="E25" s="459" t="s">
        <v>125</v>
      </c>
      <c r="F25" s="461"/>
      <c r="G25" s="464" t="s">
        <v>299</v>
      </c>
      <c r="H25" s="464"/>
      <c r="I25" s="464"/>
      <c r="J25" s="449">
        <v>5.9065031188216439</v>
      </c>
      <c r="K25" s="449"/>
      <c r="L25" s="442">
        <v>12.444184387858794</v>
      </c>
      <c r="M25" s="449">
        <v>17.439221952066688</v>
      </c>
      <c r="N25" s="449">
        <v>4.3403426943425725</v>
      </c>
      <c r="O25" s="451">
        <v>7.5638898841855156</v>
      </c>
      <c r="P25" s="442">
        <v>10.6</v>
      </c>
      <c r="Q25" s="17"/>
      <c r="R25" s="17"/>
    </row>
    <row r="26" spans="1:18">
      <c r="A26" s="419" t="s">
        <v>304</v>
      </c>
      <c r="B26" s="419"/>
      <c r="C26" s="419"/>
      <c r="D26" s="286"/>
      <c r="E26" s="459" t="s">
        <v>126</v>
      </c>
      <c r="F26" s="461"/>
      <c r="G26" s="464" t="s">
        <v>303</v>
      </c>
      <c r="H26" s="464"/>
      <c r="I26" s="464"/>
      <c r="J26" s="449">
        <v>16.187140916114405</v>
      </c>
      <c r="K26" s="449"/>
      <c r="L26" s="442">
        <v>6.4701430270232736</v>
      </c>
      <c r="M26" s="449">
        <v>10.244186762015632</v>
      </c>
      <c r="N26" s="449">
        <v>17.916271051746868</v>
      </c>
      <c r="O26" s="451">
        <v>12.6318334043145</v>
      </c>
      <c r="P26" s="442">
        <v>20</v>
      </c>
      <c r="Q26" s="17"/>
      <c r="R26" s="17"/>
    </row>
    <row r="27" spans="1:18">
      <c r="A27" s="419" t="s">
        <v>279</v>
      </c>
      <c r="B27" s="419"/>
      <c r="C27" s="419"/>
      <c r="D27" s="286"/>
      <c r="E27" s="459" t="s">
        <v>251</v>
      </c>
      <c r="F27" s="461"/>
      <c r="G27" s="469" t="s">
        <v>304</v>
      </c>
      <c r="H27" s="469"/>
      <c r="I27" s="469"/>
      <c r="J27" s="449">
        <v>36.497835049213762</v>
      </c>
      <c r="K27" s="449"/>
      <c r="L27" s="442">
        <v>29.825185908602151</v>
      </c>
      <c r="M27" s="449">
        <v>35.916896031439698</v>
      </c>
      <c r="N27" s="449">
        <v>33.755312162635526</v>
      </c>
      <c r="O27" s="451">
        <v>33.215772189773645</v>
      </c>
      <c r="P27" s="442">
        <v>40</v>
      </c>
      <c r="Q27" s="17"/>
      <c r="R27" s="412"/>
    </row>
    <row r="28" spans="1:18">
      <c r="A28" s="20"/>
      <c r="B28" s="20"/>
      <c r="C28" s="20"/>
      <c r="D28" s="286"/>
      <c r="E28" s="459" t="s">
        <v>252</v>
      </c>
      <c r="F28" s="461"/>
      <c r="G28" s="464" t="s">
        <v>300</v>
      </c>
      <c r="H28" s="464"/>
      <c r="I28" s="464"/>
      <c r="J28" s="449">
        <v>3.5488475320238702</v>
      </c>
      <c r="K28" s="449"/>
      <c r="L28" s="450" t="s">
        <v>326</v>
      </c>
      <c r="M28" s="442" t="s">
        <v>326</v>
      </c>
      <c r="N28" s="449">
        <v>7.7707552253814534</v>
      </c>
      <c r="O28" s="451" t="s">
        <v>326</v>
      </c>
      <c r="P28" s="442" t="s">
        <v>326</v>
      </c>
      <c r="Q28" s="17"/>
      <c r="R28" s="17"/>
    </row>
    <row r="29" spans="1:18">
      <c r="A29" s="20"/>
      <c r="B29" s="20"/>
      <c r="C29" s="20"/>
      <c r="D29" s="286"/>
      <c r="E29" s="459" t="s">
        <v>253</v>
      </c>
      <c r="F29" s="461"/>
      <c r="G29" s="464" t="s">
        <v>301</v>
      </c>
      <c r="H29" s="464"/>
      <c r="I29" s="464"/>
      <c r="J29" s="449">
        <v>2.168731611080609</v>
      </c>
      <c r="K29" s="449"/>
      <c r="L29" s="442">
        <v>18.12721579838805</v>
      </c>
      <c r="M29" s="449">
        <v>29.444039815489198</v>
      </c>
      <c r="N29" s="449">
        <v>0.21740344892855012</v>
      </c>
      <c r="O29" s="451">
        <v>6.4643223917577828</v>
      </c>
      <c r="P29" s="442">
        <v>10.5</v>
      </c>
      <c r="Q29" s="17"/>
      <c r="R29" s="17"/>
    </row>
    <row r="30" spans="1:18">
      <c r="A30" s="20"/>
      <c r="B30" s="20"/>
      <c r="C30" s="20"/>
      <c r="D30" s="286"/>
      <c r="E30" s="459" t="s">
        <v>254</v>
      </c>
      <c r="F30" s="461"/>
      <c r="G30" s="464" t="s">
        <v>279</v>
      </c>
      <c r="H30" s="464"/>
      <c r="I30" s="464"/>
      <c r="J30" s="449">
        <v>6.6387025614444912</v>
      </c>
      <c r="K30" s="449"/>
      <c r="L30" s="442">
        <v>42.301375252373994</v>
      </c>
      <c r="M30" s="449">
        <v>45.738430264949827</v>
      </c>
      <c r="N30" s="449">
        <v>5.7267986903887396</v>
      </c>
      <c r="O30" s="451">
        <v>42.301375252373994</v>
      </c>
      <c r="P30" s="442">
        <v>45.738430264949827</v>
      </c>
      <c r="Q30" s="17"/>
      <c r="R30" s="17"/>
    </row>
    <row r="31" spans="1:18">
      <c r="A31" s="20"/>
      <c r="B31" s="20"/>
      <c r="C31" s="20"/>
      <c r="D31" s="286"/>
      <c r="E31" s="459" t="s">
        <v>255</v>
      </c>
      <c r="F31" s="460"/>
      <c r="G31" s="462"/>
      <c r="H31" s="463"/>
      <c r="I31" s="463"/>
      <c r="J31" s="158"/>
      <c r="K31" s="322"/>
      <c r="L31" s="129"/>
      <c r="M31" s="131"/>
      <c r="N31" s="158"/>
      <c r="O31" s="129"/>
      <c r="P31" s="131"/>
      <c r="Q31" s="17"/>
      <c r="R31" s="17"/>
    </row>
    <row r="32" spans="1:18">
      <c r="A32" s="20"/>
      <c r="B32" s="20"/>
      <c r="C32" s="20"/>
      <c r="D32" s="286"/>
      <c r="E32" s="459" t="s">
        <v>256</v>
      </c>
      <c r="F32" s="460"/>
      <c r="G32" s="462"/>
      <c r="H32" s="463"/>
      <c r="I32" s="463"/>
      <c r="J32" s="158"/>
      <c r="K32" s="322"/>
      <c r="L32" s="129"/>
      <c r="M32" s="131"/>
      <c r="N32" s="158"/>
      <c r="O32" s="129"/>
      <c r="P32" s="131"/>
      <c r="Q32" s="17"/>
      <c r="R32" s="17"/>
    </row>
    <row r="33" spans="1:18">
      <c r="A33" s="20"/>
      <c r="B33" s="20"/>
      <c r="C33" s="20"/>
      <c r="D33" s="286"/>
      <c r="E33" s="459" t="s">
        <v>257</v>
      </c>
      <c r="F33" s="460"/>
      <c r="G33" s="462"/>
      <c r="H33" s="463"/>
      <c r="I33" s="463"/>
      <c r="J33" s="158"/>
      <c r="K33" s="322"/>
      <c r="L33" s="129"/>
      <c r="M33" s="131"/>
      <c r="N33" s="158"/>
      <c r="O33" s="129"/>
      <c r="P33" s="131"/>
      <c r="Q33" s="17"/>
      <c r="R33" s="17"/>
    </row>
    <row r="34" spans="1:18">
      <c r="A34" s="20"/>
      <c r="B34" s="20"/>
      <c r="C34" s="20"/>
      <c r="D34" s="286"/>
      <c r="E34" s="459" t="s">
        <v>258</v>
      </c>
      <c r="F34" s="460"/>
      <c r="G34" s="462"/>
      <c r="H34" s="463"/>
      <c r="I34" s="463"/>
      <c r="J34" s="158"/>
      <c r="K34" s="322"/>
      <c r="L34" s="129"/>
      <c r="M34" s="131"/>
      <c r="N34" s="158"/>
      <c r="O34" s="129"/>
      <c r="P34" s="131"/>
      <c r="Q34" s="17"/>
      <c r="R34" s="17"/>
    </row>
    <row r="35" spans="1:18">
      <c r="A35" s="20"/>
      <c r="B35" s="20"/>
      <c r="C35" s="20"/>
      <c r="D35" s="286"/>
      <c r="E35" s="459" t="s">
        <v>259</v>
      </c>
      <c r="F35" s="460"/>
      <c r="G35" s="462"/>
      <c r="H35" s="463"/>
      <c r="I35" s="463"/>
      <c r="J35" s="158"/>
      <c r="K35" s="322"/>
      <c r="L35" s="129"/>
      <c r="M35" s="131"/>
      <c r="N35" s="158"/>
      <c r="O35" s="129"/>
      <c r="P35" s="131"/>
      <c r="Q35" s="17"/>
      <c r="R35" s="17"/>
    </row>
    <row r="36" spans="1:18" ht="15" customHeight="1">
      <c r="A36" s="20"/>
      <c r="B36" s="20"/>
      <c r="C36" s="20"/>
      <c r="D36" s="286"/>
      <c r="E36" s="459" t="s">
        <v>260</v>
      </c>
      <c r="F36" s="460"/>
      <c r="G36" s="462"/>
      <c r="H36" s="463"/>
      <c r="I36" s="463"/>
      <c r="J36" s="158"/>
      <c r="K36" s="322"/>
      <c r="L36" s="129"/>
      <c r="M36" s="131"/>
      <c r="N36" s="158"/>
      <c r="O36" s="129"/>
      <c r="P36" s="131"/>
      <c r="Q36" s="17"/>
      <c r="R36" s="17"/>
    </row>
    <row r="37" spans="1:18" s="6" customFormat="1">
      <c r="A37" s="312"/>
      <c r="B37" s="20"/>
      <c r="C37" s="20"/>
      <c r="D37" s="286"/>
      <c r="E37" s="468" t="s">
        <v>104</v>
      </c>
      <c r="F37" s="468"/>
      <c r="G37" s="437"/>
      <c r="H37" s="437"/>
      <c r="I37" s="437"/>
      <c r="J37" s="438">
        <f>SUM(J7:J36)+K37</f>
        <v>2090.9442378037111</v>
      </c>
      <c r="K37" s="439">
        <f>SUM(K7:K36)</f>
        <v>0</v>
      </c>
      <c r="L37" s="439"/>
      <c r="M37" s="439"/>
      <c r="N37" s="438">
        <f>SUM(N7:N36)</f>
        <v>1630.956345006857</v>
      </c>
      <c r="O37" s="437"/>
      <c r="P37" s="437"/>
      <c r="Q37" s="17"/>
      <c r="R37" s="17"/>
    </row>
    <row r="38" spans="1:18" ht="21" customHeight="1">
      <c r="A38" s="20"/>
      <c r="B38" s="20"/>
      <c r="C38" s="20"/>
      <c r="D38" s="286"/>
      <c r="E38" s="132"/>
      <c r="G38" s="132"/>
      <c r="H38" s="132"/>
      <c r="I38" s="132"/>
      <c r="J38" s="132"/>
      <c r="K38" s="132"/>
      <c r="L38" s="132"/>
      <c r="M38" s="132"/>
      <c r="N38" s="132"/>
      <c r="O38" s="132"/>
      <c r="P38" s="132"/>
      <c r="Q38" s="93" t="s">
        <v>282</v>
      </c>
      <c r="R38" s="17"/>
    </row>
    <row r="39" spans="1:18" ht="13.5" customHeight="1">
      <c r="A39" s="174"/>
      <c r="B39" s="174"/>
      <c r="C39" s="174"/>
      <c r="D39" s="413"/>
      <c r="E39" s="317" t="str">
        <f>"Forecast Capital Expenditure – As Incurred ($m Real "&amp;CONCATENATE(LEFT(Q7, 4)-1 &amp;"-" &amp;IF(Q7&gt;"2009-10",,"0") &amp;RIGHT(Q7,2)-1)&amp;")"</f>
        <v>Forecast Capital Expenditure – As Incurred ($m Real 2013-14)</v>
      </c>
      <c r="F39" s="317"/>
      <c r="G39" s="409">
        <v>5</v>
      </c>
      <c r="H39" s="409">
        <v>6</v>
      </c>
      <c r="I39" s="409">
        <v>7</v>
      </c>
      <c r="J39" s="409">
        <v>8</v>
      </c>
      <c r="K39" s="409">
        <v>9</v>
      </c>
      <c r="L39" s="175"/>
      <c r="M39" s="175"/>
      <c r="N39" s="175"/>
      <c r="O39" s="175"/>
      <c r="P39" s="175"/>
      <c r="Q39" s="174"/>
      <c r="R39" s="175"/>
    </row>
    <row r="40" spans="1:18">
      <c r="A40" s="286"/>
      <c r="B40" s="286"/>
      <c r="C40" s="286"/>
      <c r="D40" s="286"/>
      <c r="E40" s="74" t="s">
        <v>67</v>
      </c>
      <c r="G40" s="455" t="str">
        <f>Q7</f>
        <v>2014-15</v>
      </c>
      <c r="H40" s="455" t="str">
        <f>CONCATENATE(LEFT(G40, 4)+1 &amp;"-" &amp;IF(G40&gt;"2007-08",,"0") &amp;RIGHT(G40,2)+1)</f>
        <v>2015-16</v>
      </c>
      <c r="I40" s="455" t="str">
        <f t="shared" ref="I40:P40" si="0">CONCATENATE(LEFT(H40, 4)+1 &amp;"-" &amp;IF(H40&gt;"2007-08",,"0") &amp;RIGHT(H40,2)+1)</f>
        <v>2016-17</v>
      </c>
      <c r="J40" s="455" t="str">
        <f t="shared" si="0"/>
        <v>2017-18</v>
      </c>
      <c r="K40" s="455" t="str">
        <f t="shared" si="0"/>
        <v>2018-19</v>
      </c>
      <c r="L40" s="330" t="str">
        <f t="shared" si="0"/>
        <v>2019-20</v>
      </c>
      <c r="M40" s="330" t="str">
        <f t="shared" si="0"/>
        <v>2020-21</v>
      </c>
      <c r="N40" s="330" t="str">
        <f t="shared" si="0"/>
        <v>2021-22</v>
      </c>
      <c r="O40" s="330" t="str">
        <f t="shared" si="0"/>
        <v>2022-23</v>
      </c>
      <c r="P40" s="330" t="str">
        <f t="shared" si="0"/>
        <v>2023-24</v>
      </c>
      <c r="Q40" s="18"/>
      <c r="R40" s="17"/>
    </row>
    <row r="41" spans="1:18" outlineLevel="1">
      <c r="A41" s="20"/>
      <c r="B41" s="20"/>
      <c r="C41" s="20"/>
      <c r="D41" s="286"/>
      <c r="E41" s="459" t="str">
        <f>Asset1</f>
        <v>Transmission &amp; Zone land &amp; easements</v>
      </c>
      <c r="F41" s="461"/>
      <c r="G41" s="456">
        <v>6.8239428959360993</v>
      </c>
      <c r="H41" s="456">
        <v>5.9709396601339995</v>
      </c>
      <c r="I41" s="456">
        <v>3.7990209171842002</v>
      </c>
      <c r="J41" s="456">
        <v>0.1651462079445</v>
      </c>
      <c r="K41" s="456">
        <v>0.16637044024290001</v>
      </c>
      <c r="L41" s="401"/>
      <c r="M41" s="401"/>
      <c r="N41" s="401"/>
      <c r="O41" s="401"/>
      <c r="P41" s="401"/>
      <c r="Q41" s="18"/>
      <c r="R41" s="17"/>
    </row>
    <row r="42" spans="1:18" outlineLevel="1">
      <c r="A42" s="20"/>
      <c r="B42" s="20"/>
      <c r="C42" s="20"/>
      <c r="D42" s="286"/>
      <c r="E42" s="459" t="str">
        <f>Asset2</f>
        <v>Transmission buildings 132/66kV</v>
      </c>
      <c r="F42" s="461"/>
      <c r="G42" s="456">
        <v>22.503471494150798</v>
      </c>
      <c r="H42" s="456">
        <v>25.429928289331105</v>
      </c>
      <c r="I42" s="456">
        <v>12.004853986609803</v>
      </c>
      <c r="J42" s="456">
        <v>7.2003249875125999</v>
      </c>
      <c r="K42" s="456">
        <v>5.8481087321612</v>
      </c>
      <c r="L42" s="157"/>
      <c r="M42" s="157"/>
      <c r="N42" s="157"/>
      <c r="O42" s="157"/>
      <c r="P42" s="157"/>
      <c r="Q42" s="18"/>
      <c r="R42" s="17"/>
    </row>
    <row r="43" spans="1:18" outlineLevel="1">
      <c r="A43" s="286"/>
      <c r="B43" s="286"/>
      <c r="C43" s="286"/>
      <c r="D43" s="286"/>
      <c r="E43" s="459" t="str">
        <f>Asset3</f>
        <v>Zone buildings 132/66kV</v>
      </c>
      <c r="F43" s="461"/>
      <c r="G43" s="456">
        <v>0</v>
      </c>
      <c r="H43" s="456">
        <v>0</v>
      </c>
      <c r="I43" s="456">
        <v>0</v>
      </c>
      <c r="J43" s="456">
        <v>0</v>
      </c>
      <c r="K43" s="456">
        <v>0</v>
      </c>
      <c r="L43" s="157"/>
      <c r="M43" s="157"/>
      <c r="N43" s="157"/>
      <c r="O43" s="157"/>
      <c r="P43" s="157"/>
      <c r="Q43" s="18"/>
      <c r="R43" s="17"/>
    </row>
    <row r="44" spans="1:18" outlineLevel="1">
      <c r="A44" s="20"/>
      <c r="B44" s="20"/>
      <c r="C44" s="20"/>
      <c r="D44" s="286"/>
      <c r="E44" s="459" t="str">
        <f>Asset4</f>
        <v>Transmission transformers 132/66kV</v>
      </c>
      <c r="F44" s="461"/>
      <c r="G44" s="456">
        <v>4.5475728003932012</v>
      </c>
      <c r="H44" s="456">
        <v>9.5152250514282013</v>
      </c>
      <c r="I44" s="456">
        <v>2.5913517671768003</v>
      </c>
      <c r="J44" s="456">
        <v>1.3547691976984999</v>
      </c>
      <c r="K44" s="456">
        <v>1.5384399297611</v>
      </c>
      <c r="L44" s="157"/>
      <c r="M44" s="157"/>
      <c r="N44" s="157"/>
      <c r="O44" s="157"/>
      <c r="P44" s="157"/>
      <c r="Q44" s="18"/>
      <c r="R44" s="17"/>
    </row>
    <row r="45" spans="1:18" outlineLevel="1">
      <c r="A45" s="20"/>
      <c r="B45" s="20"/>
      <c r="C45" s="20"/>
      <c r="D45" s="286"/>
      <c r="E45" s="459" t="str">
        <f>Asset5</f>
        <v>Zone transformers 132/66kV</v>
      </c>
      <c r="F45" s="461"/>
      <c r="G45" s="456">
        <v>7.885212945818</v>
      </c>
      <c r="H45" s="456">
        <v>8.0380091957962012</v>
      </c>
      <c r="I45" s="456">
        <v>2.5810759337303004</v>
      </c>
      <c r="J45" s="456">
        <v>1.9454545740121001</v>
      </c>
      <c r="K45" s="456">
        <v>1.1926401667315001</v>
      </c>
      <c r="L45" s="157"/>
      <c r="M45" s="157"/>
      <c r="N45" s="157"/>
      <c r="O45" s="157"/>
      <c r="P45" s="157"/>
      <c r="Q45" s="18"/>
      <c r="R45" s="17"/>
    </row>
    <row r="46" spans="1:18" outlineLevel="1">
      <c r="A46" s="286"/>
      <c r="B46" s="286"/>
      <c r="C46" s="286"/>
      <c r="D46" s="286"/>
      <c r="E46" s="459" t="str">
        <f>Asset6</f>
        <v>Transmission substation equip 132/66kV</v>
      </c>
      <c r="F46" s="461"/>
      <c r="G46" s="456">
        <v>7.6336216466711999</v>
      </c>
      <c r="H46" s="456">
        <v>9.3089139130357985</v>
      </c>
      <c r="I46" s="456">
        <v>6.9982360661708007</v>
      </c>
      <c r="J46" s="456">
        <v>9.4581542044609002</v>
      </c>
      <c r="K46" s="456">
        <v>7.7484719812126999</v>
      </c>
      <c r="L46" s="157"/>
      <c r="M46" s="157"/>
      <c r="N46" s="157"/>
      <c r="O46" s="157"/>
      <c r="P46" s="157"/>
      <c r="Q46" s="18"/>
      <c r="R46" s="17"/>
    </row>
    <row r="47" spans="1:18" outlineLevel="1">
      <c r="A47" s="20"/>
      <c r="B47" s="20"/>
      <c r="C47" s="20"/>
      <c r="D47" s="286"/>
      <c r="E47" s="459" t="str">
        <f>Asset7</f>
        <v>Zone substation equip 132/66kV</v>
      </c>
      <c r="F47" s="461"/>
      <c r="G47" s="456">
        <v>24.268498946907602</v>
      </c>
      <c r="H47" s="456">
        <v>22.9410151110886</v>
      </c>
      <c r="I47" s="456">
        <v>14.5335821461029</v>
      </c>
      <c r="J47" s="456">
        <v>25.581304397561706</v>
      </c>
      <c r="K47" s="456">
        <v>8.7115424843109999</v>
      </c>
      <c r="L47" s="157"/>
      <c r="M47" s="157"/>
      <c r="N47" s="157"/>
      <c r="O47" s="157"/>
      <c r="P47" s="157"/>
      <c r="Q47" s="18"/>
      <c r="R47" s="17"/>
    </row>
    <row r="48" spans="1:18" outlineLevel="1">
      <c r="A48" s="20"/>
      <c r="B48" s="20"/>
      <c r="C48" s="20"/>
      <c r="D48" s="286"/>
      <c r="E48" s="459" t="str">
        <f>Asset8</f>
        <v>Transmission &amp; Zone emergency spares</v>
      </c>
      <c r="F48" s="461"/>
      <c r="G48" s="456">
        <v>0</v>
      </c>
      <c r="H48" s="456">
        <v>0</v>
      </c>
      <c r="I48" s="456">
        <v>0</v>
      </c>
      <c r="J48" s="456">
        <v>0</v>
      </c>
      <c r="K48" s="456">
        <v>0</v>
      </c>
      <c r="L48" s="157"/>
      <c r="M48" s="157"/>
      <c r="N48" s="157"/>
      <c r="O48" s="157"/>
      <c r="P48" s="157"/>
      <c r="Q48" s="18"/>
      <c r="R48" s="17"/>
    </row>
    <row r="49" spans="1:18" outlineLevel="1">
      <c r="A49" s="286"/>
      <c r="B49" s="286"/>
      <c r="C49" s="286"/>
      <c r="D49" s="286"/>
      <c r="E49" s="459" t="str">
        <f>Asset9</f>
        <v>Ancillary substation equipment (tx)</v>
      </c>
      <c r="F49" s="461"/>
      <c r="G49" s="456">
        <v>9.1717583420092996</v>
      </c>
      <c r="H49" s="456">
        <v>10.374780515757401</v>
      </c>
      <c r="I49" s="456">
        <v>5.1680369553784002</v>
      </c>
      <c r="J49" s="456">
        <v>7.1127180401393</v>
      </c>
      <c r="K49" s="456">
        <v>5.3406388435842</v>
      </c>
      <c r="L49" s="157"/>
      <c r="M49" s="157"/>
      <c r="N49" s="157"/>
      <c r="O49" s="157"/>
      <c r="P49" s="157"/>
      <c r="Q49" s="18"/>
      <c r="R49" s="17"/>
    </row>
    <row r="50" spans="1:18" outlineLevel="1">
      <c r="A50" s="286"/>
      <c r="B50" s="286"/>
      <c r="C50" s="286"/>
      <c r="D50" s="286"/>
      <c r="E50" s="459" t="str">
        <f>Asset10</f>
        <v>132kV tower lines</v>
      </c>
      <c r="F50" s="461"/>
      <c r="G50" s="456">
        <v>4.2141595007451</v>
      </c>
      <c r="H50" s="456">
        <v>3.7070757832235999</v>
      </c>
      <c r="I50" s="456">
        <v>3.0409390648759</v>
      </c>
      <c r="J50" s="456">
        <v>2.9538168607764992</v>
      </c>
      <c r="K50" s="456">
        <v>3.0032194497053002</v>
      </c>
      <c r="L50" s="157"/>
      <c r="M50" s="157"/>
      <c r="N50" s="157"/>
      <c r="O50" s="157"/>
      <c r="P50" s="157"/>
      <c r="Q50" s="18"/>
      <c r="R50" s="17"/>
    </row>
    <row r="51" spans="1:18" outlineLevel="1">
      <c r="A51" s="286"/>
      <c r="B51" s="286"/>
      <c r="C51" s="286"/>
      <c r="D51" s="286"/>
      <c r="E51" s="459" t="str">
        <f>Asset11</f>
        <v>132kV concrete &amp; steel pole lines</v>
      </c>
      <c r="F51" s="461"/>
      <c r="G51" s="456">
        <v>1.1976339052775999</v>
      </c>
      <c r="H51" s="456">
        <v>0.1713746744935</v>
      </c>
      <c r="I51" s="456">
        <v>0.15688567063520004</v>
      </c>
      <c r="J51" s="456">
        <v>0.16433272217750003</v>
      </c>
      <c r="K51" s="456">
        <v>2.0845493129134001</v>
      </c>
      <c r="L51" s="157"/>
      <c r="M51" s="157"/>
      <c r="N51" s="157"/>
      <c r="O51" s="157"/>
      <c r="P51" s="157"/>
      <c r="Q51" s="18"/>
      <c r="R51" s="17"/>
    </row>
    <row r="52" spans="1:18" outlineLevel="1">
      <c r="A52" s="286"/>
      <c r="B52" s="286"/>
      <c r="C52" s="286"/>
      <c r="D52" s="286"/>
      <c r="E52" s="459" t="str">
        <f>Asset12</f>
        <v>132kV wood pole lines</v>
      </c>
      <c r="F52" s="461"/>
      <c r="G52" s="456">
        <v>1.4214539950845002</v>
      </c>
      <c r="H52" s="456">
        <v>2.0875453334417005</v>
      </c>
      <c r="I52" s="456">
        <v>2.3473898237281001</v>
      </c>
      <c r="J52" s="456">
        <v>2.1790207997681001</v>
      </c>
      <c r="K52" s="456">
        <v>2.4261922430212</v>
      </c>
      <c r="L52" s="157"/>
      <c r="M52" s="157"/>
      <c r="N52" s="157"/>
      <c r="O52" s="157"/>
      <c r="P52" s="157"/>
      <c r="Q52" s="18"/>
      <c r="R52" s="17"/>
    </row>
    <row r="53" spans="1:18" outlineLevel="1">
      <c r="A53" s="286"/>
      <c r="B53" s="286"/>
      <c r="C53" s="286"/>
      <c r="D53" s="286"/>
      <c r="E53" s="459" t="str">
        <f>Asset13</f>
        <v>132kV feeders underground</v>
      </c>
      <c r="F53" s="461"/>
      <c r="G53" s="456">
        <v>43.061158434299102</v>
      </c>
      <c r="H53" s="456">
        <v>27.997425861136502</v>
      </c>
      <c r="I53" s="456">
        <v>19.604380207888603</v>
      </c>
      <c r="J53" s="456">
        <v>20.6203212210137</v>
      </c>
      <c r="K53" s="456">
        <v>23.811886855588398</v>
      </c>
      <c r="L53" s="157"/>
      <c r="M53" s="157"/>
      <c r="N53" s="157"/>
      <c r="O53" s="157"/>
      <c r="P53" s="157"/>
      <c r="Q53" s="18"/>
      <c r="R53" s="17"/>
    </row>
    <row r="54" spans="1:18" outlineLevel="1">
      <c r="A54" s="286"/>
      <c r="B54" s="286"/>
      <c r="C54" s="286"/>
      <c r="D54" s="286"/>
      <c r="E54" s="459" t="str">
        <f>Asset14</f>
        <v>Cable tunnel (tx)</v>
      </c>
      <c r="F54" s="461"/>
      <c r="G54" s="456">
        <v>5.5185014648700008E-2</v>
      </c>
      <c r="H54" s="456">
        <v>5.5652726315599997E-2</v>
      </c>
      <c r="I54" s="456">
        <v>2.8196524357200003E-2</v>
      </c>
      <c r="J54" s="456">
        <v>2.8656478765799999E-2</v>
      </c>
      <c r="K54" s="456">
        <v>2.91389020061E-2</v>
      </c>
      <c r="L54" s="157"/>
      <c r="M54" s="157"/>
      <c r="N54" s="157"/>
      <c r="O54" s="157"/>
      <c r="P54" s="157"/>
      <c r="Q54" s="18"/>
      <c r="R54" s="17"/>
    </row>
    <row r="55" spans="1:18" outlineLevel="1">
      <c r="A55" s="286"/>
      <c r="B55" s="286"/>
      <c r="C55" s="286"/>
      <c r="D55" s="286"/>
      <c r="E55" s="459" t="str">
        <f>Asset15</f>
        <v>Network control &amp; com systems</v>
      </c>
      <c r="F55" s="461"/>
      <c r="G55" s="456">
        <v>0</v>
      </c>
      <c r="H55" s="456">
        <v>0</v>
      </c>
      <c r="I55" s="456">
        <v>0</v>
      </c>
      <c r="J55" s="456">
        <v>0</v>
      </c>
      <c r="K55" s="456">
        <v>0</v>
      </c>
      <c r="L55" s="157"/>
      <c r="M55" s="157"/>
      <c r="N55" s="157"/>
      <c r="O55" s="157"/>
      <c r="P55" s="157"/>
      <c r="Q55" s="18"/>
      <c r="R55" s="17"/>
    </row>
    <row r="56" spans="1:18" outlineLevel="1">
      <c r="A56" s="286"/>
      <c r="B56" s="286"/>
      <c r="C56" s="286"/>
      <c r="D56" s="286"/>
      <c r="E56" s="459" t="str">
        <f>Asset16</f>
        <v>Communications (digital) - tx</v>
      </c>
      <c r="F56" s="461"/>
      <c r="G56" s="456">
        <v>0</v>
      </c>
      <c r="H56" s="456">
        <v>0</v>
      </c>
      <c r="I56" s="456">
        <v>0</v>
      </c>
      <c r="J56" s="456">
        <v>0</v>
      </c>
      <c r="K56" s="456">
        <v>0</v>
      </c>
      <c r="L56" s="157"/>
      <c r="M56" s="157"/>
      <c r="N56" s="157"/>
      <c r="O56" s="157"/>
      <c r="P56" s="157"/>
      <c r="Q56" s="18"/>
      <c r="R56" s="17"/>
    </row>
    <row r="57" spans="1:18" outlineLevel="1">
      <c r="A57" s="286"/>
      <c r="B57" s="286"/>
      <c r="C57" s="286"/>
      <c r="D57" s="286"/>
      <c r="E57" s="459" t="str">
        <f>Asset17</f>
        <v>System IT (tx)</v>
      </c>
      <c r="F57" s="461"/>
      <c r="G57" s="456">
        <v>6.7380701659527018</v>
      </c>
      <c r="H57" s="456">
        <v>6.8684536240892999</v>
      </c>
      <c r="I57" s="456">
        <v>4.3311818418297996</v>
      </c>
      <c r="J57" s="456">
        <v>2.6047395485042997</v>
      </c>
      <c r="K57" s="456">
        <v>2.7805372228289005</v>
      </c>
      <c r="L57" s="157"/>
      <c r="M57" s="157"/>
      <c r="N57" s="157"/>
      <c r="O57" s="157"/>
      <c r="P57" s="157"/>
      <c r="Q57" s="18"/>
      <c r="R57" s="17"/>
    </row>
    <row r="58" spans="1:18" outlineLevel="1">
      <c r="A58" s="286"/>
      <c r="B58" s="286"/>
      <c r="C58" s="286"/>
      <c r="D58" s="286"/>
      <c r="E58" s="459" t="str">
        <f>Asset18</f>
        <v>IT systems</v>
      </c>
      <c r="F58" s="461"/>
      <c r="G58" s="456">
        <v>2.9371461947601349</v>
      </c>
      <c r="H58" s="456">
        <v>2.8125174960139452</v>
      </c>
      <c r="I58" s="456">
        <v>3.6303369670075161</v>
      </c>
      <c r="J58" s="456">
        <v>3.9333010798825176</v>
      </c>
      <c r="K58" s="456">
        <v>3.1811331818812358</v>
      </c>
      <c r="L58" s="157"/>
      <c r="M58" s="157"/>
      <c r="N58" s="157"/>
      <c r="O58" s="157"/>
      <c r="P58" s="157"/>
      <c r="Q58" s="18"/>
      <c r="R58" s="17"/>
    </row>
    <row r="59" spans="1:18" outlineLevel="1">
      <c r="A59" s="286"/>
      <c r="B59" s="286"/>
      <c r="C59" s="286"/>
      <c r="D59" s="286"/>
      <c r="E59" s="459" t="str">
        <f>Asset19</f>
        <v>Furniture, fittings, plant and equipment</v>
      </c>
      <c r="F59" s="461"/>
      <c r="G59" s="456">
        <v>1.434143437190728</v>
      </c>
      <c r="H59" s="456">
        <v>0.91426084257383267</v>
      </c>
      <c r="I59" s="456">
        <v>1.1755004176824158</v>
      </c>
      <c r="J59" s="456">
        <v>1.1886311448451301</v>
      </c>
      <c r="K59" s="456">
        <v>1.4481686428019382</v>
      </c>
      <c r="L59" s="157"/>
      <c r="M59" s="157"/>
      <c r="N59" s="157"/>
      <c r="O59" s="157"/>
      <c r="P59" s="157"/>
      <c r="Q59" s="18"/>
      <c r="R59" s="17"/>
    </row>
    <row r="60" spans="1:18" outlineLevel="1">
      <c r="A60" s="20"/>
      <c r="B60" s="20"/>
      <c r="C60" s="20"/>
      <c r="D60" s="286"/>
      <c r="E60" s="459" t="str">
        <f>Asset20</f>
        <v>Motor vehicles</v>
      </c>
      <c r="F60" s="461"/>
      <c r="G60" s="456">
        <v>1.2421570435833313</v>
      </c>
      <c r="H60" s="456">
        <v>0.88601635455607231</v>
      </c>
      <c r="I60" s="456">
        <v>1.009520657193766</v>
      </c>
      <c r="J60" s="456">
        <v>1.2314951222120087</v>
      </c>
      <c r="K60" s="456">
        <v>1.1473195281354944</v>
      </c>
      <c r="L60" s="157"/>
      <c r="M60" s="157"/>
      <c r="N60" s="157"/>
      <c r="O60" s="157"/>
      <c r="P60" s="157"/>
      <c r="Q60" s="18"/>
      <c r="R60" s="17"/>
    </row>
    <row r="61" spans="1:18" outlineLevel="1">
      <c r="A61" s="20"/>
      <c r="B61" s="20"/>
      <c r="C61" s="20"/>
      <c r="D61" s="286"/>
      <c r="E61" s="459" t="str">
        <f>Asset21</f>
        <v>Buildings</v>
      </c>
      <c r="F61" s="461"/>
      <c r="G61" s="456">
        <v>4.9579691717533905</v>
      </c>
      <c r="H61" s="456">
        <v>8.8874993437396856</v>
      </c>
      <c r="I61" s="456">
        <v>6.5454835967354974</v>
      </c>
      <c r="J61" s="456">
        <v>3.5477245578023942</v>
      </c>
      <c r="K61" s="456">
        <v>0.29424902398270902</v>
      </c>
      <c r="L61" s="157"/>
      <c r="M61" s="157"/>
      <c r="N61" s="157"/>
      <c r="O61" s="157"/>
      <c r="P61" s="157"/>
      <c r="Q61" s="48"/>
      <c r="R61" s="17"/>
    </row>
    <row r="62" spans="1:18" outlineLevel="1">
      <c r="A62" s="286"/>
      <c r="B62" s="286"/>
      <c r="C62" s="286"/>
      <c r="D62" s="286"/>
      <c r="E62" s="459" t="str">
        <f>Asset22</f>
        <v>Land (non-system)</v>
      </c>
      <c r="F62" s="461"/>
      <c r="G62" s="456">
        <v>0</v>
      </c>
      <c r="H62" s="456">
        <v>0</v>
      </c>
      <c r="I62" s="456">
        <v>0</v>
      </c>
      <c r="J62" s="456">
        <v>0</v>
      </c>
      <c r="K62" s="456">
        <v>0</v>
      </c>
      <c r="L62" s="157"/>
      <c r="M62" s="157"/>
      <c r="N62" s="157"/>
      <c r="O62" s="157"/>
      <c r="P62" s="157"/>
      <c r="Q62" s="18"/>
      <c r="R62" s="17"/>
    </row>
    <row r="63" spans="1:18" outlineLevel="1">
      <c r="A63" s="20"/>
      <c r="B63" s="20"/>
      <c r="C63" s="20"/>
      <c r="D63" s="286"/>
      <c r="E63" s="459" t="str">
        <f>Asset23</f>
        <v>Other non system assets</v>
      </c>
      <c r="F63" s="461"/>
      <c r="G63" s="456">
        <v>0</v>
      </c>
      <c r="H63" s="456">
        <v>0</v>
      </c>
      <c r="I63" s="456">
        <v>0</v>
      </c>
      <c r="J63" s="456">
        <v>0</v>
      </c>
      <c r="K63" s="456">
        <v>0</v>
      </c>
      <c r="L63" s="157"/>
      <c r="M63" s="157"/>
      <c r="N63" s="157"/>
      <c r="O63" s="157"/>
      <c r="P63" s="157"/>
      <c r="Q63" s="18"/>
      <c r="R63" s="17"/>
    </row>
    <row r="64" spans="1:18" outlineLevel="1">
      <c r="A64" s="20"/>
      <c r="B64" s="20"/>
      <c r="C64" s="20"/>
      <c r="D64" s="286"/>
      <c r="E64" s="459" t="str">
        <f>Asset24</f>
        <v>Equity raising costs</v>
      </c>
      <c r="F64" s="461"/>
      <c r="G64" s="456">
        <v>0</v>
      </c>
      <c r="H64" s="456">
        <v>0</v>
      </c>
      <c r="I64" s="456">
        <v>0</v>
      </c>
      <c r="J64" s="456">
        <v>0</v>
      </c>
      <c r="K64" s="456">
        <v>0</v>
      </c>
      <c r="L64" s="157"/>
      <c r="M64" s="157"/>
      <c r="N64" s="157"/>
      <c r="O64" s="157"/>
      <c r="P64" s="157"/>
      <c r="Q64" s="18"/>
      <c r="R64" s="17"/>
    </row>
    <row r="65" spans="1:18" outlineLevel="1">
      <c r="A65" s="286"/>
      <c r="B65" s="286"/>
      <c r="C65" s="286"/>
      <c r="D65" s="286"/>
      <c r="E65" s="459">
        <f>Asset25</f>
        <v>0</v>
      </c>
      <c r="F65" s="460"/>
      <c r="G65" s="156"/>
      <c r="H65" s="157"/>
      <c r="I65" s="157"/>
      <c r="J65" s="157"/>
      <c r="K65" s="157"/>
      <c r="L65" s="157"/>
      <c r="M65" s="157"/>
      <c r="N65" s="157"/>
      <c r="O65" s="157"/>
      <c r="P65" s="157"/>
      <c r="Q65" s="18"/>
      <c r="R65" s="17"/>
    </row>
    <row r="66" spans="1:18" outlineLevel="1">
      <c r="A66" s="20"/>
      <c r="B66" s="20"/>
      <c r="C66" s="20"/>
      <c r="D66" s="286"/>
      <c r="E66" s="459">
        <f>Asset26</f>
        <v>0</v>
      </c>
      <c r="F66" s="460"/>
      <c r="G66" s="156"/>
      <c r="H66" s="157"/>
      <c r="I66" s="157"/>
      <c r="J66" s="157"/>
      <c r="K66" s="157"/>
      <c r="L66" s="157"/>
      <c r="M66" s="157"/>
      <c r="N66" s="157"/>
      <c r="O66" s="157"/>
      <c r="P66" s="157"/>
      <c r="Q66" s="18"/>
      <c r="R66" s="17"/>
    </row>
    <row r="67" spans="1:18" outlineLevel="1">
      <c r="A67" s="20"/>
      <c r="B67" s="20"/>
      <c r="C67" s="20"/>
      <c r="D67" s="286"/>
      <c r="E67" s="459">
        <f>Asset27</f>
        <v>0</v>
      </c>
      <c r="F67" s="460"/>
      <c r="G67" s="156"/>
      <c r="H67" s="157"/>
      <c r="I67" s="157"/>
      <c r="J67" s="157"/>
      <c r="K67" s="157"/>
      <c r="L67" s="157"/>
      <c r="M67" s="157"/>
      <c r="N67" s="157"/>
      <c r="O67" s="157"/>
      <c r="P67" s="157"/>
      <c r="Q67" s="18"/>
      <c r="R67" s="17"/>
    </row>
    <row r="68" spans="1:18" outlineLevel="1">
      <c r="A68" s="286"/>
      <c r="B68" s="286"/>
      <c r="C68" s="286"/>
      <c r="D68" s="286"/>
      <c r="E68" s="459">
        <f>Asset28</f>
        <v>0</v>
      </c>
      <c r="F68" s="460"/>
      <c r="G68" s="156"/>
      <c r="H68" s="157"/>
      <c r="I68" s="157"/>
      <c r="J68" s="157"/>
      <c r="K68" s="157"/>
      <c r="L68" s="157"/>
      <c r="M68" s="157"/>
      <c r="N68" s="157"/>
      <c r="O68" s="157"/>
      <c r="P68" s="157"/>
      <c r="Q68" s="18"/>
      <c r="R68" s="17"/>
    </row>
    <row r="69" spans="1:18" outlineLevel="1">
      <c r="A69" s="20"/>
      <c r="B69" s="20"/>
      <c r="C69" s="20"/>
      <c r="D69" s="286"/>
      <c r="E69" s="459">
        <f>Asset29</f>
        <v>0</v>
      </c>
      <c r="F69" s="460"/>
      <c r="G69" s="156"/>
      <c r="H69" s="157"/>
      <c r="I69" s="157"/>
      <c r="J69" s="157"/>
      <c r="K69" s="157"/>
      <c r="L69" s="157"/>
      <c r="M69" s="157"/>
      <c r="N69" s="157"/>
      <c r="O69" s="157"/>
      <c r="P69" s="157"/>
      <c r="Q69" s="18"/>
      <c r="R69" s="17"/>
    </row>
    <row r="70" spans="1:18" outlineLevel="1">
      <c r="A70" s="20"/>
      <c r="B70" s="20"/>
      <c r="C70" s="20"/>
      <c r="D70" s="286"/>
      <c r="E70" s="459">
        <f>Asset30</f>
        <v>0</v>
      </c>
      <c r="F70" s="460"/>
      <c r="G70" s="156"/>
      <c r="H70" s="157"/>
      <c r="I70" s="157"/>
      <c r="J70" s="157"/>
      <c r="K70" s="157"/>
      <c r="L70" s="157"/>
      <c r="M70" s="157"/>
      <c r="N70" s="157"/>
      <c r="O70" s="157"/>
      <c r="P70" s="157"/>
      <c r="Q70" s="457">
        <f>SUM(G41:K63)</f>
        <v>547.62828034157076</v>
      </c>
      <c r="R70" s="136" t="s">
        <v>283</v>
      </c>
    </row>
    <row r="71" spans="1:18">
      <c r="A71" s="286"/>
      <c r="B71" s="286"/>
      <c r="C71" s="286"/>
      <c r="D71" s="286"/>
      <c r="E71" s="459" t="s">
        <v>104</v>
      </c>
      <c r="F71" s="459"/>
      <c r="G71" s="438">
        <f>SUM(G41:G70)</f>
        <v>150.09315593518153</v>
      </c>
      <c r="H71" s="438">
        <f t="shared" ref="H71:P71" si="1">SUM(H41:H70)</f>
        <v>145.96663377615505</v>
      </c>
      <c r="I71" s="438">
        <f t="shared" si="1"/>
        <v>89.545972544287196</v>
      </c>
      <c r="J71" s="438">
        <f t="shared" si="1"/>
        <v>91.269911145077543</v>
      </c>
      <c r="K71" s="438">
        <f>SUM(K41:K70)</f>
        <v>70.752606940869285</v>
      </c>
      <c r="L71" s="438">
        <f t="shared" si="1"/>
        <v>0</v>
      </c>
      <c r="M71" s="438">
        <f>SUM(M41:M70)</f>
        <v>0</v>
      </c>
      <c r="N71" s="327">
        <f t="shared" si="1"/>
        <v>0</v>
      </c>
      <c r="O71" s="327">
        <f t="shared" si="1"/>
        <v>0</v>
      </c>
      <c r="P71" s="327">
        <f t="shared" si="1"/>
        <v>0</v>
      </c>
      <c r="Q71" s="300"/>
    </row>
    <row r="72" spans="1:18" ht="21" customHeight="1">
      <c r="A72" s="20"/>
      <c r="B72" s="20"/>
      <c r="C72" s="20"/>
      <c r="D72" s="286"/>
      <c r="E72" s="132"/>
      <c r="F72" s="132"/>
      <c r="G72" s="48"/>
      <c r="H72" s="48"/>
      <c r="I72" s="48"/>
      <c r="J72" s="48"/>
      <c r="K72" s="48"/>
      <c r="L72" s="132"/>
      <c r="M72" s="132"/>
      <c r="N72" s="132"/>
      <c r="O72" s="132"/>
      <c r="P72" s="132"/>
      <c r="Q72" s="328">
        <f>SUM(G71:P71)-SUM(G139:K139)</f>
        <v>547.62828034157064</v>
      </c>
      <c r="R72" s="17"/>
    </row>
    <row r="73" spans="1:18" ht="13.5" customHeight="1">
      <c r="A73" s="174"/>
      <c r="B73" s="174"/>
      <c r="C73" s="174"/>
      <c r="D73" s="413"/>
      <c r="E73" s="317" t="str">
        <f>"Forecast Asset Disposal – as incurred ($m Real "&amp;CONCATENATE(LEFT(Q7, 4)-1 &amp;"-" &amp;IF(Q7&gt;"2009-10",,"0") &amp;RIGHT(Q7,2)-1)&amp;")"</f>
        <v>Forecast Asset Disposal – as incurred ($m Real 2013-14)</v>
      </c>
      <c r="F73" s="317"/>
      <c r="G73" s="317"/>
      <c r="H73" s="317"/>
      <c r="I73" s="317"/>
      <c r="J73" s="177"/>
      <c r="K73" s="177"/>
      <c r="L73" s="175"/>
      <c r="M73" s="175"/>
      <c r="N73" s="175"/>
      <c r="O73" s="175"/>
      <c r="P73" s="175"/>
      <c r="Q73" s="174"/>
      <c r="R73" s="175"/>
    </row>
    <row r="74" spans="1:18">
      <c r="A74" s="286"/>
      <c r="B74" s="286"/>
      <c r="C74" s="286"/>
      <c r="D74" s="286"/>
      <c r="E74" s="74" t="s">
        <v>67</v>
      </c>
      <c r="F74" s="18"/>
      <c r="G74" s="330" t="str">
        <f>G40</f>
        <v>2014-15</v>
      </c>
      <c r="H74" s="330" t="str">
        <f t="shared" ref="H74:P74" si="2">H40</f>
        <v>2015-16</v>
      </c>
      <c r="I74" s="330" t="str">
        <f t="shared" si="2"/>
        <v>2016-17</v>
      </c>
      <c r="J74" s="330" t="str">
        <f t="shared" si="2"/>
        <v>2017-18</v>
      </c>
      <c r="K74" s="330" t="str">
        <f t="shared" si="2"/>
        <v>2018-19</v>
      </c>
      <c r="L74" s="330" t="str">
        <f t="shared" si="2"/>
        <v>2019-20</v>
      </c>
      <c r="M74" s="330" t="str">
        <f t="shared" si="2"/>
        <v>2020-21</v>
      </c>
      <c r="N74" s="330" t="str">
        <f t="shared" si="2"/>
        <v>2021-22</v>
      </c>
      <c r="O74" s="330" t="str">
        <f t="shared" si="2"/>
        <v>2022-23</v>
      </c>
      <c r="P74" s="330" t="str">
        <f t="shared" si="2"/>
        <v>2023-24</v>
      </c>
      <c r="Q74" s="18"/>
      <c r="R74" s="17"/>
    </row>
    <row r="75" spans="1:18" outlineLevel="1">
      <c r="A75" s="20"/>
      <c r="B75" s="20"/>
      <c r="C75" s="20"/>
      <c r="D75" s="286"/>
      <c r="E75" s="459" t="str">
        <f>Asset1</f>
        <v>Transmission &amp; Zone land &amp; easements</v>
      </c>
      <c r="F75" s="460"/>
      <c r="G75" s="456">
        <v>0</v>
      </c>
      <c r="H75" s="456">
        <v>0</v>
      </c>
      <c r="I75" s="456">
        <v>-0.3635188943164</v>
      </c>
      <c r="J75" s="456">
        <v>-0.36673865744430006</v>
      </c>
      <c r="K75" s="456">
        <v>0</v>
      </c>
      <c r="L75" s="401"/>
      <c r="M75" s="401"/>
      <c r="N75" s="401"/>
      <c r="O75" s="401"/>
      <c r="P75" s="401"/>
      <c r="Q75" s="18"/>
      <c r="R75" s="17"/>
    </row>
    <row r="76" spans="1:18" outlineLevel="1">
      <c r="A76" s="20"/>
      <c r="B76" s="20"/>
      <c r="C76" s="20"/>
      <c r="D76" s="286"/>
      <c r="E76" s="459" t="str">
        <f>Asset2</f>
        <v>Transmission buildings 132/66kV</v>
      </c>
      <c r="F76" s="460"/>
      <c r="G76" s="456">
        <v>0</v>
      </c>
      <c r="H76" s="456">
        <v>0</v>
      </c>
      <c r="I76" s="456">
        <v>0</v>
      </c>
      <c r="J76" s="456">
        <v>0</v>
      </c>
      <c r="K76" s="456">
        <v>0</v>
      </c>
      <c r="L76" s="157"/>
      <c r="M76" s="157"/>
      <c r="N76" s="157"/>
      <c r="O76" s="157"/>
      <c r="P76" s="157"/>
      <c r="Q76" s="18"/>
      <c r="R76" s="17"/>
    </row>
    <row r="77" spans="1:18" outlineLevel="1">
      <c r="A77" s="286"/>
      <c r="B77" s="286"/>
      <c r="C77" s="286"/>
      <c r="D77" s="286"/>
      <c r="E77" s="459" t="str">
        <f>Asset3</f>
        <v>Zone buildings 132/66kV</v>
      </c>
      <c r="F77" s="460"/>
      <c r="G77" s="456">
        <v>0</v>
      </c>
      <c r="H77" s="456">
        <v>0</v>
      </c>
      <c r="I77" s="456">
        <v>0</v>
      </c>
      <c r="J77" s="456">
        <v>0</v>
      </c>
      <c r="K77" s="456">
        <v>0</v>
      </c>
      <c r="L77" s="157"/>
      <c r="M77" s="157"/>
      <c r="N77" s="157"/>
      <c r="O77" s="157"/>
      <c r="P77" s="157"/>
      <c r="Q77" s="18"/>
      <c r="R77" s="17"/>
    </row>
    <row r="78" spans="1:18" outlineLevel="1">
      <c r="A78" s="20"/>
      <c r="B78" s="20"/>
      <c r="C78" s="20"/>
      <c r="D78" s="286"/>
      <c r="E78" s="459" t="str">
        <f>Asset4</f>
        <v>Transmission transformers 132/66kV</v>
      </c>
      <c r="F78" s="460"/>
      <c r="G78" s="456">
        <v>0</v>
      </c>
      <c r="H78" s="456">
        <v>0</v>
      </c>
      <c r="I78" s="456">
        <v>0</v>
      </c>
      <c r="J78" s="456">
        <v>0</v>
      </c>
      <c r="K78" s="456">
        <v>0</v>
      </c>
      <c r="L78" s="157"/>
      <c r="M78" s="157"/>
      <c r="N78" s="157"/>
      <c r="O78" s="157"/>
      <c r="P78" s="157"/>
      <c r="Q78" s="18"/>
      <c r="R78" s="17"/>
    </row>
    <row r="79" spans="1:18" outlineLevel="1">
      <c r="A79" s="20"/>
      <c r="B79" s="20"/>
      <c r="C79" s="20"/>
      <c r="D79" s="286"/>
      <c r="E79" s="459" t="str">
        <f>Asset5</f>
        <v>Zone transformers 132/66kV</v>
      </c>
      <c r="F79" s="460"/>
      <c r="G79" s="456">
        <v>0</v>
      </c>
      <c r="H79" s="456">
        <v>0</v>
      </c>
      <c r="I79" s="456">
        <v>0</v>
      </c>
      <c r="J79" s="456">
        <v>0</v>
      </c>
      <c r="K79" s="456">
        <v>0</v>
      </c>
      <c r="L79" s="157"/>
      <c r="M79" s="157"/>
      <c r="N79" s="157"/>
      <c r="O79" s="157"/>
      <c r="P79" s="157"/>
      <c r="Q79" s="18"/>
      <c r="R79" s="17"/>
    </row>
    <row r="80" spans="1:18" outlineLevel="1">
      <c r="A80" s="286"/>
      <c r="B80" s="286"/>
      <c r="C80" s="286"/>
      <c r="D80" s="286"/>
      <c r="E80" s="459" t="str">
        <f>Asset6</f>
        <v>Transmission substation equip 132/66kV</v>
      </c>
      <c r="F80" s="460"/>
      <c r="G80" s="456">
        <v>0</v>
      </c>
      <c r="H80" s="456">
        <v>0</v>
      </c>
      <c r="I80" s="456">
        <v>0</v>
      </c>
      <c r="J80" s="456">
        <v>0</v>
      </c>
      <c r="K80" s="456">
        <v>0</v>
      </c>
      <c r="L80" s="157"/>
      <c r="M80" s="157"/>
      <c r="N80" s="157"/>
      <c r="O80" s="157"/>
      <c r="P80" s="157"/>
      <c r="Q80" s="18"/>
      <c r="R80" s="17"/>
    </row>
    <row r="81" spans="1:18" outlineLevel="1">
      <c r="A81" s="20"/>
      <c r="B81" s="20"/>
      <c r="C81" s="20"/>
      <c r="D81" s="286"/>
      <c r="E81" s="459" t="str">
        <f>Asset7</f>
        <v>Zone substation equip 132/66kV</v>
      </c>
      <c r="F81" s="460"/>
      <c r="G81" s="456">
        <v>0</v>
      </c>
      <c r="H81" s="456">
        <v>0</v>
      </c>
      <c r="I81" s="456">
        <v>0</v>
      </c>
      <c r="J81" s="456">
        <v>0</v>
      </c>
      <c r="K81" s="456">
        <v>0</v>
      </c>
      <c r="L81" s="157"/>
      <c r="M81" s="157"/>
      <c r="N81" s="157"/>
      <c r="O81" s="157"/>
      <c r="P81" s="157"/>
      <c r="Q81" s="18"/>
      <c r="R81" s="17"/>
    </row>
    <row r="82" spans="1:18" outlineLevel="1">
      <c r="A82" s="20"/>
      <c r="B82" s="20"/>
      <c r="C82" s="20"/>
      <c r="D82" s="286"/>
      <c r="E82" s="459" t="str">
        <f>Asset8</f>
        <v>Transmission &amp; Zone emergency spares</v>
      </c>
      <c r="F82" s="460"/>
      <c r="G82" s="456">
        <v>0</v>
      </c>
      <c r="H82" s="456">
        <v>0</v>
      </c>
      <c r="I82" s="456">
        <v>0</v>
      </c>
      <c r="J82" s="456">
        <v>0</v>
      </c>
      <c r="K82" s="456">
        <v>0</v>
      </c>
      <c r="L82" s="157"/>
      <c r="M82" s="157"/>
      <c r="N82" s="157"/>
      <c r="O82" s="157"/>
      <c r="P82" s="157"/>
      <c r="Q82" s="18"/>
      <c r="R82" s="17"/>
    </row>
    <row r="83" spans="1:18" outlineLevel="1">
      <c r="A83" s="286"/>
      <c r="B83" s="286"/>
      <c r="C83" s="286"/>
      <c r="D83" s="286"/>
      <c r="E83" s="459" t="str">
        <f>Asset9</f>
        <v>Ancillary substation equipment (tx)</v>
      </c>
      <c r="F83" s="460"/>
      <c r="G83" s="456">
        <v>0</v>
      </c>
      <c r="H83" s="456">
        <v>0</v>
      </c>
      <c r="I83" s="456">
        <v>0</v>
      </c>
      <c r="J83" s="456">
        <v>0</v>
      </c>
      <c r="K83" s="456">
        <v>0</v>
      </c>
      <c r="L83" s="157"/>
      <c r="M83" s="157"/>
      <c r="N83" s="157"/>
      <c r="O83" s="157"/>
      <c r="P83" s="157"/>
      <c r="Q83" s="18"/>
      <c r="R83" s="17"/>
    </row>
    <row r="84" spans="1:18" outlineLevel="1">
      <c r="A84" s="286"/>
      <c r="B84" s="286"/>
      <c r="C84" s="286"/>
      <c r="D84" s="286"/>
      <c r="E84" s="459" t="str">
        <f>Asset10</f>
        <v>132kV tower lines</v>
      </c>
      <c r="F84" s="460"/>
      <c r="G84" s="456">
        <v>0</v>
      </c>
      <c r="H84" s="456">
        <v>0</v>
      </c>
      <c r="I84" s="456">
        <v>0</v>
      </c>
      <c r="J84" s="456">
        <v>0</v>
      </c>
      <c r="K84" s="456">
        <v>0</v>
      </c>
      <c r="L84" s="157"/>
      <c r="M84" s="157"/>
      <c r="N84" s="157"/>
      <c r="O84" s="157"/>
      <c r="P84" s="157"/>
      <c r="Q84" s="18"/>
      <c r="R84" s="17"/>
    </row>
    <row r="85" spans="1:18" outlineLevel="1">
      <c r="A85" s="286"/>
      <c r="B85" s="286"/>
      <c r="C85" s="286"/>
      <c r="D85" s="286"/>
      <c r="E85" s="459" t="str">
        <f>Asset11</f>
        <v>132kV concrete &amp; steel pole lines</v>
      </c>
      <c r="F85" s="460"/>
      <c r="G85" s="456">
        <v>0</v>
      </c>
      <c r="H85" s="456">
        <v>0</v>
      </c>
      <c r="I85" s="456">
        <v>0</v>
      </c>
      <c r="J85" s="456">
        <v>0</v>
      </c>
      <c r="K85" s="456">
        <v>0</v>
      </c>
      <c r="L85" s="157"/>
      <c r="M85" s="157"/>
      <c r="N85" s="157"/>
      <c r="O85" s="157"/>
      <c r="P85" s="157"/>
      <c r="Q85" s="18"/>
      <c r="R85" s="17"/>
    </row>
    <row r="86" spans="1:18" outlineLevel="1">
      <c r="A86" s="286"/>
      <c r="B86" s="286"/>
      <c r="C86" s="286"/>
      <c r="D86" s="286"/>
      <c r="E86" s="459" t="str">
        <f>Asset12</f>
        <v>132kV wood pole lines</v>
      </c>
      <c r="F86" s="460"/>
      <c r="G86" s="456">
        <v>0</v>
      </c>
      <c r="H86" s="456">
        <v>0</v>
      </c>
      <c r="I86" s="456">
        <v>0</v>
      </c>
      <c r="J86" s="456">
        <v>0</v>
      </c>
      <c r="K86" s="456">
        <v>0</v>
      </c>
      <c r="L86" s="157"/>
      <c r="M86" s="157"/>
      <c r="N86" s="157"/>
      <c r="O86" s="157"/>
      <c r="P86" s="157"/>
      <c r="Q86" s="18"/>
      <c r="R86" s="17"/>
    </row>
    <row r="87" spans="1:18" outlineLevel="1">
      <c r="A87" s="286"/>
      <c r="B87" s="286"/>
      <c r="C87" s="286"/>
      <c r="D87" s="286"/>
      <c r="E87" s="459" t="str">
        <f>Asset13</f>
        <v>132kV feeders underground</v>
      </c>
      <c r="F87" s="460"/>
      <c r="G87" s="456">
        <v>0</v>
      </c>
      <c r="H87" s="456">
        <v>0</v>
      </c>
      <c r="I87" s="456">
        <v>0</v>
      </c>
      <c r="J87" s="456">
        <v>0</v>
      </c>
      <c r="K87" s="456">
        <v>0</v>
      </c>
      <c r="L87" s="157"/>
      <c r="M87" s="157"/>
      <c r="N87" s="157"/>
      <c r="O87" s="157"/>
      <c r="P87" s="157"/>
      <c r="Q87" s="18"/>
      <c r="R87" s="17"/>
    </row>
    <row r="88" spans="1:18" outlineLevel="1">
      <c r="A88" s="286"/>
      <c r="B88" s="286"/>
      <c r="C88" s="286"/>
      <c r="D88" s="286"/>
      <c r="E88" s="459" t="str">
        <f>Asset14</f>
        <v>Cable tunnel (tx)</v>
      </c>
      <c r="F88" s="460"/>
      <c r="G88" s="456">
        <v>0</v>
      </c>
      <c r="H88" s="456">
        <v>0</v>
      </c>
      <c r="I88" s="456">
        <v>0</v>
      </c>
      <c r="J88" s="456">
        <v>0</v>
      </c>
      <c r="K88" s="456">
        <v>0</v>
      </c>
      <c r="L88" s="157"/>
      <c r="M88" s="157"/>
      <c r="N88" s="157"/>
      <c r="O88" s="157"/>
      <c r="P88" s="157"/>
      <c r="Q88" s="18"/>
      <c r="R88" s="17"/>
    </row>
    <row r="89" spans="1:18" outlineLevel="1">
      <c r="A89" s="286"/>
      <c r="B89" s="286"/>
      <c r="C89" s="286"/>
      <c r="D89" s="286"/>
      <c r="E89" s="459" t="str">
        <f>Asset15</f>
        <v>Network control &amp; com systems</v>
      </c>
      <c r="F89" s="460"/>
      <c r="G89" s="456">
        <v>0</v>
      </c>
      <c r="H89" s="456">
        <v>0</v>
      </c>
      <c r="I89" s="456">
        <v>0</v>
      </c>
      <c r="J89" s="456">
        <v>0</v>
      </c>
      <c r="K89" s="456">
        <v>0</v>
      </c>
      <c r="L89" s="157"/>
      <c r="M89" s="157"/>
      <c r="N89" s="157"/>
      <c r="O89" s="157"/>
      <c r="P89" s="157"/>
      <c r="Q89" s="18"/>
      <c r="R89" s="17"/>
    </row>
    <row r="90" spans="1:18" outlineLevel="1">
      <c r="A90" s="286"/>
      <c r="B90" s="286"/>
      <c r="C90" s="286"/>
      <c r="D90" s="286"/>
      <c r="E90" s="459" t="str">
        <f>Asset16</f>
        <v>Communications (digital) - tx</v>
      </c>
      <c r="F90" s="460"/>
      <c r="G90" s="456">
        <v>0</v>
      </c>
      <c r="H90" s="456">
        <v>0</v>
      </c>
      <c r="I90" s="456">
        <v>0</v>
      </c>
      <c r="J90" s="456">
        <v>0</v>
      </c>
      <c r="K90" s="456">
        <v>0</v>
      </c>
      <c r="L90" s="157"/>
      <c r="M90" s="157"/>
      <c r="N90" s="157"/>
      <c r="O90" s="157"/>
      <c r="P90" s="157"/>
      <c r="Q90" s="18"/>
      <c r="R90" s="17"/>
    </row>
    <row r="91" spans="1:18" outlineLevel="1">
      <c r="A91" s="286"/>
      <c r="B91" s="286"/>
      <c r="C91" s="286"/>
      <c r="D91" s="286"/>
      <c r="E91" s="459" t="str">
        <f>Asset17</f>
        <v>System IT (tx)</v>
      </c>
      <c r="F91" s="460"/>
      <c r="G91" s="456">
        <v>0</v>
      </c>
      <c r="H91" s="456">
        <v>0</v>
      </c>
      <c r="I91" s="456">
        <v>0</v>
      </c>
      <c r="J91" s="456">
        <v>0</v>
      </c>
      <c r="K91" s="456">
        <v>0</v>
      </c>
      <c r="L91" s="157"/>
      <c r="M91" s="157"/>
      <c r="N91" s="157"/>
      <c r="O91" s="157"/>
      <c r="P91" s="157"/>
      <c r="Q91" s="18"/>
      <c r="R91" s="17"/>
    </row>
    <row r="92" spans="1:18" outlineLevel="1">
      <c r="A92" s="286"/>
      <c r="B92" s="286"/>
      <c r="C92" s="286"/>
      <c r="D92" s="286"/>
      <c r="E92" s="459" t="str">
        <f>Asset18</f>
        <v>IT systems</v>
      </c>
      <c r="F92" s="460"/>
      <c r="G92" s="456">
        <v>0</v>
      </c>
      <c r="H92" s="456">
        <v>0</v>
      </c>
      <c r="I92" s="456">
        <v>0</v>
      </c>
      <c r="J92" s="456">
        <v>0</v>
      </c>
      <c r="K92" s="456">
        <v>0</v>
      </c>
      <c r="L92" s="157"/>
      <c r="M92" s="157"/>
      <c r="N92" s="157"/>
      <c r="O92" s="157"/>
      <c r="P92" s="157"/>
      <c r="Q92" s="18"/>
      <c r="R92" s="17"/>
    </row>
    <row r="93" spans="1:18" outlineLevel="1">
      <c r="A93" s="286"/>
      <c r="B93" s="286"/>
      <c r="C93" s="286"/>
      <c r="D93" s="286"/>
      <c r="E93" s="459" t="str">
        <f>Asset19</f>
        <v>Furniture, fittings, plant and equipment</v>
      </c>
      <c r="F93" s="460"/>
      <c r="G93" s="456">
        <v>0</v>
      </c>
      <c r="H93" s="456">
        <v>0</v>
      </c>
      <c r="I93" s="456">
        <v>0</v>
      </c>
      <c r="J93" s="456">
        <v>0</v>
      </c>
      <c r="K93" s="456">
        <v>0</v>
      </c>
      <c r="L93" s="157"/>
      <c r="M93" s="157"/>
      <c r="N93" s="157"/>
      <c r="O93" s="157"/>
      <c r="P93" s="157"/>
      <c r="Q93" s="18"/>
      <c r="R93" s="17"/>
    </row>
    <row r="94" spans="1:18" outlineLevel="1">
      <c r="A94" s="20"/>
      <c r="B94" s="20"/>
      <c r="C94" s="20"/>
      <c r="D94" s="286"/>
      <c r="E94" s="459" t="str">
        <f>Asset20</f>
        <v>Motor vehicles</v>
      </c>
      <c r="F94" s="460"/>
      <c r="G94" s="456">
        <v>0</v>
      </c>
      <c r="H94" s="456">
        <v>0</v>
      </c>
      <c r="I94" s="456">
        <v>0</v>
      </c>
      <c r="J94" s="456">
        <v>0</v>
      </c>
      <c r="K94" s="456">
        <v>0</v>
      </c>
      <c r="L94" s="157"/>
      <c r="M94" s="157"/>
      <c r="N94" s="157"/>
      <c r="O94" s="157"/>
      <c r="P94" s="157"/>
      <c r="Q94" s="18"/>
      <c r="R94" s="17"/>
    </row>
    <row r="95" spans="1:18" outlineLevel="1">
      <c r="A95" s="20"/>
      <c r="B95" s="20"/>
      <c r="C95" s="20"/>
      <c r="D95" s="286"/>
      <c r="E95" s="459" t="str">
        <f>Asset21</f>
        <v>Buildings</v>
      </c>
      <c r="F95" s="460"/>
      <c r="G95" s="456">
        <v>0</v>
      </c>
      <c r="H95" s="456">
        <v>0</v>
      </c>
      <c r="I95" s="456">
        <v>0</v>
      </c>
      <c r="J95" s="456">
        <v>0</v>
      </c>
      <c r="K95" s="456">
        <v>0</v>
      </c>
      <c r="L95" s="157"/>
      <c r="M95" s="157"/>
      <c r="N95" s="157"/>
      <c r="O95" s="157"/>
      <c r="P95" s="157"/>
      <c r="Q95" s="18"/>
      <c r="R95" s="17"/>
    </row>
    <row r="96" spans="1:18" outlineLevel="1">
      <c r="A96" s="286"/>
      <c r="B96" s="286"/>
      <c r="C96" s="286"/>
      <c r="D96" s="286"/>
      <c r="E96" s="459" t="str">
        <f>Asset22</f>
        <v>Land (non-system)</v>
      </c>
      <c r="F96" s="460"/>
      <c r="G96" s="456">
        <v>0.58602304685214857</v>
      </c>
      <c r="H96" s="456">
        <v>0</v>
      </c>
      <c r="I96" s="456">
        <v>1.7007011571936872</v>
      </c>
      <c r="J96" s="456">
        <v>0.51249676270012312</v>
      </c>
      <c r="K96" s="456">
        <v>3.3871258081466715</v>
      </c>
      <c r="L96" s="157"/>
      <c r="M96" s="157"/>
      <c r="N96" s="157"/>
      <c r="O96" s="157"/>
      <c r="P96" s="157"/>
      <c r="Q96" s="18"/>
      <c r="R96" s="17"/>
    </row>
    <row r="97" spans="1:18" outlineLevel="1">
      <c r="A97" s="20"/>
      <c r="B97" s="20"/>
      <c r="C97" s="20"/>
      <c r="D97" s="286"/>
      <c r="E97" s="459" t="str">
        <f>Asset23</f>
        <v>Other non system assets</v>
      </c>
      <c r="F97" s="460"/>
      <c r="G97" s="456">
        <v>0</v>
      </c>
      <c r="H97" s="456">
        <v>0</v>
      </c>
      <c r="I97" s="456">
        <v>0</v>
      </c>
      <c r="J97" s="456">
        <v>0</v>
      </c>
      <c r="K97" s="456">
        <v>0</v>
      </c>
      <c r="L97" s="157"/>
      <c r="M97" s="157"/>
      <c r="N97" s="157"/>
      <c r="O97" s="157"/>
      <c r="P97" s="157"/>
      <c r="Q97" s="18"/>
      <c r="R97" s="17"/>
    </row>
    <row r="98" spans="1:18" outlineLevel="1">
      <c r="A98" s="20"/>
      <c r="B98" s="20"/>
      <c r="C98" s="20"/>
      <c r="D98" s="286"/>
      <c r="E98" s="459" t="str">
        <f>Asset24</f>
        <v>Equity raising costs</v>
      </c>
      <c r="F98" s="460"/>
      <c r="G98" s="456">
        <v>0</v>
      </c>
      <c r="H98" s="456">
        <v>0</v>
      </c>
      <c r="I98" s="456">
        <v>0</v>
      </c>
      <c r="J98" s="456">
        <v>0</v>
      </c>
      <c r="K98" s="456">
        <v>0</v>
      </c>
      <c r="L98" s="157"/>
      <c r="M98" s="157"/>
      <c r="N98" s="157"/>
      <c r="O98" s="157"/>
      <c r="P98" s="157"/>
      <c r="Q98" s="18"/>
      <c r="R98" s="17"/>
    </row>
    <row r="99" spans="1:18" outlineLevel="1">
      <c r="A99" s="286"/>
      <c r="B99" s="286"/>
      <c r="C99" s="286"/>
      <c r="D99" s="286"/>
      <c r="E99" s="459">
        <f>Asset25</f>
        <v>0</v>
      </c>
      <c r="F99" s="460"/>
      <c r="G99" s="156"/>
      <c r="H99" s="157"/>
      <c r="I99" s="157"/>
      <c r="J99" s="157"/>
      <c r="K99" s="157"/>
      <c r="L99" s="157"/>
      <c r="M99" s="157"/>
      <c r="N99" s="157"/>
      <c r="O99" s="157"/>
      <c r="P99" s="157"/>
      <c r="Q99" s="18"/>
      <c r="R99" s="17"/>
    </row>
    <row r="100" spans="1:18" outlineLevel="1">
      <c r="A100" s="20"/>
      <c r="B100" s="20"/>
      <c r="C100" s="20"/>
      <c r="D100" s="286"/>
      <c r="E100" s="459">
        <f>Asset26</f>
        <v>0</v>
      </c>
      <c r="F100" s="460"/>
      <c r="G100" s="156"/>
      <c r="H100" s="157"/>
      <c r="I100" s="157"/>
      <c r="J100" s="157"/>
      <c r="K100" s="157"/>
      <c r="L100" s="157"/>
      <c r="M100" s="157"/>
      <c r="N100" s="157"/>
      <c r="O100" s="157"/>
      <c r="P100" s="157"/>
      <c r="Q100" s="18"/>
      <c r="R100" s="17"/>
    </row>
    <row r="101" spans="1:18" outlineLevel="1">
      <c r="A101" s="20"/>
      <c r="B101" s="20"/>
      <c r="C101" s="20"/>
      <c r="D101" s="286"/>
      <c r="E101" s="459">
        <f>Asset27</f>
        <v>0</v>
      </c>
      <c r="F101" s="460"/>
      <c r="G101" s="156"/>
      <c r="H101" s="157"/>
      <c r="I101" s="157"/>
      <c r="J101" s="157"/>
      <c r="K101" s="157"/>
      <c r="L101" s="157"/>
      <c r="M101" s="157"/>
      <c r="N101" s="157"/>
      <c r="O101" s="157"/>
      <c r="P101" s="157"/>
      <c r="Q101" s="18"/>
      <c r="R101" s="17"/>
    </row>
    <row r="102" spans="1:18" outlineLevel="1">
      <c r="A102" s="286"/>
      <c r="B102" s="286"/>
      <c r="C102" s="286"/>
      <c r="D102" s="286"/>
      <c r="E102" s="459">
        <f>Asset28</f>
        <v>0</v>
      </c>
      <c r="F102" s="460"/>
      <c r="G102" s="156"/>
      <c r="H102" s="157"/>
      <c r="I102" s="157"/>
      <c r="J102" s="157"/>
      <c r="K102" s="157"/>
      <c r="L102" s="157"/>
      <c r="M102" s="157"/>
      <c r="N102" s="157"/>
      <c r="O102" s="157"/>
      <c r="P102" s="157"/>
      <c r="Q102" s="18"/>
      <c r="R102" s="17"/>
    </row>
    <row r="103" spans="1:18" outlineLevel="1">
      <c r="A103" s="20"/>
      <c r="B103" s="20"/>
      <c r="C103" s="20"/>
      <c r="D103" s="286"/>
      <c r="E103" s="459">
        <f>Asset29</f>
        <v>0</v>
      </c>
      <c r="F103" s="460"/>
      <c r="G103" s="156"/>
      <c r="H103" s="157"/>
      <c r="I103" s="157"/>
      <c r="J103" s="157"/>
      <c r="K103" s="157"/>
      <c r="L103" s="157"/>
      <c r="M103" s="157"/>
      <c r="N103" s="157"/>
      <c r="O103" s="157"/>
      <c r="P103" s="157"/>
      <c r="Q103" s="18"/>
      <c r="R103" s="17"/>
    </row>
    <row r="104" spans="1:18" outlineLevel="1">
      <c r="A104" s="20"/>
      <c r="B104" s="20"/>
      <c r="C104" s="20"/>
      <c r="D104" s="286"/>
      <c r="E104" s="459">
        <f>Asset30</f>
        <v>0</v>
      </c>
      <c r="F104" s="460"/>
      <c r="G104" s="156"/>
      <c r="H104" s="157"/>
      <c r="I104" s="157"/>
      <c r="J104" s="157"/>
      <c r="K104" s="157"/>
      <c r="L104" s="157"/>
      <c r="M104" s="157"/>
      <c r="N104" s="157"/>
      <c r="O104" s="157"/>
      <c r="P104" s="157"/>
      <c r="Q104" s="18"/>
      <c r="R104" s="17"/>
    </row>
    <row r="105" spans="1:18">
      <c r="A105" s="286"/>
      <c r="B105" s="286"/>
      <c r="C105" s="286"/>
      <c r="D105" s="286"/>
      <c r="E105" s="459" t="s">
        <v>104</v>
      </c>
      <c r="F105" s="459"/>
      <c r="G105" s="438">
        <f t="shared" ref="G105:P105" si="3">SUM(G75:G104)</f>
        <v>0.58602304685214857</v>
      </c>
      <c r="H105" s="438">
        <f t="shared" si="3"/>
        <v>0</v>
      </c>
      <c r="I105" s="438">
        <f t="shared" si="3"/>
        <v>1.3371822628772871</v>
      </c>
      <c r="J105" s="438">
        <f>SUM(J75:J104)</f>
        <v>0.14575810525582306</v>
      </c>
      <c r="K105" s="438">
        <f t="shared" si="3"/>
        <v>3.3871258081466715</v>
      </c>
      <c r="L105" s="438">
        <f t="shared" si="3"/>
        <v>0</v>
      </c>
      <c r="M105" s="438">
        <f t="shared" si="3"/>
        <v>0</v>
      </c>
      <c r="N105" s="327">
        <f t="shared" si="3"/>
        <v>0</v>
      </c>
      <c r="O105" s="327">
        <f t="shared" si="3"/>
        <v>0</v>
      </c>
      <c r="P105" s="327">
        <f t="shared" si="3"/>
        <v>0</v>
      </c>
      <c r="Q105" s="300"/>
    </row>
    <row r="106" spans="1:18" ht="21" customHeight="1">
      <c r="A106" s="20"/>
      <c r="B106" s="20"/>
      <c r="C106" s="20"/>
      <c r="D106" s="286"/>
      <c r="E106" s="20"/>
      <c r="F106" s="132"/>
      <c r="G106" s="48"/>
      <c r="H106" s="48"/>
      <c r="I106" s="48"/>
      <c r="J106" s="48"/>
      <c r="K106" s="48"/>
      <c r="L106" s="132"/>
      <c r="M106" s="132"/>
      <c r="N106" s="132"/>
      <c r="O106" s="132"/>
      <c r="P106" s="21" t="s">
        <v>104</v>
      </c>
      <c r="Q106" s="328">
        <f>SUM(G105:P105)</f>
        <v>5.4560892231319302</v>
      </c>
      <c r="R106" s="17"/>
    </row>
    <row r="107" spans="1:18" ht="13.5" customHeight="1">
      <c r="A107" s="174"/>
      <c r="B107" s="174"/>
      <c r="C107" s="174"/>
      <c r="D107" s="413"/>
      <c r="E107" s="317" t="str">
        <f>"Forecast Customer Contributions – As Incurred ($m Real "&amp;CONCATENATE(LEFT(Q7, 4)-1 &amp;"-" &amp;IF(Q7&gt;"2009-10",,"0") &amp;RIGHT(Q7,2)-1)&amp;")"</f>
        <v>Forecast Customer Contributions – As Incurred ($m Real 2013-14)</v>
      </c>
      <c r="F107" s="317"/>
      <c r="G107" s="317"/>
      <c r="H107" s="317"/>
      <c r="I107" s="317"/>
      <c r="J107" s="177"/>
      <c r="K107" s="177"/>
      <c r="L107" s="175"/>
      <c r="M107" s="175"/>
      <c r="N107" s="175"/>
      <c r="O107" s="175"/>
      <c r="P107" s="175"/>
      <c r="Q107" s="174"/>
      <c r="R107" s="175"/>
    </row>
    <row r="108" spans="1:18">
      <c r="A108" s="286"/>
      <c r="B108" s="286"/>
      <c r="C108" s="286"/>
      <c r="D108" s="286"/>
      <c r="E108" s="74" t="s">
        <v>67</v>
      </c>
      <c r="F108" s="18"/>
      <c r="G108" s="330" t="str">
        <f>G74</f>
        <v>2014-15</v>
      </c>
      <c r="H108" s="330" t="str">
        <f t="shared" ref="H108:P108" si="4">H74</f>
        <v>2015-16</v>
      </c>
      <c r="I108" s="330" t="str">
        <f t="shared" si="4"/>
        <v>2016-17</v>
      </c>
      <c r="J108" s="330" t="str">
        <f t="shared" si="4"/>
        <v>2017-18</v>
      </c>
      <c r="K108" s="330" t="str">
        <f t="shared" si="4"/>
        <v>2018-19</v>
      </c>
      <c r="L108" s="330" t="str">
        <f t="shared" si="4"/>
        <v>2019-20</v>
      </c>
      <c r="M108" s="330" t="str">
        <f t="shared" si="4"/>
        <v>2020-21</v>
      </c>
      <c r="N108" s="330" t="str">
        <f t="shared" si="4"/>
        <v>2021-22</v>
      </c>
      <c r="O108" s="330" t="str">
        <f t="shared" si="4"/>
        <v>2022-23</v>
      </c>
      <c r="P108" s="330" t="str">
        <f t="shared" si="4"/>
        <v>2023-24</v>
      </c>
      <c r="Q108" s="18"/>
      <c r="R108" s="17"/>
    </row>
    <row r="109" spans="1:18" outlineLevel="1">
      <c r="A109" s="20"/>
      <c r="B109" s="20"/>
      <c r="C109" s="20"/>
      <c r="D109" s="286"/>
      <c r="E109" s="459" t="str">
        <f>Asset1</f>
        <v>Transmission &amp; Zone land &amp; easements</v>
      </c>
      <c r="F109" s="460"/>
      <c r="G109" s="456">
        <v>0</v>
      </c>
      <c r="H109" s="456">
        <v>0</v>
      </c>
      <c r="I109" s="456">
        <v>0</v>
      </c>
      <c r="J109" s="456">
        <v>0</v>
      </c>
      <c r="K109" s="456">
        <v>0</v>
      </c>
      <c r="L109" s="401"/>
      <c r="M109" s="401"/>
      <c r="N109" s="401"/>
      <c r="O109" s="401"/>
      <c r="P109" s="401"/>
      <c r="Q109" s="18"/>
      <c r="R109" s="17"/>
    </row>
    <row r="110" spans="1:18" outlineLevel="1">
      <c r="A110" s="20"/>
      <c r="B110" s="20"/>
      <c r="C110" s="20"/>
      <c r="D110" s="286"/>
      <c r="E110" s="459" t="str">
        <f>Asset2</f>
        <v>Transmission buildings 132/66kV</v>
      </c>
      <c r="F110" s="460"/>
      <c r="G110" s="456">
        <v>0</v>
      </c>
      <c r="H110" s="456">
        <v>0</v>
      </c>
      <c r="I110" s="456">
        <v>0</v>
      </c>
      <c r="J110" s="456">
        <v>0</v>
      </c>
      <c r="K110" s="456">
        <v>0</v>
      </c>
      <c r="L110" s="157"/>
      <c r="M110" s="157"/>
      <c r="N110" s="157"/>
      <c r="O110" s="157"/>
      <c r="P110" s="157"/>
      <c r="Q110" s="18"/>
      <c r="R110" s="17"/>
    </row>
    <row r="111" spans="1:18" outlineLevel="1">
      <c r="A111" s="286"/>
      <c r="B111" s="286"/>
      <c r="C111" s="286"/>
      <c r="D111" s="286"/>
      <c r="E111" s="459" t="str">
        <f>Asset3</f>
        <v>Zone buildings 132/66kV</v>
      </c>
      <c r="F111" s="460"/>
      <c r="G111" s="456">
        <v>0</v>
      </c>
      <c r="H111" s="456">
        <v>0</v>
      </c>
      <c r="I111" s="456">
        <v>0</v>
      </c>
      <c r="J111" s="456">
        <v>0</v>
      </c>
      <c r="K111" s="456">
        <v>0</v>
      </c>
      <c r="L111" s="157"/>
      <c r="M111" s="157"/>
      <c r="N111" s="157"/>
      <c r="O111" s="157"/>
      <c r="P111" s="157"/>
      <c r="Q111" s="18"/>
      <c r="R111" s="17"/>
    </row>
    <row r="112" spans="1:18" outlineLevel="1">
      <c r="A112" s="20"/>
      <c r="B112" s="20"/>
      <c r="C112" s="20"/>
      <c r="D112" s="286"/>
      <c r="E112" s="459" t="str">
        <f>Asset4</f>
        <v>Transmission transformers 132/66kV</v>
      </c>
      <c r="F112" s="460"/>
      <c r="G112" s="456">
        <v>0</v>
      </c>
      <c r="H112" s="456">
        <v>0</v>
      </c>
      <c r="I112" s="456">
        <v>0</v>
      </c>
      <c r="J112" s="456">
        <v>0</v>
      </c>
      <c r="K112" s="456">
        <v>0</v>
      </c>
      <c r="L112" s="157"/>
      <c r="M112" s="157"/>
      <c r="N112" s="157"/>
      <c r="O112" s="157"/>
      <c r="P112" s="157"/>
      <c r="Q112" s="18"/>
      <c r="R112" s="17"/>
    </row>
    <row r="113" spans="1:18" outlineLevel="1">
      <c r="A113" s="20"/>
      <c r="B113" s="20"/>
      <c r="C113" s="20"/>
      <c r="D113" s="286"/>
      <c r="E113" s="459" t="str">
        <f>Asset5</f>
        <v>Zone transformers 132/66kV</v>
      </c>
      <c r="F113" s="460"/>
      <c r="G113" s="456">
        <v>0</v>
      </c>
      <c r="H113" s="456">
        <v>0</v>
      </c>
      <c r="I113" s="456">
        <v>0</v>
      </c>
      <c r="J113" s="456">
        <v>0</v>
      </c>
      <c r="K113" s="456">
        <v>0</v>
      </c>
      <c r="L113" s="157"/>
      <c r="M113" s="157"/>
      <c r="N113" s="157"/>
      <c r="O113" s="157"/>
      <c r="P113" s="157"/>
      <c r="Q113" s="18"/>
      <c r="R113" s="17"/>
    </row>
    <row r="114" spans="1:18" outlineLevel="1">
      <c r="A114" s="286"/>
      <c r="B114" s="286"/>
      <c r="C114" s="286"/>
      <c r="D114" s="286"/>
      <c r="E114" s="459" t="str">
        <f>Asset6</f>
        <v>Transmission substation equip 132/66kV</v>
      </c>
      <c r="F114" s="460"/>
      <c r="G114" s="456">
        <v>0</v>
      </c>
      <c r="H114" s="456">
        <v>0</v>
      </c>
      <c r="I114" s="456">
        <v>0</v>
      </c>
      <c r="J114" s="456">
        <v>0</v>
      </c>
      <c r="K114" s="456">
        <v>0</v>
      </c>
      <c r="L114" s="157"/>
      <c r="M114" s="157"/>
      <c r="N114" s="157"/>
      <c r="O114" s="157"/>
      <c r="P114" s="157"/>
      <c r="Q114" s="18"/>
      <c r="R114" s="17"/>
    </row>
    <row r="115" spans="1:18" outlineLevel="1">
      <c r="A115" s="20"/>
      <c r="B115" s="20"/>
      <c r="C115" s="20"/>
      <c r="D115" s="286"/>
      <c r="E115" s="459" t="str">
        <f>Asset7</f>
        <v>Zone substation equip 132/66kV</v>
      </c>
      <c r="F115" s="460"/>
      <c r="G115" s="456">
        <v>0</v>
      </c>
      <c r="H115" s="456">
        <v>0</v>
      </c>
      <c r="I115" s="456">
        <v>0</v>
      </c>
      <c r="J115" s="456">
        <v>0</v>
      </c>
      <c r="K115" s="456">
        <v>0</v>
      </c>
      <c r="L115" s="157"/>
      <c r="M115" s="157"/>
      <c r="N115" s="157"/>
      <c r="O115" s="157"/>
      <c r="P115" s="157"/>
      <c r="Q115" s="18"/>
      <c r="R115" s="17"/>
    </row>
    <row r="116" spans="1:18" outlineLevel="1">
      <c r="A116" s="20"/>
      <c r="B116" s="20"/>
      <c r="C116" s="20"/>
      <c r="D116" s="286"/>
      <c r="E116" s="459" t="str">
        <f>Asset8</f>
        <v>Transmission &amp; Zone emergency spares</v>
      </c>
      <c r="F116" s="460"/>
      <c r="G116" s="456">
        <v>0</v>
      </c>
      <c r="H116" s="456">
        <v>0</v>
      </c>
      <c r="I116" s="456">
        <v>0</v>
      </c>
      <c r="J116" s="456">
        <v>0</v>
      </c>
      <c r="K116" s="456">
        <v>0</v>
      </c>
      <c r="L116" s="157"/>
      <c r="M116" s="157"/>
      <c r="N116" s="157"/>
      <c r="O116" s="157"/>
      <c r="P116" s="157"/>
      <c r="Q116" s="18"/>
      <c r="R116" s="17"/>
    </row>
    <row r="117" spans="1:18" outlineLevel="1">
      <c r="A117" s="286"/>
      <c r="B117" s="286"/>
      <c r="C117" s="286"/>
      <c r="D117" s="286"/>
      <c r="E117" s="459" t="str">
        <f>Asset9</f>
        <v>Ancillary substation equipment (tx)</v>
      </c>
      <c r="F117" s="460"/>
      <c r="G117" s="456">
        <v>0</v>
      </c>
      <c r="H117" s="456">
        <v>0</v>
      </c>
      <c r="I117" s="456">
        <v>0</v>
      </c>
      <c r="J117" s="456">
        <v>0</v>
      </c>
      <c r="K117" s="456">
        <v>0</v>
      </c>
      <c r="L117" s="157"/>
      <c r="M117" s="157"/>
      <c r="N117" s="157"/>
      <c r="O117" s="157"/>
      <c r="P117" s="157"/>
      <c r="Q117" s="18"/>
      <c r="R117" s="17"/>
    </row>
    <row r="118" spans="1:18" outlineLevel="1">
      <c r="A118" s="20"/>
      <c r="B118" s="20"/>
      <c r="C118" s="20"/>
      <c r="D118" s="286"/>
      <c r="E118" s="459" t="str">
        <f>Asset10</f>
        <v>132kV tower lines</v>
      </c>
      <c r="F118" s="460"/>
      <c r="G118" s="456">
        <v>0</v>
      </c>
      <c r="H118" s="456">
        <v>0</v>
      </c>
      <c r="I118" s="456">
        <v>0</v>
      </c>
      <c r="J118" s="456">
        <v>0</v>
      </c>
      <c r="K118" s="456">
        <v>0</v>
      </c>
      <c r="L118" s="157"/>
      <c r="M118" s="157"/>
      <c r="N118" s="157"/>
      <c r="O118" s="157"/>
      <c r="P118" s="157"/>
      <c r="Q118" s="18"/>
      <c r="R118" s="17"/>
    </row>
    <row r="119" spans="1:18" outlineLevel="1">
      <c r="A119" s="20"/>
      <c r="B119" s="20"/>
      <c r="C119" s="20"/>
      <c r="D119" s="286"/>
      <c r="E119" s="459" t="str">
        <f>Asset11</f>
        <v>132kV concrete &amp; steel pole lines</v>
      </c>
      <c r="F119" s="460"/>
      <c r="G119" s="456">
        <v>0</v>
      </c>
      <c r="H119" s="456">
        <v>0</v>
      </c>
      <c r="I119" s="456">
        <v>0</v>
      </c>
      <c r="J119" s="456">
        <v>0</v>
      </c>
      <c r="K119" s="456">
        <v>0</v>
      </c>
      <c r="L119" s="157"/>
      <c r="M119" s="157"/>
      <c r="N119" s="157"/>
      <c r="O119" s="157"/>
      <c r="P119" s="157"/>
      <c r="Q119" s="18"/>
      <c r="R119" s="17"/>
    </row>
    <row r="120" spans="1:18" outlineLevel="1">
      <c r="A120" s="20"/>
      <c r="B120" s="20"/>
      <c r="C120" s="20"/>
      <c r="D120" s="286"/>
      <c r="E120" s="459" t="str">
        <f>Asset12</f>
        <v>132kV wood pole lines</v>
      </c>
      <c r="F120" s="460"/>
      <c r="G120" s="456">
        <v>0</v>
      </c>
      <c r="H120" s="456">
        <v>0</v>
      </c>
      <c r="I120" s="456">
        <v>0</v>
      </c>
      <c r="J120" s="456">
        <v>0</v>
      </c>
      <c r="K120" s="456">
        <v>0</v>
      </c>
      <c r="L120" s="157"/>
      <c r="M120" s="157"/>
      <c r="N120" s="157"/>
      <c r="O120" s="157"/>
      <c r="P120" s="157"/>
      <c r="Q120" s="18"/>
      <c r="R120" s="17"/>
    </row>
    <row r="121" spans="1:18" outlineLevel="1">
      <c r="A121" s="20"/>
      <c r="B121" s="20"/>
      <c r="C121" s="20"/>
      <c r="D121" s="286"/>
      <c r="E121" s="459" t="str">
        <f>Asset13</f>
        <v>132kV feeders underground</v>
      </c>
      <c r="F121" s="460"/>
      <c r="G121" s="456">
        <v>0</v>
      </c>
      <c r="H121" s="456">
        <v>0</v>
      </c>
      <c r="I121" s="456">
        <v>0</v>
      </c>
      <c r="J121" s="456">
        <v>0</v>
      </c>
      <c r="K121" s="456">
        <v>0</v>
      </c>
      <c r="L121" s="157"/>
      <c r="M121" s="157"/>
      <c r="N121" s="157"/>
      <c r="O121" s="157"/>
      <c r="P121" s="157"/>
      <c r="Q121" s="18"/>
      <c r="R121" s="17"/>
    </row>
    <row r="122" spans="1:18" outlineLevel="1">
      <c r="A122" s="20"/>
      <c r="B122" s="20"/>
      <c r="C122" s="20"/>
      <c r="D122" s="286"/>
      <c r="E122" s="459" t="str">
        <f>Asset14</f>
        <v>Cable tunnel (tx)</v>
      </c>
      <c r="F122" s="460"/>
      <c r="G122" s="456">
        <v>0</v>
      </c>
      <c r="H122" s="456">
        <v>0</v>
      </c>
      <c r="I122" s="456">
        <v>0</v>
      </c>
      <c r="J122" s="456">
        <v>0</v>
      </c>
      <c r="K122" s="456">
        <v>0</v>
      </c>
      <c r="L122" s="157"/>
      <c r="M122" s="157"/>
      <c r="N122" s="157"/>
      <c r="O122" s="157"/>
      <c r="P122" s="157"/>
      <c r="Q122" s="18"/>
      <c r="R122" s="17"/>
    </row>
    <row r="123" spans="1:18" outlineLevel="1">
      <c r="A123" s="20"/>
      <c r="B123" s="20"/>
      <c r="C123" s="20"/>
      <c r="D123" s="286"/>
      <c r="E123" s="459" t="str">
        <f>Asset15</f>
        <v>Network control &amp; com systems</v>
      </c>
      <c r="F123" s="460"/>
      <c r="G123" s="456">
        <v>0</v>
      </c>
      <c r="H123" s="456">
        <v>0</v>
      </c>
      <c r="I123" s="456">
        <v>0</v>
      </c>
      <c r="J123" s="456">
        <v>0</v>
      </c>
      <c r="K123" s="456">
        <v>0</v>
      </c>
      <c r="L123" s="157"/>
      <c r="M123" s="157"/>
      <c r="N123" s="157"/>
      <c r="O123" s="157"/>
      <c r="P123" s="157"/>
      <c r="Q123" s="18"/>
      <c r="R123" s="17"/>
    </row>
    <row r="124" spans="1:18" outlineLevel="1">
      <c r="A124" s="20"/>
      <c r="B124" s="20"/>
      <c r="C124" s="20"/>
      <c r="D124" s="286"/>
      <c r="E124" s="459" t="str">
        <f>Asset16</f>
        <v>Communications (digital) - tx</v>
      </c>
      <c r="F124" s="460"/>
      <c r="G124" s="456">
        <v>0</v>
      </c>
      <c r="H124" s="456">
        <v>0</v>
      </c>
      <c r="I124" s="456">
        <v>0</v>
      </c>
      <c r="J124" s="456">
        <v>0</v>
      </c>
      <c r="K124" s="456">
        <v>0</v>
      </c>
      <c r="L124" s="157"/>
      <c r="M124" s="157"/>
      <c r="N124" s="157"/>
      <c r="O124" s="157"/>
      <c r="P124" s="157"/>
      <c r="Q124" s="18"/>
      <c r="R124" s="17"/>
    </row>
    <row r="125" spans="1:18" outlineLevel="1">
      <c r="A125" s="20"/>
      <c r="B125" s="20"/>
      <c r="C125" s="20"/>
      <c r="D125" s="286"/>
      <c r="E125" s="459" t="str">
        <f>Asset17</f>
        <v>System IT (tx)</v>
      </c>
      <c r="F125" s="460"/>
      <c r="G125" s="456">
        <v>0</v>
      </c>
      <c r="H125" s="456">
        <v>0</v>
      </c>
      <c r="I125" s="456">
        <v>0</v>
      </c>
      <c r="J125" s="456">
        <v>0</v>
      </c>
      <c r="K125" s="456">
        <v>0</v>
      </c>
      <c r="L125" s="157"/>
      <c r="M125" s="157"/>
      <c r="N125" s="157"/>
      <c r="O125" s="157"/>
      <c r="P125" s="157"/>
      <c r="Q125" s="18"/>
      <c r="R125" s="17"/>
    </row>
    <row r="126" spans="1:18" outlineLevel="1">
      <c r="A126" s="20"/>
      <c r="B126" s="20"/>
      <c r="C126" s="20"/>
      <c r="D126" s="286"/>
      <c r="E126" s="459" t="str">
        <f>Asset18</f>
        <v>IT systems</v>
      </c>
      <c r="F126" s="460"/>
      <c r="G126" s="456">
        <v>0</v>
      </c>
      <c r="H126" s="456">
        <v>0</v>
      </c>
      <c r="I126" s="456">
        <v>0</v>
      </c>
      <c r="J126" s="456">
        <v>0</v>
      </c>
      <c r="K126" s="456">
        <v>0</v>
      </c>
      <c r="L126" s="157"/>
      <c r="M126" s="157"/>
      <c r="N126" s="157"/>
      <c r="O126" s="157"/>
      <c r="P126" s="157"/>
      <c r="Q126" s="18"/>
      <c r="R126" s="17"/>
    </row>
    <row r="127" spans="1:18" outlineLevel="1">
      <c r="A127" s="20"/>
      <c r="B127" s="20"/>
      <c r="C127" s="20"/>
      <c r="D127" s="286"/>
      <c r="E127" s="459" t="str">
        <f>Asset19</f>
        <v>Furniture, fittings, plant and equipment</v>
      </c>
      <c r="F127" s="460"/>
      <c r="G127" s="456">
        <v>0</v>
      </c>
      <c r="H127" s="456">
        <v>0</v>
      </c>
      <c r="I127" s="456">
        <v>0</v>
      </c>
      <c r="J127" s="456">
        <v>0</v>
      </c>
      <c r="K127" s="456">
        <v>0</v>
      </c>
      <c r="L127" s="157"/>
      <c r="M127" s="157"/>
      <c r="N127" s="157"/>
      <c r="O127" s="157"/>
      <c r="P127" s="157"/>
      <c r="Q127" s="18"/>
      <c r="R127" s="17"/>
    </row>
    <row r="128" spans="1:18" outlineLevel="1">
      <c r="A128" s="20"/>
      <c r="B128" s="20"/>
      <c r="C128" s="20"/>
      <c r="D128" s="286"/>
      <c r="E128" s="459" t="str">
        <f>Asset20</f>
        <v>Motor vehicles</v>
      </c>
      <c r="F128" s="460"/>
      <c r="G128" s="456">
        <v>0</v>
      </c>
      <c r="H128" s="456">
        <v>0</v>
      </c>
      <c r="I128" s="456">
        <v>0</v>
      </c>
      <c r="J128" s="456">
        <v>0</v>
      </c>
      <c r="K128" s="456">
        <v>0</v>
      </c>
      <c r="L128" s="157"/>
      <c r="M128" s="157"/>
      <c r="N128" s="157"/>
      <c r="O128" s="157"/>
      <c r="P128" s="157"/>
      <c r="Q128" s="18"/>
      <c r="R128" s="17"/>
    </row>
    <row r="129" spans="1:18" outlineLevel="1">
      <c r="A129" s="20"/>
      <c r="B129" s="20"/>
      <c r="C129" s="20"/>
      <c r="D129" s="286"/>
      <c r="E129" s="459" t="str">
        <f>Asset21</f>
        <v>Buildings</v>
      </c>
      <c r="F129" s="460"/>
      <c r="G129" s="456">
        <v>0</v>
      </c>
      <c r="H129" s="456">
        <v>0</v>
      </c>
      <c r="I129" s="456">
        <v>0</v>
      </c>
      <c r="J129" s="456">
        <v>0</v>
      </c>
      <c r="K129" s="456">
        <v>0</v>
      </c>
      <c r="L129" s="157"/>
      <c r="M129" s="157"/>
      <c r="N129" s="157"/>
      <c r="O129" s="157"/>
      <c r="P129" s="157"/>
      <c r="Q129" s="18"/>
      <c r="R129" s="17"/>
    </row>
    <row r="130" spans="1:18" outlineLevel="1">
      <c r="A130" s="286"/>
      <c r="B130" s="286"/>
      <c r="C130" s="286"/>
      <c r="D130" s="286"/>
      <c r="E130" s="459" t="str">
        <f>Asset22</f>
        <v>Land (non-system)</v>
      </c>
      <c r="F130" s="460"/>
      <c r="G130" s="456">
        <v>0</v>
      </c>
      <c r="H130" s="456">
        <v>0</v>
      </c>
      <c r="I130" s="456">
        <v>0</v>
      </c>
      <c r="J130" s="456">
        <v>0</v>
      </c>
      <c r="K130" s="456">
        <v>0</v>
      </c>
      <c r="L130" s="157"/>
      <c r="M130" s="157"/>
      <c r="N130" s="157"/>
      <c r="O130" s="157"/>
      <c r="P130" s="157"/>
      <c r="Q130" s="18"/>
      <c r="R130" s="17"/>
    </row>
    <row r="131" spans="1:18" outlineLevel="1">
      <c r="A131" s="20"/>
      <c r="B131" s="20"/>
      <c r="C131" s="20"/>
      <c r="D131" s="286"/>
      <c r="E131" s="459" t="str">
        <f>Asset23</f>
        <v>Other non system assets</v>
      </c>
      <c r="F131" s="460"/>
      <c r="G131" s="456">
        <v>0</v>
      </c>
      <c r="H131" s="456">
        <v>0</v>
      </c>
      <c r="I131" s="456">
        <v>0</v>
      </c>
      <c r="J131" s="456">
        <v>0</v>
      </c>
      <c r="K131" s="456">
        <v>0</v>
      </c>
      <c r="L131" s="157"/>
      <c r="M131" s="157"/>
      <c r="N131" s="157"/>
      <c r="O131" s="157"/>
      <c r="P131" s="157"/>
      <c r="Q131" s="18"/>
      <c r="R131" s="17"/>
    </row>
    <row r="132" spans="1:18" outlineLevel="1">
      <c r="A132" s="20"/>
      <c r="B132" s="20"/>
      <c r="C132" s="20"/>
      <c r="D132" s="286"/>
      <c r="E132" s="459" t="str">
        <f>Asset24</f>
        <v>Equity raising costs</v>
      </c>
      <c r="F132" s="460"/>
      <c r="G132" s="456">
        <v>0</v>
      </c>
      <c r="H132" s="456">
        <v>0</v>
      </c>
      <c r="I132" s="456">
        <v>0</v>
      </c>
      <c r="J132" s="456">
        <v>0</v>
      </c>
      <c r="K132" s="456">
        <v>0</v>
      </c>
      <c r="L132" s="157"/>
      <c r="M132" s="157"/>
      <c r="N132" s="157"/>
      <c r="O132" s="157"/>
      <c r="P132" s="157"/>
      <c r="Q132" s="18"/>
      <c r="R132" s="17"/>
    </row>
    <row r="133" spans="1:18" outlineLevel="1">
      <c r="A133" s="286"/>
      <c r="B133" s="286"/>
      <c r="C133" s="286"/>
      <c r="D133" s="286"/>
      <c r="E133" s="459">
        <f>Asset25</f>
        <v>0</v>
      </c>
      <c r="F133" s="460"/>
      <c r="G133" s="156"/>
      <c r="H133" s="157"/>
      <c r="I133" s="157"/>
      <c r="J133" s="157"/>
      <c r="K133" s="157"/>
      <c r="L133" s="157"/>
      <c r="M133" s="157"/>
      <c r="N133" s="157"/>
      <c r="O133" s="157"/>
      <c r="P133" s="157"/>
      <c r="Q133" s="18"/>
      <c r="R133" s="17"/>
    </row>
    <row r="134" spans="1:18" outlineLevel="1">
      <c r="A134" s="20"/>
      <c r="B134" s="20"/>
      <c r="C134" s="20"/>
      <c r="D134" s="286"/>
      <c r="E134" s="459">
        <f>Asset26</f>
        <v>0</v>
      </c>
      <c r="F134" s="460"/>
      <c r="G134" s="156"/>
      <c r="H134" s="157"/>
      <c r="I134" s="157"/>
      <c r="J134" s="157"/>
      <c r="K134" s="157"/>
      <c r="L134" s="157"/>
      <c r="M134" s="157"/>
      <c r="N134" s="157"/>
      <c r="O134" s="157"/>
      <c r="P134" s="157"/>
      <c r="Q134" s="18"/>
      <c r="R134" s="17"/>
    </row>
    <row r="135" spans="1:18" outlineLevel="1">
      <c r="A135" s="20"/>
      <c r="B135" s="20"/>
      <c r="C135" s="20"/>
      <c r="D135" s="286"/>
      <c r="E135" s="459">
        <f>Asset27</f>
        <v>0</v>
      </c>
      <c r="F135" s="460"/>
      <c r="G135" s="156"/>
      <c r="H135" s="157"/>
      <c r="I135" s="157"/>
      <c r="J135" s="157"/>
      <c r="K135" s="157"/>
      <c r="L135" s="157"/>
      <c r="M135" s="157"/>
      <c r="N135" s="157"/>
      <c r="O135" s="157"/>
      <c r="P135" s="157"/>
      <c r="Q135" s="18"/>
      <c r="R135" s="17"/>
    </row>
    <row r="136" spans="1:18" outlineLevel="1">
      <c r="A136" s="286"/>
      <c r="B136" s="286"/>
      <c r="C136" s="286"/>
      <c r="D136" s="286"/>
      <c r="E136" s="459">
        <f>Asset28</f>
        <v>0</v>
      </c>
      <c r="F136" s="460"/>
      <c r="G136" s="156"/>
      <c r="H136" s="157"/>
      <c r="I136" s="157"/>
      <c r="J136" s="157"/>
      <c r="K136" s="157"/>
      <c r="L136" s="157"/>
      <c r="M136" s="157"/>
      <c r="N136" s="157"/>
      <c r="O136" s="157"/>
      <c r="P136" s="157"/>
      <c r="Q136" s="18"/>
      <c r="R136" s="17"/>
    </row>
    <row r="137" spans="1:18" outlineLevel="1">
      <c r="A137" s="20"/>
      <c r="B137" s="20"/>
      <c r="C137" s="20"/>
      <c r="D137" s="286"/>
      <c r="E137" s="459">
        <f>Asset29</f>
        <v>0</v>
      </c>
      <c r="F137" s="460"/>
      <c r="G137" s="156"/>
      <c r="H137" s="157"/>
      <c r="I137" s="157"/>
      <c r="J137" s="157"/>
      <c r="K137" s="157"/>
      <c r="L137" s="157"/>
      <c r="M137" s="157"/>
      <c r="N137" s="157"/>
      <c r="O137" s="157"/>
      <c r="P137" s="157"/>
      <c r="Q137" s="18"/>
      <c r="R137" s="17"/>
    </row>
    <row r="138" spans="1:18" outlineLevel="1">
      <c r="A138" s="20"/>
      <c r="B138" s="20"/>
      <c r="C138" s="20"/>
      <c r="D138" s="286"/>
      <c r="E138" s="459">
        <f>Asset30</f>
        <v>0</v>
      </c>
      <c r="F138" s="460"/>
      <c r="G138" s="156"/>
      <c r="H138" s="157"/>
      <c r="I138" s="157"/>
      <c r="J138" s="157"/>
      <c r="K138" s="157"/>
      <c r="L138" s="157"/>
      <c r="M138" s="157"/>
      <c r="N138" s="157"/>
      <c r="O138" s="157"/>
      <c r="P138" s="157"/>
      <c r="Q138" s="18"/>
      <c r="R138" s="17"/>
    </row>
    <row r="139" spans="1:18">
      <c r="A139" s="286"/>
      <c r="B139" s="286"/>
      <c r="C139" s="286"/>
      <c r="D139" s="286"/>
      <c r="E139" s="459" t="s">
        <v>104</v>
      </c>
      <c r="F139" s="459"/>
      <c r="G139" s="438">
        <f t="shared" ref="G139:P139" si="5">SUM(G109:G138)</f>
        <v>0</v>
      </c>
      <c r="H139" s="438">
        <f t="shared" si="5"/>
        <v>0</v>
      </c>
      <c r="I139" s="438">
        <f t="shared" si="5"/>
        <v>0</v>
      </c>
      <c r="J139" s="438">
        <f t="shared" si="5"/>
        <v>0</v>
      </c>
      <c r="K139" s="438">
        <f t="shared" si="5"/>
        <v>0</v>
      </c>
      <c r="L139" s="438">
        <f t="shared" si="5"/>
        <v>0</v>
      </c>
      <c r="M139" s="327">
        <f t="shared" si="5"/>
        <v>0</v>
      </c>
      <c r="N139" s="327">
        <f t="shared" si="5"/>
        <v>0</v>
      </c>
      <c r="O139" s="327">
        <f t="shared" si="5"/>
        <v>0</v>
      </c>
      <c r="P139" s="327">
        <f t="shared" si="5"/>
        <v>0</v>
      </c>
      <c r="Q139" s="300"/>
    </row>
    <row r="140" spans="1:18" ht="21" customHeight="1">
      <c r="A140" s="20"/>
      <c r="B140" s="20"/>
      <c r="C140" s="20"/>
      <c r="D140" s="286"/>
      <c r="E140" s="20"/>
      <c r="F140" s="132"/>
      <c r="G140" s="48"/>
      <c r="H140" s="48"/>
      <c r="I140" s="48"/>
      <c r="J140" s="48"/>
      <c r="K140" s="48"/>
      <c r="L140" s="132"/>
      <c r="M140" s="132"/>
      <c r="N140" s="132"/>
      <c r="O140" s="132"/>
      <c r="P140" s="21" t="s">
        <v>104</v>
      </c>
      <c r="Q140" s="328">
        <f>SUM(G139:P139)</f>
        <v>0</v>
      </c>
      <c r="R140" s="17"/>
    </row>
    <row r="141" spans="1:18" ht="13.5" customHeight="1">
      <c r="A141" s="174"/>
      <c r="B141" s="174"/>
      <c r="C141" s="174"/>
      <c r="D141" s="413"/>
      <c r="E141" s="317" t="str">
        <f>"Forecast Net Capital Expenditure – As Incurred ($m Real "&amp;CONCATENATE(LEFT(Q7, 4)-1 &amp;"-" &amp;IF(Q7&gt;"2009-10",,"0") &amp;RIGHT(Q7,2)-1)&amp;")"</f>
        <v>Forecast Net Capital Expenditure – As Incurred ($m Real 2013-14)</v>
      </c>
      <c r="F141" s="317"/>
      <c r="G141" s="317"/>
      <c r="H141" s="317"/>
      <c r="I141" s="317"/>
      <c r="J141" s="177"/>
      <c r="K141" s="177"/>
      <c r="L141" s="175"/>
      <c r="M141" s="175"/>
      <c r="N141" s="175"/>
      <c r="O141" s="175"/>
      <c r="P141" s="175"/>
      <c r="Q141" s="174"/>
      <c r="R141" s="175"/>
    </row>
    <row r="142" spans="1:18">
      <c r="A142" s="286"/>
      <c r="B142" s="286"/>
      <c r="C142" s="286"/>
      <c r="D142" s="286"/>
      <c r="E142" s="74" t="s">
        <v>67</v>
      </c>
      <c r="F142" s="18"/>
      <c r="G142" s="330" t="str">
        <f>G40</f>
        <v>2014-15</v>
      </c>
      <c r="H142" s="330" t="str">
        <f t="shared" ref="H142:P142" si="6">H40</f>
        <v>2015-16</v>
      </c>
      <c r="I142" s="330" t="str">
        <f t="shared" si="6"/>
        <v>2016-17</v>
      </c>
      <c r="J142" s="330" t="str">
        <f t="shared" si="6"/>
        <v>2017-18</v>
      </c>
      <c r="K142" s="330" t="str">
        <f t="shared" si="6"/>
        <v>2018-19</v>
      </c>
      <c r="L142" s="330" t="str">
        <f t="shared" si="6"/>
        <v>2019-20</v>
      </c>
      <c r="M142" s="330" t="str">
        <f t="shared" si="6"/>
        <v>2020-21</v>
      </c>
      <c r="N142" s="330" t="str">
        <f t="shared" si="6"/>
        <v>2021-22</v>
      </c>
      <c r="O142" s="330" t="str">
        <f t="shared" si="6"/>
        <v>2022-23</v>
      </c>
      <c r="P142" s="330" t="str">
        <f t="shared" si="6"/>
        <v>2023-24</v>
      </c>
      <c r="Q142" s="18"/>
      <c r="R142" s="17"/>
    </row>
    <row r="143" spans="1:18" ht="12.75" customHeight="1" outlineLevel="1">
      <c r="A143" s="20"/>
      <c r="B143" s="20"/>
      <c r="C143" s="20"/>
      <c r="D143" s="286"/>
      <c r="E143" s="459" t="str">
        <f>Asset1</f>
        <v>Transmission &amp; Zone land &amp; easements</v>
      </c>
      <c r="F143" s="460"/>
      <c r="G143" s="296">
        <f>G41-G75-G109</f>
        <v>6.8239428959360993</v>
      </c>
      <c r="H143" s="297">
        <f t="shared" ref="H143:P143" si="7">H41-H75-H109</f>
        <v>5.9709396601339995</v>
      </c>
      <c r="I143" s="297">
        <f t="shared" si="7"/>
        <v>4.1625398115005998</v>
      </c>
      <c r="J143" s="297">
        <f t="shared" si="7"/>
        <v>0.53188486538880009</v>
      </c>
      <c r="K143" s="297">
        <f t="shared" si="7"/>
        <v>0.16637044024290001</v>
      </c>
      <c r="L143" s="297">
        <f t="shared" si="7"/>
        <v>0</v>
      </c>
      <c r="M143" s="297">
        <f t="shared" si="7"/>
        <v>0</v>
      </c>
      <c r="N143" s="297">
        <f t="shared" si="7"/>
        <v>0</v>
      </c>
      <c r="O143" s="297">
        <f t="shared" si="7"/>
        <v>0</v>
      </c>
      <c r="P143" s="297">
        <f t="shared" si="7"/>
        <v>0</v>
      </c>
      <c r="Q143" s="18"/>
      <c r="R143" s="17"/>
    </row>
    <row r="144" spans="1:18" ht="12.75" customHeight="1" outlineLevel="1">
      <c r="A144" s="20"/>
      <c r="B144" s="20"/>
      <c r="C144" s="20"/>
      <c r="D144" s="286"/>
      <c r="E144" s="459" t="str">
        <f>Asset2</f>
        <v>Transmission buildings 132/66kV</v>
      </c>
      <c r="F144" s="460"/>
      <c r="G144" s="298">
        <f t="shared" ref="G144:P144" si="8">G42-G76-G110</f>
        <v>22.503471494150798</v>
      </c>
      <c r="H144" s="299">
        <f t="shared" si="8"/>
        <v>25.429928289331105</v>
      </c>
      <c r="I144" s="299">
        <f t="shared" si="8"/>
        <v>12.004853986609803</v>
      </c>
      <c r="J144" s="299">
        <f t="shared" si="8"/>
        <v>7.2003249875125999</v>
      </c>
      <c r="K144" s="299">
        <f t="shared" si="8"/>
        <v>5.8481087321612</v>
      </c>
      <c r="L144" s="299">
        <f t="shared" si="8"/>
        <v>0</v>
      </c>
      <c r="M144" s="299">
        <f t="shared" si="8"/>
        <v>0</v>
      </c>
      <c r="N144" s="299">
        <f t="shared" si="8"/>
        <v>0</v>
      </c>
      <c r="O144" s="299">
        <f t="shared" si="8"/>
        <v>0</v>
      </c>
      <c r="P144" s="299">
        <f t="shared" si="8"/>
        <v>0</v>
      </c>
      <c r="Q144" s="18"/>
      <c r="R144" s="17"/>
    </row>
    <row r="145" spans="1:18" ht="12.75" customHeight="1" outlineLevel="1">
      <c r="A145" s="286"/>
      <c r="B145" s="286"/>
      <c r="C145" s="286"/>
      <c r="D145" s="286"/>
      <c r="E145" s="459" t="str">
        <f>Asset3</f>
        <v>Zone buildings 132/66kV</v>
      </c>
      <c r="F145" s="460"/>
      <c r="G145" s="298">
        <f t="shared" ref="G145:P145" si="9">G43-G77-G111</f>
        <v>0</v>
      </c>
      <c r="H145" s="299">
        <f t="shared" si="9"/>
        <v>0</v>
      </c>
      <c r="I145" s="299">
        <f t="shared" si="9"/>
        <v>0</v>
      </c>
      <c r="J145" s="299">
        <f t="shared" si="9"/>
        <v>0</v>
      </c>
      <c r="K145" s="299">
        <f t="shared" si="9"/>
        <v>0</v>
      </c>
      <c r="L145" s="299">
        <f t="shared" si="9"/>
        <v>0</v>
      </c>
      <c r="M145" s="299">
        <f t="shared" si="9"/>
        <v>0</v>
      </c>
      <c r="N145" s="299">
        <f t="shared" si="9"/>
        <v>0</v>
      </c>
      <c r="O145" s="299">
        <f t="shared" si="9"/>
        <v>0</v>
      </c>
      <c r="P145" s="299">
        <f t="shared" si="9"/>
        <v>0</v>
      </c>
      <c r="Q145" s="18"/>
      <c r="R145" s="17"/>
    </row>
    <row r="146" spans="1:18" ht="12.75" customHeight="1" outlineLevel="1">
      <c r="A146" s="20"/>
      <c r="B146" s="20"/>
      <c r="C146" s="20"/>
      <c r="D146" s="286"/>
      <c r="E146" s="459" t="str">
        <f>Asset4</f>
        <v>Transmission transformers 132/66kV</v>
      </c>
      <c r="F146" s="460"/>
      <c r="G146" s="298">
        <f t="shared" ref="G146:P146" si="10">G44-G78-G112</f>
        <v>4.5475728003932012</v>
      </c>
      <c r="H146" s="299">
        <f t="shared" si="10"/>
        <v>9.5152250514282013</v>
      </c>
      <c r="I146" s="299">
        <f t="shared" si="10"/>
        <v>2.5913517671768003</v>
      </c>
      <c r="J146" s="299">
        <f t="shared" si="10"/>
        <v>1.3547691976984999</v>
      </c>
      <c r="K146" s="299">
        <f t="shared" si="10"/>
        <v>1.5384399297611</v>
      </c>
      <c r="L146" s="299">
        <f t="shared" si="10"/>
        <v>0</v>
      </c>
      <c r="M146" s="299">
        <f t="shared" si="10"/>
        <v>0</v>
      </c>
      <c r="N146" s="299">
        <f t="shared" si="10"/>
        <v>0</v>
      </c>
      <c r="O146" s="299">
        <f t="shared" si="10"/>
        <v>0</v>
      </c>
      <c r="P146" s="299">
        <f t="shared" si="10"/>
        <v>0</v>
      </c>
      <c r="Q146" s="18"/>
      <c r="R146" s="17"/>
    </row>
    <row r="147" spans="1:18" ht="12.75" customHeight="1" outlineLevel="1">
      <c r="A147" s="20"/>
      <c r="B147" s="20"/>
      <c r="C147" s="20"/>
      <c r="D147" s="286"/>
      <c r="E147" s="459" t="str">
        <f>Asset5</f>
        <v>Zone transformers 132/66kV</v>
      </c>
      <c r="F147" s="460"/>
      <c r="G147" s="298">
        <f t="shared" ref="G147:P147" si="11">G45-G79-G113</f>
        <v>7.885212945818</v>
      </c>
      <c r="H147" s="299">
        <f t="shared" si="11"/>
        <v>8.0380091957962012</v>
      </c>
      <c r="I147" s="299">
        <f t="shared" si="11"/>
        <v>2.5810759337303004</v>
      </c>
      <c r="J147" s="299">
        <f t="shared" si="11"/>
        <v>1.9454545740121001</v>
      </c>
      <c r="K147" s="299">
        <f t="shared" si="11"/>
        <v>1.1926401667315001</v>
      </c>
      <c r="L147" s="299">
        <f t="shared" si="11"/>
        <v>0</v>
      </c>
      <c r="M147" s="299">
        <f t="shared" si="11"/>
        <v>0</v>
      </c>
      <c r="N147" s="299">
        <f t="shared" si="11"/>
        <v>0</v>
      </c>
      <c r="O147" s="299">
        <f t="shared" si="11"/>
        <v>0</v>
      </c>
      <c r="P147" s="299">
        <f t="shared" si="11"/>
        <v>0</v>
      </c>
      <c r="Q147" s="18"/>
      <c r="R147" s="17"/>
    </row>
    <row r="148" spans="1:18" ht="12.75" customHeight="1" outlineLevel="1">
      <c r="A148" s="286"/>
      <c r="B148" s="286"/>
      <c r="C148" s="286"/>
      <c r="D148" s="286"/>
      <c r="E148" s="459" t="str">
        <f>Asset6</f>
        <v>Transmission substation equip 132/66kV</v>
      </c>
      <c r="F148" s="460"/>
      <c r="G148" s="298">
        <f t="shared" ref="G148:P148" si="12">G46-G80-G114</f>
        <v>7.6336216466711999</v>
      </c>
      <c r="H148" s="299">
        <f t="shared" si="12"/>
        <v>9.3089139130357985</v>
      </c>
      <c r="I148" s="299">
        <f t="shared" si="12"/>
        <v>6.9982360661708007</v>
      </c>
      <c r="J148" s="299">
        <f>J46-J80-J114</f>
        <v>9.4581542044609002</v>
      </c>
      <c r="K148" s="299">
        <f t="shared" si="12"/>
        <v>7.7484719812126999</v>
      </c>
      <c r="L148" s="299">
        <f t="shared" si="12"/>
        <v>0</v>
      </c>
      <c r="M148" s="299">
        <f t="shared" si="12"/>
        <v>0</v>
      </c>
      <c r="N148" s="299">
        <f t="shared" si="12"/>
        <v>0</v>
      </c>
      <c r="O148" s="299">
        <f t="shared" si="12"/>
        <v>0</v>
      </c>
      <c r="P148" s="299">
        <f t="shared" si="12"/>
        <v>0</v>
      </c>
      <c r="Q148" s="18"/>
      <c r="R148" s="17"/>
    </row>
    <row r="149" spans="1:18" outlineLevel="1">
      <c r="A149" s="20"/>
      <c r="B149" s="20"/>
      <c r="C149" s="20"/>
      <c r="D149" s="286"/>
      <c r="E149" s="459" t="str">
        <f>Asset7</f>
        <v>Zone substation equip 132/66kV</v>
      </c>
      <c r="F149" s="460"/>
      <c r="G149" s="298">
        <f t="shared" ref="G149:P149" si="13">G47-G81-G115</f>
        <v>24.268498946907602</v>
      </c>
      <c r="H149" s="299">
        <f t="shared" si="13"/>
        <v>22.9410151110886</v>
      </c>
      <c r="I149" s="299">
        <f t="shared" si="13"/>
        <v>14.5335821461029</v>
      </c>
      <c r="J149" s="299">
        <f t="shared" si="13"/>
        <v>25.581304397561706</v>
      </c>
      <c r="K149" s="299">
        <f t="shared" si="13"/>
        <v>8.7115424843109999</v>
      </c>
      <c r="L149" s="299">
        <f t="shared" si="13"/>
        <v>0</v>
      </c>
      <c r="M149" s="299">
        <f t="shared" si="13"/>
        <v>0</v>
      </c>
      <c r="N149" s="299">
        <f t="shared" si="13"/>
        <v>0</v>
      </c>
      <c r="O149" s="299">
        <f t="shared" si="13"/>
        <v>0</v>
      </c>
      <c r="P149" s="299">
        <f t="shared" si="13"/>
        <v>0</v>
      </c>
      <c r="Q149" s="18"/>
      <c r="R149" s="17"/>
    </row>
    <row r="150" spans="1:18" outlineLevel="1">
      <c r="A150" s="20"/>
      <c r="B150" s="20"/>
      <c r="C150" s="20"/>
      <c r="D150" s="286"/>
      <c r="E150" s="459" t="str">
        <f>Asset8</f>
        <v>Transmission &amp; Zone emergency spares</v>
      </c>
      <c r="F150" s="460"/>
      <c r="G150" s="298">
        <f t="shared" ref="G150:P150" si="14">G48-G82-G116</f>
        <v>0</v>
      </c>
      <c r="H150" s="299">
        <f t="shared" si="14"/>
        <v>0</v>
      </c>
      <c r="I150" s="299">
        <f t="shared" si="14"/>
        <v>0</v>
      </c>
      <c r="J150" s="299">
        <f t="shared" si="14"/>
        <v>0</v>
      </c>
      <c r="K150" s="299">
        <f t="shared" si="14"/>
        <v>0</v>
      </c>
      <c r="L150" s="299">
        <f t="shared" si="14"/>
        <v>0</v>
      </c>
      <c r="M150" s="299">
        <f t="shared" si="14"/>
        <v>0</v>
      </c>
      <c r="N150" s="299">
        <f t="shared" si="14"/>
        <v>0</v>
      </c>
      <c r="O150" s="299">
        <f t="shared" si="14"/>
        <v>0</v>
      </c>
      <c r="P150" s="299">
        <f t="shared" si="14"/>
        <v>0</v>
      </c>
      <c r="Q150" s="18"/>
      <c r="R150" s="17"/>
    </row>
    <row r="151" spans="1:18" outlineLevel="1">
      <c r="A151" s="20"/>
      <c r="B151" s="20"/>
      <c r="C151" s="20"/>
      <c r="D151" s="286"/>
      <c r="E151" s="459" t="str">
        <f>Asset9</f>
        <v>Ancillary substation equipment (tx)</v>
      </c>
      <c r="F151" s="460"/>
      <c r="G151" s="298">
        <f t="shared" ref="G151:P151" si="15">G49-G83-G117</f>
        <v>9.1717583420092996</v>
      </c>
      <c r="H151" s="299">
        <f t="shared" si="15"/>
        <v>10.374780515757401</v>
      </c>
      <c r="I151" s="299">
        <f t="shared" si="15"/>
        <v>5.1680369553784002</v>
      </c>
      <c r="J151" s="299">
        <f t="shared" si="15"/>
        <v>7.1127180401393</v>
      </c>
      <c r="K151" s="299">
        <f t="shared" si="15"/>
        <v>5.3406388435842</v>
      </c>
      <c r="L151" s="299">
        <f t="shared" si="15"/>
        <v>0</v>
      </c>
      <c r="M151" s="299">
        <f t="shared" si="15"/>
        <v>0</v>
      </c>
      <c r="N151" s="299">
        <f t="shared" si="15"/>
        <v>0</v>
      </c>
      <c r="O151" s="299">
        <f t="shared" si="15"/>
        <v>0</v>
      </c>
      <c r="P151" s="299">
        <f t="shared" si="15"/>
        <v>0</v>
      </c>
      <c r="Q151" s="18"/>
      <c r="R151" s="17"/>
    </row>
    <row r="152" spans="1:18" outlineLevel="1">
      <c r="A152" s="20"/>
      <c r="B152" s="20"/>
      <c r="C152" s="20"/>
      <c r="D152" s="286"/>
      <c r="E152" s="459" t="str">
        <f>Asset10</f>
        <v>132kV tower lines</v>
      </c>
      <c r="F152" s="460"/>
      <c r="G152" s="298">
        <f t="shared" ref="G152:P152" si="16">G50-G84-G118</f>
        <v>4.2141595007451</v>
      </c>
      <c r="H152" s="299">
        <f t="shared" si="16"/>
        <v>3.7070757832235999</v>
      </c>
      <c r="I152" s="299">
        <f t="shared" si="16"/>
        <v>3.0409390648759</v>
      </c>
      <c r="J152" s="299">
        <f t="shared" si="16"/>
        <v>2.9538168607764992</v>
      </c>
      <c r="K152" s="299">
        <f t="shared" si="16"/>
        <v>3.0032194497053002</v>
      </c>
      <c r="L152" s="299">
        <f t="shared" si="16"/>
        <v>0</v>
      </c>
      <c r="M152" s="299">
        <f t="shared" si="16"/>
        <v>0</v>
      </c>
      <c r="N152" s="299">
        <f t="shared" si="16"/>
        <v>0</v>
      </c>
      <c r="O152" s="299">
        <f t="shared" si="16"/>
        <v>0</v>
      </c>
      <c r="P152" s="299">
        <f t="shared" si="16"/>
        <v>0</v>
      </c>
      <c r="Q152" s="18"/>
      <c r="R152" s="17"/>
    </row>
    <row r="153" spans="1:18" outlineLevel="1">
      <c r="A153" s="20"/>
      <c r="B153" s="20"/>
      <c r="C153" s="20"/>
      <c r="D153" s="286"/>
      <c r="E153" s="459" t="str">
        <f>Asset11</f>
        <v>132kV concrete &amp; steel pole lines</v>
      </c>
      <c r="F153" s="460"/>
      <c r="G153" s="298">
        <f t="shared" ref="G153:P153" si="17">G51-G85-G119</f>
        <v>1.1976339052775999</v>
      </c>
      <c r="H153" s="299">
        <f t="shared" si="17"/>
        <v>0.1713746744935</v>
      </c>
      <c r="I153" s="299">
        <f t="shared" si="17"/>
        <v>0.15688567063520004</v>
      </c>
      <c r="J153" s="299">
        <f t="shared" si="17"/>
        <v>0.16433272217750003</v>
      </c>
      <c r="K153" s="299">
        <f t="shared" si="17"/>
        <v>2.0845493129134001</v>
      </c>
      <c r="L153" s="299">
        <f t="shared" si="17"/>
        <v>0</v>
      </c>
      <c r="M153" s="299">
        <f t="shared" si="17"/>
        <v>0</v>
      </c>
      <c r="N153" s="299">
        <f t="shared" si="17"/>
        <v>0</v>
      </c>
      <c r="O153" s="299">
        <f t="shared" si="17"/>
        <v>0</v>
      </c>
      <c r="P153" s="299">
        <f t="shared" si="17"/>
        <v>0</v>
      </c>
      <c r="Q153" s="18"/>
      <c r="R153" s="17"/>
    </row>
    <row r="154" spans="1:18" outlineLevel="1">
      <c r="A154" s="20"/>
      <c r="B154" s="20"/>
      <c r="C154" s="20"/>
      <c r="D154" s="286"/>
      <c r="E154" s="459" t="str">
        <f>Asset12</f>
        <v>132kV wood pole lines</v>
      </c>
      <c r="F154" s="460"/>
      <c r="G154" s="298">
        <f t="shared" ref="G154:P154" si="18">G52-G86-G120</f>
        <v>1.4214539950845002</v>
      </c>
      <c r="H154" s="299">
        <f t="shared" si="18"/>
        <v>2.0875453334417005</v>
      </c>
      <c r="I154" s="299">
        <f t="shared" si="18"/>
        <v>2.3473898237281001</v>
      </c>
      <c r="J154" s="299">
        <f t="shared" si="18"/>
        <v>2.1790207997681001</v>
      </c>
      <c r="K154" s="299">
        <f t="shared" si="18"/>
        <v>2.4261922430212</v>
      </c>
      <c r="L154" s="299">
        <f t="shared" si="18"/>
        <v>0</v>
      </c>
      <c r="M154" s="299">
        <f t="shared" si="18"/>
        <v>0</v>
      </c>
      <c r="N154" s="299">
        <f t="shared" si="18"/>
        <v>0</v>
      </c>
      <c r="O154" s="299">
        <f t="shared" si="18"/>
        <v>0</v>
      </c>
      <c r="P154" s="299">
        <f t="shared" si="18"/>
        <v>0</v>
      </c>
      <c r="Q154" s="18"/>
      <c r="R154" s="17"/>
    </row>
    <row r="155" spans="1:18" outlineLevel="1">
      <c r="A155" s="20"/>
      <c r="B155" s="20"/>
      <c r="C155" s="20"/>
      <c r="D155" s="286"/>
      <c r="E155" s="459" t="str">
        <f>Asset13</f>
        <v>132kV feeders underground</v>
      </c>
      <c r="F155" s="460"/>
      <c r="G155" s="298">
        <f t="shared" ref="G155:P155" si="19">G53-G87-G121</f>
        <v>43.061158434299102</v>
      </c>
      <c r="H155" s="299">
        <f t="shared" si="19"/>
        <v>27.997425861136502</v>
      </c>
      <c r="I155" s="299">
        <f t="shared" si="19"/>
        <v>19.604380207888603</v>
      </c>
      <c r="J155" s="299">
        <f t="shared" si="19"/>
        <v>20.6203212210137</v>
      </c>
      <c r="K155" s="299">
        <f t="shared" si="19"/>
        <v>23.811886855588398</v>
      </c>
      <c r="L155" s="299">
        <f t="shared" si="19"/>
        <v>0</v>
      </c>
      <c r="M155" s="299">
        <f t="shared" si="19"/>
        <v>0</v>
      </c>
      <c r="N155" s="299">
        <f t="shared" si="19"/>
        <v>0</v>
      </c>
      <c r="O155" s="299">
        <f t="shared" si="19"/>
        <v>0</v>
      </c>
      <c r="P155" s="299">
        <f t="shared" si="19"/>
        <v>0</v>
      </c>
      <c r="Q155" s="18"/>
      <c r="R155" s="17"/>
    </row>
    <row r="156" spans="1:18" outlineLevel="1">
      <c r="A156" s="20"/>
      <c r="B156" s="20"/>
      <c r="C156" s="20"/>
      <c r="D156" s="286"/>
      <c r="E156" s="459" t="str">
        <f>Asset14</f>
        <v>Cable tunnel (tx)</v>
      </c>
      <c r="F156" s="460"/>
      <c r="G156" s="298">
        <f t="shared" ref="G156:P156" si="20">G54-G88-G122</f>
        <v>5.5185014648700008E-2</v>
      </c>
      <c r="H156" s="299">
        <f t="shared" si="20"/>
        <v>5.5652726315599997E-2</v>
      </c>
      <c r="I156" s="299">
        <f t="shared" si="20"/>
        <v>2.8196524357200003E-2</v>
      </c>
      <c r="J156" s="299">
        <f t="shared" si="20"/>
        <v>2.8656478765799999E-2</v>
      </c>
      <c r="K156" s="299">
        <f t="shared" si="20"/>
        <v>2.91389020061E-2</v>
      </c>
      <c r="L156" s="299">
        <f t="shared" si="20"/>
        <v>0</v>
      </c>
      <c r="M156" s="299">
        <f t="shared" si="20"/>
        <v>0</v>
      </c>
      <c r="N156" s="299">
        <f t="shared" si="20"/>
        <v>0</v>
      </c>
      <c r="O156" s="299">
        <f t="shared" si="20"/>
        <v>0</v>
      </c>
      <c r="P156" s="299">
        <f t="shared" si="20"/>
        <v>0</v>
      </c>
      <c r="Q156" s="18"/>
      <c r="R156" s="17"/>
    </row>
    <row r="157" spans="1:18" outlineLevel="1">
      <c r="A157" s="20"/>
      <c r="B157" s="20"/>
      <c r="C157" s="20"/>
      <c r="D157" s="286"/>
      <c r="E157" s="459" t="str">
        <f>Asset15</f>
        <v>Network control &amp; com systems</v>
      </c>
      <c r="F157" s="460"/>
      <c r="G157" s="298">
        <f t="shared" ref="G157:P157" si="21">G55-G89-G123</f>
        <v>0</v>
      </c>
      <c r="H157" s="299">
        <f t="shared" si="21"/>
        <v>0</v>
      </c>
      <c r="I157" s="299">
        <f t="shared" si="21"/>
        <v>0</v>
      </c>
      <c r="J157" s="299">
        <f t="shared" si="21"/>
        <v>0</v>
      </c>
      <c r="K157" s="299">
        <f t="shared" si="21"/>
        <v>0</v>
      </c>
      <c r="L157" s="299">
        <f t="shared" si="21"/>
        <v>0</v>
      </c>
      <c r="M157" s="299">
        <f t="shared" si="21"/>
        <v>0</v>
      </c>
      <c r="N157" s="299">
        <f t="shared" si="21"/>
        <v>0</v>
      </c>
      <c r="O157" s="299">
        <f t="shared" si="21"/>
        <v>0</v>
      </c>
      <c r="P157" s="299">
        <f t="shared" si="21"/>
        <v>0</v>
      </c>
      <c r="Q157" s="18"/>
      <c r="R157" s="17"/>
    </row>
    <row r="158" spans="1:18" outlineLevel="1">
      <c r="A158" s="20"/>
      <c r="B158" s="20"/>
      <c r="C158" s="20"/>
      <c r="D158" s="286"/>
      <c r="E158" s="459" t="str">
        <f>Asset16</f>
        <v>Communications (digital) - tx</v>
      </c>
      <c r="F158" s="460"/>
      <c r="G158" s="298">
        <f t="shared" ref="G158:P158" si="22">G56-G90-G124</f>
        <v>0</v>
      </c>
      <c r="H158" s="299">
        <f t="shared" si="22"/>
        <v>0</v>
      </c>
      <c r="I158" s="299">
        <f t="shared" si="22"/>
        <v>0</v>
      </c>
      <c r="J158" s="299">
        <f t="shared" si="22"/>
        <v>0</v>
      </c>
      <c r="K158" s="299">
        <f t="shared" si="22"/>
        <v>0</v>
      </c>
      <c r="L158" s="299">
        <f t="shared" si="22"/>
        <v>0</v>
      </c>
      <c r="M158" s="299">
        <f t="shared" si="22"/>
        <v>0</v>
      </c>
      <c r="N158" s="299">
        <f t="shared" si="22"/>
        <v>0</v>
      </c>
      <c r="O158" s="299">
        <f t="shared" si="22"/>
        <v>0</v>
      </c>
      <c r="P158" s="299">
        <f t="shared" si="22"/>
        <v>0</v>
      </c>
      <c r="Q158" s="18"/>
      <c r="R158" s="17"/>
    </row>
    <row r="159" spans="1:18" outlineLevel="1">
      <c r="A159" s="20"/>
      <c r="B159" s="20"/>
      <c r="C159" s="20"/>
      <c r="D159" s="286"/>
      <c r="E159" s="459" t="str">
        <f>Asset17</f>
        <v>System IT (tx)</v>
      </c>
      <c r="F159" s="460"/>
      <c r="G159" s="298">
        <f t="shared" ref="G159:P159" si="23">G57-G91-G125</f>
        <v>6.7380701659527018</v>
      </c>
      <c r="H159" s="299">
        <f t="shared" si="23"/>
        <v>6.8684536240892999</v>
      </c>
      <c r="I159" s="299">
        <f t="shared" si="23"/>
        <v>4.3311818418297996</v>
      </c>
      <c r="J159" s="299">
        <f t="shared" si="23"/>
        <v>2.6047395485042997</v>
      </c>
      <c r="K159" s="299">
        <f t="shared" si="23"/>
        <v>2.7805372228289005</v>
      </c>
      <c r="L159" s="299">
        <f t="shared" si="23"/>
        <v>0</v>
      </c>
      <c r="M159" s="299">
        <f t="shared" si="23"/>
        <v>0</v>
      </c>
      <c r="N159" s="299">
        <f t="shared" si="23"/>
        <v>0</v>
      </c>
      <c r="O159" s="299">
        <f t="shared" si="23"/>
        <v>0</v>
      </c>
      <c r="P159" s="299">
        <f t="shared" si="23"/>
        <v>0</v>
      </c>
      <c r="Q159" s="18"/>
      <c r="R159" s="17"/>
    </row>
    <row r="160" spans="1:18" outlineLevel="1">
      <c r="A160" s="20"/>
      <c r="B160" s="20"/>
      <c r="C160" s="20"/>
      <c r="D160" s="286"/>
      <c r="E160" s="459" t="str">
        <f>Asset18</f>
        <v>IT systems</v>
      </c>
      <c r="F160" s="460"/>
      <c r="G160" s="298">
        <f t="shared" ref="G160:P160" si="24">G58-G92-G126</f>
        <v>2.9371461947601349</v>
      </c>
      <c r="H160" s="299">
        <f t="shared" si="24"/>
        <v>2.8125174960139452</v>
      </c>
      <c r="I160" s="299">
        <f t="shared" si="24"/>
        <v>3.6303369670075161</v>
      </c>
      <c r="J160" s="299">
        <f t="shared" si="24"/>
        <v>3.9333010798825176</v>
      </c>
      <c r="K160" s="299">
        <f t="shared" si="24"/>
        <v>3.1811331818812358</v>
      </c>
      <c r="L160" s="299">
        <f t="shared" si="24"/>
        <v>0</v>
      </c>
      <c r="M160" s="299">
        <f t="shared" si="24"/>
        <v>0</v>
      </c>
      <c r="N160" s="299">
        <f t="shared" si="24"/>
        <v>0</v>
      </c>
      <c r="O160" s="299">
        <f t="shared" si="24"/>
        <v>0</v>
      </c>
      <c r="P160" s="299">
        <f t="shared" si="24"/>
        <v>0</v>
      </c>
      <c r="Q160" s="18"/>
      <c r="R160" s="17"/>
    </row>
    <row r="161" spans="1:18" outlineLevel="1">
      <c r="A161" s="286"/>
      <c r="B161" s="286"/>
      <c r="C161" s="286"/>
      <c r="D161" s="286"/>
      <c r="E161" s="459" t="str">
        <f>Asset19</f>
        <v>Furniture, fittings, plant and equipment</v>
      </c>
      <c r="F161" s="460"/>
      <c r="G161" s="298">
        <f t="shared" ref="G161:P161" si="25">G59-G93-G127</f>
        <v>1.434143437190728</v>
      </c>
      <c r="H161" s="299">
        <f t="shared" si="25"/>
        <v>0.91426084257383267</v>
      </c>
      <c r="I161" s="299">
        <f t="shared" si="25"/>
        <v>1.1755004176824158</v>
      </c>
      <c r="J161" s="299">
        <f t="shared" si="25"/>
        <v>1.1886311448451301</v>
      </c>
      <c r="K161" s="299">
        <f t="shared" si="25"/>
        <v>1.4481686428019382</v>
      </c>
      <c r="L161" s="299">
        <f t="shared" si="25"/>
        <v>0</v>
      </c>
      <c r="M161" s="299">
        <f t="shared" si="25"/>
        <v>0</v>
      </c>
      <c r="N161" s="299">
        <f t="shared" si="25"/>
        <v>0</v>
      </c>
      <c r="O161" s="299">
        <f t="shared" si="25"/>
        <v>0</v>
      </c>
      <c r="P161" s="299">
        <f t="shared" si="25"/>
        <v>0</v>
      </c>
      <c r="Q161" s="18"/>
      <c r="R161" s="17"/>
    </row>
    <row r="162" spans="1:18" outlineLevel="1">
      <c r="A162" s="20"/>
      <c r="B162" s="20"/>
      <c r="C162" s="20"/>
      <c r="D162" s="286"/>
      <c r="E162" s="459" t="str">
        <f>Asset20</f>
        <v>Motor vehicles</v>
      </c>
      <c r="F162" s="460"/>
      <c r="G162" s="298">
        <f t="shared" ref="G162:P162" si="26">G60-G94-G128</f>
        <v>1.2421570435833313</v>
      </c>
      <c r="H162" s="299">
        <f t="shared" si="26"/>
        <v>0.88601635455607231</v>
      </c>
      <c r="I162" s="299">
        <f t="shared" si="26"/>
        <v>1.009520657193766</v>
      </c>
      <c r="J162" s="299">
        <f t="shared" si="26"/>
        <v>1.2314951222120087</v>
      </c>
      <c r="K162" s="299">
        <f t="shared" si="26"/>
        <v>1.1473195281354944</v>
      </c>
      <c r="L162" s="299">
        <f t="shared" si="26"/>
        <v>0</v>
      </c>
      <c r="M162" s="299">
        <f t="shared" si="26"/>
        <v>0</v>
      </c>
      <c r="N162" s="299">
        <f t="shared" si="26"/>
        <v>0</v>
      </c>
      <c r="O162" s="299">
        <f t="shared" si="26"/>
        <v>0</v>
      </c>
      <c r="P162" s="299">
        <f t="shared" si="26"/>
        <v>0</v>
      </c>
      <c r="Q162" s="18"/>
      <c r="R162" s="17"/>
    </row>
    <row r="163" spans="1:18" outlineLevel="1">
      <c r="A163" s="20"/>
      <c r="B163" s="20"/>
      <c r="C163" s="20"/>
      <c r="D163" s="286"/>
      <c r="E163" s="459" t="str">
        <f>Asset21</f>
        <v>Buildings</v>
      </c>
      <c r="F163" s="460"/>
      <c r="G163" s="298">
        <f t="shared" ref="G163:P163" si="27">G61-G95-G129</f>
        <v>4.9579691717533905</v>
      </c>
      <c r="H163" s="299">
        <f t="shared" si="27"/>
        <v>8.8874993437396856</v>
      </c>
      <c r="I163" s="299">
        <f t="shared" si="27"/>
        <v>6.5454835967354974</v>
      </c>
      <c r="J163" s="299">
        <f t="shared" si="27"/>
        <v>3.5477245578023942</v>
      </c>
      <c r="K163" s="299">
        <f t="shared" si="27"/>
        <v>0.29424902398270902</v>
      </c>
      <c r="L163" s="299">
        <f t="shared" si="27"/>
        <v>0</v>
      </c>
      <c r="M163" s="299">
        <f t="shared" si="27"/>
        <v>0</v>
      </c>
      <c r="N163" s="299">
        <f t="shared" si="27"/>
        <v>0</v>
      </c>
      <c r="O163" s="299">
        <f t="shared" si="27"/>
        <v>0</v>
      </c>
      <c r="P163" s="299">
        <f t="shared" si="27"/>
        <v>0</v>
      </c>
      <c r="Q163" s="18"/>
      <c r="R163" s="17"/>
    </row>
    <row r="164" spans="1:18" outlineLevel="1">
      <c r="A164" s="286"/>
      <c r="B164" s="286"/>
      <c r="C164" s="286"/>
      <c r="D164" s="286"/>
      <c r="E164" s="459" t="str">
        <f>Asset22</f>
        <v>Land (non-system)</v>
      </c>
      <c r="F164" s="460"/>
      <c r="G164" s="298">
        <f t="shared" ref="G164:P164" si="28">G62-G96-G130</f>
        <v>-0.58602304685214857</v>
      </c>
      <c r="H164" s="299">
        <f t="shared" si="28"/>
        <v>0</v>
      </c>
      <c r="I164" s="299">
        <f t="shared" si="28"/>
        <v>-1.7007011571936872</v>
      </c>
      <c r="J164" s="299">
        <f t="shared" si="28"/>
        <v>-0.51249676270012312</v>
      </c>
      <c r="K164" s="299">
        <f t="shared" si="28"/>
        <v>-3.3871258081466715</v>
      </c>
      <c r="L164" s="299">
        <f t="shared" si="28"/>
        <v>0</v>
      </c>
      <c r="M164" s="299">
        <f t="shared" si="28"/>
        <v>0</v>
      </c>
      <c r="N164" s="299">
        <f t="shared" si="28"/>
        <v>0</v>
      </c>
      <c r="O164" s="299">
        <f t="shared" si="28"/>
        <v>0</v>
      </c>
      <c r="P164" s="299">
        <f t="shared" si="28"/>
        <v>0</v>
      </c>
      <c r="Q164" s="18"/>
      <c r="R164" s="17"/>
    </row>
    <row r="165" spans="1:18" outlineLevel="1">
      <c r="A165" s="20"/>
      <c r="B165" s="20"/>
      <c r="C165" s="20"/>
      <c r="D165" s="286"/>
      <c r="E165" s="459" t="str">
        <f>Asset23</f>
        <v>Other non system assets</v>
      </c>
      <c r="F165" s="460"/>
      <c r="G165" s="298">
        <f t="shared" ref="G165:P165" si="29">G63-G97-G131</f>
        <v>0</v>
      </c>
      <c r="H165" s="299">
        <f t="shared" si="29"/>
        <v>0</v>
      </c>
      <c r="I165" s="299">
        <f t="shared" si="29"/>
        <v>0</v>
      </c>
      <c r="J165" s="299">
        <f t="shared" si="29"/>
        <v>0</v>
      </c>
      <c r="K165" s="299">
        <f t="shared" si="29"/>
        <v>0</v>
      </c>
      <c r="L165" s="299">
        <f t="shared" si="29"/>
        <v>0</v>
      </c>
      <c r="M165" s="299">
        <f t="shared" si="29"/>
        <v>0</v>
      </c>
      <c r="N165" s="299">
        <f t="shared" si="29"/>
        <v>0</v>
      </c>
      <c r="O165" s="299">
        <f t="shared" si="29"/>
        <v>0</v>
      </c>
      <c r="P165" s="299">
        <f t="shared" si="29"/>
        <v>0</v>
      </c>
      <c r="Q165" s="18"/>
      <c r="R165" s="17"/>
    </row>
    <row r="166" spans="1:18" outlineLevel="1">
      <c r="A166" s="20"/>
      <c r="B166" s="20"/>
      <c r="C166" s="20"/>
      <c r="D166" s="286"/>
      <c r="E166" s="459" t="str">
        <f>Asset24</f>
        <v>Equity raising costs</v>
      </c>
      <c r="F166" s="460"/>
      <c r="G166" s="298">
        <f t="shared" ref="G166:P166" si="30">G64-G98-G132</f>
        <v>0</v>
      </c>
      <c r="H166" s="299">
        <f t="shared" si="30"/>
        <v>0</v>
      </c>
      <c r="I166" s="299">
        <f t="shared" si="30"/>
        <v>0</v>
      </c>
      <c r="J166" s="299">
        <f t="shared" si="30"/>
        <v>0</v>
      </c>
      <c r="K166" s="299">
        <f t="shared" si="30"/>
        <v>0</v>
      </c>
      <c r="L166" s="299">
        <f t="shared" si="30"/>
        <v>0</v>
      </c>
      <c r="M166" s="299">
        <f t="shared" si="30"/>
        <v>0</v>
      </c>
      <c r="N166" s="299">
        <f t="shared" si="30"/>
        <v>0</v>
      </c>
      <c r="O166" s="299">
        <f t="shared" si="30"/>
        <v>0</v>
      </c>
      <c r="P166" s="299">
        <f t="shared" si="30"/>
        <v>0</v>
      </c>
      <c r="Q166" s="18"/>
      <c r="R166" s="17"/>
    </row>
    <row r="167" spans="1:18" outlineLevel="1">
      <c r="A167" s="286"/>
      <c r="B167" s="286"/>
      <c r="C167" s="286"/>
      <c r="D167" s="286"/>
      <c r="E167" s="459">
        <f>Asset25</f>
        <v>0</v>
      </c>
      <c r="F167" s="460"/>
      <c r="G167" s="298">
        <f t="shared" ref="G167:P167" si="31">G65-G99-G133</f>
        <v>0</v>
      </c>
      <c r="H167" s="299">
        <f t="shared" si="31"/>
        <v>0</v>
      </c>
      <c r="I167" s="299">
        <f t="shared" si="31"/>
        <v>0</v>
      </c>
      <c r="J167" s="299">
        <f t="shared" si="31"/>
        <v>0</v>
      </c>
      <c r="K167" s="299">
        <f t="shared" si="31"/>
        <v>0</v>
      </c>
      <c r="L167" s="299">
        <f t="shared" si="31"/>
        <v>0</v>
      </c>
      <c r="M167" s="299">
        <f t="shared" si="31"/>
        <v>0</v>
      </c>
      <c r="N167" s="299">
        <f t="shared" si="31"/>
        <v>0</v>
      </c>
      <c r="O167" s="299">
        <f t="shared" si="31"/>
        <v>0</v>
      </c>
      <c r="P167" s="299">
        <f t="shared" si="31"/>
        <v>0</v>
      </c>
      <c r="Q167" s="18"/>
      <c r="R167" s="17"/>
    </row>
    <row r="168" spans="1:18" outlineLevel="1">
      <c r="A168" s="20"/>
      <c r="B168" s="20"/>
      <c r="C168" s="20"/>
      <c r="D168" s="286"/>
      <c r="E168" s="459">
        <f>Asset26</f>
        <v>0</v>
      </c>
      <c r="F168" s="460"/>
      <c r="G168" s="298">
        <f t="shared" ref="G168:P168" si="32">G66-G100-G134</f>
        <v>0</v>
      </c>
      <c r="H168" s="299">
        <f t="shared" si="32"/>
        <v>0</v>
      </c>
      <c r="I168" s="299">
        <f t="shared" si="32"/>
        <v>0</v>
      </c>
      <c r="J168" s="299">
        <f t="shared" si="32"/>
        <v>0</v>
      </c>
      <c r="K168" s="299">
        <f t="shared" si="32"/>
        <v>0</v>
      </c>
      <c r="L168" s="299">
        <f t="shared" si="32"/>
        <v>0</v>
      </c>
      <c r="M168" s="299">
        <f t="shared" si="32"/>
        <v>0</v>
      </c>
      <c r="N168" s="299">
        <f t="shared" si="32"/>
        <v>0</v>
      </c>
      <c r="O168" s="299">
        <f t="shared" si="32"/>
        <v>0</v>
      </c>
      <c r="P168" s="299">
        <f t="shared" si="32"/>
        <v>0</v>
      </c>
      <c r="Q168" s="18"/>
      <c r="R168" s="17"/>
    </row>
    <row r="169" spans="1:18" outlineLevel="1">
      <c r="A169" s="20"/>
      <c r="B169" s="20"/>
      <c r="C169" s="20"/>
      <c r="D169" s="286"/>
      <c r="E169" s="459">
        <f>Asset27</f>
        <v>0</v>
      </c>
      <c r="F169" s="460"/>
      <c r="G169" s="298">
        <f t="shared" ref="G169:P169" si="33">G67-G101-G135</f>
        <v>0</v>
      </c>
      <c r="H169" s="299">
        <f t="shared" si="33"/>
        <v>0</v>
      </c>
      <c r="I169" s="299">
        <f t="shared" si="33"/>
        <v>0</v>
      </c>
      <c r="J169" s="299">
        <f t="shared" si="33"/>
        <v>0</v>
      </c>
      <c r="K169" s="299">
        <f t="shared" si="33"/>
        <v>0</v>
      </c>
      <c r="L169" s="299">
        <f t="shared" si="33"/>
        <v>0</v>
      </c>
      <c r="M169" s="299">
        <f t="shared" si="33"/>
        <v>0</v>
      </c>
      <c r="N169" s="299">
        <f t="shared" si="33"/>
        <v>0</v>
      </c>
      <c r="O169" s="299">
        <f t="shared" si="33"/>
        <v>0</v>
      </c>
      <c r="P169" s="299">
        <f t="shared" si="33"/>
        <v>0</v>
      </c>
      <c r="Q169" s="18"/>
      <c r="R169" s="17"/>
    </row>
    <row r="170" spans="1:18" outlineLevel="1">
      <c r="A170" s="286"/>
      <c r="B170" s="286"/>
      <c r="C170" s="286"/>
      <c r="D170" s="286"/>
      <c r="E170" s="459">
        <f>Asset28</f>
        <v>0</v>
      </c>
      <c r="F170" s="460"/>
      <c r="G170" s="298">
        <f t="shared" ref="G170:P170" si="34">G68-G102-G136</f>
        <v>0</v>
      </c>
      <c r="H170" s="299">
        <f t="shared" si="34"/>
        <v>0</v>
      </c>
      <c r="I170" s="299">
        <f t="shared" si="34"/>
        <v>0</v>
      </c>
      <c r="J170" s="299">
        <f t="shared" si="34"/>
        <v>0</v>
      </c>
      <c r="K170" s="299">
        <f t="shared" si="34"/>
        <v>0</v>
      </c>
      <c r="L170" s="299">
        <f t="shared" si="34"/>
        <v>0</v>
      </c>
      <c r="M170" s="299">
        <f t="shared" si="34"/>
        <v>0</v>
      </c>
      <c r="N170" s="299">
        <f t="shared" si="34"/>
        <v>0</v>
      </c>
      <c r="O170" s="299">
        <f t="shared" si="34"/>
        <v>0</v>
      </c>
      <c r="P170" s="299">
        <f t="shared" si="34"/>
        <v>0</v>
      </c>
      <c r="Q170" s="18"/>
      <c r="R170" s="17"/>
    </row>
    <row r="171" spans="1:18" outlineLevel="1">
      <c r="A171" s="20"/>
      <c r="B171" s="20"/>
      <c r="C171" s="20"/>
      <c r="D171" s="286"/>
      <c r="E171" s="459">
        <f>Asset29</f>
        <v>0</v>
      </c>
      <c r="F171" s="460"/>
      <c r="G171" s="298">
        <f t="shared" ref="G171:P171" si="35">G69-G103-G137</f>
        <v>0</v>
      </c>
      <c r="H171" s="299">
        <f t="shared" si="35"/>
        <v>0</v>
      </c>
      <c r="I171" s="299">
        <f t="shared" si="35"/>
        <v>0</v>
      </c>
      <c r="J171" s="299">
        <f t="shared" si="35"/>
        <v>0</v>
      </c>
      <c r="K171" s="299">
        <f t="shared" si="35"/>
        <v>0</v>
      </c>
      <c r="L171" s="299">
        <f t="shared" si="35"/>
        <v>0</v>
      </c>
      <c r="M171" s="299">
        <f t="shared" si="35"/>
        <v>0</v>
      </c>
      <c r="N171" s="299">
        <f t="shared" si="35"/>
        <v>0</v>
      </c>
      <c r="O171" s="299">
        <f t="shared" si="35"/>
        <v>0</v>
      </c>
      <c r="P171" s="299">
        <f t="shared" si="35"/>
        <v>0</v>
      </c>
      <c r="Q171" s="18"/>
      <c r="R171" s="17"/>
    </row>
    <row r="172" spans="1:18" ht="25.5" outlineLevel="1">
      <c r="A172" s="20"/>
      <c r="B172" s="20"/>
      <c r="C172" s="20"/>
      <c r="D172" s="286"/>
      <c r="E172" s="459">
        <f>Asset30</f>
        <v>0</v>
      </c>
      <c r="F172" s="460"/>
      <c r="G172" s="298">
        <f t="shared" ref="G172:P172" si="36">G70-G104-G138</f>
        <v>0</v>
      </c>
      <c r="H172" s="299">
        <f t="shared" si="36"/>
        <v>0</v>
      </c>
      <c r="I172" s="299">
        <f t="shared" si="36"/>
        <v>0</v>
      </c>
      <c r="J172" s="299">
        <f t="shared" si="36"/>
        <v>0</v>
      </c>
      <c r="K172" s="299">
        <f t="shared" si="36"/>
        <v>0</v>
      </c>
      <c r="L172" s="299">
        <f t="shared" si="36"/>
        <v>0</v>
      </c>
      <c r="M172" s="299">
        <f t="shared" si="36"/>
        <v>0</v>
      </c>
      <c r="N172" s="299">
        <f t="shared" si="36"/>
        <v>0</v>
      </c>
      <c r="O172" s="299">
        <f t="shared" si="36"/>
        <v>0</v>
      </c>
      <c r="P172" s="299">
        <f t="shared" si="36"/>
        <v>0</v>
      </c>
      <c r="Q172" s="48">
        <f>SUM(G143:K165)</f>
        <v>542.17219111843883</v>
      </c>
      <c r="R172" s="21" t="s">
        <v>283</v>
      </c>
    </row>
    <row r="173" spans="1:18">
      <c r="A173" s="286"/>
      <c r="B173" s="286"/>
      <c r="C173" s="286"/>
      <c r="D173" s="286"/>
      <c r="E173" s="459" t="s">
        <v>104</v>
      </c>
      <c r="F173" s="459"/>
      <c r="G173" s="327">
        <f>SUM(G143:G172)</f>
        <v>149.50713288832938</v>
      </c>
      <c r="H173" s="327">
        <f t="shared" ref="H173:P173" si="37">SUM(H143:H172)</f>
        <v>145.96663377615505</v>
      </c>
      <c r="I173" s="327">
        <f>SUM(I143:I172)</f>
        <v>88.208790281409904</v>
      </c>
      <c r="J173" s="406">
        <f t="shared" si="37"/>
        <v>91.124153039821721</v>
      </c>
      <c r="K173" s="327">
        <f t="shared" si="37"/>
        <v>67.365481132722607</v>
      </c>
      <c r="L173" s="327">
        <f t="shared" si="37"/>
        <v>0</v>
      </c>
      <c r="M173" s="327">
        <f t="shared" si="37"/>
        <v>0</v>
      </c>
      <c r="N173" s="327">
        <f t="shared" si="37"/>
        <v>0</v>
      </c>
      <c r="O173" s="327">
        <f t="shared" si="37"/>
        <v>0</v>
      </c>
      <c r="P173" s="327">
        <f t="shared" si="37"/>
        <v>0</v>
      </c>
      <c r="Q173" s="300"/>
    </row>
    <row r="174" spans="1:18" ht="21" customHeight="1">
      <c r="A174" s="20"/>
      <c r="B174" s="20"/>
      <c r="C174" s="20"/>
      <c r="D174" s="286"/>
      <c r="E174" s="20"/>
      <c r="F174" s="132"/>
      <c r="G174" s="403"/>
      <c r="H174" s="403"/>
      <c r="I174" s="403"/>
      <c r="J174" s="403"/>
      <c r="K174" s="403"/>
      <c r="L174" s="132"/>
      <c r="M174" s="132"/>
      <c r="N174" s="132"/>
      <c r="O174" s="132"/>
      <c r="P174" s="458" t="s">
        <v>104</v>
      </c>
      <c r="Q174" s="328">
        <f>SUM(G173:P173)</f>
        <v>542.1721911184386</v>
      </c>
      <c r="R174" s="17"/>
    </row>
    <row r="175" spans="1:18" ht="15" customHeight="1">
      <c r="A175" s="174"/>
      <c r="B175" s="174"/>
      <c r="C175" s="174"/>
      <c r="D175" s="413"/>
      <c r="E175" s="317" t="str">
        <f>"Forecast Operating and Maintenance Expenditure ($m Real "&amp;CONCATENATE(LEFT(Q7, 4)-1 &amp;"-" &amp;IF(Q7&gt;"2009-10",,"0") &amp;RIGHT(Q7,2)-1)&amp;")"</f>
        <v>Forecast Operating and Maintenance Expenditure ($m Real 2013-14)</v>
      </c>
      <c r="F175" s="317"/>
      <c r="G175" s="317"/>
      <c r="H175" s="317"/>
      <c r="I175" s="317"/>
      <c r="J175" s="177"/>
      <c r="K175" s="174"/>
      <c r="L175" s="174"/>
      <c r="M175" s="174"/>
      <c r="N175" s="174"/>
      <c r="O175" s="174"/>
      <c r="P175" s="174"/>
      <c r="Q175" s="174"/>
      <c r="R175" s="174"/>
    </row>
    <row r="176" spans="1:18">
      <c r="A176" s="286"/>
      <c r="B176" s="286"/>
      <c r="C176" s="286"/>
      <c r="D176" s="286"/>
      <c r="E176" s="74" t="s">
        <v>67</v>
      </c>
      <c r="F176" s="18"/>
      <c r="G176" s="441" t="str">
        <f>G40</f>
        <v>2014-15</v>
      </c>
      <c r="H176" s="441" t="str">
        <f t="shared" ref="H176:P176" si="38">H40</f>
        <v>2015-16</v>
      </c>
      <c r="I176" s="441" t="str">
        <f t="shared" si="38"/>
        <v>2016-17</v>
      </c>
      <c r="J176" s="441" t="str">
        <f t="shared" si="38"/>
        <v>2017-18</v>
      </c>
      <c r="K176" s="441" t="str">
        <f t="shared" si="38"/>
        <v>2018-19</v>
      </c>
      <c r="L176" s="441" t="str">
        <f t="shared" si="38"/>
        <v>2019-20</v>
      </c>
      <c r="M176" s="319" t="str">
        <f t="shared" si="38"/>
        <v>2020-21</v>
      </c>
      <c r="N176" s="319" t="str">
        <f t="shared" si="38"/>
        <v>2021-22</v>
      </c>
      <c r="O176" s="319" t="str">
        <f t="shared" si="38"/>
        <v>2022-23</v>
      </c>
      <c r="P176" s="319" t="str">
        <f t="shared" si="38"/>
        <v>2023-24</v>
      </c>
      <c r="Q176" s="18"/>
      <c r="R176" s="20"/>
    </row>
    <row r="177" spans="1:18" ht="15" customHeight="1">
      <c r="A177" s="20"/>
      <c r="B177" s="20"/>
      <c r="C177" s="20"/>
      <c r="D177" s="286"/>
      <c r="E177" s="472" t="s">
        <v>329</v>
      </c>
      <c r="F177" s="473"/>
      <c r="G177" s="442">
        <v>40.603972014735241</v>
      </c>
      <c r="H177" s="442">
        <v>40.752058165470309</v>
      </c>
      <c r="I177" s="442">
        <v>41.527929912950491</v>
      </c>
      <c r="J177" s="442">
        <v>40.195725943696168</v>
      </c>
      <c r="K177" s="442">
        <v>40.1110539566263</v>
      </c>
      <c r="L177" s="440"/>
      <c r="M177" s="404"/>
      <c r="N177" s="404"/>
      <c r="O177" s="404"/>
      <c r="P177" s="404"/>
      <c r="Q177" s="48">
        <f>SUM(G177:K177)</f>
        <v>203.19073999347853</v>
      </c>
      <c r="R177" s="20"/>
    </row>
    <row r="178" spans="1:18" ht="15" customHeight="1">
      <c r="A178" s="20"/>
      <c r="B178" s="20"/>
      <c r="C178" s="20"/>
      <c r="D178" s="286"/>
      <c r="E178" s="462"/>
      <c r="F178" s="463"/>
      <c r="G178" s="442"/>
      <c r="H178" s="443"/>
      <c r="I178" s="443"/>
      <c r="J178" s="443"/>
      <c r="K178" s="443"/>
      <c r="L178" s="323"/>
      <c r="M178" s="323"/>
      <c r="N178" s="323"/>
      <c r="O178" s="323"/>
      <c r="P178" s="323"/>
      <c r="Q178" s="18"/>
      <c r="R178" s="20"/>
    </row>
    <row r="179" spans="1:18" ht="15" customHeight="1">
      <c r="A179" s="20"/>
      <c r="B179" s="20"/>
      <c r="C179" s="20"/>
      <c r="D179" s="286"/>
      <c r="E179" s="462"/>
      <c r="F179" s="463"/>
      <c r="G179" s="444"/>
      <c r="H179" s="444"/>
      <c r="I179" s="444"/>
      <c r="J179" s="444"/>
      <c r="K179" s="444"/>
      <c r="L179" s="324"/>
      <c r="M179" s="324" t="s">
        <v>307</v>
      </c>
      <c r="N179" s="324"/>
      <c r="O179" s="324"/>
      <c r="P179" s="324"/>
      <c r="Q179" s="18"/>
      <c r="R179" s="20"/>
    </row>
    <row r="180" spans="1:18" ht="15" customHeight="1">
      <c r="A180" s="20"/>
      <c r="B180" s="20"/>
      <c r="C180" s="20"/>
      <c r="D180" s="286"/>
      <c r="E180" s="445" t="s">
        <v>328</v>
      </c>
      <c r="F180" s="386"/>
      <c r="G180" s="442">
        <v>6.7562651649642493</v>
      </c>
      <c r="H180" s="442">
        <v>7.3769909532759694</v>
      </c>
      <c r="I180" s="442">
        <v>5.6460559241106534</v>
      </c>
      <c r="J180" s="442">
        <v>9.0968460847425021</v>
      </c>
      <c r="K180" s="442">
        <v>0</v>
      </c>
      <c r="L180" s="323"/>
      <c r="M180" s="323"/>
      <c r="N180" s="323"/>
      <c r="O180" s="323"/>
      <c r="P180" s="323"/>
      <c r="Q180" s="18"/>
      <c r="R180" s="286"/>
    </row>
    <row r="181" spans="1:18" ht="15" customHeight="1">
      <c r="A181" s="20"/>
      <c r="B181" s="20"/>
      <c r="C181" s="20"/>
      <c r="D181" s="286"/>
      <c r="E181" s="474" t="s">
        <v>127</v>
      </c>
      <c r="F181" s="475"/>
      <c r="G181" s="396">
        <f>IF(G177=0,0,(Dr*Dv*Assets!F474)/Assets!F7)</f>
        <v>1.2420208772554044</v>
      </c>
      <c r="H181" s="396">
        <f>IF(H177=0,0,(Dr*Dv*Assets!G474)/Assets!G7)</f>
        <v>1.2960326934647661</v>
      </c>
      <c r="I181" s="396">
        <f>IF(I177=0,0,(Dr*Dv*Assets!H474)/Assets!H7)</f>
        <v>1.3448679417045655</v>
      </c>
      <c r="J181" s="396">
        <f>IF(J177=0,0,(Dr*Dv*Assets!I474)/Assets!I7)</f>
        <v>1.355384162611319</v>
      </c>
      <c r="K181" s="396">
        <f>IF(K177=0,0,(Dr*Dv*Assets!J474)/Assets!J7)</f>
        <v>1.3694132218689665</v>
      </c>
      <c r="L181" s="396">
        <f>IF(L177=0,0,(Dr*Dv*Assets!K474)/Assets!K7)</f>
        <v>0</v>
      </c>
      <c r="M181" s="396">
        <f>IF(M177=0,0,(Dr*Dv*Assets!L474)/Assets!L7)</f>
        <v>0</v>
      </c>
      <c r="N181" s="396">
        <f>IF(N177=0,0,(Dr*Dv*Assets!M474)/Assets!M7)</f>
        <v>0</v>
      </c>
      <c r="O181" s="396">
        <f>IF(O177=0,0,(Dr*Dv*Assets!N474)/Assets!N7)</f>
        <v>0</v>
      </c>
      <c r="P181" s="396">
        <f>IF(P177=0,0,(Dr*Dv*Assets!O474)/Assets!O7)</f>
        <v>0</v>
      </c>
      <c r="R181" s="286"/>
    </row>
    <row r="182" spans="1:18" ht="15" customHeight="1">
      <c r="A182" s="286"/>
      <c r="B182" s="286"/>
      <c r="C182" s="286"/>
      <c r="D182" s="286"/>
      <c r="E182" s="459" t="s">
        <v>104</v>
      </c>
      <c r="F182" s="459"/>
      <c r="G182" s="446">
        <f t="shared" ref="G182:P182" si="39">SUM(G177:G181)</f>
        <v>48.602258056954895</v>
      </c>
      <c r="H182" s="446">
        <f t="shared" si="39"/>
        <v>49.425081812211047</v>
      </c>
      <c r="I182" s="446">
        <f t="shared" si="39"/>
        <v>48.51885377876571</v>
      </c>
      <c r="J182" s="446">
        <f t="shared" si="39"/>
        <v>50.647956191049985</v>
      </c>
      <c r="K182" s="446">
        <f t="shared" si="39"/>
        <v>41.480467178495267</v>
      </c>
      <c r="L182" s="327">
        <f t="shared" si="39"/>
        <v>0</v>
      </c>
      <c r="M182" s="327">
        <f t="shared" si="39"/>
        <v>0</v>
      </c>
      <c r="N182" s="327">
        <f t="shared" si="39"/>
        <v>0</v>
      </c>
      <c r="O182" s="327">
        <f t="shared" si="39"/>
        <v>0</v>
      </c>
      <c r="P182" s="327">
        <f t="shared" si="39"/>
        <v>0</v>
      </c>
      <c r="Q182" s="18"/>
      <c r="R182" s="20"/>
    </row>
    <row r="183" spans="1:18" s="124" customFormat="1" ht="21" customHeight="1">
      <c r="A183" s="20"/>
      <c r="B183" s="20"/>
      <c r="C183" s="20"/>
      <c r="D183" s="286"/>
      <c r="E183" s="286" t="s">
        <v>281</v>
      </c>
      <c r="F183" s="23"/>
      <c r="G183" s="287"/>
      <c r="H183" s="287"/>
      <c r="I183" s="287"/>
      <c r="J183" s="287"/>
      <c r="K183" s="287"/>
      <c r="L183" s="287"/>
      <c r="M183" s="287"/>
      <c r="N183" s="287"/>
      <c r="O183" s="287"/>
      <c r="P183" s="287"/>
      <c r="Q183" s="329">
        <f>SUM(G182:P182)</f>
        <v>238.67461701747692</v>
      </c>
      <c r="R183" s="286"/>
    </row>
    <row r="184" spans="1:18">
      <c r="A184" s="178"/>
      <c r="B184" s="178"/>
      <c r="C184" s="178"/>
      <c r="D184" s="413"/>
      <c r="E184" s="320" t="s">
        <v>68</v>
      </c>
      <c r="F184" s="320"/>
      <c r="G184" s="320"/>
      <c r="H184" s="320"/>
      <c r="I184" s="179"/>
      <c r="J184" s="180"/>
      <c r="K184" s="180"/>
      <c r="L184" s="180"/>
      <c r="M184" s="180"/>
      <c r="N184" s="180"/>
      <c r="O184" s="180"/>
      <c r="P184" s="180"/>
      <c r="Q184" s="180"/>
      <c r="R184" s="180"/>
    </row>
    <row r="185" spans="1:18">
      <c r="A185" s="286"/>
      <c r="B185" s="286"/>
      <c r="C185" s="286"/>
      <c r="D185" s="286"/>
      <c r="E185" s="23"/>
      <c r="F185" s="18"/>
      <c r="G185" s="25" t="s">
        <v>49</v>
      </c>
      <c r="H185" s="29"/>
      <c r="I185" s="26"/>
      <c r="J185" s="21"/>
      <c r="K185" s="21"/>
      <c r="L185" s="21"/>
      <c r="M185" s="21"/>
      <c r="N185" s="21"/>
      <c r="O185" s="21"/>
      <c r="P185" s="21"/>
      <c r="Q185" s="21"/>
      <c r="R185" s="21"/>
    </row>
    <row r="186" spans="1:18" ht="13.5" customHeight="1">
      <c r="A186" s="20"/>
      <c r="B186" s="20"/>
      <c r="C186" s="20"/>
      <c r="D186" s="286"/>
      <c r="E186" s="459" t="s">
        <v>154</v>
      </c>
      <c r="F186" s="477"/>
      <c r="G186" s="448">
        <v>4.7800000000000002E-2</v>
      </c>
      <c r="H186" s="29">
        <f>vanilla</f>
        <v>8.832000000000001E-2</v>
      </c>
      <c r="I186" s="22" t="s">
        <v>305</v>
      </c>
      <c r="J186" s="426">
        <f>WACC!F25</f>
        <v>0.1011</v>
      </c>
      <c r="K186" s="22"/>
      <c r="L186" s="22"/>
      <c r="M186" s="22"/>
      <c r="N186" s="22"/>
      <c r="O186" s="22"/>
      <c r="P186" s="22"/>
      <c r="Q186" s="22"/>
      <c r="R186" s="22"/>
    </row>
    <row r="187" spans="1:18" ht="13.5" customHeight="1">
      <c r="A187" s="20"/>
      <c r="B187" s="20"/>
      <c r="C187" s="20"/>
      <c r="D187" s="286"/>
      <c r="E187" s="459" t="s">
        <v>155</v>
      </c>
      <c r="F187" s="477"/>
      <c r="G187" s="447">
        <v>2.5000000000000001E-2</v>
      </c>
      <c r="H187" s="29"/>
      <c r="I187" s="22" t="s">
        <v>306</v>
      </c>
      <c r="J187" s="426">
        <f>WACC!F11</f>
        <v>7.980000000000001E-2</v>
      </c>
      <c r="K187" s="21"/>
      <c r="L187" s="22"/>
      <c r="M187" s="22"/>
      <c r="N187" s="22"/>
      <c r="O187" s="22"/>
      <c r="P187" s="22"/>
      <c r="Q187" s="22"/>
      <c r="R187" s="22"/>
    </row>
    <row r="188" spans="1:18" ht="13.5" customHeight="1">
      <c r="A188" s="286"/>
      <c r="B188" s="286"/>
      <c r="C188" s="286"/>
      <c r="D188" s="286"/>
      <c r="E188" s="459" t="s">
        <v>183</v>
      </c>
      <c r="F188" s="477"/>
      <c r="G188" s="447">
        <v>3.2000000000000008E-2</v>
      </c>
      <c r="H188" s="29"/>
      <c r="I188" s="22"/>
      <c r="J188" s="22"/>
      <c r="K188" s="22"/>
      <c r="L188" s="22"/>
      <c r="M188" s="22"/>
      <c r="N188" s="22"/>
      <c r="O188" s="22"/>
      <c r="P188" s="22"/>
      <c r="Q188" s="22"/>
      <c r="R188" s="22"/>
    </row>
    <row r="189" spans="1:18" ht="15" customHeight="1">
      <c r="A189" s="20"/>
      <c r="B189" s="20"/>
      <c r="C189" s="20"/>
      <c r="D189" s="286"/>
      <c r="E189" s="459" t="s">
        <v>184</v>
      </c>
      <c r="F189" s="477"/>
      <c r="G189" s="447">
        <v>6.5000000000000002E-2</v>
      </c>
      <c r="H189" s="29"/>
      <c r="I189" s="22"/>
      <c r="J189" s="22"/>
      <c r="K189" s="22"/>
      <c r="L189" s="22"/>
      <c r="M189" s="22"/>
      <c r="N189" s="22"/>
      <c r="O189" s="22"/>
      <c r="P189" s="22"/>
      <c r="Q189" s="22"/>
      <c r="R189" s="22"/>
    </row>
    <row r="190" spans="1:18" ht="18" customHeight="1">
      <c r="A190" s="20"/>
      <c r="B190" s="20"/>
      <c r="C190" s="20"/>
      <c r="D190" s="286"/>
      <c r="E190" s="459" t="s">
        <v>153</v>
      </c>
      <c r="F190" s="477"/>
      <c r="G190" s="447">
        <v>0.25</v>
      </c>
      <c r="H190" s="29"/>
      <c r="I190" s="22"/>
      <c r="J190" s="22"/>
      <c r="K190" s="22"/>
      <c r="L190" s="22"/>
      <c r="M190" s="22"/>
      <c r="N190" s="22"/>
      <c r="O190" s="22"/>
      <c r="P190" s="22"/>
      <c r="Q190" s="22"/>
      <c r="R190" s="22"/>
    </row>
    <row r="191" spans="1:18" ht="14.25" customHeight="1">
      <c r="A191" s="286"/>
      <c r="B191" s="286"/>
      <c r="C191" s="286"/>
      <c r="D191" s="286"/>
      <c r="E191" s="459" t="s">
        <v>156</v>
      </c>
      <c r="F191" s="477"/>
      <c r="G191" s="447">
        <v>0.6</v>
      </c>
      <c r="H191" s="29"/>
      <c r="I191" s="22"/>
      <c r="J191" s="22"/>
      <c r="K191" s="22"/>
      <c r="L191" s="22"/>
      <c r="M191" s="22"/>
      <c r="N191" s="22"/>
      <c r="O191" s="368"/>
      <c r="P191" s="22"/>
      <c r="Q191" s="22"/>
      <c r="R191" s="22"/>
    </row>
    <row r="192" spans="1:18" ht="14.25" customHeight="1">
      <c r="A192" s="20"/>
      <c r="B192" s="20"/>
      <c r="C192" s="20"/>
      <c r="D192" s="286"/>
      <c r="E192" s="459" t="s">
        <v>157</v>
      </c>
      <c r="F192" s="477"/>
      <c r="G192" s="447">
        <v>0.82</v>
      </c>
      <c r="H192" s="29"/>
      <c r="I192" s="22"/>
      <c r="J192" s="22"/>
      <c r="K192" s="22"/>
      <c r="L192" s="22"/>
      <c r="M192" s="22"/>
      <c r="N192" s="22"/>
      <c r="O192" s="22"/>
      <c r="P192" s="22"/>
      <c r="Q192" s="22"/>
      <c r="R192" s="22"/>
    </row>
    <row r="193" spans="1:18" ht="14.25" customHeight="1">
      <c r="A193" s="20"/>
      <c r="B193" s="20"/>
      <c r="C193" s="20"/>
      <c r="D193" s="286"/>
      <c r="E193" s="459" t="s">
        <v>159</v>
      </c>
      <c r="F193" s="476" t="s">
        <v>158</v>
      </c>
      <c r="G193" s="447">
        <v>9.8999999999999999E-4</v>
      </c>
      <c r="H193" s="29"/>
      <c r="I193" s="22"/>
      <c r="J193" s="22"/>
      <c r="K193" s="22"/>
      <c r="L193" s="22"/>
      <c r="M193" s="22"/>
      <c r="N193" s="22"/>
      <c r="O193" s="22"/>
      <c r="P193" s="22"/>
      <c r="Q193" s="22"/>
      <c r="R193" s="22"/>
    </row>
    <row r="194" spans="1:18" ht="21.75" customHeight="1">
      <c r="A194" s="286"/>
      <c r="B194" s="286"/>
      <c r="C194" s="286"/>
      <c r="D194" s="286"/>
      <c r="E194" s="20"/>
      <c r="F194" s="18"/>
      <c r="G194" s="27"/>
      <c r="H194" s="28"/>
      <c r="I194" s="22"/>
      <c r="J194" s="22"/>
      <c r="K194" s="22"/>
      <c r="L194" s="22"/>
      <c r="M194" s="22"/>
      <c r="N194" s="22"/>
      <c r="O194" s="22"/>
      <c r="P194" s="22"/>
      <c r="Q194" s="22"/>
      <c r="R194" s="22"/>
    </row>
    <row r="195" spans="1:18" ht="15" customHeight="1">
      <c r="A195" s="174"/>
      <c r="B195" s="174"/>
      <c r="C195" s="174"/>
      <c r="D195" s="413"/>
      <c r="E195" s="321" t="str">
        <f>"Price/ revenue constraint for "&amp;CONCATENATE(LEFT(Q7, 4)-1 &amp;"-" &amp;IF(Q7&gt;"2009-10",,"0") &amp;RIGHT(Q7,2)-1)&amp; " (Nominal)"</f>
        <v>Price/ revenue constraint for 2013-14 (Nominal)</v>
      </c>
      <c r="F195" s="321"/>
      <c r="G195" s="321"/>
      <c r="H195" s="321"/>
      <c r="I195" s="181"/>
      <c r="J195" s="181"/>
      <c r="K195" s="181"/>
      <c r="L195" s="181"/>
      <c r="M195" s="181"/>
      <c r="N195" s="181"/>
      <c r="O195" s="181"/>
      <c r="P195" s="181"/>
      <c r="Q195" s="181"/>
      <c r="R195" s="181"/>
    </row>
    <row r="196" spans="1:18" ht="13.5" customHeight="1">
      <c r="A196" s="20"/>
      <c r="B196" s="20"/>
      <c r="C196" s="20"/>
      <c r="D196" s="286"/>
      <c r="E196" s="91"/>
      <c r="F196" s="18"/>
      <c r="G196" s="82" t="s">
        <v>49</v>
      </c>
      <c r="H196" s="28"/>
      <c r="I196" s="22"/>
      <c r="J196" s="22"/>
      <c r="K196" s="22"/>
      <c r="L196" s="22"/>
      <c r="M196" s="22"/>
      <c r="N196" s="22"/>
      <c r="O196" s="22"/>
      <c r="P196" s="22"/>
      <c r="Q196" s="22"/>
      <c r="R196" s="22"/>
    </row>
    <row r="197" spans="1:18" ht="12" customHeight="1">
      <c r="A197" s="20"/>
      <c r="B197" s="20"/>
      <c r="C197" s="20"/>
      <c r="D197" s="286"/>
      <c r="E197" s="124" t="s">
        <v>284</v>
      </c>
      <c r="F197" s="18"/>
      <c r="G197" s="418">
        <v>268.45600000000002</v>
      </c>
      <c r="H197" s="28"/>
      <c r="I197" s="22"/>
      <c r="J197" s="22"/>
      <c r="K197" s="22"/>
      <c r="L197" s="22"/>
      <c r="M197" s="22"/>
      <c r="N197" s="22"/>
      <c r="O197" s="22"/>
      <c r="P197" s="22"/>
      <c r="Q197" s="22"/>
      <c r="R197" s="22"/>
    </row>
    <row r="198" spans="1:18" ht="12" customHeight="1">
      <c r="A198" s="20"/>
      <c r="B198" s="20"/>
      <c r="C198" s="20"/>
      <c r="D198" s="286"/>
      <c r="E198" s="124"/>
      <c r="F198" s="27"/>
      <c r="G198" s="402"/>
      <c r="H198" s="28"/>
      <c r="I198" s="22"/>
      <c r="J198" s="22"/>
      <c r="K198" s="22"/>
      <c r="L198" s="22"/>
      <c r="M198" s="22"/>
      <c r="N198" s="22"/>
      <c r="O198" s="22"/>
      <c r="P198" s="22"/>
      <c r="Q198" s="22"/>
      <c r="R198" s="22"/>
    </row>
    <row r="199" spans="1:18" ht="12" customHeight="1">
      <c r="A199" s="20"/>
      <c r="B199" s="20"/>
      <c r="C199" s="20"/>
      <c r="D199" s="286"/>
      <c r="E199" s="18"/>
      <c r="F199" s="18"/>
      <c r="G199" s="28"/>
      <c r="H199" s="28"/>
      <c r="I199" s="22"/>
      <c r="J199" s="22"/>
      <c r="K199" s="22"/>
      <c r="L199" s="22"/>
      <c r="M199" s="22"/>
      <c r="N199" s="22"/>
      <c r="O199" s="22"/>
      <c r="P199" s="22"/>
      <c r="Q199" s="22"/>
      <c r="R199" s="22"/>
    </row>
    <row r="200" spans="1:18" ht="21.75" customHeight="1">
      <c r="A200" s="20"/>
      <c r="B200" s="20"/>
      <c r="C200" s="20"/>
      <c r="D200" s="286"/>
      <c r="E200" s="20"/>
      <c r="F200" s="18"/>
      <c r="G200" s="27"/>
      <c r="H200" s="29"/>
      <c r="I200" s="18"/>
      <c r="J200" s="18"/>
      <c r="K200" s="18"/>
      <c r="L200" s="18"/>
      <c r="M200" s="18"/>
      <c r="N200" s="18"/>
      <c r="O200" s="18"/>
      <c r="P200" s="18"/>
      <c r="Q200" s="18"/>
      <c r="R200" s="18"/>
    </row>
    <row r="205" spans="1:18">
      <c r="D205" s="414"/>
    </row>
    <row r="206" spans="1:18">
      <c r="D206" s="415"/>
    </row>
    <row r="207" spans="1:18">
      <c r="D207" s="415"/>
    </row>
    <row r="208" spans="1:18">
      <c r="D208" s="415"/>
    </row>
    <row r="228" spans="4:8">
      <c r="H228" s="407"/>
    </row>
    <row r="229" spans="4:8">
      <c r="H229" s="408"/>
    </row>
    <row r="230" spans="4:8">
      <c r="H230" s="408"/>
    </row>
    <row r="231" spans="4:8">
      <c r="H231" s="408"/>
    </row>
    <row r="236" spans="4:8" s="407" customFormat="1">
      <c r="D236" s="130"/>
      <c r="E236" s="3"/>
      <c r="F236"/>
      <c r="G236" s="2"/>
      <c r="H236" s="4"/>
    </row>
    <row r="237" spans="4:8" s="408" customFormat="1">
      <c r="D237" s="130"/>
      <c r="E237" s="3"/>
      <c r="F237"/>
      <c r="G237" s="2"/>
      <c r="H237" s="4"/>
    </row>
    <row r="238" spans="4:8" s="408" customFormat="1">
      <c r="D238" s="130"/>
      <c r="E238" s="3"/>
      <c r="F238"/>
      <c r="G238" s="2"/>
      <c r="H238" s="4"/>
    </row>
    <row r="239" spans="4:8" s="408" customFormat="1">
      <c r="D239" s="130"/>
      <c r="E239" s="3"/>
      <c r="F239"/>
      <c r="G239" s="2"/>
      <c r="H239" s="4"/>
    </row>
    <row r="242" spans="25:25">
      <c r="Y242" s="130" t="s">
        <v>280</v>
      </c>
    </row>
  </sheetData>
  <mergeCells count="201">
    <mergeCell ref="E181:F181"/>
    <mergeCell ref="E163:F163"/>
    <mergeCell ref="E164:F164"/>
    <mergeCell ref="E170:F170"/>
    <mergeCell ref="E169:F169"/>
    <mergeCell ref="E172:F172"/>
    <mergeCell ref="E171:F171"/>
    <mergeCell ref="E173:F173"/>
    <mergeCell ref="E193:F193"/>
    <mergeCell ref="E187:F187"/>
    <mergeCell ref="E190:F190"/>
    <mergeCell ref="E179:F179"/>
    <mergeCell ref="E188:F188"/>
    <mergeCell ref="E189:F189"/>
    <mergeCell ref="E186:F186"/>
    <mergeCell ref="E182:F182"/>
    <mergeCell ref="E178:F178"/>
    <mergeCell ref="E191:F191"/>
    <mergeCell ref="E192:F192"/>
    <mergeCell ref="E2:F2"/>
    <mergeCell ref="E109:F109"/>
    <mergeCell ref="E110:F110"/>
    <mergeCell ref="E96:F96"/>
    <mergeCell ref="E97:F97"/>
    <mergeCell ref="E118:F118"/>
    <mergeCell ref="E121:F121"/>
    <mergeCell ref="E177:F177"/>
    <mergeCell ref="E125:F125"/>
    <mergeCell ref="E120:F120"/>
    <mergeCell ref="E111:F111"/>
    <mergeCell ref="E112:F112"/>
    <mergeCell ref="E119:F119"/>
    <mergeCell ref="E127:F127"/>
    <mergeCell ref="E126:F126"/>
    <mergeCell ref="E116:F116"/>
    <mergeCell ref="E117:F117"/>
    <mergeCell ref="E122:F122"/>
    <mergeCell ref="E123:F123"/>
    <mergeCell ref="E113:F113"/>
    <mergeCell ref="E114:F114"/>
    <mergeCell ref="E124:F124"/>
    <mergeCell ref="E167:F167"/>
    <mergeCell ref="E145:F145"/>
    <mergeCell ref="E160:F160"/>
    <mergeCell ref="E168:F168"/>
    <mergeCell ref="E87:F87"/>
    <mergeCell ref="E88:F88"/>
    <mergeCell ref="E89:F89"/>
    <mergeCell ref="E90:F90"/>
    <mergeCell ref="E128:F128"/>
    <mergeCell ref="E129:F129"/>
    <mergeCell ref="E135:F135"/>
    <mergeCell ref="E115:F115"/>
    <mergeCell ref="E103:F103"/>
    <mergeCell ref="E165:F165"/>
    <mergeCell ref="E166:F166"/>
    <mergeCell ref="E157:F157"/>
    <mergeCell ref="E148:F148"/>
    <mergeCell ref="E149:F149"/>
    <mergeCell ref="E105:F105"/>
    <mergeCell ref="E104:F104"/>
    <mergeCell ref="E102:F102"/>
    <mergeCell ref="E130:F130"/>
    <mergeCell ref="E133:F133"/>
    <mergeCell ref="E134:F134"/>
    <mergeCell ref="E161:F161"/>
    <mergeCell ref="E162:F162"/>
    <mergeCell ref="E101:F101"/>
    <mergeCell ref="E83:F83"/>
    <mergeCell ref="E94:F94"/>
    <mergeCell ref="E91:F91"/>
    <mergeCell ref="E92:F92"/>
    <mergeCell ref="E84:F84"/>
    <mergeCell ref="E85:F85"/>
    <mergeCell ref="E86:F86"/>
    <mergeCell ref="E95:F95"/>
    <mergeCell ref="E98:F98"/>
    <mergeCell ref="E99:F99"/>
    <mergeCell ref="E100:F100"/>
    <mergeCell ref="G24:I24"/>
    <mergeCell ref="G25:I25"/>
    <mergeCell ref="G26:I26"/>
    <mergeCell ref="G8:I8"/>
    <mergeCell ref="E48:F48"/>
    <mergeCell ref="E49:F49"/>
    <mergeCell ref="E66:F66"/>
    <mergeCell ref="E21:F21"/>
    <mergeCell ref="E41:F41"/>
    <mergeCell ref="E22:F22"/>
    <mergeCell ref="E23:F23"/>
    <mergeCell ref="E24:F24"/>
    <mergeCell ref="E54:F54"/>
    <mergeCell ref="E25:F25"/>
    <mergeCell ref="E26:F26"/>
    <mergeCell ref="E37:F37"/>
    <mergeCell ref="E27:F27"/>
    <mergeCell ref="G20:I20"/>
    <mergeCell ref="E18:F18"/>
    <mergeCell ref="E19:F19"/>
    <mergeCell ref="G27:I27"/>
    <mergeCell ref="G30:I30"/>
    <mergeCell ref="G31:I31"/>
    <mergeCell ref="E55:F55"/>
    <mergeCell ref="G2:H2"/>
    <mergeCell ref="G17:I17"/>
    <mergeCell ref="G18:I18"/>
    <mergeCell ref="G19:I19"/>
    <mergeCell ref="G16:I16"/>
    <mergeCell ref="G9:I9"/>
    <mergeCell ref="G6:I6"/>
    <mergeCell ref="G13:I13"/>
    <mergeCell ref="G14:I14"/>
    <mergeCell ref="G10:I10"/>
    <mergeCell ref="G7:I7"/>
    <mergeCell ref="E7:F7"/>
    <mergeCell ref="E8:F8"/>
    <mergeCell ref="E9:F9"/>
    <mergeCell ref="E10:F10"/>
    <mergeCell ref="E11:F11"/>
    <mergeCell ref="E12:F12"/>
    <mergeCell ref="G11:I11"/>
    <mergeCell ref="G12:I12"/>
    <mergeCell ref="G15:I15"/>
    <mergeCell ref="G21:I21"/>
    <mergeCell ref="G22:I22"/>
    <mergeCell ref="G23:I23"/>
    <mergeCell ref="E13:F13"/>
    <mergeCell ref="E14:F14"/>
    <mergeCell ref="E15:F15"/>
    <mergeCell ref="E16:F16"/>
    <mergeCell ref="E17:F17"/>
    <mergeCell ref="E20:F20"/>
    <mergeCell ref="E32:F32"/>
    <mergeCell ref="E42:F42"/>
    <mergeCell ref="E43:F43"/>
    <mergeCell ref="E30:F30"/>
    <mergeCell ref="E31:F31"/>
    <mergeCell ref="E28:F28"/>
    <mergeCell ref="E29:F29"/>
    <mergeCell ref="G28:I28"/>
    <mergeCell ref="G29:I29"/>
    <mergeCell ref="G32:I32"/>
    <mergeCell ref="G34:I34"/>
    <mergeCell ref="G35:I35"/>
    <mergeCell ref="E44:F44"/>
    <mergeCell ref="E60:F60"/>
    <mergeCell ref="E61:F61"/>
    <mergeCell ref="E62:F62"/>
    <mergeCell ref="E63:F63"/>
    <mergeCell ref="E64:F64"/>
    <mergeCell ref="G36:I36"/>
    <mergeCell ref="G33:I33"/>
    <mergeCell ref="E34:F34"/>
    <mergeCell ref="E35:F35"/>
    <mergeCell ref="E36:F36"/>
    <mergeCell ref="E33:F33"/>
    <mergeCell ref="E56:F56"/>
    <mergeCell ref="E58:F58"/>
    <mergeCell ref="E57:F57"/>
    <mergeCell ref="E50:F50"/>
    <mergeCell ref="E51:F51"/>
    <mergeCell ref="E52:F52"/>
    <mergeCell ref="E53:F53"/>
    <mergeCell ref="E59:F59"/>
    <mergeCell ref="E131:F131"/>
    <mergeCell ref="E132:F132"/>
    <mergeCell ref="E139:F139"/>
    <mergeCell ref="E136:F136"/>
    <mergeCell ref="E137:F137"/>
    <mergeCell ref="E158:F158"/>
    <mergeCell ref="E45:F45"/>
    <mergeCell ref="E46:F46"/>
    <mergeCell ref="E47:F47"/>
    <mergeCell ref="E68:F68"/>
    <mergeCell ref="E67:F67"/>
    <mergeCell ref="E65:F65"/>
    <mergeCell ref="E69:F69"/>
    <mergeCell ref="E93:F93"/>
    <mergeCell ref="E70:F70"/>
    <mergeCell ref="E75:F75"/>
    <mergeCell ref="E71:F71"/>
    <mergeCell ref="E76:F76"/>
    <mergeCell ref="E78:F78"/>
    <mergeCell ref="E77:F77"/>
    <mergeCell ref="E79:F79"/>
    <mergeCell ref="E80:F80"/>
    <mergeCell ref="E81:F81"/>
    <mergeCell ref="E82:F82"/>
    <mergeCell ref="E159:F159"/>
    <mergeCell ref="E153:F153"/>
    <mergeCell ref="E154:F154"/>
    <mergeCell ref="E155:F155"/>
    <mergeCell ref="E156:F156"/>
    <mergeCell ref="E138:F138"/>
    <mergeCell ref="E143:F143"/>
    <mergeCell ref="E144:F144"/>
    <mergeCell ref="E152:F152"/>
    <mergeCell ref="E150:F150"/>
    <mergeCell ref="E151:F151"/>
    <mergeCell ref="E146:F146"/>
    <mergeCell ref="E147:F147"/>
  </mergeCells>
  <phoneticPr fontId="0" type="noConversion"/>
  <dataValidations disablePrompts="1" count="1">
    <dataValidation type="custom" showInputMessage="1" showErrorMessage="1" error="Invalid input, please try again." sqref="L31:M36 O31:P36">
      <formula1>AND(L31&lt;&gt;"",OR(L31="n/a",AND(L31&gt;=0,L31&lt;=100)))</formula1>
    </dataValidation>
  </dataValidations>
  <printOptions headings="1"/>
  <pageMargins left="0.75" right="0.75" top="1" bottom="1" header="0.5" footer="0.5"/>
  <pageSetup paperSize="9" scale="12" orientation="landscape" horizontalDpi="4294967292" r:id="rId1"/>
  <headerFooter alignWithMargins="0"/>
  <legacyDrawing r:id="rId2"/>
</worksheet>
</file>

<file path=xl/worksheets/sheet4.xml><?xml version="1.0" encoding="utf-8"?>
<worksheet xmlns="http://schemas.openxmlformats.org/spreadsheetml/2006/main" xmlns:r="http://schemas.openxmlformats.org/officeDocument/2006/relationships">
  <sheetPr codeName="Sheet1"/>
  <dimension ref="A1:P83"/>
  <sheetViews>
    <sheetView topLeftCell="A4" zoomScale="115" zoomScaleNormal="115" workbookViewId="0">
      <selection activeCell="F18" sqref="F18"/>
    </sheetView>
  </sheetViews>
  <sheetFormatPr defaultRowHeight="12.75"/>
  <cols>
    <col min="1" max="1" width="3.28515625" style="8" customWidth="1"/>
    <col min="2" max="2" width="44.42578125" style="8" customWidth="1"/>
    <col min="3" max="3" width="8.7109375" style="8" customWidth="1"/>
    <col min="4" max="4" width="4.5703125" style="8" customWidth="1"/>
    <col min="5" max="5" width="1.42578125" style="8" customWidth="1"/>
    <col min="6" max="6" width="15.85546875" style="9" customWidth="1"/>
    <col min="7" max="7" width="13.7109375" style="8" customWidth="1"/>
    <col min="8" max="16384" width="9.140625" style="8"/>
  </cols>
  <sheetData>
    <row r="1" spans="1:16">
      <c r="A1" s="55"/>
      <c r="B1" s="55"/>
      <c r="C1" s="55"/>
      <c r="D1" s="55"/>
      <c r="E1" s="55"/>
      <c r="F1" s="56"/>
      <c r="G1" s="55"/>
      <c r="H1" s="55"/>
      <c r="I1" s="55"/>
      <c r="J1" s="55"/>
      <c r="K1" s="55"/>
      <c r="L1" s="55"/>
      <c r="M1" s="55"/>
      <c r="N1" s="55"/>
      <c r="O1" s="55"/>
      <c r="P1" s="55"/>
    </row>
    <row r="2" spans="1:16" ht="15.75">
      <c r="A2" s="55"/>
      <c r="B2" s="135" t="s">
        <v>101</v>
      </c>
      <c r="C2" s="55"/>
      <c r="D2" s="55"/>
      <c r="E2" s="55"/>
      <c r="F2" s="56"/>
      <c r="G2" s="55"/>
      <c r="H2" s="55"/>
      <c r="I2" s="55"/>
      <c r="J2" s="55"/>
      <c r="K2" s="55"/>
      <c r="L2" s="55"/>
      <c r="M2" s="55"/>
      <c r="N2" s="55"/>
      <c r="O2" s="55"/>
      <c r="P2" s="55"/>
    </row>
    <row r="3" spans="1:16">
      <c r="A3" s="55"/>
      <c r="B3" s="55"/>
      <c r="C3" s="55"/>
      <c r="D3" s="55"/>
      <c r="E3" s="55"/>
      <c r="F3" s="56"/>
      <c r="G3" s="55"/>
      <c r="H3" s="55"/>
      <c r="I3" s="55"/>
      <c r="J3" s="55"/>
      <c r="K3" s="55"/>
      <c r="L3" s="55"/>
      <c r="M3" s="55"/>
      <c r="N3" s="55"/>
      <c r="O3" s="55"/>
      <c r="P3" s="55"/>
    </row>
    <row r="4" spans="1:16" ht="15.75">
      <c r="A4" s="186"/>
      <c r="B4" s="171"/>
      <c r="C4" s="187"/>
      <c r="D4" s="188"/>
      <c r="E4" s="188"/>
      <c r="F4" s="189"/>
      <c r="G4" s="186"/>
      <c r="H4" s="190"/>
      <c r="I4" s="190"/>
      <c r="J4" s="190"/>
      <c r="K4" s="190"/>
      <c r="L4" s="190"/>
      <c r="M4" s="190"/>
      <c r="N4" s="55"/>
      <c r="O4" s="55"/>
      <c r="P4" s="55"/>
    </row>
    <row r="5" spans="1:16" s="11" customFormat="1">
      <c r="A5" s="51"/>
      <c r="B5" s="51"/>
      <c r="C5" s="51"/>
      <c r="D5" s="51"/>
      <c r="E5" s="51"/>
      <c r="F5" s="65"/>
      <c r="G5" s="51"/>
      <c r="H5" s="51"/>
      <c r="I5" s="51"/>
      <c r="J5" s="51"/>
      <c r="K5" s="51"/>
      <c r="L5" s="51"/>
      <c r="M5" s="51"/>
      <c r="N5" s="51"/>
      <c r="O5" s="51"/>
      <c r="P5" s="51"/>
    </row>
    <row r="6" spans="1:16" s="11" customFormat="1" ht="38.25">
      <c r="A6" s="51"/>
      <c r="B6" s="52"/>
      <c r="C6" s="52"/>
      <c r="D6" s="73"/>
      <c r="E6" s="69"/>
      <c r="F6" s="70" t="s">
        <v>74</v>
      </c>
      <c r="G6" s="71" t="s">
        <v>73</v>
      </c>
      <c r="H6" s="72"/>
      <c r="I6" s="72"/>
      <c r="J6" s="72"/>
      <c r="K6" s="72"/>
      <c r="L6" s="51"/>
      <c r="M6" s="51"/>
      <c r="N6" s="51"/>
      <c r="O6" s="51"/>
      <c r="P6" s="51"/>
    </row>
    <row r="7" spans="1:16" s="11" customFormat="1">
      <c r="A7" s="51"/>
      <c r="B7" s="51" t="s">
        <v>0</v>
      </c>
      <c r="C7" s="52"/>
      <c r="D7" s="67" t="s">
        <v>46</v>
      </c>
      <c r="E7" s="65"/>
      <c r="F7" s="146">
        <f>Rf</f>
        <v>4.7800000000000002E-2</v>
      </c>
      <c r="G7" s="147"/>
      <c r="H7" s="54"/>
      <c r="I7" s="51"/>
      <c r="J7" s="51"/>
      <c r="K7" s="51"/>
      <c r="L7" s="51"/>
      <c r="M7" s="51"/>
      <c r="N7" s="51"/>
      <c r="O7" s="51"/>
      <c r="P7" s="51"/>
    </row>
    <row r="8" spans="1:16" s="11" customFormat="1">
      <c r="A8" s="51"/>
      <c r="B8" s="51" t="s">
        <v>1</v>
      </c>
      <c r="C8" s="52"/>
      <c r="D8" s="67" t="s">
        <v>94</v>
      </c>
      <c r="E8" s="65"/>
      <c r="F8" s="148">
        <f>(1+F7)/(1+F9)-1</f>
        <v>2.2243902439024632E-2</v>
      </c>
      <c r="G8" s="58"/>
      <c r="H8" s="54"/>
      <c r="I8" s="51"/>
      <c r="J8" s="51"/>
      <c r="K8" s="51"/>
      <c r="L8" s="51"/>
      <c r="M8" s="51"/>
      <c r="N8" s="51"/>
      <c r="O8" s="51"/>
      <c r="P8" s="51"/>
    </row>
    <row r="9" spans="1:16" s="11" customFormat="1">
      <c r="A9" s="51"/>
      <c r="B9" s="51" t="s">
        <v>2</v>
      </c>
      <c r="C9" s="52"/>
      <c r="D9" s="67" t="s">
        <v>3</v>
      </c>
      <c r="E9" s="65"/>
      <c r="F9" s="148">
        <f>f</f>
        <v>2.5000000000000001E-2</v>
      </c>
      <c r="G9" s="58"/>
      <c r="H9" s="125"/>
      <c r="I9" s="51"/>
      <c r="J9" s="51"/>
      <c r="K9" s="51"/>
      <c r="L9" s="51"/>
      <c r="M9" s="51"/>
      <c r="N9" s="51"/>
      <c r="O9" s="51"/>
      <c r="P9" s="51"/>
    </row>
    <row r="10" spans="1:16" s="11" customFormat="1">
      <c r="A10" s="51"/>
      <c r="B10" s="51" t="s">
        <v>146</v>
      </c>
      <c r="C10" s="52"/>
      <c r="D10" s="67" t="s">
        <v>185</v>
      </c>
      <c r="E10" s="65"/>
      <c r="F10" s="148">
        <f>Drp</f>
        <v>3.2000000000000008E-2</v>
      </c>
      <c r="G10" s="58"/>
      <c r="H10" s="51"/>
      <c r="I10" s="51"/>
      <c r="J10" s="51"/>
      <c r="K10" s="51"/>
      <c r="L10" s="51"/>
      <c r="M10" s="51"/>
      <c r="N10" s="51"/>
      <c r="O10" s="51"/>
      <c r="P10" s="51"/>
    </row>
    <row r="11" spans="1:16" s="11" customFormat="1">
      <c r="A11" s="51"/>
      <c r="B11" s="51" t="s">
        <v>152</v>
      </c>
      <c r="C11" s="52"/>
      <c r="D11" s="67" t="s">
        <v>95</v>
      </c>
      <c r="E11" s="65"/>
      <c r="F11" s="148">
        <f xml:space="preserve"> F7+F10</f>
        <v>7.980000000000001E-2</v>
      </c>
      <c r="G11" s="58"/>
      <c r="H11" s="51"/>
      <c r="I11" s="51"/>
      <c r="J11" s="51"/>
      <c r="K11" s="51"/>
      <c r="L11" s="51"/>
      <c r="M11" s="51"/>
      <c r="N11" s="51"/>
      <c r="O11" s="51"/>
      <c r="P11" s="51"/>
    </row>
    <row r="12" spans="1:16" s="11" customFormat="1">
      <c r="A12" s="51"/>
      <c r="B12" s="51" t="s">
        <v>151</v>
      </c>
      <c r="C12" s="52"/>
      <c r="D12" s="67" t="s">
        <v>96</v>
      </c>
      <c r="E12" s="65"/>
      <c r="F12" s="148">
        <f>(1+F11)/(1+F9)-1</f>
        <v>5.3463414634146611E-2</v>
      </c>
      <c r="G12" s="58"/>
      <c r="H12" s="51"/>
      <c r="I12" s="51"/>
      <c r="J12" s="51"/>
      <c r="K12" s="51"/>
      <c r="L12" s="51"/>
      <c r="M12" s="51"/>
      <c r="N12" s="51"/>
      <c r="O12" s="51"/>
      <c r="P12" s="51"/>
    </row>
    <row r="13" spans="1:16" s="11" customFormat="1">
      <c r="A13" s="51"/>
      <c r="B13" s="51" t="s">
        <v>47</v>
      </c>
      <c r="C13" s="52"/>
      <c r="D13" s="67" t="s">
        <v>45</v>
      </c>
      <c r="E13" s="65"/>
      <c r="F13" s="148">
        <f>Mrp</f>
        <v>6.5000000000000002E-2</v>
      </c>
      <c r="G13" s="58"/>
      <c r="H13" s="51"/>
      <c r="I13" s="51"/>
      <c r="J13" s="51"/>
      <c r="K13" s="51"/>
      <c r="L13" s="51"/>
      <c r="M13" s="51"/>
      <c r="N13" s="51"/>
      <c r="O13" s="51"/>
      <c r="P13" s="51"/>
    </row>
    <row r="14" spans="1:16" s="11" customFormat="1">
      <c r="A14" s="51"/>
      <c r="B14" s="51" t="s">
        <v>4</v>
      </c>
      <c r="C14" s="52"/>
      <c r="D14" s="67" t="s">
        <v>5</v>
      </c>
      <c r="E14" s="65"/>
      <c r="F14" s="149">
        <v>0.3</v>
      </c>
      <c r="G14" s="150"/>
      <c r="H14" s="51"/>
      <c r="I14" s="51"/>
      <c r="J14" s="51"/>
      <c r="K14" s="51"/>
      <c r="L14" s="51"/>
      <c r="M14" s="51"/>
      <c r="N14" s="51"/>
      <c r="O14" s="51"/>
      <c r="P14" s="51"/>
    </row>
    <row r="15" spans="1:16" s="11" customFormat="1">
      <c r="A15" s="51"/>
      <c r="B15" s="51" t="s">
        <v>245</v>
      </c>
      <c r="C15" s="52"/>
      <c r="D15" s="67" t="s">
        <v>6</v>
      </c>
      <c r="E15" s="65"/>
      <c r="F15" s="151">
        <v>0.20885489550662328</v>
      </c>
      <c r="G15" s="184">
        <f ca="1">Analysis!$D$60</f>
        <v>0.20885293456392073</v>
      </c>
      <c r="H15" s="51"/>
      <c r="I15" s="51"/>
      <c r="J15" s="51"/>
      <c r="K15" s="51"/>
      <c r="L15" s="51"/>
      <c r="M15" s="51"/>
      <c r="N15" s="51"/>
      <c r="O15" s="51"/>
      <c r="P15" s="51"/>
    </row>
    <row r="16" spans="1:16" s="11" customFormat="1">
      <c r="A16" s="51"/>
      <c r="B16" s="51" t="s">
        <v>57</v>
      </c>
      <c r="C16" s="52"/>
      <c r="D16" s="67" t="s">
        <v>7</v>
      </c>
      <c r="E16" s="65"/>
      <c r="F16" s="420">
        <f ca="1">Td</f>
        <v>0.29999999999894</v>
      </c>
      <c r="G16" s="185">
        <f ca="1">Analysis!$D$70</f>
        <v>0.29999999999894</v>
      </c>
      <c r="H16" s="51"/>
      <c r="I16" s="51"/>
      <c r="J16" s="51"/>
      <c r="K16" s="51"/>
      <c r="L16" s="51"/>
      <c r="M16" s="51"/>
      <c r="N16" s="51"/>
      <c r="O16" s="51"/>
      <c r="P16" s="51"/>
    </row>
    <row r="17" spans="1:16" s="11" customFormat="1">
      <c r="A17" s="51"/>
      <c r="B17" s="22" t="s">
        <v>145</v>
      </c>
      <c r="C17" s="52"/>
      <c r="D17" s="182" t="s">
        <v>8</v>
      </c>
      <c r="E17" s="65"/>
      <c r="F17" s="146">
        <f>g</f>
        <v>0.25</v>
      </c>
      <c r="G17" s="59"/>
      <c r="H17" s="51"/>
      <c r="I17" s="51"/>
      <c r="J17" s="51"/>
      <c r="K17" s="51"/>
      <c r="L17" s="51"/>
      <c r="M17" s="51"/>
      <c r="N17" s="51"/>
      <c r="O17" s="51"/>
      <c r="P17" s="51"/>
    </row>
    <row r="18" spans="1:16" s="11" customFormat="1">
      <c r="A18" s="51"/>
      <c r="B18" s="51" t="s">
        <v>105</v>
      </c>
      <c r="C18" s="52"/>
      <c r="D18" s="67" t="s">
        <v>9</v>
      </c>
      <c r="E18" s="65"/>
      <c r="F18" s="148">
        <f>1-F19</f>
        <v>0.4</v>
      </c>
      <c r="G18" s="59"/>
      <c r="H18" s="51"/>
      <c r="I18" s="51"/>
      <c r="J18" s="51"/>
      <c r="K18" s="51"/>
      <c r="L18" s="51"/>
      <c r="M18" s="51"/>
      <c r="N18" s="51"/>
      <c r="O18" s="51"/>
      <c r="P18" s="51"/>
    </row>
    <row r="19" spans="1:16" s="11" customFormat="1">
      <c r="A19" s="51"/>
      <c r="B19" s="51" t="s">
        <v>106</v>
      </c>
      <c r="C19" s="52"/>
      <c r="D19" s="67" t="s">
        <v>10</v>
      </c>
      <c r="E19" s="65"/>
      <c r="F19" s="148">
        <f>Dv</f>
        <v>0.6</v>
      </c>
      <c r="G19" s="59"/>
      <c r="H19" s="51"/>
      <c r="I19" s="51"/>
      <c r="J19" s="51"/>
      <c r="K19" s="51"/>
      <c r="L19" s="51"/>
      <c r="M19" s="51"/>
      <c r="N19" s="51"/>
      <c r="O19" s="51"/>
      <c r="P19" s="51"/>
    </row>
    <row r="20" spans="1:16" s="11" customFormat="1">
      <c r="A20" s="51"/>
      <c r="B20" s="51" t="s">
        <v>143</v>
      </c>
      <c r="C20" s="52"/>
      <c r="D20" s="183" t="s">
        <v>70</v>
      </c>
      <c r="E20" s="65"/>
      <c r="F20" s="421">
        <f>Be</f>
        <v>0.82</v>
      </c>
      <c r="G20" s="59"/>
      <c r="H20" s="126"/>
      <c r="I20" s="51"/>
      <c r="J20" s="51"/>
      <c r="K20" s="51"/>
      <c r="L20" s="51"/>
      <c r="M20" s="51"/>
      <c r="N20" s="51"/>
      <c r="O20" s="51"/>
      <c r="P20" s="51"/>
    </row>
    <row r="21" spans="1:16" s="11" customFormat="1">
      <c r="A21" s="51"/>
      <c r="B21" s="51"/>
      <c r="C21" s="51"/>
      <c r="D21" s="51"/>
      <c r="E21" s="51"/>
      <c r="F21" s="49"/>
      <c r="G21" s="60"/>
      <c r="H21" s="51"/>
      <c r="I21" s="51"/>
      <c r="J21" s="51"/>
      <c r="K21" s="51"/>
      <c r="L21" s="51"/>
      <c r="M21" s="51"/>
      <c r="N21" s="51"/>
      <c r="O21" s="51"/>
      <c r="P21" s="51"/>
    </row>
    <row r="22" spans="1:16" s="11" customFormat="1">
      <c r="A22" s="191"/>
      <c r="B22" s="192" t="s">
        <v>52</v>
      </c>
      <c r="C22" s="193"/>
      <c r="D22" s="194"/>
      <c r="E22" s="194"/>
      <c r="F22" s="195"/>
      <c r="G22" s="191"/>
      <c r="H22" s="196"/>
      <c r="I22" s="196"/>
      <c r="J22" s="196"/>
      <c r="K22" s="196"/>
      <c r="L22" s="196"/>
      <c r="M22" s="196"/>
      <c r="N22" s="51"/>
      <c r="O22" s="51"/>
      <c r="P22" s="51"/>
    </row>
    <row r="23" spans="1:16" s="11" customFormat="1">
      <c r="A23" s="51"/>
      <c r="B23" s="61"/>
      <c r="C23" s="51"/>
      <c r="D23" s="51"/>
      <c r="E23" s="51"/>
      <c r="F23" s="62"/>
      <c r="G23" s="60"/>
      <c r="H23" s="51"/>
      <c r="I23" s="51"/>
      <c r="J23" s="51"/>
      <c r="K23" s="51"/>
      <c r="L23" s="51"/>
      <c r="M23" s="51"/>
      <c r="N23" s="51"/>
      <c r="O23" s="51"/>
      <c r="P23" s="51"/>
    </row>
    <row r="24" spans="1:16" s="11" customFormat="1">
      <c r="A24" s="51"/>
      <c r="B24" s="51"/>
      <c r="C24" s="52"/>
      <c r="D24" s="52"/>
      <c r="E24" s="52"/>
      <c r="F24" s="64" t="s">
        <v>51</v>
      </c>
      <c r="G24" s="63"/>
      <c r="H24" s="51"/>
      <c r="I24" s="51"/>
      <c r="J24" s="51"/>
      <c r="K24" s="51"/>
      <c r="L24" s="51"/>
      <c r="M24" s="51"/>
      <c r="N24" s="51"/>
      <c r="O24" s="51"/>
      <c r="P24" s="51"/>
    </row>
    <row r="25" spans="1:16" s="11" customFormat="1">
      <c r="A25" s="51"/>
      <c r="B25" s="51" t="s">
        <v>110</v>
      </c>
      <c r="C25" s="478"/>
      <c r="D25" s="478"/>
      <c r="E25" s="52"/>
      <c r="F25" s="152">
        <f>F7+F20*(F13)</f>
        <v>0.1011</v>
      </c>
      <c r="G25" s="197">
        <f ca="1">Analysis!$E$62</f>
        <v>0.10109999999999157</v>
      </c>
      <c r="H25" s="51"/>
      <c r="I25" s="51"/>
      <c r="J25" s="51"/>
      <c r="K25" s="51"/>
      <c r="L25" s="51"/>
      <c r="M25" s="51"/>
      <c r="N25" s="53"/>
      <c r="O25" s="53"/>
      <c r="P25" s="51"/>
    </row>
    <row r="26" spans="1:16" s="11" customFormat="1">
      <c r="A26" s="51"/>
      <c r="B26" s="51" t="s">
        <v>111</v>
      </c>
      <c r="C26" s="52"/>
      <c r="D26" s="53"/>
      <c r="E26" s="53"/>
      <c r="F26" s="153">
        <f>(1+F25)/(1+F9)-1</f>
        <v>7.4243902439024456E-2</v>
      </c>
      <c r="G26" s="198">
        <f ca="1">Analysis!$E$66</f>
        <v>7.4243902439032158E-2</v>
      </c>
      <c r="H26" s="51"/>
      <c r="I26" s="51"/>
      <c r="J26" s="51"/>
      <c r="K26" s="51"/>
      <c r="L26" s="51"/>
      <c r="M26" s="51"/>
      <c r="N26" s="53"/>
      <c r="O26" s="53"/>
      <c r="P26" s="51"/>
    </row>
    <row r="27" spans="1:16" s="11" customFormat="1">
      <c r="A27" s="51"/>
      <c r="B27" s="61" t="s">
        <v>11</v>
      </c>
      <c r="C27" s="51"/>
      <c r="D27" s="51"/>
      <c r="E27" s="51"/>
      <c r="F27" s="154">
        <f>F18*F25+F19*F11</f>
        <v>8.832000000000001E-2</v>
      </c>
      <c r="G27" s="199">
        <f ca="1">Analysis!$E$76</f>
        <v>8.8320000000041102E-2</v>
      </c>
      <c r="H27" s="51"/>
      <c r="I27" s="51"/>
      <c r="J27" s="51"/>
      <c r="K27" s="51"/>
      <c r="L27" s="51"/>
      <c r="M27" s="51"/>
      <c r="N27" s="53"/>
      <c r="O27" s="53"/>
      <c r="P27" s="51"/>
    </row>
    <row r="28" spans="1:16" s="11" customFormat="1">
      <c r="A28" s="51"/>
      <c r="B28" s="51" t="s">
        <v>12</v>
      </c>
      <c r="C28" s="51"/>
      <c r="D28" s="51"/>
      <c r="E28" s="51"/>
      <c r="F28" s="153">
        <f>F18*F26+F19*F12</f>
        <v>6.1775609756097749E-2</v>
      </c>
      <c r="G28" s="198">
        <f ca="1">Analysis!$E$77</f>
        <v>6.1775609756095647E-2</v>
      </c>
      <c r="H28" s="51"/>
      <c r="I28" s="51"/>
      <c r="J28" s="51"/>
      <c r="K28" s="51"/>
      <c r="L28" s="51"/>
      <c r="M28" s="51"/>
      <c r="N28" s="53"/>
      <c r="O28" s="53"/>
      <c r="P28" s="51"/>
    </row>
    <row r="29" spans="1:16" s="11" customFormat="1">
      <c r="A29" s="51"/>
      <c r="B29" s="51" t="s">
        <v>148</v>
      </c>
      <c r="C29" s="52"/>
      <c r="D29" s="54"/>
      <c r="E29" s="54"/>
      <c r="F29" s="153">
        <f ca="1">F25*((1-F15)/(1-F15*(1-F17)))*F18+F11*F19*(1-F16)</f>
        <v>7.1452293484458904E-2</v>
      </c>
      <c r="G29" s="198">
        <f ca="1">Analysis!$E$73</f>
        <v>8.5693314123840514E-2</v>
      </c>
      <c r="H29" s="54"/>
      <c r="I29" s="51"/>
      <c r="J29" s="51"/>
      <c r="K29" s="51"/>
      <c r="L29" s="51"/>
      <c r="M29" s="51"/>
      <c r="N29" s="53"/>
      <c r="O29" s="53"/>
      <c r="P29" s="51"/>
    </row>
    <row r="30" spans="1:16" s="11" customFormat="1">
      <c r="A30" s="51"/>
      <c r="B30" s="51" t="s">
        <v>149</v>
      </c>
      <c r="C30" s="52"/>
      <c r="D30" s="54"/>
      <c r="E30" s="54"/>
      <c r="F30" s="153">
        <f ca="1">(1+F29)/(1+F9)-1</f>
        <v>4.5319310716545269E-2</v>
      </c>
      <c r="G30" s="198">
        <f ca="1">Analysis!$E$75</f>
        <v>5.921298938825665E-2</v>
      </c>
      <c r="H30" s="51"/>
      <c r="I30" s="51"/>
      <c r="J30" s="51"/>
      <c r="K30" s="51"/>
      <c r="L30" s="51"/>
      <c r="M30" s="51"/>
      <c r="N30" s="53"/>
      <c r="O30" s="53"/>
      <c r="P30" s="51"/>
    </row>
    <row r="31" spans="1:16" s="11" customFormat="1">
      <c r="A31" s="51"/>
      <c r="B31" s="51" t="s">
        <v>150</v>
      </c>
      <c r="C31" s="52"/>
      <c r="D31" s="54"/>
      <c r="E31" s="54"/>
      <c r="F31" s="153">
        <f>F25*(1/(1-F15*(1-F17)))*F18+F11*F19</f>
        <v>9.5831119546775562E-2</v>
      </c>
      <c r="G31" s="198">
        <f ca="1">Analysis!$E$72</f>
        <v>9.6035725042660891E-2</v>
      </c>
      <c r="H31" s="51"/>
      <c r="I31" s="51"/>
      <c r="J31" s="51"/>
      <c r="K31" s="51"/>
      <c r="L31" s="51"/>
      <c r="M31" s="51"/>
      <c r="N31" s="53"/>
      <c r="O31" s="53"/>
      <c r="P31" s="51"/>
    </row>
    <row r="32" spans="1:16" s="11" customFormat="1">
      <c r="A32" s="51"/>
      <c r="B32" s="51" t="s">
        <v>147</v>
      </c>
      <c r="C32" s="52"/>
      <c r="D32" s="54"/>
      <c r="E32" s="54"/>
      <c r="F32" s="153">
        <f>(1+F31)/(1+F9)-1</f>
        <v>6.91035312651469E-2</v>
      </c>
      <c r="G32" s="198">
        <f ca="1">Analysis!$E$74</f>
        <v>6.9303146384184416E-2</v>
      </c>
      <c r="H32" s="51"/>
      <c r="I32" s="51"/>
      <c r="J32" s="51"/>
      <c r="K32" s="51"/>
      <c r="L32" s="51"/>
      <c r="M32" s="51"/>
      <c r="N32" s="53"/>
      <c r="O32" s="53"/>
      <c r="P32" s="51"/>
    </row>
    <row r="33" spans="1:16" s="11" customFormat="1">
      <c r="A33" s="51"/>
      <c r="B33" s="51" t="s">
        <v>43</v>
      </c>
      <c r="C33" s="51"/>
      <c r="D33" s="51"/>
      <c r="E33" s="51"/>
      <c r="F33" s="155">
        <f>F31-F27</f>
        <v>7.511119546775552E-3</v>
      </c>
      <c r="G33" s="200">
        <f ca="1">G31-$F$27</f>
        <v>7.7157250426608814E-3</v>
      </c>
      <c r="H33" s="51"/>
      <c r="I33" s="51"/>
      <c r="J33" s="51"/>
      <c r="K33" s="51"/>
      <c r="L33" s="51"/>
      <c r="M33" s="51"/>
      <c r="N33" s="53"/>
      <c r="O33" s="53"/>
      <c r="P33" s="51"/>
    </row>
    <row r="34" spans="1:16" s="11" customFormat="1">
      <c r="A34" s="51"/>
      <c r="B34" s="51" t="s">
        <v>44</v>
      </c>
      <c r="C34" s="51"/>
      <c r="D34" s="51"/>
      <c r="E34" s="51"/>
      <c r="F34" s="155">
        <f>F32-F28</f>
        <v>7.3279215090491512E-3</v>
      </c>
      <c r="G34" s="198">
        <f ca="1">G32-$F$28</f>
        <v>7.5275366280866673E-3</v>
      </c>
      <c r="H34" s="51"/>
      <c r="I34" s="51"/>
      <c r="J34" s="51"/>
      <c r="K34" s="51"/>
      <c r="L34" s="51"/>
      <c r="M34" s="51"/>
      <c r="N34" s="53"/>
      <c r="O34" s="53"/>
      <c r="P34" s="51"/>
    </row>
    <row r="35" spans="1:16" s="11" customFormat="1">
      <c r="A35" s="51"/>
      <c r="B35" s="51"/>
      <c r="C35" s="51"/>
      <c r="D35" s="51"/>
      <c r="E35" s="51"/>
      <c r="F35" s="52"/>
      <c r="G35" s="51"/>
      <c r="H35" s="51"/>
      <c r="I35" s="51"/>
      <c r="J35" s="51"/>
      <c r="K35" s="51"/>
      <c r="L35" s="51"/>
      <c r="M35" s="51"/>
      <c r="N35" s="51"/>
      <c r="O35" s="51"/>
      <c r="P35" s="51"/>
    </row>
    <row r="36" spans="1:16" s="11" customFormat="1">
      <c r="A36" s="51"/>
      <c r="B36" s="66"/>
      <c r="C36" s="58"/>
      <c r="D36" s="58"/>
      <c r="E36" s="58"/>
      <c r="F36" s="67"/>
      <c r="G36" s="53"/>
      <c r="H36" s="51"/>
      <c r="I36" s="51"/>
      <c r="J36" s="51"/>
      <c r="K36" s="51"/>
      <c r="L36" s="51"/>
      <c r="M36" s="51"/>
      <c r="N36" s="51"/>
      <c r="O36" s="51"/>
      <c r="P36" s="51"/>
    </row>
    <row r="37" spans="1:16" s="11" customFormat="1">
      <c r="A37" s="51"/>
      <c r="B37" s="58"/>
      <c r="C37" s="58"/>
      <c r="D37" s="58"/>
      <c r="E37" s="58"/>
      <c r="F37" s="57" t="s">
        <v>121</v>
      </c>
      <c r="G37" s="51"/>
      <c r="H37" s="51"/>
      <c r="I37" s="51"/>
      <c r="J37" s="51"/>
      <c r="K37" s="51"/>
      <c r="L37" s="51"/>
      <c r="M37" s="51"/>
      <c r="N37" s="51"/>
      <c r="O37" s="51"/>
      <c r="P37" s="51"/>
    </row>
    <row r="38" spans="1:16" s="11" customFormat="1">
      <c r="A38" s="51"/>
      <c r="B38" s="58"/>
      <c r="C38" s="58"/>
      <c r="D38" s="58"/>
      <c r="E38" s="58"/>
      <c r="F38" s="57" t="s">
        <v>120</v>
      </c>
      <c r="G38" s="51"/>
      <c r="H38" s="51"/>
      <c r="I38" s="51"/>
      <c r="J38" s="51"/>
      <c r="K38" s="51"/>
      <c r="L38" s="51"/>
      <c r="M38" s="51"/>
      <c r="N38" s="51"/>
      <c r="O38" s="51"/>
      <c r="P38" s="51"/>
    </row>
    <row r="39" spans="1:16">
      <c r="A39" s="55"/>
      <c r="B39" s="68"/>
      <c r="C39" s="68"/>
      <c r="D39" s="68"/>
      <c r="E39" s="68"/>
      <c r="F39" s="68"/>
      <c r="G39" s="55"/>
      <c r="H39" s="55"/>
      <c r="I39" s="55"/>
      <c r="J39" s="55"/>
      <c r="K39" s="55"/>
      <c r="L39" s="55"/>
      <c r="M39" s="55"/>
      <c r="N39" s="55"/>
      <c r="O39" s="55"/>
      <c r="P39" s="55"/>
    </row>
    <row r="40" spans="1:16">
      <c r="A40" s="55"/>
      <c r="B40" s="68"/>
      <c r="C40" s="68"/>
      <c r="D40" s="68"/>
      <c r="E40" s="68"/>
      <c r="F40" s="68"/>
      <c r="G40" s="55"/>
      <c r="H40" s="55"/>
      <c r="I40" s="55"/>
      <c r="J40" s="55"/>
      <c r="K40" s="55"/>
      <c r="L40" s="55"/>
      <c r="M40" s="55"/>
      <c r="N40" s="55"/>
      <c r="O40" s="55"/>
      <c r="P40" s="55"/>
    </row>
    <row r="41" spans="1:16">
      <c r="A41" s="55"/>
      <c r="B41" s="51"/>
      <c r="C41" s="51"/>
      <c r="D41" s="51"/>
      <c r="E41" s="51"/>
      <c r="F41" s="55"/>
      <c r="G41" s="55"/>
      <c r="H41" s="55"/>
      <c r="I41" s="55"/>
      <c r="J41" s="55"/>
      <c r="K41" s="55"/>
      <c r="L41" s="55"/>
      <c r="M41" s="55"/>
      <c r="N41" s="55"/>
      <c r="O41" s="55"/>
      <c r="P41" s="55"/>
    </row>
    <row r="42" spans="1:16">
      <c r="A42" s="55"/>
      <c r="B42" s="51"/>
      <c r="C42" s="51"/>
      <c r="D42" s="51"/>
      <c r="E42" s="51"/>
      <c r="F42" s="56"/>
      <c r="G42" s="55"/>
      <c r="H42" s="55"/>
      <c r="I42" s="55"/>
      <c r="J42" s="55"/>
      <c r="K42" s="55"/>
      <c r="L42" s="55"/>
      <c r="M42" s="55"/>
      <c r="N42" s="55"/>
      <c r="O42" s="55"/>
      <c r="P42" s="55"/>
    </row>
    <row r="43" spans="1:16">
      <c r="A43" s="55"/>
      <c r="B43" s="51"/>
      <c r="C43" s="75"/>
      <c r="D43" s="76"/>
      <c r="E43" s="76"/>
      <c r="F43" s="56"/>
      <c r="G43" s="55"/>
      <c r="H43" s="55"/>
      <c r="I43" s="55"/>
      <c r="J43" s="55"/>
      <c r="K43" s="55"/>
      <c r="L43" s="55"/>
      <c r="M43" s="55"/>
      <c r="N43" s="55"/>
      <c r="O43" s="55"/>
      <c r="P43" s="55"/>
    </row>
    <row r="44" spans="1:16">
      <c r="A44" s="55"/>
      <c r="B44" s="51"/>
      <c r="C44" s="51"/>
      <c r="D44" s="51"/>
      <c r="E44" s="51"/>
      <c r="F44" s="56"/>
      <c r="G44" s="55"/>
      <c r="H44" s="55"/>
      <c r="I44" s="55"/>
      <c r="J44" s="55"/>
      <c r="K44" s="55"/>
      <c r="L44" s="55"/>
      <c r="M44" s="55"/>
      <c r="N44" s="55"/>
      <c r="O44" s="55"/>
      <c r="P44" s="55"/>
    </row>
    <row r="45" spans="1:16">
      <c r="A45" s="55"/>
      <c r="B45" s="55"/>
      <c r="C45" s="55"/>
      <c r="D45" s="55"/>
      <c r="E45" s="55"/>
      <c r="F45" s="56"/>
      <c r="G45" s="55"/>
      <c r="H45" s="55"/>
      <c r="I45" s="55"/>
      <c r="J45" s="55"/>
      <c r="K45" s="55"/>
      <c r="L45" s="55"/>
      <c r="M45" s="55"/>
      <c r="N45" s="55"/>
      <c r="O45" s="55"/>
      <c r="P45" s="55"/>
    </row>
    <row r="46" spans="1:16">
      <c r="A46" s="55"/>
      <c r="B46" s="55"/>
      <c r="C46" s="55"/>
      <c r="D46" s="55"/>
      <c r="E46" s="55"/>
      <c r="F46" s="56"/>
      <c r="G46" s="55"/>
      <c r="H46" s="55"/>
      <c r="I46" s="55"/>
      <c r="J46" s="55"/>
      <c r="K46" s="55"/>
      <c r="L46" s="55"/>
      <c r="M46" s="55"/>
      <c r="N46" s="55"/>
      <c r="O46" s="55"/>
      <c r="P46" s="55"/>
    </row>
    <row r="47" spans="1:16">
      <c r="A47" s="55"/>
      <c r="B47" s="55"/>
      <c r="C47" s="55"/>
      <c r="D47" s="55"/>
      <c r="E47" s="55"/>
      <c r="F47" s="56"/>
      <c r="G47" s="55"/>
      <c r="H47" s="55"/>
      <c r="I47" s="55"/>
      <c r="J47" s="55"/>
      <c r="K47" s="55"/>
      <c r="L47" s="55"/>
      <c r="M47" s="55"/>
      <c r="N47" s="55"/>
      <c r="O47" s="55"/>
      <c r="P47" s="55"/>
    </row>
    <row r="48" spans="1:16">
      <c r="A48" s="55"/>
      <c r="B48" s="55"/>
      <c r="C48" s="55"/>
      <c r="D48" s="55"/>
      <c r="E48" s="55"/>
      <c r="F48" s="56"/>
      <c r="G48" s="55"/>
      <c r="H48" s="55"/>
      <c r="I48" s="55"/>
      <c r="J48" s="55"/>
      <c r="K48" s="55"/>
      <c r="L48" s="55"/>
      <c r="M48" s="55"/>
      <c r="N48" s="55"/>
      <c r="O48" s="55"/>
      <c r="P48" s="55"/>
    </row>
    <row r="49" spans="1:16">
      <c r="A49" s="55"/>
      <c r="B49" s="55"/>
      <c r="C49" s="55"/>
      <c r="D49" s="55"/>
      <c r="E49" s="55"/>
      <c r="F49" s="56"/>
      <c r="G49" s="55"/>
      <c r="H49" s="55"/>
      <c r="I49" s="55"/>
      <c r="J49" s="55"/>
      <c r="K49" s="55"/>
      <c r="L49" s="55"/>
      <c r="M49" s="55"/>
      <c r="N49" s="55"/>
      <c r="O49" s="55"/>
      <c r="P49" s="55"/>
    </row>
    <row r="50" spans="1:16">
      <c r="A50" s="55"/>
      <c r="B50" s="55"/>
      <c r="C50" s="55"/>
      <c r="D50" s="55"/>
      <c r="E50" s="55"/>
      <c r="F50" s="56"/>
      <c r="G50" s="55"/>
      <c r="H50" s="55"/>
      <c r="I50" s="55"/>
      <c r="J50" s="55"/>
      <c r="K50" s="55"/>
      <c r="L50" s="55"/>
      <c r="M50" s="55"/>
      <c r="N50" s="55"/>
      <c r="O50" s="55"/>
      <c r="P50" s="55"/>
    </row>
    <row r="51" spans="1:16">
      <c r="A51" s="55"/>
      <c r="B51" s="55"/>
      <c r="C51" s="55"/>
      <c r="D51" s="55"/>
      <c r="E51" s="55"/>
      <c r="F51" s="56"/>
      <c r="G51" s="55"/>
      <c r="H51" s="55"/>
      <c r="I51" s="55"/>
      <c r="J51" s="55"/>
      <c r="K51" s="55"/>
      <c r="L51" s="55"/>
      <c r="M51" s="55"/>
      <c r="N51" s="55"/>
      <c r="O51" s="55"/>
      <c r="P51" s="55"/>
    </row>
    <row r="52" spans="1:16">
      <c r="A52" s="55"/>
      <c r="B52" s="55"/>
      <c r="C52" s="55"/>
      <c r="D52" s="55"/>
      <c r="E52" s="55"/>
      <c r="F52" s="56"/>
      <c r="G52" s="55"/>
      <c r="H52" s="55"/>
      <c r="I52" s="55"/>
      <c r="J52" s="55"/>
      <c r="K52" s="55"/>
      <c r="L52" s="55"/>
      <c r="M52" s="55"/>
      <c r="N52" s="55"/>
      <c r="O52" s="55"/>
      <c r="P52" s="55"/>
    </row>
    <row r="53" spans="1:16">
      <c r="A53" s="55"/>
      <c r="B53" s="55"/>
      <c r="C53" s="55"/>
      <c r="D53" s="55"/>
      <c r="E53" s="55"/>
      <c r="F53" s="56"/>
      <c r="G53" s="55"/>
      <c r="H53" s="55"/>
      <c r="I53" s="55"/>
      <c r="J53" s="55"/>
      <c r="K53" s="55"/>
      <c r="L53" s="55"/>
      <c r="M53" s="55"/>
      <c r="N53" s="55"/>
      <c r="O53" s="55"/>
      <c r="P53" s="55"/>
    </row>
    <row r="54" spans="1:16">
      <c r="A54" s="55"/>
      <c r="B54" s="55"/>
      <c r="C54" s="55"/>
      <c r="D54" s="55"/>
      <c r="E54" s="55"/>
      <c r="F54" s="56"/>
      <c r="G54" s="55"/>
      <c r="H54" s="55"/>
      <c r="I54" s="55"/>
      <c r="J54" s="55"/>
      <c r="K54" s="55"/>
      <c r="L54" s="55"/>
      <c r="M54" s="55"/>
      <c r="N54" s="55"/>
      <c r="O54" s="55"/>
      <c r="P54" s="55"/>
    </row>
    <row r="55" spans="1:16">
      <c r="A55" s="55"/>
      <c r="B55" s="55"/>
      <c r="C55" s="55"/>
      <c r="D55" s="55"/>
      <c r="E55" s="55"/>
      <c r="F55" s="56"/>
      <c r="G55" s="55"/>
      <c r="H55" s="55"/>
      <c r="I55" s="55"/>
      <c r="J55" s="55"/>
      <c r="K55" s="55"/>
      <c r="L55" s="55"/>
      <c r="M55" s="55"/>
      <c r="N55" s="55"/>
      <c r="O55" s="55"/>
      <c r="P55" s="55"/>
    </row>
    <row r="56" spans="1:16">
      <c r="A56" s="55"/>
      <c r="B56" s="55"/>
      <c r="C56" s="55"/>
      <c r="D56" s="55"/>
      <c r="E56" s="55"/>
      <c r="F56" s="56"/>
      <c r="G56" s="55"/>
      <c r="H56" s="55"/>
      <c r="I56" s="55"/>
      <c r="J56" s="55"/>
      <c r="K56" s="55"/>
      <c r="L56" s="55"/>
      <c r="M56" s="55"/>
      <c r="N56" s="55"/>
      <c r="O56" s="55"/>
      <c r="P56" s="55"/>
    </row>
    <row r="57" spans="1:16">
      <c r="A57" s="55"/>
      <c r="B57" s="55"/>
      <c r="C57" s="55"/>
      <c r="D57" s="55"/>
      <c r="E57" s="55"/>
      <c r="F57" s="56"/>
      <c r="G57" s="55"/>
      <c r="H57" s="55"/>
      <c r="I57" s="55"/>
      <c r="J57" s="55"/>
      <c r="K57" s="55"/>
      <c r="L57" s="55"/>
      <c r="M57" s="55"/>
      <c r="N57" s="55"/>
      <c r="O57" s="55"/>
      <c r="P57" s="55"/>
    </row>
    <row r="58" spans="1:16">
      <c r="A58" s="55"/>
      <c r="B58" s="55"/>
      <c r="C58" s="55"/>
      <c r="D58" s="55"/>
      <c r="E58" s="55"/>
      <c r="F58" s="56"/>
      <c r="G58" s="55"/>
      <c r="H58" s="55"/>
      <c r="I58" s="55"/>
      <c r="J58" s="55"/>
      <c r="K58" s="55"/>
      <c r="L58" s="55"/>
      <c r="M58" s="55"/>
      <c r="N58" s="55"/>
      <c r="O58" s="55"/>
      <c r="P58" s="55"/>
    </row>
    <row r="59" spans="1:16">
      <c r="A59" s="55"/>
      <c r="B59" s="55"/>
      <c r="C59" s="55"/>
      <c r="D59" s="55"/>
      <c r="E59" s="55"/>
      <c r="F59" s="56"/>
      <c r="G59" s="55"/>
      <c r="H59" s="55"/>
      <c r="I59" s="55"/>
      <c r="J59" s="55"/>
      <c r="K59" s="55"/>
      <c r="L59" s="55"/>
      <c r="M59" s="55"/>
      <c r="N59" s="55"/>
      <c r="O59" s="55"/>
      <c r="P59" s="55"/>
    </row>
    <row r="60" spans="1:16">
      <c r="A60" s="55"/>
      <c r="B60" s="55"/>
      <c r="C60" s="55"/>
      <c r="D60" s="55"/>
      <c r="E60" s="55"/>
      <c r="F60" s="56"/>
      <c r="G60" s="55"/>
      <c r="H60" s="55"/>
      <c r="I60" s="55"/>
      <c r="J60" s="55"/>
      <c r="K60" s="55"/>
      <c r="L60" s="55"/>
      <c r="M60" s="55"/>
      <c r="N60" s="55"/>
      <c r="O60" s="55"/>
      <c r="P60" s="55"/>
    </row>
    <row r="61" spans="1:16">
      <c r="A61" s="55"/>
      <c r="B61" s="55"/>
      <c r="C61" s="55"/>
      <c r="D61" s="55"/>
      <c r="E61" s="55"/>
      <c r="F61" s="56"/>
      <c r="G61" s="55"/>
      <c r="H61" s="55"/>
      <c r="I61" s="55"/>
      <c r="J61" s="55"/>
      <c r="K61" s="55"/>
      <c r="L61" s="55"/>
      <c r="M61" s="55"/>
      <c r="N61" s="55"/>
      <c r="O61" s="55"/>
      <c r="P61" s="55"/>
    </row>
    <row r="62" spans="1:16">
      <c r="A62" s="55"/>
      <c r="B62" s="55"/>
      <c r="C62" s="55"/>
      <c r="D62" s="55"/>
      <c r="E62" s="55"/>
      <c r="F62" s="56"/>
      <c r="G62" s="55"/>
      <c r="H62" s="55"/>
      <c r="I62" s="55"/>
      <c r="J62" s="55"/>
      <c r="K62" s="55"/>
      <c r="L62" s="55"/>
      <c r="M62" s="55"/>
      <c r="N62" s="55"/>
      <c r="O62" s="55"/>
      <c r="P62" s="55"/>
    </row>
    <row r="63" spans="1:16">
      <c r="A63" s="55"/>
      <c r="B63" s="55"/>
      <c r="C63" s="55"/>
      <c r="D63" s="55"/>
      <c r="E63" s="55"/>
      <c r="F63" s="56"/>
      <c r="G63" s="55"/>
      <c r="H63" s="55"/>
      <c r="I63" s="55"/>
      <c r="J63" s="55"/>
      <c r="K63" s="55"/>
      <c r="L63" s="55"/>
      <c r="M63" s="55"/>
      <c r="N63" s="55"/>
      <c r="O63" s="55"/>
      <c r="P63" s="55"/>
    </row>
    <row r="64" spans="1:16">
      <c r="A64" s="55"/>
      <c r="B64" s="55"/>
      <c r="C64" s="55"/>
      <c r="D64" s="55"/>
      <c r="E64" s="55"/>
      <c r="F64" s="56"/>
      <c r="G64" s="55"/>
      <c r="H64" s="55"/>
      <c r="I64" s="55"/>
      <c r="J64" s="55"/>
      <c r="K64" s="55"/>
      <c r="L64" s="55"/>
      <c r="M64" s="55"/>
      <c r="N64" s="55"/>
      <c r="O64" s="55"/>
      <c r="P64" s="55"/>
    </row>
    <row r="65" spans="1:16">
      <c r="A65" s="55"/>
      <c r="B65" s="55"/>
      <c r="C65" s="55"/>
      <c r="D65" s="55"/>
      <c r="E65" s="55"/>
      <c r="F65" s="56"/>
      <c r="G65" s="55"/>
      <c r="H65" s="55"/>
      <c r="I65" s="55"/>
      <c r="J65" s="55"/>
      <c r="K65" s="55"/>
      <c r="L65" s="55"/>
      <c r="M65" s="55"/>
      <c r="N65" s="55"/>
      <c r="O65" s="55"/>
      <c r="P65" s="55"/>
    </row>
    <row r="66" spans="1:16">
      <c r="A66" s="55"/>
      <c r="B66" s="55"/>
      <c r="C66" s="55"/>
      <c r="D66" s="55"/>
      <c r="E66" s="55"/>
      <c r="F66" s="56"/>
      <c r="G66" s="55"/>
      <c r="H66" s="55"/>
      <c r="I66" s="55"/>
      <c r="J66" s="55"/>
      <c r="K66" s="55"/>
      <c r="L66" s="55"/>
      <c r="M66" s="55"/>
      <c r="N66" s="55"/>
      <c r="O66" s="55"/>
      <c r="P66" s="55"/>
    </row>
    <row r="67" spans="1:16">
      <c r="A67" s="55"/>
      <c r="B67" s="55"/>
      <c r="C67" s="55"/>
      <c r="D67" s="55"/>
      <c r="E67" s="55"/>
      <c r="F67" s="56"/>
      <c r="G67" s="55"/>
      <c r="H67" s="55"/>
      <c r="I67" s="55"/>
      <c r="J67" s="55"/>
      <c r="K67" s="55"/>
      <c r="L67" s="55"/>
      <c r="M67" s="55"/>
      <c r="N67" s="55"/>
      <c r="O67" s="55"/>
      <c r="P67" s="55"/>
    </row>
    <row r="68" spans="1:16">
      <c r="A68" s="55"/>
      <c r="B68" s="55"/>
      <c r="C68" s="55"/>
      <c r="D68" s="55"/>
      <c r="E68" s="55"/>
      <c r="F68" s="56"/>
      <c r="G68" s="55"/>
      <c r="H68" s="55"/>
      <c r="I68" s="55"/>
      <c r="J68" s="55"/>
      <c r="K68" s="55"/>
      <c r="L68" s="55"/>
      <c r="M68" s="55"/>
      <c r="N68" s="55"/>
      <c r="O68" s="55"/>
      <c r="P68" s="55"/>
    </row>
    <row r="69" spans="1:16">
      <c r="A69" s="55"/>
      <c r="B69" s="55"/>
      <c r="C69" s="55"/>
      <c r="D69" s="55"/>
      <c r="E69" s="55"/>
      <c r="F69" s="56"/>
      <c r="G69" s="55"/>
      <c r="H69" s="55"/>
      <c r="I69" s="55"/>
      <c r="J69" s="55"/>
      <c r="K69" s="55"/>
      <c r="L69" s="55"/>
      <c r="M69" s="55"/>
      <c r="N69" s="55"/>
      <c r="O69" s="55"/>
      <c r="P69" s="55"/>
    </row>
    <row r="70" spans="1:16">
      <c r="A70" s="55"/>
      <c r="B70" s="55"/>
      <c r="C70" s="55"/>
      <c r="D70" s="55"/>
      <c r="E70" s="55"/>
      <c r="F70" s="56"/>
      <c r="G70" s="55"/>
      <c r="H70" s="55"/>
      <c r="I70" s="55"/>
      <c r="J70" s="55"/>
      <c r="K70" s="55"/>
      <c r="L70" s="55"/>
      <c r="M70" s="55"/>
      <c r="N70" s="55"/>
      <c r="O70" s="55"/>
      <c r="P70" s="55"/>
    </row>
    <row r="71" spans="1:16">
      <c r="A71" s="55"/>
      <c r="B71" s="55"/>
      <c r="C71" s="55"/>
      <c r="D71" s="55"/>
      <c r="E71" s="55"/>
      <c r="F71" s="56"/>
      <c r="G71" s="55"/>
      <c r="H71" s="55"/>
      <c r="I71" s="55"/>
      <c r="J71" s="55"/>
      <c r="K71" s="55"/>
      <c r="L71" s="55"/>
      <c r="M71" s="55"/>
      <c r="N71" s="55"/>
      <c r="O71" s="55"/>
      <c r="P71" s="55"/>
    </row>
    <row r="72" spans="1:16">
      <c r="A72" s="55"/>
      <c r="B72" s="55"/>
      <c r="C72" s="55"/>
      <c r="D72" s="55"/>
      <c r="E72" s="55"/>
      <c r="F72" s="56"/>
      <c r="G72" s="55"/>
      <c r="H72" s="55"/>
      <c r="I72" s="55"/>
      <c r="J72" s="55"/>
      <c r="K72" s="55"/>
      <c r="L72" s="55"/>
      <c r="M72" s="55"/>
      <c r="N72" s="55"/>
      <c r="O72" s="55"/>
      <c r="P72" s="55"/>
    </row>
    <row r="73" spans="1:16">
      <c r="A73" s="55"/>
      <c r="B73" s="55"/>
      <c r="C73" s="55"/>
      <c r="D73" s="55"/>
      <c r="E73" s="55"/>
      <c r="F73" s="56"/>
      <c r="G73" s="55"/>
      <c r="H73" s="55"/>
      <c r="I73" s="55"/>
      <c r="J73" s="55"/>
      <c r="K73" s="55"/>
      <c r="L73" s="55"/>
      <c r="M73" s="55"/>
      <c r="N73" s="55"/>
      <c r="O73" s="55"/>
      <c r="P73" s="55"/>
    </row>
    <row r="74" spans="1:16">
      <c r="A74" s="55"/>
      <c r="B74" s="55"/>
      <c r="C74" s="55"/>
      <c r="D74" s="55"/>
      <c r="E74" s="55"/>
      <c r="F74" s="56"/>
      <c r="G74" s="55"/>
      <c r="H74" s="55"/>
      <c r="I74" s="55"/>
      <c r="J74" s="55"/>
      <c r="K74" s="55"/>
      <c r="L74" s="55"/>
      <c r="M74" s="55"/>
      <c r="N74" s="55"/>
      <c r="O74" s="55"/>
      <c r="P74" s="55"/>
    </row>
    <row r="75" spans="1:16">
      <c r="A75" s="55"/>
      <c r="B75" s="55"/>
      <c r="C75" s="55"/>
      <c r="D75" s="55"/>
      <c r="E75" s="55"/>
      <c r="F75" s="56"/>
      <c r="G75" s="55"/>
      <c r="H75" s="55"/>
      <c r="I75" s="55"/>
      <c r="J75" s="55"/>
      <c r="K75" s="55"/>
      <c r="L75" s="55"/>
      <c r="M75" s="55"/>
      <c r="N75" s="55"/>
      <c r="O75" s="55"/>
      <c r="P75" s="55"/>
    </row>
    <row r="76" spans="1:16">
      <c r="A76" s="55"/>
      <c r="B76" s="55"/>
      <c r="C76" s="55"/>
      <c r="D76" s="55"/>
      <c r="E76" s="55"/>
      <c r="F76" s="56"/>
      <c r="G76" s="55"/>
      <c r="H76" s="55"/>
      <c r="I76" s="55"/>
      <c r="J76" s="55"/>
      <c r="K76" s="55"/>
      <c r="L76" s="55"/>
      <c r="M76" s="55"/>
      <c r="N76" s="55"/>
      <c r="O76" s="55"/>
      <c r="P76" s="55"/>
    </row>
    <row r="77" spans="1:16">
      <c r="A77" s="55"/>
      <c r="B77" s="55"/>
      <c r="C77" s="55"/>
      <c r="D77" s="55"/>
      <c r="E77" s="55"/>
      <c r="F77" s="56"/>
      <c r="G77" s="55"/>
      <c r="H77" s="55"/>
      <c r="I77" s="55"/>
      <c r="J77" s="55"/>
      <c r="K77" s="55"/>
      <c r="L77" s="55"/>
      <c r="M77" s="55"/>
      <c r="N77" s="55"/>
      <c r="O77" s="55"/>
      <c r="P77" s="55"/>
    </row>
    <row r="78" spans="1:16">
      <c r="A78" s="55"/>
      <c r="B78" s="55"/>
      <c r="C78" s="55"/>
      <c r="D78" s="55"/>
      <c r="E78" s="55"/>
      <c r="F78" s="56"/>
      <c r="G78" s="55"/>
      <c r="H78" s="55"/>
      <c r="I78" s="55"/>
      <c r="J78" s="55"/>
      <c r="K78" s="55"/>
      <c r="L78" s="55"/>
      <c r="M78" s="55"/>
      <c r="N78" s="55"/>
      <c r="O78" s="55"/>
      <c r="P78" s="55"/>
    </row>
    <row r="79" spans="1:16">
      <c r="A79" s="55"/>
      <c r="B79" s="55"/>
      <c r="C79" s="55"/>
      <c r="D79" s="55"/>
      <c r="E79" s="55"/>
      <c r="F79" s="56"/>
      <c r="G79" s="55"/>
      <c r="H79" s="55"/>
      <c r="I79" s="55"/>
      <c r="J79" s="55"/>
      <c r="K79" s="55"/>
      <c r="L79" s="55"/>
      <c r="M79" s="55"/>
      <c r="N79" s="55"/>
      <c r="O79" s="55"/>
      <c r="P79" s="55"/>
    </row>
    <row r="80" spans="1:16">
      <c r="A80" s="55"/>
      <c r="B80" s="55"/>
      <c r="C80" s="55"/>
      <c r="D80" s="55"/>
      <c r="E80" s="55"/>
      <c r="F80" s="56"/>
      <c r="G80" s="55"/>
      <c r="H80" s="55"/>
      <c r="I80" s="55"/>
      <c r="J80" s="55"/>
      <c r="K80" s="55"/>
      <c r="L80" s="55"/>
      <c r="M80" s="55"/>
      <c r="N80" s="55"/>
      <c r="O80" s="55"/>
      <c r="P80" s="55"/>
    </row>
    <row r="81" spans="1:16">
      <c r="A81" s="55"/>
      <c r="B81" s="55"/>
      <c r="C81" s="55"/>
      <c r="D81" s="55"/>
      <c r="E81" s="55"/>
      <c r="F81" s="56"/>
      <c r="G81" s="55"/>
      <c r="H81" s="55"/>
      <c r="I81" s="55"/>
      <c r="J81" s="55"/>
      <c r="K81" s="55"/>
      <c r="L81" s="55"/>
      <c r="M81" s="55"/>
      <c r="N81" s="55"/>
      <c r="O81" s="55"/>
      <c r="P81" s="55"/>
    </row>
    <row r="82" spans="1:16">
      <c r="A82" s="55"/>
      <c r="B82" s="55"/>
      <c r="C82" s="55"/>
      <c r="D82" s="55"/>
      <c r="E82" s="55"/>
      <c r="F82" s="56"/>
      <c r="G82" s="55"/>
      <c r="H82" s="55"/>
      <c r="I82" s="55"/>
      <c r="J82" s="55"/>
      <c r="K82" s="55"/>
      <c r="L82" s="55"/>
      <c r="M82" s="55"/>
      <c r="N82" s="55"/>
      <c r="O82" s="55"/>
      <c r="P82" s="55"/>
    </row>
    <row r="83" spans="1:16">
      <c r="A83" s="55"/>
      <c r="B83" s="55"/>
      <c r="C83" s="55"/>
      <c r="D83" s="55"/>
      <c r="E83" s="55"/>
      <c r="F83" s="56"/>
      <c r="G83" s="55"/>
      <c r="H83" s="55"/>
      <c r="I83" s="55"/>
      <c r="J83" s="55"/>
      <c r="K83" s="55"/>
      <c r="L83" s="55"/>
      <c r="M83" s="55"/>
      <c r="N83" s="55"/>
      <c r="O83" s="55"/>
      <c r="P83" s="55"/>
    </row>
  </sheetData>
  <dataConsolidate/>
  <mergeCells count="1">
    <mergeCell ref="C25:D25"/>
  </mergeCells>
  <phoneticPr fontId="0" type="noConversion"/>
  <printOptions headings="1"/>
  <pageMargins left="0.75" right="0.75" top="1" bottom="1" header="0.5" footer="0.5"/>
  <pageSetup paperSize="9" orientation="landscape" horizontalDpi="4294967292" verticalDpi="1200" r:id="rId1"/>
  <headerFooter alignWithMargins="0"/>
  <ignoredErrors>
    <ignoredError sqref="G25:G34 G15:G16" unlockedFormula="1"/>
  </ignoredErrors>
  <legacyDrawing r:id="rId2"/>
</worksheet>
</file>

<file path=xl/worksheets/sheet5.xml><?xml version="1.0" encoding="utf-8"?>
<worksheet xmlns="http://schemas.openxmlformats.org/spreadsheetml/2006/main" xmlns:r="http://schemas.openxmlformats.org/officeDocument/2006/relationships">
  <sheetPr codeName="Sheet3"/>
  <dimension ref="A1:IV911"/>
  <sheetViews>
    <sheetView zoomScaleNormal="100" workbookViewId="0">
      <selection activeCell="G473" sqref="G473"/>
    </sheetView>
  </sheetViews>
  <sheetFormatPr defaultRowHeight="12.75" outlineLevelRow="2"/>
  <cols>
    <col min="1" max="1" width="3.7109375" customWidth="1"/>
    <col min="2" max="2" width="22.85546875" customWidth="1"/>
    <col min="3" max="3" width="12.42578125" customWidth="1"/>
    <col min="5" max="5" width="3.5703125" customWidth="1"/>
    <col min="6" max="6" width="9.5703125" bestFit="1" customWidth="1"/>
    <col min="7" max="7" width="9.28515625" bestFit="1" customWidth="1"/>
    <col min="8" max="8" width="10.140625" customWidth="1"/>
    <col min="9" max="10" width="10" customWidth="1"/>
    <col min="11" max="11" width="12.140625" customWidth="1"/>
    <col min="12" max="61" width="9.5703125" bestFit="1" customWidth="1"/>
  </cols>
  <sheetData>
    <row r="1" spans="1:256">
      <c r="A1" s="18"/>
      <c r="B1" s="18"/>
      <c r="C1" s="18"/>
      <c r="D1" s="18"/>
      <c r="E1" s="18"/>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c r="BI1" s="133"/>
      <c r="BJ1" s="18"/>
      <c r="BK1" s="18"/>
    </row>
    <row r="2" spans="1:256" ht="15.75">
      <c r="A2" s="18"/>
      <c r="B2" s="139" t="s">
        <v>107</v>
      </c>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row>
    <row r="3" spans="1:256" s="1" customFormat="1">
      <c r="A3" s="140"/>
      <c r="B3" s="141"/>
      <c r="C3" s="140"/>
      <c r="D3" s="140"/>
      <c r="E3" s="140"/>
      <c r="F3" s="140">
        <v>0</v>
      </c>
      <c r="G3" s="140">
        <f t="shared" ref="G3:AL3" si="0">F3+1</f>
        <v>1</v>
      </c>
      <c r="H3" s="140">
        <f t="shared" si="0"/>
        <v>2</v>
      </c>
      <c r="I3" s="140">
        <f t="shared" si="0"/>
        <v>3</v>
      </c>
      <c r="J3" s="140">
        <f t="shared" si="0"/>
        <v>4</v>
      </c>
      <c r="K3" s="140">
        <f t="shared" si="0"/>
        <v>5</v>
      </c>
      <c r="L3" s="140">
        <f t="shared" si="0"/>
        <v>6</v>
      </c>
      <c r="M3" s="140">
        <f t="shared" si="0"/>
        <v>7</v>
      </c>
      <c r="N3" s="140">
        <f t="shared" si="0"/>
        <v>8</v>
      </c>
      <c r="O3" s="140">
        <f t="shared" si="0"/>
        <v>9</v>
      </c>
      <c r="P3" s="140">
        <f t="shared" si="0"/>
        <v>10</v>
      </c>
      <c r="Q3" s="140">
        <f t="shared" si="0"/>
        <v>11</v>
      </c>
      <c r="R3" s="140">
        <f t="shared" si="0"/>
        <v>12</v>
      </c>
      <c r="S3" s="140">
        <f t="shared" si="0"/>
        <v>13</v>
      </c>
      <c r="T3" s="140">
        <f t="shared" si="0"/>
        <v>14</v>
      </c>
      <c r="U3" s="140">
        <f t="shared" si="0"/>
        <v>15</v>
      </c>
      <c r="V3" s="140">
        <f t="shared" si="0"/>
        <v>16</v>
      </c>
      <c r="W3" s="140">
        <f t="shared" si="0"/>
        <v>17</v>
      </c>
      <c r="X3" s="140">
        <f t="shared" si="0"/>
        <v>18</v>
      </c>
      <c r="Y3" s="140">
        <f t="shared" si="0"/>
        <v>19</v>
      </c>
      <c r="Z3" s="140">
        <f t="shared" si="0"/>
        <v>20</v>
      </c>
      <c r="AA3" s="140">
        <f t="shared" si="0"/>
        <v>21</v>
      </c>
      <c r="AB3" s="140">
        <f t="shared" si="0"/>
        <v>22</v>
      </c>
      <c r="AC3" s="140">
        <f t="shared" si="0"/>
        <v>23</v>
      </c>
      <c r="AD3" s="140">
        <f t="shared" si="0"/>
        <v>24</v>
      </c>
      <c r="AE3" s="140">
        <f t="shared" si="0"/>
        <v>25</v>
      </c>
      <c r="AF3" s="140">
        <f t="shared" si="0"/>
        <v>26</v>
      </c>
      <c r="AG3" s="140">
        <f t="shared" si="0"/>
        <v>27</v>
      </c>
      <c r="AH3" s="140">
        <f t="shared" si="0"/>
        <v>28</v>
      </c>
      <c r="AI3" s="140">
        <f t="shared" si="0"/>
        <v>29</v>
      </c>
      <c r="AJ3" s="140">
        <f t="shared" si="0"/>
        <v>30</v>
      </c>
      <c r="AK3" s="140">
        <f t="shared" si="0"/>
        <v>31</v>
      </c>
      <c r="AL3" s="140">
        <f t="shared" si="0"/>
        <v>32</v>
      </c>
      <c r="AM3" s="140">
        <f t="shared" ref="AM3:BI3" si="1">AL3+1</f>
        <v>33</v>
      </c>
      <c r="AN3" s="140">
        <f t="shared" si="1"/>
        <v>34</v>
      </c>
      <c r="AO3" s="140">
        <f t="shared" si="1"/>
        <v>35</v>
      </c>
      <c r="AP3" s="140">
        <f t="shared" si="1"/>
        <v>36</v>
      </c>
      <c r="AQ3" s="140">
        <f t="shared" si="1"/>
        <v>37</v>
      </c>
      <c r="AR3" s="140">
        <f t="shared" si="1"/>
        <v>38</v>
      </c>
      <c r="AS3" s="140">
        <f t="shared" si="1"/>
        <v>39</v>
      </c>
      <c r="AT3" s="140">
        <f t="shared" si="1"/>
        <v>40</v>
      </c>
      <c r="AU3" s="140">
        <f t="shared" si="1"/>
        <v>41</v>
      </c>
      <c r="AV3" s="140">
        <f t="shared" si="1"/>
        <v>42</v>
      </c>
      <c r="AW3" s="140">
        <f t="shared" si="1"/>
        <v>43</v>
      </c>
      <c r="AX3" s="140">
        <f t="shared" si="1"/>
        <v>44</v>
      </c>
      <c r="AY3" s="140">
        <f t="shared" si="1"/>
        <v>45</v>
      </c>
      <c r="AZ3" s="140">
        <f t="shared" si="1"/>
        <v>46</v>
      </c>
      <c r="BA3" s="140">
        <f t="shared" si="1"/>
        <v>47</v>
      </c>
      <c r="BB3" s="140">
        <f t="shared" si="1"/>
        <v>48</v>
      </c>
      <c r="BC3" s="140">
        <f t="shared" si="1"/>
        <v>49</v>
      </c>
      <c r="BD3" s="140">
        <f t="shared" si="1"/>
        <v>50</v>
      </c>
      <c r="BE3" s="140">
        <f t="shared" si="1"/>
        <v>51</v>
      </c>
      <c r="BF3" s="140">
        <f t="shared" si="1"/>
        <v>52</v>
      </c>
      <c r="BG3" s="140">
        <f t="shared" si="1"/>
        <v>53</v>
      </c>
      <c r="BH3" s="140">
        <f t="shared" si="1"/>
        <v>54</v>
      </c>
      <c r="BI3" s="140">
        <f t="shared" si="1"/>
        <v>55</v>
      </c>
      <c r="BJ3" s="124"/>
      <c r="BK3" s="124"/>
      <c r="BL3" s="130"/>
      <c r="BM3" s="130"/>
      <c r="BN3" s="130"/>
      <c r="BO3" s="130"/>
      <c r="BP3" s="130"/>
      <c r="BQ3" s="130"/>
      <c r="BR3" s="130"/>
      <c r="BS3" s="130"/>
      <c r="BT3" s="130"/>
      <c r="BU3" s="130"/>
      <c r="BV3" s="130"/>
      <c r="BW3" s="130"/>
      <c r="BX3" s="130"/>
      <c r="BY3" s="130"/>
      <c r="BZ3" s="130"/>
      <c r="CA3" s="130"/>
      <c r="CB3" s="130"/>
      <c r="CC3" s="130"/>
      <c r="CD3" s="130"/>
      <c r="CE3" s="130"/>
      <c r="CF3" s="130"/>
      <c r="CG3" s="130"/>
      <c r="CH3" s="130"/>
      <c r="CI3" s="130"/>
      <c r="CJ3" s="130"/>
      <c r="CK3" s="130"/>
      <c r="CL3" s="130"/>
      <c r="CM3" s="130"/>
      <c r="CN3" s="130"/>
      <c r="CO3" s="130"/>
      <c r="CP3" s="130"/>
      <c r="CQ3" s="130"/>
      <c r="CR3" s="130"/>
      <c r="CS3" s="130"/>
      <c r="CT3" s="130"/>
      <c r="CU3" s="130"/>
      <c r="CV3" s="130"/>
      <c r="CW3" s="130"/>
      <c r="CX3" s="130"/>
      <c r="CY3" s="130"/>
      <c r="CZ3" s="130"/>
      <c r="DA3" s="130"/>
      <c r="DB3" s="130"/>
      <c r="DC3" s="130"/>
      <c r="DD3" s="130"/>
      <c r="DE3" s="130"/>
      <c r="DF3" s="130"/>
      <c r="DG3" s="130"/>
      <c r="DH3" s="130"/>
      <c r="DI3" s="130"/>
      <c r="DJ3" s="130"/>
      <c r="DK3" s="130"/>
      <c r="DL3" s="130"/>
      <c r="DM3" s="130"/>
      <c r="DN3" s="130"/>
      <c r="DO3" s="130"/>
      <c r="DP3" s="130"/>
      <c r="DQ3" s="130"/>
      <c r="DR3" s="130"/>
      <c r="DS3" s="130"/>
      <c r="DT3" s="130"/>
      <c r="DU3" s="130"/>
      <c r="DV3" s="130"/>
      <c r="DW3" s="130"/>
      <c r="DX3" s="130"/>
      <c r="DY3" s="130"/>
      <c r="DZ3" s="130"/>
      <c r="EA3" s="130"/>
      <c r="EB3" s="130"/>
      <c r="EC3" s="130"/>
      <c r="ED3" s="130"/>
      <c r="EE3" s="130"/>
      <c r="EF3" s="130"/>
      <c r="EG3" s="130"/>
      <c r="EH3" s="130"/>
      <c r="EI3" s="130"/>
      <c r="EJ3" s="130"/>
      <c r="EK3" s="130"/>
      <c r="EL3" s="130"/>
      <c r="EM3" s="130"/>
      <c r="EN3" s="130"/>
      <c r="EO3" s="130"/>
      <c r="EP3" s="130"/>
      <c r="EQ3" s="130"/>
      <c r="ER3" s="130"/>
      <c r="ES3" s="130"/>
      <c r="ET3" s="130"/>
      <c r="EU3" s="130"/>
      <c r="EV3" s="130"/>
      <c r="EW3" s="130"/>
      <c r="EX3" s="130"/>
      <c r="EY3" s="130"/>
      <c r="EZ3" s="130"/>
      <c r="FA3" s="130"/>
      <c r="FB3" s="130"/>
      <c r="FC3" s="130"/>
      <c r="FD3" s="130"/>
      <c r="FE3" s="130"/>
      <c r="FF3" s="130"/>
      <c r="FG3" s="130"/>
      <c r="FH3" s="130"/>
      <c r="FI3" s="130"/>
      <c r="FJ3" s="130"/>
      <c r="FK3" s="130"/>
      <c r="FL3" s="130"/>
      <c r="FM3" s="130"/>
      <c r="FN3" s="130"/>
      <c r="FO3" s="130"/>
      <c r="FP3" s="130"/>
      <c r="FQ3" s="130"/>
      <c r="FR3" s="130"/>
      <c r="FS3" s="130"/>
      <c r="FT3" s="130"/>
      <c r="FU3" s="130"/>
      <c r="FV3" s="130"/>
      <c r="FW3" s="130"/>
      <c r="FX3" s="130"/>
      <c r="FY3" s="130"/>
      <c r="FZ3" s="130"/>
      <c r="GA3" s="130"/>
      <c r="GB3" s="130"/>
      <c r="GC3" s="130"/>
      <c r="GD3" s="130"/>
      <c r="GE3" s="130"/>
      <c r="GF3" s="130"/>
      <c r="GG3" s="130"/>
      <c r="GH3" s="130"/>
      <c r="GI3" s="130"/>
      <c r="GJ3" s="130"/>
      <c r="GK3" s="130"/>
      <c r="GL3" s="130"/>
      <c r="GM3" s="130"/>
      <c r="GN3" s="130"/>
      <c r="GO3" s="130"/>
      <c r="GP3" s="130"/>
      <c r="GQ3" s="130"/>
      <c r="GR3" s="130"/>
      <c r="GS3" s="130"/>
      <c r="GT3" s="130"/>
      <c r="GU3" s="130"/>
      <c r="GV3" s="130"/>
      <c r="GW3" s="130"/>
      <c r="GX3" s="130"/>
      <c r="GY3" s="130"/>
      <c r="GZ3" s="130"/>
      <c r="HA3" s="130"/>
      <c r="HB3" s="130"/>
      <c r="HC3" s="130"/>
      <c r="HD3" s="130"/>
      <c r="HE3" s="130"/>
      <c r="HF3" s="130"/>
      <c r="HG3" s="130"/>
      <c r="HH3" s="130"/>
      <c r="HI3" s="130"/>
      <c r="HJ3" s="130"/>
      <c r="HK3" s="130"/>
      <c r="HL3" s="130"/>
      <c r="HM3" s="130"/>
      <c r="HN3" s="130"/>
      <c r="HO3" s="130"/>
      <c r="HP3" s="130"/>
      <c r="HQ3" s="130"/>
      <c r="HR3" s="130"/>
      <c r="HS3" s="130"/>
      <c r="HT3" s="130"/>
      <c r="HU3" s="130"/>
      <c r="HV3" s="130"/>
      <c r="HW3" s="130"/>
      <c r="HX3" s="130"/>
      <c r="HY3" s="130"/>
      <c r="HZ3" s="130"/>
      <c r="IA3" s="130"/>
      <c r="IB3" s="130"/>
      <c r="IC3" s="130"/>
      <c r="ID3" s="130"/>
      <c r="IE3" s="130"/>
      <c r="IF3" s="130"/>
      <c r="IG3" s="130"/>
      <c r="IH3" s="130"/>
      <c r="II3" s="130"/>
      <c r="IJ3" s="130"/>
      <c r="IK3" s="130"/>
      <c r="IL3" s="130"/>
      <c r="IM3" s="130"/>
      <c r="IN3" s="130"/>
      <c r="IO3" s="130"/>
      <c r="IP3" s="130"/>
      <c r="IQ3" s="130"/>
      <c r="IR3" s="130"/>
      <c r="IS3" s="130"/>
      <c r="IT3" s="130"/>
      <c r="IU3" s="130"/>
      <c r="IV3" s="130"/>
    </row>
    <row r="4" spans="1:256" s="34" customFormat="1" ht="15.75">
      <c r="A4" s="201"/>
      <c r="B4" s="202" t="s">
        <v>67</v>
      </c>
      <c r="C4" s="201"/>
      <c r="D4" s="201"/>
      <c r="E4" s="201"/>
      <c r="F4" s="201" t="s">
        <v>278</v>
      </c>
      <c r="G4" s="201" t="str">
        <f>Input!G40</f>
        <v>2014-15</v>
      </c>
      <c r="H4" s="201" t="str">
        <f>Input!H40</f>
        <v>2015-16</v>
      </c>
      <c r="I4" s="201" t="str">
        <f>Input!I40</f>
        <v>2016-17</v>
      </c>
      <c r="J4" s="201" t="str">
        <f>Input!J40</f>
        <v>2017-18</v>
      </c>
      <c r="K4" s="201" t="str">
        <f>Input!K40</f>
        <v>2018-19</v>
      </c>
      <c r="L4" s="201" t="str">
        <f>Input!L40</f>
        <v>2019-20</v>
      </c>
      <c r="M4" s="201" t="str">
        <f>Input!M40</f>
        <v>2020-21</v>
      </c>
      <c r="N4" s="201" t="str">
        <f>Input!N40</f>
        <v>2021-22</v>
      </c>
      <c r="O4" s="201" t="str">
        <f>Input!O40</f>
        <v>2022-23</v>
      </c>
      <c r="P4" s="201" t="str">
        <f>Input!P40</f>
        <v>2023-24</v>
      </c>
      <c r="Q4" s="201" t="str">
        <f>CONCATENATE(LEFT(P4, 4)+1 &amp;"-" &amp;IF(P4&gt;"2007-08",,"0") &amp;RIGHT(P4,2)+1)</f>
        <v>2024-25</v>
      </c>
      <c r="R4" s="201" t="str">
        <f t="shared" ref="R4:BI4" si="2">CONCATENATE(LEFT(Q4, 4)+1 &amp;"-" &amp;IF(Q4&gt;"2007-08",,"0") &amp;RIGHT(Q4,2)+1)</f>
        <v>2025-26</v>
      </c>
      <c r="S4" s="201" t="str">
        <f t="shared" si="2"/>
        <v>2026-27</v>
      </c>
      <c r="T4" s="201" t="str">
        <f t="shared" si="2"/>
        <v>2027-28</v>
      </c>
      <c r="U4" s="201" t="str">
        <f t="shared" si="2"/>
        <v>2028-29</v>
      </c>
      <c r="V4" s="201" t="str">
        <f t="shared" si="2"/>
        <v>2029-30</v>
      </c>
      <c r="W4" s="201" t="str">
        <f t="shared" si="2"/>
        <v>2030-31</v>
      </c>
      <c r="X4" s="201" t="str">
        <f t="shared" si="2"/>
        <v>2031-32</v>
      </c>
      <c r="Y4" s="201" t="str">
        <f t="shared" si="2"/>
        <v>2032-33</v>
      </c>
      <c r="Z4" s="201" t="str">
        <f t="shared" si="2"/>
        <v>2033-34</v>
      </c>
      <c r="AA4" s="201" t="str">
        <f t="shared" si="2"/>
        <v>2034-35</v>
      </c>
      <c r="AB4" s="201" t="str">
        <f t="shared" si="2"/>
        <v>2035-36</v>
      </c>
      <c r="AC4" s="201" t="str">
        <f t="shared" si="2"/>
        <v>2036-37</v>
      </c>
      <c r="AD4" s="201" t="str">
        <f t="shared" si="2"/>
        <v>2037-38</v>
      </c>
      <c r="AE4" s="201" t="str">
        <f t="shared" si="2"/>
        <v>2038-39</v>
      </c>
      <c r="AF4" s="201" t="str">
        <f t="shared" si="2"/>
        <v>2039-40</v>
      </c>
      <c r="AG4" s="201" t="str">
        <f t="shared" si="2"/>
        <v>2040-41</v>
      </c>
      <c r="AH4" s="201" t="str">
        <f t="shared" si="2"/>
        <v>2041-42</v>
      </c>
      <c r="AI4" s="201" t="str">
        <f t="shared" si="2"/>
        <v>2042-43</v>
      </c>
      <c r="AJ4" s="201" t="str">
        <f t="shared" si="2"/>
        <v>2043-44</v>
      </c>
      <c r="AK4" s="201" t="str">
        <f t="shared" si="2"/>
        <v>2044-45</v>
      </c>
      <c r="AL4" s="201" t="str">
        <f t="shared" si="2"/>
        <v>2045-46</v>
      </c>
      <c r="AM4" s="201" t="str">
        <f t="shared" si="2"/>
        <v>2046-47</v>
      </c>
      <c r="AN4" s="201" t="str">
        <f t="shared" si="2"/>
        <v>2047-48</v>
      </c>
      <c r="AO4" s="201" t="str">
        <f t="shared" si="2"/>
        <v>2048-49</v>
      </c>
      <c r="AP4" s="201" t="str">
        <f t="shared" si="2"/>
        <v>2049-50</v>
      </c>
      <c r="AQ4" s="201" t="str">
        <f t="shared" si="2"/>
        <v>2050-51</v>
      </c>
      <c r="AR4" s="201" t="str">
        <f t="shared" si="2"/>
        <v>2051-52</v>
      </c>
      <c r="AS4" s="201" t="str">
        <f t="shared" si="2"/>
        <v>2052-53</v>
      </c>
      <c r="AT4" s="201" t="str">
        <f t="shared" si="2"/>
        <v>2053-54</v>
      </c>
      <c r="AU4" s="201" t="str">
        <f t="shared" si="2"/>
        <v>2054-55</v>
      </c>
      <c r="AV4" s="201" t="str">
        <f t="shared" si="2"/>
        <v>2055-56</v>
      </c>
      <c r="AW4" s="201" t="str">
        <f t="shared" si="2"/>
        <v>2056-57</v>
      </c>
      <c r="AX4" s="201" t="str">
        <f t="shared" si="2"/>
        <v>2057-58</v>
      </c>
      <c r="AY4" s="201" t="str">
        <f t="shared" si="2"/>
        <v>2058-59</v>
      </c>
      <c r="AZ4" s="201" t="str">
        <f t="shared" si="2"/>
        <v>2059-60</v>
      </c>
      <c r="BA4" s="201" t="str">
        <f t="shared" si="2"/>
        <v>2060-61</v>
      </c>
      <c r="BB4" s="201" t="str">
        <f t="shared" si="2"/>
        <v>2061-62</v>
      </c>
      <c r="BC4" s="201" t="str">
        <f t="shared" si="2"/>
        <v>2062-63</v>
      </c>
      <c r="BD4" s="201" t="str">
        <f t="shared" si="2"/>
        <v>2063-64</v>
      </c>
      <c r="BE4" s="201" t="str">
        <f t="shared" si="2"/>
        <v>2064-65</v>
      </c>
      <c r="BF4" s="201" t="str">
        <f t="shared" si="2"/>
        <v>2065-66</v>
      </c>
      <c r="BG4" s="201" t="str">
        <f t="shared" si="2"/>
        <v>2066-67</v>
      </c>
      <c r="BH4" s="201" t="str">
        <f t="shared" si="2"/>
        <v>2067-68</v>
      </c>
      <c r="BI4" s="201" t="str">
        <f t="shared" si="2"/>
        <v>2068-69</v>
      </c>
      <c r="BJ4" s="201"/>
      <c r="BK4" s="18"/>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34" customFormat="1">
      <c r="A5" s="24"/>
      <c r="B5" s="24"/>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18"/>
      <c r="BK5" s="18"/>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18"/>
      <c r="B6" s="18" t="s">
        <v>129</v>
      </c>
      <c r="C6" s="18"/>
      <c r="D6" s="207">
        <f>f</f>
        <v>2.5000000000000001E-2</v>
      </c>
      <c r="E6" s="18"/>
      <c r="F6" s="18"/>
      <c r="G6" s="30">
        <f>$D$6</f>
        <v>2.5000000000000001E-2</v>
      </c>
      <c r="H6" s="30">
        <f t="shared" ref="H6:BI6" si="3">$D$6</f>
        <v>2.5000000000000001E-2</v>
      </c>
      <c r="I6" s="30">
        <f t="shared" si="3"/>
        <v>2.5000000000000001E-2</v>
      </c>
      <c r="J6" s="30">
        <f t="shared" si="3"/>
        <v>2.5000000000000001E-2</v>
      </c>
      <c r="K6" s="30">
        <f t="shared" si="3"/>
        <v>2.5000000000000001E-2</v>
      </c>
      <c r="L6" s="30">
        <f t="shared" si="3"/>
        <v>2.5000000000000001E-2</v>
      </c>
      <c r="M6" s="30">
        <f t="shared" si="3"/>
        <v>2.5000000000000001E-2</v>
      </c>
      <c r="N6" s="30">
        <f t="shared" si="3"/>
        <v>2.5000000000000001E-2</v>
      </c>
      <c r="O6" s="30">
        <f t="shared" si="3"/>
        <v>2.5000000000000001E-2</v>
      </c>
      <c r="P6" s="30">
        <f t="shared" si="3"/>
        <v>2.5000000000000001E-2</v>
      </c>
      <c r="Q6" s="30">
        <f t="shared" si="3"/>
        <v>2.5000000000000001E-2</v>
      </c>
      <c r="R6" s="30">
        <f t="shared" si="3"/>
        <v>2.5000000000000001E-2</v>
      </c>
      <c r="S6" s="30">
        <f t="shared" si="3"/>
        <v>2.5000000000000001E-2</v>
      </c>
      <c r="T6" s="30">
        <f t="shared" si="3"/>
        <v>2.5000000000000001E-2</v>
      </c>
      <c r="U6" s="30">
        <f t="shared" si="3"/>
        <v>2.5000000000000001E-2</v>
      </c>
      <c r="V6" s="30">
        <f t="shared" si="3"/>
        <v>2.5000000000000001E-2</v>
      </c>
      <c r="W6" s="30">
        <f t="shared" si="3"/>
        <v>2.5000000000000001E-2</v>
      </c>
      <c r="X6" s="30">
        <f t="shared" si="3"/>
        <v>2.5000000000000001E-2</v>
      </c>
      <c r="Y6" s="30">
        <f t="shared" si="3"/>
        <v>2.5000000000000001E-2</v>
      </c>
      <c r="Z6" s="30">
        <f t="shared" si="3"/>
        <v>2.5000000000000001E-2</v>
      </c>
      <c r="AA6" s="30">
        <f t="shared" si="3"/>
        <v>2.5000000000000001E-2</v>
      </c>
      <c r="AB6" s="30">
        <f t="shared" si="3"/>
        <v>2.5000000000000001E-2</v>
      </c>
      <c r="AC6" s="30">
        <f t="shared" si="3"/>
        <v>2.5000000000000001E-2</v>
      </c>
      <c r="AD6" s="30">
        <f t="shared" si="3"/>
        <v>2.5000000000000001E-2</v>
      </c>
      <c r="AE6" s="30">
        <f t="shared" si="3"/>
        <v>2.5000000000000001E-2</v>
      </c>
      <c r="AF6" s="30">
        <f t="shared" si="3"/>
        <v>2.5000000000000001E-2</v>
      </c>
      <c r="AG6" s="30">
        <f t="shared" si="3"/>
        <v>2.5000000000000001E-2</v>
      </c>
      <c r="AH6" s="30">
        <f t="shared" si="3"/>
        <v>2.5000000000000001E-2</v>
      </c>
      <c r="AI6" s="30">
        <f t="shared" si="3"/>
        <v>2.5000000000000001E-2</v>
      </c>
      <c r="AJ6" s="30">
        <f t="shared" si="3"/>
        <v>2.5000000000000001E-2</v>
      </c>
      <c r="AK6" s="30">
        <f t="shared" si="3"/>
        <v>2.5000000000000001E-2</v>
      </c>
      <c r="AL6" s="30">
        <f t="shared" si="3"/>
        <v>2.5000000000000001E-2</v>
      </c>
      <c r="AM6" s="30">
        <f t="shared" si="3"/>
        <v>2.5000000000000001E-2</v>
      </c>
      <c r="AN6" s="30">
        <f t="shared" si="3"/>
        <v>2.5000000000000001E-2</v>
      </c>
      <c r="AO6" s="30">
        <f t="shared" si="3"/>
        <v>2.5000000000000001E-2</v>
      </c>
      <c r="AP6" s="30">
        <f t="shared" si="3"/>
        <v>2.5000000000000001E-2</v>
      </c>
      <c r="AQ6" s="30">
        <f t="shared" si="3"/>
        <v>2.5000000000000001E-2</v>
      </c>
      <c r="AR6" s="30">
        <f t="shared" si="3"/>
        <v>2.5000000000000001E-2</v>
      </c>
      <c r="AS6" s="30">
        <f t="shared" si="3"/>
        <v>2.5000000000000001E-2</v>
      </c>
      <c r="AT6" s="30">
        <f t="shared" si="3"/>
        <v>2.5000000000000001E-2</v>
      </c>
      <c r="AU6" s="30">
        <f t="shared" si="3"/>
        <v>2.5000000000000001E-2</v>
      </c>
      <c r="AV6" s="30">
        <f t="shared" si="3"/>
        <v>2.5000000000000001E-2</v>
      </c>
      <c r="AW6" s="30">
        <f t="shared" si="3"/>
        <v>2.5000000000000001E-2</v>
      </c>
      <c r="AX6" s="30">
        <f t="shared" si="3"/>
        <v>2.5000000000000001E-2</v>
      </c>
      <c r="AY6" s="30">
        <f t="shared" si="3"/>
        <v>2.5000000000000001E-2</v>
      </c>
      <c r="AZ6" s="30">
        <f t="shared" si="3"/>
        <v>2.5000000000000001E-2</v>
      </c>
      <c r="BA6" s="30">
        <f t="shared" si="3"/>
        <v>2.5000000000000001E-2</v>
      </c>
      <c r="BB6" s="30">
        <f t="shared" si="3"/>
        <v>2.5000000000000001E-2</v>
      </c>
      <c r="BC6" s="30">
        <f t="shared" si="3"/>
        <v>2.5000000000000001E-2</v>
      </c>
      <c r="BD6" s="30">
        <f t="shared" si="3"/>
        <v>2.5000000000000001E-2</v>
      </c>
      <c r="BE6" s="30">
        <f t="shared" si="3"/>
        <v>2.5000000000000001E-2</v>
      </c>
      <c r="BF6" s="30">
        <f t="shared" si="3"/>
        <v>2.5000000000000001E-2</v>
      </c>
      <c r="BG6" s="30">
        <f t="shared" si="3"/>
        <v>2.5000000000000001E-2</v>
      </c>
      <c r="BH6" s="30">
        <f t="shared" si="3"/>
        <v>2.5000000000000001E-2</v>
      </c>
      <c r="BI6" s="30">
        <f t="shared" si="3"/>
        <v>2.5000000000000001E-2</v>
      </c>
      <c r="BJ6" s="18"/>
      <c r="BK6" s="18"/>
    </row>
    <row r="7" spans="1:256">
      <c r="A7" s="18"/>
      <c r="B7" s="18" t="s">
        <v>48</v>
      </c>
      <c r="C7" s="18"/>
      <c r="D7" s="18"/>
      <c r="E7" s="18"/>
      <c r="F7" s="31">
        <v>1</v>
      </c>
      <c r="G7" s="32">
        <f>F7*(1+G6)</f>
        <v>1.0249999999999999</v>
      </c>
      <c r="H7" s="32">
        <f>G7*(1+H6)</f>
        <v>1.0506249999999999</v>
      </c>
      <c r="I7" s="32">
        <f t="shared" ref="I7:O7" si="4">H7*(1+I6)</f>
        <v>1.0768906249999999</v>
      </c>
      <c r="J7" s="32">
        <f>I7*(1+J6)</f>
        <v>1.1038128906249998</v>
      </c>
      <c r="K7" s="32">
        <f t="shared" si="4"/>
        <v>1.1314082128906247</v>
      </c>
      <c r="L7" s="32">
        <f t="shared" si="4"/>
        <v>1.1596934182128902</v>
      </c>
      <c r="M7" s="32">
        <f t="shared" si="4"/>
        <v>1.1886857536682123</v>
      </c>
      <c r="N7" s="32">
        <f t="shared" si="4"/>
        <v>1.2184028975099175</v>
      </c>
      <c r="O7" s="32">
        <f t="shared" si="4"/>
        <v>1.2488629699476652</v>
      </c>
      <c r="P7" s="32">
        <f t="shared" ref="P7:BI7" si="5">O7*(1+P6)</f>
        <v>1.2800845441963566</v>
      </c>
      <c r="Q7" s="32">
        <f t="shared" si="5"/>
        <v>1.3120866578012655</v>
      </c>
      <c r="R7" s="32">
        <f t="shared" si="5"/>
        <v>1.3448888242462971</v>
      </c>
      <c r="S7" s="32">
        <f t="shared" si="5"/>
        <v>1.3785110448524545</v>
      </c>
      <c r="T7" s="32">
        <f t="shared" si="5"/>
        <v>1.4129738209737657</v>
      </c>
      <c r="U7" s="32">
        <f t="shared" si="5"/>
        <v>1.4482981664981096</v>
      </c>
      <c r="V7" s="32">
        <f t="shared" si="5"/>
        <v>1.4845056206605622</v>
      </c>
      <c r="W7" s="32">
        <f t="shared" si="5"/>
        <v>1.5216182611770761</v>
      </c>
      <c r="X7" s="32">
        <f t="shared" si="5"/>
        <v>1.5596587177065029</v>
      </c>
      <c r="Y7" s="32">
        <f t="shared" si="5"/>
        <v>1.5986501856491653</v>
      </c>
      <c r="Z7" s="32">
        <f t="shared" si="5"/>
        <v>1.6386164402903942</v>
      </c>
      <c r="AA7" s="32">
        <f t="shared" si="5"/>
        <v>1.6795818512976539</v>
      </c>
      <c r="AB7" s="32">
        <f t="shared" si="5"/>
        <v>1.721571397580095</v>
      </c>
      <c r="AC7" s="32">
        <f t="shared" si="5"/>
        <v>1.7646106825195973</v>
      </c>
      <c r="AD7" s="32">
        <f t="shared" si="5"/>
        <v>1.8087259495825871</v>
      </c>
      <c r="AE7" s="32">
        <f t="shared" si="5"/>
        <v>1.8539440983221516</v>
      </c>
      <c r="AF7" s="32">
        <f t="shared" si="5"/>
        <v>1.9002927007802053</v>
      </c>
      <c r="AG7" s="32">
        <f t="shared" si="5"/>
        <v>1.9478000182997102</v>
      </c>
      <c r="AH7" s="32">
        <f t="shared" si="5"/>
        <v>1.9964950187572028</v>
      </c>
      <c r="AI7" s="32">
        <f t="shared" si="5"/>
        <v>2.0464073942261325</v>
      </c>
      <c r="AJ7" s="32">
        <f t="shared" si="5"/>
        <v>2.0975675790817858</v>
      </c>
      <c r="AK7" s="32">
        <f t="shared" si="5"/>
        <v>2.1500067685588302</v>
      </c>
      <c r="AL7" s="32">
        <f t="shared" si="5"/>
        <v>2.2037569377728006</v>
      </c>
      <c r="AM7" s="32">
        <f t="shared" si="5"/>
        <v>2.2588508612171205</v>
      </c>
      <c r="AN7" s="32">
        <f t="shared" si="5"/>
        <v>2.3153221327475482</v>
      </c>
      <c r="AO7" s="32">
        <f t="shared" si="5"/>
        <v>2.3732051860662366</v>
      </c>
      <c r="AP7" s="32">
        <f t="shared" si="5"/>
        <v>2.4325353157178924</v>
      </c>
      <c r="AQ7" s="32">
        <f t="shared" si="5"/>
        <v>2.4933486986108395</v>
      </c>
      <c r="AR7" s="32">
        <f t="shared" si="5"/>
        <v>2.5556824160761105</v>
      </c>
      <c r="AS7" s="32">
        <f t="shared" si="5"/>
        <v>2.6195744764780131</v>
      </c>
      <c r="AT7" s="32">
        <f t="shared" si="5"/>
        <v>2.6850638383899632</v>
      </c>
      <c r="AU7" s="32">
        <f t="shared" si="5"/>
        <v>2.7521904343497119</v>
      </c>
      <c r="AV7" s="32">
        <f t="shared" si="5"/>
        <v>2.8209951952084547</v>
      </c>
      <c r="AW7" s="32">
        <f t="shared" si="5"/>
        <v>2.8915200750886658</v>
      </c>
      <c r="AX7" s="32">
        <f t="shared" si="5"/>
        <v>2.9638080769658823</v>
      </c>
      <c r="AY7" s="32">
        <f t="shared" si="5"/>
        <v>3.0379032788900293</v>
      </c>
      <c r="AZ7" s="32">
        <f t="shared" si="5"/>
        <v>3.1138508608622799</v>
      </c>
      <c r="BA7" s="32">
        <f t="shared" si="5"/>
        <v>3.1916971323838368</v>
      </c>
      <c r="BB7" s="32">
        <f t="shared" si="5"/>
        <v>3.2714895606934324</v>
      </c>
      <c r="BC7" s="32">
        <f t="shared" si="5"/>
        <v>3.353276799710768</v>
      </c>
      <c r="BD7" s="32">
        <f t="shared" si="5"/>
        <v>3.437108719703537</v>
      </c>
      <c r="BE7" s="32">
        <f t="shared" si="5"/>
        <v>3.523036437696125</v>
      </c>
      <c r="BF7" s="32">
        <f t="shared" si="5"/>
        <v>3.6111123486385277</v>
      </c>
      <c r="BG7" s="32">
        <f t="shared" si="5"/>
        <v>3.7013901573544907</v>
      </c>
      <c r="BH7" s="32">
        <f t="shared" si="5"/>
        <v>3.7939249112883529</v>
      </c>
      <c r="BI7" s="32">
        <f t="shared" si="5"/>
        <v>3.8887730340705615</v>
      </c>
      <c r="BJ7" s="18"/>
      <c r="BK7" s="18"/>
    </row>
    <row r="8" spans="1:256">
      <c r="A8" s="18"/>
      <c r="B8" s="18"/>
      <c r="C8" s="18"/>
      <c r="D8" s="18"/>
      <c r="E8" s="18"/>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c r="BA8" s="32"/>
      <c r="BB8" s="32"/>
      <c r="BC8" s="32"/>
      <c r="BD8" s="32"/>
      <c r="BE8" s="32"/>
      <c r="BF8" s="32"/>
      <c r="BG8" s="32"/>
      <c r="BH8" s="32"/>
      <c r="BI8" s="32"/>
      <c r="BJ8" s="18"/>
      <c r="BK8" s="18"/>
    </row>
    <row r="9" spans="1:256">
      <c r="A9" s="18"/>
      <c r="B9" s="124" t="s">
        <v>130</v>
      </c>
      <c r="C9" s="18"/>
      <c r="D9" s="18"/>
      <c r="E9" s="18"/>
      <c r="F9" s="94">
        <f>RAB</f>
        <v>2090.9442378037111</v>
      </c>
      <c r="G9" s="32"/>
      <c r="H9" s="32"/>
      <c r="I9" s="32"/>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18"/>
      <c r="BK9" s="18"/>
    </row>
    <row r="10" spans="1:256">
      <c r="A10" s="18"/>
      <c r="B10" s="124" t="s">
        <v>98</v>
      </c>
      <c r="C10" s="18"/>
      <c r="D10" s="18"/>
      <c r="E10" s="18"/>
      <c r="F10" s="39"/>
      <c r="G10" s="325">
        <f>SUM(G11:G40)</f>
        <v>154.0558822651769</v>
      </c>
      <c r="H10" s="325">
        <f>SUM(H11:H40)</f>
        <v>150.40766358926609</v>
      </c>
      <c r="I10" s="325">
        <f t="shared" ref="I10:P10" si="6">SUM(I11:I40)</f>
        <v>90.892539692381078</v>
      </c>
      <c r="J10" s="325">
        <f t="shared" si="6"/>
        <v>93.896602262463517</v>
      </c>
      <c r="K10" s="325">
        <f t="shared" si="6"/>
        <v>69.415073579608674</v>
      </c>
      <c r="L10" s="325">
        <f t="shared" si="6"/>
        <v>0</v>
      </c>
      <c r="M10" s="325">
        <f t="shared" si="6"/>
        <v>0</v>
      </c>
      <c r="N10" s="325">
        <f t="shared" si="6"/>
        <v>0</v>
      </c>
      <c r="O10" s="325">
        <f t="shared" si="6"/>
        <v>0</v>
      </c>
      <c r="P10" s="325">
        <f t="shared" si="6"/>
        <v>0</v>
      </c>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18"/>
      <c r="BK10" s="18"/>
    </row>
    <row r="11" spans="1:256" hidden="1" outlineLevel="1">
      <c r="A11" s="18"/>
      <c r="B11" s="124"/>
      <c r="C11" s="36" t="str">
        <f>Asset1</f>
        <v>Transmission &amp; Zone land &amp; easements</v>
      </c>
      <c r="D11" s="18"/>
      <c r="E11" s="18"/>
      <c r="F11" s="39"/>
      <c r="G11" s="325">
        <f>Input!G143*(1+rvanilla)^0.5</f>
        <v>7.0315611238819029</v>
      </c>
      <c r="H11" s="325">
        <f>Input!H143*(1+rvanilla)^0.5</f>
        <v>6.152605293963763</v>
      </c>
      <c r="I11" s="325">
        <f>Input!I143*(1+rvanilla)^0.5</f>
        <v>4.289184942123291</v>
      </c>
      <c r="J11" s="325">
        <f>Input!J143*(1+rvanilla)^0.5</f>
        <v>0.54806744412769592</v>
      </c>
      <c r="K11" s="325">
        <f>Input!K143*(1+rvanilla)^0.5</f>
        <v>0.17143225516611177</v>
      </c>
      <c r="L11" s="325">
        <f>Input!L143*(1+rvanilla)^0.5</f>
        <v>0</v>
      </c>
      <c r="M11" s="325">
        <f>Input!M143*(1+rvanilla)^0.5</f>
        <v>0</v>
      </c>
      <c r="N11" s="325">
        <f>Input!N143*(1+rvanilla)^0.5</f>
        <v>0</v>
      </c>
      <c r="O11" s="325">
        <f>Input!O143*(1+rvanilla)^0.5</f>
        <v>0</v>
      </c>
      <c r="P11" s="325">
        <f>Input!P143*(1+rvanilla)^0.5</f>
        <v>0</v>
      </c>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18"/>
      <c r="BK11" s="18"/>
    </row>
    <row r="12" spans="1:256" hidden="1" outlineLevel="1">
      <c r="A12" s="18"/>
      <c r="B12" s="124"/>
      <c r="C12" s="36" t="str">
        <f>Asset2</f>
        <v>Transmission buildings 132/66kV</v>
      </c>
      <c r="D12" s="18"/>
      <c r="E12" s="18"/>
      <c r="F12" s="39"/>
      <c r="G12" s="325">
        <f>Input!G144*(1+rvanilla)^0.5</f>
        <v>23.18813884050666</v>
      </c>
      <c r="H12" s="325">
        <f>Input!H144*(1+rvanilla)^0.5</f>
        <v>26.203632983044773</v>
      </c>
      <c r="I12" s="325">
        <f>Input!I144*(1+rvanilla)^0.5</f>
        <v>12.370101256327194</v>
      </c>
      <c r="J12" s="325">
        <f>Input!J144*(1+rvanilla)^0.5</f>
        <v>7.4193946276515197</v>
      </c>
      <c r="K12" s="325">
        <f>Input!K144*(1+rvanilla)^0.5</f>
        <v>6.0260372392313242</v>
      </c>
      <c r="L12" s="325">
        <f>Input!L144*(1+rvanilla)^0.5</f>
        <v>0</v>
      </c>
      <c r="M12" s="325">
        <f>Input!M144*(1+rvanilla)^0.5</f>
        <v>0</v>
      </c>
      <c r="N12" s="325">
        <f>Input!N144*(1+rvanilla)^0.5</f>
        <v>0</v>
      </c>
      <c r="O12" s="325">
        <f>Input!O144*(1+rvanilla)^0.5</f>
        <v>0</v>
      </c>
      <c r="P12" s="325">
        <f>Input!P144*(1+rvanilla)^0.5</f>
        <v>0</v>
      </c>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c r="BC12" s="40"/>
      <c r="BD12" s="40"/>
      <c r="BE12" s="40"/>
      <c r="BF12" s="40"/>
      <c r="BG12" s="40"/>
      <c r="BH12" s="40"/>
      <c r="BI12" s="40"/>
      <c r="BJ12" s="18"/>
      <c r="BK12" s="18"/>
    </row>
    <row r="13" spans="1:256" hidden="1" outlineLevel="1">
      <c r="A13" s="18"/>
      <c r="B13" s="124"/>
      <c r="C13" s="36" t="str">
        <f>Asset3</f>
        <v>Zone buildings 132/66kV</v>
      </c>
      <c r="D13" s="18"/>
      <c r="E13" s="18"/>
      <c r="F13" s="39"/>
      <c r="G13" s="325">
        <f>Input!G145*(1+rvanilla)^0.5</f>
        <v>0</v>
      </c>
      <c r="H13" s="325">
        <f>Input!H145*(1+rvanilla)^0.5</f>
        <v>0</v>
      </c>
      <c r="I13" s="325">
        <f>Input!I145*(1+rvanilla)^0.5</f>
        <v>0</v>
      </c>
      <c r="J13" s="325">
        <f>Input!J145*(1+rvanilla)^0.5</f>
        <v>0</v>
      </c>
      <c r="K13" s="325">
        <f>Input!K145*(1+rvanilla)^0.5</f>
        <v>0</v>
      </c>
      <c r="L13" s="325">
        <f>Input!L145*(1+rvanilla)^0.5</f>
        <v>0</v>
      </c>
      <c r="M13" s="325">
        <f>Input!M145*(1+rvanilla)^0.5</f>
        <v>0</v>
      </c>
      <c r="N13" s="325">
        <f>Input!N145*(1+rvanilla)^0.5</f>
        <v>0</v>
      </c>
      <c r="O13" s="325">
        <f>Input!O145*(1+rvanilla)^0.5</f>
        <v>0</v>
      </c>
      <c r="P13" s="325">
        <f>Input!P145*(1+rvanilla)^0.5</f>
        <v>0</v>
      </c>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40"/>
      <c r="BE13" s="40"/>
      <c r="BF13" s="40"/>
      <c r="BG13" s="40"/>
      <c r="BH13" s="40"/>
      <c r="BI13" s="40"/>
      <c r="BJ13" s="18"/>
      <c r="BK13" s="18"/>
    </row>
    <row r="14" spans="1:256" hidden="1" outlineLevel="1">
      <c r="A14" s="18"/>
      <c r="B14" s="124"/>
      <c r="C14" s="36" t="str">
        <f>Asset4</f>
        <v>Transmission transformers 132/66kV</v>
      </c>
      <c r="D14" s="18"/>
      <c r="E14" s="18"/>
      <c r="F14" s="39"/>
      <c r="G14" s="325">
        <f>Input!G146*(1+rvanilla)^0.5</f>
        <v>4.6859325464623618</v>
      </c>
      <c r="H14" s="325">
        <f>Input!H146*(1+rvanilla)^0.5</f>
        <v>9.8047254464065272</v>
      </c>
      <c r="I14" s="325">
        <f>Input!I146*(1+rvanilla)^0.5</f>
        <v>2.6701935555812546</v>
      </c>
      <c r="J14" s="325">
        <f>Input!J146*(1+rvanilla)^0.5</f>
        <v>1.3959880039504149</v>
      </c>
      <c r="K14" s="325">
        <f>Input!K146*(1+rvanilla)^0.5</f>
        <v>1.5852469117199153</v>
      </c>
      <c r="L14" s="325">
        <f>Input!L146*(1+rvanilla)^0.5</f>
        <v>0</v>
      </c>
      <c r="M14" s="325">
        <f>Input!M146*(1+rvanilla)^0.5</f>
        <v>0</v>
      </c>
      <c r="N14" s="325">
        <f>Input!N146*(1+rvanilla)^0.5</f>
        <v>0</v>
      </c>
      <c r="O14" s="325">
        <f>Input!O146*(1+rvanilla)^0.5</f>
        <v>0</v>
      </c>
      <c r="P14" s="325">
        <f>Input!P146*(1+rvanilla)^0.5</f>
        <v>0</v>
      </c>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18"/>
      <c r="BK14" s="18"/>
    </row>
    <row r="15" spans="1:256" hidden="1" outlineLevel="1">
      <c r="A15" s="18"/>
      <c r="B15" s="124"/>
      <c r="C15" s="36" t="str">
        <f>Asset5</f>
        <v>Zone transformers 132/66kV</v>
      </c>
      <c r="D15" s="18"/>
      <c r="E15" s="18"/>
      <c r="F15" s="39"/>
      <c r="G15" s="325">
        <f>Input!G147*(1+rvanilla)^0.5</f>
        <v>8.1251202785363041</v>
      </c>
      <c r="H15" s="325">
        <f>Input!H147*(1+rvanilla)^0.5</f>
        <v>8.2825653491657043</v>
      </c>
      <c r="I15" s="325">
        <f>Input!I147*(1+rvanilla)^0.5</f>
        <v>2.6596050802555125</v>
      </c>
      <c r="J15" s="325">
        <f>Input!J147*(1+rvanilla)^0.5</f>
        <v>2.0046449625257545</v>
      </c>
      <c r="K15" s="325">
        <f>Input!K147*(1+rvanilla)^0.5</f>
        <v>1.2289262027915682</v>
      </c>
      <c r="L15" s="325">
        <f>Input!L147*(1+rvanilla)^0.5</f>
        <v>0</v>
      </c>
      <c r="M15" s="325">
        <f>Input!M147*(1+rvanilla)^0.5</f>
        <v>0</v>
      </c>
      <c r="N15" s="325">
        <f>Input!N147*(1+rvanilla)^0.5</f>
        <v>0</v>
      </c>
      <c r="O15" s="325">
        <f>Input!O147*(1+rvanilla)^0.5</f>
        <v>0</v>
      </c>
      <c r="P15" s="325">
        <f>Input!P147*(1+rvanilla)^0.5</f>
        <v>0</v>
      </c>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18"/>
      <c r="BK15" s="18"/>
    </row>
    <row r="16" spans="1:256" hidden="1" outlineLevel="1">
      <c r="A16" s="18"/>
      <c r="B16" s="124"/>
      <c r="C16" s="36" t="str">
        <f>Asset6</f>
        <v>Transmission substation equip 132/66kV</v>
      </c>
      <c r="D16" s="18"/>
      <c r="E16" s="18"/>
      <c r="F16" s="39"/>
      <c r="G16" s="325">
        <f>Input!G148*(1+rvanilla)^0.5</f>
        <v>7.8658743227647321</v>
      </c>
      <c r="H16" s="325">
        <f>Input!H148*(1+rvanilla)^0.5</f>
        <v>9.5921372987232019</v>
      </c>
      <c r="I16" s="325">
        <f>Input!I148*(1+rvanilla)^0.5</f>
        <v>7.211157157827369</v>
      </c>
      <c r="J16" s="325">
        <f>Input!J148*(1+rvanilla)^0.5</f>
        <v>9.7459182208828086</v>
      </c>
      <c r="K16" s="325">
        <f>Input!K148*(1+rvanilla)^0.5</f>
        <v>7.9842189747851613</v>
      </c>
      <c r="L16" s="325">
        <f>Input!L148*(1+rvanilla)^0.5</f>
        <v>0</v>
      </c>
      <c r="M16" s="325">
        <f>Input!M148*(1+rvanilla)^0.5</f>
        <v>0</v>
      </c>
      <c r="N16" s="325">
        <f>Input!N148*(1+rvanilla)^0.5</f>
        <v>0</v>
      </c>
      <c r="O16" s="325">
        <f>Input!O148*(1+rvanilla)^0.5</f>
        <v>0</v>
      </c>
      <c r="P16" s="325">
        <f>Input!P148*(1+rvanilla)^0.5</f>
        <v>0</v>
      </c>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18"/>
      <c r="BK16" s="18"/>
    </row>
    <row r="17" spans="1:63" hidden="1" outlineLevel="1">
      <c r="A17" s="18"/>
      <c r="B17" s="124"/>
      <c r="C17" s="36" t="str">
        <f>Asset7</f>
        <v>Zone substation equip 132/66kV</v>
      </c>
      <c r="D17" s="18"/>
      <c r="E17" s="18"/>
      <c r="F17" s="39"/>
      <c r="G17" s="325">
        <f>Input!G149*(1+rvanilla)^0.5</f>
        <v>25.006867192817488</v>
      </c>
      <c r="H17" s="325">
        <f>Input!H149*(1+rvanilla)^0.5</f>
        <v>23.63899470694346</v>
      </c>
      <c r="I17" s="325">
        <f>Input!I149*(1+rvanilla)^0.5</f>
        <v>14.97576588311448</v>
      </c>
      <c r="J17" s="325">
        <f>Input!J149*(1+rvanilla)^0.5</f>
        <v>26.359614704162738</v>
      </c>
      <c r="K17" s="325">
        <f>Input!K149*(1+rvanilla)^0.5</f>
        <v>8.9765908648219757</v>
      </c>
      <c r="L17" s="325">
        <f>Input!L149*(1+rvanilla)^0.5</f>
        <v>0</v>
      </c>
      <c r="M17" s="325">
        <f>Input!M149*(1+rvanilla)^0.5</f>
        <v>0</v>
      </c>
      <c r="N17" s="325">
        <f>Input!N149*(1+rvanilla)^0.5</f>
        <v>0</v>
      </c>
      <c r="O17" s="325">
        <f>Input!O149*(1+rvanilla)^0.5</f>
        <v>0</v>
      </c>
      <c r="P17" s="325">
        <f>Input!P149*(1+rvanilla)^0.5</f>
        <v>0</v>
      </c>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0"/>
      <c r="AW17" s="40"/>
      <c r="AX17" s="40"/>
      <c r="AY17" s="40"/>
      <c r="AZ17" s="40"/>
      <c r="BA17" s="40"/>
      <c r="BB17" s="40"/>
      <c r="BC17" s="40"/>
      <c r="BD17" s="40"/>
      <c r="BE17" s="40"/>
      <c r="BF17" s="40"/>
      <c r="BG17" s="40"/>
      <c r="BH17" s="40"/>
      <c r="BI17" s="40"/>
      <c r="BJ17" s="18"/>
      <c r="BK17" s="18"/>
    </row>
    <row r="18" spans="1:63" hidden="1" outlineLevel="1">
      <c r="A18" s="18"/>
      <c r="B18" s="124"/>
      <c r="C18" s="36" t="str">
        <f>Asset8</f>
        <v>Transmission &amp; Zone emergency spares</v>
      </c>
      <c r="D18" s="18"/>
      <c r="E18" s="18"/>
      <c r="F18" s="39"/>
      <c r="G18" s="325">
        <f>Input!G150*(1+rvanilla)^0.5</f>
        <v>0</v>
      </c>
      <c r="H18" s="325">
        <f>Input!H150*(1+rvanilla)^0.5</f>
        <v>0</v>
      </c>
      <c r="I18" s="325">
        <f>Input!I150*(1+rvanilla)^0.5</f>
        <v>0</v>
      </c>
      <c r="J18" s="325">
        <f>Input!J150*(1+rvanilla)^0.5</f>
        <v>0</v>
      </c>
      <c r="K18" s="325">
        <f>Input!K150*(1+rvanilla)^0.5</f>
        <v>0</v>
      </c>
      <c r="L18" s="325">
        <f>Input!L150*(1+rvanilla)^0.5</f>
        <v>0</v>
      </c>
      <c r="M18" s="325">
        <f>Input!M150*(1+rvanilla)^0.5</f>
        <v>0</v>
      </c>
      <c r="N18" s="325">
        <f>Input!N150*(1+rvanilla)^0.5</f>
        <v>0</v>
      </c>
      <c r="O18" s="325">
        <f>Input!O150*(1+rvanilla)^0.5</f>
        <v>0</v>
      </c>
      <c r="P18" s="325">
        <f>Input!P150*(1+rvanilla)^0.5</f>
        <v>0</v>
      </c>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18"/>
      <c r="BK18" s="18"/>
    </row>
    <row r="19" spans="1:63" hidden="1" outlineLevel="1">
      <c r="A19" s="18"/>
      <c r="B19" s="124"/>
      <c r="C19" s="36" t="str">
        <f>Asset9</f>
        <v>Ancillary substation equipment (tx)</v>
      </c>
      <c r="D19" s="18"/>
      <c r="E19" s="18"/>
      <c r="F19" s="39"/>
      <c r="G19" s="325">
        <f>Input!G151*(1+rvanilla)^0.5</f>
        <v>9.450808774164754</v>
      </c>
      <c r="H19" s="325">
        <f>Input!H151*(1+rvanilla)^0.5</f>
        <v>10.690432856179385</v>
      </c>
      <c r="I19" s="325">
        <f>Input!I151*(1+rvanilla)^0.5</f>
        <v>5.3252743020263456</v>
      </c>
      <c r="J19" s="325">
        <f>Input!J151*(1+rvanilla)^0.5</f>
        <v>7.3291222419170312</v>
      </c>
      <c r="K19" s="325">
        <f>Input!K151*(1+rvanilla)^0.5</f>
        <v>5.5031275967453404</v>
      </c>
      <c r="L19" s="325">
        <f>Input!L151*(1+rvanilla)^0.5</f>
        <v>0</v>
      </c>
      <c r="M19" s="325">
        <f>Input!M151*(1+rvanilla)^0.5</f>
        <v>0</v>
      </c>
      <c r="N19" s="325">
        <f>Input!N151*(1+rvanilla)^0.5</f>
        <v>0</v>
      </c>
      <c r="O19" s="325">
        <f>Input!O151*(1+rvanilla)^0.5</f>
        <v>0</v>
      </c>
      <c r="P19" s="325">
        <f>Input!P151*(1+rvanilla)^0.5</f>
        <v>0</v>
      </c>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0"/>
      <c r="AW19" s="40"/>
      <c r="AX19" s="40"/>
      <c r="AY19" s="40"/>
      <c r="AZ19" s="40"/>
      <c r="BA19" s="40"/>
      <c r="BB19" s="40"/>
      <c r="BC19" s="40"/>
      <c r="BD19" s="40"/>
      <c r="BE19" s="40"/>
      <c r="BF19" s="40"/>
      <c r="BG19" s="40"/>
      <c r="BH19" s="40"/>
      <c r="BI19" s="40"/>
      <c r="BJ19" s="18"/>
      <c r="BK19" s="18"/>
    </row>
    <row r="20" spans="1:63" hidden="1" outlineLevel="1">
      <c r="A20" s="18"/>
      <c r="B20" s="124"/>
      <c r="C20" s="36" t="str">
        <f>Asset10</f>
        <v>132kV tower lines</v>
      </c>
      <c r="D20" s="18"/>
      <c r="E20" s="18"/>
      <c r="F20" s="39"/>
      <c r="G20" s="325">
        <f>Input!G152*(1+rvanilla)^0.5</f>
        <v>4.3423751586379478</v>
      </c>
      <c r="H20" s="325">
        <f>Input!H152*(1+rvanilla)^0.5</f>
        <v>3.8198634364485478</v>
      </c>
      <c r="I20" s="325">
        <f>Input!I152*(1+rvanilla)^0.5</f>
        <v>3.1334595313523557</v>
      </c>
      <c r="J20" s="325">
        <f>Input!J152*(1+rvanilla)^0.5</f>
        <v>3.0436866371892055</v>
      </c>
      <c r="K20" s="325">
        <f>Input!K152*(1+rvanilla)^0.5</f>
        <v>3.0945922981872998</v>
      </c>
      <c r="L20" s="325">
        <f>Input!L152*(1+rvanilla)^0.5</f>
        <v>0</v>
      </c>
      <c r="M20" s="325">
        <f>Input!M152*(1+rvanilla)^0.5</f>
        <v>0</v>
      </c>
      <c r="N20" s="325">
        <f>Input!N152*(1+rvanilla)^0.5</f>
        <v>0</v>
      </c>
      <c r="O20" s="325">
        <f>Input!O152*(1+rvanilla)^0.5</f>
        <v>0</v>
      </c>
      <c r="P20" s="325">
        <f>Input!P152*(1+rvanilla)^0.5</f>
        <v>0</v>
      </c>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18"/>
      <c r="BK20" s="18"/>
    </row>
    <row r="21" spans="1:63" hidden="1" outlineLevel="1">
      <c r="A21" s="18"/>
      <c r="B21" s="124"/>
      <c r="C21" s="36" t="str">
        <f>Asset11</f>
        <v>132kV concrete &amp; steel pole lines</v>
      </c>
      <c r="D21" s="18"/>
      <c r="E21" s="18"/>
      <c r="F21" s="39"/>
      <c r="G21" s="325">
        <f>Input!G153*(1+rvanilla)^0.5</f>
        <v>1.2340718756612075</v>
      </c>
      <c r="H21" s="325">
        <f>Input!H153*(1+rvanilla)^0.5</f>
        <v>0.17658874307169969</v>
      </c>
      <c r="I21" s="325">
        <f>Input!I153*(1+rvanilla)^0.5</f>
        <v>0.16165891176926159</v>
      </c>
      <c r="J21" s="325">
        <f>Input!J153*(1+rvanilla)^0.5</f>
        <v>0.16933253959864542</v>
      </c>
      <c r="K21" s="325">
        <f>Input!K153*(1+rvanilla)^0.5</f>
        <v>2.1479716540749103</v>
      </c>
      <c r="L21" s="325">
        <f>Input!L153*(1+rvanilla)^0.5</f>
        <v>0</v>
      </c>
      <c r="M21" s="325">
        <f>Input!M153*(1+rvanilla)^0.5</f>
        <v>0</v>
      </c>
      <c r="N21" s="325">
        <f>Input!N153*(1+rvanilla)^0.5</f>
        <v>0</v>
      </c>
      <c r="O21" s="325">
        <f>Input!O153*(1+rvanilla)^0.5</f>
        <v>0</v>
      </c>
      <c r="P21" s="325">
        <f>Input!P153*(1+rvanilla)^0.5</f>
        <v>0</v>
      </c>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0"/>
      <c r="AW21" s="40"/>
      <c r="AX21" s="40"/>
      <c r="AY21" s="40"/>
      <c r="AZ21" s="40"/>
      <c r="BA21" s="40"/>
      <c r="BB21" s="40"/>
      <c r="BC21" s="40"/>
      <c r="BD21" s="40"/>
      <c r="BE21" s="40"/>
      <c r="BF21" s="40"/>
      <c r="BG21" s="40"/>
      <c r="BH21" s="40"/>
      <c r="BI21" s="40"/>
      <c r="BJ21" s="18"/>
      <c r="BK21" s="18"/>
    </row>
    <row r="22" spans="1:63" hidden="1" outlineLevel="1">
      <c r="A22" s="18"/>
      <c r="B22" s="124"/>
      <c r="C22" s="36" t="str">
        <f>Asset12</f>
        <v>132kV wood pole lines</v>
      </c>
      <c r="D22" s="18"/>
      <c r="E22" s="18"/>
      <c r="F22" s="39"/>
      <c r="G22" s="325">
        <f>Input!G154*(1+rvanilla)^0.5</f>
        <v>1.4647016840037146</v>
      </c>
      <c r="H22" s="325">
        <f>Input!H154*(1+rvanilla)^0.5</f>
        <v>2.1510588284247563</v>
      </c>
      <c r="I22" s="325">
        <f>Input!I154*(1+rvanilla)^0.5</f>
        <v>2.4188090783925378</v>
      </c>
      <c r="J22" s="325">
        <f>Input!J154*(1+rvanilla)^0.5</f>
        <v>2.2453174326684611</v>
      </c>
      <c r="K22" s="325">
        <f>Input!K154*(1+rvanilla)^0.5</f>
        <v>2.5000090585827577</v>
      </c>
      <c r="L22" s="325">
        <f>Input!L154*(1+rvanilla)^0.5</f>
        <v>0</v>
      </c>
      <c r="M22" s="325">
        <f>Input!M154*(1+rvanilla)^0.5</f>
        <v>0</v>
      </c>
      <c r="N22" s="325">
        <f>Input!N154*(1+rvanilla)^0.5</f>
        <v>0</v>
      </c>
      <c r="O22" s="325">
        <f>Input!O154*(1+rvanilla)^0.5</f>
        <v>0</v>
      </c>
      <c r="P22" s="325">
        <f>Input!P154*(1+rvanilla)^0.5</f>
        <v>0</v>
      </c>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18"/>
      <c r="BK22" s="18"/>
    </row>
    <row r="23" spans="1:63" hidden="1" outlineLevel="1">
      <c r="A23" s="18"/>
      <c r="B23" s="124"/>
      <c r="C23" s="36" t="str">
        <f>Asset13</f>
        <v>132kV feeders underground</v>
      </c>
      <c r="D23" s="18"/>
      <c r="E23" s="18"/>
      <c r="F23" s="39"/>
      <c r="G23" s="325">
        <f>Input!G155*(1+rvanilla)^0.5</f>
        <v>44.371292698867308</v>
      </c>
      <c r="H23" s="325">
        <f>Input!H155*(1+rvanilla)^0.5</f>
        <v>28.84924658018075</v>
      </c>
      <c r="I23" s="325">
        <f>Input!I155*(1+rvanilla)^0.5</f>
        <v>20.200842801554444</v>
      </c>
      <c r="J23" s="325">
        <f>Input!J155*(1+rvanilla)^0.5</f>
        <v>21.247693785067497</v>
      </c>
      <c r="K23" s="325">
        <f>Input!K155*(1+rvanilla)^0.5</f>
        <v>24.536362694321962</v>
      </c>
      <c r="L23" s="325">
        <f>Input!L155*(1+rvanilla)^0.5</f>
        <v>0</v>
      </c>
      <c r="M23" s="325">
        <f>Input!M155*(1+rvanilla)^0.5</f>
        <v>0</v>
      </c>
      <c r="N23" s="325">
        <f>Input!N155*(1+rvanilla)^0.5</f>
        <v>0</v>
      </c>
      <c r="O23" s="325">
        <f>Input!O155*(1+rvanilla)^0.5</f>
        <v>0</v>
      </c>
      <c r="P23" s="325">
        <f>Input!P155*(1+rvanilla)^0.5</f>
        <v>0</v>
      </c>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18"/>
      <c r="BK23" s="18"/>
    </row>
    <row r="24" spans="1:63" hidden="1" outlineLevel="1">
      <c r="A24" s="18"/>
      <c r="B24" s="124"/>
      <c r="C24" s="36" t="str">
        <f>Asset14</f>
        <v>Cable tunnel (tx)</v>
      </c>
      <c r="D24" s="18"/>
      <c r="E24" s="18"/>
      <c r="F24" s="39"/>
      <c r="G24" s="325">
        <f>Input!G156*(1+rvanilla)^0.5</f>
        <v>5.6864016821673878E-2</v>
      </c>
      <c r="H24" s="325">
        <f>Input!H156*(1+rvanilla)^0.5</f>
        <v>5.7345958599955546E-2</v>
      </c>
      <c r="I24" s="325">
        <f>Input!I156*(1+rvanilla)^0.5</f>
        <v>2.9054402641140346E-2</v>
      </c>
      <c r="J24" s="325">
        <f>Input!J156*(1+rvanilla)^0.5</f>
        <v>2.9528351146804997E-2</v>
      </c>
      <c r="K24" s="325">
        <f>Input!K156*(1+rvanilla)^0.5</f>
        <v>3.0025452097601463E-2</v>
      </c>
      <c r="L24" s="325">
        <f>Input!L156*(1+rvanilla)^0.5</f>
        <v>0</v>
      </c>
      <c r="M24" s="325">
        <f>Input!M156*(1+rvanilla)^0.5</f>
        <v>0</v>
      </c>
      <c r="N24" s="325">
        <f>Input!N156*(1+rvanilla)^0.5</f>
        <v>0</v>
      </c>
      <c r="O24" s="325">
        <f>Input!O156*(1+rvanilla)^0.5</f>
        <v>0</v>
      </c>
      <c r="P24" s="325">
        <f>Input!P156*(1+rvanilla)^0.5</f>
        <v>0</v>
      </c>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18"/>
      <c r="BK24" s="18"/>
    </row>
    <row r="25" spans="1:63" hidden="1" outlineLevel="1">
      <c r="A25" s="18"/>
      <c r="B25" s="124"/>
      <c r="C25" s="36" t="str">
        <f>Asset15</f>
        <v>Network control &amp; com systems</v>
      </c>
      <c r="D25" s="18"/>
      <c r="E25" s="18"/>
      <c r="F25" s="39"/>
      <c r="G25" s="325">
        <f>Input!G157*(1+rvanilla)^0.5</f>
        <v>0</v>
      </c>
      <c r="H25" s="325">
        <f>Input!H157*(1+rvanilla)^0.5</f>
        <v>0</v>
      </c>
      <c r="I25" s="325">
        <f>Input!I157*(1+rvanilla)^0.5</f>
        <v>0</v>
      </c>
      <c r="J25" s="325">
        <f>Input!J157*(1+rvanilla)^0.5</f>
        <v>0</v>
      </c>
      <c r="K25" s="325">
        <f>Input!K157*(1+rvanilla)^0.5</f>
        <v>0</v>
      </c>
      <c r="L25" s="325">
        <f>Input!L157*(1+rvanilla)^0.5</f>
        <v>0</v>
      </c>
      <c r="M25" s="325">
        <f>Input!M157*(1+rvanilla)^0.5</f>
        <v>0</v>
      </c>
      <c r="N25" s="325">
        <f>Input!N157*(1+rvanilla)^0.5</f>
        <v>0</v>
      </c>
      <c r="O25" s="325">
        <f>Input!O157*(1+rvanilla)^0.5</f>
        <v>0</v>
      </c>
      <c r="P25" s="325">
        <f>Input!P157*(1+rvanilla)^0.5</f>
        <v>0</v>
      </c>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18"/>
      <c r="BK25" s="18"/>
    </row>
    <row r="26" spans="1:63" hidden="1" outlineLevel="1">
      <c r="A26" s="18"/>
      <c r="B26" s="124"/>
      <c r="C26" s="36" t="str">
        <f>Asset16</f>
        <v>Communications (digital) - tx</v>
      </c>
      <c r="D26" s="18"/>
      <c r="E26" s="18"/>
      <c r="F26" s="39"/>
      <c r="G26" s="325">
        <f>Input!G158*(1+rvanilla)^0.5</f>
        <v>0</v>
      </c>
      <c r="H26" s="325">
        <f>Input!H158*(1+rvanilla)^0.5</f>
        <v>0</v>
      </c>
      <c r="I26" s="325">
        <f>Input!I158*(1+rvanilla)^0.5</f>
        <v>0</v>
      </c>
      <c r="J26" s="325">
        <f>Input!J158*(1+rvanilla)^0.5</f>
        <v>0</v>
      </c>
      <c r="K26" s="325">
        <f>Input!K158*(1+rvanilla)^0.5</f>
        <v>0</v>
      </c>
      <c r="L26" s="325">
        <f>Input!L158*(1+rvanilla)^0.5</f>
        <v>0</v>
      </c>
      <c r="M26" s="325">
        <f>Input!M158*(1+rvanilla)^0.5</f>
        <v>0</v>
      </c>
      <c r="N26" s="325">
        <f>Input!N158*(1+rvanilla)^0.5</f>
        <v>0</v>
      </c>
      <c r="O26" s="325">
        <f>Input!O158*(1+rvanilla)^0.5</f>
        <v>0</v>
      </c>
      <c r="P26" s="325">
        <f>Input!P158*(1+rvanilla)^0.5</f>
        <v>0</v>
      </c>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18"/>
      <c r="BK26" s="18"/>
    </row>
    <row r="27" spans="1:63" hidden="1" outlineLevel="1">
      <c r="A27" s="18"/>
      <c r="B27" s="124"/>
      <c r="C27" s="36" t="str">
        <f>Asset17</f>
        <v>System IT (tx)</v>
      </c>
      <c r="D27" s="18"/>
      <c r="E27" s="18"/>
      <c r="F27" s="39"/>
      <c r="G27" s="325">
        <f>Input!G159*(1+rvanilla)^0.5</f>
        <v>6.9430757190417687</v>
      </c>
      <c r="H27" s="325">
        <f>Input!H159*(1+rvanilla)^0.5</f>
        <v>7.0774260894085215</v>
      </c>
      <c r="I27" s="325">
        <f>Input!I159*(1+rvanilla)^0.5</f>
        <v>4.4629579004259625</v>
      </c>
      <c r="J27" s="325">
        <f>Input!J159*(1+rvanilla)^0.5</f>
        <v>2.6839886596952618</v>
      </c>
      <c r="K27" s="325">
        <f>Input!K159*(1+rvanilla)^0.5</f>
        <v>2.8651349722158246</v>
      </c>
      <c r="L27" s="325">
        <f>Input!L159*(1+rvanilla)^0.5</f>
        <v>0</v>
      </c>
      <c r="M27" s="325">
        <f>Input!M159*(1+rvanilla)^0.5</f>
        <v>0</v>
      </c>
      <c r="N27" s="325">
        <f>Input!N159*(1+rvanilla)^0.5</f>
        <v>0</v>
      </c>
      <c r="O27" s="325">
        <f>Input!O159*(1+rvanilla)^0.5</f>
        <v>0</v>
      </c>
      <c r="P27" s="325">
        <f>Input!P159*(1+rvanilla)^0.5</f>
        <v>0</v>
      </c>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18"/>
      <c r="BK27" s="18"/>
    </row>
    <row r="28" spans="1:63" hidden="1" outlineLevel="1">
      <c r="A28" s="18"/>
      <c r="B28" s="124"/>
      <c r="C28" s="36" t="str">
        <f>Asset18</f>
        <v>IT systems</v>
      </c>
      <c r="D28" s="18"/>
      <c r="E28" s="18"/>
      <c r="F28" s="39"/>
      <c r="G28" s="325">
        <f>Input!G160*(1+rvanilla)^0.5</f>
        <v>3.0265087667325674</v>
      </c>
      <c r="H28" s="325">
        <f>Input!H160*(1+rvanilla)^0.5</f>
        <v>2.8980882441127807</v>
      </c>
      <c r="I28" s="325">
        <f>Input!I160*(1+rvanilla)^0.5</f>
        <v>3.7407898443879986</v>
      </c>
      <c r="J28" s="325">
        <f>Input!J160*(1+rvanilla)^0.5</f>
        <v>4.0529716299788339</v>
      </c>
      <c r="K28" s="325">
        <f>Input!K160*(1+rvanilla)^0.5</f>
        <v>3.2779190495465569</v>
      </c>
      <c r="L28" s="325">
        <f>Input!L160*(1+rvanilla)^0.5</f>
        <v>0</v>
      </c>
      <c r="M28" s="325">
        <f>Input!M160*(1+rvanilla)^0.5</f>
        <v>0</v>
      </c>
      <c r="N28" s="325">
        <f>Input!N160*(1+rvanilla)^0.5</f>
        <v>0</v>
      </c>
      <c r="O28" s="325">
        <f>Input!O160*(1+rvanilla)^0.5</f>
        <v>0</v>
      </c>
      <c r="P28" s="325">
        <f>Input!P160*(1+rvanilla)^0.5</f>
        <v>0</v>
      </c>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18"/>
      <c r="BK28" s="18"/>
    </row>
    <row r="29" spans="1:63" hidden="1" outlineLevel="1">
      <c r="A29" s="18"/>
      <c r="B29" s="124"/>
      <c r="C29" s="36" t="str">
        <f>Asset19</f>
        <v>Furniture, fittings, plant and equipment</v>
      </c>
      <c r="D29" s="18"/>
      <c r="E29" s="18"/>
      <c r="F29" s="39"/>
      <c r="G29" s="325">
        <f>Input!G161*(1+rvanilla)^0.5</f>
        <v>1.4777772019496573</v>
      </c>
      <c r="H29" s="325">
        <f>Input!H161*(1+rvanilla)^0.5</f>
        <v>0.94207719726936501</v>
      </c>
      <c r="I29" s="325">
        <f>Input!I161*(1+rvanilla)^0.5</f>
        <v>1.2112649774670703</v>
      </c>
      <c r="J29" s="325">
        <f>Input!J161*(1+rvanilla)^0.5</f>
        <v>1.2247952065521683</v>
      </c>
      <c r="K29" s="325">
        <f>Input!K161*(1+rvanilla)^0.5</f>
        <v>1.4922291239592873</v>
      </c>
      <c r="L29" s="325">
        <f>Input!L161*(1+rvanilla)^0.5</f>
        <v>0</v>
      </c>
      <c r="M29" s="325">
        <f>Input!M161*(1+rvanilla)^0.5</f>
        <v>0</v>
      </c>
      <c r="N29" s="325">
        <f>Input!N161*(1+rvanilla)^0.5</f>
        <v>0</v>
      </c>
      <c r="O29" s="325">
        <f>Input!O161*(1+rvanilla)^0.5</f>
        <v>0</v>
      </c>
      <c r="P29" s="325">
        <f>Input!P161*(1+rvanilla)^0.5</f>
        <v>0</v>
      </c>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18"/>
      <c r="BK29" s="18"/>
    </row>
    <row r="30" spans="1:63" hidden="1" outlineLevel="1">
      <c r="A30" s="18"/>
      <c r="B30" s="124"/>
      <c r="C30" s="36" t="str">
        <f>Asset20</f>
        <v>Motor vehicles</v>
      </c>
      <c r="D30" s="18"/>
      <c r="E30" s="18"/>
      <c r="F30" s="39"/>
      <c r="G30" s="325">
        <f>Input!G162*(1+rvanilla)^0.5</f>
        <v>1.2799496289188206</v>
      </c>
      <c r="H30" s="325">
        <f>Input!H162*(1+rvanilla)^0.5</f>
        <v>0.91297337167494119</v>
      </c>
      <c r="I30" s="325">
        <f>Input!I162*(1+rvanilla)^0.5</f>
        <v>1.0402352884732973</v>
      </c>
      <c r="J30" s="325">
        <f>Input!J162*(1+rvanilla)^0.5</f>
        <v>1.2689633189564196</v>
      </c>
      <c r="K30" s="325">
        <f>Input!K162*(1+rvanilla)^0.5</f>
        <v>1.1822266853247738</v>
      </c>
      <c r="L30" s="325">
        <f>Input!L162*(1+rvanilla)^0.5</f>
        <v>0</v>
      </c>
      <c r="M30" s="325">
        <f>Input!M162*(1+rvanilla)^0.5</f>
        <v>0</v>
      </c>
      <c r="N30" s="325">
        <f>Input!N162*(1+rvanilla)^0.5</f>
        <v>0</v>
      </c>
      <c r="O30" s="325">
        <f>Input!O162*(1+rvanilla)^0.5</f>
        <v>0</v>
      </c>
      <c r="P30" s="325">
        <f>Input!P162*(1+rvanilla)^0.5</f>
        <v>0</v>
      </c>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18"/>
      <c r="BK30" s="18"/>
    </row>
    <row r="31" spans="1:63" hidden="1" outlineLevel="1">
      <c r="A31" s="18"/>
      <c r="B31" s="124"/>
      <c r="C31" s="36" t="str">
        <f>Asset21</f>
        <v>Buildings</v>
      </c>
      <c r="D31" s="18"/>
      <c r="E31" s="18"/>
      <c r="F31" s="39"/>
      <c r="G31" s="325">
        <f>Input!G163*(1+rvanilla)^0.5</f>
        <v>5.1088152133083966</v>
      </c>
      <c r="H31" s="325">
        <f>Input!H163*(1+rvanilla)^0.5</f>
        <v>9.1579012056479403</v>
      </c>
      <c r="I31" s="325">
        <f>Input!I163*(1+rvanilla)^0.5</f>
        <v>6.7446297100788346</v>
      </c>
      <c r="J31" s="325">
        <f>Input!J163*(1+rvanilla)^0.5</f>
        <v>3.655663955473702</v>
      </c>
      <c r="K31" s="325">
        <f>Input!K163*(1+rvanilla)^0.5</f>
        <v>0.3032015404186913</v>
      </c>
      <c r="L31" s="325">
        <f>Input!L163*(1+rvanilla)^0.5</f>
        <v>0</v>
      </c>
      <c r="M31" s="325">
        <f>Input!M163*(1+rvanilla)^0.5</f>
        <v>0</v>
      </c>
      <c r="N31" s="325">
        <f>Input!N163*(1+rvanilla)^0.5</f>
        <v>0</v>
      </c>
      <c r="O31" s="325">
        <f>Input!O163*(1+rvanilla)^0.5</f>
        <v>0</v>
      </c>
      <c r="P31" s="325">
        <f>Input!P163*(1+rvanilla)^0.5</f>
        <v>0</v>
      </c>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18"/>
      <c r="BK31" s="18"/>
    </row>
    <row r="32" spans="1:63" hidden="1" outlineLevel="1">
      <c r="A32" s="18"/>
      <c r="B32" s="124"/>
      <c r="C32" s="36" t="str">
        <f>Asset22</f>
        <v>Land (non-system)</v>
      </c>
      <c r="D32" s="18"/>
      <c r="E32" s="18"/>
      <c r="F32" s="39"/>
      <c r="G32" s="325">
        <f>Input!G164*(1+rvanilla)^0.5</f>
        <v>-0.60385277790035274</v>
      </c>
      <c r="H32" s="325">
        <f>Input!H164*(1+rvanilla)^0.5</f>
        <v>0</v>
      </c>
      <c r="I32" s="325">
        <f>Input!I164*(1+rvanilla)^0.5</f>
        <v>-1.7524449314172688</v>
      </c>
      <c r="J32" s="325">
        <f>Input!J164*(1+rvanilla)^0.5</f>
        <v>-0.52808945908143778</v>
      </c>
      <c r="K32" s="325">
        <f>Input!K164*(1+rvanilla)^0.5</f>
        <v>-3.4901789943824046</v>
      </c>
      <c r="L32" s="325">
        <f>Input!L164*(1+rvanilla)^0.5</f>
        <v>0</v>
      </c>
      <c r="M32" s="325">
        <f>Input!M164*(1+rvanilla)^0.5</f>
        <v>0</v>
      </c>
      <c r="N32" s="325">
        <f>Input!N164*(1+rvanilla)^0.5</f>
        <v>0</v>
      </c>
      <c r="O32" s="325">
        <f>Input!O164*(1+rvanilla)^0.5</f>
        <v>0</v>
      </c>
      <c r="P32" s="325">
        <f>Input!P164*(1+rvanilla)^0.5</f>
        <v>0</v>
      </c>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18"/>
      <c r="BK32" s="18"/>
    </row>
    <row r="33" spans="1:63" hidden="1" outlineLevel="1">
      <c r="A33" s="18"/>
      <c r="B33" s="124"/>
      <c r="C33" s="36" t="str">
        <f>Asset23</f>
        <v>Other non system assets</v>
      </c>
      <c r="D33" s="18"/>
      <c r="E33" s="18"/>
      <c r="F33" s="39"/>
      <c r="G33" s="325">
        <f>Input!G165*(1+rvanilla)^0.5</f>
        <v>0</v>
      </c>
      <c r="H33" s="325">
        <f>Input!H165*(1+rvanilla)^0.5</f>
        <v>0</v>
      </c>
      <c r="I33" s="325">
        <f>Input!I165*(1+rvanilla)^0.5</f>
        <v>0</v>
      </c>
      <c r="J33" s="325">
        <f>Input!J165*(1+rvanilla)^0.5</f>
        <v>0</v>
      </c>
      <c r="K33" s="325">
        <f>Input!K165*(1+rvanilla)^0.5</f>
        <v>0</v>
      </c>
      <c r="L33" s="325">
        <f>Input!L165*(1+rvanilla)^0.5</f>
        <v>0</v>
      </c>
      <c r="M33" s="325">
        <f>Input!M165*(1+rvanilla)^0.5</f>
        <v>0</v>
      </c>
      <c r="N33" s="325">
        <f>Input!N165*(1+rvanilla)^0.5</f>
        <v>0</v>
      </c>
      <c r="O33" s="325">
        <f>Input!O165*(1+rvanilla)^0.5</f>
        <v>0</v>
      </c>
      <c r="P33" s="325">
        <f>Input!P165*(1+rvanilla)^0.5</f>
        <v>0</v>
      </c>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18"/>
      <c r="BK33" s="18"/>
    </row>
    <row r="34" spans="1:63" hidden="1" outlineLevel="1">
      <c r="A34" s="18"/>
      <c r="B34" s="124"/>
      <c r="C34" s="36" t="str">
        <f>Asset24</f>
        <v>Equity raising costs</v>
      </c>
      <c r="D34" s="18"/>
      <c r="E34" s="18"/>
      <c r="F34" s="39"/>
      <c r="G34" s="325">
        <f>Input!G166*(1+rvanilla)^0.5</f>
        <v>0</v>
      </c>
      <c r="H34" s="325">
        <f>Input!H166*(1+rvanilla)^0.5</f>
        <v>0</v>
      </c>
      <c r="I34" s="325">
        <f>Input!I166*(1+rvanilla)^0.5</f>
        <v>0</v>
      </c>
      <c r="J34" s="325">
        <f>Input!J166*(1+rvanilla)^0.5</f>
        <v>0</v>
      </c>
      <c r="K34" s="325">
        <f>Input!K166*(1+rvanilla)^0.5</f>
        <v>0</v>
      </c>
      <c r="L34" s="325">
        <f>Input!L166*(1+rvanilla)^0.5</f>
        <v>0</v>
      </c>
      <c r="M34" s="325">
        <f>Input!M166*(1+rvanilla)^0.5</f>
        <v>0</v>
      </c>
      <c r="N34" s="325">
        <f>Input!N166*(1+rvanilla)^0.5</f>
        <v>0</v>
      </c>
      <c r="O34" s="325">
        <f>Input!O166*(1+rvanilla)^0.5</f>
        <v>0</v>
      </c>
      <c r="P34" s="325">
        <f>Input!P166*(1+rvanilla)^0.5</f>
        <v>0</v>
      </c>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18"/>
      <c r="BK34" s="18"/>
    </row>
    <row r="35" spans="1:63" hidden="1" outlineLevel="1">
      <c r="A35" s="18"/>
      <c r="B35" s="124"/>
      <c r="C35" s="36">
        <f>Asset25</f>
        <v>0</v>
      </c>
      <c r="D35" s="18"/>
      <c r="E35" s="18"/>
      <c r="F35" s="39"/>
      <c r="G35" s="325">
        <f>Input!G167*(1+rvanilla)^0.5</f>
        <v>0</v>
      </c>
      <c r="H35" s="325">
        <f>Input!H167*(1+rvanilla)^0.5</f>
        <v>0</v>
      </c>
      <c r="I35" s="325">
        <f>Input!I167*(1+rvanilla)^0.5</f>
        <v>0</v>
      </c>
      <c r="J35" s="325">
        <f>Input!J167*(1+rvanilla)^0.5</f>
        <v>0</v>
      </c>
      <c r="K35" s="325">
        <f>Input!K167*(1+rvanilla)^0.5</f>
        <v>0</v>
      </c>
      <c r="L35" s="325">
        <f>Input!L167*(1+rvanilla)^0.5</f>
        <v>0</v>
      </c>
      <c r="M35" s="325">
        <f>Input!M167*(1+rvanilla)^0.5</f>
        <v>0</v>
      </c>
      <c r="N35" s="325">
        <f>Input!N167*(1+rvanilla)^0.5</f>
        <v>0</v>
      </c>
      <c r="O35" s="325">
        <f>Input!O167*(1+rvanilla)^0.5</f>
        <v>0</v>
      </c>
      <c r="P35" s="325">
        <f>Input!P167*(1+rvanilla)^0.5</f>
        <v>0</v>
      </c>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18"/>
      <c r="BK35" s="18"/>
    </row>
    <row r="36" spans="1:63" hidden="1" outlineLevel="1">
      <c r="A36" s="18"/>
      <c r="B36" s="124"/>
      <c r="C36" s="36">
        <f>Asset26</f>
        <v>0</v>
      </c>
      <c r="D36" s="18"/>
      <c r="E36" s="18"/>
      <c r="F36" s="39"/>
      <c r="G36" s="325">
        <f>Input!G168*(1+rvanilla)^0.5</f>
        <v>0</v>
      </c>
      <c r="H36" s="325">
        <f>Input!H168*(1+rvanilla)^0.5</f>
        <v>0</v>
      </c>
      <c r="I36" s="325">
        <f>Input!I168*(1+rvanilla)^0.5</f>
        <v>0</v>
      </c>
      <c r="J36" s="325">
        <f>Input!J168*(1+rvanilla)^0.5</f>
        <v>0</v>
      </c>
      <c r="K36" s="325">
        <f>Input!K168*(1+rvanilla)^0.5</f>
        <v>0</v>
      </c>
      <c r="L36" s="325">
        <f>Input!L168*(1+rvanilla)^0.5</f>
        <v>0</v>
      </c>
      <c r="M36" s="325">
        <f>Input!M168*(1+rvanilla)^0.5</f>
        <v>0</v>
      </c>
      <c r="N36" s="325">
        <f>Input!N168*(1+rvanilla)^0.5</f>
        <v>0</v>
      </c>
      <c r="O36" s="325">
        <f>Input!O168*(1+rvanilla)^0.5</f>
        <v>0</v>
      </c>
      <c r="P36" s="325">
        <f>Input!P168*(1+rvanilla)^0.5</f>
        <v>0</v>
      </c>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18"/>
      <c r="BK36" s="18"/>
    </row>
    <row r="37" spans="1:63" hidden="1" outlineLevel="1">
      <c r="A37" s="18"/>
      <c r="B37" s="124"/>
      <c r="C37" s="36">
        <f>Asset27</f>
        <v>0</v>
      </c>
      <c r="D37" s="18"/>
      <c r="E37" s="18"/>
      <c r="F37" s="39"/>
      <c r="G37" s="325">
        <f>Input!G169*(1+rvanilla)^0.5</f>
        <v>0</v>
      </c>
      <c r="H37" s="325">
        <f>Input!H169*(1+rvanilla)^0.5</f>
        <v>0</v>
      </c>
      <c r="I37" s="325">
        <f>Input!I169*(1+rvanilla)^0.5</f>
        <v>0</v>
      </c>
      <c r="J37" s="325">
        <f>Input!J169*(1+rvanilla)^0.5</f>
        <v>0</v>
      </c>
      <c r="K37" s="325">
        <f>Input!K169*(1+rvanilla)^0.5</f>
        <v>0</v>
      </c>
      <c r="L37" s="325">
        <f>Input!L169*(1+rvanilla)^0.5</f>
        <v>0</v>
      </c>
      <c r="M37" s="325">
        <f>Input!M169*(1+rvanilla)^0.5</f>
        <v>0</v>
      </c>
      <c r="N37" s="325">
        <f>Input!N169*(1+rvanilla)^0.5</f>
        <v>0</v>
      </c>
      <c r="O37" s="325">
        <f>Input!O169*(1+rvanilla)^0.5</f>
        <v>0</v>
      </c>
      <c r="P37" s="325">
        <f>Input!P169*(1+rvanilla)^0.5</f>
        <v>0</v>
      </c>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18"/>
      <c r="BK37" s="18"/>
    </row>
    <row r="38" spans="1:63" hidden="1" outlineLevel="1">
      <c r="A38" s="18"/>
      <c r="B38" s="124"/>
      <c r="C38" s="36">
        <f>Asset28</f>
        <v>0</v>
      </c>
      <c r="D38" s="18"/>
      <c r="E38" s="18"/>
      <c r="F38" s="39"/>
      <c r="G38" s="325">
        <f>Input!G170*(1+rvanilla)^0.5</f>
        <v>0</v>
      </c>
      <c r="H38" s="325">
        <f>Input!H170*(1+rvanilla)^0.5</f>
        <v>0</v>
      </c>
      <c r="I38" s="325">
        <f>Input!I170*(1+rvanilla)^0.5</f>
        <v>0</v>
      </c>
      <c r="J38" s="325">
        <f>Input!J170*(1+rvanilla)^0.5</f>
        <v>0</v>
      </c>
      <c r="K38" s="325">
        <f>Input!K170*(1+rvanilla)^0.5</f>
        <v>0</v>
      </c>
      <c r="L38" s="325">
        <f>Input!L170*(1+rvanilla)^0.5</f>
        <v>0</v>
      </c>
      <c r="M38" s="325">
        <f>Input!M170*(1+rvanilla)^0.5</f>
        <v>0</v>
      </c>
      <c r="N38" s="325">
        <f>Input!N170*(1+rvanilla)^0.5</f>
        <v>0</v>
      </c>
      <c r="O38" s="325">
        <f>Input!O170*(1+rvanilla)^0.5</f>
        <v>0</v>
      </c>
      <c r="P38" s="325">
        <f>Input!P170*(1+rvanilla)^0.5</f>
        <v>0</v>
      </c>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18"/>
      <c r="BK38" s="18"/>
    </row>
    <row r="39" spans="1:63" hidden="1" outlineLevel="1">
      <c r="A39" s="18"/>
      <c r="B39" s="124"/>
      <c r="C39" s="36">
        <f>Asset29</f>
        <v>0</v>
      </c>
      <c r="D39" s="18"/>
      <c r="E39" s="18"/>
      <c r="F39" s="39"/>
      <c r="G39" s="325">
        <f>Input!G171*(1+rvanilla)^0.5</f>
        <v>0</v>
      </c>
      <c r="H39" s="325">
        <f>Input!H171*(1+rvanilla)^0.5</f>
        <v>0</v>
      </c>
      <c r="I39" s="325">
        <f>Input!I171*(1+rvanilla)^0.5</f>
        <v>0</v>
      </c>
      <c r="J39" s="325">
        <f>Input!J171*(1+rvanilla)^0.5</f>
        <v>0</v>
      </c>
      <c r="K39" s="325">
        <f>Input!K171*(1+rvanilla)^0.5</f>
        <v>0</v>
      </c>
      <c r="L39" s="325">
        <f>Input!L171*(1+rvanilla)^0.5</f>
        <v>0</v>
      </c>
      <c r="M39" s="325">
        <f>Input!M171*(1+rvanilla)^0.5</f>
        <v>0</v>
      </c>
      <c r="N39" s="325">
        <f>Input!N171*(1+rvanilla)^0.5</f>
        <v>0</v>
      </c>
      <c r="O39" s="325">
        <f>Input!O171*(1+rvanilla)^0.5</f>
        <v>0</v>
      </c>
      <c r="P39" s="325">
        <f>Input!P171*(1+rvanilla)^0.5</f>
        <v>0</v>
      </c>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18"/>
      <c r="BK39" s="18"/>
    </row>
    <row r="40" spans="1:63" hidden="1" outlineLevel="1">
      <c r="A40" s="18"/>
      <c r="B40" s="124"/>
      <c r="C40" s="36">
        <f>Asset30</f>
        <v>0</v>
      </c>
      <c r="D40" s="18"/>
      <c r="E40" s="18"/>
      <c r="F40" s="39"/>
      <c r="G40" s="325">
        <f>Input!G172*(1+rvanilla)^0.5</f>
        <v>0</v>
      </c>
      <c r="H40" s="325">
        <f>Input!H172*(1+rvanilla)^0.5</f>
        <v>0</v>
      </c>
      <c r="I40" s="325">
        <f>Input!I172*(1+rvanilla)^0.5</f>
        <v>0</v>
      </c>
      <c r="J40" s="325">
        <f>Input!J172*(1+rvanilla)^0.5</f>
        <v>0</v>
      </c>
      <c r="K40" s="325">
        <f>Input!K172*(1+rvanilla)^0.5</f>
        <v>0</v>
      </c>
      <c r="L40" s="325">
        <f>Input!L172*(1+rvanilla)^0.5</f>
        <v>0</v>
      </c>
      <c r="M40" s="325">
        <f>Input!M172*(1+rvanilla)^0.5</f>
        <v>0</v>
      </c>
      <c r="N40" s="325">
        <f>Input!N172*(1+rvanilla)^0.5</f>
        <v>0</v>
      </c>
      <c r="O40" s="325">
        <f>Input!O172*(1+rvanilla)^0.5</f>
        <v>0</v>
      </c>
      <c r="P40" s="325">
        <f>Input!P172*(1+rvanilla)^0.5</f>
        <v>0</v>
      </c>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18"/>
      <c r="BK40" s="18"/>
    </row>
    <row r="41" spans="1:63" collapsed="1">
      <c r="A41" s="18"/>
      <c r="B41" s="124" t="s">
        <v>82</v>
      </c>
      <c r="C41" s="18"/>
      <c r="D41" s="18"/>
      <c r="E41" s="18"/>
      <c r="F41" s="39"/>
      <c r="G41" s="325">
        <f>SUM(G42:G71)</f>
        <v>157.9072793218063</v>
      </c>
      <c r="H41" s="325">
        <f t="shared" ref="H41:P41" si="7">SUM(H42:H71)</f>
        <v>158.02205155847267</v>
      </c>
      <c r="I41" s="325">
        <f t="shared" si="7"/>
        <v>97.88132387716557</v>
      </c>
      <c r="J41" s="325">
        <f t="shared" si="7"/>
        <v>103.64427996319577</v>
      </c>
      <c r="K41" s="325">
        <f t="shared" si="7"/>
        <v>78.536784346376251</v>
      </c>
      <c r="L41" s="325">
        <f t="shared" si="7"/>
        <v>0</v>
      </c>
      <c r="M41" s="325">
        <f t="shared" si="7"/>
        <v>0</v>
      </c>
      <c r="N41" s="325">
        <f t="shared" si="7"/>
        <v>0</v>
      </c>
      <c r="O41" s="325">
        <f t="shared" si="7"/>
        <v>0</v>
      </c>
      <c r="P41" s="325">
        <f t="shared" si="7"/>
        <v>0</v>
      </c>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18"/>
      <c r="BK41" s="18"/>
    </row>
    <row r="42" spans="1:63" hidden="1" outlineLevel="1">
      <c r="A42" s="18"/>
      <c r="B42" s="124"/>
      <c r="C42" s="36" t="str">
        <f>Asset1</f>
        <v>Transmission &amp; Zone land &amp; easements</v>
      </c>
      <c r="D42" s="18"/>
      <c r="E42" s="18"/>
      <c r="F42" s="39"/>
      <c r="G42" s="325">
        <f t="shared" ref="G42:G69" si="8">G11*G$7</f>
        <v>7.2073501519789502</v>
      </c>
      <c r="H42" s="325">
        <f t="shared" ref="H42:P42" si="9">H11*H$7</f>
        <v>6.464080936970678</v>
      </c>
      <c r="I42" s="325">
        <f t="shared" si="9"/>
        <v>4.6189830530637392</v>
      </c>
      <c r="J42" s="325">
        <f t="shared" si="9"/>
        <v>0.60496390976004755</v>
      </c>
      <c r="K42" s="325">
        <f t="shared" si="9"/>
        <v>0.19395986144930008</v>
      </c>
      <c r="L42" s="325">
        <f t="shared" si="9"/>
        <v>0</v>
      </c>
      <c r="M42" s="325">
        <f t="shared" si="9"/>
        <v>0</v>
      </c>
      <c r="N42" s="325">
        <f t="shared" si="9"/>
        <v>0</v>
      </c>
      <c r="O42" s="325">
        <f t="shared" si="9"/>
        <v>0</v>
      </c>
      <c r="P42" s="325">
        <f t="shared" si="9"/>
        <v>0</v>
      </c>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18"/>
      <c r="BK42" s="18"/>
    </row>
    <row r="43" spans="1:63" hidden="1" outlineLevel="1">
      <c r="A43" s="18"/>
      <c r="B43" s="124"/>
      <c r="C43" s="36" t="str">
        <f>Asset2</f>
        <v>Transmission buildings 132/66kV</v>
      </c>
      <c r="D43" s="18"/>
      <c r="E43" s="18"/>
      <c r="F43" s="39"/>
      <c r="G43" s="325">
        <f t="shared" si="8"/>
        <v>23.767842311519324</v>
      </c>
      <c r="H43" s="325">
        <f t="shared" ref="H43:P43" si="10">H12*H$7</f>
        <v>27.530191902811413</v>
      </c>
      <c r="I43" s="325">
        <f t="shared" si="10"/>
        <v>13.321246073239475</v>
      </c>
      <c r="J43" s="325">
        <f t="shared" si="10"/>
        <v>8.189623430635617</v>
      </c>
      <c r="K43" s="325">
        <f t="shared" si="10"/>
        <v>6.8179080236510661</v>
      </c>
      <c r="L43" s="325">
        <f t="shared" si="10"/>
        <v>0</v>
      </c>
      <c r="M43" s="325">
        <f t="shared" si="10"/>
        <v>0</v>
      </c>
      <c r="N43" s="325">
        <f t="shared" si="10"/>
        <v>0</v>
      </c>
      <c r="O43" s="325">
        <f t="shared" si="10"/>
        <v>0</v>
      </c>
      <c r="P43" s="325">
        <f t="shared" si="10"/>
        <v>0</v>
      </c>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18"/>
      <c r="BK43" s="18"/>
    </row>
    <row r="44" spans="1:63" hidden="1" outlineLevel="1">
      <c r="A44" s="18"/>
      <c r="B44" s="124"/>
      <c r="C44" s="36" t="str">
        <f>Asset3</f>
        <v>Zone buildings 132/66kV</v>
      </c>
      <c r="D44" s="18"/>
      <c r="E44" s="18"/>
      <c r="F44" s="39"/>
      <c r="G44" s="325">
        <f t="shared" si="8"/>
        <v>0</v>
      </c>
      <c r="H44" s="325">
        <f t="shared" ref="H44:P44" si="11">H13*H$7</f>
        <v>0</v>
      </c>
      <c r="I44" s="325">
        <f t="shared" si="11"/>
        <v>0</v>
      </c>
      <c r="J44" s="325">
        <f>J13*J$7</f>
        <v>0</v>
      </c>
      <c r="K44" s="325">
        <f t="shared" si="11"/>
        <v>0</v>
      </c>
      <c r="L44" s="325">
        <f t="shared" si="11"/>
        <v>0</v>
      </c>
      <c r="M44" s="325">
        <f t="shared" si="11"/>
        <v>0</v>
      </c>
      <c r="N44" s="325">
        <f t="shared" si="11"/>
        <v>0</v>
      </c>
      <c r="O44" s="325">
        <f t="shared" si="11"/>
        <v>0</v>
      </c>
      <c r="P44" s="325">
        <f t="shared" si="11"/>
        <v>0</v>
      </c>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18"/>
      <c r="BK44" s="18"/>
    </row>
    <row r="45" spans="1:63" hidden="1" outlineLevel="1">
      <c r="A45" s="18"/>
      <c r="B45" s="124"/>
      <c r="C45" s="36" t="str">
        <f>Asset4</f>
        <v>Transmission transformers 132/66kV</v>
      </c>
      <c r="D45" s="18"/>
      <c r="E45" s="18"/>
      <c r="F45" s="39"/>
      <c r="G45" s="325">
        <f t="shared" si="8"/>
        <v>4.8030808601239201</v>
      </c>
      <c r="H45" s="325">
        <f>H14*H$7</f>
        <v>10.301089672130857</v>
      </c>
      <c r="I45" s="325">
        <f t="shared" ref="I45:P45" si="12">I14*I$7</f>
        <v>2.8755064069408691</v>
      </c>
      <c r="J45" s="325">
        <f t="shared" si="12"/>
        <v>1.5409095539183311</v>
      </c>
      <c r="K45" s="325">
        <f t="shared" si="12"/>
        <v>1.7935613753794111</v>
      </c>
      <c r="L45" s="325">
        <f t="shared" si="12"/>
        <v>0</v>
      </c>
      <c r="M45" s="325">
        <f t="shared" si="12"/>
        <v>0</v>
      </c>
      <c r="N45" s="325">
        <f t="shared" si="12"/>
        <v>0</v>
      </c>
      <c r="O45" s="325">
        <f t="shared" si="12"/>
        <v>0</v>
      </c>
      <c r="P45" s="325">
        <f t="shared" si="12"/>
        <v>0</v>
      </c>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18"/>
      <c r="BK45" s="18"/>
    </row>
    <row r="46" spans="1:63" hidden="1" outlineLevel="1">
      <c r="A46" s="18"/>
      <c r="B46" s="124"/>
      <c r="C46" s="36" t="str">
        <f>Asset5</f>
        <v>Zone transformers 132/66kV</v>
      </c>
      <c r="D46" s="18"/>
      <c r="E46" s="18"/>
      <c r="F46" s="39"/>
      <c r="G46" s="325">
        <f t="shared" si="8"/>
        <v>8.3282482854997113</v>
      </c>
      <c r="H46" s="325">
        <f t="shared" ref="H46:P46" si="13">H15*H$7</f>
        <v>8.7018702199672173</v>
      </c>
      <c r="I46" s="325">
        <f t="shared" si="13"/>
        <v>2.8641037771295337</v>
      </c>
      <c r="J46" s="325">
        <f t="shared" si="13"/>
        <v>2.2127529507623973</v>
      </c>
      <c r="K46" s="325">
        <f t="shared" si="13"/>
        <v>1.3904171988748695</v>
      </c>
      <c r="L46" s="325">
        <f t="shared" si="13"/>
        <v>0</v>
      </c>
      <c r="M46" s="325">
        <f t="shared" si="13"/>
        <v>0</v>
      </c>
      <c r="N46" s="325">
        <f t="shared" si="13"/>
        <v>0</v>
      </c>
      <c r="O46" s="325">
        <f t="shared" si="13"/>
        <v>0</v>
      </c>
      <c r="P46" s="325">
        <f t="shared" si="13"/>
        <v>0</v>
      </c>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18"/>
      <c r="BK46" s="18"/>
    </row>
    <row r="47" spans="1:63" hidden="1" outlineLevel="1">
      <c r="A47" s="18"/>
      <c r="B47" s="124"/>
      <c r="C47" s="36" t="str">
        <f>Asset6</f>
        <v>Transmission substation equip 132/66kV</v>
      </c>
      <c r="D47" s="18"/>
      <c r="E47" s="18"/>
      <c r="F47" s="39"/>
      <c r="G47" s="325">
        <f t="shared" si="8"/>
        <v>8.0625211808338495</v>
      </c>
      <c r="H47" s="325">
        <f t="shared" ref="H47:P47" si="14">H16*H$7</f>
        <v>10.077739249471064</v>
      </c>
      <c r="I47" s="325">
        <f t="shared" si="14"/>
        <v>7.7656275386659379</v>
      </c>
      <c r="J47" s="325">
        <f t="shared" si="14"/>
        <v>10.757670163187507</v>
      </c>
      <c r="K47" s="325">
        <f t="shared" si="14"/>
        <v>9.0334109215890948</v>
      </c>
      <c r="L47" s="325">
        <f t="shared" si="14"/>
        <v>0</v>
      </c>
      <c r="M47" s="325">
        <f t="shared" si="14"/>
        <v>0</v>
      </c>
      <c r="N47" s="325">
        <f t="shared" si="14"/>
        <v>0</v>
      </c>
      <c r="O47" s="325">
        <f t="shared" si="14"/>
        <v>0</v>
      </c>
      <c r="P47" s="325">
        <f t="shared" si="14"/>
        <v>0</v>
      </c>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18"/>
      <c r="BK47" s="18"/>
    </row>
    <row r="48" spans="1:63" hidden="1" outlineLevel="1">
      <c r="A48" s="18"/>
      <c r="B48" s="124"/>
      <c r="C48" s="36" t="str">
        <f>Asset7</f>
        <v>Zone substation equip 132/66kV</v>
      </c>
      <c r="D48" s="18"/>
      <c r="E48" s="18"/>
      <c r="F48" s="39"/>
      <c r="G48" s="325">
        <f t="shared" si="8"/>
        <v>25.632038872637924</v>
      </c>
      <c r="H48" s="325">
        <f t="shared" ref="H48:P48" si="15">H17*H$7</f>
        <v>24.835718813982471</v>
      </c>
      <c r="I48" s="325">
        <f t="shared" si="15"/>
        <v>16.127261881720827</v>
      </c>
      <c r="J48" s="325">
        <f t="shared" si="15"/>
        <v>29.096082502363121</v>
      </c>
      <c r="K48" s="325">
        <f t="shared" si="15"/>
        <v>10.156188628218539</v>
      </c>
      <c r="L48" s="325">
        <f t="shared" si="15"/>
        <v>0</v>
      </c>
      <c r="M48" s="325">
        <f t="shared" si="15"/>
        <v>0</v>
      </c>
      <c r="N48" s="325">
        <f t="shared" si="15"/>
        <v>0</v>
      </c>
      <c r="O48" s="325">
        <f t="shared" si="15"/>
        <v>0</v>
      </c>
      <c r="P48" s="325">
        <f t="shared" si="15"/>
        <v>0</v>
      </c>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18"/>
      <c r="BK48" s="18"/>
    </row>
    <row r="49" spans="1:63" hidden="1" outlineLevel="1">
      <c r="A49" s="18"/>
      <c r="B49" s="124"/>
      <c r="C49" s="36" t="str">
        <f>Asset8</f>
        <v>Transmission &amp; Zone emergency spares</v>
      </c>
      <c r="D49" s="18"/>
      <c r="E49" s="18"/>
      <c r="F49" s="39"/>
      <c r="G49" s="325">
        <f t="shared" si="8"/>
        <v>0</v>
      </c>
      <c r="H49" s="325">
        <f t="shared" ref="H49:P49" si="16">H18*H$7</f>
        <v>0</v>
      </c>
      <c r="I49" s="325">
        <f t="shared" si="16"/>
        <v>0</v>
      </c>
      <c r="J49" s="325">
        <f t="shared" si="16"/>
        <v>0</v>
      </c>
      <c r="K49" s="325">
        <f t="shared" si="16"/>
        <v>0</v>
      </c>
      <c r="L49" s="325">
        <f t="shared" si="16"/>
        <v>0</v>
      </c>
      <c r="M49" s="325">
        <f t="shared" si="16"/>
        <v>0</v>
      </c>
      <c r="N49" s="325">
        <f t="shared" si="16"/>
        <v>0</v>
      </c>
      <c r="O49" s="325">
        <f t="shared" si="16"/>
        <v>0</v>
      </c>
      <c r="P49" s="325">
        <f t="shared" si="16"/>
        <v>0</v>
      </c>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18"/>
      <c r="BK49" s="18"/>
    </row>
    <row r="50" spans="1:63" hidden="1" outlineLevel="1">
      <c r="A50" s="18"/>
      <c r="B50" s="124"/>
      <c r="C50" s="36" t="str">
        <f>Asset9</f>
        <v>Ancillary substation equipment (tx)</v>
      </c>
      <c r="D50" s="18"/>
      <c r="E50" s="18"/>
      <c r="F50" s="39"/>
      <c r="G50" s="325">
        <f t="shared" si="8"/>
        <v>9.6870789935188721</v>
      </c>
      <c r="H50" s="325">
        <f t="shared" ref="H50:P50" si="17">H19*H$7</f>
        <v>11.231636019523465</v>
      </c>
      <c r="I50" s="325">
        <f t="shared" si="17"/>
        <v>5.7347379714055897</v>
      </c>
      <c r="J50" s="325">
        <f t="shared" si="17"/>
        <v>8.089979607594417</v>
      </c>
      <c r="K50" s="325">
        <f t="shared" si="17"/>
        <v>6.2262837595427234</v>
      </c>
      <c r="L50" s="325">
        <f t="shared" si="17"/>
        <v>0</v>
      </c>
      <c r="M50" s="325">
        <f t="shared" si="17"/>
        <v>0</v>
      </c>
      <c r="N50" s="325">
        <f t="shared" si="17"/>
        <v>0</v>
      </c>
      <c r="O50" s="325">
        <f t="shared" si="17"/>
        <v>0</v>
      </c>
      <c r="P50" s="325">
        <f t="shared" si="17"/>
        <v>0</v>
      </c>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18"/>
      <c r="BK50" s="18"/>
    </row>
    <row r="51" spans="1:63" hidden="1" outlineLevel="1">
      <c r="A51" s="18"/>
      <c r="B51" s="124"/>
      <c r="C51" s="36" t="str">
        <f>Asset10</f>
        <v>132kV tower lines</v>
      </c>
      <c r="D51" s="18"/>
      <c r="E51" s="18"/>
      <c r="F51" s="39"/>
      <c r="G51" s="325">
        <f t="shared" si="8"/>
        <v>4.4509345376038958</v>
      </c>
      <c r="H51" s="325">
        <f t="shared" ref="H51:P51" si="18">H20*H$7</f>
        <v>4.0132440229187551</v>
      </c>
      <c r="I51" s="325">
        <f t="shared" si="18"/>
        <v>3.3743931931302451</v>
      </c>
      <c r="J51" s="325">
        <f t="shared" si="18"/>
        <v>3.3596605451525017</v>
      </c>
      <c r="K51" s="325">
        <f t="shared" si="18"/>
        <v>3.501247141717184</v>
      </c>
      <c r="L51" s="325">
        <f t="shared" si="18"/>
        <v>0</v>
      </c>
      <c r="M51" s="325">
        <f t="shared" si="18"/>
        <v>0</v>
      </c>
      <c r="N51" s="325">
        <f t="shared" si="18"/>
        <v>0</v>
      </c>
      <c r="O51" s="325">
        <f t="shared" si="18"/>
        <v>0</v>
      </c>
      <c r="P51" s="325">
        <f t="shared" si="18"/>
        <v>0</v>
      </c>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18"/>
      <c r="BK51" s="18"/>
    </row>
    <row r="52" spans="1:63" hidden="1" outlineLevel="1">
      <c r="A52" s="18"/>
      <c r="B52" s="124"/>
      <c r="C52" s="36" t="str">
        <f>Asset11</f>
        <v>132kV concrete &amp; steel pole lines</v>
      </c>
      <c r="D52" s="18"/>
      <c r="E52" s="18"/>
      <c r="F52" s="39"/>
      <c r="G52" s="325">
        <f t="shared" si="8"/>
        <v>1.2649236725527375</v>
      </c>
      <c r="H52" s="325">
        <f t="shared" ref="H52:P52" si="19">H21*H$7</f>
        <v>0.18552854818970449</v>
      </c>
      <c r="I52" s="325">
        <f t="shared" si="19"/>
        <v>0.17408896653201994</v>
      </c>
      <c r="J52" s="325">
        <f t="shared" si="19"/>
        <v>0.18691144001125304</v>
      </c>
      <c r="K52" s="325">
        <f t="shared" si="19"/>
        <v>2.4302327704766133</v>
      </c>
      <c r="L52" s="325">
        <f t="shared" si="19"/>
        <v>0</v>
      </c>
      <c r="M52" s="325">
        <f t="shared" si="19"/>
        <v>0</v>
      </c>
      <c r="N52" s="325">
        <f t="shared" si="19"/>
        <v>0</v>
      </c>
      <c r="O52" s="325">
        <f t="shared" si="19"/>
        <v>0</v>
      </c>
      <c r="P52" s="325">
        <f t="shared" si="19"/>
        <v>0</v>
      </c>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18"/>
      <c r="BK52" s="18"/>
    </row>
    <row r="53" spans="1:63" hidden="1" outlineLevel="1">
      <c r="A53" s="18"/>
      <c r="B53" s="124"/>
      <c r="C53" s="36" t="str">
        <f>Asset12</f>
        <v>132kV wood pole lines</v>
      </c>
      <c r="D53" s="18"/>
      <c r="E53" s="18"/>
      <c r="F53" s="39"/>
      <c r="G53" s="325">
        <f t="shared" si="8"/>
        <v>1.5013192261038073</v>
      </c>
      <c r="H53" s="325">
        <f t="shared" ref="H53:P53" si="20">H22*H$7</f>
        <v>2.2599561816137594</v>
      </c>
      <c r="I53" s="325">
        <f t="shared" si="20"/>
        <v>2.6047928201858137</v>
      </c>
      <c r="J53" s="325">
        <f t="shared" si="20"/>
        <v>2.4784103257244774</v>
      </c>
      <c r="K53" s="325">
        <f t="shared" si="20"/>
        <v>2.8285307811814908</v>
      </c>
      <c r="L53" s="325">
        <f t="shared" si="20"/>
        <v>0</v>
      </c>
      <c r="M53" s="325">
        <f t="shared" si="20"/>
        <v>0</v>
      </c>
      <c r="N53" s="325">
        <f t="shared" si="20"/>
        <v>0</v>
      </c>
      <c r="O53" s="325">
        <f t="shared" si="20"/>
        <v>0</v>
      </c>
      <c r="P53" s="325">
        <f t="shared" si="20"/>
        <v>0</v>
      </c>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18"/>
      <c r="BK53" s="18"/>
    </row>
    <row r="54" spans="1:63" hidden="1" outlineLevel="1">
      <c r="A54" s="18"/>
      <c r="B54" s="124"/>
      <c r="C54" s="36" t="str">
        <f>Asset13</f>
        <v>132kV feeders underground</v>
      </c>
      <c r="D54" s="18"/>
      <c r="E54" s="18"/>
      <c r="F54" s="39"/>
      <c r="G54" s="325">
        <f t="shared" si="8"/>
        <v>45.480575016338989</v>
      </c>
      <c r="H54" s="325">
        <f t="shared" ref="H54:P54" si="21">H23*H$7</f>
        <v>30.3097396883024</v>
      </c>
      <c r="I54" s="325">
        <f t="shared" si="21"/>
        <v>21.754098230092712</v>
      </c>
      <c r="J54" s="325">
        <f t="shared" si="21"/>
        <v>23.453478296010196</v>
      </c>
      <c r="K54" s="325">
        <f t="shared" si="21"/>
        <v>27.760642266819005</v>
      </c>
      <c r="L54" s="325">
        <f t="shared" si="21"/>
        <v>0</v>
      </c>
      <c r="M54" s="325">
        <f t="shared" si="21"/>
        <v>0</v>
      </c>
      <c r="N54" s="325">
        <f t="shared" si="21"/>
        <v>0</v>
      </c>
      <c r="O54" s="325">
        <f t="shared" si="21"/>
        <v>0</v>
      </c>
      <c r="P54" s="325">
        <f t="shared" si="21"/>
        <v>0</v>
      </c>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18"/>
      <c r="BK54" s="18"/>
    </row>
    <row r="55" spans="1:63" hidden="1" outlineLevel="1">
      <c r="A55" s="18"/>
      <c r="B55" s="124"/>
      <c r="C55" s="36" t="str">
        <f>Asset14</f>
        <v>Cable tunnel (tx)</v>
      </c>
      <c r="D55" s="18"/>
      <c r="E55" s="18"/>
      <c r="F55" s="39"/>
      <c r="G55" s="325">
        <f t="shared" si="8"/>
        <v>5.8285617242215718E-2</v>
      </c>
      <c r="H55" s="325">
        <f t="shared" ref="H55:P55" si="22">H24*H$7</f>
        <v>6.0249097754078294E-2</v>
      </c>
      <c r="I55" s="325">
        <f t="shared" si="22"/>
        <v>3.1288413819219277E-2</v>
      </c>
      <c r="J55" s="325">
        <f t="shared" si="22"/>
        <v>3.2593774634744853E-2</v>
      </c>
      <c r="K55" s="325">
        <f t="shared" si="22"/>
        <v>3.397104309898033E-2</v>
      </c>
      <c r="L55" s="325">
        <f t="shared" si="22"/>
        <v>0</v>
      </c>
      <c r="M55" s="325">
        <f t="shared" si="22"/>
        <v>0</v>
      </c>
      <c r="N55" s="325">
        <f t="shared" si="22"/>
        <v>0</v>
      </c>
      <c r="O55" s="325">
        <f t="shared" si="22"/>
        <v>0</v>
      </c>
      <c r="P55" s="325">
        <f t="shared" si="22"/>
        <v>0</v>
      </c>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18"/>
      <c r="BK55" s="18"/>
    </row>
    <row r="56" spans="1:63" hidden="1" outlineLevel="1">
      <c r="A56" s="18"/>
      <c r="B56" s="124"/>
      <c r="C56" s="36" t="str">
        <f>Asset15</f>
        <v>Network control &amp; com systems</v>
      </c>
      <c r="D56" s="18"/>
      <c r="E56" s="18"/>
      <c r="F56" s="39"/>
      <c r="G56" s="325">
        <f t="shared" si="8"/>
        <v>0</v>
      </c>
      <c r="H56" s="325">
        <f t="shared" ref="H56:P56" si="23">H25*H$7</f>
        <v>0</v>
      </c>
      <c r="I56" s="325">
        <f t="shared" si="23"/>
        <v>0</v>
      </c>
      <c r="J56" s="325">
        <f t="shared" si="23"/>
        <v>0</v>
      </c>
      <c r="K56" s="325">
        <f t="shared" si="23"/>
        <v>0</v>
      </c>
      <c r="L56" s="325">
        <f t="shared" si="23"/>
        <v>0</v>
      </c>
      <c r="M56" s="325">
        <f t="shared" si="23"/>
        <v>0</v>
      </c>
      <c r="N56" s="325">
        <f t="shared" si="23"/>
        <v>0</v>
      </c>
      <c r="O56" s="325">
        <f t="shared" si="23"/>
        <v>0</v>
      </c>
      <c r="P56" s="325">
        <f t="shared" si="23"/>
        <v>0</v>
      </c>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18"/>
      <c r="BK56" s="18"/>
    </row>
    <row r="57" spans="1:63" hidden="1" outlineLevel="1">
      <c r="A57" s="18"/>
      <c r="B57" s="124"/>
      <c r="C57" s="36" t="str">
        <f>Asset16</f>
        <v>Communications (digital) - tx</v>
      </c>
      <c r="D57" s="18"/>
      <c r="E57" s="18"/>
      <c r="F57" s="39"/>
      <c r="G57" s="325">
        <f t="shared" si="8"/>
        <v>0</v>
      </c>
      <c r="H57" s="325">
        <f t="shared" ref="H57:P57" si="24">H26*H$7</f>
        <v>0</v>
      </c>
      <c r="I57" s="325">
        <f t="shared" si="24"/>
        <v>0</v>
      </c>
      <c r="J57" s="325">
        <f t="shared" si="24"/>
        <v>0</v>
      </c>
      <c r="K57" s="325">
        <f>K26*K$7</f>
        <v>0</v>
      </c>
      <c r="L57" s="325">
        <f t="shared" si="24"/>
        <v>0</v>
      </c>
      <c r="M57" s="325">
        <f t="shared" si="24"/>
        <v>0</v>
      </c>
      <c r="N57" s="325">
        <f t="shared" si="24"/>
        <v>0</v>
      </c>
      <c r="O57" s="325">
        <f t="shared" si="24"/>
        <v>0</v>
      </c>
      <c r="P57" s="325">
        <f t="shared" si="24"/>
        <v>0</v>
      </c>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18"/>
      <c r="BK57" s="18"/>
    </row>
    <row r="58" spans="1:63" hidden="1" outlineLevel="1">
      <c r="A58" s="18"/>
      <c r="B58" s="124"/>
      <c r="C58" s="36" t="str">
        <f>Asset17</f>
        <v>System IT (tx)</v>
      </c>
      <c r="D58" s="18"/>
      <c r="E58" s="18"/>
      <c r="F58" s="39"/>
      <c r="G58" s="325">
        <f t="shared" si="8"/>
        <v>7.1166526120178126</v>
      </c>
      <c r="H58" s="325">
        <f t="shared" ref="H58:P58" si="25">H27*H$7</f>
        <v>7.4357207851848273</v>
      </c>
      <c r="I58" s="325">
        <f t="shared" si="25"/>
        <v>4.8061175227384023</v>
      </c>
      <c r="J58" s="325">
        <f t="shared" si="25"/>
        <v>2.9626212808629457</v>
      </c>
      <c r="K58" s="325">
        <f t="shared" si="25"/>
        <v>3.2416372386051355</v>
      </c>
      <c r="L58" s="325">
        <f t="shared" si="25"/>
        <v>0</v>
      </c>
      <c r="M58" s="325">
        <f t="shared" si="25"/>
        <v>0</v>
      </c>
      <c r="N58" s="325">
        <f t="shared" si="25"/>
        <v>0</v>
      </c>
      <c r="O58" s="325">
        <f t="shared" si="25"/>
        <v>0</v>
      </c>
      <c r="P58" s="325">
        <f t="shared" si="25"/>
        <v>0</v>
      </c>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18"/>
      <c r="BK58" s="18"/>
    </row>
    <row r="59" spans="1:63" hidden="1" outlineLevel="1">
      <c r="A59" s="18"/>
      <c r="B59" s="124"/>
      <c r="C59" s="36" t="str">
        <f>Asset18</f>
        <v>IT systems</v>
      </c>
      <c r="D59" s="18"/>
      <c r="E59" s="18"/>
      <c r="F59" s="39"/>
      <c r="G59" s="325">
        <f t="shared" si="8"/>
        <v>3.1021714859008815</v>
      </c>
      <c r="H59" s="325">
        <f t="shared" ref="H59:P59" si="26">H28*H$7</f>
        <v>3.0448039614709899</v>
      </c>
      <c r="I59" s="325">
        <f t="shared" si="26"/>
        <v>4.0284215135166441</v>
      </c>
      <c r="J59" s="325">
        <f t="shared" si="26"/>
        <v>4.4737223305080533</v>
      </c>
      <c r="K59" s="325">
        <f t="shared" si="26"/>
        <v>3.708664533847605</v>
      </c>
      <c r="L59" s="325">
        <f t="shared" si="26"/>
        <v>0</v>
      </c>
      <c r="M59" s="325">
        <f t="shared" si="26"/>
        <v>0</v>
      </c>
      <c r="N59" s="325">
        <f t="shared" si="26"/>
        <v>0</v>
      </c>
      <c r="O59" s="325">
        <f t="shared" si="26"/>
        <v>0</v>
      </c>
      <c r="P59" s="325">
        <f t="shared" si="26"/>
        <v>0</v>
      </c>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18"/>
      <c r="BK59" s="18"/>
    </row>
    <row r="60" spans="1:63" hidden="1" outlineLevel="1">
      <c r="A60" s="18"/>
      <c r="B60" s="124"/>
      <c r="C60" s="36" t="str">
        <f>Asset19</f>
        <v>Furniture, fittings, plant and equipment</v>
      </c>
      <c r="D60" s="18"/>
      <c r="E60" s="18"/>
      <c r="F60" s="39"/>
      <c r="G60" s="325">
        <f t="shared" si="8"/>
        <v>1.5147216319983987</v>
      </c>
      <c r="H60" s="325">
        <f t="shared" ref="H60:P60" si="27">H29*H$7</f>
        <v>0.9897698553811265</v>
      </c>
      <c r="I60" s="325">
        <f t="shared" si="27"/>
        <v>1.3043998986251242</v>
      </c>
      <c r="J60" s="325">
        <f t="shared" si="27"/>
        <v>1.3519447373679925</v>
      </c>
      <c r="K60" s="325">
        <f t="shared" si="27"/>
        <v>1.6883202863621196</v>
      </c>
      <c r="L60" s="325">
        <f t="shared" si="27"/>
        <v>0</v>
      </c>
      <c r="M60" s="325">
        <f t="shared" si="27"/>
        <v>0</v>
      </c>
      <c r="N60" s="325">
        <f t="shared" si="27"/>
        <v>0</v>
      </c>
      <c r="O60" s="325">
        <f t="shared" si="27"/>
        <v>0</v>
      </c>
      <c r="P60" s="325">
        <f t="shared" si="27"/>
        <v>0</v>
      </c>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18"/>
      <c r="BK60" s="18"/>
    </row>
    <row r="61" spans="1:63" hidden="1" outlineLevel="1">
      <c r="A61" s="18"/>
      <c r="B61" s="124"/>
      <c r="C61" s="36" t="str">
        <f>Asset20</f>
        <v>Motor vehicles</v>
      </c>
      <c r="D61" s="18"/>
      <c r="E61" s="18"/>
      <c r="F61" s="39"/>
      <c r="G61" s="325">
        <f t="shared" si="8"/>
        <v>1.3119483696417911</v>
      </c>
      <c r="H61" s="325">
        <f t="shared" ref="H61:P61" si="28">H30*H$7</f>
        <v>0.95919264861598497</v>
      </c>
      <c r="I61" s="325">
        <f t="shared" si="28"/>
        <v>1.1202196299510643</v>
      </c>
      <c r="J61" s="325">
        <f t="shared" si="28"/>
        <v>1.4006980691943791</v>
      </c>
      <c r="K61" s="325">
        <f t="shared" si="28"/>
        <v>1.3375809812749093</v>
      </c>
      <c r="L61" s="325">
        <f t="shared" si="28"/>
        <v>0</v>
      </c>
      <c r="M61" s="325">
        <f t="shared" si="28"/>
        <v>0</v>
      </c>
      <c r="N61" s="325">
        <f t="shared" si="28"/>
        <v>0</v>
      </c>
      <c r="O61" s="325">
        <f t="shared" si="28"/>
        <v>0</v>
      </c>
      <c r="P61" s="325">
        <f t="shared" si="28"/>
        <v>0</v>
      </c>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18"/>
      <c r="BK61" s="18"/>
    </row>
    <row r="62" spans="1:63" hidden="1" outlineLevel="1">
      <c r="A62" s="18"/>
      <c r="B62" s="124"/>
      <c r="C62" s="36" t="str">
        <f>Asset21</f>
        <v>Buildings</v>
      </c>
      <c r="D62" s="18"/>
      <c r="E62" s="18"/>
      <c r="F62" s="39"/>
      <c r="G62" s="325">
        <f t="shared" si="8"/>
        <v>5.236535593641106</v>
      </c>
      <c r="H62" s="325">
        <f t="shared" ref="H62:P62" si="29">H31*H$7</f>
        <v>9.6215199541838672</v>
      </c>
      <c r="I62" s="325">
        <f t="shared" si="29"/>
        <v>7.2632285038803639</v>
      </c>
      <c r="J62" s="325">
        <f t="shared" si="29"/>
        <v>4.0351689978450471</v>
      </c>
      <c r="K62" s="325">
        <f t="shared" si="29"/>
        <v>0.34304471299079603</v>
      </c>
      <c r="L62" s="325">
        <f t="shared" si="29"/>
        <v>0</v>
      </c>
      <c r="M62" s="325">
        <f t="shared" si="29"/>
        <v>0</v>
      </c>
      <c r="N62" s="325">
        <f t="shared" si="29"/>
        <v>0</v>
      </c>
      <c r="O62" s="325">
        <f t="shared" si="29"/>
        <v>0</v>
      </c>
      <c r="P62" s="325">
        <f t="shared" si="29"/>
        <v>0</v>
      </c>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18"/>
      <c r="BK62" s="18"/>
    </row>
    <row r="63" spans="1:63" hidden="1" outlineLevel="1">
      <c r="A63" s="18"/>
      <c r="B63" s="124"/>
      <c r="C63" s="36" t="str">
        <f>Asset22</f>
        <v>Land (non-system)</v>
      </c>
      <c r="D63" s="18"/>
      <c r="E63" s="18"/>
      <c r="F63" s="39"/>
      <c r="G63" s="325">
        <f t="shared" si="8"/>
        <v>-0.61894909734786152</v>
      </c>
      <c r="H63" s="325">
        <f t="shared" ref="H63:P63" si="30">H32*H$7</f>
        <v>0</v>
      </c>
      <c r="I63" s="325">
        <f t="shared" si="30"/>
        <v>-1.8871915174720244</v>
      </c>
      <c r="J63" s="325">
        <f t="shared" si="30"/>
        <v>-0.58291195233727433</v>
      </c>
      <c r="K63" s="325">
        <f t="shared" si="30"/>
        <v>-3.9488171787025941</v>
      </c>
      <c r="L63" s="325">
        <f t="shared" si="30"/>
        <v>0</v>
      </c>
      <c r="M63" s="325">
        <f t="shared" si="30"/>
        <v>0</v>
      </c>
      <c r="N63" s="325">
        <f t="shared" si="30"/>
        <v>0</v>
      </c>
      <c r="O63" s="325">
        <f t="shared" si="30"/>
        <v>0</v>
      </c>
      <c r="P63" s="325">
        <f t="shared" si="30"/>
        <v>0</v>
      </c>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18"/>
      <c r="BK63" s="18"/>
    </row>
    <row r="64" spans="1:63" hidden="1" outlineLevel="1">
      <c r="A64" s="18"/>
      <c r="B64" s="124"/>
      <c r="C64" s="36" t="str">
        <f>Asset23</f>
        <v>Other non system assets</v>
      </c>
      <c r="D64" s="18"/>
      <c r="E64" s="18"/>
      <c r="F64" s="39"/>
      <c r="G64" s="325">
        <f t="shared" si="8"/>
        <v>0</v>
      </c>
      <c r="H64" s="325">
        <f t="shared" ref="H64:P64" si="31">H33*H$7</f>
        <v>0</v>
      </c>
      <c r="I64" s="325">
        <f t="shared" si="31"/>
        <v>0</v>
      </c>
      <c r="J64" s="325">
        <f t="shared" si="31"/>
        <v>0</v>
      </c>
      <c r="K64" s="325">
        <f t="shared" si="31"/>
        <v>0</v>
      </c>
      <c r="L64" s="325">
        <f t="shared" si="31"/>
        <v>0</v>
      </c>
      <c r="M64" s="325">
        <f t="shared" si="31"/>
        <v>0</v>
      </c>
      <c r="N64" s="325">
        <f t="shared" si="31"/>
        <v>0</v>
      </c>
      <c r="O64" s="325">
        <f t="shared" si="31"/>
        <v>0</v>
      </c>
      <c r="P64" s="325">
        <f t="shared" si="31"/>
        <v>0</v>
      </c>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18"/>
      <c r="BK64" s="18"/>
    </row>
    <row r="65" spans="1:256" hidden="1" outlineLevel="1">
      <c r="A65" s="18"/>
      <c r="B65" s="124"/>
      <c r="C65" s="36" t="str">
        <f>Asset24</f>
        <v>Equity raising costs</v>
      </c>
      <c r="D65" s="18"/>
      <c r="E65" s="18"/>
      <c r="F65" s="39"/>
      <c r="G65" s="325">
        <f t="shared" si="8"/>
        <v>0</v>
      </c>
      <c r="H65" s="325">
        <f t="shared" ref="H65:P65" si="32">H34*H$7</f>
        <v>0</v>
      </c>
      <c r="I65" s="325">
        <f t="shared" si="32"/>
        <v>0</v>
      </c>
      <c r="J65" s="325">
        <f t="shared" si="32"/>
        <v>0</v>
      </c>
      <c r="K65" s="325">
        <f t="shared" si="32"/>
        <v>0</v>
      </c>
      <c r="L65" s="325">
        <f t="shared" si="32"/>
        <v>0</v>
      </c>
      <c r="M65" s="325">
        <f t="shared" si="32"/>
        <v>0</v>
      </c>
      <c r="N65" s="325">
        <f t="shared" si="32"/>
        <v>0</v>
      </c>
      <c r="O65" s="325">
        <f t="shared" si="32"/>
        <v>0</v>
      </c>
      <c r="P65" s="325">
        <f t="shared" si="32"/>
        <v>0</v>
      </c>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18"/>
      <c r="BK65" s="18"/>
    </row>
    <row r="66" spans="1:256" hidden="1" outlineLevel="1">
      <c r="A66" s="18"/>
      <c r="B66" s="124"/>
      <c r="C66" s="36">
        <f>Asset25</f>
        <v>0</v>
      </c>
      <c r="D66" s="18"/>
      <c r="E66" s="18"/>
      <c r="F66" s="39"/>
      <c r="G66" s="325">
        <f t="shared" si="8"/>
        <v>0</v>
      </c>
      <c r="H66" s="325">
        <f t="shared" ref="H66:P66" si="33">H35*H$7</f>
        <v>0</v>
      </c>
      <c r="I66" s="325">
        <f t="shared" si="33"/>
        <v>0</v>
      </c>
      <c r="J66" s="325">
        <f t="shared" si="33"/>
        <v>0</v>
      </c>
      <c r="K66" s="325">
        <f t="shared" si="33"/>
        <v>0</v>
      </c>
      <c r="L66" s="325">
        <f t="shared" si="33"/>
        <v>0</v>
      </c>
      <c r="M66" s="325">
        <f t="shared" si="33"/>
        <v>0</v>
      </c>
      <c r="N66" s="325">
        <f t="shared" si="33"/>
        <v>0</v>
      </c>
      <c r="O66" s="325">
        <f t="shared" si="33"/>
        <v>0</v>
      </c>
      <c r="P66" s="325">
        <f t="shared" si="33"/>
        <v>0</v>
      </c>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18"/>
      <c r="BK66" s="18"/>
    </row>
    <row r="67" spans="1:256" hidden="1" outlineLevel="1">
      <c r="A67" s="18"/>
      <c r="B67" s="124"/>
      <c r="C67" s="36">
        <f>Asset26</f>
        <v>0</v>
      </c>
      <c r="D67" s="18"/>
      <c r="E67" s="18"/>
      <c r="F67" s="39"/>
      <c r="G67" s="325">
        <f t="shared" si="8"/>
        <v>0</v>
      </c>
      <c r="H67" s="325">
        <f t="shared" ref="H67:P67" si="34">H36*H$7</f>
        <v>0</v>
      </c>
      <c r="I67" s="325">
        <f t="shared" si="34"/>
        <v>0</v>
      </c>
      <c r="J67" s="325">
        <f t="shared" si="34"/>
        <v>0</v>
      </c>
      <c r="K67" s="325">
        <f t="shared" si="34"/>
        <v>0</v>
      </c>
      <c r="L67" s="325">
        <f t="shared" si="34"/>
        <v>0</v>
      </c>
      <c r="M67" s="325">
        <f t="shared" si="34"/>
        <v>0</v>
      </c>
      <c r="N67" s="325">
        <f t="shared" si="34"/>
        <v>0</v>
      </c>
      <c r="O67" s="325">
        <f t="shared" si="34"/>
        <v>0</v>
      </c>
      <c r="P67" s="325">
        <f t="shared" si="34"/>
        <v>0</v>
      </c>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18"/>
      <c r="BK67" s="18"/>
    </row>
    <row r="68" spans="1:256" hidden="1" outlineLevel="1">
      <c r="A68" s="18"/>
      <c r="B68" s="124"/>
      <c r="C68" s="36">
        <f>Asset27</f>
        <v>0</v>
      </c>
      <c r="D68" s="18"/>
      <c r="E68" s="18"/>
      <c r="F68" s="39"/>
      <c r="G68" s="325">
        <f t="shared" si="8"/>
        <v>0</v>
      </c>
      <c r="H68" s="325">
        <f t="shared" ref="H68:P68" si="35">H37*H$7</f>
        <v>0</v>
      </c>
      <c r="I68" s="325">
        <f t="shared" si="35"/>
        <v>0</v>
      </c>
      <c r="J68" s="325">
        <f t="shared" si="35"/>
        <v>0</v>
      </c>
      <c r="K68" s="325">
        <f t="shared" si="35"/>
        <v>0</v>
      </c>
      <c r="L68" s="325">
        <f t="shared" si="35"/>
        <v>0</v>
      </c>
      <c r="M68" s="325">
        <f t="shared" si="35"/>
        <v>0</v>
      </c>
      <c r="N68" s="325">
        <f t="shared" si="35"/>
        <v>0</v>
      </c>
      <c r="O68" s="325">
        <f t="shared" si="35"/>
        <v>0</v>
      </c>
      <c r="P68" s="325">
        <f t="shared" si="35"/>
        <v>0</v>
      </c>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18"/>
      <c r="BK68" s="18"/>
    </row>
    <row r="69" spans="1:256" hidden="1" outlineLevel="1">
      <c r="A69" s="18"/>
      <c r="B69" s="124"/>
      <c r="C69" s="36">
        <f>Asset28</f>
        <v>0</v>
      </c>
      <c r="D69" s="18"/>
      <c r="E69" s="18"/>
      <c r="F69" s="39"/>
      <c r="G69" s="325">
        <f t="shared" si="8"/>
        <v>0</v>
      </c>
      <c r="H69" s="325">
        <f t="shared" ref="H69:P69" si="36">H38*H$7</f>
        <v>0</v>
      </c>
      <c r="I69" s="325">
        <f t="shared" si="36"/>
        <v>0</v>
      </c>
      <c r="J69" s="325">
        <f t="shared" si="36"/>
        <v>0</v>
      </c>
      <c r="K69" s="325">
        <f t="shared" si="36"/>
        <v>0</v>
      </c>
      <c r="L69" s="325">
        <f t="shared" si="36"/>
        <v>0</v>
      </c>
      <c r="M69" s="325">
        <f t="shared" si="36"/>
        <v>0</v>
      </c>
      <c r="N69" s="325">
        <f t="shared" si="36"/>
        <v>0</v>
      </c>
      <c r="O69" s="325">
        <f t="shared" si="36"/>
        <v>0</v>
      </c>
      <c r="P69" s="325">
        <f t="shared" si="36"/>
        <v>0</v>
      </c>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18"/>
      <c r="BK69" s="18"/>
    </row>
    <row r="70" spans="1:256" hidden="1" outlineLevel="1">
      <c r="A70" s="18"/>
      <c r="B70" s="124"/>
      <c r="C70" s="36">
        <f>Asset29</f>
        <v>0</v>
      </c>
      <c r="D70" s="18"/>
      <c r="E70" s="18"/>
      <c r="F70" s="39"/>
      <c r="G70" s="325">
        <f t="shared" ref="G70:P70" si="37">G39*G$7</f>
        <v>0</v>
      </c>
      <c r="H70" s="325">
        <f t="shared" si="37"/>
        <v>0</v>
      </c>
      <c r="I70" s="325">
        <f t="shared" si="37"/>
        <v>0</v>
      </c>
      <c r="J70" s="325">
        <f t="shared" si="37"/>
        <v>0</v>
      </c>
      <c r="K70" s="325">
        <f t="shared" si="37"/>
        <v>0</v>
      </c>
      <c r="L70" s="325">
        <f t="shared" si="37"/>
        <v>0</v>
      </c>
      <c r="M70" s="325">
        <f t="shared" si="37"/>
        <v>0</v>
      </c>
      <c r="N70" s="325">
        <f t="shared" si="37"/>
        <v>0</v>
      </c>
      <c r="O70" s="325">
        <f t="shared" si="37"/>
        <v>0</v>
      </c>
      <c r="P70" s="325">
        <f t="shared" si="37"/>
        <v>0</v>
      </c>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18"/>
      <c r="BK70" s="18"/>
    </row>
    <row r="71" spans="1:256" hidden="1" outlineLevel="1">
      <c r="A71" s="18"/>
      <c r="B71" s="124"/>
      <c r="C71" s="36">
        <f>Asset30</f>
        <v>0</v>
      </c>
      <c r="D71" s="18"/>
      <c r="E71" s="18"/>
      <c r="F71" s="39"/>
      <c r="G71" s="325">
        <f t="shared" ref="G71:P71" si="38">G40*G$7</f>
        <v>0</v>
      </c>
      <c r="H71" s="325">
        <f t="shared" si="38"/>
        <v>0</v>
      </c>
      <c r="I71" s="325">
        <f t="shared" si="38"/>
        <v>0</v>
      </c>
      <c r="J71" s="325">
        <f t="shared" si="38"/>
        <v>0</v>
      </c>
      <c r="K71" s="325">
        <f t="shared" si="38"/>
        <v>0</v>
      </c>
      <c r="L71" s="325">
        <f t="shared" si="38"/>
        <v>0</v>
      </c>
      <c r="M71" s="325">
        <f t="shared" si="38"/>
        <v>0</v>
      </c>
      <c r="N71" s="325">
        <f t="shared" si="38"/>
        <v>0</v>
      </c>
      <c r="O71" s="325">
        <f t="shared" si="38"/>
        <v>0</v>
      </c>
      <c r="P71" s="325">
        <f t="shared" si="38"/>
        <v>0</v>
      </c>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18"/>
      <c r="BK71" s="18"/>
    </row>
    <row r="72" spans="1:256" collapsed="1">
      <c r="A72" s="18"/>
      <c r="B72" s="124"/>
      <c r="C72" s="18"/>
      <c r="D72" s="18"/>
      <c r="E72" s="18"/>
      <c r="F72" s="39"/>
      <c r="G72" s="40"/>
      <c r="H72" s="40"/>
      <c r="I72" s="40"/>
      <c r="J72" s="40"/>
      <c r="K72" s="40"/>
      <c r="L72" s="48"/>
      <c r="M72" s="48"/>
      <c r="N72" s="48"/>
      <c r="O72" s="48"/>
      <c r="P72" s="48"/>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18"/>
      <c r="BK72" s="18"/>
    </row>
    <row r="73" spans="1:256">
      <c r="A73" s="174"/>
      <c r="B73" s="192" t="s">
        <v>14</v>
      </c>
      <c r="C73" s="174"/>
      <c r="D73" s="174"/>
      <c r="E73" s="174"/>
      <c r="F73" s="203"/>
      <c r="G73" s="204"/>
      <c r="H73" s="204"/>
      <c r="I73" s="204"/>
      <c r="J73" s="204"/>
      <c r="K73" s="204"/>
      <c r="L73" s="204"/>
      <c r="M73" s="204"/>
      <c r="N73" s="204"/>
      <c r="O73" s="204"/>
      <c r="P73" s="204"/>
      <c r="Q73" s="204"/>
      <c r="R73" s="204"/>
      <c r="S73" s="204"/>
      <c r="T73" s="204"/>
      <c r="U73" s="204"/>
      <c r="V73" s="204"/>
      <c r="W73" s="204"/>
      <c r="X73" s="204"/>
      <c r="Y73" s="204"/>
      <c r="Z73" s="204"/>
      <c r="AA73" s="204"/>
      <c r="AB73" s="204"/>
      <c r="AC73" s="204"/>
      <c r="AD73" s="204"/>
      <c r="AE73" s="204"/>
      <c r="AF73" s="204"/>
      <c r="AG73" s="204"/>
      <c r="AH73" s="204"/>
      <c r="AI73" s="204"/>
      <c r="AJ73" s="204"/>
      <c r="AK73" s="204"/>
      <c r="AL73" s="204"/>
      <c r="AM73" s="204"/>
      <c r="AN73" s="204"/>
      <c r="AO73" s="204"/>
      <c r="AP73" s="204"/>
      <c r="AQ73" s="204"/>
      <c r="AR73" s="204"/>
      <c r="AS73" s="204"/>
      <c r="AT73" s="204"/>
      <c r="AU73" s="204"/>
      <c r="AV73" s="204"/>
      <c r="AW73" s="204"/>
      <c r="AX73" s="204"/>
      <c r="AY73" s="204"/>
      <c r="AZ73" s="204"/>
      <c r="BA73" s="204"/>
      <c r="BB73" s="204"/>
      <c r="BC73" s="204"/>
      <c r="BD73" s="204"/>
      <c r="BE73" s="204"/>
      <c r="BF73" s="204"/>
      <c r="BG73" s="204"/>
      <c r="BH73" s="204"/>
      <c r="BI73" s="204"/>
      <c r="BJ73" s="204"/>
      <c r="BK73" s="18"/>
    </row>
    <row r="74" spans="1:256" s="18" customFormat="1">
      <c r="A74" s="20"/>
      <c r="B74" s="26"/>
      <c r="C74" s="419">
        <v>1</v>
      </c>
      <c r="D74" s="419">
        <v>2</v>
      </c>
      <c r="E74" s="419">
        <v>3</v>
      </c>
      <c r="F74" s="434">
        <v>4</v>
      </c>
      <c r="G74" s="419">
        <v>5</v>
      </c>
      <c r="H74" s="419">
        <v>6</v>
      </c>
      <c r="I74" s="419">
        <v>7</v>
      </c>
      <c r="J74" s="434">
        <v>8</v>
      </c>
      <c r="K74" s="419">
        <v>9</v>
      </c>
      <c r="L74" s="419">
        <v>10</v>
      </c>
      <c r="M74" s="419">
        <v>11</v>
      </c>
      <c r="N74" s="434">
        <v>12</v>
      </c>
      <c r="O74" s="419">
        <v>13</v>
      </c>
      <c r="P74" s="419">
        <v>14</v>
      </c>
      <c r="Q74" s="419">
        <v>15</v>
      </c>
      <c r="R74" s="434">
        <v>16</v>
      </c>
      <c r="S74" s="419">
        <v>17</v>
      </c>
      <c r="T74" s="419">
        <v>18</v>
      </c>
      <c r="U74" s="419">
        <v>19</v>
      </c>
      <c r="V74" s="434">
        <v>20</v>
      </c>
      <c r="W74" s="419">
        <v>21</v>
      </c>
      <c r="X74" s="419">
        <v>22</v>
      </c>
      <c r="Y74" s="419">
        <v>23</v>
      </c>
      <c r="Z74" s="434">
        <v>24</v>
      </c>
      <c r="AA74" s="419">
        <v>25</v>
      </c>
      <c r="AB74" s="419">
        <v>26</v>
      </c>
      <c r="AC74" s="419">
        <v>27</v>
      </c>
      <c r="AD74" s="434">
        <v>28</v>
      </c>
      <c r="AE74" s="419">
        <v>29</v>
      </c>
      <c r="AF74" s="419">
        <v>30</v>
      </c>
      <c r="AG74" s="419">
        <v>31</v>
      </c>
      <c r="AH74" s="434">
        <v>32</v>
      </c>
      <c r="AI74" s="419">
        <v>33</v>
      </c>
      <c r="AJ74" s="419">
        <v>34</v>
      </c>
      <c r="AK74" s="419">
        <v>35</v>
      </c>
      <c r="AL74" s="434">
        <v>36</v>
      </c>
      <c r="AM74" s="419">
        <v>37</v>
      </c>
      <c r="AN74" s="419">
        <v>38</v>
      </c>
      <c r="AO74" s="419">
        <v>39</v>
      </c>
      <c r="AP74" s="434">
        <v>40</v>
      </c>
      <c r="AQ74" s="419">
        <v>41</v>
      </c>
      <c r="AR74" s="419">
        <v>42</v>
      </c>
      <c r="AS74" s="419">
        <v>43</v>
      </c>
      <c r="AT74" s="434">
        <v>44</v>
      </c>
      <c r="AU74" s="419">
        <v>45</v>
      </c>
      <c r="AV74" s="419">
        <v>46</v>
      </c>
      <c r="AW74" s="419">
        <v>47</v>
      </c>
      <c r="AX74" s="434">
        <v>48</v>
      </c>
      <c r="AY74" s="419">
        <v>49</v>
      </c>
      <c r="AZ74" s="419">
        <v>50</v>
      </c>
      <c r="BA74" s="419">
        <v>51</v>
      </c>
      <c r="BB74" s="434">
        <v>52</v>
      </c>
      <c r="BC74" s="419">
        <v>53</v>
      </c>
      <c r="BD74" s="419">
        <v>54</v>
      </c>
      <c r="BE74" s="419">
        <v>55</v>
      </c>
      <c r="BF74" s="434">
        <v>56</v>
      </c>
      <c r="BG74" s="419">
        <v>57</v>
      </c>
      <c r="BH74" s="419">
        <v>58</v>
      </c>
      <c r="BI74" s="419">
        <v>59</v>
      </c>
    </row>
    <row r="75" spans="1:256" s="5" customFormat="1">
      <c r="A75" s="18"/>
      <c r="B75" s="6" t="s">
        <v>128</v>
      </c>
      <c r="C75" s="18"/>
      <c r="D75" s="18"/>
      <c r="E75" s="18"/>
      <c r="F75" s="33"/>
      <c r="G75" s="48">
        <f>G88+G101+G114+G127+G140+G153+G166+G179+G192+G205+G218+G231+G244+G257+G270+G283+G296+G309+G322+G335+G348+G361+G374+G387+G400+G413+G426+G439+G452+G465</f>
        <v>63.126898747732689</v>
      </c>
      <c r="H75" s="48">
        <f>H88+H101+H114+H127+H140+H153+H166+H179+H192+H205+H218+H231+H244+H257+H270+H283+H296+H309+H322+H335+H348+H361+H374+H387+H400+H413+H426+H439+H452+H465</f>
        <v>68.193440963341203</v>
      </c>
      <c r="I75" s="48">
        <f t="shared" ref="I75:BI75" si="39">I88+I101+I114+I127+I140+I153+I166+I179+I192+I205+I218+I231+I244+I257+I270+I283+I296+I309+I322+I335+I348+I361+I374+I387+I400+I413+I426+I439+I452+I465</f>
        <v>73.188464091785775</v>
      </c>
      <c r="J75" s="48">
        <f t="shared" si="39"/>
        <v>70.278657384269565</v>
      </c>
      <c r="K75" s="48">
        <f t="shared" si="39"/>
        <v>72.321927360752866</v>
      </c>
      <c r="L75" s="48">
        <f t="shared" si="39"/>
        <v>71.517081388484257</v>
      </c>
      <c r="M75" s="48">
        <f t="shared" si="39"/>
        <v>68.839524468773007</v>
      </c>
      <c r="N75" s="48">
        <f t="shared" si="39"/>
        <v>67.083693033428389</v>
      </c>
      <c r="O75" s="48">
        <f t="shared" si="39"/>
        <v>65.246480464565849</v>
      </c>
      <c r="P75" s="48">
        <f t="shared" si="39"/>
        <v>63.401406571008998</v>
      </c>
      <c r="Q75" s="48">
        <f t="shared" si="39"/>
        <v>62.10825734675312</v>
      </c>
      <c r="R75" s="48">
        <f t="shared" si="39"/>
        <v>61.63039606925085</v>
      </c>
      <c r="S75" s="48">
        <f t="shared" si="39"/>
        <v>60.859410364547514</v>
      </c>
      <c r="T75" s="48">
        <f t="shared" si="39"/>
        <v>60.550072383291635</v>
      </c>
      <c r="U75" s="48">
        <f t="shared" si="39"/>
        <v>57.025033973380388</v>
      </c>
      <c r="V75" s="48">
        <f t="shared" si="39"/>
        <v>56.696053277700862</v>
      </c>
      <c r="W75" s="48">
        <f t="shared" si="39"/>
        <v>56.037819074060948</v>
      </c>
      <c r="X75" s="48">
        <f t="shared" si="39"/>
        <v>54.718454915001125</v>
      </c>
      <c r="Y75" s="48">
        <f t="shared" si="39"/>
        <v>53.654201975240888</v>
      </c>
      <c r="Z75" s="48">
        <f t="shared" si="39"/>
        <v>53.082861119381647</v>
      </c>
      <c r="AA75" s="48">
        <f t="shared" si="39"/>
        <v>52.653309308615945</v>
      </c>
      <c r="AB75" s="48">
        <f t="shared" si="39"/>
        <v>52.583417862984277</v>
      </c>
      <c r="AC75" s="48">
        <f t="shared" si="39"/>
        <v>52.504586004516881</v>
      </c>
      <c r="AD75" s="48">
        <f t="shared" si="39"/>
        <v>52.467002917922898</v>
      </c>
      <c r="AE75" s="48">
        <f t="shared" si="39"/>
        <v>52.467002917922898</v>
      </c>
      <c r="AF75" s="48">
        <f t="shared" si="39"/>
        <v>52.467002917922898</v>
      </c>
      <c r="AG75" s="48">
        <f t="shared" si="39"/>
        <v>52.467002917922898</v>
      </c>
      <c r="AH75" s="48">
        <f t="shared" si="39"/>
        <v>52.467002917922898</v>
      </c>
      <c r="AI75" s="48">
        <f t="shared" si="39"/>
        <v>52.467002917922898</v>
      </c>
      <c r="AJ75" s="48">
        <f t="shared" si="39"/>
        <v>52.253078488694889</v>
      </c>
      <c r="AK75" s="48">
        <f t="shared" si="39"/>
        <v>50.219592594280726</v>
      </c>
      <c r="AL75" s="48">
        <f t="shared" si="39"/>
        <v>49.936451827698036</v>
      </c>
      <c r="AM75" s="48">
        <f t="shared" si="39"/>
        <v>49.936451827698036</v>
      </c>
      <c r="AN75" s="48">
        <f t="shared" si="39"/>
        <v>49.662669604393784</v>
      </c>
      <c r="AO75" s="48">
        <f t="shared" si="39"/>
        <v>43.325680995213304</v>
      </c>
      <c r="AP75" s="48">
        <f t="shared" si="39"/>
        <v>43.228758366784888</v>
      </c>
      <c r="AQ75" s="48">
        <f t="shared" si="39"/>
        <v>41.390947630945256</v>
      </c>
      <c r="AR75" s="48">
        <f t="shared" si="39"/>
        <v>26.107349340292163</v>
      </c>
      <c r="AS75" s="48">
        <f t="shared" si="39"/>
        <v>15.555102838969971</v>
      </c>
      <c r="AT75" s="48">
        <f t="shared" si="39"/>
        <v>15.312293731102635</v>
      </c>
      <c r="AU75" s="48">
        <f t="shared" si="39"/>
        <v>15.218269430634765</v>
      </c>
      <c r="AV75" s="48">
        <f t="shared" si="39"/>
        <v>14.205823211567678</v>
      </c>
      <c r="AW75" s="48">
        <f t="shared" si="39"/>
        <v>13.99159754667555</v>
      </c>
      <c r="AX75" s="48">
        <f t="shared" si="39"/>
        <v>13.944300250832217</v>
      </c>
      <c r="AY75" s="48">
        <f t="shared" si="39"/>
        <v>13.944300250832217</v>
      </c>
      <c r="AZ75" s="48">
        <f t="shared" si="39"/>
        <v>13.944300250832217</v>
      </c>
      <c r="BA75" s="48">
        <f t="shared" si="39"/>
        <v>10.668431028651137</v>
      </c>
      <c r="BB75" s="48">
        <f t="shared" si="39"/>
        <v>8.572068736289749</v>
      </c>
      <c r="BC75" s="48">
        <f t="shared" si="39"/>
        <v>7.5763670713811315</v>
      </c>
      <c r="BD75" s="48">
        <f t="shared" si="39"/>
        <v>6.2519549793192981</v>
      </c>
      <c r="BE75" s="48">
        <f t="shared" si="39"/>
        <v>5.2742398328190196</v>
      </c>
      <c r="BF75" s="48">
        <f t="shared" si="39"/>
        <v>2.6969040673821096</v>
      </c>
      <c r="BG75" s="48">
        <f t="shared" si="39"/>
        <v>2.0509447973903696</v>
      </c>
      <c r="BH75" s="48">
        <f t="shared" si="39"/>
        <v>1.9443488246736231</v>
      </c>
      <c r="BI75" s="48">
        <f t="shared" si="39"/>
        <v>1.8763361653440978</v>
      </c>
      <c r="BJ75" s="18"/>
      <c r="BK75" s="18"/>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s="5" customFormat="1" hidden="1" outlineLevel="2">
      <c r="A76" s="18"/>
      <c r="B76" s="43" t="str">
        <f>C88</f>
        <v>Transmission &amp; Zone land &amp; easements</v>
      </c>
      <c r="C76" s="44"/>
      <c r="D76" s="45" t="s">
        <v>72</v>
      </c>
      <c r="E76" s="44"/>
      <c r="F76" s="46"/>
      <c r="G76" s="47" t="str">
        <f>IF(G$3&gt;A1remlife,A1value-SUM($F76:F76),IF(A1remlife="N/A","n/a",A1value/A1remlife))</f>
        <v>n/a</v>
      </c>
      <c r="H76" s="47" t="str">
        <f>IF(H$3&gt;A1remlife,A1value-SUM($F76:G76),IF(A1remlife="N/A","n/a",A1value/A1remlife))</f>
        <v>n/a</v>
      </c>
      <c r="I76" s="47" t="str">
        <f>IF(I$3&gt;A1remlife,A1value-SUM($F76:H76),IF(A1remlife="N/A","n/a",A1value/A1remlife))</f>
        <v>n/a</v>
      </c>
      <c r="J76" s="47" t="str">
        <f>IF(J$3&gt;A1remlife,A1value-SUM($F76:I76),IF(A1remlife="N/A","n/a",A1value/A1remlife))</f>
        <v>n/a</v>
      </c>
      <c r="K76" s="47" t="str">
        <f>IF(K$3&gt;A1remlife,A1value-SUM($F76:J76),IF(A1remlife="N/A","n/a",A1value/A1remlife))</f>
        <v>n/a</v>
      </c>
      <c r="L76" s="47" t="str">
        <f>IF(L$3&gt;A1remlife,A1value-SUM($F76:K76),IF(A1remlife="N/A","n/a",A1value/A1remlife))</f>
        <v>n/a</v>
      </c>
      <c r="M76" s="47" t="str">
        <f>IF(M$3&gt;A1remlife,A1value-SUM($F76:L76),IF(A1remlife="N/A","n/a",A1value/A1remlife))</f>
        <v>n/a</v>
      </c>
      <c r="N76" s="47" t="str">
        <f>IF(N$3&gt;A1remlife,A1value-SUM($F76:M76),IF(A1remlife="N/A","n/a",A1value/A1remlife))</f>
        <v>n/a</v>
      </c>
      <c r="O76" s="47" t="str">
        <f>IF(O$3&gt;A1remlife,A1value-SUM($F76:N76),IF(A1remlife="N/A","n/a",A1value/A1remlife))</f>
        <v>n/a</v>
      </c>
      <c r="P76" s="47" t="str">
        <f>IF(P$3&gt;A1remlife,A1value-SUM($F76:O76),IF(A1remlife="N/A","n/a",A1value/A1remlife))</f>
        <v>n/a</v>
      </c>
      <c r="Q76" s="47" t="str">
        <f>IF(Q$3&gt;A1remlife,A1value-SUM($F76:P76),IF(A1remlife="N/A","n/a",A1value/A1remlife))</f>
        <v>n/a</v>
      </c>
      <c r="R76" s="47" t="str">
        <f>IF(R$3&gt;A1remlife,A1value-SUM($F76:Q76),IF(A1remlife="N/A","n/a",A1value/A1remlife))</f>
        <v>n/a</v>
      </c>
      <c r="S76" s="47" t="str">
        <f>IF(S$3&gt;A1remlife,A1value-SUM($F76:R76),IF(A1remlife="N/A","n/a",A1value/A1remlife))</f>
        <v>n/a</v>
      </c>
      <c r="T76" s="47" t="str">
        <f>IF(T$3&gt;A1remlife,A1value-SUM($F76:S76),IF(A1remlife="N/A","n/a",A1value/A1remlife))</f>
        <v>n/a</v>
      </c>
      <c r="U76" s="47" t="str">
        <f>IF(U$3&gt;A1remlife,A1value-SUM($F76:T76),IF(A1remlife="N/A","n/a",A1value/A1remlife))</f>
        <v>n/a</v>
      </c>
      <c r="V76" s="47" t="str">
        <f>IF(V$3&gt;A1remlife,A1value-SUM($F76:U76),IF(A1remlife="N/A","n/a",A1value/A1remlife))</f>
        <v>n/a</v>
      </c>
      <c r="W76" s="47" t="str">
        <f>IF(W$3&gt;A1remlife,A1value-SUM($F76:V76),IF(A1remlife="N/A","n/a",A1value/A1remlife))</f>
        <v>n/a</v>
      </c>
      <c r="X76" s="47" t="str">
        <f>IF(X$3&gt;A1remlife,A1value-SUM($F76:W76),IF(A1remlife="N/A","n/a",A1value/A1remlife))</f>
        <v>n/a</v>
      </c>
      <c r="Y76" s="47" t="str">
        <f>IF(Y$3&gt;A1remlife,A1value-SUM($F76:X76),IF(A1remlife="N/A","n/a",A1value/A1remlife))</f>
        <v>n/a</v>
      </c>
      <c r="Z76" s="47" t="str">
        <f>IF(Z$3&gt;A1remlife,A1value-SUM($F76:Y76),IF(A1remlife="N/A","n/a",A1value/A1remlife))</f>
        <v>n/a</v>
      </c>
      <c r="AA76" s="47" t="str">
        <f>IF(AA$3&gt;A1remlife,A1value-SUM($F76:Z76),IF(A1remlife="N/A","n/a",A1value/A1remlife))</f>
        <v>n/a</v>
      </c>
      <c r="AB76" s="47" t="str">
        <f>IF(AB$3&gt;A1remlife,A1value-SUM($F76:AA76),IF(A1remlife="N/A","n/a",A1value/A1remlife))</f>
        <v>n/a</v>
      </c>
      <c r="AC76" s="47" t="str">
        <f>IF(AC$3&gt;A1remlife,A1value-SUM($F76:AB76),IF(A1remlife="N/A","n/a",A1value/A1remlife))</f>
        <v>n/a</v>
      </c>
      <c r="AD76" s="47" t="str">
        <f>IF(AD$3&gt;A1remlife,A1value-SUM($F76:AC76),IF(A1remlife="N/A","n/a",A1value/A1remlife))</f>
        <v>n/a</v>
      </c>
      <c r="AE76" s="47" t="str">
        <f>IF(AE$3&gt;A1remlife,A1value-SUM($F76:AD76),IF(A1remlife="N/A","n/a",A1value/A1remlife))</f>
        <v>n/a</v>
      </c>
      <c r="AF76" s="47" t="str">
        <f>IF(AF$3&gt;A1remlife,A1value-SUM($F76:AE76),IF(A1remlife="N/A","n/a",A1value/A1remlife))</f>
        <v>n/a</v>
      </c>
      <c r="AG76" s="47" t="str">
        <f>IF(AG$3&gt;A1remlife,A1value-SUM($F76:AF76),IF(A1remlife="N/A","n/a",A1value/A1remlife))</f>
        <v>n/a</v>
      </c>
      <c r="AH76" s="47" t="str">
        <f>IF(AH$3&gt;A1remlife,A1value-SUM($F76:AG76),IF(A1remlife="N/A","n/a",A1value/A1remlife))</f>
        <v>n/a</v>
      </c>
      <c r="AI76" s="47" t="str">
        <f>IF(AI$3&gt;A1remlife,A1value-SUM($F76:AH76),IF(A1remlife="N/A","n/a",A1value/A1remlife))</f>
        <v>n/a</v>
      </c>
      <c r="AJ76" s="47" t="str">
        <f>IF(AJ$3&gt;A1remlife,A1value-SUM($F76:AI76),IF(A1remlife="N/A","n/a",A1value/A1remlife))</f>
        <v>n/a</v>
      </c>
      <c r="AK76" s="47" t="str">
        <f>IF(AK$3&gt;A1remlife,A1value-SUM($F76:AJ76),IF(A1remlife="N/A","n/a",A1value/A1remlife))</f>
        <v>n/a</v>
      </c>
      <c r="AL76" s="47" t="str">
        <f>IF(AL$3&gt;A1remlife,A1value-SUM($F76:AK76),IF(A1remlife="N/A","n/a",A1value/A1remlife))</f>
        <v>n/a</v>
      </c>
      <c r="AM76" s="47" t="str">
        <f>IF(AM$3&gt;A1remlife,A1value-SUM($F76:AL76),IF(A1remlife="N/A","n/a",A1value/A1remlife))</f>
        <v>n/a</v>
      </c>
      <c r="AN76" s="47" t="str">
        <f>IF(AN$3&gt;A1remlife,A1value-SUM($F76:AM76),IF(A1remlife="N/A","n/a",A1value/A1remlife))</f>
        <v>n/a</v>
      </c>
      <c r="AO76" s="47" t="str">
        <f>IF(AO$3&gt;A1remlife,A1value-SUM($F76:AN76),IF(A1remlife="N/A","n/a",A1value/A1remlife))</f>
        <v>n/a</v>
      </c>
      <c r="AP76" s="47" t="str">
        <f>IF(AP$3&gt;A1remlife,A1value-SUM($F76:AO76),IF(A1remlife="N/A","n/a",A1value/A1remlife))</f>
        <v>n/a</v>
      </c>
      <c r="AQ76" s="47" t="str">
        <f>IF(AQ$3&gt;A1remlife,A1value-SUM($F76:AP76),IF(A1remlife="N/A","n/a",A1value/A1remlife))</f>
        <v>n/a</v>
      </c>
      <c r="AR76" s="47" t="str">
        <f>IF(AR$3&gt;A1remlife,A1value-SUM($F76:AQ76),IF(A1remlife="N/A","n/a",A1value/A1remlife))</f>
        <v>n/a</v>
      </c>
      <c r="AS76" s="47" t="str">
        <f>IF(AS$3&gt;A1remlife,A1value-SUM($F76:AR76),IF(A1remlife="N/A","n/a",A1value/A1remlife))</f>
        <v>n/a</v>
      </c>
      <c r="AT76" s="47" t="str">
        <f>IF(AT$3&gt;A1remlife,A1value-SUM($F76:AS76),IF(A1remlife="N/A","n/a",A1value/A1remlife))</f>
        <v>n/a</v>
      </c>
      <c r="AU76" s="47" t="str">
        <f>IF(AU$3&gt;A1remlife,A1value-SUM($F76:AT76),IF(A1remlife="N/A","n/a",A1value/A1remlife))</f>
        <v>n/a</v>
      </c>
      <c r="AV76" s="47" t="str">
        <f>IF(AV$3&gt;A1remlife,A1value-SUM($F76:AU76),IF(A1remlife="N/A","n/a",A1value/A1remlife))</f>
        <v>n/a</v>
      </c>
      <c r="AW76" s="47" t="str">
        <f>IF(AW$3&gt;A1remlife,A1value-SUM($F76:AV76),IF(A1remlife="N/A","n/a",A1value/A1remlife))</f>
        <v>n/a</v>
      </c>
      <c r="AX76" s="47" t="str">
        <f>IF(AX$3&gt;A1remlife,A1value-SUM($F76:AW76),IF(A1remlife="N/A","n/a",A1value/A1remlife))</f>
        <v>n/a</v>
      </c>
      <c r="AY76" s="47" t="str">
        <f>IF(AY$3&gt;A1remlife,A1value-SUM($F76:AX76),IF(A1remlife="N/A","n/a",A1value/A1remlife))</f>
        <v>n/a</v>
      </c>
      <c r="AZ76" s="47" t="str">
        <f>IF(AZ$3&gt;A1remlife,A1value-SUM($F76:AY76),IF(A1remlife="N/A","n/a",A1value/A1remlife))</f>
        <v>n/a</v>
      </c>
      <c r="BA76" s="47" t="str">
        <f>IF(BA$3&gt;A1remlife,A1value-SUM($F76:AZ76),IF(A1remlife="N/A","n/a",A1value/A1remlife))</f>
        <v>n/a</v>
      </c>
      <c r="BB76" s="47" t="str">
        <f>IF(BB$3&gt;A1remlife,A1value-SUM($F76:BA76),IF(A1remlife="N/A","n/a",A1value/A1remlife))</f>
        <v>n/a</v>
      </c>
      <c r="BC76" s="47" t="str">
        <f>IF(BC$3&gt;A1remlife,A1value-SUM($F76:BB76),IF(A1remlife="N/A","n/a",A1value/A1remlife))</f>
        <v>n/a</v>
      </c>
      <c r="BD76" s="47" t="str">
        <f>IF(BD$3&gt;A1remlife,A1value-SUM($F76:BC76),IF(A1remlife="N/A","n/a",A1value/A1remlife))</f>
        <v>n/a</v>
      </c>
      <c r="BE76" s="47" t="str">
        <f>IF(BE$3&gt;A1remlife,A1value-SUM($F76:BD76),IF(A1remlife="N/A","n/a",A1value/A1remlife))</f>
        <v>n/a</v>
      </c>
      <c r="BF76" s="47" t="str">
        <f>IF(BF$3&gt;A1remlife,A1value-SUM($F76:BE76),IF(A1remlife="N/A","n/a",A1value/A1remlife))</f>
        <v>n/a</v>
      </c>
      <c r="BG76" s="47" t="str">
        <f>IF(BG$3&gt;A1remlife,A1value-SUM($F76:BF76),IF(A1remlife="N/A","n/a",A1value/A1remlife))</f>
        <v>n/a</v>
      </c>
      <c r="BH76" s="47" t="str">
        <f>IF(BH$3&gt;A1remlife,A1value-SUM($F76:BG76),IF(A1remlife="N/A","n/a",A1value/A1remlife))</f>
        <v>n/a</v>
      </c>
      <c r="BI76" s="47" t="str">
        <f>IF(BI$3&gt;A1remlife,A1value-SUM($F76:BH76),IF(A1remlife="N/A","n/a",A1value/A1remlife))</f>
        <v>n/a</v>
      </c>
      <c r="BJ76" s="18"/>
      <c r="BK76" s="18"/>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idden="1" outlineLevel="2">
      <c r="A77" s="18"/>
      <c r="B77" s="36"/>
      <c r="C77" s="35"/>
      <c r="D77" s="479" t="s">
        <v>71</v>
      </c>
      <c r="E77" s="283">
        <v>0</v>
      </c>
      <c r="F77" s="38"/>
      <c r="G77" s="128"/>
      <c r="H77" s="128"/>
      <c r="I77" s="128"/>
      <c r="J77" s="128"/>
      <c r="K77" s="128"/>
      <c r="L77" s="128"/>
      <c r="M77" s="128"/>
      <c r="N77" s="128"/>
      <c r="O77" s="128"/>
      <c r="P77" s="128"/>
      <c r="Q77" s="128"/>
      <c r="R77" s="128"/>
      <c r="S77" s="128"/>
      <c r="T77" s="128"/>
      <c r="U77" s="128"/>
      <c r="V77" s="128"/>
      <c r="W77" s="128"/>
      <c r="X77" s="128"/>
      <c r="Y77" s="128"/>
      <c r="Z77" s="128"/>
      <c r="AA77" s="128"/>
      <c r="AB77" s="128"/>
      <c r="AC77" s="128"/>
      <c r="AD77" s="128"/>
      <c r="AE77" s="128"/>
      <c r="AF77" s="128"/>
      <c r="AG77" s="128"/>
      <c r="AH77" s="128"/>
      <c r="AI77" s="128"/>
      <c r="AJ77" s="128"/>
      <c r="AK77" s="128"/>
      <c r="AL77" s="128"/>
      <c r="AM77" s="128"/>
      <c r="AN77" s="128"/>
      <c r="AO77" s="128"/>
      <c r="AP77" s="128"/>
      <c r="AQ77" s="128"/>
      <c r="AR77" s="128"/>
      <c r="AS77" s="128"/>
      <c r="AT77" s="128"/>
      <c r="AU77" s="128"/>
      <c r="AV77" s="128"/>
      <c r="AW77" s="128"/>
      <c r="AX77" s="128"/>
      <c r="AY77" s="128"/>
      <c r="AZ77" s="128"/>
      <c r="BA77" s="128"/>
      <c r="BB77" s="128"/>
      <c r="BC77" s="128"/>
      <c r="BD77" s="128"/>
      <c r="BE77" s="128"/>
      <c r="BF77" s="128"/>
      <c r="BG77" s="128"/>
      <c r="BH77" s="128"/>
      <c r="BI77" s="128"/>
      <c r="BJ77" s="18"/>
      <c r="BK77" s="18"/>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idden="1" outlineLevel="2">
      <c r="A78" s="18"/>
      <c r="B78" s="36"/>
      <c r="C78" s="35"/>
      <c r="D78" s="479"/>
      <c r="E78" s="283">
        <v>1</v>
      </c>
      <c r="F78" s="38"/>
      <c r="G78" s="301"/>
      <c r="H78" s="41" t="str">
        <f>IF(A1stdlife="n/a","n/a",IF(H$3&gt;(A1stdlife+$E78),(Input!$G$143*(1+rvanilla)^0.5)-SUM($G78:G78),(Input!$G$143*(1+rvanilla)^0.5)/A1stdlife))</f>
        <v>n/a</v>
      </c>
      <c r="I78" s="41" t="str">
        <f>IF(A1stdlife="n/a","n/a",IF(I$3&gt;(A1stdlife+$E78),(Input!$G$143*(1+rvanilla)^0.5)-SUM($G78:H78),(Input!$G$143*(1+rvanilla)^0.5)/A1stdlife))</f>
        <v>n/a</v>
      </c>
      <c r="J78" s="41" t="str">
        <f>IF(A1stdlife="n/a","n/a",IF(J$3&gt;(A1stdlife+$E78),(Input!$G$143*(1+rvanilla)^0.5)-SUM($G78:I78),(Input!$G$143*(1+rvanilla)^0.5)/A1stdlife))</f>
        <v>n/a</v>
      </c>
      <c r="K78" s="41" t="str">
        <f>IF(A1stdlife="n/a","n/a",IF(K$3&gt;(A1stdlife+$E78),(Input!$G$143*(1+rvanilla)^0.5)-SUM($G78:J78),(Input!$G$143*(1+rvanilla)^0.5)/A1stdlife))</f>
        <v>n/a</v>
      </c>
      <c r="L78" s="41" t="str">
        <f>IF(A1stdlife="n/a","n/a",IF(L$3&gt;(A1stdlife+$E78),(Input!$G$143*(1+rvanilla)^0.5)-SUM($G78:K78),(Input!$G$143*(1+rvanilla)^0.5)/A1stdlife))</f>
        <v>n/a</v>
      </c>
      <c r="M78" s="41" t="str">
        <f>IF(A1stdlife="n/a","n/a",IF(M$3&gt;(A1stdlife+$E78),(Input!$G$143*(1+rvanilla)^0.5)-SUM($G78:L78),(Input!$G$143*(1+rvanilla)^0.5)/A1stdlife))</f>
        <v>n/a</v>
      </c>
      <c r="N78" s="41" t="str">
        <f>IF(A1stdlife="n/a","n/a",IF(N$3&gt;(A1stdlife+$E78),(Input!$G$143*(1+rvanilla)^0.5)-SUM($G78:M78),(Input!$G$143*(1+rvanilla)^0.5)/A1stdlife))</f>
        <v>n/a</v>
      </c>
      <c r="O78" s="41" t="str">
        <f>IF(A1stdlife="n/a","n/a",IF(O$3&gt;(A1stdlife+$E78),(Input!$G$143*(1+rvanilla)^0.5)-SUM($G78:N78),(Input!$G$143*(1+rvanilla)^0.5)/A1stdlife))</f>
        <v>n/a</v>
      </c>
      <c r="P78" s="41" t="str">
        <f>IF(A1stdlife="n/a","n/a",IF(P$3&gt;(A1stdlife+$E78),(Input!$G$143*(1+rvanilla)^0.5)-SUM($G78:O78),(Input!$G$143*(1+rvanilla)^0.5)/A1stdlife))</f>
        <v>n/a</v>
      </c>
      <c r="Q78" s="41" t="str">
        <f>IF(A1stdlife="n/a","n/a",IF(Q$3&gt;(A1stdlife+$E78),(Input!$G$143*(1+rvanilla)^0.5)-SUM($G78:P78),(Input!$G$143*(1+rvanilla)^0.5)/A1stdlife))</f>
        <v>n/a</v>
      </c>
      <c r="R78" s="41" t="str">
        <f>IF(A1stdlife="n/a","n/a",IF(R$3&gt;(A1stdlife+$E78),(Input!$G$143*(1+rvanilla)^0.5)-SUM($G78:Q78),(Input!$G$143*(1+rvanilla)^0.5)/A1stdlife))</f>
        <v>n/a</v>
      </c>
      <c r="S78" s="41" t="str">
        <f>IF(A1stdlife="n/a","n/a",IF(S$3&gt;(A1stdlife+$E78),(Input!$G$143*(1+rvanilla)^0.5)-SUM($G78:R78),(Input!$G$143*(1+rvanilla)^0.5)/A1stdlife))</f>
        <v>n/a</v>
      </c>
      <c r="T78" s="41" t="str">
        <f>IF(A1stdlife="n/a","n/a",IF(T$3&gt;(A1stdlife+$E78),(Input!$G$143*(1+rvanilla)^0.5)-SUM($G78:S78),(Input!$G$143*(1+rvanilla)^0.5)/A1stdlife))</f>
        <v>n/a</v>
      </c>
      <c r="U78" s="41" t="str">
        <f>IF(A1stdlife="n/a","n/a",IF(U$3&gt;(A1stdlife+$E78),(Input!$G$143*(1+rvanilla)^0.5)-SUM($G78:T78),(Input!$G$143*(1+rvanilla)^0.5)/A1stdlife))</f>
        <v>n/a</v>
      </c>
      <c r="V78" s="41" t="str">
        <f>IF(A1stdlife="n/a","n/a",IF(V$3&gt;(A1stdlife+$E78),(Input!$G$143*(1+rvanilla)^0.5)-SUM($G78:U78),(Input!$G$143*(1+rvanilla)^0.5)/A1stdlife))</f>
        <v>n/a</v>
      </c>
      <c r="W78" s="41" t="str">
        <f>IF(A1stdlife="n/a","n/a",IF(W$3&gt;(A1stdlife+$E78),(Input!$G$143*(1+rvanilla)^0.5)-SUM($G78:V78),(Input!$G$143*(1+rvanilla)^0.5)/A1stdlife))</f>
        <v>n/a</v>
      </c>
      <c r="X78" s="41" t="str">
        <f>IF(A1stdlife="n/a","n/a",IF(X$3&gt;(A1stdlife+$E78),(Input!$G$143*(1+rvanilla)^0.5)-SUM($G78:W78),(Input!$G$143*(1+rvanilla)^0.5)/A1stdlife))</f>
        <v>n/a</v>
      </c>
      <c r="Y78" s="41" t="str">
        <f>IF(A1stdlife="n/a","n/a",IF(Y$3&gt;(A1stdlife+$E78),(Input!$G$143*(1+rvanilla)^0.5)-SUM($G78:X78),(Input!$G$143*(1+rvanilla)^0.5)/A1stdlife))</f>
        <v>n/a</v>
      </c>
      <c r="Z78" s="41" t="str">
        <f>IF(A1stdlife="n/a","n/a",IF(Z$3&gt;(A1stdlife+$E78),(Input!$G$143*(1+rvanilla)^0.5)-SUM($G78:Y78),(Input!$G$143*(1+rvanilla)^0.5)/A1stdlife))</f>
        <v>n/a</v>
      </c>
      <c r="AA78" s="41" t="str">
        <f>IF(A1stdlife="n/a","n/a",IF(AA$3&gt;(A1stdlife+$E78),(Input!$G$143*(1+rvanilla)^0.5)-SUM($G78:Z78),(Input!$G$143*(1+rvanilla)^0.5)/A1stdlife))</f>
        <v>n/a</v>
      </c>
      <c r="AB78" s="41" t="str">
        <f>IF(A1stdlife="n/a","n/a",IF(AB$3&gt;(A1stdlife+$E78),(Input!$G$143*(1+rvanilla)^0.5)-SUM($G78:AA78),(Input!$G$143*(1+rvanilla)^0.5)/A1stdlife))</f>
        <v>n/a</v>
      </c>
      <c r="AC78" s="316" t="str">
        <f>IF(A1stdlife="n/a","n/a",IF(AC$3&gt;(A1stdlife+$E78),(Input!$G$143*(1+rvanilla)^0.5)-SUM($G78:AB78),(Input!$G$143*(1+rvanilla)^0.5)/A1stdlife))</f>
        <v>n/a</v>
      </c>
      <c r="AD78" s="41" t="str">
        <f>IF(A1stdlife="n/a","n/a",IF(AD$3&gt;(A1stdlife+$E78),(Input!$G$143*(1+rvanilla)^0.5)-SUM($G78:AC78),(Input!$G$143*(1+rvanilla)^0.5)/A1stdlife))</f>
        <v>n/a</v>
      </c>
      <c r="AE78" s="41" t="str">
        <f>IF(A1stdlife="n/a","n/a",IF(AE$3&gt;(A1stdlife+$E78),(Input!$G$143*(1+rvanilla)^0.5)-SUM($G78:AD78),(Input!$G$143*(1+rvanilla)^0.5)/A1stdlife))</f>
        <v>n/a</v>
      </c>
      <c r="AF78" s="41" t="str">
        <f>IF(A1stdlife="n/a","n/a",IF(AF$3&gt;(A1stdlife+$E78),(Input!$G$143*(1+rvanilla)^0.5)-SUM($G78:AE78),(Input!$G$143*(1+rvanilla)^0.5)/A1stdlife))</f>
        <v>n/a</v>
      </c>
      <c r="AG78" s="41" t="str">
        <f>IF(A1stdlife="n/a","n/a",IF(AG$3&gt;(A1stdlife+$E78),(Input!$G$143*(1+rvanilla)^0.5)-SUM($G78:AF78),(Input!$G$143*(1+rvanilla)^0.5)/A1stdlife))</f>
        <v>n/a</v>
      </c>
      <c r="AH78" s="41" t="str">
        <f>IF(A1stdlife="n/a","n/a",IF(AH$3&gt;(A1stdlife+$E78),(Input!$G$143*(1+rvanilla)^0.5)-SUM($G78:AG78),(Input!$G$143*(1+rvanilla)^0.5)/A1stdlife))</f>
        <v>n/a</v>
      </c>
      <c r="AI78" s="41" t="str">
        <f>IF(A1stdlife="n/a","n/a",IF(AI$3&gt;(A1stdlife+$E78),(Input!$G$143*(1+rvanilla)^0.5)-SUM($G78:AH78),(Input!$G$143*(1+rvanilla)^0.5)/A1stdlife))</f>
        <v>n/a</v>
      </c>
      <c r="AJ78" s="41" t="str">
        <f>IF(A1stdlife="n/a","n/a",IF(AJ$3&gt;(A1stdlife+$E78),(Input!$G$143*(1+rvanilla)^0.5)-SUM($G78:AI78),(Input!$G$143*(1+rvanilla)^0.5)/A1stdlife))</f>
        <v>n/a</v>
      </c>
      <c r="AK78" s="41" t="str">
        <f>IF(A1stdlife="n/a","n/a",IF(AK$3&gt;(A1stdlife+$E78),(Input!$G$143*(1+rvanilla)^0.5)-SUM($G78:AJ78),(Input!$G$143*(1+rvanilla)^0.5)/A1stdlife))</f>
        <v>n/a</v>
      </c>
      <c r="AL78" s="41" t="str">
        <f>IF(A1stdlife="n/a","n/a",IF(AL$3&gt;(A1stdlife+$E78),(Input!$G$143*(1+rvanilla)^0.5)-SUM($G78:AK78),(Input!$G$143*(1+rvanilla)^0.5)/A1stdlife))</f>
        <v>n/a</v>
      </c>
      <c r="AM78" s="41" t="str">
        <f>IF(A1stdlife="n/a","n/a",IF(AM$3&gt;(A1stdlife+$E78),(Input!$G$143*(1+rvanilla)^0.5)-SUM($G78:AL78),(Input!$G$143*(1+rvanilla)^0.5)/A1stdlife))</f>
        <v>n/a</v>
      </c>
      <c r="AN78" s="41" t="str">
        <f>IF(A1stdlife="n/a","n/a",IF(AN$3&gt;(A1stdlife+$E78),(Input!$G$143*(1+rvanilla)^0.5)-SUM($G78:AM78),(Input!$G$143*(1+rvanilla)^0.5)/A1stdlife))</f>
        <v>n/a</v>
      </c>
      <c r="AO78" s="41" t="str">
        <f>IF(A1stdlife="n/a","n/a",IF(AO$3&gt;(A1stdlife+$E78),(Input!$G$143*(1+rvanilla)^0.5)-SUM($G78:AN78),(Input!$G$143*(1+rvanilla)^0.5)/A1stdlife))</f>
        <v>n/a</v>
      </c>
      <c r="AP78" s="41" t="str">
        <f>IF(A1stdlife="n/a","n/a",IF(AP$3&gt;(A1stdlife+$E78),(Input!$G$143*(1+rvanilla)^0.5)-SUM($G78:AO78),(Input!$G$143*(1+rvanilla)^0.5)/A1stdlife))</f>
        <v>n/a</v>
      </c>
      <c r="AQ78" s="41" t="str">
        <f>IF(A1stdlife="n/a","n/a",IF(AQ$3&gt;(A1stdlife+$E78),(Input!$G$143*(1+rvanilla)^0.5)-SUM($G78:AP78),(Input!$G$143*(1+rvanilla)^0.5)/A1stdlife))</f>
        <v>n/a</v>
      </c>
      <c r="AR78" s="41" t="str">
        <f>IF(A1stdlife="n/a","n/a",IF(AR$3&gt;(A1stdlife+$E78),(Input!$G$143*(1+rvanilla)^0.5)-SUM($G78:AQ78),(Input!$G$143*(1+rvanilla)^0.5)/A1stdlife))</f>
        <v>n/a</v>
      </c>
      <c r="AS78" s="41" t="str">
        <f>IF(A1stdlife="n/a","n/a",IF(AS$3&gt;(A1stdlife+$E78),(Input!$G$143*(1+rvanilla)^0.5)-SUM($G78:AR78),(Input!$G$143*(1+rvanilla)^0.5)/A1stdlife))</f>
        <v>n/a</v>
      </c>
      <c r="AT78" s="41" t="str">
        <f>IF(A1stdlife="n/a","n/a",IF(AT$3&gt;(A1stdlife+$E78),(Input!$G$143*(1+rvanilla)^0.5)-SUM($G78:AS78),(Input!$G$143*(1+rvanilla)^0.5)/A1stdlife))</f>
        <v>n/a</v>
      </c>
      <c r="AU78" s="41" t="str">
        <f>IF(A1stdlife="n/a","n/a",IF(AU$3&gt;(A1stdlife+$E78),(Input!$G$143*(1+rvanilla)^0.5)-SUM($G78:AT78),(Input!$G$143*(1+rvanilla)^0.5)/A1stdlife))</f>
        <v>n/a</v>
      </c>
      <c r="AV78" s="41" t="str">
        <f>IF(A1stdlife="n/a","n/a",IF(AV$3&gt;(A1stdlife+$E78),(Input!$G$143*(1+rvanilla)^0.5)-SUM($G78:AU78),(Input!$G$143*(1+rvanilla)^0.5)/A1stdlife))</f>
        <v>n/a</v>
      </c>
      <c r="AW78" s="41" t="str">
        <f>IF(A1stdlife="n/a","n/a",IF(AW$3&gt;(A1stdlife+$E78),(Input!$G$143*(1+rvanilla)^0.5)-SUM($G78:AV78),(Input!$G$143*(1+rvanilla)^0.5)/A1stdlife))</f>
        <v>n/a</v>
      </c>
      <c r="AX78" s="41" t="str">
        <f>IF(A1stdlife="n/a","n/a",IF(AX$3&gt;(A1stdlife+$E78),(Input!$G$143*(1+rvanilla)^0.5)-SUM($G78:AW78),(Input!$G$143*(1+rvanilla)^0.5)/A1stdlife))</f>
        <v>n/a</v>
      </c>
      <c r="AY78" s="41" t="str">
        <f>IF(A1stdlife="n/a","n/a",IF(AY$3&gt;(A1stdlife+$E78),(Input!$G$143*(1+rvanilla)^0.5)-SUM($G78:AX78),(Input!$G$143*(1+rvanilla)^0.5)/A1stdlife))</f>
        <v>n/a</v>
      </c>
      <c r="AZ78" s="41" t="str">
        <f>IF(A1stdlife="n/a","n/a",IF(AZ$3&gt;(A1stdlife+$E78),(Input!$G$143*(1+rvanilla)^0.5)-SUM($G78:AY78),(Input!$G$143*(1+rvanilla)^0.5)/A1stdlife))</f>
        <v>n/a</v>
      </c>
      <c r="BA78" s="41" t="str">
        <f>IF(A1stdlife="n/a","n/a",IF(BA$3&gt;(A1stdlife+$E78),(Input!$G$143*(1+rvanilla)^0.5)-SUM($G78:AZ78),(Input!$G$143*(1+rvanilla)^0.5)/A1stdlife))</f>
        <v>n/a</v>
      </c>
      <c r="BB78" s="41" t="str">
        <f>IF(A1stdlife="n/a","n/a",IF(BB$3&gt;(A1stdlife+$E78),(Input!$G$143*(1+rvanilla)^0.5)-SUM($G78:BA78),(Input!$G$143*(1+rvanilla)^0.5)/A1stdlife))</f>
        <v>n/a</v>
      </c>
      <c r="BC78" s="41" t="str">
        <f>IF(A1stdlife="n/a","n/a",IF(BC$3&gt;(A1stdlife+$E78),(Input!$G$143*(1+rvanilla)^0.5)-SUM($G78:BB78),(Input!$G$143*(1+rvanilla)^0.5)/A1stdlife))</f>
        <v>n/a</v>
      </c>
      <c r="BD78" s="41" t="str">
        <f>IF(A1stdlife="n/a","n/a",IF(BD$3&gt;(A1stdlife+$E78),(Input!$G$143*(1+rvanilla)^0.5)-SUM($G78:BC78),(Input!$G$143*(1+rvanilla)^0.5)/A1stdlife))</f>
        <v>n/a</v>
      </c>
      <c r="BE78" s="41" t="str">
        <f>IF(A1stdlife="n/a","n/a",IF(BE$3&gt;(A1stdlife+$E78),(Input!$G$143*(1+rvanilla)^0.5)-SUM($G78:BD78),(Input!$G$143*(1+rvanilla)^0.5)/A1stdlife))</f>
        <v>n/a</v>
      </c>
      <c r="BF78" s="41" t="str">
        <f>IF(A1stdlife="n/a","n/a",IF(BF$3&gt;(A1stdlife+$E78),(Input!$G$143*(1+rvanilla)^0.5)-SUM($G78:BE78),(Input!$G$143*(1+rvanilla)^0.5)/A1stdlife))</f>
        <v>n/a</v>
      </c>
      <c r="BG78" s="41" t="str">
        <f>IF(A1stdlife="n/a","n/a",IF(BG$3&gt;(A1stdlife+$E78),(Input!$G$143*(1+rvanilla)^0.5)-SUM($G78:BF78),(Input!$G$143*(1+rvanilla)^0.5)/A1stdlife))</f>
        <v>n/a</v>
      </c>
      <c r="BH78" s="41" t="str">
        <f>IF(A1stdlife="n/a","n/a",IF(BH$3&gt;(A1stdlife+$E78),(Input!$G$143*(1+rvanilla)^0.5)-SUM($G78:BG78),(Input!$G$143*(1+rvanilla)^0.5)/A1stdlife))</f>
        <v>n/a</v>
      </c>
      <c r="BI78" s="41" t="str">
        <f>IF(A1stdlife="n/a","n/a",IF(BI$3&gt;(A1stdlife+$E78),(Input!$G$143*(1+rvanilla)^0.5)-SUM($G78:BH78),(Input!$G$143*(1+rvanilla)^0.5)/A1stdlife))</f>
        <v>n/a</v>
      </c>
      <c r="BJ78" s="18"/>
      <c r="BK78" s="1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idden="1" outlineLevel="2">
      <c r="A79" s="18"/>
      <c r="B79" s="36"/>
      <c r="C79" s="35"/>
      <c r="D79" s="479"/>
      <c r="E79" s="283">
        <v>2</v>
      </c>
      <c r="F79" s="38"/>
      <c r="G79" s="302"/>
      <c r="H79" s="303"/>
      <c r="I79" s="41" t="str">
        <f>IF(A1stdlife="n/a","n/a",IF(I$3&gt;(A1stdlife+$E79),(Input!$H$143*(1+rvanilla)^0.5)-SUM($H79:H79),(Input!$H$143*(1+rvanilla)^0.5)/A1stdlife))</f>
        <v>n/a</v>
      </c>
      <c r="J79" s="41" t="str">
        <f>IF(A1stdlife="n/a","n/a",IF(J$3&gt;(A1stdlife+$E79),(Input!$H$143*(1+rvanilla)^0.5)-SUM($H79:I79),(Input!$H$143*(1+rvanilla)^0.5)/A1stdlife))</f>
        <v>n/a</v>
      </c>
      <c r="K79" s="41" t="str">
        <f>IF(A1stdlife="n/a","n/a",IF(K$3&gt;(A1stdlife+$E79),(Input!$H$143*(1+rvanilla)^0.5)-SUM($H79:J79),(Input!$H$143*(1+rvanilla)^0.5)/A1stdlife))</f>
        <v>n/a</v>
      </c>
      <c r="L79" s="41" t="str">
        <f>IF(A1stdlife="n/a","n/a",IF(L$3&gt;(A1stdlife+$E79),(Input!$H$143*(1+rvanilla)^0.5)-SUM($H79:K79),(Input!$H$143*(1+rvanilla)^0.5)/A1stdlife))</f>
        <v>n/a</v>
      </c>
      <c r="M79" s="41" t="str">
        <f>IF(A1stdlife="n/a","n/a",IF(M$3&gt;(A1stdlife+$E79),(Input!$H$143*(1+rvanilla)^0.5)-SUM($H79:L79),(Input!$H$143*(1+rvanilla)^0.5)/A1stdlife))</f>
        <v>n/a</v>
      </c>
      <c r="N79" s="41" t="str">
        <f>IF(A1stdlife="n/a","n/a",IF(N$3&gt;(A1stdlife+$E79),(Input!$H$143*(1+rvanilla)^0.5)-SUM($H79:M79),(Input!$H$143*(1+rvanilla)^0.5)/A1stdlife))</f>
        <v>n/a</v>
      </c>
      <c r="O79" s="41" t="str">
        <f>IF(A1stdlife="n/a","n/a",IF(O$3&gt;(A1stdlife+$E79),(Input!$H$143*(1+rvanilla)^0.5)-SUM($H79:N79),(Input!$H$143*(1+rvanilla)^0.5)/A1stdlife))</f>
        <v>n/a</v>
      </c>
      <c r="P79" s="41" t="str">
        <f>IF(A1stdlife="n/a","n/a",IF(P$3&gt;(A1stdlife+$E79),(Input!$H$143*(1+rvanilla)^0.5)-SUM($H79:O79),(Input!$H$143*(1+rvanilla)^0.5)/A1stdlife))</f>
        <v>n/a</v>
      </c>
      <c r="Q79" s="41" t="str">
        <f>IF(A1stdlife="n/a","n/a",IF(Q$3&gt;(A1stdlife+$E79),(Input!$H$143*(1+rvanilla)^0.5)-SUM($H79:P79),(Input!$H$143*(1+rvanilla)^0.5)/A1stdlife))</f>
        <v>n/a</v>
      </c>
      <c r="R79" s="41" t="str">
        <f>IF(A1stdlife="n/a","n/a",IF(R$3&gt;(A1stdlife+$E79),(Input!$H$143*(1+rvanilla)^0.5)-SUM($H79:Q79),(Input!$H$143*(1+rvanilla)^0.5)/A1stdlife))</f>
        <v>n/a</v>
      </c>
      <c r="S79" s="41" t="str">
        <f>IF(A1stdlife="n/a","n/a",IF(S$3&gt;(A1stdlife+$E79),(Input!$H$143*(1+rvanilla)^0.5)-SUM($H79:R79),(Input!$H$143*(1+rvanilla)^0.5)/A1stdlife))</f>
        <v>n/a</v>
      </c>
      <c r="T79" s="41" t="str">
        <f>IF(A1stdlife="n/a","n/a",IF(T$3&gt;(A1stdlife+$E79),(Input!$H$143*(1+rvanilla)^0.5)-SUM($H79:S79),(Input!$H$143*(1+rvanilla)^0.5)/A1stdlife))</f>
        <v>n/a</v>
      </c>
      <c r="U79" s="41" t="str">
        <f>IF(A1stdlife="n/a","n/a",IF(U$3&gt;(A1stdlife+$E79),(Input!$H$143*(1+rvanilla)^0.5)-SUM($H79:T79),(Input!$H$143*(1+rvanilla)^0.5)/A1stdlife))</f>
        <v>n/a</v>
      </c>
      <c r="V79" s="41" t="str">
        <f>IF(A1stdlife="n/a","n/a",IF(V$3&gt;(A1stdlife+$E79),(Input!$H$143*(1+rvanilla)^0.5)-SUM($H79:U79),(Input!$H$143*(1+rvanilla)^0.5)/A1stdlife))</f>
        <v>n/a</v>
      </c>
      <c r="W79" s="41" t="str">
        <f>IF(A1stdlife="n/a","n/a",IF(W$3&gt;(A1stdlife+$E79),(Input!$H$143*(1+rvanilla)^0.5)-SUM($H79:V79),(Input!$H$143*(1+rvanilla)^0.5)/A1stdlife))</f>
        <v>n/a</v>
      </c>
      <c r="X79" s="41" t="str">
        <f>IF(A1stdlife="n/a","n/a",IF(X$3&gt;(A1stdlife+$E79),(Input!$H$143*(1+rvanilla)^0.5)-SUM($H79:W79),(Input!$H$143*(1+rvanilla)^0.5)/A1stdlife))</f>
        <v>n/a</v>
      </c>
      <c r="Y79" s="41" t="str">
        <f>IF(A1stdlife="n/a","n/a",IF(Y$3&gt;(A1stdlife+$E79),(Input!$H$143*(1+rvanilla)^0.5)-SUM($H79:X79),(Input!$H$143*(1+rvanilla)^0.5)/A1stdlife))</f>
        <v>n/a</v>
      </c>
      <c r="Z79" s="41" t="str">
        <f>IF(A1stdlife="n/a","n/a",IF(Z$3&gt;(A1stdlife+$E79),(Input!$H$143*(1+rvanilla)^0.5)-SUM($H79:Y79),(Input!$H$143*(1+rvanilla)^0.5)/A1stdlife))</f>
        <v>n/a</v>
      </c>
      <c r="AA79" s="41" t="str">
        <f>IF(A1stdlife="n/a","n/a",IF(AA$3&gt;(A1stdlife+$E79),(Input!$H$143*(1+rvanilla)^0.5)-SUM($H79:Z79),(Input!$H$143*(1+rvanilla)^0.5)/A1stdlife))</f>
        <v>n/a</v>
      </c>
      <c r="AB79" s="41" t="str">
        <f>IF(A1stdlife="n/a","n/a",IF(AB$3&gt;(A1stdlife+$E79),(Input!$H$143*(1+rvanilla)^0.5)-SUM($H79:AA79),(Input!$H$143*(1+rvanilla)^0.5)/A1stdlife))</f>
        <v>n/a</v>
      </c>
      <c r="AC79" s="41" t="str">
        <f>IF(A1stdlife="n/a","n/a",IF(AC$3&gt;(A1stdlife+$E79),(Input!$H$143*(1+rvanilla)^0.5)-SUM($H79:AB79),(Input!$H$143*(1+rvanilla)^0.5)/A1stdlife))</f>
        <v>n/a</v>
      </c>
      <c r="AD79" s="41" t="str">
        <f>IF(A1stdlife="n/a","n/a",IF(AD$3&gt;(A1stdlife+$E79),(Input!$H$143*(1+rvanilla)^0.5)-SUM($H79:AC79),(Input!$H$143*(1+rvanilla)^0.5)/A1stdlife))</f>
        <v>n/a</v>
      </c>
      <c r="AE79" s="41" t="str">
        <f>IF(A1stdlife="n/a","n/a",IF(AE$3&gt;(A1stdlife+$E79),(Input!$H$143*(1+rvanilla)^0.5)-SUM($H79:AD79),(Input!$H$143*(1+rvanilla)^0.5)/A1stdlife))</f>
        <v>n/a</v>
      </c>
      <c r="AF79" s="41" t="str">
        <f>IF(A1stdlife="n/a","n/a",IF(AF$3&gt;(A1stdlife+$E79),(Input!$H$143*(1+rvanilla)^0.5)-SUM($H79:AE79),(Input!$H$143*(1+rvanilla)^0.5)/A1stdlife))</f>
        <v>n/a</v>
      </c>
      <c r="AG79" s="41" t="str">
        <f>IF(A1stdlife="n/a","n/a",IF(AG$3&gt;(A1stdlife+$E79),(Input!$H$143*(1+rvanilla)^0.5)-SUM($H79:AF79),(Input!$H$143*(1+rvanilla)^0.5)/A1stdlife))</f>
        <v>n/a</v>
      </c>
      <c r="AH79" s="41" t="str">
        <f>IF(A1stdlife="n/a","n/a",IF(AH$3&gt;(A1stdlife+$E79),(Input!$H$143*(1+rvanilla)^0.5)-SUM($H79:AG79),(Input!$H$143*(1+rvanilla)^0.5)/A1stdlife))</f>
        <v>n/a</v>
      </c>
      <c r="AI79" s="41" t="str">
        <f>IF(A1stdlife="n/a","n/a",IF(AI$3&gt;(A1stdlife+$E79),(Input!$H$143*(1+rvanilla)^0.5)-SUM($H79:AH79),(Input!$H$143*(1+rvanilla)^0.5)/A1stdlife))</f>
        <v>n/a</v>
      </c>
      <c r="AJ79" s="41" t="str">
        <f>IF(A1stdlife="n/a","n/a",IF(AJ$3&gt;(A1stdlife+$E79),(Input!$H$143*(1+rvanilla)^0.5)-SUM($H79:AI79),(Input!$H$143*(1+rvanilla)^0.5)/A1stdlife))</f>
        <v>n/a</v>
      </c>
      <c r="AK79" s="41" t="str">
        <f>IF(A1stdlife="n/a","n/a",IF(AK$3&gt;(A1stdlife+$E79),(Input!$H$143*(1+rvanilla)^0.5)-SUM($H79:AJ79),(Input!$H$143*(1+rvanilla)^0.5)/A1stdlife))</f>
        <v>n/a</v>
      </c>
      <c r="AL79" s="41" t="str">
        <f>IF(A1stdlife="n/a","n/a",IF(AL$3&gt;(A1stdlife+$E79),(Input!$H$143*(1+rvanilla)^0.5)-SUM($H79:AK79),(Input!$H$143*(1+rvanilla)^0.5)/A1stdlife))</f>
        <v>n/a</v>
      </c>
      <c r="AM79" s="41" t="str">
        <f>IF(A1stdlife="n/a","n/a",IF(AM$3&gt;(A1stdlife+$E79),(Input!$H$143*(1+rvanilla)^0.5)-SUM($H79:AL79),(Input!$H$143*(1+rvanilla)^0.5)/A1stdlife))</f>
        <v>n/a</v>
      </c>
      <c r="AN79" s="41" t="str">
        <f>IF(A1stdlife="n/a","n/a",IF(AN$3&gt;(A1stdlife+$E79),(Input!$H$143*(1+rvanilla)^0.5)-SUM($H79:AM79),(Input!$H$143*(1+rvanilla)^0.5)/A1stdlife))</f>
        <v>n/a</v>
      </c>
      <c r="AO79" s="41" t="str">
        <f>IF(A1stdlife="n/a","n/a",IF(AO$3&gt;(A1stdlife+$E79),(Input!$H$143*(1+rvanilla)^0.5)-SUM($H79:AN79),(Input!$H$143*(1+rvanilla)^0.5)/A1stdlife))</f>
        <v>n/a</v>
      </c>
      <c r="AP79" s="41" t="str">
        <f>IF(A1stdlife="n/a","n/a",IF(AP$3&gt;(A1stdlife+$E79),(Input!$H$143*(1+rvanilla)^0.5)-SUM($H79:AO79),(Input!$H$143*(1+rvanilla)^0.5)/A1stdlife))</f>
        <v>n/a</v>
      </c>
      <c r="AQ79" s="41" t="str">
        <f>IF(A1stdlife="n/a","n/a",IF(AQ$3&gt;(A1stdlife+$E79),(Input!$H$143*(1+rvanilla)^0.5)-SUM($H79:AP79),(Input!$H$143*(1+rvanilla)^0.5)/A1stdlife))</f>
        <v>n/a</v>
      </c>
      <c r="AR79" s="41" t="str">
        <f>IF(A1stdlife="n/a","n/a",IF(AR$3&gt;(A1stdlife+$E79),(Input!$H$143*(1+rvanilla)^0.5)-SUM($H79:AQ79),(Input!$H$143*(1+rvanilla)^0.5)/A1stdlife))</f>
        <v>n/a</v>
      </c>
      <c r="AS79" s="41" t="str">
        <f>IF(A1stdlife="n/a","n/a",IF(AS$3&gt;(A1stdlife+$E79),(Input!$H$143*(1+rvanilla)^0.5)-SUM($H79:AR79),(Input!$H$143*(1+rvanilla)^0.5)/A1stdlife))</f>
        <v>n/a</v>
      </c>
      <c r="AT79" s="41" t="str">
        <f>IF(A1stdlife="n/a","n/a",IF(AT$3&gt;(A1stdlife+$E79),(Input!$H$143*(1+rvanilla)^0.5)-SUM($H79:AS79),(Input!$H$143*(1+rvanilla)^0.5)/A1stdlife))</f>
        <v>n/a</v>
      </c>
      <c r="AU79" s="41" t="str">
        <f>IF(A1stdlife="n/a","n/a",IF(AU$3&gt;(A1stdlife+$E79),(Input!$H$143*(1+rvanilla)^0.5)-SUM($H79:AT79),(Input!$H$143*(1+rvanilla)^0.5)/A1stdlife))</f>
        <v>n/a</v>
      </c>
      <c r="AV79" s="41" t="str">
        <f>IF(A1stdlife="n/a","n/a",IF(AV$3&gt;(A1stdlife+$E79),(Input!$H$143*(1+rvanilla)^0.5)-SUM($H79:AU79),(Input!$H$143*(1+rvanilla)^0.5)/A1stdlife))</f>
        <v>n/a</v>
      </c>
      <c r="AW79" s="41" t="str">
        <f>IF(A1stdlife="n/a","n/a",IF(AW$3&gt;(A1stdlife+$E79),(Input!$H$143*(1+rvanilla)^0.5)-SUM($H79:AV79),(Input!$H$143*(1+rvanilla)^0.5)/A1stdlife))</f>
        <v>n/a</v>
      </c>
      <c r="AX79" s="41" t="str">
        <f>IF(A1stdlife="n/a","n/a",IF(AX$3&gt;(A1stdlife+$E79),(Input!$H$143*(1+rvanilla)^0.5)-SUM($H79:AW79),(Input!$H$143*(1+rvanilla)^0.5)/A1stdlife))</f>
        <v>n/a</v>
      </c>
      <c r="AY79" s="41" t="str">
        <f>IF(A1stdlife="n/a","n/a",IF(AY$3&gt;(A1stdlife+$E79),(Input!$H$143*(1+rvanilla)^0.5)-SUM($H79:AX79),(Input!$H$143*(1+rvanilla)^0.5)/A1stdlife))</f>
        <v>n/a</v>
      </c>
      <c r="AZ79" s="41" t="str">
        <f>IF(A1stdlife="n/a","n/a",IF(AZ$3&gt;(A1stdlife+$E79),(Input!$H$143*(1+rvanilla)^0.5)-SUM($H79:AY79),(Input!$H$143*(1+rvanilla)^0.5)/A1stdlife))</f>
        <v>n/a</v>
      </c>
      <c r="BA79" s="41" t="str">
        <f>IF(A1stdlife="n/a","n/a",IF(BA$3&gt;(A1stdlife+$E79),(Input!$H$143*(1+rvanilla)^0.5)-SUM($H79:AZ79),(Input!$H$143*(1+rvanilla)^0.5)/A1stdlife))</f>
        <v>n/a</v>
      </c>
      <c r="BB79" s="41" t="str">
        <f>IF(A1stdlife="n/a","n/a",IF(BB$3&gt;(A1stdlife+$E79),(Input!$H$143*(1+rvanilla)^0.5)-SUM($H79:BA79),(Input!$H$143*(1+rvanilla)^0.5)/A1stdlife))</f>
        <v>n/a</v>
      </c>
      <c r="BC79" s="41" t="str">
        <f>IF(A1stdlife="n/a","n/a",IF(BC$3&gt;(A1stdlife+$E79),(Input!$H$143*(1+rvanilla)^0.5)-SUM($H79:BB79),(Input!$H$143*(1+rvanilla)^0.5)/A1stdlife))</f>
        <v>n/a</v>
      </c>
      <c r="BD79" s="41" t="str">
        <f>IF(A1stdlife="n/a","n/a",IF(BD$3&gt;(A1stdlife+$E79),(Input!$H$143*(1+rvanilla)^0.5)-SUM($H79:BC79),(Input!$H$143*(1+rvanilla)^0.5)/A1stdlife))</f>
        <v>n/a</v>
      </c>
      <c r="BE79" s="41" t="str">
        <f>IF(A1stdlife="n/a","n/a",IF(BE$3&gt;(A1stdlife+$E79),(Input!$H$143*(1+rvanilla)^0.5)-SUM($H79:BD79),(Input!$H$143*(1+rvanilla)^0.5)/A1stdlife))</f>
        <v>n/a</v>
      </c>
      <c r="BF79" s="41" t="str">
        <f>IF(A1stdlife="n/a","n/a",IF(BF$3&gt;(A1stdlife+$E79),(Input!$H$143*(1+rvanilla)^0.5)-SUM($H79:BE79),(Input!$H$143*(1+rvanilla)^0.5)/A1stdlife))</f>
        <v>n/a</v>
      </c>
      <c r="BG79" s="41" t="str">
        <f>IF(A1stdlife="n/a","n/a",IF(BG$3&gt;(A1stdlife+$E79),(Input!$H$143*(1+rvanilla)^0.5)-SUM($H79:BF79),(Input!$H$143*(1+rvanilla)^0.5)/A1stdlife))</f>
        <v>n/a</v>
      </c>
      <c r="BH79" s="41" t="str">
        <f>IF(A1stdlife="n/a","n/a",IF(BH$3&gt;(A1stdlife+$E79),(Input!$H$143*(1+rvanilla)^0.5)-SUM($H79:BG79),(Input!$H$143*(1+rvanilla)^0.5)/A1stdlife))</f>
        <v>n/a</v>
      </c>
      <c r="BI79" s="41" t="str">
        <f>IF(A1stdlife="n/a","n/a",IF(BI$3&gt;(A1stdlife+$E79),(Input!$H$143*(1+rvanilla)^0.5)-SUM($H79:BH79),(Input!$H$143*(1+rvanilla)^0.5)/A1stdlife))</f>
        <v>n/a</v>
      </c>
      <c r="BJ79" s="18"/>
      <c r="BK79" s="18"/>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idden="1" outlineLevel="2">
      <c r="A80" s="18"/>
      <c r="B80" s="36"/>
      <c r="C80" s="35"/>
      <c r="D80" s="479"/>
      <c r="E80" s="283">
        <v>3</v>
      </c>
      <c r="F80" s="38"/>
      <c r="G80" s="302"/>
      <c r="H80" s="304"/>
      <c r="I80" s="303"/>
      <c r="J80" s="41" t="str">
        <f>IF(A1stdlife="n/a","n/a",IF(J$3&gt;(A1stdlife+$E80),(Input!$I$143*(1+rvanilla)^0.5)-SUM($I80:I80),(Input!$I$143*(1+rvanilla)^0.5)/A1stdlife))</f>
        <v>n/a</v>
      </c>
      <c r="K80" s="41" t="str">
        <f>IF(A1stdlife="n/a","n/a",IF(K$3&gt;(A1stdlife+$E80),(Input!$I$143*(1+rvanilla)^0.5)-SUM($I80:J80),(Input!$I$143*(1+rvanilla)^0.5)/A1stdlife))</f>
        <v>n/a</v>
      </c>
      <c r="L80" s="41" t="str">
        <f>IF(A1stdlife="n/a","n/a",IF(L$3&gt;(A1stdlife+$E80),(Input!$I$143*(1+rvanilla)^0.5)-SUM($I80:K80),(Input!$I$143*(1+rvanilla)^0.5)/A1stdlife))</f>
        <v>n/a</v>
      </c>
      <c r="M80" s="41" t="str">
        <f>IF(A1stdlife="n/a","n/a",IF(M$3&gt;(A1stdlife+$E80),(Input!$I$143*(1+rvanilla)^0.5)-SUM($I80:L80),(Input!$I$143*(1+rvanilla)^0.5)/A1stdlife))</f>
        <v>n/a</v>
      </c>
      <c r="N80" s="41" t="str">
        <f>IF(A1stdlife="n/a","n/a",IF(N$3&gt;(A1stdlife+$E80),(Input!$I$143*(1+rvanilla)^0.5)-SUM($I80:M80),(Input!$I$143*(1+rvanilla)^0.5)/A1stdlife))</f>
        <v>n/a</v>
      </c>
      <c r="O80" s="41" t="str">
        <f>IF(A1stdlife="n/a","n/a",IF(O$3&gt;(A1stdlife+$E80),(Input!$I$143*(1+rvanilla)^0.5)-SUM($I80:N80),(Input!$I$143*(1+rvanilla)^0.5)/A1stdlife))</f>
        <v>n/a</v>
      </c>
      <c r="P80" s="41" t="str">
        <f>IF(A1stdlife="n/a","n/a",IF(P$3&gt;(A1stdlife+$E80),(Input!$I$143*(1+rvanilla)^0.5)-SUM($I80:O80),(Input!$I$143*(1+rvanilla)^0.5)/A1stdlife))</f>
        <v>n/a</v>
      </c>
      <c r="Q80" s="41" t="str">
        <f>IF(A1stdlife="n/a","n/a",IF(Q$3&gt;(A1stdlife+$E80),(Input!$I$143*(1+rvanilla)^0.5)-SUM($I80:P80),(Input!$I$143*(1+rvanilla)^0.5)/A1stdlife))</f>
        <v>n/a</v>
      </c>
      <c r="R80" s="41" t="str">
        <f>IF(A1stdlife="n/a","n/a",IF(R$3&gt;(A1stdlife+$E80),(Input!$I$143*(1+rvanilla)^0.5)-SUM($I80:Q80),(Input!$I$143*(1+rvanilla)^0.5)/A1stdlife))</f>
        <v>n/a</v>
      </c>
      <c r="S80" s="41" t="str">
        <f>IF(A1stdlife="n/a","n/a",IF(S$3&gt;(A1stdlife+$E80),(Input!$I$143*(1+rvanilla)^0.5)-SUM($I80:R80),(Input!$I$143*(1+rvanilla)^0.5)/A1stdlife))</f>
        <v>n/a</v>
      </c>
      <c r="T80" s="41" t="str">
        <f>IF(A1stdlife="n/a","n/a",IF(T$3&gt;(A1stdlife+$E80),(Input!$I$143*(1+rvanilla)^0.5)-SUM($I80:S80),(Input!$I$143*(1+rvanilla)^0.5)/A1stdlife))</f>
        <v>n/a</v>
      </c>
      <c r="U80" s="41" t="str">
        <f>IF(A1stdlife="n/a","n/a",IF(U$3&gt;(A1stdlife+$E80),(Input!$I$143*(1+rvanilla)^0.5)-SUM($I80:T80),(Input!$I$143*(1+rvanilla)^0.5)/A1stdlife))</f>
        <v>n/a</v>
      </c>
      <c r="V80" s="41" t="str">
        <f>IF(A1stdlife="n/a","n/a",IF(V$3&gt;(A1stdlife+$E80),(Input!$I$143*(1+rvanilla)^0.5)-SUM($I80:U80),(Input!$I$143*(1+rvanilla)^0.5)/A1stdlife))</f>
        <v>n/a</v>
      </c>
      <c r="W80" s="41" t="str">
        <f>IF(A1stdlife="n/a","n/a",IF(W$3&gt;(A1stdlife+$E80),(Input!$I$143*(1+rvanilla)^0.5)-SUM($I80:V80),(Input!$I$143*(1+rvanilla)^0.5)/A1stdlife))</f>
        <v>n/a</v>
      </c>
      <c r="X80" s="41" t="str">
        <f>IF(A1stdlife="n/a","n/a",IF(X$3&gt;(A1stdlife+$E80),(Input!$I$143*(1+rvanilla)^0.5)-SUM($I80:W80),(Input!$I$143*(1+rvanilla)^0.5)/A1stdlife))</f>
        <v>n/a</v>
      </c>
      <c r="Y80" s="41" t="str">
        <f>IF(A1stdlife="n/a","n/a",IF(Y$3&gt;(A1stdlife+$E80),(Input!$I$143*(1+rvanilla)^0.5)-SUM($I80:X80),(Input!$I$143*(1+rvanilla)^0.5)/A1stdlife))</f>
        <v>n/a</v>
      </c>
      <c r="Z80" s="41" t="str">
        <f>IF(A1stdlife="n/a","n/a",IF(Z$3&gt;(A1stdlife+$E80),(Input!$I$143*(1+rvanilla)^0.5)-SUM($I80:Y80),(Input!$I$143*(1+rvanilla)^0.5)/A1stdlife))</f>
        <v>n/a</v>
      </c>
      <c r="AA80" s="41" t="str">
        <f>IF(A1stdlife="n/a","n/a",IF(AA$3&gt;(A1stdlife+$E80),(Input!$I$143*(1+rvanilla)^0.5)-SUM($I80:Z80),(Input!$I$143*(1+rvanilla)^0.5)/A1stdlife))</f>
        <v>n/a</v>
      </c>
      <c r="AB80" s="41" t="str">
        <f>IF(A1stdlife="n/a","n/a",IF(AB$3&gt;(A1stdlife+$E80),(Input!$I$143*(1+rvanilla)^0.5)-SUM($I80:AA80),(Input!$I$143*(1+rvanilla)^0.5)/A1stdlife))</f>
        <v>n/a</v>
      </c>
      <c r="AC80" s="41" t="str">
        <f>IF(A1stdlife="n/a","n/a",IF(AC$3&gt;(A1stdlife+$E80),(Input!$I$143*(1+rvanilla)^0.5)-SUM($I80:AB80),(Input!$I$143*(1+rvanilla)^0.5)/A1stdlife))</f>
        <v>n/a</v>
      </c>
      <c r="AD80" s="41" t="str">
        <f>IF(A1stdlife="n/a","n/a",IF(AD$3&gt;(A1stdlife+$E80),(Input!$I$143*(1+rvanilla)^0.5)-SUM($I80:AC80),(Input!$I$143*(1+rvanilla)^0.5)/A1stdlife))</f>
        <v>n/a</v>
      </c>
      <c r="AE80" s="41" t="str">
        <f>IF(A1stdlife="n/a","n/a",IF(AE$3&gt;(A1stdlife+$E80),(Input!$I$143*(1+rvanilla)^0.5)-SUM($I80:AD80),(Input!$I$143*(1+rvanilla)^0.5)/A1stdlife))</f>
        <v>n/a</v>
      </c>
      <c r="AF80" s="41" t="str">
        <f>IF(A1stdlife="n/a","n/a",IF(AF$3&gt;(A1stdlife+$E80),(Input!$I$143*(1+rvanilla)^0.5)-SUM($I80:AE80),(Input!$I$143*(1+rvanilla)^0.5)/A1stdlife))</f>
        <v>n/a</v>
      </c>
      <c r="AG80" s="41" t="str">
        <f>IF(A1stdlife="n/a","n/a",IF(AG$3&gt;(A1stdlife+$E80),(Input!$I$143*(1+rvanilla)^0.5)-SUM($I80:AF80),(Input!$I$143*(1+rvanilla)^0.5)/A1stdlife))</f>
        <v>n/a</v>
      </c>
      <c r="AH80" s="41" t="str">
        <f>IF(A1stdlife="n/a","n/a",IF(AH$3&gt;(A1stdlife+$E80),(Input!$I$143*(1+rvanilla)^0.5)-SUM($I80:AG80),(Input!$I$143*(1+rvanilla)^0.5)/A1stdlife))</f>
        <v>n/a</v>
      </c>
      <c r="AI80" s="41" t="str">
        <f>IF(A1stdlife="n/a","n/a",IF(AI$3&gt;(A1stdlife+$E80),(Input!$I$143*(1+rvanilla)^0.5)-SUM($I80:AH80),(Input!$I$143*(1+rvanilla)^0.5)/A1stdlife))</f>
        <v>n/a</v>
      </c>
      <c r="AJ80" s="41" t="str">
        <f>IF(A1stdlife="n/a","n/a",IF(AJ$3&gt;(A1stdlife+$E80),(Input!$I$143*(1+rvanilla)^0.5)-SUM($I80:AI80),(Input!$I$143*(1+rvanilla)^0.5)/A1stdlife))</f>
        <v>n/a</v>
      </c>
      <c r="AK80" s="41" t="str">
        <f>IF(A1stdlife="n/a","n/a",IF(AK$3&gt;(A1stdlife+$E80),(Input!$I$143*(1+rvanilla)^0.5)-SUM($I80:AJ80),(Input!$I$143*(1+rvanilla)^0.5)/A1stdlife))</f>
        <v>n/a</v>
      </c>
      <c r="AL80" s="41" t="str">
        <f>IF(A1stdlife="n/a","n/a",IF(AL$3&gt;(A1stdlife+$E80),(Input!$I$143*(1+rvanilla)^0.5)-SUM($I80:AK80),(Input!$I$143*(1+rvanilla)^0.5)/A1stdlife))</f>
        <v>n/a</v>
      </c>
      <c r="AM80" s="41" t="str">
        <f>IF(A1stdlife="n/a","n/a",IF(AM$3&gt;(A1stdlife+$E80),(Input!$I$143*(1+rvanilla)^0.5)-SUM($I80:AL80),(Input!$I$143*(1+rvanilla)^0.5)/A1stdlife))</f>
        <v>n/a</v>
      </c>
      <c r="AN80" s="41" t="str">
        <f>IF(A1stdlife="n/a","n/a",IF(AN$3&gt;(A1stdlife+$E80),(Input!$I$143*(1+rvanilla)^0.5)-SUM($I80:AM80),(Input!$I$143*(1+rvanilla)^0.5)/A1stdlife))</f>
        <v>n/a</v>
      </c>
      <c r="AO80" s="41" t="str">
        <f>IF(A1stdlife="n/a","n/a",IF(AO$3&gt;(A1stdlife+$E80),(Input!$I$143*(1+rvanilla)^0.5)-SUM($I80:AN80),(Input!$I$143*(1+rvanilla)^0.5)/A1stdlife))</f>
        <v>n/a</v>
      </c>
      <c r="AP80" s="41" t="str">
        <f>IF(A1stdlife="n/a","n/a",IF(AP$3&gt;(A1stdlife+$E80),(Input!$I$143*(1+rvanilla)^0.5)-SUM($I80:AO80),(Input!$I$143*(1+rvanilla)^0.5)/A1stdlife))</f>
        <v>n/a</v>
      </c>
      <c r="AQ80" s="41" t="str">
        <f>IF(A1stdlife="n/a","n/a",IF(AQ$3&gt;(A1stdlife+$E80),(Input!$I$143*(1+rvanilla)^0.5)-SUM($I80:AP80),(Input!$I$143*(1+rvanilla)^0.5)/A1stdlife))</f>
        <v>n/a</v>
      </c>
      <c r="AR80" s="41" t="str">
        <f>IF(A1stdlife="n/a","n/a",IF(AR$3&gt;(A1stdlife+$E80),(Input!$I$143*(1+rvanilla)^0.5)-SUM($I80:AQ80),(Input!$I$143*(1+rvanilla)^0.5)/A1stdlife))</f>
        <v>n/a</v>
      </c>
      <c r="AS80" s="41" t="str">
        <f>IF(A1stdlife="n/a","n/a",IF(AS$3&gt;(A1stdlife+$E80),(Input!$I$143*(1+rvanilla)^0.5)-SUM($I80:AR80),(Input!$I$143*(1+rvanilla)^0.5)/A1stdlife))</f>
        <v>n/a</v>
      </c>
      <c r="AT80" s="41" t="str">
        <f>IF(A1stdlife="n/a","n/a",IF(AT$3&gt;(A1stdlife+$E80),(Input!$I$143*(1+rvanilla)^0.5)-SUM($I80:AS80),(Input!$I$143*(1+rvanilla)^0.5)/A1stdlife))</f>
        <v>n/a</v>
      </c>
      <c r="AU80" s="41" t="str">
        <f>IF(A1stdlife="n/a","n/a",IF(AU$3&gt;(A1stdlife+$E80),(Input!$I$143*(1+rvanilla)^0.5)-SUM($I80:AT80),(Input!$I$143*(1+rvanilla)^0.5)/A1stdlife))</f>
        <v>n/a</v>
      </c>
      <c r="AV80" s="41" t="str">
        <f>IF(A1stdlife="n/a","n/a",IF(AV$3&gt;(A1stdlife+$E80),(Input!$I$143*(1+rvanilla)^0.5)-SUM($I80:AU80),(Input!$I$143*(1+rvanilla)^0.5)/A1stdlife))</f>
        <v>n/a</v>
      </c>
      <c r="AW80" s="41" t="str">
        <f>IF(A1stdlife="n/a","n/a",IF(AW$3&gt;(A1stdlife+$E80),(Input!$I$143*(1+rvanilla)^0.5)-SUM($I80:AV80),(Input!$I$143*(1+rvanilla)^0.5)/A1stdlife))</f>
        <v>n/a</v>
      </c>
      <c r="AX80" s="41" t="str">
        <f>IF(A1stdlife="n/a","n/a",IF(AX$3&gt;(A1stdlife+$E80),(Input!$I$143*(1+rvanilla)^0.5)-SUM($I80:AW80),(Input!$I$143*(1+rvanilla)^0.5)/A1stdlife))</f>
        <v>n/a</v>
      </c>
      <c r="AY80" s="41" t="str">
        <f>IF(A1stdlife="n/a","n/a",IF(AY$3&gt;(A1stdlife+$E80),(Input!$I$143*(1+rvanilla)^0.5)-SUM($I80:AX80),(Input!$I$143*(1+rvanilla)^0.5)/A1stdlife))</f>
        <v>n/a</v>
      </c>
      <c r="AZ80" s="41" t="str">
        <f>IF(A1stdlife="n/a","n/a",IF(AZ$3&gt;(A1stdlife+$E80),(Input!$I$143*(1+rvanilla)^0.5)-SUM($I80:AY80),(Input!$I$143*(1+rvanilla)^0.5)/A1stdlife))</f>
        <v>n/a</v>
      </c>
      <c r="BA80" s="41" t="str">
        <f>IF(A1stdlife="n/a","n/a",IF(BA$3&gt;(A1stdlife+$E80),(Input!$I$143*(1+rvanilla)^0.5)-SUM($I80:AZ80),(Input!$I$143*(1+rvanilla)^0.5)/A1stdlife))</f>
        <v>n/a</v>
      </c>
      <c r="BB80" s="41" t="str">
        <f>IF(A1stdlife="n/a","n/a",IF(BB$3&gt;(A1stdlife+$E80),(Input!$I$143*(1+rvanilla)^0.5)-SUM($I80:BA80),(Input!$I$143*(1+rvanilla)^0.5)/A1stdlife))</f>
        <v>n/a</v>
      </c>
      <c r="BC80" s="41" t="str">
        <f>IF(A1stdlife="n/a","n/a",IF(BC$3&gt;(A1stdlife+$E80),(Input!$I$143*(1+rvanilla)^0.5)-SUM($I80:BB80),(Input!$I$143*(1+rvanilla)^0.5)/A1stdlife))</f>
        <v>n/a</v>
      </c>
      <c r="BD80" s="41" t="str">
        <f>IF(A1stdlife="n/a","n/a",IF(BD$3&gt;(A1stdlife+$E80),(Input!$I$143*(1+rvanilla)^0.5)-SUM($I80:BC80),(Input!$I$143*(1+rvanilla)^0.5)/A1stdlife))</f>
        <v>n/a</v>
      </c>
      <c r="BE80" s="41" t="str">
        <f>IF(A1stdlife="n/a","n/a",IF(BE$3&gt;(A1stdlife+$E80),(Input!$I$143*(1+rvanilla)^0.5)-SUM($I80:BD80),(Input!$I$143*(1+rvanilla)^0.5)/A1stdlife))</f>
        <v>n/a</v>
      </c>
      <c r="BF80" s="41" t="str">
        <f>IF(A1stdlife="n/a","n/a",IF(BF$3&gt;(A1stdlife+$E80),(Input!$I$143*(1+rvanilla)^0.5)-SUM($I80:BE80),(Input!$I$143*(1+rvanilla)^0.5)/A1stdlife))</f>
        <v>n/a</v>
      </c>
      <c r="BG80" s="41" t="str">
        <f>IF(A1stdlife="n/a","n/a",IF(BG$3&gt;(A1stdlife+$E80),(Input!$I$143*(1+rvanilla)^0.5)-SUM($I80:BF80),(Input!$I$143*(1+rvanilla)^0.5)/A1stdlife))</f>
        <v>n/a</v>
      </c>
      <c r="BH80" s="41" t="str">
        <f>IF(A1stdlife="n/a","n/a",IF(BH$3&gt;(A1stdlife+$E80),(Input!$I$143*(1+rvanilla)^0.5)-SUM($I80:BG80),(Input!$I$143*(1+rvanilla)^0.5)/A1stdlife))</f>
        <v>n/a</v>
      </c>
      <c r="BI80" s="41" t="str">
        <f>IF(A1stdlife="n/a","n/a",IF(BI$3&gt;(A1stdlife+$E80),(Input!$I$143*(1+rvanilla)^0.5)-SUM($I80:BH80),(Input!$I$143*(1+rvanilla)^0.5)/A1stdlife))</f>
        <v>n/a</v>
      </c>
      <c r="BJ80" s="18"/>
      <c r="BK80" s="18"/>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idden="1" outlineLevel="2">
      <c r="A81" s="18"/>
      <c r="B81" s="36"/>
      <c r="C81" s="35"/>
      <c r="D81" s="479"/>
      <c r="E81" s="283">
        <v>4</v>
      </c>
      <c r="F81" s="38"/>
      <c r="G81" s="302"/>
      <c r="H81" s="304"/>
      <c r="I81" s="304"/>
      <c r="J81" s="303"/>
      <c r="K81" s="41" t="str">
        <f>IF(A1stdlife="n/a","n/a",IF(K$3&gt;(A1stdlife+$E81),(Input!$J$143*(1+rvanilla)^0.5)-SUM($J81:J81),(Input!$J$143*(1+rvanilla)^0.5)/A1stdlife))</f>
        <v>n/a</v>
      </c>
      <c r="L81" s="41" t="str">
        <f>IF(A1stdlife="n/a","n/a",IF(L$3&gt;(A1stdlife+$E81),(Input!$J$143*(1+rvanilla)^0.5)-SUM($J81:K81),(Input!$J$143*(1+rvanilla)^0.5)/A1stdlife))</f>
        <v>n/a</v>
      </c>
      <c r="M81" s="41" t="str">
        <f>IF(A1stdlife="n/a","n/a",IF(M$3&gt;(A1stdlife+$E81),(Input!$J$143*(1+rvanilla)^0.5)-SUM($J81:L81),(Input!$J$143*(1+rvanilla)^0.5)/A1stdlife))</f>
        <v>n/a</v>
      </c>
      <c r="N81" s="41" t="str">
        <f>IF(A1stdlife="n/a","n/a",IF(N$3&gt;(A1stdlife+$E81),(Input!$J$143*(1+rvanilla)^0.5)-SUM($J81:M81),(Input!$J$143*(1+rvanilla)^0.5)/A1stdlife))</f>
        <v>n/a</v>
      </c>
      <c r="O81" s="41" t="str">
        <f>IF(A1stdlife="n/a","n/a",IF(O$3&gt;(A1stdlife+$E81),(Input!$J$143*(1+rvanilla)^0.5)-SUM($J81:N81),(Input!$J$143*(1+rvanilla)^0.5)/A1stdlife))</f>
        <v>n/a</v>
      </c>
      <c r="P81" s="41" t="str">
        <f>IF(A1stdlife="n/a","n/a",IF(P$3&gt;(A1stdlife+$E81),(Input!$J$143*(1+rvanilla)^0.5)-SUM($J81:O81),(Input!$J$143*(1+rvanilla)^0.5)/A1stdlife))</f>
        <v>n/a</v>
      </c>
      <c r="Q81" s="41" t="str">
        <f>IF(A1stdlife="n/a","n/a",IF(Q$3&gt;(A1stdlife+$E81),(Input!$J$143*(1+rvanilla)^0.5)-SUM($J81:P81),(Input!$J$143*(1+rvanilla)^0.5)/A1stdlife))</f>
        <v>n/a</v>
      </c>
      <c r="R81" s="41" t="str">
        <f>IF(A1stdlife="n/a","n/a",IF(R$3&gt;(A1stdlife+$E81),(Input!$J$143*(1+rvanilla)^0.5)-SUM($J81:Q81),(Input!$J$143*(1+rvanilla)^0.5)/A1stdlife))</f>
        <v>n/a</v>
      </c>
      <c r="S81" s="41" t="str">
        <f>IF(A1stdlife="n/a","n/a",IF(S$3&gt;(A1stdlife+$E81),(Input!$J$143*(1+rvanilla)^0.5)-SUM($J81:R81),(Input!$J$143*(1+rvanilla)^0.5)/A1stdlife))</f>
        <v>n/a</v>
      </c>
      <c r="T81" s="41" t="str">
        <f>IF(A1stdlife="n/a","n/a",IF(T$3&gt;(A1stdlife+$E81),(Input!$J$143*(1+rvanilla)^0.5)-SUM($J81:S81),(Input!$J$143*(1+rvanilla)^0.5)/A1stdlife))</f>
        <v>n/a</v>
      </c>
      <c r="U81" s="41" t="str">
        <f>IF(A1stdlife="n/a","n/a",IF(U$3&gt;(A1stdlife+$E81),(Input!$J$143*(1+rvanilla)^0.5)-SUM($J81:T81),(Input!$J$143*(1+rvanilla)^0.5)/A1stdlife))</f>
        <v>n/a</v>
      </c>
      <c r="V81" s="41" t="str">
        <f>IF(A1stdlife="n/a","n/a",IF(V$3&gt;(A1stdlife+$E81),(Input!$J$143*(1+rvanilla)^0.5)-SUM($J81:U81),(Input!$J$143*(1+rvanilla)^0.5)/A1stdlife))</f>
        <v>n/a</v>
      </c>
      <c r="W81" s="41" t="str">
        <f>IF(A1stdlife="n/a","n/a",IF(W$3&gt;(A1stdlife+$E81),(Input!$J$143*(1+rvanilla)^0.5)-SUM($J81:V81),(Input!$J$143*(1+rvanilla)^0.5)/A1stdlife))</f>
        <v>n/a</v>
      </c>
      <c r="X81" s="41" t="str">
        <f>IF(A1stdlife="n/a","n/a",IF(X$3&gt;(A1stdlife+$E81),(Input!$J$143*(1+rvanilla)^0.5)-SUM($J81:W81),(Input!$J$143*(1+rvanilla)^0.5)/A1stdlife))</f>
        <v>n/a</v>
      </c>
      <c r="Y81" s="41" t="str">
        <f>IF(A1stdlife="n/a","n/a",IF(Y$3&gt;(A1stdlife+$E81),(Input!$J$143*(1+rvanilla)^0.5)-SUM($J81:X81),(Input!$J$143*(1+rvanilla)^0.5)/A1stdlife))</f>
        <v>n/a</v>
      </c>
      <c r="Z81" s="41" t="str">
        <f>IF(A1stdlife="n/a","n/a",IF(Z$3&gt;(A1stdlife+$E81),(Input!$J$143*(1+rvanilla)^0.5)-SUM($J81:Y81),(Input!$J$143*(1+rvanilla)^0.5)/A1stdlife))</f>
        <v>n/a</v>
      </c>
      <c r="AA81" s="41" t="str">
        <f>IF(A1stdlife="n/a","n/a",IF(AA$3&gt;(A1stdlife+$E81),(Input!$J$143*(1+rvanilla)^0.5)-SUM($J81:Z81),(Input!$J$143*(1+rvanilla)^0.5)/A1stdlife))</f>
        <v>n/a</v>
      </c>
      <c r="AB81" s="41" t="str">
        <f>IF(A1stdlife="n/a","n/a",IF(AB$3&gt;(A1stdlife+$E81),(Input!$J$143*(1+rvanilla)^0.5)-SUM($J81:AA81),(Input!$J$143*(1+rvanilla)^0.5)/A1stdlife))</f>
        <v>n/a</v>
      </c>
      <c r="AC81" s="41" t="str">
        <f>IF(A1stdlife="n/a","n/a",IF(AC$3&gt;(A1stdlife+$E81),(Input!$J$143*(1+rvanilla)^0.5)-SUM($J81:AB81),(Input!$J$143*(1+rvanilla)^0.5)/A1stdlife))</f>
        <v>n/a</v>
      </c>
      <c r="AD81" s="41" t="str">
        <f>IF(A1stdlife="n/a","n/a",IF(AD$3&gt;(A1stdlife+$E81),(Input!$J$143*(1+rvanilla)^0.5)-SUM($J81:AC81),(Input!$J$143*(1+rvanilla)^0.5)/A1stdlife))</f>
        <v>n/a</v>
      </c>
      <c r="AE81" s="41" t="str">
        <f>IF(A1stdlife="n/a","n/a",IF(AE$3&gt;(A1stdlife+$E81),(Input!$J$143*(1+rvanilla)^0.5)-SUM($J81:AD81),(Input!$J$143*(1+rvanilla)^0.5)/A1stdlife))</f>
        <v>n/a</v>
      </c>
      <c r="AF81" s="41" t="str">
        <f>IF(A1stdlife="n/a","n/a",IF(AF$3&gt;(A1stdlife+$E81),(Input!$J$143*(1+rvanilla)^0.5)-SUM($J81:AE81),(Input!$J$143*(1+rvanilla)^0.5)/A1stdlife))</f>
        <v>n/a</v>
      </c>
      <c r="AG81" s="41" t="str">
        <f>IF(A1stdlife="n/a","n/a",IF(AG$3&gt;(A1stdlife+$E81),(Input!$J$143*(1+rvanilla)^0.5)-SUM($J81:AF81),(Input!$J$143*(1+rvanilla)^0.5)/A1stdlife))</f>
        <v>n/a</v>
      </c>
      <c r="AH81" s="41" t="str">
        <f>IF(A1stdlife="n/a","n/a",IF(AH$3&gt;(A1stdlife+$E81),(Input!$J$143*(1+rvanilla)^0.5)-SUM($J81:AG81),(Input!$J$143*(1+rvanilla)^0.5)/A1stdlife))</f>
        <v>n/a</v>
      </c>
      <c r="AI81" s="41" t="str">
        <f>IF(A1stdlife="n/a","n/a",IF(AI$3&gt;(A1stdlife+$E81),(Input!$J$143*(1+rvanilla)^0.5)-SUM($J81:AH81),(Input!$J$143*(1+rvanilla)^0.5)/A1stdlife))</f>
        <v>n/a</v>
      </c>
      <c r="AJ81" s="41" t="str">
        <f>IF(A1stdlife="n/a","n/a",IF(AJ$3&gt;(A1stdlife+$E81),(Input!$J$143*(1+rvanilla)^0.5)-SUM($J81:AI81),(Input!$J$143*(1+rvanilla)^0.5)/A1stdlife))</f>
        <v>n/a</v>
      </c>
      <c r="AK81" s="41" t="str">
        <f>IF(A1stdlife="n/a","n/a",IF(AK$3&gt;(A1stdlife+$E81),(Input!$J$143*(1+rvanilla)^0.5)-SUM($J81:AJ81),(Input!$J$143*(1+rvanilla)^0.5)/A1stdlife))</f>
        <v>n/a</v>
      </c>
      <c r="AL81" s="41" t="str">
        <f>IF(A1stdlife="n/a","n/a",IF(AL$3&gt;(A1stdlife+$E81),(Input!$J$143*(1+rvanilla)^0.5)-SUM($J81:AK81),(Input!$J$143*(1+rvanilla)^0.5)/A1stdlife))</f>
        <v>n/a</v>
      </c>
      <c r="AM81" s="41" t="str">
        <f>IF(A1stdlife="n/a","n/a",IF(AM$3&gt;(A1stdlife+$E81),(Input!$J$143*(1+rvanilla)^0.5)-SUM($J81:AL81),(Input!$J$143*(1+rvanilla)^0.5)/A1stdlife))</f>
        <v>n/a</v>
      </c>
      <c r="AN81" s="41" t="str">
        <f>IF(A1stdlife="n/a","n/a",IF(AN$3&gt;(A1stdlife+$E81),(Input!$J$143*(1+rvanilla)^0.5)-SUM($J81:AM81),(Input!$J$143*(1+rvanilla)^0.5)/A1stdlife))</f>
        <v>n/a</v>
      </c>
      <c r="AO81" s="41" t="str">
        <f>IF(A1stdlife="n/a","n/a",IF(AO$3&gt;(A1stdlife+$E81),(Input!$J$143*(1+rvanilla)^0.5)-SUM($J81:AN81),(Input!$J$143*(1+rvanilla)^0.5)/A1stdlife))</f>
        <v>n/a</v>
      </c>
      <c r="AP81" s="41" t="str">
        <f>IF(A1stdlife="n/a","n/a",IF(AP$3&gt;(A1stdlife+$E81),(Input!$J$143*(1+rvanilla)^0.5)-SUM($J81:AO81),(Input!$J$143*(1+rvanilla)^0.5)/A1stdlife))</f>
        <v>n/a</v>
      </c>
      <c r="AQ81" s="41" t="str">
        <f>IF(A1stdlife="n/a","n/a",IF(AQ$3&gt;(A1stdlife+$E81),(Input!$J$143*(1+rvanilla)^0.5)-SUM($J81:AP81),(Input!$J$143*(1+rvanilla)^0.5)/A1stdlife))</f>
        <v>n/a</v>
      </c>
      <c r="AR81" s="41" t="str">
        <f>IF(A1stdlife="n/a","n/a",IF(AR$3&gt;(A1stdlife+$E81),(Input!$J$143*(1+rvanilla)^0.5)-SUM($J81:AQ81),(Input!$J$143*(1+rvanilla)^0.5)/A1stdlife))</f>
        <v>n/a</v>
      </c>
      <c r="AS81" s="41" t="str">
        <f>IF(A1stdlife="n/a","n/a",IF(AS$3&gt;(A1stdlife+$E81),(Input!$J$143*(1+rvanilla)^0.5)-SUM($J81:AR81),(Input!$J$143*(1+rvanilla)^0.5)/A1stdlife))</f>
        <v>n/a</v>
      </c>
      <c r="AT81" s="41" t="str">
        <f>IF(A1stdlife="n/a","n/a",IF(AT$3&gt;(A1stdlife+$E81),(Input!$J$143*(1+rvanilla)^0.5)-SUM($J81:AS81),(Input!$J$143*(1+rvanilla)^0.5)/A1stdlife))</f>
        <v>n/a</v>
      </c>
      <c r="AU81" s="41" t="str">
        <f>IF(A1stdlife="n/a","n/a",IF(AU$3&gt;(A1stdlife+$E81),(Input!$J$143*(1+rvanilla)^0.5)-SUM($J81:AT81),(Input!$J$143*(1+rvanilla)^0.5)/A1stdlife))</f>
        <v>n/a</v>
      </c>
      <c r="AV81" s="41" t="str">
        <f>IF(A1stdlife="n/a","n/a",IF(AV$3&gt;(A1stdlife+$E81),(Input!$J$143*(1+rvanilla)^0.5)-SUM($J81:AU81),(Input!$J$143*(1+rvanilla)^0.5)/A1stdlife))</f>
        <v>n/a</v>
      </c>
      <c r="AW81" s="41" t="str">
        <f>IF(A1stdlife="n/a","n/a",IF(AW$3&gt;(A1stdlife+$E81),(Input!$J$143*(1+rvanilla)^0.5)-SUM($J81:AV81),(Input!$J$143*(1+rvanilla)^0.5)/A1stdlife))</f>
        <v>n/a</v>
      </c>
      <c r="AX81" s="41" t="str">
        <f>IF(A1stdlife="n/a","n/a",IF(AX$3&gt;(A1stdlife+$E81),(Input!$J$143*(1+rvanilla)^0.5)-SUM($J81:AW81),(Input!$J$143*(1+rvanilla)^0.5)/A1stdlife))</f>
        <v>n/a</v>
      </c>
      <c r="AY81" s="41" t="str">
        <f>IF(A1stdlife="n/a","n/a",IF(AY$3&gt;(A1stdlife+$E81),(Input!$J$143*(1+rvanilla)^0.5)-SUM($J81:AX81),(Input!$J$143*(1+rvanilla)^0.5)/A1stdlife))</f>
        <v>n/a</v>
      </c>
      <c r="AZ81" s="41" t="str">
        <f>IF(A1stdlife="n/a","n/a",IF(AZ$3&gt;(A1stdlife+$E81),(Input!$J$143*(1+rvanilla)^0.5)-SUM($J81:AY81),(Input!$J$143*(1+rvanilla)^0.5)/A1stdlife))</f>
        <v>n/a</v>
      </c>
      <c r="BA81" s="41" t="str">
        <f>IF(A1stdlife="n/a","n/a",IF(BA$3&gt;(A1stdlife+$E81),(Input!$J$143*(1+rvanilla)^0.5)-SUM($J81:AZ81),(Input!$J$143*(1+rvanilla)^0.5)/A1stdlife))</f>
        <v>n/a</v>
      </c>
      <c r="BB81" s="41" t="str">
        <f>IF(A1stdlife="n/a","n/a",IF(BB$3&gt;(A1stdlife+$E81),(Input!$J$143*(1+rvanilla)^0.5)-SUM($J81:BA81),(Input!$J$143*(1+rvanilla)^0.5)/A1stdlife))</f>
        <v>n/a</v>
      </c>
      <c r="BC81" s="41" t="str">
        <f>IF(A1stdlife="n/a","n/a",IF(BC$3&gt;(A1stdlife+$E81),(Input!$J$143*(1+rvanilla)^0.5)-SUM($J81:BB81),(Input!$J$143*(1+rvanilla)^0.5)/A1stdlife))</f>
        <v>n/a</v>
      </c>
      <c r="BD81" s="41" t="str">
        <f>IF(A1stdlife="n/a","n/a",IF(BD$3&gt;(A1stdlife+$E81),(Input!$J$143*(1+rvanilla)^0.5)-SUM($J81:BC81),(Input!$J$143*(1+rvanilla)^0.5)/A1stdlife))</f>
        <v>n/a</v>
      </c>
      <c r="BE81" s="41" t="str">
        <f>IF(A1stdlife="n/a","n/a",IF(BE$3&gt;(A1stdlife+$E81),(Input!$J$143*(1+rvanilla)^0.5)-SUM($J81:BD81),(Input!$J$143*(1+rvanilla)^0.5)/A1stdlife))</f>
        <v>n/a</v>
      </c>
      <c r="BF81" s="41" t="str">
        <f>IF(A1stdlife="n/a","n/a",IF(BF$3&gt;(A1stdlife+$E81),(Input!$J$143*(1+rvanilla)^0.5)-SUM($J81:BE81),(Input!$J$143*(1+rvanilla)^0.5)/A1stdlife))</f>
        <v>n/a</v>
      </c>
      <c r="BG81" s="41" t="str">
        <f>IF(A1stdlife="n/a","n/a",IF(BG$3&gt;(A1stdlife+$E81),(Input!$J$143*(1+rvanilla)^0.5)-SUM($J81:BF81),(Input!$J$143*(1+rvanilla)^0.5)/A1stdlife))</f>
        <v>n/a</v>
      </c>
      <c r="BH81" s="41" t="str">
        <f>IF(A1stdlife="n/a","n/a",IF(BH$3&gt;(A1stdlife+$E81),(Input!$J$143*(1+rvanilla)^0.5)-SUM($J81:BG81),(Input!$J$143*(1+rvanilla)^0.5)/A1stdlife))</f>
        <v>n/a</v>
      </c>
      <c r="BI81" s="41" t="str">
        <f>IF(A1stdlife="n/a","n/a",IF(BI$3&gt;(A1stdlife+$E81),(Input!$J$143*(1+rvanilla)^0.5)-SUM($J81:BH81),(Input!$J$143*(1+rvanilla)^0.5)/A1stdlife))</f>
        <v>n/a</v>
      </c>
      <c r="BJ81" s="18"/>
      <c r="BK81" s="18"/>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hidden="1" outlineLevel="2">
      <c r="A82" s="18"/>
      <c r="B82" s="36"/>
      <c r="C82" s="35"/>
      <c r="D82" s="479"/>
      <c r="E82" s="283">
        <v>5</v>
      </c>
      <c r="F82" s="38"/>
      <c r="G82" s="302"/>
      <c r="H82" s="304"/>
      <c r="I82" s="304"/>
      <c r="J82" s="304"/>
      <c r="K82" s="303"/>
      <c r="L82" s="41" t="str">
        <f>IF(A1stdlife="n/a","n/a",IF(L$3&gt;(A1stdlife+$E82),(Input!$K$143*(1+rvanilla)^0.5)-SUM($K82:K82),(Input!$K$143*(1+rvanilla)^0.5)/A1stdlife))</f>
        <v>n/a</v>
      </c>
      <c r="M82" s="41" t="str">
        <f>IF(A1stdlife="n/a","n/a",IF(M$3&gt;(A1stdlife+$E82),(Input!$K$143*(1+rvanilla)^0.5)-SUM($K82:L82),(Input!$K$143*(1+rvanilla)^0.5)/A1stdlife))</f>
        <v>n/a</v>
      </c>
      <c r="N82" s="41" t="str">
        <f>IF(A1stdlife="n/a","n/a",IF(N$3&gt;(A1stdlife+$E82),(Input!$K$143*(1+rvanilla)^0.5)-SUM($K82:M82),(Input!$K$143*(1+rvanilla)^0.5)/A1stdlife))</f>
        <v>n/a</v>
      </c>
      <c r="O82" s="41" t="str">
        <f>IF(A1stdlife="n/a","n/a",IF(O$3&gt;(A1stdlife+$E82),(Input!$K$143*(1+rvanilla)^0.5)-SUM($K82:N82),(Input!$K$143*(1+rvanilla)^0.5)/A1stdlife))</f>
        <v>n/a</v>
      </c>
      <c r="P82" s="41" t="str">
        <f>IF(A1stdlife="n/a","n/a",IF(P$3&gt;(A1stdlife+$E82),(Input!$K$143*(1+rvanilla)^0.5)-SUM($K82:O82),(Input!$K$143*(1+rvanilla)^0.5)/A1stdlife))</f>
        <v>n/a</v>
      </c>
      <c r="Q82" s="41" t="str">
        <f>IF(A1stdlife="n/a","n/a",IF(Q$3&gt;(A1stdlife+$E82),(Input!$K$143*(1+rvanilla)^0.5)-SUM($K82:P82),(Input!$K$143*(1+rvanilla)^0.5)/A1stdlife))</f>
        <v>n/a</v>
      </c>
      <c r="R82" s="41" t="str">
        <f>IF(A1stdlife="n/a","n/a",IF(R$3&gt;(A1stdlife+$E82),(Input!$K$143*(1+rvanilla)^0.5)-SUM($K82:Q82),(Input!$K$143*(1+rvanilla)^0.5)/A1stdlife))</f>
        <v>n/a</v>
      </c>
      <c r="S82" s="41" t="str">
        <f>IF(A1stdlife="n/a","n/a",IF(S$3&gt;(A1stdlife+$E82),(Input!$K$143*(1+rvanilla)^0.5)-SUM($K82:R82),(Input!$K$143*(1+rvanilla)^0.5)/A1stdlife))</f>
        <v>n/a</v>
      </c>
      <c r="T82" s="41" t="str">
        <f>IF(A1stdlife="n/a","n/a",IF(T$3&gt;(A1stdlife+$E82),(Input!$K$143*(1+rvanilla)^0.5)-SUM($K82:S82),(Input!$K$143*(1+rvanilla)^0.5)/A1stdlife))</f>
        <v>n/a</v>
      </c>
      <c r="U82" s="41" t="str">
        <f>IF(A1stdlife="n/a","n/a",IF(U$3&gt;(A1stdlife+$E82),(Input!$K$143*(1+rvanilla)^0.5)-SUM($K82:T82),(Input!$K$143*(1+rvanilla)^0.5)/A1stdlife))</f>
        <v>n/a</v>
      </c>
      <c r="V82" s="41" t="str">
        <f>IF(A1stdlife="n/a","n/a",IF(V$3&gt;(A1stdlife+$E82),(Input!$K$143*(1+rvanilla)^0.5)-SUM($K82:U82),(Input!$K$143*(1+rvanilla)^0.5)/A1stdlife))</f>
        <v>n/a</v>
      </c>
      <c r="W82" s="41" t="str">
        <f>IF(A1stdlife="n/a","n/a",IF(W$3&gt;(A1stdlife+$E82),(Input!$K$143*(1+rvanilla)^0.5)-SUM($K82:V82),(Input!$K$143*(1+rvanilla)^0.5)/A1stdlife))</f>
        <v>n/a</v>
      </c>
      <c r="X82" s="41" t="str">
        <f>IF(A1stdlife="n/a","n/a",IF(X$3&gt;(A1stdlife+$E82),(Input!$K$143*(1+rvanilla)^0.5)-SUM($K82:W82),(Input!$K$143*(1+rvanilla)^0.5)/A1stdlife))</f>
        <v>n/a</v>
      </c>
      <c r="Y82" s="41" t="str">
        <f>IF(A1stdlife="n/a","n/a",IF(Y$3&gt;(A1stdlife+$E82),(Input!$K$143*(1+rvanilla)^0.5)-SUM($K82:X82),(Input!$K$143*(1+rvanilla)^0.5)/A1stdlife))</f>
        <v>n/a</v>
      </c>
      <c r="Z82" s="41" t="str">
        <f>IF(A1stdlife="n/a","n/a",IF(Z$3&gt;(A1stdlife+$E82),(Input!$K$143*(1+rvanilla)^0.5)-SUM($K82:Y82),(Input!$K$143*(1+rvanilla)^0.5)/A1stdlife))</f>
        <v>n/a</v>
      </c>
      <c r="AA82" s="41" t="str">
        <f>IF(A1stdlife="n/a","n/a",IF(AA$3&gt;(A1stdlife+$E82),(Input!$K$143*(1+rvanilla)^0.5)-SUM($K82:Z82),(Input!$K$143*(1+rvanilla)^0.5)/A1stdlife))</f>
        <v>n/a</v>
      </c>
      <c r="AB82" s="41" t="str">
        <f>IF(A1stdlife="n/a","n/a",IF(AB$3&gt;(A1stdlife+$E82),(Input!$K$143*(1+rvanilla)^0.5)-SUM($K82:AA82),(Input!$K$143*(1+rvanilla)^0.5)/A1stdlife))</f>
        <v>n/a</v>
      </c>
      <c r="AC82" s="41" t="str">
        <f>IF(A1stdlife="n/a","n/a",IF(AC$3&gt;(A1stdlife+$E82),(Input!$K$143*(1+rvanilla)^0.5)-SUM($K82:AB82),(Input!$K$143*(1+rvanilla)^0.5)/A1stdlife))</f>
        <v>n/a</v>
      </c>
      <c r="AD82" s="41" t="str">
        <f>IF(A1stdlife="n/a","n/a",IF(AD$3&gt;(A1stdlife+$E82),(Input!$K$143*(1+rvanilla)^0.5)-SUM($K82:AC82),(Input!$K$143*(1+rvanilla)^0.5)/A1stdlife))</f>
        <v>n/a</v>
      </c>
      <c r="AE82" s="41" t="str">
        <f>IF(A1stdlife="n/a","n/a",IF(AE$3&gt;(A1stdlife+$E82),(Input!$K$143*(1+rvanilla)^0.5)-SUM($K82:AD82),(Input!$K$143*(1+rvanilla)^0.5)/A1stdlife))</f>
        <v>n/a</v>
      </c>
      <c r="AF82" s="41" t="str">
        <f>IF(A1stdlife="n/a","n/a",IF(AF$3&gt;(A1stdlife+$E82),(Input!$K$143*(1+rvanilla)^0.5)-SUM($K82:AE82),(Input!$K$143*(1+rvanilla)^0.5)/A1stdlife))</f>
        <v>n/a</v>
      </c>
      <c r="AG82" s="41" t="str">
        <f>IF(A1stdlife="n/a","n/a",IF(AG$3&gt;(A1stdlife+$E82),(Input!$K$143*(1+rvanilla)^0.5)-SUM($K82:AF82),(Input!$K$143*(1+rvanilla)^0.5)/A1stdlife))</f>
        <v>n/a</v>
      </c>
      <c r="AH82" s="41" t="str">
        <f>IF(A1stdlife="n/a","n/a",IF(AH$3&gt;(A1stdlife+$E82),(Input!$K$143*(1+rvanilla)^0.5)-SUM($K82:AG82),(Input!$K$143*(1+rvanilla)^0.5)/A1stdlife))</f>
        <v>n/a</v>
      </c>
      <c r="AI82" s="41" t="str">
        <f>IF(A1stdlife="n/a","n/a",IF(AI$3&gt;(A1stdlife+$E82),(Input!$K$143*(1+rvanilla)^0.5)-SUM($K82:AH82),(Input!$K$143*(1+rvanilla)^0.5)/A1stdlife))</f>
        <v>n/a</v>
      </c>
      <c r="AJ82" s="41" t="str">
        <f>IF(A1stdlife="n/a","n/a",IF(AJ$3&gt;(A1stdlife+$E82),(Input!$K$143*(1+rvanilla)^0.5)-SUM($K82:AI82),(Input!$K$143*(1+rvanilla)^0.5)/A1stdlife))</f>
        <v>n/a</v>
      </c>
      <c r="AK82" s="41" t="str">
        <f>IF(A1stdlife="n/a","n/a",IF(AK$3&gt;(A1stdlife+$E82),(Input!$K$143*(1+rvanilla)^0.5)-SUM($K82:AJ82),(Input!$K$143*(1+rvanilla)^0.5)/A1stdlife))</f>
        <v>n/a</v>
      </c>
      <c r="AL82" s="41" t="str">
        <f>IF(A1stdlife="n/a","n/a",IF(AL$3&gt;(A1stdlife+$E82),(Input!$K$143*(1+rvanilla)^0.5)-SUM($K82:AK82),(Input!$K$143*(1+rvanilla)^0.5)/A1stdlife))</f>
        <v>n/a</v>
      </c>
      <c r="AM82" s="41" t="str">
        <f>IF(A1stdlife="n/a","n/a",IF(AM$3&gt;(A1stdlife+$E82),(Input!$K$143*(1+rvanilla)^0.5)-SUM($K82:AL82),(Input!$K$143*(1+rvanilla)^0.5)/A1stdlife))</f>
        <v>n/a</v>
      </c>
      <c r="AN82" s="41" t="str">
        <f>IF(A1stdlife="n/a","n/a",IF(AN$3&gt;(A1stdlife+$E82),(Input!$K$143*(1+rvanilla)^0.5)-SUM($K82:AM82),(Input!$K$143*(1+rvanilla)^0.5)/A1stdlife))</f>
        <v>n/a</v>
      </c>
      <c r="AO82" s="41" t="str">
        <f>IF(A1stdlife="n/a","n/a",IF(AO$3&gt;(A1stdlife+$E82),(Input!$K$143*(1+rvanilla)^0.5)-SUM($K82:AN82),(Input!$K$143*(1+rvanilla)^0.5)/A1stdlife))</f>
        <v>n/a</v>
      </c>
      <c r="AP82" s="41" t="str">
        <f>IF(A1stdlife="n/a","n/a",IF(AP$3&gt;(A1stdlife+$E82),(Input!$K$143*(1+rvanilla)^0.5)-SUM($K82:AO82),(Input!$K$143*(1+rvanilla)^0.5)/A1stdlife))</f>
        <v>n/a</v>
      </c>
      <c r="AQ82" s="41" t="str">
        <f>IF(A1stdlife="n/a","n/a",IF(AQ$3&gt;(A1stdlife+$E82),(Input!$K$143*(1+rvanilla)^0.5)-SUM($K82:AP82),(Input!$K$143*(1+rvanilla)^0.5)/A1stdlife))</f>
        <v>n/a</v>
      </c>
      <c r="AR82" s="41" t="str">
        <f>IF(A1stdlife="n/a","n/a",IF(AR$3&gt;(A1stdlife+$E82),(Input!$K$143*(1+rvanilla)^0.5)-SUM($K82:AQ82),(Input!$K$143*(1+rvanilla)^0.5)/A1stdlife))</f>
        <v>n/a</v>
      </c>
      <c r="AS82" s="41" t="str">
        <f>IF(A1stdlife="n/a","n/a",IF(AS$3&gt;(A1stdlife+$E82),(Input!$K$143*(1+rvanilla)^0.5)-SUM($K82:AR82),(Input!$K$143*(1+rvanilla)^0.5)/A1stdlife))</f>
        <v>n/a</v>
      </c>
      <c r="AT82" s="41" t="str">
        <f>IF(A1stdlife="n/a","n/a",IF(AT$3&gt;(A1stdlife+$E82),(Input!$K$143*(1+rvanilla)^0.5)-SUM($K82:AS82),(Input!$K$143*(1+rvanilla)^0.5)/A1stdlife))</f>
        <v>n/a</v>
      </c>
      <c r="AU82" s="41" t="str">
        <f>IF(A1stdlife="n/a","n/a",IF(AU$3&gt;(A1stdlife+$E82),(Input!$K$143*(1+rvanilla)^0.5)-SUM($K82:AT82),(Input!$K$143*(1+rvanilla)^0.5)/A1stdlife))</f>
        <v>n/a</v>
      </c>
      <c r="AV82" s="41" t="str">
        <f>IF(A1stdlife="n/a","n/a",IF(AV$3&gt;(A1stdlife+$E82),(Input!$K$143*(1+rvanilla)^0.5)-SUM($K82:AU82),(Input!$K$143*(1+rvanilla)^0.5)/A1stdlife))</f>
        <v>n/a</v>
      </c>
      <c r="AW82" s="41" t="str">
        <f>IF(A1stdlife="n/a","n/a",IF(AW$3&gt;(A1stdlife+$E82),(Input!$K$143*(1+rvanilla)^0.5)-SUM($K82:AV82),(Input!$K$143*(1+rvanilla)^0.5)/A1stdlife))</f>
        <v>n/a</v>
      </c>
      <c r="AX82" s="41" t="str">
        <f>IF(A1stdlife="n/a","n/a",IF(AX$3&gt;(A1stdlife+$E82),(Input!$K$143*(1+rvanilla)^0.5)-SUM($K82:AW82),(Input!$K$143*(1+rvanilla)^0.5)/A1stdlife))</f>
        <v>n/a</v>
      </c>
      <c r="AY82" s="41" t="str">
        <f>IF(A1stdlife="n/a","n/a",IF(AY$3&gt;(A1stdlife+$E82),(Input!$K$143*(1+rvanilla)^0.5)-SUM($K82:AX82),(Input!$K$143*(1+rvanilla)^0.5)/A1stdlife))</f>
        <v>n/a</v>
      </c>
      <c r="AZ82" s="41" t="str">
        <f>IF(A1stdlife="n/a","n/a",IF(AZ$3&gt;(A1stdlife+$E82),(Input!$K$143*(1+rvanilla)^0.5)-SUM($K82:AY82),(Input!$K$143*(1+rvanilla)^0.5)/A1stdlife))</f>
        <v>n/a</v>
      </c>
      <c r="BA82" s="41" t="str">
        <f>IF(A1stdlife="n/a","n/a",IF(BA$3&gt;(A1stdlife+$E82),(Input!$K$143*(1+rvanilla)^0.5)-SUM($K82:AZ82),(Input!$K$143*(1+rvanilla)^0.5)/A1stdlife))</f>
        <v>n/a</v>
      </c>
      <c r="BB82" s="41" t="str">
        <f>IF(A1stdlife="n/a","n/a",IF(BB$3&gt;(A1stdlife+$E82),(Input!$K$143*(1+rvanilla)^0.5)-SUM($K82:BA82),(Input!$K$143*(1+rvanilla)^0.5)/A1stdlife))</f>
        <v>n/a</v>
      </c>
      <c r="BC82" s="41" t="str">
        <f>IF(A1stdlife="n/a","n/a",IF(BC$3&gt;(A1stdlife+$E82),(Input!$K$143*(1+rvanilla)^0.5)-SUM($K82:BB82),(Input!$K$143*(1+rvanilla)^0.5)/A1stdlife))</f>
        <v>n/a</v>
      </c>
      <c r="BD82" s="41" t="str">
        <f>IF(A1stdlife="n/a","n/a",IF(BD$3&gt;(A1stdlife+$E82),(Input!$K$143*(1+rvanilla)^0.5)-SUM($K82:BC82),(Input!$K$143*(1+rvanilla)^0.5)/A1stdlife))</f>
        <v>n/a</v>
      </c>
      <c r="BE82" s="41" t="str">
        <f>IF(A1stdlife="n/a","n/a",IF(BE$3&gt;(A1stdlife+$E82),(Input!$K$143*(1+rvanilla)^0.5)-SUM($K82:BD82),(Input!$K$143*(1+rvanilla)^0.5)/A1stdlife))</f>
        <v>n/a</v>
      </c>
      <c r="BF82" s="41" t="str">
        <f>IF(A1stdlife="n/a","n/a",IF(BF$3&gt;(A1stdlife+$E82),(Input!$K$143*(1+rvanilla)^0.5)-SUM($K82:BE82),(Input!$K$143*(1+rvanilla)^0.5)/A1stdlife))</f>
        <v>n/a</v>
      </c>
      <c r="BG82" s="41" t="str">
        <f>IF(A1stdlife="n/a","n/a",IF(BG$3&gt;(A1stdlife+$E82),(Input!$K$143*(1+rvanilla)^0.5)-SUM($K82:BF82),(Input!$K$143*(1+rvanilla)^0.5)/A1stdlife))</f>
        <v>n/a</v>
      </c>
      <c r="BH82" s="41" t="str">
        <f>IF(A1stdlife="n/a","n/a",IF(BH$3&gt;(A1stdlife+$E82),(Input!$K$143*(1+rvanilla)^0.5)-SUM($K82:BG82),(Input!$K$143*(1+rvanilla)^0.5)/A1stdlife))</f>
        <v>n/a</v>
      </c>
      <c r="BI82" s="41" t="str">
        <f>IF(A1stdlife="n/a","n/a",IF(BI$3&gt;(A1stdlife+$E82),(Input!$K$143*(1+rvanilla)^0.5)-SUM($K82:BH82),(Input!$K$143*(1+rvanilla)^0.5)/A1stdlife))</f>
        <v>n/a</v>
      </c>
      <c r="BJ82" s="18"/>
      <c r="BK82" s="18"/>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idden="1" outlineLevel="2">
      <c r="A83" s="18"/>
      <c r="B83" s="36"/>
      <c r="C83" s="35"/>
      <c r="D83" s="479"/>
      <c r="E83" s="283">
        <v>6</v>
      </c>
      <c r="F83" s="38"/>
      <c r="G83" s="302"/>
      <c r="H83" s="304"/>
      <c r="I83" s="304"/>
      <c r="J83" s="304"/>
      <c r="K83" s="304"/>
      <c r="L83" s="303"/>
      <c r="M83" s="41" t="str">
        <f>IF(A1stdlife="n/a","n/a",IF(M$3&gt;(A1stdlife+$E83),(Input!$L$143*(1+rvanilla)^0.5)-SUM($L83:L83),(Input!$L$143*(1+rvanilla)^0.5)/A1stdlife))</f>
        <v>n/a</v>
      </c>
      <c r="N83" s="41" t="str">
        <f>IF(A1stdlife="n/a","n/a",IF(N$3&gt;(A1stdlife+$E83),(Input!$L$143*(1+rvanilla)^0.5)-SUM($L83:M83),(Input!$L$143*(1+rvanilla)^0.5)/A1stdlife))</f>
        <v>n/a</v>
      </c>
      <c r="O83" s="41" t="str">
        <f>IF(A1stdlife="n/a","n/a",IF(O$3&gt;(A1stdlife+$E83),(Input!$L$143*(1+rvanilla)^0.5)-SUM($L83:N83),(Input!$L$143*(1+rvanilla)^0.5)/A1stdlife))</f>
        <v>n/a</v>
      </c>
      <c r="P83" s="41" t="str">
        <f>IF(A1stdlife="n/a","n/a",IF(P$3&gt;(A1stdlife+$E83),(Input!$L$143*(1+rvanilla)^0.5)-SUM($L83:O83),(Input!$L$143*(1+rvanilla)^0.5)/A1stdlife))</f>
        <v>n/a</v>
      </c>
      <c r="Q83" s="41" t="str">
        <f>IF(A1stdlife="n/a","n/a",IF(Q$3&gt;(A1stdlife+$E83),(Input!$L$143*(1+rvanilla)^0.5)-SUM($L83:P83),(Input!$L$143*(1+rvanilla)^0.5)/A1stdlife))</f>
        <v>n/a</v>
      </c>
      <c r="R83" s="41" t="str">
        <f>IF(A1stdlife="n/a","n/a",IF(R$3&gt;(A1stdlife+$E83),(Input!$L$143*(1+rvanilla)^0.5)-SUM($L83:Q83),(Input!$L$143*(1+rvanilla)^0.5)/A1stdlife))</f>
        <v>n/a</v>
      </c>
      <c r="S83" s="41" t="str">
        <f>IF(A1stdlife="n/a","n/a",IF(S$3&gt;(A1stdlife+$E83),(Input!$L$143*(1+rvanilla)^0.5)-SUM($L83:R83),(Input!$L$143*(1+rvanilla)^0.5)/A1stdlife))</f>
        <v>n/a</v>
      </c>
      <c r="T83" s="41" t="str">
        <f>IF(A1stdlife="n/a","n/a",IF(T$3&gt;(A1stdlife+$E83),(Input!$L$143*(1+rvanilla)^0.5)-SUM($L83:S83),(Input!$L$143*(1+rvanilla)^0.5)/A1stdlife))</f>
        <v>n/a</v>
      </c>
      <c r="U83" s="41" t="str">
        <f>IF(A1stdlife="n/a","n/a",IF(U$3&gt;(A1stdlife+$E83),(Input!$L$143*(1+rvanilla)^0.5)-SUM($L83:T83),(Input!$L$143*(1+rvanilla)^0.5)/A1stdlife))</f>
        <v>n/a</v>
      </c>
      <c r="V83" s="41" t="str">
        <f>IF(A1stdlife="n/a","n/a",IF(V$3&gt;(A1stdlife+$E83),(Input!$L$143*(1+rvanilla)^0.5)-SUM($L83:U83),(Input!$L$143*(1+rvanilla)^0.5)/A1stdlife))</f>
        <v>n/a</v>
      </c>
      <c r="W83" s="41" t="str">
        <f>IF(A1stdlife="n/a","n/a",IF(W$3&gt;(A1stdlife+$E83),(Input!$L$143*(1+rvanilla)^0.5)-SUM($L83:V83),(Input!$L$143*(1+rvanilla)^0.5)/A1stdlife))</f>
        <v>n/a</v>
      </c>
      <c r="X83" s="41" t="str">
        <f>IF(A1stdlife="n/a","n/a",IF(X$3&gt;(A1stdlife+$E83),(Input!$L$143*(1+rvanilla)^0.5)-SUM($L83:W83),(Input!$L$143*(1+rvanilla)^0.5)/A1stdlife))</f>
        <v>n/a</v>
      </c>
      <c r="Y83" s="41" t="str">
        <f>IF(A1stdlife="n/a","n/a",IF(Y$3&gt;(A1stdlife+$E83),(Input!$L$143*(1+rvanilla)^0.5)-SUM($L83:X83),(Input!$L$143*(1+rvanilla)^0.5)/A1stdlife))</f>
        <v>n/a</v>
      </c>
      <c r="Z83" s="41" t="str">
        <f>IF(A1stdlife="n/a","n/a",IF(Z$3&gt;(A1stdlife+$E83),(Input!$L$143*(1+rvanilla)^0.5)-SUM($L83:Y83),(Input!$L$143*(1+rvanilla)^0.5)/A1stdlife))</f>
        <v>n/a</v>
      </c>
      <c r="AA83" s="41" t="str">
        <f>IF(A1stdlife="n/a","n/a",IF(AA$3&gt;(A1stdlife+$E83),(Input!$L$143*(1+rvanilla)^0.5)-SUM($L83:Z83),(Input!$L$143*(1+rvanilla)^0.5)/A1stdlife))</f>
        <v>n/a</v>
      </c>
      <c r="AB83" s="41" t="str">
        <f>IF(A1stdlife="n/a","n/a",IF(AB$3&gt;(A1stdlife+$E83),(Input!$L$143*(1+rvanilla)^0.5)-SUM($L83:AA83),(Input!$L$143*(1+rvanilla)^0.5)/A1stdlife))</f>
        <v>n/a</v>
      </c>
      <c r="AC83" s="41" t="str">
        <f>IF(A1stdlife="n/a","n/a",IF(AC$3&gt;(A1stdlife+$E83),(Input!$L$143*(1+rvanilla)^0.5)-SUM($L83:AB83),(Input!$L$143*(1+rvanilla)^0.5)/A1stdlife))</f>
        <v>n/a</v>
      </c>
      <c r="AD83" s="41" t="str">
        <f>IF(A1stdlife="n/a","n/a",IF(AD$3&gt;(A1stdlife+$E83),(Input!$L$143*(1+rvanilla)^0.5)-SUM($L83:AC83),(Input!$L$143*(1+rvanilla)^0.5)/A1stdlife))</f>
        <v>n/a</v>
      </c>
      <c r="AE83" s="41" t="str">
        <f>IF(A1stdlife="n/a","n/a",IF(AE$3&gt;(A1stdlife+$E83),(Input!$L$143*(1+rvanilla)^0.5)-SUM($L83:AD83),(Input!$L$143*(1+rvanilla)^0.5)/A1stdlife))</f>
        <v>n/a</v>
      </c>
      <c r="AF83" s="41" t="str">
        <f>IF(A1stdlife="n/a","n/a",IF(AF$3&gt;(A1stdlife+$E83),(Input!$L$143*(1+rvanilla)^0.5)-SUM($L83:AE83),(Input!$L$143*(1+rvanilla)^0.5)/A1stdlife))</f>
        <v>n/a</v>
      </c>
      <c r="AG83" s="41" t="str">
        <f>IF(A1stdlife="n/a","n/a",IF(AG$3&gt;(A1stdlife+$E83),(Input!$L$143*(1+rvanilla)^0.5)-SUM($L83:AF83),(Input!$L$143*(1+rvanilla)^0.5)/A1stdlife))</f>
        <v>n/a</v>
      </c>
      <c r="AH83" s="41" t="str">
        <f>IF(A1stdlife="n/a","n/a",IF(AH$3&gt;(A1stdlife+$E83),(Input!$L$143*(1+rvanilla)^0.5)-SUM($L83:AG83),(Input!$L$143*(1+rvanilla)^0.5)/A1stdlife))</f>
        <v>n/a</v>
      </c>
      <c r="AI83" s="41" t="str">
        <f>IF(A1stdlife="n/a","n/a",IF(AI$3&gt;(A1stdlife+$E83),(Input!$L$143*(1+rvanilla)^0.5)-SUM($L83:AH83),(Input!$L$143*(1+rvanilla)^0.5)/A1stdlife))</f>
        <v>n/a</v>
      </c>
      <c r="AJ83" s="41" t="str">
        <f>IF(A1stdlife="n/a","n/a",IF(AJ$3&gt;(A1stdlife+$E83),(Input!$L$143*(1+rvanilla)^0.5)-SUM($L83:AI83),(Input!$L$143*(1+rvanilla)^0.5)/A1stdlife))</f>
        <v>n/a</v>
      </c>
      <c r="AK83" s="41" t="str">
        <f>IF(A1stdlife="n/a","n/a",IF(AK$3&gt;(A1stdlife+$E83),(Input!$L$143*(1+rvanilla)^0.5)-SUM($L83:AJ83),(Input!$L$143*(1+rvanilla)^0.5)/A1stdlife))</f>
        <v>n/a</v>
      </c>
      <c r="AL83" s="41" t="str">
        <f>IF(A1stdlife="n/a","n/a",IF(AL$3&gt;(A1stdlife+$E83),(Input!$L$143*(1+rvanilla)^0.5)-SUM($L83:AK83),(Input!$L$143*(1+rvanilla)^0.5)/A1stdlife))</f>
        <v>n/a</v>
      </c>
      <c r="AM83" s="41" t="str">
        <f>IF(A1stdlife="n/a","n/a",IF(AM$3&gt;(A1stdlife+$E83),(Input!$L$143*(1+rvanilla)^0.5)-SUM($L83:AL83),(Input!$L$143*(1+rvanilla)^0.5)/A1stdlife))</f>
        <v>n/a</v>
      </c>
      <c r="AN83" s="41" t="str">
        <f>IF(A1stdlife="n/a","n/a",IF(AN$3&gt;(A1stdlife+$E83),(Input!$L$143*(1+rvanilla)^0.5)-SUM($L83:AM83),(Input!$L$143*(1+rvanilla)^0.5)/A1stdlife))</f>
        <v>n/a</v>
      </c>
      <c r="AO83" s="41" t="str">
        <f>IF(A1stdlife="n/a","n/a",IF(AO$3&gt;(A1stdlife+$E83),(Input!$L$143*(1+rvanilla)^0.5)-SUM($L83:AN83),(Input!$L$143*(1+rvanilla)^0.5)/A1stdlife))</f>
        <v>n/a</v>
      </c>
      <c r="AP83" s="41" t="str">
        <f>IF(A1stdlife="n/a","n/a",IF(AP$3&gt;(A1stdlife+$E83),(Input!$L$143*(1+rvanilla)^0.5)-SUM($L83:AO83),(Input!$L$143*(1+rvanilla)^0.5)/A1stdlife))</f>
        <v>n/a</v>
      </c>
      <c r="AQ83" s="41" t="str">
        <f>IF(A1stdlife="n/a","n/a",IF(AQ$3&gt;(A1stdlife+$E83),(Input!$L$143*(1+rvanilla)^0.5)-SUM($L83:AP83),(Input!$L$143*(1+rvanilla)^0.5)/A1stdlife))</f>
        <v>n/a</v>
      </c>
      <c r="AR83" s="41" t="str">
        <f>IF(A1stdlife="n/a","n/a",IF(AR$3&gt;(A1stdlife+$E83),(Input!$L$143*(1+rvanilla)^0.5)-SUM($L83:AQ83),(Input!$L$143*(1+rvanilla)^0.5)/A1stdlife))</f>
        <v>n/a</v>
      </c>
      <c r="AS83" s="41" t="str">
        <f>IF(A1stdlife="n/a","n/a",IF(AS$3&gt;(A1stdlife+$E83),(Input!$L$143*(1+rvanilla)^0.5)-SUM($L83:AR83),(Input!$L$143*(1+rvanilla)^0.5)/A1stdlife))</f>
        <v>n/a</v>
      </c>
      <c r="AT83" s="41" t="str">
        <f>IF(A1stdlife="n/a","n/a",IF(AT$3&gt;(A1stdlife+$E83),(Input!$L$143*(1+rvanilla)^0.5)-SUM($L83:AS83),(Input!$L$143*(1+rvanilla)^0.5)/A1stdlife))</f>
        <v>n/a</v>
      </c>
      <c r="AU83" s="41" t="str">
        <f>IF(A1stdlife="n/a","n/a",IF(AU$3&gt;(A1stdlife+$E83),(Input!$L$143*(1+rvanilla)^0.5)-SUM($L83:AT83),(Input!$L$143*(1+rvanilla)^0.5)/A1stdlife))</f>
        <v>n/a</v>
      </c>
      <c r="AV83" s="41" t="str">
        <f>IF(A1stdlife="n/a","n/a",IF(AV$3&gt;(A1stdlife+$E83),(Input!$L$143*(1+rvanilla)^0.5)-SUM($L83:AU83),(Input!$L$143*(1+rvanilla)^0.5)/A1stdlife))</f>
        <v>n/a</v>
      </c>
      <c r="AW83" s="41" t="str">
        <f>IF(A1stdlife="n/a","n/a",IF(AW$3&gt;(A1stdlife+$E83),(Input!$L$143*(1+rvanilla)^0.5)-SUM($L83:AV83),(Input!$L$143*(1+rvanilla)^0.5)/A1stdlife))</f>
        <v>n/a</v>
      </c>
      <c r="AX83" s="41" t="str">
        <f>IF(A1stdlife="n/a","n/a",IF(AX$3&gt;(A1stdlife+$E83),(Input!$L$143*(1+rvanilla)^0.5)-SUM($L83:AW83),(Input!$L$143*(1+rvanilla)^0.5)/A1stdlife))</f>
        <v>n/a</v>
      </c>
      <c r="AY83" s="41" t="str">
        <f>IF(A1stdlife="n/a","n/a",IF(AY$3&gt;(A1stdlife+$E83),(Input!$L$143*(1+rvanilla)^0.5)-SUM($L83:AX83),(Input!$L$143*(1+rvanilla)^0.5)/A1stdlife))</f>
        <v>n/a</v>
      </c>
      <c r="AZ83" s="41" t="str">
        <f>IF(A1stdlife="n/a","n/a",IF(AZ$3&gt;(A1stdlife+$E83),(Input!$L$143*(1+rvanilla)^0.5)-SUM($L83:AY83),(Input!$L$143*(1+rvanilla)^0.5)/A1stdlife))</f>
        <v>n/a</v>
      </c>
      <c r="BA83" s="41" t="str">
        <f>IF(A1stdlife="n/a","n/a",IF(BA$3&gt;(A1stdlife+$E83),(Input!$L$143*(1+rvanilla)^0.5)-SUM($L83:AZ83),(Input!$L$143*(1+rvanilla)^0.5)/A1stdlife))</f>
        <v>n/a</v>
      </c>
      <c r="BB83" s="41" t="str">
        <f>IF(A1stdlife="n/a","n/a",IF(BB$3&gt;(A1stdlife+$E83),(Input!$L$143*(1+rvanilla)^0.5)-SUM($L83:BA83),(Input!$L$143*(1+rvanilla)^0.5)/A1stdlife))</f>
        <v>n/a</v>
      </c>
      <c r="BC83" s="41" t="str">
        <f>IF(A1stdlife="n/a","n/a",IF(BC$3&gt;(A1stdlife+$E83),(Input!$L$143*(1+rvanilla)^0.5)-SUM($L83:BB83),(Input!$L$143*(1+rvanilla)^0.5)/A1stdlife))</f>
        <v>n/a</v>
      </c>
      <c r="BD83" s="41" t="str">
        <f>IF(A1stdlife="n/a","n/a",IF(BD$3&gt;(A1stdlife+$E83),(Input!$L$143*(1+rvanilla)^0.5)-SUM($L83:BC83),(Input!$L$143*(1+rvanilla)^0.5)/A1stdlife))</f>
        <v>n/a</v>
      </c>
      <c r="BE83" s="41" t="str">
        <f>IF(A1stdlife="n/a","n/a",IF(BE$3&gt;(A1stdlife+$E83),(Input!$L$143*(1+rvanilla)^0.5)-SUM($L83:BD83),(Input!$L$143*(1+rvanilla)^0.5)/A1stdlife))</f>
        <v>n/a</v>
      </c>
      <c r="BF83" s="41" t="str">
        <f>IF(A1stdlife="n/a","n/a",IF(BF$3&gt;(A1stdlife+$E83),(Input!$L$143*(1+rvanilla)^0.5)-SUM($L83:BE83),(Input!$L$143*(1+rvanilla)^0.5)/A1stdlife))</f>
        <v>n/a</v>
      </c>
      <c r="BG83" s="41" t="str">
        <f>IF(A1stdlife="n/a","n/a",IF(BG$3&gt;(A1stdlife+$E83),(Input!$L$143*(1+rvanilla)^0.5)-SUM($L83:BF83),(Input!$L$143*(1+rvanilla)^0.5)/A1stdlife))</f>
        <v>n/a</v>
      </c>
      <c r="BH83" s="41" t="str">
        <f>IF(A1stdlife="n/a","n/a",IF(BH$3&gt;(A1stdlife+$E83),(Input!$L$143*(1+rvanilla)^0.5)-SUM($L83:BG83),(Input!$L$143*(1+rvanilla)^0.5)/A1stdlife))</f>
        <v>n/a</v>
      </c>
      <c r="BI83" s="41" t="str">
        <f>IF(A1stdlife="n/a","n/a",IF(BI$3&gt;(A1stdlife+$E83),(Input!$L$143*(1+rvanilla)^0.5)-SUM($L83:BH83),(Input!$L$143*(1+rvanilla)^0.5)/A1stdlife))</f>
        <v>n/a</v>
      </c>
      <c r="BJ83" s="18"/>
      <c r="BK83" s="18"/>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idden="1" outlineLevel="2">
      <c r="A84" s="18"/>
      <c r="B84" s="36"/>
      <c r="C84" s="35"/>
      <c r="D84" s="479"/>
      <c r="E84" s="283">
        <v>7</v>
      </c>
      <c r="F84" s="38"/>
      <c r="G84" s="302"/>
      <c r="H84" s="304"/>
      <c r="I84" s="304"/>
      <c r="J84" s="304"/>
      <c r="K84" s="304"/>
      <c r="L84" s="304"/>
      <c r="M84" s="303"/>
      <c r="N84" s="41" t="str">
        <f>IF(A1stdlife="n/a","n/a",IF(N$3&gt;(A1stdlife+$E84),(Input!$M$143*(1+rvanilla)^0.5)-SUM($M84:M84),(Input!$M$143*(1+rvanilla)^0.5)/A1stdlife))</f>
        <v>n/a</v>
      </c>
      <c r="O84" s="41" t="str">
        <f>IF(A1stdlife="n/a","n/a",IF(O$3&gt;(A1stdlife+$E84),(Input!$M$143*(1+rvanilla)^0.5)-SUM($M84:N84),(Input!$M$143*(1+rvanilla)^0.5)/A1stdlife))</f>
        <v>n/a</v>
      </c>
      <c r="P84" s="41" t="str">
        <f>IF(A1stdlife="n/a","n/a",IF(P$3&gt;(A1stdlife+$E84),(Input!$M$143*(1+rvanilla)^0.5)-SUM($M84:O84),(Input!$M$143*(1+rvanilla)^0.5)/A1stdlife))</f>
        <v>n/a</v>
      </c>
      <c r="Q84" s="41" t="str">
        <f>IF(A1stdlife="n/a","n/a",IF(Q$3&gt;(A1stdlife+$E84),(Input!$M$143*(1+rvanilla)^0.5)-SUM($M84:P84),(Input!$M$143*(1+rvanilla)^0.5)/A1stdlife))</f>
        <v>n/a</v>
      </c>
      <c r="R84" s="41" t="str">
        <f>IF(A1stdlife="n/a","n/a",IF(R$3&gt;(A1stdlife+$E84),(Input!$M$143*(1+rvanilla)^0.5)-SUM($M84:Q84),(Input!$M$143*(1+rvanilla)^0.5)/A1stdlife))</f>
        <v>n/a</v>
      </c>
      <c r="S84" s="41" t="str">
        <f>IF(A1stdlife="n/a","n/a",IF(S$3&gt;(A1stdlife+$E84),(Input!$M$143*(1+rvanilla)^0.5)-SUM($M84:R84),(Input!$M$143*(1+rvanilla)^0.5)/A1stdlife))</f>
        <v>n/a</v>
      </c>
      <c r="T84" s="41" t="str">
        <f>IF(A1stdlife="n/a","n/a",IF(T$3&gt;(A1stdlife+$E84),(Input!$M$143*(1+rvanilla)^0.5)-SUM($M84:S84),(Input!$M$143*(1+rvanilla)^0.5)/A1stdlife))</f>
        <v>n/a</v>
      </c>
      <c r="U84" s="41" t="str">
        <f>IF(A1stdlife="n/a","n/a",IF(U$3&gt;(A1stdlife+$E84),(Input!$M$143*(1+rvanilla)^0.5)-SUM($M84:T84),(Input!$M$143*(1+rvanilla)^0.5)/A1stdlife))</f>
        <v>n/a</v>
      </c>
      <c r="V84" s="41" t="str">
        <f>IF(A1stdlife="n/a","n/a",IF(V$3&gt;(A1stdlife+$E84),(Input!$M$143*(1+rvanilla)^0.5)-SUM($M84:U84),(Input!$M$143*(1+rvanilla)^0.5)/A1stdlife))</f>
        <v>n/a</v>
      </c>
      <c r="W84" s="41" t="str">
        <f>IF(A1stdlife="n/a","n/a",IF(W$3&gt;(A1stdlife+$E84),(Input!$M$143*(1+rvanilla)^0.5)-SUM($M84:V84),(Input!$M$143*(1+rvanilla)^0.5)/A1stdlife))</f>
        <v>n/a</v>
      </c>
      <c r="X84" s="41" t="str">
        <f>IF(A1stdlife="n/a","n/a",IF(X$3&gt;(A1stdlife+$E84),(Input!$M$143*(1+rvanilla)^0.5)-SUM($M84:W84),(Input!$M$143*(1+rvanilla)^0.5)/A1stdlife))</f>
        <v>n/a</v>
      </c>
      <c r="Y84" s="41" t="str">
        <f>IF(A1stdlife="n/a","n/a",IF(Y$3&gt;(A1stdlife+$E84),(Input!$M$143*(1+rvanilla)^0.5)-SUM($M84:X84),(Input!$M$143*(1+rvanilla)^0.5)/A1stdlife))</f>
        <v>n/a</v>
      </c>
      <c r="Z84" s="41" t="str">
        <f>IF(A1stdlife="n/a","n/a",IF(Z$3&gt;(A1stdlife+$E84),(Input!$M$143*(1+rvanilla)^0.5)-SUM($M84:Y84),(Input!$M$143*(1+rvanilla)^0.5)/A1stdlife))</f>
        <v>n/a</v>
      </c>
      <c r="AA84" s="41" t="str">
        <f>IF(A1stdlife="n/a","n/a",IF(AA$3&gt;(A1stdlife+$E84),(Input!$M$143*(1+rvanilla)^0.5)-SUM($M84:Z84),(Input!$M$143*(1+rvanilla)^0.5)/A1stdlife))</f>
        <v>n/a</v>
      </c>
      <c r="AB84" s="41" t="str">
        <f>IF(A1stdlife="n/a","n/a",IF(AB$3&gt;(A1stdlife+$E84),(Input!$M$143*(1+rvanilla)^0.5)-SUM($M84:AA84),(Input!$M$143*(1+rvanilla)^0.5)/A1stdlife))</f>
        <v>n/a</v>
      </c>
      <c r="AC84" s="41" t="str">
        <f>IF(A1stdlife="n/a","n/a",IF(AC$3&gt;(A1stdlife+$E84),(Input!$M$143*(1+rvanilla)^0.5)-SUM($M84:AB84),(Input!$M$143*(1+rvanilla)^0.5)/A1stdlife))</f>
        <v>n/a</v>
      </c>
      <c r="AD84" s="41" t="str">
        <f>IF(A1stdlife="n/a","n/a",IF(AD$3&gt;(A1stdlife+$E84),(Input!$M$143*(1+rvanilla)^0.5)-SUM($M84:AC84),(Input!$M$143*(1+rvanilla)^0.5)/A1stdlife))</f>
        <v>n/a</v>
      </c>
      <c r="AE84" s="41" t="str">
        <f>IF(A1stdlife="n/a","n/a",IF(AE$3&gt;(A1stdlife+$E84),(Input!$M$143*(1+rvanilla)^0.5)-SUM($M84:AD84),(Input!$M$143*(1+rvanilla)^0.5)/A1stdlife))</f>
        <v>n/a</v>
      </c>
      <c r="AF84" s="41" t="str">
        <f>IF(A1stdlife="n/a","n/a",IF(AF$3&gt;(A1stdlife+$E84),(Input!$M$143*(1+rvanilla)^0.5)-SUM($M84:AE84),(Input!$M$143*(1+rvanilla)^0.5)/A1stdlife))</f>
        <v>n/a</v>
      </c>
      <c r="AG84" s="41" t="str">
        <f>IF(A1stdlife="n/a","n/a",IF(AG$3&gt;(A1stdlife+$E84),(Input!$M$143*(1+rvanilla)^0.5)-SUM($M84:AF84),(Input!$M$143*(1+rvanilla)^0.5)/A1stdlife))</f>
        <v>n/a</v>
      </c>
      <c r="AH84" s="41" t="str">
        <f>IF(A1stdlife="n/a","n/a",IF(AH$3&gt;(A1stdlife+$E84),(Input!$M$143*(1+rvanilla)^0.5)-SUM($M84:AG84),(Input!$M$143*(1+rvanilla)^0.5)/A1stdlife))</f>
        <v>n/a</v>
      </c>
      <c r="AI84" s="41" t="str">
        <f>IF(A1stdlife="n/a","n/a",IF(AI$3&gt;(A1stdlife+$E84),(Input!$M$143*(1+rvanilla)^0.5)-SUM($M84:AH84),(Input!$M$143*(1+rvanilla)^0.5)/A1stdlife))</f>
        <v>n/a</v>
      </c>
      <c r="AJ84" s="41" t="str">
        <f>IF(A1stdlife="n/a","n/a",IF(AJ$3&gt;(A1stdlife+$E84),(Input!$M$143*(1+rvanilla)^0.5)-SUM($M84:AI84),(Input!$M$143*(1+rvanilla)^0.5)/A1stdlife))</f>
        <v>n/a</v>
      </c>
      <c r="AK84" s="41" t="str">
        <f>IF(A1stdlife="n/a","n/a",IF(AK$3&gt;(A1stdlife+$E84),(Input!$M$143*(1+rvanilla)^0.5)-SUM($M84:AJ84),(Input!$M$143*(1+rvanilla)^0.5)/A1stdlife))</f>
        <v>n/a</v>
      </c>
      <c r="AL84" s="41" t="str">
        <f>IF(A1stdlife="n/a","n/a",IF(AL$3&gt;(A1stdlife+$E84),(Input!$M$143*(1+rvanilla)^0.5)-SUM($M84:AK84),(Input!$M$143*(1+rvanilla)^0.5)/A1stdlife))</f>
        <v>n/a</v>
      </c>
      <c r="AM84" s="41" t="str">
        <f>IF(A1stdlife="n/a","n/a",IF(AM$3&gt;(A1stdlife+$E84),(Input!$M$143*(1+rvanilla)^0.5)-SUM($M84:AL84),(Input!$M$143*(1+rvanilla)^0.5)/A1stdlife))</f>
        <v>n/a</v>
      </c>
      <c r="AN84" s="41" t="str">
        <f>IF(A1stdlife="n/a","n/a",IF(AN$3&gt;(A1stdlife+$E84),(Input!$M$143*(1+rvanilla)^0.5)-SUM($M84:AM84),(Input!$M$143*(1+rvanilla)^0.5)/A1stdlife))</f>
        <v>n/a</v>
      </c>
      <c r="AO84" s="41" t="str">
        <f>IF(A1stdlife="n/a","n/a",IF(AO$3&gt;(A1stdlife+$E84),(Input!$M$143*(1+rvanilla)^0.5)-SUM($M84:AN84),(Input!$M$143*(1+rvanilla)^0.5)/A1stdlife))</f>
        <v>n/a</v>
      </c>
      <c r="AP84" s="41" t="str">
        <f>IF(A1stdlife="n/a","n/a",IF(AP$3&gt;(A1stdlife+$E84),(Input!$M$143*(1+rvanilla)^0.5)-SUM($M84:AO84),(Input!$M$143*(1+rvanilla)^0.5)/A1stdlife))</f>
        <v>n/a</v>
      </c>
      <c r="AQ84" s="41" t="str">
        <f>IF(A1stdlife="n/a","n/a",IF(AQ$3&gt;(A1stdlife+$E84),(Input!$M$143*(1+rvanilla)^0.5)-SUM($M84:AP84),(Input!$M$143*(1+rvanilla)^0.5)/A1stdlife))</f>
        <v>n/a</v>
      </c>
      <c r="AR84" s="41" t="str">
        <f>IF(A1stdlife="n/a","n/a",IF(AR$3&gt;(A1stdlife+$E84),(Input!$M$143*(1+rvanilla)^0.5)-SUM($M84:AQ84),(Input!$M$143*(1+rvanilla)^0.5)/A1stdlife))</f>
        <v>n/a</v>
      </c>
      <c r="AS84" s="41" t="str">
        <f>IF(A1stdlife="n/a","n/a",IF(AS$3&gt;(A1stdlife+$E84),(Input!$M$143*(1+rvanilla)^0.5)-SUM($M84:AR84),(Input!$M$143*(1+rvanilla)^0.5)/A1stdlife))</f>
        <v>n/a</v>
      </c>
      <c r="AT84" s="41" t="str">
        <f>IF(A1stdlife="n/a","n/a",IF(AT$3&gt;(A1stdlife+$E84),(Input!$M$143*(1+rvanilla)^0.5)-SUM($M84:AS84),(Input!$M$143*(1+rvanilla)^0.5)/A1stdlife))</f>
        <v>n/a</v>
      </c>
      <c r="AU84" s="41" t="str">
        <f>IF(A1stdlife="n/a","n/a",IF(AU$3&gt;(A1stdlife+$E84),(Input!$M$143*(1+rvanilla)^0.5)-SUM($M84:AT84),(Input!$M$143*(1+rvanilla)^0.5)/A1stdlife))</f>
        <v>n/a</v>
      </c>
      <c r="AV84" s="41" t="str">
        <f>IF(A1stdlife="n/a","n/a",IF(AV$3&gt;(A1stdlife+$E84),(Input!$M$143*(1+rvanilla)^0.5)-SUM($M84:AU84),(Input!$M$143*(1+rvanilla)^0.5)/A1stdlife))</f>
        <v>n/a</v>
      </c>
      <c r="AW84" s="41" t="str">
        <f>IF(A1stdlife="n/a","n/a",IF(AW$3&gt;(A1stdlife+$E84),(Input!$M$143*(1+rvanilla)^0.5)-SUM($M84:AV84),(Input!$M$143*(1+rvanilla)^0.5)/A1stdlife))</f>
        <v>n/a</v>
      </c>
      <c r="AX84" s="41" t="str">
        <f>IF(A1stdlife="n/a","n/a",IF(AX$3&gt;(A1stdlife+$E84),(Input!$M$143*(1+rvanilla)^0.5)-SUM($M84:AW84),(Input!$M$143*(1+rvanilla)^0.5)/A1stdlife))</f>
        <v>n/a</v>
      </c>
      <c r="AY84" s="41" t="str">
        <f>IF(A1stdlife="n/a","n/a",IF(AY$3&gt;(A1stdlife+$E84),(Input!$M$143*(1+rvanilla)^0.5)-SUM($M84:AX84),(Input!$M$143*(1+rvanilla)^0.5)/A1stdlife))</f>
        <v>n/a</v>
      </c>
      <c r="AZ84" s="41" t="str">
        <f>IF(A1stdlife="n/a","n/a",IF(AZ$3&gt;(A1stdlife+$E84),(Input!$M$143*(1+rvanilla)^0.5)-SUM($M84:AY84),(Input!$M$143*(1+rvanilla)^0.5)/A1stdlife))</f>
        <v>n/a</v>
      </c>
      <c r="BA84" s="41" t="str">
        <f>IF(A1stdlife="n/a","n/a",IF(BA$3&gt;(A1stdlife+$E84),(Input!$M$143*(1+rvanilla)^0.5)-SUM($M84:AZ84),(Input!$M$143*(1+rvanilla)^0.5)/A1stdlife))</f>
        <v>n/a</v>
      </c>
      <c r="BB84" s="41" t="str">
        <f>IF(A1stdlife="n/a","n/a",IF(BB$3&gt;(A1stdlife+$E84),(Input!$M$143*(1+rvanilla)^0.5)-SUM($M84:BA84),(Input!$M$143*(1+rvanilla)^0.5)/A1stdlife))</f>
        <v>n/a</v>
      </c>
      <c r="BC84" s="41" t="str">
        <f>IF(A1stdlife="n/a","n/a",IF(BC$3&gt;(A1stdlife+$E84),(Input!$M$143*(1+rvanilla)^0.5)-SUM($M84:BB84),(Input!$M$143*(1+rvanilla)^0.5)/A1stdlife))</f>
        <v>n/a</v>
      </c>
      <c r="BD84" s="41" t="str">
        <f>IF(A1stdlife="n/a","n/a",IF(BD$3&gt;(A1stdlife+$E84),(Input!$M$143*(1+rvanilla)^0.5)-SUM($M84:BC84),(Input!$M$143*(1+rvanilla)^0.5)/A1stdlife))</f>
        <v>n/a</v>
      </c>
      <c r="BE84" s="41" t="str">
        <f>IF(A1stdlife="n/a","n/a",IF(BE$3&gt;(A1stdlife+$E84),(Input!$M$143*(1+rvanilla)^0.5)-SUM($M84:BD84),(Input!$M$143*(1+rvanilla)^0.5)/A1stdlife))</f>
        <v>n/a</v>
      </c>
      <c r="BF84" s="41" t="str">
        <f>IF(A1stdlife="n/a","n/a",IF(BF$3&gt;(A1stdlife+$E84),(Input!$M$143*(1+rvanilla)^0.5)-SUM($M84:BE84),(Input!$M$143*(1+rvanilla)^0.5)/A1stdlife))</f>
        <v>n/a</v>
      </c>
      <c r="BG84" s="41" t="str">
        <f>IF(A1stdlife="n/a","n/a",IF(BG$3&gt;(A1stdlife+$E84),(Input!$M$143*(1+rvanilla)^0.5)-SUM($M84:BF84),(Input!$M$143*(1+rvanilla)^0.5)/A1stdlife))</f>
        <v>n/a</v>
      </c>
      <c r="BH84" s="41" t="str">
        <f>IF(A1stdlife="n/a","n/a",IF(BH$3&gt;(A1stdlife+$E84),(Input!$M$143*(1+rvanilla)^0.5)-SUM($M84:BG84),(Input!$M$143*(1+rvanilla)^0.5)/A1stdlife))</f>
        <v>n/a</v>
      </c>
      <c r="BI84" s="41" t="str">
        <f>IF(A1stdlife="n/a","n/a",IF(BI$3&gt;(A1stdlife+$E84),(Input!$M$143*(1+rvanilla)^0.5)-SUM($M84:BH84),(Input!$M$143*(1+rvanilla)^0.5)/A1stdlife))</f>
        <v>n/a</v>
      </c>
      <c r="BJ84" s="41"/>
      <c r="BK84" s="18"/>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idden="1" outlineLevel="2">
      <c r="A85" s="18"/>
      <c r="B85" s="36"/>
      <c r="C85" s="35"/>
      <c r="D85" s="479"/>
      <c r="E85" s="283">
        <v>8</v>
      </c>
      <c r="F85" s="38"/>
      <c r="G85" s="302"/>
      <c r="H85" s="304"/>
      <c r="I85" s="304"/>
      <c r="J85" s="304"/>
      <c r="K85" s="304"/>
      <c r="L85" s="304"/>
      <c r="M85" s="304"/>
      <c r="N85" s="303"/>
      <c r="O85" s="41" t="str">
        <f>IF(A1stdlife="n/a","n/a",IF(O$3&gt;(A1stdlife+$E85),(Input!$N$143*(1+rvanilla)^0.5)-SUM($N85:N85),(Input!$N$143*(1+rvanilla)^0.5)/A1stdlife))</f>
        <v>n/a</v>
      </c>
      <c r="P85" s="41" t="str">
        <f>IF(A1stdlife="n/a","n/a",IF(P$3&gt;(A1stdlife+$E85),(Input!$N$143*(1+rvanilla)^0.5)-SUM($N85:O85),(Input!$N$143*(1+rvanilla)^0.5)/A1stdlife))</f>
        <v>n/a</v>
      </c>
      <c r="Q85" s="41" t="str">
        <f>IF(A1stdlife="n/a","n/a",IF(Q$3&gt;(A1stdlife+$E85),(Input!$N$143*(1+rvanilla)^0.5)-SUM($N85:P85),(Input!$N$143*(1+rvanilla)^0.5)/A1stdlife))</f>
        <v>n/a</v>
      </c>
      <c r="R85" s="41" t="str">
        <f>IF(A1stdlife="n/a","n/a",IF(R$3&gt;(A1stdlife+$E85),(Input!$N$143*(1+rvanilla)^0.5)-SUM($N85:Q85),(Input!$N$143*(1+rvanilla)^0.5)/A1stdlife))</f>
        <v>n/a</v>
      </c>
      <c r="S85" s="41" t="str">
        <f>IF(A1stdlife="n/a","n/a",IF(S$3&gt;(A1stdlife+$E85),(Input!$N$143*(1+rvanilla)^0.5)-SUM($N85:R85),(Input!$N$143*(1+rvanilla)^0.5)/A1stdlife))</f>
        <v>n/a</v>
      </c>
      <c r="T85" s="41" t="str">
        <f>IF(A1stdlife="n/a","n/a",IF(T$3&gt;(A1stdlife+$E85),(Input!$N$143*(1+rvanilla)^0.5)-SUM($N85:S85),(Input!$N$143*(1+rvanilla)^0.5)/A1stdlife))</f>
        <v>n/a</v>
      </c>
      <c r="U85" s="41" t="str">
        <f>IF(A1stdlife="n/a","n/a",IF(U$3&gt;(A1stdlife+$E85),(Input!$N$143*(1+rvanilla)^0.5)-SUM($N85:T85),(Input!$N$143*(1+rvanilla)^0.5)/A1stdlife))</f>
        <v>n/a</v>
      </c>
      <c r="V85" s="41" t="str">
        <f>IF(A1stdlife="n/a","n/a",IF(V$3&gt;(A1stdlife+$E85),(Input!$N$143*(1+rvanilla)^0.5)-SUM($N85:U85),(Input!$N$143*(1+rvanilla)^0.5)/A1stdlife))</f>
        <v>n/a</v>
      </c>
      <c r="W85" s="41" t="str">
        <f>IF(A1stdlife="n/a","n/a",IF(W$3&gt;(A1stdlife+$E85),(Input!$N$143*(1+rvanilla)^0.5)-SUM($N85:V85),(Input!$N$143*(1+rvanilla)^0.5)/A1stdlife))</f>
        <v>n/a</v>
      </c>
      <c r="X85" s="41" t="str">
        <f>IF(A1stdlife="n/a","n/a",IF(X$3&gt;(A1stdlife+$E85),(Input!$N$143*(1+rvanilla)^0.5)-SUM($N85:W85),(Input!$N$143*(1+rvanilla)^0.5)/A1stdlife))</f>
        <v>n/a</v>
      </c>
      <c r="Y85" s="41" t="str">
        <f>IF(A1stdlife="n/a","n/a",IF(Y$3&gt;(A1stdlife+$E85),(Input!$N$143*(1+rvanilla)^0.5)-SUM($N85:X85),(Input!$N$143*(1+rvanilla)^0.5)/A1stdlife))</f>
        <v>n/a</v>
      </c>
      <c r="Z85" s="41" t="str">
        <f>IF(A1stdlife="n/a","n/a",IF(Z$3&gt;(A1stdlife+$E85),(Input!$N$143*(1+rvanilla)^0.5)-SUM($N85:Y85),(Input!$N$143*(1+rvanilla)^0.5)/A1stdlife))</f>
        <v>n/a</v>
      </c>
      <c r="AA85" s="41" t="str">
        <f>IF(A1stdlife="n/a","n/a",IF(AA$3&gt;(A1stdlife+$E85),(Input!$N$143*(1+rvanilla)^0.5)-SUM($N85:Z85),(Input!$N$143*(1+rvanilla)^0.5)/A1stdlife))</f>
        <v>n/a</v>
      </c>
      <c r="AB85" s="41" t="str">
        <f>IF(A1stdlife="n/a","n/a",IF(AB$3&gt;(A1stdlife+$E85),(Input!$N$143*(1+rvanilla)^0.5)-SUM($N85:AA85),(Input!$N$143*(1+rvanilla)^0.5)/A1stdlife))</f>
        <v>n/a</v>
      </c>
      <c r="AC85" s="41" t="str">
        <f>IF(A1stdlife="n/a","n/a",IF(AC$3&gt;(A1stdlife+$E85),(Input!$N$143*(1+rvanilla)^0.5)-SUM($N85:AB85),(Input!$N$143*(1+rvanilla)^0.5)/A1stdlife))</f>
        <v>n/a</v>
      </c>
      <c r="AD85" s="41" t="str">
        <f>IF(A1stdlife="n/a","n/a",IF(AD$3&gt;(A1stdlife+$E85),(Input!$N$143*(1+rvanilla)^0.5)-SUM($N85:AC85),(Input!$N$143*(1+rvanilla)^0.5)/A1stdlife))</f>
        <v>n/a</v>
      </c>
      <c r="AE85" s="41" t="str">
        <f>IF(A1stdlife="n/a","n/a",IF(AE$3&gt;(A1stdlife+$E85),(Input!$N$143*(1+rvanilla)^0.5)-SUM($N85:AD85),(Input!$N$143*(1+rvanilla)^0.5)/A1stdlife))</f>
        <v>n/a</v>
      </c>
      <c r="AF85" s="41" t="str">
        <f>IF(A1stdlife="n/a","n/a",IF(AF$3&gt;(A1stdlife+$E85),(Input!$N$143*(1+rvanilla)^0.5)-SUM($N85:AE85),(Input!$N$143*(1+rvanilla)^0.5)/A1stdlife))</f>
        <v>n/a</v>
      </c>
      <c r="AG85" s="41" t="str">
        <f>IF(A1stdlife="n/a","n/a",IF(AG$3&gt;(A1stdlife+$E85),(Input!$N$143*(1+rvanilla)^0.5)-SUM($N85:AF85),(Input!$N$143*(1+rvanilla)^0.5)/A1stdlife))</f>
        <v>n/a</v>
      </c>
      <c r="AH85" s="41" t="str">
        <f>IF(A1stdlife="n/a","n/a",IF(AH$3&gt;(A1stdlife+$E85),(Input!$N$143*(1+rvanilla)^0.5)-SUM($N85:AG85),(Input!$N$143*(1+rvanilla)^0.5)/A1stdlife))</f>
        <v>n/a</v>
      </c>
      <c r="AI85" s="41" t="str">
        <f>IF(A1stdlife="n/a","n/a",IF(AI$3&gt;(A1stdlife+$E85),(Input!$N$143*(1+rvanilla)^0.5)-SUM($N85:AH85),(Input!$N$143*(1+rvanilla)^0.5)/A1stdlife))</f>
        <v>n/a</v>
      </c>
      <c r="AJ85" s="41" t="str">
        <f>IF(A1stdlife="n/a","n/a",IF(AJ$3&gt;(A1stdlife+$E85),(Input!$N$143*(1+rvanilla)^0.5)-SUM($N85:AI85),(Input!$N$143*(1+rvanilla)^0.5)/A1stdlife))</f>
        <v>n/a</v>
      </c>
      <c r="AK85" s="41" t="str">
        <f>IF(A1stdlife="n/a","n/a",IF(AK$3&gt;(A1stdlife+$E85),(Input!$N$143*(1+rvanilla)^0.5)-SUM($N85:AJ85),(Input!$N$143*(1+rvanilla)^0.5)/A1stdlife))</f>
        <v>n/a</v>
      </c>
      <c r="AL85" s="41" t="str">
        <f>IF(A1stdlife="n/a","n/a",IF(AL$3&gt;(A1stdlife+$E85),(Input!$N$143*(1+rvanilla)^0.5)-SUM($N85:AK85),(Input!$N$143*(1+rvanilla)^0.5)/A1stdlife))</f>
        <v>n/a</v>
      </c>
      <c r="AM85" s="41" t="str">
        <f>IF(A1stdlife="n/a","n/a",IF(AM$3&gt;(A1stdlife+$E85),(Input!$N$143*(1+rvanilla)^0.5)-SUM($N85:AL85),(Input!$N$143*(1+rvanilla)^0.5)/A1stdlife))</f>
        <v>n/a</v>
      </c>
      <c r="AN85" s="41" t="str">
        <f>IF(A1stdlife="n/a","n/a",IF(AN$3&gt;(A1stdlife+$E85),(Input!$N$143*(1+rvanilla)^0.5)-SUM($N85:AM85),(Input!$N$143*(1+rvanilla)^0.5)/A1stdlife))</f>
        <v>n/a</v>
      </c>
      <c r="AO85" s="41" t="str">
        <f>IF(A1stdlife="n/a","n/a",IF(AO$3&gt;(A1stdlife+$E85),(Input!$N$143*(1+rvanilla)^0.5)-SUM($N85:AN85),(Input!$N$143*(1+rvanilla)^0.5)/A1stdlife))</f>
        <v>n/a</v>
      </c>
      <c r="AP85" s="41" t="str">
        <f>IF(A1stdlife="n/a","n/a",IF(AP$3&gt;(A1stdlife+$E85),(Input!$N$143*(1+rvanilla)^0.5)-SUM($N85:AO85),(Input!$N$143*(1+rvanilla)^0.5)/A1stdlife))</f>
        <v>n/a</v>
      </c>
      <c r="AQ85" s="41" t="str">
        <f>IF(A1stdlife="n/a","n/a",IF(AQ$3&gt;(A1stdlife+$E85),(Input!$N$143*(1+rvanilla)^0.5)-SUM($N85:AP85),(Input!$N$143*(1+rvanilla)^0.5)/A1stdlife))</f>
        <v>n/a</v>
      </c>
      <c r="AR85" s="41" t="str">
        <f>IF(A1stdlife="n/a","n/a",IF(AR$3&gt;(A1stdlife+$E85),(Input!$N$143*(1+rvanilla)^0.5)-SUM($N85:AQ85),(Input!$N$143*(1+rvanilla)^0.5)/A1stdlife))</f>
        <v>n/a</v>
      </c>
      <c r="AS85" s="41" t="str">
        <f>IF(A1stdlife="n/a","n/a",IF(AS$3&gt;(A1stdlife+$E85),(Input!$N$143*(1+rvanilla)^0.5)-SUM($N85:AR85),(Input!$N$143*(1+rvanilla)^0.5)/A1stdlife))</f>
        <v>n/a</v>
      </c>
      <c r="AT85" s="41" t="str">
        <f>IF(A1stdlife="n/a","n/a",IF(AT$3&gt;(A1stdlife+$E85),(Input!$N$143*(1+rvanilla)^0.5)-SUM($N85:AS85),(Input!$N$143*(1+rvanilla)^0.5)/A1stdlife))</f>
        <v>n/a</v>
      </c>
      <c r="AU85" s="41" t="str">
        <f>IF(A1stdlife="n/a","n/a",IF(AU$3&gt;(A1stdlife+$E85),(Input!$N$143*(1+rvanilla)^0.5)-SUM($N85:AT85),(Input!$N$143*(1+rvanilla)^0.5)/A1stdlife))</f>
        <v>n/a</v>
      </c>
      <c r="AV85" s="41" t="str">
        <f>IF(A1stdlife="n/a","n/a",IF(AV$3&gt;(A1stdlife+$E85),(Input!$N$143*(1+rvanilla)^0.5)-SUM($N85:AU85),(Input!$N$143*(1+rvanilla)^0.5)/A1stdlife))</f>
        <v>n/a</v>
      </c>
      <c r="AW85" s="41" t="str">
        <f>IF(A1stdlife="n/a","n/a",IF(AW$3&gt;(A1stdlife+$E85),(Input!$N$143*(1+rvanilla)^0.5)-SUM($N85:AV85),(Input!$N$143*(1+rvanilla)^0.5)/A1stdlife))</f>
        <v>n/a</v>
      </c>
      <c r="AX85" s="41" t="str">
        <f>IF(A1stdlife="n/a","n/a",IF(AX$3&gt;(A1stdlife+$E85),(Input!$N$143*(1+rvanilla)^0.5)-SUM($N85:AW85),(Input!$N$143*(1+rvanilla)^0.5)/A1stdlife))</f>
        <v>n/a</v>
      </c>
      <c r="AY85" s="41" t="str">
        <f>IF(A1stdlife="n/a","n/a",IF(AY$3&gt;(A1stdlife+$E85),(Input!$N$143*(1+rvanilla)^0.5)-SUM($N85:AX85),(Input!$N$143*(1+rvanilla)^0.5)/A1stdlife))</f>
        <v>n/a</v>
      </c>
      <c r="AZ85" s="41" t="str">
        <f>IF(A1stdlife="n/a","n/a",IF(AZ$3&gt;(A1stdlife+$E85),(Input!$N$143*(1+rvanilla)^0.5)-SUM($N85:AY85),(Input!$N$143*(1+rvanilla)^0.5)/A1stdlife))</f>
        <v>n/a</v>
      </c>
      <c r="BA85" s="41" t="str">
        <f>IF(A1stdlife="n/a","n/a",IF(BA$3&gt;(A1stdlife+$E85),(Input!$N$143*(1+rvanilla)^0.5)-SUM($N85:AZ85),(Input!$N$143*(1+rvanilla)^0.5)/A1stdlife))</f>
        <v>n/a</v>
      </c>
      <c r="BB85" s="41" t="str">
        <f>IF(A1stdlife="n/a","n/a",IF(BB$3&gt;(A1stdlife+$E85),(Input!$N$143*(1+rvanilla)^0.5)-SUM($N85:BA85),(Input!$N$143*(1+rvanilla)^0.5)/A1stdlife))</f>
        <v>n/a</v>
      </c>
      <c r="BC85" s="41" t="str">
        <f>IF(A1stdlife="n/a","n/a",IF(BC$3&gt;(A1stdlife+$E85),(Input!$N$143*(1+rvanilla)^0.5)-SUM($N85:BB85),(Input!$N$143*(1+rvanilla)^0.5)/A1stdlife))</f>
        <v>n/a</v>
      </c>
      <c r="BD85" s="41" t="str">
        <f>IF(A1stdlife="n/a","n/a",IF(BD$3&gt;(A1stdlife+$E85),(Input!$N$143*(1+rvanilla)^0.5)-SUM($N85:BC85),(Input!$N$143*(1+rvanilla)^0.5)/A1stdlife))</f>
        <v>n/a</v>
      </c>
      <c r="BE85" s="41" t="str">
        <f>IF(A1stdlife="n/a","n/a",IF(BE$3&gt;(A1stdlife+$E85),(Input!$N$143*(1+rvanilla)^0.5)-SUM($N85:BD85),(Input!$N$143*(1+rvanilla)^0.5)/A1stdlife))</f>
        <v>n/a</v>
      </c>
      <c r="BF85" s="41" t="str">
        <f>IF(A1stdlife="n/a","n/a",IF(BF$3&gt;(A1stdlife+$E85),(Input!$N$143*(1+rvanilla)^0.5)-SUM($N85:BE85),(Input!$N$143*(1+rvanilla)^0.5)/A1stdlife))</f>
        <v>n/a</v>
      </c>
      <c r="BG85" s="41" t="str">
        <f>IF(A1stdlife="n/a","n/a",IF(BG$3&gt;(A1stdlife+$E85),(Input!$N$143*(1+rvanilla)^0.5)-SUM($N85:BF85),(Input!$N$143*(1+rvanilla)^0.5)/A1stdlife))</f>
        <v>n/a</v>
      </c>
      <c r="BH85" s="41" t="str">
        <f>IF(A1stdlife="n/a","n/a",IF(BH$3&gt;(A1stdlife+$E85),(Input!$N$143*(1+rvanilla)^0.5)-SUM($N85:BG85),(Input!$N$143*(1+rvanilla)^0.5)/A1stdlife))</f>
        <v>n/a</v>
      </c>
      <c r="BI85" s="41" t="str">
        <f>IF(A1stdlife="n/a","n/a",IF(BI$3&gt;(A1stdlife+$E85),(Input!$N$143*(1+rvanilla)^0.5)-SUM($N85:BH85),(Input!$N$143*(1+rvanilla)^0.5)/A1stdlife))</f>
        <v>n/a</v>
      </c>
      <c r="BJ85" s="18"/>
      <c r="BK85" s="18"/>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idden="1" outlineLevel="2">
      <c r="A86" s="18"/>
      <c r="B86" s="36"/>
      <c r="C86" s="35"/>
      <c r="D86" s="479"/>
      <c r="E86" s="283">
        <v>9</v>
      </c>
      <c r="F86" s="38"/>
      <c r="G86" s="302"/>
      <c r="H86" s="304"/>
      <c r="I86" s="304"/>
      <c r="J86" s="304"/>
      <c r="K86" s="304"/>
      <c r="L86" s="304"/>
      <c r="M86" s="304"/>
      <c r="N86" s="304"/>
      <c r="O86" s="303"/>
      <c r="P86" s="41" t="str">
        <f>IF(A1stdlife="n/a","n/a",IF(P$3&gt;(A1stdlife+$E86),(Input!$O$143*(1+rvanilla)^0.5)-SUM($O86:O86),(Input!$O$143*(1+rvanilla)^0.5)/A1stdlife))</f>
        <v>n/a</v>
      </c>
      <c r="Q86" s="41" t="str">
        <f>IF(A1stdlife="n/a","n/a",IF(Q$3&gt;(A1stdlife+$E86),(Input!$O$143*(1+rvanilla)^0.5)-SUM($O86:P86),(Input!$O$143*(1+rvanilla)^0.5)/A1stdlife))</f>
        <v>n/a</v>
      </c>
      <c r="R86" s="41" t="str">
        <f>IF(A1stdlife="n/a","n/a",IF(R$3&gt;(A1stdlife+$E86),(Input!$O$143*(1+rvanilla)^0.5)-SUM($O86:Q86),(Input!$O$143*(1+rvanilla)^0.5)/A1stdlife))</f>
        <v>n/a</v>
      </c>
      <c r="S86" s="41" t="str">
        <f>IF(A1stdlife="n/a","n/a",IF(S$3&gt;(A1stdlife+$E86),(Input!$O$143*(1+rvanilla)^0.5)-SUM($O86:R86),(Input!$O$143*(1+rvanilla)^0.5)/A1stdlife))</f>
        <v>n/a</v>
      </c>
      <c r="T86" s="41" t="str">
        <f>IF(A1stdlife="n/a","n/a",IF(T$3&gt;(A1stdlife+$E86),(Input!$O$143*(1+rvanilla)^0.5)-SUM($O86:S86),(Input!$O$143*(1+rvanilla)^0.5)/A1stdlife))</f>
        <v>n/a</v>
      </c>
      <c r="U86" s="41" t="str">
        <f>IF(A1stdlife="n/a","n/a",IF(U$3&gt;(A1stdlife+$E86),(Input!$O$143*(1+rvanilla)^0.5)-SUM($O86:T86),(Input!$O$143*(1+rvanilla)^0.5)/A1stdlife))</f>
        <v>n/a</v>
      </c>
      <c r="V86" s="41" t="str">
        <f>IF(A1stdlife="n/a","n/a",IF(V$3&gt;(A1stdlife+$E86),(Input!$O$143*(1+rvanilla)^0.5)-SUM($O86:U86),(Input!$O$143*(1+rvanilla)^0.5)/A1stdlife))</f>
        <v>n/a</v>
      </c>
      <c r="W86" s="41" t="str">
        <f>IF(A1stdlife="n/a","n/a",IF(W$3&gt;(A1stdlife+$E86),(Input!$O$143*(1+rvanilla)^0.5)-SUM($O86:V86),(Input!$O$143*(1+rvanilla)^0.5)/A1stdlife))</f>
        <v>n/a</v>
      </c>
      <c r="X86" s="41" t="str">
        <f>IF(A1stdlife="n/a","n/a",IF(X$3&gt;(A1stdlife+$E86),(Input!$O$143*(1+rvanilla)^0.5)-SUM($O86:W86),(Input!$O$143*(1+rvanilla)^0.5)/A1stdlife))</f>
        <v>n/a</v>
      </c>
      <c r="Y86" s="41" t="str">
        <f>IF(A1stdlife="n/a","n/a",IF(Y$3&gt;(A1stdlife+$E86),(Input!$O$143*(1+rvanilla)^0.5)-SUM($O86:X86),(Input!$O$143*(1+rvanilla)^0.5)/A1stdlife))</f>
        <v>n/a</v>
      </c>
      <c r="Z86" s="41" t="str">
        <f>IF(A1stdlife="n/a","n/a",IF(Z$3&gt;(A1stdlife+$E86),(Input!$O$143*(1+rvanilla)^0.5)-SUM($O86:Y86),(Input!$O$143*(1+rvanilla)^0.5)/A1stdlife))</f>
        <v>n/a</v>
      </c>
      <c r="AA86" s="41" t="str">
        <f>IF(A1stdlife="n/a","n/a",IF(AA$3&gt;(A1stdlife+$E86),(Input!$O$143*(1+rvanilla)^0.5)-SUM($O86:Z86),(Input!$O$143*(1+rvanilla)^0.5)/A1stdlife))</f>
        <v>n/a</v>
      </c>
      <c r="AB86" s="41" t="str">
        <f>IF(A1stdlife="n/a","n/a",IF(AB$3&gt;(A1stdlife+$E86),(Input!$O$143*(1+rvanilla)^0.5)-SUM($O86:AA86),(Input!$O$143*(1+rvanilla)^0.5)/A1stdlife))</f>
        <v>n/a</v>
      </c>
      <c r="AC86" s="41" t="str">
        <f>IF(A1stdlife="n/a","n/a",IF(AC$3&gt;(A1stdlife+$E86),(Input!$O$143*(1+rvanilla)^0.5)-SUM($O86:AB86),(Input!$O$143*(1+rvanilla)^0.5)/A1stdlife))</f>
        <v>n/a</v>
      </c>
      <c r="AD86" s="41" t="str">
        <f>IF(A1stdlife="n/a","n/a",IF(AD$3&gt;(A1stdlife+$E86),(Input!$O$143*(1+rvanilla)^0.5)-SUM($O86:AC86),(Input!$O$143*(1+rvanilla)^0.5)/A1stdlife))</f>
        <v>n/a</v>
      </c>
      <c r="AE86" s="41" t="str">
        <f>IF(A1stdlife="n/a","n/a",IF(AE$3&gt;(A1stdlife+$E86),(Input!$O$143*(1+rvanilla)^0.5)-SUM($O86:AD86),(Input!$O$143*(1+rvanilla)^0.5)/A1stdlife))</f>
        <v>n/a</v>
      </c>
      <c r="AF86" s="41" t="str">
        <f>IF(A1stdlife="n/a","n/a",IF(AF$3&gt;(A1stdlife+$E86),(Input!$O$143*(1+rvanilla)^0.5)-SUM($O86:AE86),(Input!$O$143*(1+rvanilla)^0.5)/A1stdlife))</f>
        <v>n/a</v>
      </c>
      <c r="AG86" s="41" t="str">
        <f>IF(A1stdlife="n/a","n/a",IF(AG$3&gt;(A1stdlife+$E86),(Input!$O$143*(1+rvanilla)^0.5)-SUM($O86:AF86),(Input!$O$143*(1+rvanilla)^0.5)/A1stdlife))</f>
        <v>n/a</v>
      </c>
      <c r="AH86" s="41" t="str">
        <f>IF(A1stdlife="n/a","n/a",IF(AH$3&gt;(A1stdlife+$E86),(Input!$O$143*(1+rvanilla)^0.5)-SUM($O86:AG86),(Input!$O$143*(1+rvanilla)^0.5)/A1stdlife))</f>
        <v>n/a</v>
      </c>
      <c r="AI86" s="41" t="str">
        <f>IF(A1stdlife="n/a","n/a",IF(AI$3&gt;(A1stdlife+$E86),(Input!$O$143*(1+rvanilla)^0.5)-SUM($O86:AH86),(Input!$O$143*(1+rvanilla)^0.5)/A1stdlife))</f>
        <v>n/a</v>
      </c>
      <c r="AJ86" s="41" t="str">
        <f>IF(A1stdlife="n/a","n/a",IF(AJ$3&gt;(A1stdlife+$E86),(Input!$O$143*(1+rvanilla)^0.5)-SUM($O86:AI86),(Input!$O$143*(1+rvanilla)^0.5)/A1stdlife))</f>
        <v>n/a</v>
      </c>
      <c r="AK86" s="41" t="str">
        <f>IF(A1stdlife="n/a","n/a",IF(AK$3&gt;(A1stdlife+$E86),(Input!$O$143*(1+rvanilla)^0.5)-SUM($O86:AJ86),(Input!$O$143*(1+rvanilla)^0.5)/A1stdlife))</f>
        <v>n/a</v>
      </c>
      <c r="AL86" s="41" t="str">
        <f>IF(A1stdlife="n/a","n/a",IF(AL$3&gt;(A1stdlife+$E86),(Input!$O$143*(1+rvanilla)^0.5)-SUM($O86:AK86),(Input!$O$143*(1+rvanilla)^0.5)/A1stdlife))</f>
        <v>n/a</v>
      </c>
      <c r="AM86" s="41" t="str">
        <f>IF(A1stdlife="n/a","n/a",IF(AM$3&gt;(A1stdlife+$E86),(Input!$O$143*(1+rvanilla)^0.5)-SUM($O86:AL86),(Input!$O$143*(1+rvanilla)^0.5)/A1stdlife))</f>
        <v>n/a</v>
      </c>
      <c r="AN86" s="41" t="str">
        <f>IF(A1stdlife="n/a","n/a",IF(AN$3&gt;(A1stdlife+$E86),(Input!$O$143*(1+rvanilla)^0.5)-SUM($O86:AM86),(Input!$O$143*(1+rvanilla)^0.5)/A1stdlife))</f>
        <v>n/a</v>
      </c>
      <c r="AO86" s="41" t="str">
        <f>IF(A1stdlife="n/a","n/a",IF(AO$3&gt;(A1stdlife+$E86),(Input!$O$143*(1+rvanilla)^0.5)-SUM($O86:AN86),(Input!$O$143*(1+rvanilla)^0.5)/A1stdlife))</f>
        <v>n/a</v>
      </c>
      <c r="AP86" s="41" t="str">
        <f>IF(A1stdlife="n/a","n/a",IF(AP$3&gt;(A1stdlife+$E86),(Input!$O$143*(1+rvanilla)^0.5)-SUM($O86:AO86),(Input!$O$143*(1+rvanilla)^0.5)/A1stdlife))</f>
        <v>n/a</v>
      </c>
      <c r="AQ86" s="41" t="str">
        <f>IF(A1stdlife="n/a","n/a",IF(AQ$3&gt;(A1stdlife+$E86),(Input!$O$143*(1+rvanilla)^0.5)-SUM($O86:AP86),(Input!$O$143*(1+rvanilla)^0.5)/A1stdlife))</f>
        <v>n/a</v>
      </c>
      <c r="AR86" s="41" t="str">
        <f>IF(A1stdlife="n/a","n/a",IF(AR$3&gt;(A1stdlife+$E86),(Input!$O$143*(1+rvanilla)^0.5)-SUM($O86:AQ86),(Input!$O$143*(1+rvanilla)^0.5)/A1stdlife))</f>
        <v>n/a</v>
      </c>
      <c r="AS86" s="41" t="str">
        <f>IF(A1stdlife="n/a","n/a",IF(AS$3&gt;(A1stdlife+$E86),(Input!$O$143*(1+rvanilla)^0.5)-SUM($O86:AR86),(Input!$O$143*(1+rvanilla)^0.5)/A1stdlife))</f>
        <v>n/a</v>
      </c>
      <c r="AT86" s="41" t="str">
        <f>IF(A1stdlife="n/a","n/a",IF(AT$3&gt;(A1stdlife+$E86),(Input!$O$143*(1+rvanilla)^0.5)-SUM($O86:AS86),(Input!$O$143*(1+rvanilla)^0.5)/A1stdlife))</f>
        <v>n/a</v>
      </c>
      <c r="AU86" s="41" t="str">
        <f>IF(A1stdlife="n/a","n/a",IF(AU$3&gt;(A1stdlife+$E86),(Input!$O$143*(1+rvanilla)^0.5)-SUM($O86:AT86),(Input!$O$143*(1+rvanilla)^0.5)/A1stdlife))</f>
        <v>n/a</v>
      </c>
      <c r="AV86" s="41" t="str">
        <f>IF(A1stdlife="n/a","n/a",IF(AV$3&gt;(A1stdlife+$E86),(Input!$O$143*(1+rvanilla)^0.5)-SUM($O86:AU86),(Input!$O$143*(1+rvanilla)^0.5)/A1stdlife))</f>
        <v>n/a</v>
      </c>
      <c r="AW86" s="41" t="str">
        <f>IF(A1stdlife="n/a","n/a",IF(AW$3&gt;(A1stdlife+$E86),(Input!$O$143*(1+rvanilla)^0.5)-SUM($O86:AV86),(Input!$O$143*(1+rvanilla)^0.5)/A1stdlife))</f>
        <v>n/a</v>
      </c>
      <c r="AX86" s="41" t="str">
        <f>IF(A1stdlife="n/a","n/a",IF(AX$3&gt;(A1stdlife+$E86),(Input!$O$143*(1+rvanilla)^0.5)-SUM($O86:AW86),(Input!$O$143*(1+rvanilla)^0.5)/A1stdlife))</f>
        <v>n/a</v>
      </c>
      <c r="AY86" s="41" t="str">
        <f>IF(A1stdlife="n/a","n/a",IF(AY$3&gt;(A1stdlife+$E86),(Input!$O$143*(1+rvanilla)^0.5)-SUM($O86:AX86),(Input!$O$143*(1+rvanilla)^0.5)/A1stdlife))</f>
        <v>n/a</v>
      </c>
      <c r="AZ86" s="41" t="str">
        <f>IF(A1stdlife="n/a","n/a",IF(AZ$3&gt;(A1stdlife+$E86),(Input!$O$143*(1+rvanilla)^0.5)-SUM($O86:AY86),(Input!$O$143*(1+rvanilla)^0.5)/A1stdlife))</f>
        <v>n/a</v>
      </c>
      <c r="BA86" s="41" t="str">
        <f>IF(A1stdlife="n/a","n/a",IF(BA$3&gt;(A1stdlife+$E86),(Input!$O$143*(1+rvanilla)^0.5)-SUM($O86:AZ86),(Input!$O$143*(1+rvanilla)^0.5)/A1stdlife))</f>
        <v>n/a</v>
      </c>
      <c r="BB86" s="41" t="str">
        <f>IF(A1stdlife="n/a","n/a",IF(BB$3&gt;(A1stdlife+$E86),(Input!$O$143*(1+rvanilla)^0.5)-SUM($O86:BA86),(Input!$O$143*(1+rvanilla)^0.5)/A1stdlife))</f>
        <v>n/a</v>
      </c>
      <c r="BC86" s="41" t="str">
        <f>IF(A1stdlife="n/a","n/a",IF(BC$3&gt;(A1stdlife+$E86),(Input!$O$143*(1+rvanilla)^0.5)-SUM($O86:BB86),(Input!$O$143*(1+rvanilla)^0.5)/A1stdlife))</f>
        <v>n/a</v>
      </c>
      <c r="BD86" s="41" t="str">
        <f>IF(A1stdlife="n/a","n/a",IF(BD$3&gt;(A1stdlife+$E86),(Input!$O$143*(1+rvanilla)^0.5)-SUM($O86:BC86),(Input!$O$143*(1+rvanilla)^0.5)/A1stdlife))</f>
        <v>n/a</v>
      </c>
      <c r="BE86" s="41" t="str">
        <f>IF(A1stdlife="n/a","n/a",IF(BE$3&gt;(A1stdlife+$E86),(Input!$O$143*(1+rvanilla)^0.5)-SUM($O86:BD86),(Input!$O$143*(1+rvanilla)^0.5)/A1stdlife))</f>
        <v>n/a</v>
      </c>
      <c r="BF86" s="41" t="str">
        <f>IF(A1stdlife="n/a","n/a",IF(BF$3&gt;(A1stdlife+$E86),(Input!$O$143*(1+rvanilla)^0.5)-SUM($O86:BE86),(Input!$O$143*(1+rvanilla)^0.5)/A1stdlife))</f>
        <v>n/a</v>
      </c>
      <c r="BG86" s="41" t="str">
        <f>IF(A1stdlife="n/a","n/a",IF(BG$3&gt;(A1stdlife+$E86),(Input!$O$143*(1+rvanilla)^0.5)-SUM($O86:BF86),(Input!$O$143*(1+rvanilla)^0.5)/A1stdlife))</f>
        <v>n/a</v>
      </c>
      <c r="BH86" s="41" t="str">
        <f>IF(A1stdlife="n/a","n/a",IF(BH$3&gt;(A1stdlife+$E86),(Input!$O$143*(1+rvanilla)^0.5)-SUM($O86:BG86),(Input!$O$143*(1+rvanilla)^0.5)/A1stdlife))</f>
        <v>n/a</v>
      </c>
      <c r="BI86" s="41" t="str">
        <f>IF(A1stdlife="n/a","n/a",IF(BI$3&gt;(A1stdlife+$E86),(Input!$O$143*(1+rvanilla)^0.5)-SUM($O86:BH86),(Input!$O$143*(1+rvanilla)^0.5)/A1stdlife))</f>
        <v>n/a</v>
      </c>
      <c r="BJ86" s="18"/>
      <c r="BK86" s="18"/>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idden="1" outlineLevel="2">
      <c r="A87" s="18"/>
      <c r="B87" s="36"/>
      <c r="C87" s="35"/>
      <c r="D87" s="479"/>
      <c r="E87" s="284">
        <v>10</v>
      </c>
      <c r="F87" s="38"/>
      <c r="G87" s="302"/>
      <c r="H87" s="304"/>
      <c r="I87" s="304"/>
      <c r="J87" s="304"/>
      <c r="K87" s="304"/>
      <c r="L87" s="304"/>
      <c r="M87" s="304"/>
      <c r="N87" s="304"/>
      <c r="O87" s="304"/>
      <c r="P87" s="303"/>
      <c r="Q87" s="41" t="str">
        <f>IF(A1stdlife="n/a","n/a",IF(Q$3&gt;(A1stdlife+$E87),(Input!$P$143*(1+rvanilla)^0.5)-SUM($P87:P87),(Input!$P$143*(1+rvanilla)^0.5)/A1stdlife))</f>
        <v>n/a</v>
      </c>
      <c r="R87" s="41" t="str">
        <f>IF(A1stdlife="n/a","n/a",IF(R$3&gt;(A1stdlife+$E87),(Input!$P$143*(1+rvanilla)^0.5)-SUM($P87:Q87),(Input!$P$143*(1+rvanilla)^0.5)/A1stdlife))</f>
        <v>n/a</v>
      </c>
      <c r="S87" s="41" t="str">
        <f>IF(A1stdlife="n/a","n/a",IF(S$3&gt;(A1stdlife+$E87),(Input!$P$143*(1+rvanilla)^0.5)-SUM($P87:R87),(Input!$P$143*(1+rvanilla)^0.5)/A1stdlife))</f>
        <v>n/a</v>
      </c>
      <c r="T87" s="41" t="str">
        <f>IF(A1stdlife="n/a","n/a",IF(T$3&gt;(A1stdlife+$E87),(Input!$P$143*(1+rvanilla)^0.5)-SUM($P87:S87),(Input!$P$143*(1+rvanilla)^0.5)/A1stdlife))</f>
        <v>n/a</v>
      </c>
      <c r="U87" s="41" t="str">
        <f>IF(A1stdlife="n/a","n/a",IF(U$3&gt;(A1stdlife+$E87),(Input!$P$143*(1+rvanilla)^0.5)-SUM($P87:T87),(Input!$P$143*(1+rvanilla)^0.5)/A1stdlife))</f>
        <v>n/a</v>
      </c>
      <c r="V87" s="41" t="str">
        <f>IF(A1stdlife="n/a","n/a",IF(V$3&gt;(A1stdlife+$E87),(Input!$P$143*(1+rvanilla)^0.5)-SUM($P87:U87),(Input!$P$143*(1+rvanilla)^0.5)/A1stdlife))</f>
        <v>n/a</v>
      </c>
      <c r="W87" s="41" t="str">
        <f>IF(A1stdlife="n/a","n/a",IF(W$3&gt;(A1stdlife+$E87),(Input!$P$143*(1+rvanilla)^0.5)-SUM($P87:V87),(Input!$P$143*(1+rvanilla)^0.5)/A1stdlife))</f>
        <v>n/a</v>
      </c>
      <c r="X87" s="41" t="str">
        <f>IF(A1stdlife="n/a","n/a",IF(X$3&gt;(A1stdlife+$E87),(Input!$P$143*(1+rvanilla)^0.5)-SUM($P87:W87),(Input!$P$143*(1+rvanilla)^0.5)/A1stdlife))</f>
        <v>n/a</v>
      </c>
      <c r="Y87" s="41" t="str">
        <f>IF(A1stdlife="n/a","n/a",IF(Y$3&gt;(A1stdlife+$E87),(Input!$P$143*(1+rvanilla)^0.5)-SUM($P87:X87),(Input!$P$143*(1+rvanilla)^0.5)/A1stdlife))</f>
        <v>n/a</v>
      </c>
      <c r="Z87" s="41" t="str">
        <f>IF(A1stdlife="n/a","n/a",IF(Z$3&gt;(A1stdlife+$E87),(Input!$P$143*(1+rvanilla)^0.5)-SUM($P87:Y87),(Input!$P$143*(1+rvanilla)^0.5)/A1stdlife))</f>
        <v>n/a</v>
      </c>
      <c r="AA87" s="41" t="str">
        <f>IF(A1stdlife="n/a","n/a",IF(AA$3&gt;(A1stdlife+$E87),(Input!$P$143*(1+rvanilla)^0.5)-SUM($P87:Z87),(Input!$P$143*(1+rvanilla)^0.5)/A1stdlife))</f>
        <v>n/a</v>
      </c>
      <c r="AB87" s="41" t="str">
        <f>IF(A1stdlife="n/a","n/a",IF(AB$3&gt;(A1stdlife+$E87),(Input!$P$143*(1+rvanilla)^0.5)-SUM($P87:AA87),(Input!$P$143*(1+rvanilla)^0.5)/A1stdlife))</f>
        <v>n/a</v>
      </c>
      <c r="AC87" s="41" t="str">
        <f>IF(A1stdlife="n/a","n/a",IF(AC$3&gt;(A1stdlife+$E87),(Input!$P$143*(1+rvanilla)^0.5)-SUM($P87:AB87),(Input!$P$143*(1+rvanilla)^0.5)/A1stdlife))</f>
        <v>n/a</v>
      </c>
      <c r="AD87" s="41" t="str">
        <f>IF(A1stdlife="n/a","n/a",IF(AD$3&gt;(A1stdlife+$E87),(Input!$P$143*(1+rvanilla)^0.5)-SUM($P87:AC87),(Input!$P$143*(1+rvanilla)^0.5)/A1stdlife))</f>
        <v>n/a</v>
      </c>
      <c r="AE87" s="41" t="str">
        <f>IF(A1stdlife="n/a","n/a",IF(AE$3&gt;(A1stdlife+$E87),(Input!$P$143*(1+rvanilla)^0.5)-SUM($P87:AD87),(Input!$P$143*(1+rvanilla)^0.5)/A1stdlife))</f>
        <v>n/a</v>
      </c>
      <c r="AF87" s="41" t="str">
        <f>IF(A1stdlife="n/a","n/a",IF(AF$3&gt;(A1stdlife+$E87),(Input!$P$143*(1+rvanilla)^0.5)-SUM($P87:AE87),(Input!$P$143*(1+rvanilla)^0.5)/A1stdlife))</f>
        <v>n/a</v>
      </c>
      <c r="AG87" s="41" t="str">
        <f>IF(A1stdlife="n/a","n/a",IF(AG$3&gt;(A1stdlife+$E87),(Input!$P$143*(1+rvanilla)^0.5)-SUM($P87:AF87),(Input!$P$143*(1+rvanilla)^0.5)/A1stdlife))</f>
        <v>n/a</v>
      </c>
      <c r="AH87" s="41" t="str">
        <f>IF(A1stdlife="n/a","n/a",IF(AH$3&gt;(A1stdlife+$E87),(Input!$P$143*(1+rvanilla)^0.5)-SUM($P87:AG87),(Input!$P$143*(1+rvanilla)^0.5)/A1stdlife))</f>
        <v>n/a</v>
      </c>
      <c r="AI87" s="41" t="str">
        <f>IF(A1stdlife="n/a","n/a",IF(AI$3&gt;(A1stdlife+$E87),(Input!$P$143*(1+rvanilla)^0.5)-SUM($P87:AH87),(Input!$P$143*(1+rvanilla)^0.5)/A1stdlife))</f>
        <v>n/a</v>
      </c>
      <c r="AJ87" s="41" t="str">
        <f>IF(A1stdlife="n/a","n/a",IF(AJ$3&gt;(A1stdlife+$E87),(Input!$P$143*(1+rvanilla)^0.5)-SUM($P87:AI87),(Input!$P$143*(1+rvanilla)^0.5)/A1stdlife))</f>
        <v>n/a</v>
      </c>
      <c r="AK87" s="41" t="str">
        <f>IF(A1stdlife="n/a","n/a",IF(AK$3&gt;(A1stdlife+$E87),(Input!$P$143*(1+rvanilla)^0.5)-SUM($P87:AJ87),(Input!$P$143*(1+rvanilla)^0.5)/A1stdlife))</f>
        <v>n/a</v>
      </c>
      <c r="AL87" s="41" t="str">
        <f>IF(A1stdlife="n/a","n/a",IF(AL$3&gt;(A1stdlife+$E87),(Input!$P$143*(1+rvanilla)^0.5)-SUM($P87:AK87),(Input!$P$143*(1+rvanilla)^0.5)/A1stdlife))</f>
        <v>n/a</v>
      </c>
      <c r="AM87" s="41" t="str">
        <f>IF(A1stdlife="n/a","n/a",IF(AM$3&gt;(A1stdlife+$E87),(Input!$P$143*(1+rvanilla)^0.5)-SUM($P87:AL87),(Input!$P$143*(1+rvanilla)^0.5)/A1stdlife))</f>
        <v>n/a</v>
      </c>
      <c r="AN87" s="41" t="str">
        <f>IF(A1stdlife="n/a","n/a",IF(AN$3&gt;(A1stdlife+$E87),(Input!$P$143*(1+rvanilla)^0.5)-SUM($P87:AM87),(Input!$P$143*(1+rvanilla)^0.5)/A1stdlife))</f>
        <v>n/a</v>
      </c>
      <c r="AO87" s="41" t="str">
        <f>IF(A1stdlife="n/a","n/a",IF(AO$3&gt;(A1stdlife+$E87),(Input!$P$143*(1+rvanilla)^0.5)-SUM($P87:AN87),(Input!$P$143*(1+rvanilla)^0.5)/A1stdlife))</f>
        <v>n/a</v>
      </c>
      <c r="AP87" s="41" t="str">
        <f>IF(A1stdlife="n/a","n/a",IF(AP$3&gt;(A1stdlife+$E87),(Input!$P$143*(1+rvanilla)^0.5)-SUM($P87:AO87),(Input!$P$143*(1+rvanilla)^0.5)/A1stdlife))</f>
        <v>n/a</v>
      </c>
      <c r="AQ87" s="41" t="str">
        <f>IF(A1stdlife="n/a","n/a",IF(AQ$3&gt;(A1stdlife+$E87),(Input!$P$143*(1+rvanilla)^0.5)-SUM($P87:AP87),(Input!$P$143*(1+rvanilla)^0.5)/A1stdlife))</f>
        <v>n/a</v>
      </c>
      <c r="AR87" s="41" t="str">
        <f>IF(A1stdlife="n/a","n/a",IF(AR$3&gt;(A1stdlife+$E87),(Input!$P$143*(1+rvanilla)^0.5)-SUM($P87:AQ87),(Input!$P$143*(1+rvanilla)^0.5)/A1stdlife))</f>
        <v>n/a</v>
      </c>
      <c r="AS87" s="41" t="str">
        <f>IF(A1stdlife="n/a","n/a",IF(AS$3&gt;(A1stdlife+$E87),(Input!$P$143*(1+rvanilla)^0.5)-SUM($P87:AR87),(Input!$P$143*(1+rvanilla)^0.5)/A1stdlife))</f>
        <v>n/a</v>
      </c>
      <c r="AT87" s="41" t="str">
        <f>IF(A1stdlife="n/a","n/a",IF(AT$3&gt;(A1stdlife+$E87),(Input!$P$143*(1+rvanilla)^0.5)-SUM($P87:AS87),(Input!$P$143*(1+rvanilla)^0.5)/A1stdlife))</f>
        <v>n/a</v>
      </c>
      <c r="AU87" s="41" t="str">
        <f>IF(A1stdlife="n/a","n/a",IF(AU$3&gt;(A1stdlife+$E87),(Input!$P$143*(1+rvanilla)^0.5)-SUM($P87:AT87),(Input!$P$143*(1+rvanilla)^0.5)/A1stdlife))</f>
        <v>n/a</v>
      </c>
      <c r="AV87" s="41" t="str">
        <f>IF(A1stdlife="n/a","n/a",IF(AV$3&gt;(A1stdlife+$E87),(Input!$P$143*(1+rvanilla)^0.5)-SUM($P87:AU87),(Input!$P$143*(1+rvanilla)^0.5)/A1stdlife))</f>
        <v>n/a</v>
      </c>
      <c r="AW87" s="41" t="str">
        <f>IF(A1stdlife="n/a","n/a",IF(AW$3&gt;(A1stdlife+$E87),(Input!$P$143*(1+rvanilla)^0.5)-SUM($P87:AV87),(Input!$P$143*(1+rvanilla)^0.5)/A1stdlife))</f>
        <v>n/a</v>
      </c>
      <c r="AX87" s="41" t="str">
        <f>IF(A1stdlife="n/a","n/a",IF(AX$3&gt;(A1stdlife+$E87),(Input!$P$143*(1+rvanilla)^0.5)-SUM($P87:AW87),(Input!$P$143*(1+rvanilla)^0.5)/A1stdlife))</f>
        <v>n/a</v>
      </c>
      <c r="AY87" s="41" t="str">
        <f>IF(A1stdlife="n/a","n/a",IF(AY$3&gt;(A1stdlife+$E87),(Input!$P$143*(1+rvanilla)^0.5)-SUM($P87:AX87),(Input!$P$143*(1+rvanilla)^0.5)/A1stdlife))</f>
        <v>n/a</v>
      </c>
      <c r="AZ87" s="41" t="str">
        <f>IF(A1stdlife="n/a","n/a",IF(AZ$3&gt;(A1stdlife+$E87),(Input!$P$143*(1+rvanilla)^0.5)-SUM($P87:AY87),(Input!$P$143*(1+rvanilla)^0.5)/A1stdlife))</f>
        <v>n/a</v>
      </c>
      <c r="BA87" s="41" t="str">
        <f>IF(A1stdlife="n/a","n/a",IF(BA$3&gt;(A1stdlife+$E87),(Input!$P$143*(1+rvanilla)^0.5)-SUM($P87:AZ87),(Input!$P$143*(1+rvanilla)^0.5)/A1stdlife))</f>
        <v>n/a</v>
      </c>
      <c r="BB87" s="41" t="str">
        <f>IF(A1stdlife="n/a","n/a",IF(BB$3&gt;(A1stdlife+$E87),(Input!$P$143*(1+rvanilla)^0.5)-SUM($P87:BA87),(Input!$P$143*(1+rvanilla)^0.5)/A1stdlife))</f>
        <v>n/a</v>
      </c>
      <c r="BC87" s="41" t="str">
        <f>IF(A1stdlife="n/a","n/a",IF(BC$3&gt;(A1stdlife+$E87),(Input!$P$143*(1+rvanilla)^0.5)-SUM($P87:BB87),(Input!$P$143*(1+rvanilla)^0.5)/A1stdlife))</f>
        <v>n/a</v>
      </c>
      <c r="BD87" s="41" t="str">
        <f>IF(A1stdlife="n/a","n/a",IF(BD$3&gt;(A1stdlife+$E87),(Input!$P$143*(1+rvanilla)^0.5)-SUM($P87:BC87),(Input!$P$143*(1+rvanilla)^0.5)/A1stdlife))</f>
        <v>n/a</v>
      </c>
      <c r="BE87" s="41" t="str">
        <f>IF(A1stdlife="n/a","n/a",IF(BE$3&gt;(A1stdlife+$E87),(Input!$P$143*(1+rvanilla)^0.5)-SUM($P87:BD87),(Input!$P$143*(1+rvanilla)^0.5)/A1stdlife))</f>
        <v>n/a</v>
      </c>
      <c r="BF87" s="41" t="str">
        <f>IF(A1stdlife="n/a","n/a",IF(BF$3&gt;(A1stdlife+$E87),(Input!$P$143*(1+rvanilla)^0.5)-SUM($P87:BE87),(Input!$P$143*(1+rvanilla)^0.5)/A1stdlife))</f>
        <v>n/a</v>
      </c>
      <c r="BG87" s="41" t="str">
        <f>IF(A1stdlife="n/a","n/a",IF(BG$3&gt;(A1stdlife+$E87),(Input!$P$143*(1+rvanilla)^0.5)-SUM($P87:BF87),(Input!$P$143*(1+rvanilla)^0.5)/A1stdlife))</f>
        <v>n/a</v>
      </c>
      <c r="BH87" s="41" t="str">
        <f>IF(A1stdlife="n/a","n/a",IF(BH$3&gt;(A1stdlife+$E87),(Input!$P$143*(1+rvanilla)^0.5)-SUM($P87:BG87),(Input!$P$143*(1+rvanilla)^0.5)/A1stdlife))</f>
        <v>n/a</v>
      </c>
      <c r="BI87" s="41" t="str">
        <f>IF(A1stdlife="n/a","n/a",IF(BI$3&gt;(A1stdlife+$E87),(Input!$P$143*(1+rvanilla)^0.5)-SUM($P87:BH87),(Input!$P$143*(1+rvanilla)^0.5)/A1stdlife))</f>
        <v>n/a</v>
      </c>
      <c r="BJ87" s="18"/>
      <c r="BK87" s="18"/>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hidden="1" outlineLevel="1">
      <c r="A88" s="18"/>
      <c r="B88" s="18"/>
      <c r="C88" s="36" t="str">
        <f>Asset1</f>
        <v>Transmission &amp; Zone land &amp; easements</v>
      </c>
      <c r="D88" s="18"/>
      <c r="E88" s="18"/>
      <c r="F88" s="33"/>
      <c r="G88" s="159">
        <f>SUM(G76:G87)</f>
        <v>0</v>
      </c>
      <c r="H88" s="159">
        <f>SUM(H76:H87)</f>
        <v>0</v>
      </c>
      <c r="I88" s="159">
        <f t="shared" ref="I88:BI88" si="40">SUM(I76:I87)</f>
        <v>0</v>
      </c>
      <c r="J88" s="159">
        <f t="shared" si="40"/>
        <v>0</v>
      </c>
      <c r="K88" s="159">
        <f t="shared" si="40"/>
        <v>0</v>
      </c>
      <c r="L88" s="159">
        <f t="shared" si="40"/>
        <v>0</v>
      </c>
      <c r="M88" s="159">
        <f t="shared" si="40"/>
        <v>0</v>
      </c>
      <c r="N88" s="159">
        <f t="shared" si="40"/>
        <v>0</v>
      </c>
      <c r="O88" s="159">
        <f t="shared" si="40"/>
        <v>0</v>
      </c>
      <c r="P88" s="159">
        <f t="shared" si="40"/>
        <v>0</v>
      </c>
      <c r="Q88" s="159">
        <f t="shared" si="40"/>
        <v>0</v>
      </c>
      <c r="R88" s="159">
        <f t="shared" si="40"/>
        <v>0</v>
      </c>
      <c r="S88" s="159">
        <f t="shared" si="40"/>
        <v>0</v>
      </c>
      <c r="T88" s="159">
        <f t="shared" si="40"/>
        <v>0</v>
      </c>
      <c r="U88" s="159">
        <f t="shared" si="40"/>
        <v>0</v>
      </c>
      <c r="V88" s="159">
        <f t="shared" si="40"/>
        <v>0</v>
      </c>
      <c r="W88" s="159">
        <f t="shared" si="40"/>
        <v>0</v>
      </c>
      <c r="X88" s="159">
        <f t="shared" si="40"/>
        <v>0</v>
      </c>
      <c r="Y88" s="159">
        <f t="shared" si="40"/>
        <v>0</v>
      </c>
      <c r="Z88" s="159">
        <f t="shared" si="40"/>
        <v>0</v>
      </c>
      <c r="AA88" s="159">
        <f t="shared" si="40"/>
        <v>0</v>
      </c>
      <c r="AB88" s="159">
        <f t="shared" si="40"/>
        <v>0</v>
      </c>
      <c r="AC88" s="159">
        <f t="shared" si="40"/>
        <v>0</v>
      </c>
      <c r="AD88" s="159">
        <f t="shared" si="40"/>
        <v>0</v>
      </c>
      <c r="AE88" s="159">
        <f t="shared" si="40"/>
        <v>0</v>
      </c>
      <c r="AF88" s="159">
        <f t="shared" si="40"/>
        <v>0</v>
      </c>
      <c r="AG88" s="159">
        <f t="shared" si="40"/>
        <v>0</v>
      </c>
      <c r="AH88" s="159">
        <f t="shared" si="40"/>
        <v>0</v>
      </c>
      <c r="AI88" s="159">
        <f t="shared" si="40"/>
        <v>0</v>
      </c>
      <c r="AJ88" s="159">
        <f t="shared" si="40"/>
        <v>0</v>
      </c>
      <c r="AK88" s="159">
        <f t="shared" si="40"/>
        <v>0</v>
      </c>
      <c r="AL88" s="159">
        <f t="shared" si="40"/>
        <v>0</v>
      </c>
      <c r="AM88" s="159">
        <f t="shared" si="40"/>
        <v>0</v>
      </c>
      <c r="AN88" s="159">
        <f t="shared" si="40"/>
        <v>0</v>
      </c>
      <c r="AO88" s="159">
        <f t="shared" si="40"/>
        <v>0</v>
      </c>
      <c r="AP88" s="159">
        <f t="shared" si="40"/>
        <v>0</v>
      </c>
      <c r="AQ88" s="159">
        <f t="shared" si="40"/>
        <v>0</v>
      </c>
      <c r="AR88" s="159">
        <f t="shared" si="40"/>
        <v>0</v>
      </c>
      <c r="AS88" s="159">
        <f t="shared" si="40"/>
        <v>0</v>
      </c>
      <c r="AT88" s="159">
        <f t="shared" si="40"/>
        <v>0</v>
      </c>
      <c r="AU88" s="159">
        <f t="shared" si="40"/>
        <v>0</v>
      </c>
      <c r="AV88" s="159">
        <f t="shared" si="40"/>
        <v>0</v>
      </c>
      <c r="AW88" s="159">
        <f t="shared" si="40"/>
        <v>0</v>
      </c>
      <c r="AX88" s="159">
        <f t="shared" si="40"/>
        <v>0</v>
      </c>
      <c r="AY88" s="159">
        <f t="shared" si="40"/>
        <v>0</v>
      </c>
      <c r="AZ88" s="159">
        <f t="shared" si="40"/>
        <v>0</v>
      </c>
      <c r="BA88" s="159">
        <f t="shared" si="40"/>
        <v>0</v>
      </c>
      <c r="BB88" s="159">
        <f t="shared" si="40"/>
        <v>0</v>
      </c>
      <c r="BC88" s="159">
        <f t="shared" si="40"/>
        <v>0</v>
      </c>
      <c r="BD88" s="159">
        <f t="shared" si="40"/>
        <v>0</v>
      </c>
      <c r="BE88" s="159">
        <f t="shared" si="40"/>
        <v>0</v>
      </c>
      <c r="BF88" s="159">
        <f t="shared" si="40"/>
        <v>0</v>
      </c>
      <c r="BG88" s="159">
        <f t="shared" si="40"/>
        <v>0</v>
      </c>
      <c r="BH88" s="159">
        <f t="shared" si="40"/>
        <v>0</v>
      </c>
      <c r="BI88" s="159">
        <f t="shared" si="40"/>
        <v>0</v>
      </c>
      <c r="BJ88" s="18"/>
      <c r="BK88" s="1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hidden="1" outlineLevel="2">
      <c r="A89" s="18"/>
      <c r="B89" s="43" t="str">
        <f>C101</f>
        <v>Transmission buildings 132/66kV</v>
      </c>
      <c r="C89" s="44"/>
      <c r="D89" s="45" t="s">
        <v>72</v>
      </c>
      <c r="E89" s="44"/>
      <c r="F89" s="46"/>
      <c r="G89" s="389">
        <f>IF(G$3&gt;A2remlife,A2value-SUM($F89:F89),IF(A2remlife="N/A","n/a",A2value/A2remlife))</f>
        <v>1.2866764323159932</v>
      </c>
      <c r="H89" s="163">
        <f>IF(H$3&gt;A2remlife,A2value-SUM($F89:G89),IF(A2remlife="N/A","n/a",A2value/A2remlife))</f>
        <v>1.2866764323159932</v>
      </c>
      <c r="I89" s="163">
        <f>IF(I$3&gt;A2remlife,A2value-SUM($F89:H89),IF(A2remlife="N/A","n/a",A2value/A2remlife))</f>
        <v>1.2866764323159932</v>
      </c>
      <c r="J89" s="163">
        <f>IF(J$3&gt;A2remlife,A2value-SUM($F89:I89),IF(A2remlife="N/A","n/a",A2value/A2remlife))</f>
        <v>1.2866764323159932</v>
      </c>
      <c r="K89" s="163">
        <f>IF(K$3&gt;A2remlife,A2value-SUM($F89:J89),IF(A2remlife="N/A","n/a",A2value/A2remlife))</f>
        <v>1.2866764323159932</v>
      </c>
      <c r="L89" s="163">
        <f>IF(L$3&gt;A2remlife,A2value-SUM($F89:K89),IF(A2remlife="N/A","n/a",A2value/A2remlife))</f>
        <v>1.2866764323159932</v>
      </c>
      <c r="M89" s="163">
        <f>IF(M$3&gt;A2remlife,A2value-SUM($F89:L89),IF(A2remlife="N/A","n/a",A2value/A2remlife))</f>
        <v>1.2866764323159932</v>
      </c>
      <c r="N89" s="163">
        <f>IF(N$3&gt;A2remlife,A2value-SUM($F89:M89),IF(A2remlife="N/A","n/a",A2value/A2remlife))</f>
        <v>1.2866764323159932</v>
      </c>
      <c r="O89" s="163">
        <f>IF(O$3&gt;A2remlife,A2value-SUM($F89:N89),IF(A2remlife="N/A","n/a",A2value/A2remlife))</f>
        <v>1.2866764323159932</v>
      </c>
      <c r="P89" s="163">
        <f>IF(P$3&gt;A2remlife,A2value-SUM($F89:O89),IF(A2remlife="N/A","n/a",A2value/A2remlife))</f>
        <v>1.2866764323159932</v>
      </c>
      <c r="Q89" s="163">
        <f>IF(Q$3&gt;A2remlife,A2value-SUM($F89:P89),IF(A2remlife="N/A","n/a",A2value/A2remlife))</f>
        <v>1.2866764323159932</v>
      </c>
      <c r="R89" s="163">
        <f>IF(R$3&gt;A2remlife,A2value-SUM($F89:Q89),IF(A2remlife="N/A","n/a",A2value/A2remlife))</f>
        <v>1.2866764323159932</v>
      </c>
      <c r="S89" s="163">
        <f>IF(S$3&gt;A2remlife,A2value-SUM($F89:R89),IF(A2remlife="N/A","n/a",A2value/A2remlife))</f>
        <v>1.2866764323159932</v>
      </c>
      <c r="T89" s="163">
        <f>IF(T$3&gt;A2remlife,A2value-SUM($F89:S89),IF(A2remlife="N/A","n/a",A2value/A2remlife))</f>
        <v>1.2866764323159932</v>
      </c>
      <c r="U89" s="163">
        <f>IF(U$3&gt;A2remlife,A2value-SUM($F89:T89),IF(A2remlife="N/A","n/a",A2value/A2remlife))</f>
        <v>1.2866764323159932</v>
      </c>
      <c r="V89" s="163">
        <f>IF(V$3&gt;A2remlife,A2value-SUM($F89:U89),IF(A2remlife="N/A","n/a",A2value/A2remlife))</f>
        <v>1.2866764323159932</v>
      </c>
      <c r="W89" s="163">
        <f>IF(W$3&gt;A2remlife,A2value-SUM($F89:V89),IF(A2remlife="N/A","n/a",A2value/A2remlife))</f>
        <v>1.2866764323159932</v>
      </c>
      <c r="X89" s="163">
        <f>IF(X$3&gt;A2remlife,A2value-SUM($F89:W89),IF(A2remlife="N/A","n/a",A2value/A2remlife))</f>
        <v>1.2866764323159932</v>
      </c>
      <c r="Y89" s="163">
        <f>IF(Y$3&gt;A2remlife,A2value-SUM($F89:X89),IF(A2remlife="N/A","n/a",A2value/A2remlife))</f>
        <v>1.2866764323159932</v>
      </c>
      <c r="Z89" s="163">
        <f>IF(Z$3&gt;A2remlife,A2value-SUM($F89:Y89),IF(A2remlife="N/A","n/a",A2value/A2remlife))</f>
        <v>1.2866764323159932</v>
      </c>
      <c r="AA89" s="163">
        <f>IF(AA$3&gt;A2remlife,A2value-SUM($F89:Z89),IF(A2remlife="N/A","n/a",A2value/A2remlife))</f>
        <v>1.2866764323159932</v>
      </c>
      <c r="AB89" s="163">
        <f>IF(AB$3&gt;A2remlife,A2value-SUM($F89:AA89),IF(A2remlife="N/A","n/a",A2value/A2remlife))</f>
        <v>1.2866764323159932</v>
      </c>
      <c r="AC89" s="163">
        <f>IF(AC$3&gt;A2remlife,A2value-SUM($F89:AB89),IF(A2remlife="N/A","n/a",A2value/A2remlife))</f>
        <v>1.2866764323159932</v>
      </c>
      <c r="AD89" s="163">
        <f>IF(AD$3&gt;A2remlife,A2value-SUM($F89:AC89),IF(A2remlife="N/A","n/a",A2value/A2remlife))</f>
        <v>1.2866764323159932</v>
      </c>
      <c r="AE89" s="163">
        <f>IF(AE$3&gt;A2remlife,A2value-SUM($F89:AD89),IF(A2remlife="N/A","n/a",A2value/A2remlife))</f>
        <v>1.2866764323159932</v>
      </c>
      <c r="AF89" s="163">
        <f>IF(AF$3&gt;A2remlife,A2value-SUM($F89:AE89),IF(A2remlife="N/A","n/a",A2value/A2remlife))</f>
        <v>1.2866764323159932</v>
      </c>
      <c r="AG89" s="163">
        <f>IF(AG$3&gt;A2remlife,A2value-SUM($F89:AF89),IF(A2remlife="N/A","n/a",A2value/A2remlife))</f>
        <v>1.2866764323159932</v>
      </c>
      <c r="AH89" s="163">
        <f>IF(AH$3&gt;A2remlife,A2value-SUM($F89:AG89),IF(A2remlife="N/A","n/a",A2value/A2remlife))</f>
        <v>1.2866764323159932</v>
      </c>
      <c r="AI89" s="163">
        <f>IF(AI$3&gt;A2remlife,A2value-SUM($F89:AH89),IF(A2remlife="N/A","n/a",A2value/A2remlife))</f>
        <v>1.2866764323159932</v>
      </c>
      <c r="AJ89" s="163">
        <f>IF(AJ$3&gt;A2remlife,A2value-SUM($F89:AI89),IF(A2remlife="N/A","n/a",A2value/A2remlife))</f>
        <v>1.2866764323159932</v>
      </c>
      <c r="AK89" s="163">
        <f>IF(AK$3&gt;A2remlife,A2value-SUM($F89:AJ89),IF(A2remlife="N/A","n/a",A2value/A2remlife))</f>
        <v>1.2866764323159932</v>
      </c>
      <c r="AL89" s="163">
        <f>IF(AL$3&gt;A2remlife,A2value-SUM($F89:AK89),IF(A2remlife="N/A","n/a",A2value/A2remlife))</f>
        <v>1.2866764323159932</v>
      </c>
      <c r="AM89" s="163">
        <f>IF(AM$3&gt;A2remlife,A2value-SUM($F89:AL89),IF(A2remlife="N/A","n/a",A2value/A2remlife))</f>
        <v>1.2866764323159932</v>
      </c>
      <c r="AN89" s="163">
        <f>IF(AN$3&gt;A2remlife,A2value-SUM($F89:AM89),IF(A2remlife="N/A","n/a",A2value/A2remlife))</f>
        <v>1.2866764323159932</v>
      </c>
      <c r="AO89" s="163">
        <f>IF(AO$3&gt;A2remlife,A2value-SUM($F89:AN89),IF(A2remlife="N/A","n/a",A2value/A2remlife))</f>
        <v>1.2866764323159932</v>
      </c>
      <c r="AP89" s="163">
        <f>IF(AP$3&gt;A2remlife,A2value-SUM($F89:AO89),IF(A2remlife="N/A","n/a",A2value/A2remlife))</f>
        <v>1.2866764323159932</v>
      </c>
      <c r="AQ89" s="163">
        <f>IF(AQ$3&gt;A2remlife,A2value-SUM($F89:AP89),IF(A2remlife="N/A","n/a",A2value/A2remlife))</f>
        <v>1.2866764323159932</v>
      </c>
      <c r="AR89" s="163">
        <f>IF(AR$3&gt;A2remlife,A2value-SUM($F89:AQ89),IF(A2remlife="N/A","n/a",A2value/A2remlife))</f>
        <v>1.2866764323159932</v>
      </c>
      <c r="AS89" s="163">
        <f>IF(AS$3&gt;A2remlife,A2value-SUM($F89:AR89),IF(A2remlife="N/A","n/a",A2value/A2remlife))</f>
        <v>1.2866764323159932</v>
      </c>
      <c r="AT89" s="163">
        <f>IF(AT$3&gt;A2remlife,A2value-SUM($F89:AS89),IF(A2remlife="N/A","n/a",A2value/A2remlife))</f>
        <v>1.2866764323159932</v>
      </c>
      <c r="AU89" s="163">
        <f>IF(AU$3&gt;A2remlife,A2value-SUM($F89:AT89),IF(A2remlife="N/A","n/a",A2value/A2remlife))</f>
        <v>1.2866764323159932</v>
      </c>
      <c r="AV89" s="163">
        <f>IF(AV$3&gt;A2remlife,A2value-SUM($F89:AU89),IF(A2remlife="N/A","n/a",A2value/A2remlife))</f>
        <v>1.2866764323159932</v>
      </c>
      <c r="AW89" s="163">
        <f>IF(AW$3&gt;A2remlife,A2value-SUM($F89:AV89),IF(A2remlife="N/A","n/a",A2value/A2remlife))</f>
        <v>1.2866764323159932</v>
      </c>
      <c r="AX89" s="163">
        <f>IF(AX$3&gt;A2remlife,A2value-SUM($F89:AW89),IF(A2remlife="N/A","n/a",A2value/A2remlife))</f>
        <v>1.2866764323159932</v>
      </c>
      <c r="AY89" s="163">
        <f>IF(AY$3&gt;A2remlife,A2value-SUM($F89:AX89),IF(A2remlife="N/A","n/a",A2value/A2remlife))</f>
        <v>1.2866764323159932</v>
      </c>
      <c r="AZ89" s="163">
        <f>IF(AZ$3&gt;A2remlife,A2value-SUM($F89:AY89),IF(A2remlife="N/A","n/a",A2value/A2remlife))</f>
        <v>1.2866764323159932</v>
      </c>
      <c r="BA89" s="163">
        <f>IF(BA$3&gt;A2remlife,A2value-SUM($F89:AZ89),IF(A2remlife="N/A","n/a",A2value/A2remlife))</f>
        <v>0.51584847717799676</v>
      </c>
      <c r="BB89" s="163">
        <f>IF(BB$3&gt;A2remlife,A2value-SUM($F89:BA89),IF(A2remlife="N/A","n/a",A2value/A2remlife))</f>
        <v>0</v>
      </c>
      <c r="BC89" s="163">
        <f>IF(BC$3&gt;A2remlife,A2value-SUM($F89:BB89),IF(A2remlife="N/A","n/a",A2value/A2remlife))</f>
        <v>0</v>
      </c>
      <c r="BD89" s="163">
        <f>IF(BD$3&gt;A2remlife,A2value-SUM($F89:BC89),IF(A2remlife="N/A","n/a",A2value/A2remlife))</f>
        <v>0</v>
      </c>
      <c r="BE89" s="163">
        <f>IF(BE$3&gt;A2remlife,A2value-SUM($F89:BD89),IF(A2remlife="N/A","n/a",A2value/A2remlife))</f>
        <v>0</v>
      </c>
      <c r="BF89" s="163">
        <f>IF(BF$3&gt;A2remlife,A2value-SUM($F89:BE89),IF(A2remlife="N/A","n/a",A2value/A2remlife))</f>
        <v>0</v>
      </c>
      <c r="BG89" s="163">
        <f>IF(BG$3&gt;A2remlife,A2value-SUM($F89:BF89),IF(A2remlife="N/A","n/a",A2value/A2remlife))</f>
        <v>0</v>
      </c>
      <c r="BH89" s="163">
        <f>IF(BH$3&gt;A2remlife,A2value-SUM($F89:BG89),IF(A2remlife="N/A","n/a",A2value/A2remlife))</f>
        <v>0</v>
      </c>
      <c r="BI89" s="163">
        <f>IF(BI$3&gt;A2remlife,A2value-SUM($F89:BH89),IF(A2remlife="N/A","n/a",A2value/A2remlife))</f>
        <v>0</v>
      </c>
      <c r="BJ89" s="18"/>
      <c r="BK89" s="18"/>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idden="1" outlineLevel="2">
      <c r="A90" s="18"/>
      <c r="B90" s="18"/>
      <c r="C90" s="36"/>
      <c r="D90" s="479" t="s">
        <v>71</v>
      </c>
      <c r="E90" s="283">
        <v>0</v>
      </c>
      <c r="F90" s="38"/>
      <c r="G90" s="160"/>
      <c r="H90" s="164"/>
      <c r="I90" s="164"/>
      <c r="J90" s="164"/>
      <c r="K90" s="164"/>
      <c r="L90" s="164"/>
      <c r="M90" s="164"/>
      <c r="N90" s="164"/>
      <c r="O90" s="164"/>
      <c r="P90" s="164"/>
      <c r="Q90" s="164"/>
      <c r="R90" s="164"/>
      <c r="S90" s="164"/>
      <c r="T90" s="164"/>
      <c r="U90" s="164"/>
      <c r="V90" s="164"/>
      <c r="W90" s="164"/>
      <c r="X90" s="164"/>
      <c r="Y90" s="164"/>
      <c r="Z90" s="164"/>
      <c r="AA90" s="164"/>
      <c r="AB90" s="164"/>
      <c r="AC90" s="164"/>
      <c r="AD90" s="164"/>
      <c r="AE90" s="164"/>
      <c r="AF90" s="164"/>
      <c r="AG90" s="164"/>
      <c r="AH90" s="164"/>
      <c r="AI90" s="164"/>
      <c r="AJ90" s="164"/>
      <c r="AK90" s="164"/>
      <c r="AL90" s="164"/>
      <c r="AM90" s="164"/>
      <c r="AN90" s="164"/>
      <c r="AO90" s="164"/>
      <c r="AP90" s="164"/>
      <c r="AQ90" s="164"/>
      <c r="AR90" s="164"/>
      <c r="AS90" s="164"/>
      <c r="AT90" s="164"/>
      <c r="AU90" s="164"/>
      <c r="AV90" s="164"/>
      <c r="AW90" s="164"/>
      <c r="AX90" s="164"/>
      <c r="AY90" s="164"/>
      <c r="AZ90" s="164"/>
      <c r="BA90" s="164"/>
      <c r="BB90" s="164"/>
      <c r="BC90" s="164"/>
      <c r="BD90" s="164"/>
      <c r="BE90" s="164"/>
      <c r="BF90" s="164"/>
      <c r="BG90" s="164"/>
      <c r="BH90" s="164"/>
      <c r="BI90" s="164"/>
      <c r="BJ90" s="18"/>
      <c r="BK90" s="18"/>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hidden="1" outlineLevel="2">
      <c r="A91" s="18"/>
      <c r="B91" s="18"/>
      <c r="C91" s="36"/>
      <c r="D91" s="479"/>
      <c r="E91" s="283">
        <v>1</v>
      </c>
      <c r="F91" s="38"/>
      <c r="G91" s="390"/>
      <c r="H91" s="164">
        <f>IF(A2stdlife="n/a","n/a",IF(H$3&gt;(A2stdlife+$E91),(Input!$G$144*(1+rvanilla)^0.5)-SUM($G91:G91),(Input!$G$144*(1+rvanilla)^0.5)/A2stdlife))</f>
        <v>0.38646898067511098</v>
      </c>
      <c r="I91" s="164">
        <f>IF(A2stdlife="n/a","n/a",IF(I$3&gt;(A2stdlife+$E91),(Input!$G$144*(1+rvanilla)^0.5)-SUM($G91:H91),(Input!$G$144*(1+rvanilla)^0.5)/A2stdlife))</f>
        <v>0.38646898067511098</v>
      </c>
      <c r="J91" s="164">
        <f>IF(A2stdlife="n/a","n/a",IF(J$3&gt;(A2stdlife+$E91),(Input!$G$144*(1+rvanilla)^0.5)-SUM($G91:I91),(Input!$G$144*(1+rvanilla)^0.5)/A2stdlife))</f>
        <v>0.38646898067511098</v>
      </c>
      <c r="K91" s="164">
        <f>IF(A2stdlife="n/a","n/a",IF(K$3&gt;(A2stdlife+$E91),(Input!$G$144*(1+rvanilla)^0.5)-SUM($G91:J91),(Input!$G$144*(1+rvanilla)^0.5)/A2stdlife))</f>
        <v>0.38646898067511098</v>
      </c>
      <c r="L91" s="164">
        <f>IF(A2stdlife="n/a","n/a",IF(L$3&gt;(A2stdlife+$E91),(Input!$G$144*(1+rvanilla)^0.5)-SUM($G91:K91),(Input!$G$144*(1+rvanilla)^0.5)/A2stdlife))</f>
        <v>0.38646898067511098</v>
      </c>
      <c r="M91" s="164">
        <f>IF(A2stdlife="n/a","n/a",IF(M$3&gt;(A2stdlife+$E91),(Input!$G$144*(1+rvanilla)^0.5)-SUM($G91:L91),(Input!$G$144*(1+rvanilla)^0.5)/A2stdlife))</f>
        <v>0.38646898067511098</v>
      </c>
      <c r="N91" s="164">
        <f>IF(A2stdlife="n/a","n/a",IF(N$3&gt;(A2stdlife+$E91),(Input!$G$144*(1+rvanilla)^0.5)-SUM($G91:M91),(Input!$G$144*(1+rvanilla)^0.5)/A2stdlife))</f>
        <v>0.38646898067511098</v>
      </c>
      <c r="O91" s="164">
        <f>IF(A2stdlife="n/a","n/a",IF(O$3&gt;(A2stdlife+$E91),(Input!$G$144*(1+rvanilla)^0.5)-SUM($G91:N91),(Input!$G$144*(1+rvanilla)^0.5)/A2stdlife))</f>
        <v>0.38646898067511098</v>
      </c>
      <c r="P91" s="164">
        <f>IF(A2stdlife="n/a","n/a",IF(P$3&gt;(A2stdlife+$E91),(Input!$G$144*(1+rvanilla)^0.5)-SUM($G91:O91),(Input!$G$144*(1+rvanilla)^0.5)/A2stdlife))</f>
        <v>0.38646898067511098</v>
      </c>
      <c r="Q91" s="164">
        <f>IF(A2stdlife="n/a","n/a",IF(Q$3&gt;(A2stdlife+$E91),(Input!$G$144*(1+rvanilla)^0.5)-SUM($G91:P91),(Input!$G$144*(1+rvanilla)^0.5)/A2stdlife))</f>
        <v>0.38646898067511098</v>
      </c>
      <c r="R91" s="164">
        <f>IF(A2stdlife="n/a","n/a",IF(R$3&gt;(A2stdlife+$E91),(Input!$G$144*(1+rvanilla)^0.5)-SUM($G91:Q91),(Input!$G$144*(1+rvanilla)^0.5)/A2stdlife))</f>
        <v>0.38646898067511098</v>
      </c>
      <c r="S91" s="164">
        <f>IF(A2stdlife="n/a","n/a",IF(S$3&gt;(A2stdlife+$E91),(Input!$G$144*(1+rvanilla)^0.5)-SUM($G91:R91),(Input!$G$144*(1+rvanilla)^0.5)/A2stdlife))</f>
        <v>0.38646898067511098</v>
      </c>
      <c r="T91" s="164">
        <f>IF(A2stdlife="n/a","n/a",IF(T$3&gt;(A2stdlife+$E91),(Input!$G$144*(1+rvanilla)^0.5)-SUM($G91:S91),(Input!$G$144*(1+rvanilla)^0.5)/A2stdlife))</f>
        <v>0.38646898067511098</v>
      </c>
      <c r="U91" s="164">
        <f>IF(A2stdlife="n/a","n/a",IF(U$3&gt;(A2stdlife+$E91),(Input!$G$144*(1+rvanilla)^0.5)-SUM($G91:T91),(Input!$G$144*(1+rvanilla)^0.5)/A2stdlife))</f>
        <v>0.38646898067511098</v>
      </c>
      <c r="V91" s="164">
        <f>IF(A2stdlife="n/a","n/a",IF(V$3&gt;(A2stdlife+$E91),(Input!$G$144*(1+rvanilla)^0.5)-SUM($G91:U91),(Input!$G$144*(1+rvanilla)^0.5)/A2stdlife))</f>
        <v>0.38646898067511098</v>
      </c>
      <c r="W91" s="164">
        <f>IF(A2stdlife="n/a","n/a",IF(W$3&gt;(A2stdlife+$E91),(Input!$G$144*(1+rvanilla)^0.5)-SUM($G91:V91),(Input!$G$144*(1+rvanilla)^0.5)/A2stdlife))</f>
        <v>0.38646898067511098</v>
      </c>
      <c r="X91" s="164">
        <f>IF(A2stdlife="n/a","n/a",IF(X$3&gt;(A2stdlife+$E91),(Input!$G$144*(1+rvanilla)^0.5)-SUM($G91:W91),(Input!$G$144*(1+rvanilla)^0.5)/A2stdlife))</f>
        <v>0.38646898067511098</v>
      </c>
      <c r="Y91" s="164">
        <f>IF(A2stdlife="n/a","n/a",IF(Y$3&gt;(A2stdlife+$E91),(Input!$G$144*(1+rvanilla)^0.5)-SUM($G91:X91),(Input!$G$144*(1+rvanilla)^0.5)/A2stdlife))</f>
        <v>0.38646898067511098</v>
      </c>
      <c r="Z91" s="164">
        <f>IF(A2stdlife="n/a","n/a",IF(Z$3&gt;(A2stdlife+$E91),(Input!$G$144*(1+rvanilla)^0.5)-SUM($G91:Y91),(Input!$G$144*(1+rvanilla)^0.5)/A2stdlife))</f>
        <v>0.38646898067511098</v>
      </c>
      <c r="AA91" s="164">
        <f>IF(A2stdlife="n/a","n/a",IF(AA$3&gt;(A2stdlife+$E91),(Input!$G$144*(1+rvanilla)^0.5)-SUM($G91:Z91),(Input!$G$144*(1+rvanilla)^0.5)/A2stdlife))</f>
        <v>0.38646898067511098</v>
      </c>
      <c r="AB91" s="164">
        <f>IF(A2stdlife="n/a","n/a",IF(AB$3&gt;(A2stdlife+$E91),(Input!$G$144*(1+rvanilla)^0.5)-SUM($G91:AA91),(Input!$G$144*(1+rvanilla)^0.5)/A2stdlife))</f>
        <v>0.38646898067511098</v>
      </c>
      <c r="AC91" s="164">
        <f>IF(A2stdlife="n/a","n/a",IF(AC$3&gt;(A2stdlife+$E91),(Input!$G$144*(1+rvanilla)^0.5)-SUM($G91:AB91),(Input!$G$144*(1+rvanilla)^0.5)/A2stdlife))</f>
        <v>0.38646898067511098</v>
      </c>
      <c r="AD91" s="164">
        <f>IF(A2stdlife="n/a","n/a",IF(AD$3&gt;(A2stdlife+$E91),(Input!$G$144*(1+rvanilla)^0.5)-SUM($G91:AC91),(Input!$G$144*(1+rvanilla)^0.5)/A2stdlife))</f>
        <v>0.38646898067511098</v>
      </c>
      <c r="AE91" s="164">
        <f>IF(A2stdlife="n/a","n/a",IF(AE$3&gt;(A2stdlife+$E91),(Input!$G$144*(1+rvanilla)^0.5)-SUM($G91:AD91),(Input!$G$144*(1+rvanilla)^0.5)/A2stdlife))</f>
        <v>0.38646898067511098</v>
      </c>
      <c r="AF91" s="164">
        <f>IF(A2stdlife="n/a","n/a",IF(AF$3&gt;(A2stdlife+$E91),(Input!$G$144*(1+rvanilla)^0.5)-SUM($G91:AE91),(Input!$G$144*(1+rvanilla)^0.5)/A2stdlife))</f>
        <v>0.38646898067511098</v>
      </c>
      <c r="AG91" s="164">
        <f>IF(A2stdlife="n/a","n/a",IF(AG$3&gt;(A2stdlife+$E91),(Input!$G$144*(1+rvanilla)^0.5)-SUM($G91:AF91),(Input!$G$144*(1+rvanilla)^0.5)/A2stdlife))</f>
        <v>0.38646898067511098</v>
      </c>
      <c r="AH91" s="164">
        <f>IF(A2stdlife="n/a","n/a",IF(AH$3&gt;(A2stdlife+$E91),(Input!$G$144*(1+rvanilla)^0.5)-SUM($G91:AG91),(Input!$G$144*(1+rvanilla)^0.5)/A2stdlife))</f>
        <v>0.38646898067511098</v>
      </c>
      <c r="AI91" s="164">
        <f>IF(A2stdlife="n/a","n/a",IF(AI$3&gt;(A2stdlife+$E91),(Input!$G$144*(1+rvanilla)^0.5)-SUM($G91:AH91),(Input!$G$144*(1+rvanilla)^0.5)/A2stdlife))</f>
        <v>0.38646898067511098</v>
      </c>
      <c r="AJ91" s="164">
        <f>IF(A2stdlife="n/a","n/a",IF(AJ$3&gt;(A2stdlife+$E91),(Input!$G$144*(1+rvanilla)^0.5)-SUM($G91:AI91),(Input!$G$144*(1+rvanilla)^0.5)/A2stdlife))</f>
        <v>0.38646898067511098</v>
      </c>
      <c r="AK91" s="164">
        <f>IF(A2stdlife="n/a","n/a",IF(AK$3&gt;(A2stdlife+$E91),(Input!$G$144*(1+rvanilla)^0.5)-SUM($G91:AJ91),(Input!$G$144*(1+rvanilla)^0.5)/A2stdlife))</f>
        <v>0.38646898067511098</v>
      </c>
      <c r="AL91" s="164">
        <f>IF(A2stdlife="n/a","n/a",IF(AL$3&gt;(A2stdlife+$E91),(Input!$G$144*(1+rvanilla)^0.5)-SUM($G91:AK91),(Input!$G$144*(1+rvanilla)^0.5)/A2stdlife))</f>
        <v>0.38646898067511098</v>
      </c>
      <c r="AM91" s="164">
        <f>IF(A2stdlife="n/a","n/a",IF(AM$3&gt;(A2stdlife+$E91),(Input!$G$144*(1+rvanilla)^0.5)-SUM($G91:AL91),(Input!$G$144*(1+rvanilla)^0.5)/A2stdlife))</f>
        <v>0.38646898067511098</v>
      </c>
      <c r="AN91" s="164">
        <f>IF(A2stdlife="n/a","n/a",IF(AN$3&gt;(A2stdlife+$E91),(Input!$G$144*(1+rvanilla)^0.5)-SUM($G91:AM91),(Input!$G$144*(1+rvanilla)^0.5)/A2stdlife))</f>
        <v>0.38646898067511098</v>
      </c>
      <c r="AO91" s="164">
        <f>IF(A2stdlife="n/a","n/a",IF(AO$3&gt;(A2stdlife+$E91),(Input!$G$144*(1+rvanilla)^0.5)-SUM($G91:AN91),(Input!$G$144*(1+rvanilla)^0.5)/A2stdlife))</f>
        <v>0.38646898067511098</v>
      </c>
      <c r="AP91" s="164">
        <f>IF(A2stdlife="n/a","n/a",IF(AP$3&gt;(A2stdlife+$E91),(Input!$G$144*(1+rvanilla)^0.5)-SUM($G91:AO91),(Input!$G$144*(1+rvanilla)^0.5)/A2stdlife))</f>
        <v>0.38646898067511098</v>
      </c>
      <c r="AQ91" s="164">
        <f>IF(A2stdlife="n/a","n/a",IF(AQ$3&gt;(A2stdlife+$E91),(Input!$G$144*(1+rvanilla)^0.5)-SUM($G91:AP91),(Input!$G$144*(1+rvanilla)^0.5)/A2stdlife))</f>
        <v>0.38646898067511098</v>
      </c>
      <c r="AR91" s="164">
        <f>IF(A2stdlife="n/a","n/a",IF(AR$3&gt;(A2stdlife+$E91),(Input!$G$144*(1+rvanilla)^0.5)-SUM($G91:AQ91),(Input!$G$144*(1+rvanilla)^0.5)/A2stdlife))</f>
        <v>0.38646898067511098</v>
      </c>
      <c r="AS91" s="164">
        <f>IF(A2stdlife="n/a","n/a",IF(AS$3&gt;(A2stdlife+$E91),(Input!$G$144*(1+rvanilla)^0.5)-SUM($G91:AR91),(Input!$G$144*(1+rvanilla)^0.5)/A2stdlife))</f>
        <v>0.38646898067511098</v>
      </c>
      <c r="AT91" s="164">
        <f>IF(A2stdlife="n/a","n/a",IF(AT$3&gt;(A2stdlife+$E91),(Input!$G$144*(1+rvanilla)^0.5)-SUM($G91:AS91),(Input!$G$144*(1+rvanilla)^0.5)/A2stdlife))</f>
        <v>0.38646898067511098</v>
      </c>
      <c r="AU91" s="164">
        <f>IF(A2stdlife="n/a","n/a",IF(AU$3&gt;(A2stdlife+$E91),(Input!$G$144*(1+rvanilla)^0.5)-SUM($G91:AT91),(Input!$G$144*(1+rvanilla)^0.5)/A2stdlife))</f>
        <v>0.38646898067511098</v>
      </c>
      <c r="AV91" s="164">
        <f>IF(A2stdlife="n/a","n/a",IF(AV$3&gt;(A2stdlife+$E91),(Input!$G$144*(1+rvanilla)^0.5)-SUM($G91:AU91),(Input!$G$144*(1+rvanilla)^0.5)/A2stdlife))</f>
        <v>0.38646898067511098</v>
      </c>
      <c r="AW91" s="164">
        <f>IF(A2stdlife="n/a","n/a",IF(AW$3&gt;(A2stdlife+$E91),(Input!$G$144*(1+rvanilla)^0.5)-SUM($G91:AV91),(Input!$G$144*(1+rvanilla)^0.5)/A2stdlife))</f>
        <v>0.38646898067511098</v>
      </c>
      <c r="AX91" s="164">
        <f>IF(A2stdlife="n/a","n/a",IF(AX$3&gt;(A2stdlife+$E91),(Input!$G$144*(1+rvanilla)^0.5)-SUM($G91:AW91),(Input!$G$144*(1+rvanilla)^0.5)/A2stdlife))</f>
        <v>0.38646898067511098</v>
      </c>
      <c r="AY91" s="164">
        <f>IF(A2stdlife="n/a","n/a",IF(AY$3&gt;(A2stdlife+$E91),(Input!$G$144*(1+rvanilla)^0.5)-SUM($G91:AX91),(Input!$G$144*(1+rvanilla)^0.5)/A2stdlife))</f>
        <v>0.38646898067511098</v>
      </c>
      <c r="AZ91" s="164">
        <f>IF(A2stdlife="n/a","n/a",IF(AZ$3&gt;(A2stdlife+$E91),(Input!$G$144*(1+rvanilla)^0.5)-SUM($G91:AY91),(Input!$G$144*(1+rvanilla)^0.5)/A2stdlife))</f>
        <v>0.38646898067511098</v>
      </c>
      <c r="BA91" s="164">
        <f>IF(A2stdlife="n/a","n/a",IF(BA$3&gt;(A2stdlife+$E91),(Input!$G$144*(1+rvanilla)^0.5)-SUM($G91:AZ91),(Input!$G$144*(1+rvanilla)^0.5)/A2stdlife))</f>
        <v>0.38646898067511098</v>
      </c>
      <c r="BB91" s="164">
        <f>IF(A2stdlife="n/a","n/a",IF(BB$3&gt;(A2stdlife+$E91),(Input!$G$144*(1+rvanilla)^0.5)-SUM($G91:BA91),(Input!$G$144*(1+rvanilla)^0.5)/A2stdlife))</f>
        <v>0.38646898067511098</v>
      </c>
      <c r="BC91" s="164">
        <f>IF(A2stdlife="n/a","n/a",IF(BC$3&gt;(A2stdlife+$E91),(Input!$G$144*(1+rvanilla)^0.5)-SUM($G91:BB91),(Input!$G$144*(1+rvanilla)^0.5)/A2stdlife))</f>
        <v>0.38646898067511098</v>
      </c>
      <c r="BD91" s="164">
        <f>IF(A2stdlife="n/a","n/a",IF(BD$3&gt;(A2stdlife+$E91),(Input!$G$144*(1+rvanilla)^0.5)-SUM($G91:BC91),(Input!$G$144*(1+rvanilla)^0.5)/A2stdlife))</f>
        <v>0.38646898067511098</v>
      </c>
      <c r="BE91" s="164">
        <f>IF(A2stdlife="n/a","n/a",IF(BE$3&gt;(A2stdlife+$E91),(Input!$G$144*(1+rvanilla)^0.5)-SUM($G91:BD91),(Input!$G$144*(1+rvanilla)^0.5)/A2stdlife))</f>
        <v>0.38646898067511098</v>
      </c>
      <c r="BF91" s="164">
        <f>IF(A2stdlife="n/a","n/a",IF(BF$3&gt;(A2stdlife+$E91),(Input!$G$144*(1+rvanilla)^0.5)-SUM($G91:BE91),(Input!$G$144*(1+rvanilla)^0.5)/A2stdlife))</f>
        <v>0.38646898067511098</v>
      </c>
      <c r="BG91" s="164">
        <f>IF(A2stdlife="n/a","n/a",IF(BG$3&gt;(A2stdlife+$E91),(Input!$G$144*(1+rvanilla)^0.5)-SUM($G91:BF91),(Input!$G$144*(1+rvanilla)^0.5)/A2stdlife))</f>
        <v>0.38646898067511098</v>
      </c>
      <c r="BH91" s="164">
        <f>IF(A2stdlife="n/a","n/a",IF(BH$3&gt;(A2stdlife+$E91),(Input!$G$144*(1+rvanilla)^0.5)-SUM($G91:BG91),(Input!$G$144*(1+rvanilla)^0.5)/A2stdlife))</f>
        <v>0.38646898067511098</v>
      </c>
      <c r="BI91" s="164">
        <f>IF(A2stdlife="n/a","n/a",IF(BI$3&gt;(A2stdlife+$E91),(Input!$G$144*(1+rvanilla)^0.5)-SUM($G91:BH91),(Input!$G$144*(1+rvanilla)^0.5)/A2stdlife))</f>
        <v>0.38646898067511098</v>
      </c>
      <c r="BJ91" s="18"/>
      <c r="BK91" s="18"/>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hidden="1" outlineLevel="2">
      <c r="A92" s="18"/>
      <c r="B92" s="18"/>
      <c r="C92" s="36"/>
      <c r="D92" s="479"/>
      <c r="E92" s="283">
        <v>2</v>
      </c>
      <c r="F92" s="38"/>
      <c r="G92" s="391"/>
      <c r="H92" s="307"/>
      <c r="I92" s="164">
        <f>IF(A2stdlife="n/a","n/a",IF(I$3&gt;(A2stdlife+$E92),(Input!$H$144*(1+rvanilla)^0.5)-SUM($H92:H92),(Input!$H$144*(1+rvanilla)^0.5)/A2stdlife))</f>
        <v>0.43672721638407958</v>
      </c>
      <c r="J92" s="164">
        <f>IF(A2stdlife="n/a","n/a",IF(J$3&gt;(A2stdlife+$E92),(Input!$H$144*(1+rvanilla)^0.5)-SUM($H92:I92),(Input!$H$144*(1+rvanilla)^0.5)/A2stdlife))</f>
        <v>0.43672721638407958</v>
      </c>
      <c r="K92" s="164">
        <f>IF(A2stdlife="n/a","n/a",IF(K$3&gt;(A2stdlife+$E92),(Input!$H$144*(1+rvanilla)^0.5)-SUM($H92:J92),(Input!$H$144*(1+rvanilla)^0.5)/A2stdlife))</f>
        <v>0.43672721638407958</v>
      </c>
      <c r="L92" s="164">
        <f>IF(A2stdlife="n/a","n/a",IF(L$3&gt;(A2stdlife+$E92),(Input!$H$144*(1+rvanilla)^0.5)-SUM($H92:K92),(Input!$H$144*(1+rvanilla)^0.5)/A2stdlife))</f>
        <v>0.43672721638407958</v>
      </c>
      <c r="M92" s="164">
        <f>IF(A2stdlife="n/a","n/a",IF(M$3&gt;(A2stdlife+$E92),(Input!$H$144*(1+rvanilla)^0.5)-SUM($H92:L92),(Input!$H$144*(1+rvanilla)^0.5)/A2stdlife))</f>
        <v>0.43672721638407958</v>
      </c>
      <c r="N92" s="164">
        <f>IF(A2stdlife="n/a","n/a",IF(N$3&gt;(A2stdlife+$E92),(Input!$H$144*(1+rvanilla)^0.5)-SUM($H92:M92),(Input!$H$144*(1+rvanilla)^0.5)/A2stdlife))</f>
        <v>0.43672721638407958</v>
      </c>
      <c r="O92" s="164">
        <f>IF(A2stdlife="n/a","n/a",IF(O$3&gt;(A2stdlife+$E92),(Input!$H$144*(1+rvanilla)^0.5)-SUM($H92:N92),(Input!$H$144*(1+rvanilla)^0.5)/A2stdlife))</f>
        <v>0.43672721638407958</v>
      </c>
      <c r="P92" s="164">
        <f>IF(A2stdlife="n/a","n/a",IF(P$3&gt;(A2stdlife+$E92),(Input!$H$144*(1+rvanilla)^0.5)-SUM($H92:O92),(Input!$H$144*(1+rvanilla)^0.5)/A2stdlife))</f>
        <v>0.43672721638407958</v>
      </c>
      <c r="Q92" s="164">
        <f>IF(A2stdlife="n/a","n/a",IF(Q$3&gt;(A2stdlife+$E92),(Input!$H$144*(1+rvanilla)^0.5)-SUM($H92:P92),(Input!$H$144*(1+rvanilla)^0.5)/A2stdlife))</f>
        <v>0.43672721638407958</v>
      </c>
      <c r="R92" s="164">
        <f>IF(A2stdlife="n/a","n/a",IF(R$3&gt;(A2stdlife+$E92),(Input!$H$144*(1+rvanilla)^0.5)-SUM($H92:Q92),(Input!$H$144*(1+rvanilla)^0.5)/A2stdlife))</f>
        <v>0.43672721638407958</v>
      </c>
      <c r="S92" s="164">
        <f>IF(A2stdlife="n/a","n/a",IF(S$3&gt;(A2stdlife+$E92),(Input!$H$144*(1+rvanilla)^0.5)-SUM($H92:R92),(Input!$H$144*(1+rvanilla)^0.5)/A2stdlife))</f>
        <v>0.43672721638407958</v>
      </c>
      <c r="T92" s="164">
        <f>IF(A2stdlife="n/a","n/a",IF(T$3&gt;(A2stdlife+$E92),(Input!$H$144*(1+rvanilla)^0.5)-SUM($H92:S92),(Input!$H$144*(1+rvanilla)^0.5)/A2stdlife))</f>
        <v>0.43672721638407958</v>
      </c>
      <c r="U92" s="164">
        <f>IF(A2stdlife="n/a","n/a",IF(U$3&gt;(A2stdlife+$E92),(Input!$H$144*(1+rvanilla)^0.5)-SUM($H92:T92),(Input!$H$144*(1+rvanilla)^0.5)/A2stdlife))</f>
        <v>0.43672721638407958</v>
      </c>
      <c r="V92" s="164">
        <f>IF(A2stdlife="n/a","n/a",IF(V$3&gt;(A2stdlife+$E92),(Input!$H$144*(1+rvanilla)^0.5)-SUM($H92:U92),(Input!$H$144*(1+rvanilla)^0.5)/A2stdlife))</f>
        <v>0.43672721638407958</v>
      </c>
      <c r="W92" s="164">
        <f>IF(A2stdlife="n/a","n/a",IF(W$3&gt;(A2stdlife+$E92),(Input!$H$144*(1+rvanilla)^0.5)-SUM($H92:V92),(Input!$H$144*(1+rvanilla)^0.5)/A2stdlife))</f>
        <v>0.43672721638407958</v>
      </c>
      <c r="X92" s="164">
        <f>IF(A2stdlife="n/a","n/a",IF(X$3&gt;(A2stdlife+$E92),(Input!$H$144*(1+rvanilla)^0.5)-SUM($H92:W92),(Input!$H$144*(1+rvanilla)^0.5)/A2stdlife))</f>
        <v>0.43672721638407958</v>
      </c>
      <c r="Y92" s="164">
        <f>IF(A2stdlife="n/a","n/a",IF(Y$3&gt;(A2stdlife+$E92),(Input!$H$144*(1+rvanilla)^0.5)-SUM($H92:X92),(Input!$H$144*(1+rvanilla)^0.5)/A2stdlife))</f>
        <v>0.43672721638407958</v>
      </c>
      <c r="Z92" s="164">
        <f>IF(A2stdlife="n/a","n/a",IF(Z$3&gt;(A2stdlife+$E92),(Input!$H$144*(1+rvanilla)^0.5)-SUM($H92:Y92),(Input!$H$144*(1+rvanilla)^0.5)/A2stdlife))</f>
        <v>0.43672721638407958</v>
      </c>
      <c r="AA92" s="164">
        <f>IF(A2stdlife="n/a","n/a",IF(AA$3&gt;(A2stdlife+$E92),(Input!$H$144*(1+rvanilla)^0.5)-SUM($H92:Z92),(Input!$H$144*(1+rvanilla)^0.5)/A2stdlife))</f>
        <v>0.43672721638407958</v>
      </c>
      <c r="AB92" s="164">
        <f>IF(A2stdlife="n/a","n/a",IF(AB$3&gt;(A2stdlife+$E92),(Input!$H$144*(1+rvanilla)^0.5)-SUM($H92:AA92),(Input!$H$144*(1+rvanilla)^0.5)/A2stdlife))</f>
        <v>0.43672721638407958</v>
      </c>
      <c r="AC92" s="164">
        <f>IF(A2stdlife="n/a","n/a",IF(AC$3&gt;(A2stdlife+$E92),(Input!$H$144*(1+rvanilla)^0.5)-SUM($H92:AB92),(Input!$H$144*(1+rvanilla)^0.5)/A2stdlife))</f>
        <v>0.43672721638407958</v>
      </c>
      <c r="AD92" s="164">
        <f>IF(A2stdlife="n/a","n/a",IF(AD$3&gt;(A2stdlife+$E92),(Input!$H$144*(1+rvanilla)^0.5)-SUM($H92:AC92),(Input!$H$144*(1+rvanilla)^0.5)/A2stdlife))</f>
        <v>0.43672721638407958</v>
      </c>
      <c r="AE92" s="164">
        <f>IF(A2stdlife="n/a","n/a",IF(AE$3&gt;(A2stdlife+$E92),(Input!$H$144*(1+rvanilla)^0.5)-SUM($H92:AD92),(Input!$H$144*(1+rvanilla)^0.5)/A2stdlife))</f>
        <v>0.43672721638407958</v>
      </c>
      <c r="AF92" s="164">
        <f>IF(A2stdlife="n/a","n/a",IF(AF$3&gt;(A2stdlife+$E92),(Input!$H$144*(1+rvanilla)^0.5)-SUM($H92:AE92),(Input!$H$144*(1+rvanilla)^0.5)/A2stdlife))</f>
        <v>0.43672721638407958</v>
      </c>
      <c r="AG92" s="164">
        <f>IF(A2stdlife="n/a","n/a",IF(AG$3&gt;(A2stdlife+$E92),(Input!$H$144*(1+rvanilla)^0.5)-SUM($H92:AF92),(Input!$H$144*(1+rvanilla)^0.5)/A2stdlife))</f>
        <v>0.43672721638407958</v>
      </c>
      <c r="AH92" s="164">
        <f>IF(A2stdlife="n/a","n/a",IF(AH$3&gt;(A2stdlife+$E92),(Input!$H$144*(1+rvanilla)^0.5)-SUM($H92:AG92),(Input!$H$144*(1+rvanilla)^0.5)/A2stdlife))</f>
        <v>0.43672721638407958</v>
      </c>
      <c r="AI92" s="164">
        <f>IF(A2stdlife="n/a","n/a",IF(AI$3&gt;(A2stdlife+$E92),(Input!$H$144*(1+rvanilla)^0.5)-SUM($H92:AH92),(Input!$H$144*(1+rvanilla)^0.5)/A2stdlife))</f>
        <v>0.43672721638407958</v>
      </c>
      <c r="AJ92" s="164">
        <f>IF(A2stdlife="n/a","n/a",IF(AJ$3&gt;(A2stdlife+$E92),(Input!$H$144*(1+rvanilla)^0.5)-SUM($H92:AI92),(Input!$H$144*(1+rvanilla)^0.5)/A2stdlife))</f>
        <v>0.43672721638407958</v>
      </c>
      <c r="AK92" s="164">
        <f>IF(A2stdlife="n/a","n/a",IF(AK$3&gt;(A2stdlife+$E92),(Input!$H$144*(1+rvanilla)^0.5)-SUM($H92:AJ92),(Input!$H$144*(1+rvanilla)^0.5)/A2stdlife))</f>
        <v>0.43672721638407958</v>
      </c>
      <c r="AL92" s="164">
        <f>IF(A2stdlife="n/a","n/a",IF(AL$3&gt;(A2stdlife+$E92),(Input!$H$144*(1+rvanilla)^0.5)-SUM($H92:AK92),(Input!$H$144*(1+rvanilla)^0.5)/A2stdlife))</f>
        <v>0.43672721638407958</v>
      </c>
      <c r="AM92" s="164">
        <f>IF(A2stdlife="n/a","n/a",IF(AM$3&gt;(A2stdlife+$E92),(Input!$H$144*(1+rvanilla)^0.5)-SUM($H92:AL92),(Input!$H$144*(1+rvanilla)^0.5)/A2stdlife))</f>
        <v>0.43672721638407958</v>
      </c>
      <c r="AN92" s="164">
        <f>IF(A2stdlife="n/a","n/a",IF(AN$3&gt;(A2stdlife+$E92),(Input!$H$144*(1+rvanilla)^0.5)-SUM($H92:AM92),(Input!$H$144*(1+rvanilla)^0.5)/A2stdlife))</f>
        <v>0.43672721638407958</v>
      </c>
      <c r="AO92" s="164">
        <f>IF(A2stdlife="n/a","n/a",IF(AO$3&gt;(A2stdlife+$E92),(Input!$H$144*(1+rvanilla)^0.5)-SUM($H92:AN92),(Input!$H$144*(1+rvanilla)^0.5)/A2stdlife))</f>
        <v>0.43672721638407958</v>
      </c>
      <c r="AP92" s="164">
        <f>IF(A2stdlife="n/a","n/a",IF(AP$3&gt;(A2stdlife+$E92),(Input!$H$144*(1+rvanilla)^0.5)-SUM($H92:AO92),(Input!$H$144*(1+rvanilla)^0.5)/A2stdlife))</f>
        <v>0.43672721638407958</v>
      </c>
      <c r="AQ92" s="164">
        <f>IF(A2stdlife="n/a","n/a",IF(AQ$3&gt;(A2stdlife+$E92),(Input!$H$144*(1+rvanilla)^0.5)-SUM($H92:AP92),(Input!$H$144*(1+rvanilla)^0.5)/A2stdlife))</f>
        <v>0.43672721638407958</v>
      </c>
      <c r="AR92" s="164">
        <f>IF(A2stdlife="n/a","n/a",IF(AR$3&gt;(A2stdlife+$E92),(Input!$H$144*(1+rvanilla)^0.5)-SUM($H92:AQ92),(Input!$H$144*(1+rvanilla)^0.5)/A2stdlife))</f>
        <v>0.43672721638407958</v>
      </c>
      <c r="AS92" s="164">
        <f>IF(A2stdlife="n/a","n/a",IF(AS$3&gt;(A2stdlife+$E92),(Input!$H$144*(1+rvanilla)^0.5)-SUM($H92:AR92),(Input!$H$144*(1+rvanilla)^0.5)/A2stdlife))</f>
        <v>0.43672721638407958</v>
      </c>
      <c r="AT92" s="164">
        <f>IF(A2stdlife="n/a","n/a",IF(AT$3&gt;(A2stdlife+$E92),(Input!$H$144*(1+rvanilla)^0.5)-SUM($H92:AS92),(Input!$H$144*(1+rvanilla)^0.5)/A2stdlife))</f>
        <v>0.43672721638407958</v>
      </c>
      <c r="AU92" s="164">
        <f>IF(A2stdlife="n/a","n/a",IF(AU$3&gt;(A2stdlife+$E92),(Input!$H$144*(1+rvanilla)^0.5)-SUM($H92:AT92),(Input!$H$144*(1+rvanilla)^0.5)/A2stdlife))</f>
        <v>0.43672721638407958</v>
      </c>
      <c r="AV92" s="164">
        <f>IF(A2stdlife="n/a","n/a",IF(AV$3&gt;(A2stdlife+$E92),(Input!$H$144*(1+rvanilla)^0.5)-SUM($H92:AU92),(Input!$H$144*(1+rvanilla)^0.5)/A2stdlife))</f>
        <v>0.43672721638407958</v>
      </c>
      <c r="AW92" s="164">
        <f>IF(A2stdlife="n/a","n/a",IF(AW$3&gt;(A2stdlife+$E92),(Input!$H$144*(1+rvanilla)^0.5)-SUM($H92:AV92),(Input!$H$144*(1+rvanilla)^0.5)/A2stdlife))</f>
        <v>0.43672721638407958</v>
      </c>
      <c r="AX92" s="164">
        <f>IF(A2stdlife="n/a","n/a",IF(AX$3&gt;(A2stdlife+$E92),(Input!$H$144*(1+rvanilla)^0.5)-SUM($H92:AW92),(Input!$H$144*(1+rvanilla)^0.5)/A2stdlife))</f>
        <v>0.43672721638407958</v>
      </c>
      <c r="AY92" s="164">
        <f>IF(A2stdlife="n/a","n/a",IF(AY$3&gt;(A2stdlife+$E92),(Input!$H$144*(1+rvanilla)^0.5)-SUM($H92:AX92),(Input!$H$144*(1+rvanilla)^0.5)/A2stdlife))</f>
        <v>0.43672721638407958</v>
      </c>
      <c r="AZ92" s="164">
        <f>IF(A2stdlife="n/a","n/a",IF(AZ$3&gt;(A2stdlife+$E92),(Input!$H$144*(1+rvanilla)^0.5)-SUM($H92:AY92),(Input!$H$144*(1+rvanilla)^0.5)/A2stdlife))</f>
        <v>0.43672721638407958</v>
      </c>
      <c r="BA92" s="164">
        <f>IF(A2stdlife="n/a","n/a",IF(BA$3&gt;(A2stdlife+$E92),(Input!$H$144*(1+rvanilla)^0.5)-SUM($H92:AZ92),(Input!$H$144*(1+rvanilla)^0.5)/A2stdlife))</f>
        <v>0.43672721638407958</v>
      </c>
      <c r="BB92" s="164">
        <f>IF(A2stdlife="n/a","n/a",IF(BB$3&gt;(A2stdlife+$E92),(Input!$H$144*(1+rvanilla)^0.5)-SUM($H92:BA92),(Input!$H$144*(1+rvanilla)^0.5)/A2stdlife))</f>
        <v>0.43672721638407958</v>
      </c>
      <c r="BC92" s="164">
        <f>IF(A2stdlife="n/a","n/a",IF(BC$3&gt;(A2stdlife+$E92),(Input!$H$144*(1+rvanilla)^0.5)-SUM($H92:BB92),(Input!$H$144*(1+rvanilla)^0.5)/A2stdlife))</f>
        <v>0.43672721638407958</v>
      </c>
      <c r="BD92" s="164">
        <f>IF(A2stdlife="n/a","n/a",IF(BD$3&gt;(A2stdlife+$E92),(Input!$H$144*(1+rvanilla)^0.5)-SUM($H92:BC92),(Input!$H$144*(1+rvanilla)^0.5)/A2stdlife))</f>
        <v>0.43672721638407958</v>
      </c>
      <c r="BE92" s="164">
        <f>IF(A2stdlife="n/a","n/a",IF(BE$3&gt;(A2stdlife+$E92),(Input!$H$144*(1+rvanilla)^0.5)-SUM($H92:BD92),(Input!$H$144*(1+rvanilla)^0.5)/A2stdlife))</f>
        <v>0.43672721638407958</v>
      </c>
      <c r="BF92" s="164">
        <f>IF(A2stdlife="n/a","n/a",IF(BF$3&gt;(A2stdlife+$E92),(Input!$H$144*(1+rvanilla)^0.5)-SUM($H92:BE92),(Input!$H$144*(1+rvanilla)^0.5)/A2stdlife))</f>
        <v>0.43672721638407958</v>
      </c>
      <c r="BG92" s="164">
        <f>IF(A2stdlife="n/a","n/a",IF(BG$3&gt;(A2stdlife+$E92),(Input!$H$144*(1+rvanilla)^0.5)-SUM($H92:BF92),(Input!$H$144*(1+rvanilla)^0.5)/A2stdlife))</f>
        <v>0.43672721638407958</v>
      </c>
      <c r="BH92" s="164">
        <f>IF(A2stdlife="n/a","n/a",IF(BH$3&gt;(A2stdlife+$E92),(Input!$H$144*(1+rvanilla)^0.5)-SUM($H92:BG92),(Input!$H$144*(1+rvanilla)^0.5)/A2stdlife))</f>
        <v>0.43672721638407958</v>
      </c>
      <c r="BI92" s="164">
        <f>IF(A2stdlife="n/a","n/a",IF(BI$3&gt;(A2stdlife+$E92),(Input!$H$144*(1+rvanilla)^0.5)-SUM($H92:BH92),(Input!$H$144*(1+rvanilla)^0.5)/A2stdlife))</f>
        <v>0.43672721638407958</v>
      </c>
      <c r="BJ92" s="18"/>
      <c r="BK92" s="18"/>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hidden="1" outlineLevel="2">
      <c r="A93" s="18"/>
      <c r="B93" s="18"/>
      <c r="C93" s="36"/>
      <c r="D93" s="479"/>
      <c r="E93" s="283">
        <v>3</v>
      </c>
      <c r="F93" s="38"/>
      <c r="G93" s="391"/>
      <c r="H93" s="308"/>
      <c r="I93" s="307"/>
      <c r="J93" s="164">
        <f>IF(A2stdlife="n/a","n/a",IF(J$3&gt;(A2stdlife+$E93),(Input!$I$144*(1+rvanilla)^0.5)-SUM($I93:I93),(Input!$I$144*(1+rvanilla)^0.5)/A2stdlife))</f>
        <v>0.20616835427211991</v>
      </c>
      <c r="K93" s="164">
        <f>IF(A2stdlife="n/a","n/a",IF(K$3&gt;(A2stdlife+$E93),(Input!$I$144*(1+rvanilla)^0.5)-SUM($I93:J93),(Input!$I$144*(1+rvanilla)^0.5)/A2stdlife))</f>
        <v>0.20616835427211991</v>
      </c>
      <c r="L93" s="164">
        <f>IF(A2stdlife="n/a","n/a",IF(L$3&gt;(A2stdlife+$E93),(Input!$I$144*(1+rvanilla)^0.5)-SUM($I93:K93),(Input!$I$144*(1+rvanilla)^0.5)/A2stdlife))</f>
        <v>0.20616835427211991</v>
      </c>
      <c r="M93" s="164">
        <f>IF(A2stdlife="n/a","n/a",IF(M$3&gt;(A2stdlife+$E93),(Input!$I$144*(1+rvanilla)^0.5)-SUM($I93:L93),(Input!$I$144*(1+rvanilla)^0.5)/A2stdlife))</f>
        <v>0.20616835427211991</v>
      </c>
      <c r="N93" s="164">
        <f>IF(A2stdlife="n/a","n/a",IF(N$3&gt;(A2stdlife+$E93),(Input!$I$144*(1+rvanilla)^0.5)-SUM($I93:M93),(Input!$I$144*(1+rvanilla)^0.5)/A2stdlife))</f>
        <v>0.20616835427211991</v>
      </c>
      <c r="O93" s="164">
        <f>IF(A2stdlife="n/a","n/a",IF(O$3&gt;(A2stdlife+$E93),(Input!$I$144*(1+rvanilla)^0.5)-SUM($I93:N93),(Input!$I$144*(1+rvanilla)^0.5)/A2stdlife))</f>
        <v>0.20616835427211991</v>
      </c>
      <c r="P93" s="164">
        <f>IF(A2stdlife="n/a","n/a",IF(P$3&gt;(A2stdlife+$E93),(Input!$I$144*(1+rvanilla)^0.5)-SUM($I93:O93),(Input!$I$144*(1+rvanilla)^0.5)/A2stdlife))</f>
        <v>0.20616835427211991</v>
      </c>
      <c r="Q93" s="164">
        <f>IF(A2stdlife="n/a","n/a",IF(Q$3&gt;(A2stdlife+$E93),(Input!$I$144*(1+rvanilla)^0.5)-SUM($I93:P93),(Input!$I$144*(1+rvanilla)^0.5)/A2stdlife))</f>
        <v>0.20616835427211991</v>
      </c>
      <c r="R93" s="164">
        <f>IF(A2stdlife="n/a","n/a",IF(R$3&gt;(A2stdlife+$E93),(Input!$I$144*(1+rvanilla)^0.5)-SUM($I93:Q93),(Input!$I$144*(1+rvanilla)^0.5)/A2stdlife))</f>
        <v>0.20616835427211991</v>
      </c>
      <c r="S93" s="164">
        <f>IF(A2stdlife="n/a","n/a",IF(S$3&gt;(A2stdlife+$E93),(Input!$I$144*(1+rvanilla)^0.5)-SUM($I93:R93),(Input!$I$144*(1+rvanilla)^0.5)/A2stdlife))</f>
        <v>0.20616835427211991</v>
      </c>
      <c r="T93" s="164">
        <f>IF(A2stdlife="n/a","n/a",IF(T$3&gt;(A2stdlife+$E93),(Input!$I$144*(1+rvanilla)^0.5)-SUM($I93:S93),(Input!$I$144*(1+rvanilla)^0.5)/A2stdlife))</f>
        <v>0.20616835427211991</v>
      </c>
      <c r="U93" s="164">
        <f>IF(A2stdlife="n/a","n/a",IF(U$3&gt;(A2stdlife+$E93),(Input!$I$144*(1+rvanilla)^0.5)-SUM($I93:T93),(Input!$I$144*(1+rvanilla)^0.5)/A2stdlife))</f>
        <v>0.20616835427211991</v>
      </c>
      <c r="V93" s="164">
        <f>IF(A2stdlife="n/a","n/a",IF(V$3&gt;(A2stdlife+$E93),(Input!$I$144*(1+rvanilla)^0.5)-SUM($I93:U93),(Input!$I$144*(1+rvanilla)^0.5)/A2stdlife))</f>
        <v>0.20616835427211991</v>
      </c>
      <c r="W93" s="164">
        <f>IF(A2stdlife="n/a","n/a",IF(W$3&gt;(A2stdlife+$E93),(Input!$I$144*(1+rvanilla)^0.5)-SUM($I93:V93),(Input!$I$144*(1+rvanilla)^0.5)/A2stdlife))</f>
        <v>0.20616835427211991</v>
      </c>
      <c r="X93" s="164">
        <f>IF(A2stdlife="n/a","n/a",IF(X$3&gt;(A2stdlife+$E93),(Input!$I$144*(1+rvanilla)^0.5)-SUM($I93:W93),(Input!$I$144*(1+rvanilla)^0.5)/A2stdlife))</f>
        <v>0.20616835427211991</v>
      </c>
      <c r="Y93" s="164">
        <f>IF(A2stdlife="n/a","n/a",IF(Y$3&gt;(A2stdlife+$E93),(Input!$I$144*(1+rvanilla)^0.5)-SUM($I93:X93),(Input!$I$144*(1+rvanilla)^0.5)/A2stdlife))</f>
        <v>0.20616835427211991</v>
      </c>
      <c r="Z93" s="164">
        <f>IF(A2stdlife="n/a","n/a",IF(Z$3&gt;(A2stdlife+$E93),(Input!$I$144*(1+rvanilla)^0.5)-SUM($I93:Y93),(Input!$I$144*(1+rvanilla)^0.5)/A2stdlife))</f>
        <v>0.20616835427211991</v>
      </c>
      <c r="AA93" s="164">
        <f>IF(A2stdlife="n/a","n/a",IF(AA$3&gt;(A2stdlife+$E93),(Input!$I$144*(1+rvanilla)^0.5)-SUM($I93:Z93),(Input!$I$144*(1+rvanilla)^0.5)/A2stdlife))</f>
        <v>0.20616835427211991</v>
      </c>
      <c r="AB93" s="164">
        <f>IF(A2stdlife="n/a","n/a",IF(AB$3&gt;(A2stdlife+$E93),(Input!$I$144*(1+rvanilla)^0.5)-SUM($I93:AA93),(Input!$I$144*(1+rvanilla)^0.5)/A2stdlife))</f>
        <v>0.20616835427211991</v>
      </c>
      <c r="AC93" s="164">
        <f>IF(A2stdlife="n/a","n/a",IF(AC$3&gt;(A2stdlife+$E93),(Input!$I$144*(1+rvanilla)^0.5)-SUM($I93:AB93),(Input!$I$144*(1+rvanilla)^0.5)/A2stdlife))</f>
        <v>0.20616835427211991</v>
      </c>
      <c r="AD93" s="164">
        <f>IF(A2stdlife="n/a","n/a",IF(AD$3&gt;(A2stdlife+$E93),(Input!$I$144*(1+rvanilla)^0.5)-SUM($I93:AC93),(Input!$I$144*(1+rvanilla)^0.5)/A2stdlife))</f>
        <v>0.20616835427211991</v>
      </c>
      <c r="AE93" s="164">
        <f>IF(A2stdlife="n/a","n/a",IF(AE$3&gt;(A2stdlife+$E93),(Input!$I$144*(1+rvanilla)^0.5)-SUM($I93:AD93),(Input!$I$144*(1+rvanilla)^0.5)/A2stdlife))</f>
        <v>0.20616835427211991</v>
      </c>
      <c r="AF93" s="164">
        <f>IF(A2stdlife="n/a","n/a",IF(AF$3&gt;(A2stdlife+$E93),(Input!$I$144*(1+rvanilla)^0.5)-SUM($I93:AE93),(Input!$I$144*(1+rvanilla)^0.5)/A2stdlife))</f>
        <v>0.20616835427211991</v>
      </c>
      <c r="AG93" s="164">
        <f>IF(A2stdlife="n/a","n/a",IF(AG$3&gt;(A2stdlife+$E93),(Input!$I$144*(1+rvanilla)^0.5)-SUM($I93:AF93),(Input!$I$144*(1+rvanilla)^0.5)/A2stdlife))</f>
        <v>0.20616835427211991</v>
      </c>
      <c r="AH93" s="164">
        <f>IF(A2stdlife="n/a","n/a",IF(AH$3&gt;(A2stdlife+$E93),(Input!$I$144*(1+rvanilla)^0.5)-SUM($I93:AG93),(Input!$I$144*(1+rvanilla)^0.5)/A2stdlife))</f>
        <v>0.20616835427211991</v>
      </c>
      <c r="AI93" s="164">
        <f>IF(A2stdlife="n/a","n/a",IF(AI$3&gt;(A2stdlife+$E93),(Input!$I$144*(1+rvanilla)^0.5)-SUM($I93:AH93),(Input!$I$144*(1+rvanilla)^0.5)/A2stdlife))</f>
        <v>0.20616835427211991</v>
      </c>
      <c r="AJ93" s="164">
        <f>IF(A2stdlife="n/a","n/a",IF(AJ$3&gt;(A2stdlife+$E93),(Input!$I$144*(1+rvanilla)^0.5)-SUM($I93:AI93),(Input!$I$144*(1+rvanilla)^0.5)/A2stdlife))</f>
        <v>0.20616835427211991</v>
      </c>
      <c r="AK93" s="164">
        <f>IF(A2stdlife="n/a","n/a",IF(AK$3&gt;(A2stdlife+$E93),(Input!$I$144*(1+rvanilla)^0.5)-SUM($I93:AJ93),(Input!$I$144*(1+rvanilla)^0.5)/A2stdlife))</f>
        <v>0.20616835427211991</v>
      </c>
      <c r="AL93" s="164">
        <f>IF(A2stdlife="n/a","n/a",IF(AL$3&gt;(A2stdlife+$E93),(Input!$I$144*(1+rvanilla)^0.5)-SUM($I93:AK93),(Input!$I$144*(1+rvanilla)^0.5)/A2stdlife))</f>
        <v>0.20616835427211991</v>
      </c>
      <c r="AM93" s="164">
        <f>IF(A2stdlife="n/a","n/a",IF(AM$3&gt;(A2stdlife+$E93),(Input!$I$144*(1+rvanilla)^0.5)-SUM($I93:AL93),(Input!$I$144*(1+rvanilla)^0.5)/A2stdlife))</f>
        <v>0.20616835427211991</v>
      </c>
      <c r="AN93" s="164">
        <f>IF(A2stdlife="n/a","n/a",IF(AN$3&gt;(A2stdlife+$E93),(Input!$I$144*(1+rvanilla)^0.5)-SUM($I93:AM93),(Input!$I$144*(1+rvanilla)^0.5)/A2stdlife))</f>
        <v>0.20616835427211991</v>
      </c>
      <c r="AO93" s="164">
        <f>IF(A2stdlife="n/a","n/a",IF(AO$3&gt;(A2stdlife+$E93),(Input!$I$144*(1+rvanilla)^0.5)-SUM($I93:AN93),(Input!$I$144*(1+rvanilla)^0.5)/A2stdlife))</f>
        <v>0.20616835427211991</v>
      </c>
      <c r="AP93" s="164">
        <f>IF(A2stdlife="n/a","n/a",IF(AP$3&gt;(A2stdlife+$E93),(Input!$I$144*(1+rvanilla)^0.5)-SUM($I93:AO93),(Input!$I$144*(1+rvanilla)^0.5)/A2stdlife))</f>
        <v>0.20616835427211991</v>
      </c>
      <c r="AQ93" s="164">
        <f>IF(A2stdlife="n/a","n/a",IF(AQ$3&gt;(A2stdlife+$E93),(Input!$I$144*(1+rvanilla)^0.5)-SUM($I93:AP93),(Input!$I$144*(1+rvanilla)^0.5)/A2stdlife))</f>
        <v>0.20616835427211991</v>
      </c>
      <c r="AR93" s="164">
        <f>IF(A2stdlife="n/a","n/a",IF(AR$3&gt;(A2stdlife+$E93),(Input!$I$144*(1+rvanilla)^0.5)-SUM($I93:AQ93),(Input!$I$144*(1+rvanilla)^0.5)/A2stdlife))</f>
        <v>0.20616835427211991</v>
      </c>
      <c r="AS93" s="164">
        <f>IF(A2stdlife="n/a","n/a",IF(AS$3&gt;(A2stdlife+$E93),(Input!$I$144*(1+rvanilla)^0.5)-SUM($I93:AR93),(Input!$I$144*(1+rvanilla)^0.5)/A2stdlife))</f>
        <v>0.20616835427211991</v>
      </c>
      <c r="AT93" s="164">
        <f>IF(A2stdlife="n/a","n/a",IF(AT$3&gt;(A2stdlife+$E93),(Input!$I$144*(1+rvanilla)^0.5)-SUM($I93:AS93),(Input!$I$144*(1+rvanilla)^0.5)/A2stdlife))</f>
        <v>0.20616835427211991</v>
      </c>
      <c r="AU93" s="164">
        <f>IF(A2stdlife="n/a","n/a",IF(AU$3&gt;(A2stdlife+$E93),(Input!$I$144*(1+rvanilla)^0.5)-SUM($I93:AT93),(Input!$I$144*(1+rvanilla)^0.5)/A2stdlife))</f>
        <v>0.20616835427211991</v>
      </c>
      <c r="AV93" s="164">
        <f>IF(A2stdlife="n/a","n/a",IF(AV$3&gt;(A2stdlife+$E93),(Input!$I$144*(1+rvanilla)^0.5)-SUM($I93:AU93),(Input!$I$144*(1+rvanilla)^0.5)/A2stdlife))</f>
        <v>0.20616835427211991</v>
      </c>
      <c r="AW93" s="164">
        <f>IF(A2stdlife="n/a","n/a",IF(AW$3&gt;(A2stdlife+$E93),(Input!$I$144*(1+rvanilla)^0.5)-SUM($I93:AV93),(Input!$I$144*(1+rvanilla)^0.5)/A2stdlife))</f>
        <v>0.20616835427211991</v>
      </c>
      <c r="AX93" s="164">
        <f>IF(A2stdlife="n/a","n/a",IF(AX$3&gt;(A2stdlife+$E93),(Input!$I$144*(1+rvanilla)^0.5)-SUM($I93:AW93),(Input!$I$144*(1+rvanilla)^0.5)/A2stdlife))</f>
        <v>0.20616835427211991</v>
      </c>
      <c r="AY93" s="164">
        <f>IF(A2stdlife="n/a","n/a",IF(AY$3&gt;(A2stdlife+$E93),(Input!$I$144*(1+rvanilla)^0.5)-SUM($I93:AX93),(Input!$I$144*(1+rvanilla)^0.5)/A2stdlife))</f>
        <v>0.20616835427211991</v>
      </c>
      <c r="AZ93" s="164">
        <f>IF(A2stdlife="n/a","n/a",IF(AZ$3&gt;(A2stdlife+$E93),(Input!$I$144*(1+rvanilla)^0.5)-SUM($I93:AY93),(Input!$I$144*(1+rvanilla)^0.5)/A2stdlife))</f>
        <v>0.20616835427211991</v>
      </c>
      <c r="BA93" s="164">
        <f>IF(A2stdlife="n/a","n/a",IF(BA$3&gt;(A2stdlife+$E93),(Input!$I$144*(1+rvanilla)^0.5)-SUM($I93:AZ93),(Input!$I$144*(1+rvanilla)^0.5)/A2stdlife))</f>
        <v>0.20616835427211991</v>
      </c>
      <c r="BB93" s="164">
        <f>IF(A2stdlife="n/a","n/a",IF(BB$3&gt;(A2stdlife+$E93),(Input!$I$144*(1+rvanilla)^0.5)-SUM($I93:BA93),(Input!$I$144*(1+rvanilla)^0.5)/A2stdlife))</f>
        <v>0.20616835427211991</v>
      </c>
      <c r="BC93" s="164">
        <f>IF(A2stdlife="n/a","n/a",IF(BC$3&gt;(A2stdlife+$E93),(Input!$I$144*(1+rvanilla)^0.5)-SUM($I93:BB93),(Input!$I$144*(1+rvanilla)^0.5)/A2stdlife))</f>
        <v>0.20616835427211991</v>
      </c>
      <c r="BD93" s="164">
        <f>IF(A2stdlife="n/a","n/a",IF(BD$3&gt;(A2stdlife+$E93),(Input!$I$144*(1+rvanilla)^0.5)-SUM($I93:BC93),(Input!$I$144*(1+rvanilla)^0.5)/A2stdlife))</f>
        <v>0.20616835427211991</v>
      </c>
      <c r="BE93" s="164">
        <f>IF(A2stdlife="n/a","n/a",IF(BE$3&gt;(A2stdlife+$E93),(Input!$I$144*(1+rvanilla)^0.5)-SUM($I93:BD93),(Input!$I$144*(1+rvanilla)^0.5)/A2stdlife))</f>
        <v>0.20616835427211991</v>
      </c>
      <c r="BF93" s="164">
        <f>IF(A2stdlife="n/a","n/a",IF(BF$3&gt;(A2stdlife+$E93),(Input!$I$144*(1+rvanilla)^0.5)-SUM($I93:BE93),(Input!$I$144*(1+rvanilla)^0.5)/A2stdlife))</f>
        <v>0.20616835427211991</v>
      </c>
      <c r="BG93" s="164">
        <f>IF(A2stdlife="n/a","n/a",IF(BG$3&gt;(A2stdlife+$E93),(Input!$I$144*(1+rvanilla)^0.5)-SUM($I93:BF93),(Input!$I$144*(1+rvanilla)^0.5)/A2stdlife))</f>
        <v>0.20616835427211991</v>
      </c>
      <c r="BH93" s="164">
        <f>IF(A2stdlife="n/a","n/a",IF(BH$3&gt;(A2stdlife+$E93),(Input!$I$144*(1+rvanilla)^0.5)-SUM($I93:BG93),(Input!$I$144*(1+rvanilla)^0.5)/A2stdlife))</f>
        <v>0.20616835427211991</v>
      </c>
      <c r="BI93" s="164">
        <f>IF(A2stdlife="n/a","n/a",IF(BI$3&gt;(A2stdlife+$E93),(Input!$I$144*(1+rvanilla)^0.5)-SUM($I93:BH93),(Input!$I$144*(1+rvanilla)^0.5)/A2stdlife))</f>
        <v>0.20616835427211991</v>
      </c>
      <c r="BJ93" s="18"/>
      <c r="BK93" s="18"/>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hidden="1" outlineLevel="2">
      <c r="A94" s="18"/>
      <c r="B94" s="18"/>
      <c r="C94" s="36"/>
      <c r="D94" s="479"/>
      <c r="E94" s="283">
        <v>4</v>
      </c>
      <c r="F94" s="38"/>
      <c r="G94" s="391"/>
      <c r="H94" s="308"/>
      <c r="I94" s="308"/>
      <c r="J94" s="307"/>
      <c r="K94" s="164">
        <f>IF(A2stdlife="n/a","n/a",IF(K$3&gt;(A2stdlife+$E94),(Input!$J$144*(1+rvanilla)^0.5)-SUM($J94:J94),(Input!$J$144*(1+rvanilla)^0.5)/A2stdlife))</f>
        <v>0.12365657712752533</v>
      </c>
      <c r="L94" s="164">
        <f>IF(A2stdlife="n/a","n/a",IF(L$3&gt;(A2stdlife+$E94),(Input!$J$144*(1+rvanilla)^0.5)-SUM($J94:K94),(Input!$J$144*(1+rvanilla)^0.5)/A2stdlife))</f>
        <v>0.12365657712752533</v>
      </c>
      <c r="M94" s="164">
        <f>IF(A2stdlife="n/a","n/a",IF(M$3&gt;(A2stdlife+$E94),(Input!$J$144*(1+rvanilla)^0.5)-SUM($J94:L94),(Input!$J$144*(1+rvanilla)^0.5)/A2stdlife))</f>
        <v>0.12365657712752533</v>
      </c>
      <c r="N94" s="164">
        <f>IF(A2stdlife="n/a","n/a",IF(N$3&gt;(A2stdlife+$E94),(Input!$J$144*(1+rvanilla)^0.5)-SUM($J94:M94),(Input!$J$144*(1+rvanilla)^0.5)/A2stdlife))</f>
        <v>0.12365657712752533</v>
      </c>
      <c r="O94" s="164">
        <f>IF(A2stdlife="n/a","n/a",IF(O$3&gt;(A2stdlife+$E94),(Input!$J$144*(1+rvanilla)^0.5)-SUM($J94:N94),(Input!$J$144*(1+rvanilla)^0.5)/A2stdlife))</f>
        <v>0.12365657712752533</v>
      </c>
      <c r="P94" s="164">
        <f>IF(A2stdlife="n/a","n/a",IF(P$3&gt;(A2stdlife+$E94),(Input!$J$144*(1+rvanilla)^0.5)-SUM($J94:O94),(Input!$J$144*(1+rvanilla)^0.5)/A2stdlife))</f>
        <v>0.12365657712752533</v>
      </c>
      <c r="Q94" s="164">
        <f>IF(A2stdlife="n/a","n/a",IF(Q$3&gt;(A2stdlife+$E94),(Input!$J$144*(1+rvanilla)^0.5)-SUM($J94:P94),(Input!$J$144*(1+rvanilla)^0.5)/A2stdlife))</f>
        <v>0.12365657712752533</v>
      </c>
      <c r="R94" s="164">
        <f>IF(A2stdlife="n/a","n/a",IF(R$3&gt;(A2stdlife+$E94),(Input!$J$144*(1+rvanilla)^0.5)-SUM($J94:Q94),(Input!$J$144*(1+rvanilla)^0.5)/A2stdlife))</f>
        <v>0.12365657712752533</v>
      </c>
      <c r="S94" s="164">
        <f>IF(A2stdlife="n/a","n/a",IF(S$3&gt;(A2stdlife+$E94),(Input!$J$144*(1+rvanilla)^0.5)-SUM($J94:R94),(Input!$J$144*(1+rvanilla)^0.5)/A2stdlife))</f>
        <v>0.12365657712752533</v>
      </c>
      <c r="T94" s="164">
        <f>IF(A2stdlife="n/a","n/a",IF(T$3&gt;(A2stdlife+$E94),(Input!$J$144*(1+rvanilla)^0.5)-SUM($J94:S94),(Input!$J$144*(1+rvanilla)^0.5)/A2stdlife))</f>
        <v>0.12365657712752533</v>
      </c>
      <c r="U94" s="164">
        <f>IF(A2stdlife="n/a","n/a",IF(U$3&gt;(A2stdlife+$E94),(Input!$J$144*(1+rvanilla)^0.5)-SUM($J94:T94),(Input!$J$144*(1+rvanilla)^0.5)/A2stdlife))</f>
        <v>0.12365657712752533</v>
      </c>
      <c r="V94" s="164">
        <f>IF(A2stdlife="n/a","n/a",IF(V$3&gt;(A2stdlife+$E94),(Input!$J$144*(1+rvanilla)^0.5)-SUM($J94:U94),(Input!$J$144*(1+rvanilla)^0.5)/A2stdlife))</f>
        <v>0.12365657712752533</v>
      </c>
      <c r="W94" s="164">
        <f>IF(A2stdlife="n/a","n/a",IF(W$3&gt;(A2stdlife+$E94),(Input!$J$144*(1+rvanilla)^0.5)-SUM($J94:V94),(Input!$J$144*(1+rvanilla)^0.5)/A2stdlife))</f>
        <v>0.12365657712752533</v>
      </c>
      <c r="X94" s="164">
        <f>IF(A2stdlife="n/a","n/a",IF(X$3&gt;(A2stdlife+$E94),(Input!$J$144*(1+rvanilla)^0.5)-SUM($J94:W94),(Input!$J$144*(1+rvanilla)^0.5)/A2stdlife))</f>
        <v>0.12365657712752533</v>
      </c>
      <c r="Y94" s="164">
        <f>IF(A2stdlife="n/a","n/a",IF(Y$3&gt;(A2stdlife+$E94),(Input!$J$144*(1+rvanilla)^0.5)-SUM($J94:X94),(Input!$J$144*(1+rvanilla)^0.5)/A2stdlife))</f>
        <v>0.12365657712752533</v>
      </c>
      <c r="Z94" s="164">
        <f>IF(A2stdlife="n/a","n/a",IF(Z$3&gt;(A2stdlife+$E94),(Input!$J$144*(1+rvanilla)^0.5)-SUM($J94:Y94),(Input!$J$144*(1+rvanilla)^0.5)/A2stdlife))</f>
        <v>0.12365657712752533</v>
      </c>
      <c r="AA94" s="164">
        <f>IF(A2stdlife="n/a","n/a",IF(AA$3&gt;(A2stdlife+$E94),(Input!$J$144*(1+rvanilla)^0.5)-SUM($J94:Z94),(Input!$J$144*(1+rvanilla)^0.5)/A2stdlife))</f>
        <v>0.12365657712752533</v>
      </c>
      <c r="AB94" s="164">
        <f>IF(A2stdlife="n/a","n/a",IF(AB$3&gt;(A2stdlife+$E94),(Input!$J$144*(1+rvanilla)^0.5)-SUM($J94:AA94),(Input!$J$144*(1+rvanilla)^0.5)/A2stdlife))</f>
        <v>0.12365657712752533</v>
      </c>
      <c r="AC94" s="164">
        <f>IF(A2stdlife="n/a","n/a",IF(AC$3&gt;(A2stdlife+$E94),(Input!$J$144*(1+rvanilla)^0.5)-SUM($J94:AB94),(Input!$J$144*(1+rvanilla)^0.5)/A2stdlife))</f>
        <v>0.12365657712752533</v>
      </c>
      <c r="AD94" s="164">
        <f>IF(A2stdlife="n/a","n/a",IF(AD$3&gt;(A2stdlife+$E94),(Input!$J$144*(1+rvanilla)^0.5)-SUM($J94:AC94),(Input!$J$144*(1+rvanilla)^0.5)/A2stdlife))</f>
        <v>0.12365657712752533</v>
      </c>
      <c r="AE94" s="164">
        <f>IF(A2stdlife="n/a","n/a",IF(AE$3&gt;(A2stdlife+$E94),(Input!$J$144*(1+rvanilla)^0.5)-SUM($J94:AD94),(Input!$J$144*(1+rvanilla)^0.5)/A2stdlife))</f>
        <v>0.12365657712752533</v>
      </c>
      <c r="AF94" s="164">
        <f>IF(A2stdlife="n/a","n/a",IF(AF$3&gt;(A2stdlife+$E94),(Input!$J$144*(1+rvanilla)^0.5)-SUM($J94:AE94),(Input!$J$144*(1+rvanilla)^0.5)/A2stdlife))</f>
        <v>0.12365657712752533</v>
      </c>
      <c r="AG94" s="164">
        <f>IF(A2stdlife="n/a","n/a",IF(AG$3&gt;(A2stdlife+$E94),(Input!$J$144*(1+rvanilla)^0.5)-SUM($J94:AF94),(Input!$J$144*(1+rvanilla)^0.5)/A2stdlife))</f>
        <v>0.12365657712752533</v>
      </c>
      <c r="AH94" s="164">
        <f>IF(A2stdlife="n/a","n/a",IF(AH$3&gt;(A2stdlife+$E94),(Input!$J$144*(1+rvanilla)^0.5)-SUM($J94:AG94),(Input!$J$144*(1+rvanilla)^0.5)/A2stdlife))</f>
        <v>0.12365657712752533</v>
      </c>
      <c r="AI94" s="164">
        <f>IF(A2stdlife="n/a","n/a",IF(AI$3&gt;(A2stdlife+$E94),(Input!$J$144*(1+rvanilla)^0.5)-SUM($J94:AH94),(Input!$J$144*(1+rvanilla)^0.5)/A2stdlife))</f>
        <v>0.12365657712752533</v>
      </c>
      <c r="AJ94" s="164">
        <f>IF(A2stdlife="n/a","n/a",IF(AJ$3&gt;(A2stdlife+$E94),(Input!$J$144*(1+rvanilla)^0.5)-SUM($J94:AI94),(Input!$J$144*(1+rvanilla)^0.5)/A2stdlife))</f>
        <v>0.12365657712752533</v>
      </c>
      <c r="AK94" s="164">
        <f>IF(A2stdlife="n/a","n/a",IF(AK$3&gt;(A2stdlife+$E94),(Input!$J$144*(1+rvanilla)^0.5)-SUM($J94:AJ94),(Input!$J$144*(1+rvanilla)^0.5)/A2stdlife))</f>
        <v>0.12365657712752533</v>
      </c>
      <c r="AL94" s="164">
        <f>IF(A2stdlife="n/a","n/a",IF(AL$3&gt;(A2stdlife+$E94),(Input!$J$144*(1+rvanilla)^0.5)-SUM($J94:AK94),(Input!$J$144*(1+rvanilla)^0.5)/A2stdlife))</f>
        <v>0.12365657712752533</v>
      </c>
      <c r="AM94" s="164">
        <f>IF(A2stdlife="n/a","n/a",IF(AM$3&gt;(A2stdlife+$E94),(Input!$J$144*(1+rvanilla)^0.5)-SUM($J94:AL94),(Input!$J$144*(1+rvanilla)^0.5)/A2stdlife))</f>
        <v>0.12365657712752533</v>
      </c>
      <c r="AN94" s="164">
        <f>IF(A2stdlife="n/a","n/a",IF(AN$3&gt;(A2stdlife+$E94),(Input!$J$144*(1+rvanilla)^0.5)-SUM($J94:AM94),(Input!$J$144*(1+rvanilla)^0.5)/A2stdlife))</f>
        <v>0.12365657712752533</v>
      </c>
      <c r="AO94" s="164">
        <f>IF(A2stdlife="n/a","n/a",IF(AO$3&gt;(A2stdlife+$E94),(Input!$J$144*(1+rvanilla)^0.5)-SUM($J94:AN94),(Input!$J$144*(1+rvanilla)^0.5)/A2stdlife))</f>
        <v>0.12365657712752533</v>
      </c>
      <c r="AP94" s="164">
        <f>IF(A2stdlife="n/a","n/a",IF(AP$3&gt;(A2stdlife+$E94),(Input!$J$144*(1+rvanilla)^0.5)-SUM($J94:AO94),(Input!$J$144*(1+rvanilla)^0.5)/A2stdlife))</f>
        <v>0.12365657712752533</v>
      </c>
      <c r="AQ94" s="164">
        <f>IF(A2stdlife="n/a","n/a",IF(AQ$3&gt;(A2stdlife+$E94),(Input!$J$144*(1+rvanilla)^0.5)-SUM($J94:AP94),(Input!$J$144*(1+rvanilla)^0.5)/A2stdlife))</f>
        <v>0.12365657712752533</v>
      </c>
      <c r="AR94" s="164">
        <f>IF(A2stdlife="n/a","n/a",IF(AR$3&gt;(A2stdlife+$E94),(Input!$J$144*(1+rvanilla)^0.5)-SUM($J94:AQ94),(Input!$J$144*(1+rvanilla)^0.5)/A2stdlife))</f>
        <v>0.12365657712752533</v>
      </c>
      <c r="AS94" s="164">
        <f>IF(A2stdlife="n/a","n/a",IF(AS$3&gt;(A2stdlife+$E94),(Input!$J$144*(1+rvanilla)^0.5)-SUM($J94:AR94),(Input!$J$144*(1+rvanilla)^0.5)/A2stdlife))</f>
        <v>0.12365657712752533</v>
      </c>
      <c r="AT94" s="164">
        <f>IF(A2stdlife="n/a","n/a",IF(AT$3&gt;(A2stdlife+$E94),(Input!$J$144*(1+rvanilla)^0.5)-SUM($J94:AS94),(Input!$J$144*(1+rvanilla)^0.5)/A2stdlife))</f>
        <v>0.12365657712752533</v>
      </c>
      <c r="AU94" s="164">
        <f>IF(A2stdlife="n/a","n/a",IF(AU$3&gt;(A2stdlife+$E94),(Input!$J$144*(1+rvanilla)^0.5)-SUM($J94:AT94),(Input!$J$144*(1+rvanilla)^0.5)/A2stdlife))</f>
        <v>0.12365657712752533</v>
      </c>
      <c r="AV94" s="164">
        <f>IF(A2stdlife="n/a","n/a",IF(AV$3&gt;(A2stdlife+$E94),(Input!$J$144*(1+rvanilla)^0.5)-SUM($J94:AU94),(Input!$J$144*(1+rvanilla)^0.5)/A2stdlife))</f>
        <v>0.12365657712752533</v>
      </c>
      <c r="AW94" s="164">
        <f>IF(A2stdlife="n/a","n/a",IF(AW$3&gt;(A2stdlife+$E94),(Input!$J$144*(1+rvanilla)^0.5)-SUM($J94:AV94),(Input!$J$144*(1+rvanilla)^0.5)/A2stdlife))</f>
        <v>0.12365657712752533</v>
      </c>
      <c r="AX94" s="164">
        <f>IF(A2stdlife="n/a","n/a",IF(AX$3&gt;(A2stdlife+$E94),(Input!$J$144*(1+rvanilla)^0.5)-SUM($J94:AW94),(Input!$J$144*(1+rvanilla)^0.5)/A2stdlife))</f>
        <v>0.12365657712752533</v>
      </c>
      <c r="AY94" s="164">
        <f>IF(A2stdlife="n/a","n/a",IF(AY$3&gt;(A2stdlife+$E94),(Input!$J$144*(1+rvanilla)^0.5)-SUM($J94:AX94),(Input!$J$144*(1+rvanilla)^0.5)/A2stdlife))</f>
        <v>0.12365657712752533</v>
      </c>
      <c r="AZ94" s="164">
        <f>IF(A2stdlife="n/a","n/a",IF(AZ$3&gt;(A2stdlife+$E94),(Input!$J$144*(1+rvanilla)^0.5)-SUM($J94:AY94),(Input!$J$144*(1+rvanilla)^0.5)/A2stdlife))</f>
        <v>0.12365657712752533</v>
      </c>
      <c r="BA94" s="164">
        <f>IF(A2stdlife="n/a","n/a",IF(BA$3&gt;(A2stdlife+$E94),(Input!$J$144*(1+rvanilla)^0.5)-SUM($J94:AZ94),(Input!$J$144*(1+rvanilla)^0.5)/A2stdlife))</f>
        <v>0.12365657712752533</v>
      </c>
      <c r="BB94" s="164">
        <f>IF(A2stdlife="n/a","n/a",IF(BB$3&gt;(A2stdlife+$E94),(Input!$J$144*(1+rvanilla)^0.5)-SUM($J94:BA94),(Input!$J$144*(1+rvanilla)^0.5)/A2stdlife))</f>
        <v>0.12365657712752533</v>
      </c>
      <c r="BC94" s="164">
        <f>IF(A2stdlife="n/a","n/a",IF(BC$3&gt;(A2stdlife+$E94),(Input!$J$144*(1+rvanilla)^0.5)-SUM($J94:BB94),(Input!$J$144*(1+rvanilla)^0.5)/A2stdlife))</f>
        <v>0.12365657712752533</v>
      </c>
      <c r="BD94" s="164">
        <f>IF(A2stdlife="n/a","n/a",IF(BD$3&gt;(A2stdlife+$E94),(Input!$J$144*(1+rvanilla)^0.5)-SUM($J94:BC94),(Input!$J$144*(1+rvanilla)^0.5)/A2stdlife))</f>
        <v>0.12365657712752533</v>
      </c>
      <c r="BE94" s="164">
        <f>IF(A2stdlife="n/a","n/a",IF(BE$3&gt;(A2stdlife+$E94),(Input!$J$144*(1+rvanilla)^0.5)-SUM($J94:BD94),(Input!$J$144*(1+rvanilla)^0.5)/A2stdlife))</f>
        <v>0.12365657712752533</v>
      </c>
      <c r="BF94" s="164">
        <f>IF(A2stdlife="n/a","n/a",IF(BF$3&gt;(A2stdlife+$E94),(Input!$J$144*(1+rvanilla)^0.5)-SUM($J94:BE94),(Input!$J$144*(1+rvanilla)^0.5)/A2stdlife))</f>
        <v>0.12365657712752533</v>
      </c>
      <c r="BG94" s="164">
        <f>IF(A2stdlife="n/a","n/a",IF(BG$3&gt;(A2stdlife+$E94),(Input!$J$144*(1+rvanilla)^0.5)-SUM($J94:BF94),(Input!$J$144*(1+rvanilla)^0.5)/A2stdlife))</f>
        <v>0.12365657712752533</v>
      </c>
      <c r="BH94" s="164">
        <f>IF(A2stdlife="n/a","n/a",IF(BH$3&gt;(A2stdlife+$E94),(Input!$J$144*(1+rvanilla)^0.5)-SUM($J94:BG94),(Input!$J$144*(1+rvanilla)^0.5)/A2stdlife))</f>
        <v>0.12365657712752533</v>
      </c>
      <c r="BI94" s="164">
        <f>IF(A2stdlife="n/a","n/a",IF(BI$3&gt;(A2stdlife+$E94),(Input!$J$144*(1+rvanilla)^0.5)-SUM($J94:BH94),(Input!$J$144*(1+rvanilla)^0.5)/A2stdlife))</f>
        <v>0.12365657712752533</v>
      </c>
      <c r="BJ94" s="18"/>
      <c r="BK94" s="18"/>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hidden="1" outlineLevel="2">
      <c r="A95" s="18"/>
      <c r="B95" s="18"/>
      <c r="C95" s="36"/>
      <c r="D95" s="479"/>
      <c r="E95" s="283">
        <v>5</v>
      </c>
      <c r="F95" s="38"/>
      <c r="G95" s="391"/>
      <c r="H95" s="308"/>
      <c r="I95" s="308"/>
      <c r="J95" s="308"/>
      <c r="K95" s="307"/>
      <c r="L95" s="164">
        <f>IF(A2stdlife="n/a","n/a",IF(L$3&gt;(A2stdlife+$E95),(Input!$K$144*(1+rvanilla)^0.5)-SUM($K95:K95),(Input!$K$144*(1+rvanilla)^0.5)/A2stdlife))</f>
        <v>0.10043395398718874</v>
      </c>
      <c r="M95" s="164">
        <f>IF(A2stdlife="n/a","n/a",IF(M$3&gt;(A2stdlife+$E95),(Input!$K$144*(1+rvanilla)^0.5)-SUM($K95:L95),(Input!$K$144*(1+rvanilla)^0.5)/A2stdlife))</f>
        <v>0.10043395398718874</v>
      </c>
      <c r="N95" s="164">
        <f>IF(A2stdlife="n/a","n/a",IF(N$3&gt;(A2stdlife+$E95),(Input!$K$144*(1+rvanilla)^0.5)-SUM($K95:M95),(Input!$K$144*(1+rvanilla)^0.5)/A2stdlife))</f>
        <v>0.10043395398718874</v>
      </c>
      <c r="O95" s="164">
        <f>IF(A2stdlife="n/a","n/a",IF(O$3&gt;(A2stdlife+$E95),(Input!$K$144*(1+rvanilla)^0.5)-SUM($K95:N95),(Input!$K$144*(1+rvanilla)^0.5)/A2stdlife))</f>
        <v>0.10043395398718874</v>
      </c>
      <c r="P95" s="164">
        <f>IF(A2stdlife="n/a","n/a",IF(P$3&gt;(A2stdlife+$E95),(Input!$K$144*(1+rvanilla)^0.5)-SUM($K95:O95),(Input!$K$144*(1+rvanilla)^0.5)/A2stdlife))</f>
        <v>0.10043395398718874</v>
      </c>
      <c r="Q95" s="164">
        <f>IF(A2stdlife="n/a","n/a",IF(Q$3&gt;(A2stdlife+$E95),(Input!$K$144*(1+rvanilla)^0.5)-SUM($K95:P95),(Input!$K$144*(1+rvanilla)^0.5)/A2stdlife))</f>
        <v>0.10043395398718874</v>
      </c>
      <c r="R95" s="164">
        <f>IF(A2stdlife="n/a","n/a",IF(R$3&gt;(A2stdlife+$E95),(Input!$K$144*(1+rvanilla)^0.5)-SUM($K95:Q95),(Input!$K$144*(1+rvanilla)^0.5)/A2stdlife))</f>
        <v>0.10043395398718874</v>
      </c>
      <c r="S95" s="164">
        <f>IF(A2stdlife="n/a","n/a",IF(S$3&gt;(A2stdlife+$E95),(Input!$K$144*(1+rvanilla)^0.5)-SUM($K95:R95),(Input!$K$144*(1+rvanilla)^0.5)/A2stdlife))</f>
        <v>0.10043395398718874</v>
      </c>
      <c r="T95" s="164">
        <f>IF(A2stdlife="n/a","n/a",IF(T$3&gt;(A2stdlife+$E95),(Input!$K$144*(1+rvanilla)^0.5)-SUM($K95:S95),(Input!$K$144*(1+rvanilla)^0.5)/A2stdlife))</f>
        <v>0.10043395398718874</v>
      </c>
      <c r="U95" s="164">
        <f>IF(A2stdlife="n/a","n/a",IF(U$3&gt;(A2stdlife+$E95),(Input!$K$144*(1+rvanilla)^0.5)-SUM($K95:T95),(Input!$K$144*(1+rvanilla)^0.5)/A2stdlife))</f>
        <v>0.10043395398718874</v>
      </c>
      <c r="V95" s="164">
        <f>IF(A2stdlife="n/a","n/a",IF(V$3&gt;(A2stdlife+$E95),(Input!$K$144*(1+rvanilla)^0.5)-SUM($K95:U95),(Input!$K$144*(1+rvanilla)^0.5)/A2stdlife))</f>
        <v>0.10043395398718874</v>
      </c>
      <c r="W95" s="164">
        <f>IF(A2stdlife="n/a","n/a",IF(W$3&gt;(A2stdlife+$E95),(Input!$K$144*(1+rvanilla)^0.5)-SUM($K95:V95),(Input!$K$144*(1+rvanilla)^0.5)/A2stdlife))</f>
        <v>0.10043395398718874</v>
      </c>
      <c r="X95" s="164">
        <f>IF(A2stdlife="n/a","n/a",IF(X$3&gt;(A2stdlife+$E95),(Input!$K$144*(1+rvanilla)^0.5)-SUM($K95:W95),(Input!$K$144*(1+rvanilla)^0.5)/A2stdlife))</f>
        <v>0.10043395398718874</v>
      </c>
      <c r="Y95" s="164">
        <f>IF(A2stdlife="n/a","n/a",IF(Y$3&gt;(A2stdlife+$E95),(Input!$K$144*(1+rvanilla)^0.5)-SUM($K95:X95),(Input!$K$144*(1+rvanilla)^0.5)/A2stdlife))</f>
        <v>0.10043395398718874</v>
      </c>
      <c r="Z95" s="164">
        <f>IF(A2stdlife="n/a","n/a",IF(Z$3&gt;(A2stdlife+$E95),(Input!$K$144*(1+rvanilla)^0.5)-SUM($K95:Y95),(Input!$K$144*(1+rvanilla)^0.5)/A2stdlife))</f>
        <v>0.10043395398718874</v>
      </c>
      <c r="AA95" s="164">
        <f>IF(A2stdlife="n/a","n/a",IF(AA$3&gt;(A2stdlife+$E95),(Input!$K$144*(1+rvanilla)^0.5)-SUM($K95:Z95),(Input!$K$144*(1+rvanilla)^0.5)/A2stdlife))</f>
        <v>0.10043395398718874</v>
      </c>
      <c r="AB95" s="164">
        <f>IF(A2stdlife="n/a","n/a",IF(AB$3&gt;(A2stdlife+$E95),(Input!$K$144*(1+rvanilla)^0.5)-SUM($K95:AA95),(Input!$K$144*(1+rvanilla)^0.5)/A2stdlife))</f>
        <v>0.10043395398718874</v>
      </c>
      <c r="AC95" s="164">
        <f>IF(A2stdlife="n/a","n/a",IF(AC$3&gt;(A2stdlife+$E95),(Input!$K$144*(1+rvanilla)^0.5)-SUM($K95:AB95),(Input!$K$144*(1+rvanilla)^0.5)/A2stdlife))</f>
        <v>0.10043395398718874</v>
      </c>
      <c r="AD95" s="164">
        <f>IF(A2stdlife="n/a","n/a",IF(AD$3&gt;(A2stdlife+$E95),(Input!$K$144*(1+rvanilla)^0.5)-SUM($K95:AC95),(Input!$K$144*(1+rvanilla)^0.5)/A2stdlife))</f>
        <v>0.10043395398718874</v>
      </c>
      <c r="AE95" s="164">
        <f>IF(A2stdlife="n/a","n/a",IF(AE$3&gt;(A2stdlife+$E95),(Input!$K$144*(1+rvanilla)^0.5)-SUM($K95:AD95),(Input!$K$144*(1+rvanilla)^0.5)/A2stdlife))</f>
        <v>0.10043395398718874</v>
      </c>
      <c r="AF95" s="164">
        <f>IF(A2stdlife="n/a","n/a",IF(AF$3&gt;(A2stdlife+$E95),(Input!$K$144*(1+rvanilla)^0.5)-SUM($K95:AE95),(Input!$K$144*(1+rvanilla)^0.5)/A2stdlife))</f>
        <v>0.10043395398718874</v>
      </c>
      <c r="AG95" s="164">
        <f>IF(A2stdlife="n/a","n/a",IF(AG$3&gt;(A2stdlife+$E95),(Input!$K$144*(1+rvanilla)^0.5)-SUM($K95:AF95),(Input!$K$144*(1+rvanilla)^0.5)/A2stdlife))</f>
        <v>0.10043395398718874</v>
      </c>
      <c r="AH95" s="164">
        <f>IF(A2stdlife="n/a","n/a",IF(AH$3&gt;(A2stdlife+$E95),(Input!$K$144*(1+rvanilla)^0.5)-SUM($K95:AG95),(Input!$K$144*(1+rvanilla)^0.5)/A2stdlife))</f>
        <v>0.10043395398718874</v>
      </c>
      <c r="AI95" s="164">
        <f>IF(A2stdlife="n/a","n/a",IF(AI$3&gt;(A2stdlife+$E95),(Input!$K$144*(1+rvanilla)^0.5)-SUM($K95:AH95),(Input!$K$144*(1+rvanilla)^0.5)/A2stdlife))</f>
        <v>0.10043395398718874</v>
      </c>
      <c r="AJ95" s="164">
        <f>IF(A2stdlife="n/a","n/a",IF(AJ$3&gt;(A2stdlife+$E95),(Input!$K$144*(1+rvanilla)^0.5)-SUM($K95:AI95),(Input!$K$144*(1+rvanilla)^0.5)/A2stdlife))</f>
        <v>0.10043395398718874</v>
      </c>
      <c r="AK95" s="164">
        <f>IF(A2stdlife="n/a","n/a",IF(AK$3&gt;(A2stdlife+$E95),(Input!$K$144*(1+rvanilla)^0.5)-SUM($K95:AJ95),(Input!$K$144*(1+rvanilla)^0.5)/A2stdlife))</f>
        <v>0.10043395398718874</v>
      </c>
      <c r="AL95" s="164">
        <f>IF(A2stdlife="n/a","n/a",IF(AL$3&gt;(A2stdlife+$E95),(Input!$K$144*(1+rvanilla)^0.5)-SUM($K95:AK95),(Input!$K$144*(1+rvanilla)^0.5)/A2stdlife))</f>
        <v>0.10043395398718874</v>
      </c>
      <c r="AM95" s="164">
        <f>IF(A2stdlife="n/a","n/a",IF(AM$3&gt;(A2stdlife+$E95),(Input!$K$144*(1+rvanilla)^0.5)-SUM($K95:AL95),(Input!$K$144*(1+rvanilla)^0.5)/A2stdlife))</f>
        <v>0.10043395398718874</v>
      </c>
      <c r="AN95" s="164">
        <f>IF(A2stdlife="n/a","n/a",IF(AN$3&gt;(A2stdlife+$E95),(Input!$K$144*(1+rvanilla)^0.5)-SUM($K95:AM95),(Input!$K$144*(1+rvanilla)^0.5)/A2stdlife))</f>
        <v>0.10043395398718874</v>
      </c>
      <c r="AO95" s="164">
        <f>IF(A2stdlife="n/a","n/a",IF(AO$3&gt;(A2stdlife+$E95),(Input!$K$144*(1+rvanilla)^0.5)-SUM($K95:AN95),(Input!$K$144*(1+rvanilla)^0.5)/A2stdlife))</f>
        <v>0.10043395398718874</v>
      </c>
      <c r="AP95" s="164">
        <f>IF(A2stdlife="n/a","n/a",IF(AP$3&gt;(A2stdlife+$E95),(Input!$K$144*(1+rvanilla)^0.5)-SUM($K95:AO95),(Input!$K$144*(1+rvanilla)^0.5)/A2stdlife))</f>
        <v>0.10043395398718874</v>
      </c>
      <c r="AQ95" s="164">
        <f>IF(A2stdlife="n/a","n/a",IF(AQ$3&gt;(A2stdlife+$E95),(Input!$K$144*(1+rvanilla)^0.5)-SUM($K95:AP95),(Input!$K$144*(1+rvanilla)^0.5)/A2stdlife))</f>
        <v>0.10043395398718874</v>
      </c>
      <c r="AR95" s="164">
        <f>IF(A2stdlife="n/a","n/a",IF(AR$3&gt;(A2stdlife+$E95),(Input!$K$144*(1+rvanilla)^0.5)-SUM($K95:AQ95),(Input!$K$144*(1+rvanilla)^0.5)/A2stdlife))</f>
        <v>0.10043395398718874</v>
      </c>
      <c r="AS95" s="164">
        <f>IF(A2stdlife="n/a","n/a",IF(AS$3&gt;(A2stdlife+$E95),(Input!$K$144*(1+rvanilla)^0.5)-SUM($K95:AR95),(Input!$K$144*(1+rvanilla)^0.5)/A2stdlife))</f>
        <v>0.10043395398718874</v>
      </c>
      <c r="AT95" s="164">
        <f>IF(A2stdlife="n/a","n/a",IF(AT$3&gt;(A2stdlife+$E95),(Input!$K$144*(1+rvanilla)^0.5)-SUM($K95:AS95),(Input!$K$144*(1+rvanilla)^0.5)/A2stdlife))</f>
        <v>0.10043395398718874</v>
      </c>
      <c r="AU95" s="164">
        <f>IF(A2stdlife="n/a","n/a",IF(AU$3&gt;(A2stdlife+$E95),(Input!$K$144*(1+rvanilla)^0.5)-SUM($K95:AT95),(Input!$K$144*(1+rvanilla)^0.5)/A2stdlife))</f>
        <v>0.10043395398718874</v>
      </c>
      <c r="AV95" s="164">
        <f>IF(A2stdlife="n/a","n/a",IF(AV$3&gt;(A2stdlife+$E95),(Input!$K$144*(1+rvanilla)^0.5)-SUM($K95:AU95),(Input!$K$144*(1+rvanilla)^0.5)/A2stdlife))</f>
        <v>0.10043395398718874</v>
      </c>
      <c r="AW95" s="164">
        <f>IF(A2stdlife="n/a","n/a",IF(AW$3&gt;(A2stdlife+$E95),(Input!$K$144*(1+rvanilla)^0.5)-SUM($K95:AV95),(Input!$K$144*(1+rvanilla)^0.5)/A2stdlife))</f>
        <v>0.10043395398718874</v>
      </c>
      <c r="AX95" s="164">
        <f>IF(A2stdlife="n/a","n/a",IF(AX$3&gt;(A2stdlife+$E95),(Input!$K$144*(1+rvanilla)^0.5)-SUM($K95:AW95),(Input!$K$144*(1+rvanilla)^0.5)/A2stdlife))</f>
        <v>0.10043395398718874</v>
      </c>
      <c r="AY95" s="164">
        <f>IF(A2stdlife="n/a","n/a",IF(AY$3&gt;(A2stdlife+$E95),(Input!$K$144*(1+rvanilla)^0.5)-SUM($K95:AX95),(Input!$K$144*(1+rvanilla)^0.5)/A2stdlife))</f>
        <v>0.10043395398718874</v>
      </c>
      <c r="AZ95" s="164">
        <f>IF(A2stdlife="n/a","n/a",IF(AZ$3&gt;(A2stdlife+$E95),(Input!$K$144*(1+rvanilla)^0.5)-SUM($K95:AY95),(Input!$K$144*(1+rvanilla)^0.5)/A2stdlife))</f>
        <v>0.10043395398718874</v>
      </c>
      <c r="BA95" s="164">
        <f>IF(A2stdlife="n/a","n/a",IF(BA$3&gt;(A2stdlife+$E95),(Input!$K$144*(1+rvanilla)^0.5)-SUM($K95:AZ95),(Input!$K$144*(1+rvanilla)^0.5)/A2stdlife))</f>
        <v>0.10043395398718874</v>
      </c>
      <c r="BB95" s="164">
        <f>IF(A2stdlife="n/a","n/a",IF(BB$3&gt;(A2stdlife+$E95),(Input!$K$144*(1+rvanilla)^0.5)-SUM($K95:BA95),(Input!$K$144*(1+rvanilla)^0.5)/A2stdlife))</f>
        <v>0.10043395398718874</v>
      </c>
      <c r="BC95" s="164">
        <f>IF(A2stdlife="n/a","n/a",IF(BC$3&gt;(A2stdlife+$E95),(Input!$K$144*(1+rvanilla)^0.5)-SUM($K95:BB95),(Input!$K$144*(1+rvanilla)^0.5)/A2stdlife))</f>
        <v>0.10043395398718874</v>
      </c>
      <c r="BD95" s="164">
        <f>IF(A2stdlife="n/a","n/a",IF(BD$3&gt;(A2stdlife+$E95),(Input!$K$144*(1+rvanilla)^0.5)-SUM($K95:BC95),(Input!$K$144*(1+rvanilla)^0.5)/A2stdlife))</f>
        <v>0.10043395398718874</v>
      </c>
      <c r="BE95" s="164">
        <f>IF(A2stdlife="n/a","n/a",IF(BE$3&gt;(A2stdlife+$E95),(Input!$K$144*(1+rvanilla)^0.5)-SUM($K95:BD95),(Input!$K$144*(1+rvanilla)^0.5)/A2stdlife))</f>
        <v>0.10043395398718874</v>
      </c>
      <c r="BF95" s="164">
        <f>IF(A2stdlife="n/a","n/a",IF(BF$3&gt;(A2stdlife+$E95),(Input!$K$144*(1+rvanilla)^0.5)-SUM($K95:BE95),(Input!$K$144*(1+rvanilla)^0.5)/A2stdlife))</f>
        <v>0.10043395398718874</v>
      </c>
      <c r="BG95" s="164">
        <f>IF(A2stdlife="n/a","n/a",IF(BG$3&gt;(A2stdlife+$E95),(Input!$K$144*(1+rvanilla)^0.5)-SUM($K95:BF95),(Input!$K$144*(1+rvanilla)^0.5)/A2stdlife))</f>
        <v>0.10043395398718874</v>
      </c>
      <c r="BH95" s="164">
        <f>IF(A2stdlife="n/a","n/a",IF(BH$3&gt;(A2stdlife+$E95),(Input!$K$144*(1+rvanilla)^0.5)-SUM($K95:BG95),(Input!$K$144*(1+rvanilla)^0.5)/A2stdlife))</f>
        <v>0.10043395398718874</v>
      </c>
      <c r="BI95" s="164">
        <f>IF(A2stdlife="n/a","n/a",IF(BI$3&gt;(A2stdlife+$E95),(Input!$K$144*(1+rvanilla)^0.5)-SUM($K95:BH95),(Input!$K$144*(1+rvanilla)^0.5)/A2stdlife))</f>
        <v>0.10043395398718874</v>
      </c>
      <c r="BJ95" s="18"/>
      <c r="BK95" s="18"/>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hidden="1" outlineLevel="2">
      <c r="A96" s="18"/>
      <c r="B96" s="18"/>
      <c r="C96" s="36"/>
      <c r="D96" s="479"/>
      <c r="E96" s="283">
        <v>6</v>
      </c>
      <c r="F96" s="38"/>
      <c r="G96" s="391"/>
      <c r="H96" s="308"/>
      <c r="I96" s="308"/>
      <c r="J96" s="308"/>
      <c r="K96" s="308"/>
      <c r="L96" s="307"/>
      <c r="M96" s="164">
        <f>IF(A2stdlife="n/a","n/a",IF(M$3&gt;(A2stdlife+$E96),(Input!$L$144*(1+rvanilla)^0.5)-SUM($L96:L96),(Input!$L$144*(1+rvanilla)^0.5)/A2stdlife))</f>
        <v>0</v>
      </c>
      <c r="N96" s="164">
        <f>IF(A2stdlife="n/a","n/a",IF(N$3&gt;(A2stdlife+$E96),(Input!$L$144*(1+rvanilla)^0.5)-SUM($L96:M96),(Input!$L$144*(1+rvanilla)^0.5)/A2stdlife))</f>
        <v>0</v>
      </c>
      <c r="O96" s="164">
        <f>IF(A2stdlife="n/a","n/a",IF(O$3&gt;(A2stdlife+$E96),(Input!$L$144*(1+rvanilla)^0.5)-SUM($L96:N96),(Input!$L$144*(1+rvanilla)^0.5)/A2stdlife))</f>
        <v>0</v>
      </c>
      <c r="P96" s="164">
        <f>IF(A2stdlife="n/a","n/a",IF(P$3&gt;(A2stdlife+$E96),(Input!$L$144*(1+rvanilla)^0.5)-SUM($L96:O96),(Input!$L$144*(1+rvanilla)^0.5)/A2stdlife))</f>
        <v>0</v>
      </c>
      <c r="Q96" s="164">
        <f>IF(A2stdlife="n/a","n/a",IF(Q$3&gt;(A2stdlife+$E96),(Input!$L$144*(1+rvanilla)^0.5)-SUM($L96:P96),(Input!$L$144*(1+rvanilla)^0.5)/A2stdlife))</f>
        <v>0</v>
      </c>
      <c r="R96" s="164">
        <f>IF(A2stdlife="n/a","n/a",IF(R$3&gt;(A2stdlife+$E96),(Input!$L$144*(1+rvanilla)^0.5)-SUM($L96:Q96),(Input!$L$144*(1+rvanilla)^0.5)/A2stdlife))</f>
        <v>0</v>
      </c>
      <c r="S96" s="164">
        <f>IF(A2stdlife="n/a","n/a",IF(S$3&gt;(A2stdlife+$E96),(Input!$L$144*(1+rvanilla)^0.5)-SUM($L96:R96),(Input!$L$144*(1+rvanilla)^0.5)/A2stdlife))</f>
        <v>0</v>
      </c>
      <c r="T96" s="164">
        <f>IF(A2stdlife="n/a","n/a",IF(T$3&gt;(A2stdlife+$E96),(Input!$L$144*(1+rvanilla)^0.5)-SUM($L96:S96),(Input!$L$144*(1+rvanilla)^0.5)/A2stdlife))</f>
        <v>0</v>
      </c>
      <c r="U96" s="164">
        <f>IF(A2stdlife="n/a","n/a",IF(U$3&gt;(A2stdlife+$E96),(Input!$L$144*(1+rvanilla)^0.5)-SUM($L96:T96),(Input!$L$144*(1+rvanilla)^0.5)/A2stdlife))</f>
        <v>0</v>
      </c>
      <c r="V96" s="164">
        <f>IF(A2stdlife="n/a","n/a",IF(V$3&gt;(A2stdlife+$E96),(Input!$L$144*(1+rvanilla)^0.5)-SUM($L96:U96),(Input!$L$144*(1+rvanilla)^0.5)/A2stdlife))</f>
        <v>0</v>
      </c>
      <c r="W96" s="164">
        <f>IF(A2stdlife="n/a","n/a",IF(W$3&gt;(A2stdlife+$E96),(Input!$L$144*(1+rvanilla)^0.5)-SUM($L96:V96),(Input!$L$144*(1+rvanilla)^0.5)/A2stdlife))</f>
        <v>0</v>
      </c>
      <c r="X96" s="164">
        <f>IF(A2stdlife="n/a","n/a",IF(X$3&gt;(A2stdlife+$E96),(Input!$L$144*(1+rvanilla)^0.5)-SUM($L96:W96),(Input!$L$144*(1+rvanilla)^0.5)/A2stdlife))</f>
        <v>0</v>
      </c>
      <c r="Y96" s="164">
        <f>IF(A2stdlife="n/a","n/a",IF(Y$3&gt;(A2stdlife+$E96),(Input!$L$144*(1+rvanilla)^0.5)-SUM($L96:X96),(Input!$L$144*(1+rvanilla)^0.5)/A2stdlife))</f>
        <v>0</v>
      </c>
      <c r="Z96" s="164">
        <f>IF(A2stdlife="n/a","n/a",IF(Z$3&gt;(A2stdlife+$E96),(Input!$L$144*(1+rvanilla)^0.5)-SUM($L96:Y96),(Input!$L$144*(1+rvanilla)^0.5)/A2stdlife))</f>
        <v>0</v>
      </c>
      <c r="AA96" s="164">
        <f>IF(A2stdlife="n/a","n/a",IF(AA$3&gt;(A2stdlife+$E96),(Input!$L$144*(1+rvanilla)^0.5)-SUM($L96:Z96),(Input!$L$144*(1+rvanilla)^0.5)/A2stdlife))</f>
        <v>0</v>
      </c>
      <c r="AB96" s="164">
        <f>IF(A2stdlife="n/a","n/a",IF(AB$3&gt;(A2stdlife+$E96),(Input!$L$144*(1+rvanilla)^0.5)-SUM($L96:AA96),(Input!$L$144*(1+rvanilla)^0.5)/A2stdlife))</f>
        <v>0</v>
      </c>
      <c r="AC96" s="164">
        <f>IF(A2stdlife="n/a","n/a",IF(AC$3&gt;(A2stdlife+$E96),(Input!$L$144*(1+rvanilla)^0.5)-SUM($L96:AB96),(Input!$L$144*(1+rvanilla)^0.5)/A2stdlife))</f>
        <v>0</v>
      </c>
      <c r="AD96" s="164">
        <f>IF(A2stdlife="n/a","n/a",IF(AD$3&gt;(A2stdlife+$E96),(Input!$L$144*(1+rvanilla)^0.5)-SUM($L96:AC96),(Input!$L$144*(1+rvanilla)^0.5)/A2stdlife))</f>
        <v>0</v>
      </c>
      <c r="AE96" s="164">
        <f>IF(A2stdlife="n/a","n/a",IF(AE$3&gt;(A2stdlife+$E96),(Input!$L$144*(1+rvanilla)^0.5)-SUM($L96:AD96),(Input!$L$144*(1+rvanilla)^0.5)/A2stdlife))</f>
        <v>0</v>
      </c>
      <c r="AF96" s="164">
        <f>IF(A2stdlife="n/a","n/a",IF(AF$3&gt;(A2stdlife+$E96),(Input!$L$144*(1+rvanilla)^0.5)-SUM($L96:AE96),(Input!$L$144*(1+rvanilla)^0.5)/A2stdlife))</f>
        <v>0</v>
      </c>
      <c r="AG96" s="164">
        <f>IF(A2stdlife="n/a","n/a",IF(AG$3&gt;(A2stdlife+$E96),(Input!$L$144*(1+rvanilla)^0.5)-SUM($L96:AF96),(Input!$L$144*(1+rvanilla)^0.5)/A2stdlife))</f>
        <v>0</v>
      </c>
      <c r="AH96" s="164">
        <f>IF(A2stdlife="n/a","n/a",IF(AH$3&gt;(A2stdlife+$E96),(Input!$L$144*(1+rvanilla)^0.5)-SUM($L96:AG96),(Input!$L$144*(1+rvanilla)^0.5)/A2stdlife))</f>
        <v>0</v>
      </c>
      <c r="AI96" s="164">
        <f>IF(A2stdlife="n/a","n/a",IF(AI$3&gt;(A2stdlife+$E96),(Input!$L$144*(1+rvanilla)^0.5)-SUM($L96:AH96),(Input!$L$144*(1+rvanilla)^0.5)/A2stdlife))</f>
        <v>0</v>
      </c>
      <c r="AJ96" s="164">
        <f>IF(A2stdlife="n/a","n/a",IF(AJ$3&gt;(A2stdlife+$E96),(Input!$L$144*(1+rvanilla)^0.5)-SUM($L96:AI96),(Input!$L$144*(1+rvanilla)^0.5)/A2stdlife))</f>
        <v>0</v>
      </c>
      <c r="AK96" s="164">
        <f>IF(A2stdlife="n/a","n/a",IF(AK$3&gt;(A2stdlife+$E96),(Input!$L$144*(1+rvanilla)^0.5)-SUM($L96:AJ96),(Input!$L$144*(1+rvanilla)^0.5)/A2stdlife))</f>
        <v>0</v>
      </c>
      <c r="AL96" s="164">
        <f>IF(A2stdlife="n/a","n/a",IF(AL$3&gt;(A2stdlife+$E96),(Input!$L$144*(1+rvanilla)^0.5)-SUM($L96:AK96),(Input!$L$144*(1+rvanilla)^0.5)/A2stdlife))</f>
        <v>0</v>
      </c>
      <c r="AM96" s="164">
        <f>IF(A2stdlife="n/a","n/a",IF(AM$3&gt;(A2stdlife+$E96),(Input!$L$144*(1+rvanilla)^0.5)-SUM($L96:AL96),(Input!$L$144*(1+rvanilla)^0.5)/A2stdlife))</f>
        <v>0</v>
      </c>
      <c r="AN96" s="164">
        <f>IF(A2stdlife="n/a","n/a",IF(AN$3&gt;(A2stdlife+$E96),(Input!$L$144*(1+rvanilla)^0.5)-SUM($L96:AM96),(Input!$L$144*(1+rvanilla)^0.5)/A2stdlife))</f>
        <v>0</v>
      </c>
      <c r="AO96" s="164">
        <f>IF(A2stdlife="n/a","n/a",IF(AO$3&gt;(A2stdlife+$E96),(Input!$L$144*(1+rvanilla)^0.5)-SUM($L96:AN96),(Input!$L$144*(1+rvanilla)^0.5)/A2stdlife))</f>
        <v>0</v>
      </c>
      <c r="AP96" s="164">
        <f>IF(A2stdlife="n/a","n/a",IF(AP$3&gt;(A2stdlife+$E96),(Input!$L$144*(1+rvanilla)^0.5)-SUM($L96:AO96),(Input!$L$144*(1+rvanilla)^0.5)/A2stdlife))</f>
        <v>0</v>
      </c>
      <c r="AQ96" s="164">
        <f>IF(A2stdlife="n/a","n/a",IF(AQ$3&gt;(A2stdlife+$E96),(Input!$L$144*(1+rvanilla)^0.5)-SUM($L96:AP96),(Input!$L$144*(1+rvanilla)^0.5)/A2stdlife))</f>
        <v>0</v>
      </c>
      <c r="AR96" s="164">
        <f>IF(A2stdlife="n/a","n/a",IF(AR$3&gt;(A2stdlife+$E96),(Input!$L$144*(1+rvanilla)^0.5)-SUM($L96:AQ96),(Input!$L$144*(1+rvanilla)^0.5)/A2stdlife))</f>
        <v>0</v>
      </c>
      <c r="AS96" s="164">
        <f>IF(A2stdlife="n/a","n/a",IF(AS$3&gt;(A2stdlife+$E96),(Input!$L$144*(1+rvanilla)^0.5)-SUM($L96:AR96),(Input!$L$144*(1+rvanilla)^0.5)/A2stdlife))</f>
        <v>0</v>
      </c>
      <c r="AT96" s="164">
        <f>IF(A2stdlife="n/a","n/a",IF(AT$3&gt;(A2stdlife+$E96),(Input!$L$144*(1+rvanilla)^0.5)-SUM($L96:AS96),(Input!$L$144*(1+rvanilla)^0.5)/A2stdlife))</f>
        <v>0</v>
      </c>
      <c r="AU96" s="164">
        <f>IF(A2stdlife="n/a","n/a",IF(AU$3&gt;(A2stdlife+$E96),(Input!$L$144*(1+rvanilla)^0.5)-SUM($L96:AT96),(Input!$L$144*(1+rvanilla)^0.5)/A2stdlife))</f>
        <v>0</v>
      </c>
      <c r="AV96" s="164">
        <f>IF(A2stdlife="n/a","n/a",IF(AV$3&gt;(A2stdlife+$E96),(Input!$L$144*(1+rvanilla)^0.5)-SUM($L96:AU96),(Input!$L$144*(1+rvanilla)^0.5)/A2stdlife))</f>
        <v>0</v>
      </c>
      <c r="AW96" s="164">
        <f>IF(A2stdlife="n/a","n/a",IF(AW$3&gt;(A2stdlife+$E96),(Input!$L$144*(1+rvanilla)^0.5)-SUM($L96:AV96),(Input!$L$144*(1+rvanilla)^0.5)/A2stdlife))</f>
        <v>0</v>
      </c>
      <c r="AX96" s="164">
        <f>IF(A2stdlife="n/a","n/a",IF(AX$3&gt;(A2stdlife+$E96),(Input!$L$144*(1+rvanilla)^0.5)-SUM($L96:AW96),(Input!$L$144*(1+rvanilla)^0.5)/A2stdlife))</f>
        <v>0</v>
      </c>
      <c r="AY96" s="164">
        <f>IF(A2stdlife="n/a","n/a",IF(AY$3&gt;(A2stdlife+$E96),(Input!$L$144*(1+rvanilla)^0.5)-SUM($L96:AX96),(Input!$L$144*(1+rvanilla)^0.5)/A2stdlife))</f>
        <v>0</v>
      </c>
      <c r="AZ96" s="164">
        <f>IF(A2stdlife="n/a","n/a",IF(AZ$3&gt;(A2stdlife+$E96),(Input!$L$144*(1+rvanilla)^0.5)-SUM($L96:AY96),(Input!$L$144*(1+rvanilla)^0.5)/A2stdlife))</f>
        <v>0</v>
      </c>
      <c r="BA96" s="164">
        <f>IF(A2stdlife="n/a","n/a",IF(BA$3&gt;(A2stdlife+$E96),(Input!$L$144*(1+rvanilla)^0.5)-SUM($L96:AZ96),(Input!$L$144*(1+rvanilla)^0.5)/A2stdlife))</f>
        <v>0</v>
      </c>
      <c r="BB96" s="164">
        <f>IF(A2stdlife="n/a","n/a",IF(BB$3&gt;(A2stdlife+$E96),(Input!$L$144*(1+rvanilla)^0.5)-SUM($L96:BA96),(Input!$L$144*(1+rvanilla)^0.5)/A2stdlife))</f>
        <v>0</v>
      </c>
      <c r="BC96" s="164">
        <f>IF(A2stdlife="n/a","n/a",IF(BC$3&gt;(A2stdlife+$E96),(Input!$L$144*(1+rvanilla)^0.5)-SUM($L96:BB96),(Input!$L$144*(1+rvanilla)^0.5)/A2stdlife))</f>
        <v>0</v>
      </c>
      <c r="BD96" s="164">
        <f>IF(A2stdlife="n/a","n/a",IF(BD$3&gt;(A2stdlife+$E96),(Input!$L$144*(1+rvanilla)^0.5)-SUM($L96:BC96),(Input!$L$144*(1+rvanilla)^0.5)/A2stdlife))</f>
        <v>0</v>
      </c>
      <c r="BE96" s="164">
        <f>IF(A2stdlife="n/a","n/a",IF(BE$3&gt;(A2stdlife+$E96),(Input!$L$144*(1+rvanilla)^0.5)-SUM($L96:BD96),(Input!$L$144*(1+rvanilla)^0.5)/A2stdlife))</f>
        <v>0</v>
      </c>
      <c r="BF96" s="164">
        <f>IF(A2stdlife="n/a","n/a",IF(BF$3&gt;(A2stdlife+$E96),(Input!$L$144*(1+rvanilla)^0.5)-SUM($L96:BE96),(Input!$L$144*(1+rvanilla)^0.5)/A2stdlife))</f>
        <v>0</v>
      </c>
      <c r="BG96" s="164">
        <f>IF(A2stdlife="n/a","n/a",IF(BG$3&gt;(A2stdlife+$E96),(Input!$L$144*(1+rvanilla)^0.5)-SUM($L96:BF96),(Input!$L$144*(1+rvanilla)^0.5)/A2stdlife))</f>
        <v>0</v>
      </c>
      <c r="BH96" s="164">
        <f>IF(A2stdlife="n/a","n/a",IF(BH$3&gt;(A2stdlife+$E96),(Input!$L$144*(1+rvanilla)^0.5)-SUM($L96:BG96),(Input!$L$144*(1+rvanilla)^0.5)/A2stdlife))</f>
        <v>0</v>
      </c>
      <c r="BI96" s="164">
        <f>IF(A2stdlife="n/a","n/a",IF(BI$3&gt;(A2stdlife+$E96),(Input!$L$144*(1+rvanilla)^0.5)-SUM($L96:BH96),(Input!$L$144*(1+rvanilla)^0.5)/A2stdlife))</f>
        <v>0</v>
      </c>
      <c r="BJ96" s="18"/>
      <c r="BK96" s="18"/>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hidden="1" outlineLevel="2">
      <c r="A97" s="18"/>
      <c r="B97" s="18"/>
      <c r="C97" s="36"/>
      <c r="D97" s="479"/>
      <c r="E97" s="283">
        <v>7</v>
      </c>
      <c r="F97" s="38"/>
      <c r="G97" s="391"/>
      <c r="H97" s="308"/>
      <c r="I97" s="308"/>
      <c r="J97" s="308"/>
      <c r="K97" s="308"/>
      <c r="L97" s="308"/>
      <c r="M97" s="307"/>
      <c r="N97" s="164">
        <f>IF(A2stdlife="n/a","n/a",IF(N$3&gt;(A2stdlife+$E97),(Input!$M$144*(1+rvanilla)^0.5)-SUM($M97:M97),(Input!$M$144*(1+rvanilla)^0.5)/A2stdlife))</f>
        <v>0</v>
      </c>
      <c r="O97" s="164">
        <f>IF(A2stdlife="n/a","n/a",IF(O$3&gt;(A2stdlife+$E97),(Input!$M$144*(1+rvanilla)^0.5)-SUM($M97:N97),(Input!$M$144*(1+rvanilla)^0.5)/A2stdlife))</f>
        <v>0</v>
      </c>
      <c r="P97" s="164">
        <f>IF(A2stdlife="n/a","n/a",IF(P$3&gt;(A2stdlife+$E97),(Input!$M$144*(1+rvanilla)^0.5)-SUM($M97:O97),(Input!$M$144*(1+rvanilla)^0.5)/A2stdlife))</f>
        <v>0</v>
      </c>
      <c r="Q97" s="164">
        <f>IF(A2stdlife="n/a","n/a",IF(Q$3&gt;(A2stdlife+$E97),(Input!$M$144*(1+rvanilla)^0.5)-SUM($M97:P97),(Input!$M$144*(1+rvanilla)^0.5)/A2stdlife))</f>
        <v>0</v>
      </c>
      <c r="R97" s="164">
        <f>IF(A2stdlife="n/a","n/a",IF(R$3&gt;(A2stdlife+$E97),(Input!$M$144*(1+rvanilla)^0.5)-SUM($M97:Q97),(Input!$M$144*(1+rvanilla)^0.5)/A2stdlife))</f>
        <v>0</v>
      </c>
      <c r="S97" s="164">
        <f>IF(A2stdlife="n/a","n/a",IF(S$3&gt;(A2stdlife+$E97),(Input!$M$144*(1+rvanilla)^0.5)-SUM($M97:R97),(Input!$M$144*(1+rvanilla)^0.5)/A2stdlife))</f>
        <v>0</v>
      </c>
      <c r="T97" s="164">
        <f>IF(A2stdlife="n/a","n/a",IF(T$3&gt;(A2stdlife+$E97),(Input!$M$144*(1+rvanilla)^0.5)-SUM($M97:S97),(Input!$M$144*(1+rvanilla)^0.5)/A2stdlife))</f>
        <v>0</v>
      </c>
      <c r="U97" s="164">
        <f>IF(A2stdlife="n/a","n/a",IF(U$3&gt;(A2stdlife+$E97),(Input!$M$144*(1+rvanilla)^0.5)-SUM($M97:T97),(Input!$M$144*(1+rvanilla)^0.5)/A2stdlife))</f>
        <v>0</v>
      </c>
      <c r="V97" s="164">
        <f>IF(A2stdlife="n/a","n/a",IF(V$3&gt;(A2stdlife+$E97),(Input!$M$144*(1+rvanilla)^0.5)-SUM($M97:U97),(Input!$M$144*(1+rvanilla)^0.5)/A2stdlife))</f>
        <v>0</v>
      </c>
      <c r="W97" s="164">
        <f>IF(A2stdlife="n/a","n/a",IF(W$3&gt;(A2stdlife+$E97),(Input!$M$144*(1+rvanilla)^0.5)-SUM($M97:V97),(Input!$M$144*(1+rvanilla)^0.5)/A2stdlife))</f>
        <v>0</v>
      </c>
      <c r="X97" s="164">
        <f>IF(A2stdlife="n/a","n/a",IF(X$3&gt;(A2stdlife+$E97),(Input!$M$144*(1+rvanilla)^0.5)-SUM($M97:W97),(Input!$M$144*(1+rvanilla)^0.5)/A2stdlife))</f>
        <v>0</v>
      </c>
      <c r="Y97" s="164">
        <f>IF(A2stdlife="n/a","n/a",IF(Y$3&gt;(A2stdlife+$E97),(Input!$M$144*(1+rvanilla)^0.5)-SUM($M97:X97),(Input!$M$144*(1+rvanilla)^0.5)/A2stdlife))</f>
        <v>0</v>
      </c>
      <c r="Z97" s="164">
        <f>IF(A2stdlife="n/a","n/a",IF(Z$3&gt;(A2stdlife+$E97),(Input!$M$144*(1+rvanilla)^0.5)-SUM($M97:Y97),(Input!$M$144*(1+rvanilla)^0.5)/A2stdlife))</f>
        <v>0</v>
      </c>
      <c r="AA97" s="164">
        <f>IF(A2stdlife="n/a","n/a",IF(AA$3&gt;(A2stdlife+$E97),(Input!$M$144*(1+rvanilla)^0.5)-SUM($M97:Z97),(Input!$M$144*(1+rvanilla)^0.5)/A2stdlife))</f>
        <v>0</v>
      </c>
      <c r="AB97" s="164">
        <f>IF(A2stdlife="n/a","n/a",IF(AB$3&gt;(A2stdlife+$E97),(Input!$M$144*(1+rvanilla)^0.5)-SUM($M97:AA97),(Input!$M$144*(1+rvanilla)^0.5)/A2stdlife))</f>
        <v>0</v>
      </c>
      <c r="AC97" s="164">
        <f>IF(A2stdlife="n/a","n/a",IF(AC$3&gt;(A2stdlife+$E97),(Input!$M$144*(1+rvanilla)^0.5)-SUM($M97:AB97),(Input!$M$144*(1+rvanilla)^0.5)/A2stdlife))</f>
        <v>0</v>
      </c>
      <c r="AD97" s="164">
        <f>IF(A2stdlife="n/a","n/a",IF(AD$3&gt;(A2stdlife+$E97),(Input!$M$144*(1+rvanilla)^0.5)-SUM($M97:AC97),(Input!$M$144*(1+rvanilla)^0.5)/A2stdlife))</f>
        <v>0</v>
      </c>
      <c r="AE97" s="164">
        <f>IF(A2stdlife="n/a","n/a",IF(AE$3&gt;(A2stdlife+$E97),(Input!$M$144*(1+rvanilla)^0.5)-SUM($M97:AD97),(Input!$M$144*(1+rvanilla)^0.5)/A2stdlife))</f>
        <v>0</v>
      </c>
      <c r="AF97" s="164">
        <f>IF(A2stdlife="n/a","n/a",IF(AF$3&gt;(A2stdlife+$E97),(Input!$M$144*(1+rvanilla)^0.5)-SUM($M97:AE97),(Input!$M$144*(1+rvanilla)^0.5)/A2stdlife))</f>
        <v>0</v>
      </c>
      <c r="AG97" s="164">
        <f>IF(A2stdlife="n/a","n/a",IF(AG$3&gt;(A2stdlife+$E97),(Input!$M$144*(1+rvanilla)^0.5)-SUM($M97:AF97),(Input!$M$144*(1+rvanilla)^0.5)/A2stdlife))</f>
        <v>0</v>
      </c>
      <c r="AH97" s="164">
        <f>IF(A2stdlife="n/a","n/a",IF(AH$3&gt;(A2stdlife+$E97),(Input!$M$144*(1+rvanilla)^0.5)-SUM($M97:AG97),(Input!$M$144*(1+rvanilla)^0.5)/A2stdlife))</f>
        <v>0</v>
      </c>
      <c r="AI97" s="164">
        <f>IF(A2stdlife="n/a","n/a",IF(AI$3&gt;(A2stdlife+$E97),(Input!$M$144*(1+rvanilla)^0.5)-SUM($M97:AH97),(Input!$M$144*(1+rvanilla)^0.5)/A2stdlife))</f>
        <v>0</v>
      </c>
      <c r="AJ97" s="164">
        <f>IF(A2stdlife="n/a","n/a",IF(AJ$3&gt;(A2stdlife+$E97),(Input!$M$144*(1+rvanilla)^0.5)-SUM($M97:AI97),(Input!$M$144*(1+rvanilla)^0.5)/A2stdlife))</f>
        <v>0</v>
      </c>
      <c r="AK97" s="164">
        <f>IF(A2stdlife="n/a","n/a",IF(AK$3&gt;(A2stdlife+$E97),(Input!$M$144*(1+rvanilla)^0.5)-SUM($M97:AJ97),(Input!$M$144*(1+rvanilla)^0.5)/A2stdlife))</f>
        <v>0</v>
      </c>
      <c r="AL97" s="164">
        <f>IF(A2stdlife="n/a","n/a",IF(AL$3&gt;(A2stdlife+$E97),(Input!$M$144*(1+rvanilla)^0.5)-SUM($M97:AK97),(Input!$M$144*(1+rvanilla)^0.5)/A2stdlife))</f>
        <v>0</v>
      </c>
      <c r="AM97" s="164">
        <f>IF(A2stdlife="n/a","n/a",IF(AM$3&gt;(A2stdlife+$E97),(Input!$M$144*(1+rvanilla)^0.5)-SUM($M97:AL97),(Input!$M$144*(1+rvanilla)^0.5)/A2stdlife))</f>
        <v>0</v>
      </c>
      <c r="AN97" s="164">
        <f>IF(A2stdlife="n/a","n/a",IF(AN$3&gt;(A2stdlife+$E97),(Input!$M$144*(1+rvanilla)^0.5)-SUM($M97:AM97),(Input!$M$144*(1+rvanilla)^0.5)/A2stdlife))</f>
        <v>0</v>
      </c>
      <c r="AO97" s="164">
        <f>IF(A2stdlife="n/a","n/a",IF(AO$3&gt;(A2stdlife+$E97),(Input!$M$144*(1+rvanilla)^0.5)-SUM($M97:AN97),(Input!$M$144*(1+rvanilla)^0.5)/A2stdlife))</f>
        <v>0</v>
      </c>
      <c r="AP97" s="164">
        <f>IF(A2stdlife="n/a","n/a",IF(AP$3&gt;(A2stdlife+$E97),(Input!$M$144*(1+rvanilla)^0.5)-SUM($M97:AO97),(Input!$M$144*(1+rvanilla)^0.5)/A2stdlife))</f>
        <v>0</v>
      </c>
      <c r="AQ97" s="164">
        <f>IF(A2stdlife="n/a","n/a",IF(AQ$3&gt;(A2stdlife+$E97),(Input!$M$144*(1+rvanilla)^0.5)-SUM($M97:AP97),(Input!$M$144*(1+rvanilla)^0.5)/A2stdlife))</f>
        <v>0</v>
      </c>
      <c r="AR97" s="164">
        <f>IF(A2stdlife="n/a","n/a",IF(AR$3&gt;(A2stdlife+$E97),(Input!$M$144*(1+rvanilla)^0.5)-SUM($M97:AQ97),(Input!$M$144*(1+rvanilla)^0.5)/A2stdlife))</f>
        <v>0</v>
      </c>
      <c r="AS97" s="164">
        <f>IF(A2stdlife="n/a","n/a",IF(AS$3&gt;(A2stdlife+$E97),(Input!$M$144*(1+rvanilla)^0.5)-SUM($M97:AR97),(Input!$M$144*(1+rvanilla)^0.5)/A2stdlife))</f>
        <v>0</v>
      </c>
      <c r="AT97" s="164">
        <f>IF(A2stdlife="n/a","n/a",IF(AT$3&gt;(A2stdlife+$E97),(Input!$M$144*(1+rvanilla)^0.5)-SUM($M97:AS97),(Input!$M$144*(1+rvanilla)^0.5)/A2stdlife))</f>
        <v>0</v>
      </c>
      <c r="AU97" s="164">
        <f>IF(A2stdlife="n/a","n/a",IF(AU$3&gt;(A2stdlife+$E97),(Input!$M$144*(1+rvanilla)^0.5)-SUM($M97:AT97),(Input!$M$144*(1+rvanilla)^0.5)/A2stdlife))</f>
        <v>0</v>
      </c>
      <c r="AV97" s="164">
        <f>IF(A2stdlife="n/a","n/a",IF(AV$3&gt;(A2stdlife+$E97),(Input!$M$144*(1+rvanilla)^0.5)-SUM($M97:AU97),(Input!$M$144*(1+rvanilla)^0.5)/A2stdlife))</f>
        <v>0</v>
      </c>
      <c r="AW97" s="164">
        <f>IF(A2stdlife="n/a","n/a",IF(AW$3&gt;(A2stdlife+$E97),(Input!$M$144*(1+rvanilla)^0.5)-SUM($M97:AV97),(Input!$M$144*(1+rvanilla)^0.5)/A2stdlife))</f>
        <v>0</v>
      </c>
      <c r="AX97" s="164">
        <f>IF(A2stdlife="n/a","n/a",IF(AX$3&gt;(A2stdlife+$E97),(Input!$M$144*(1+rvanilla)^0.5)-SUM($M97:AW97),(Input!$M$144*(1+rvanilla)^0.5)/A2stdlife))</f>
        <v>0</v>
      </c>
      <c r="AY97" s="164">
        <f>IF(A2stdlife="n/a","n/a",IF(AY$3&gt;(A2stdlife+$E97),(Input!$M$144*(1+rvanilla)^0.5)-SUM($M97:AX97),(Input!$M$144*(1+rvanilla)^0.5)/A2stdlife))</f>
        <v>0</v>
      </c>
      <c r="AZ97" s="164">
        <f>IF(A2stdlife="n/a","n/a",IF(AZ$3&gt;(A2stdlife+$E97),(Input!$M$144*(1+rvanilla)^0.5)-SUM($M97:AY97),(Input!$M$144*(1+rvanilla)^0.5)/A2stdlife))</f>
        <v>0</v>
      </c>
      <c r="BA97" s="164">
        <f>IF(A2stdlife="n/a","n/a",IF(BA$3&gt;(A2stdlife+$E97),(Input!$M$144*(1+rvanilla)^0.5)-SUM($M97:AZ97),(Input!$M$144*(1+rvanilla)^0.5)/A2stdlife))</f>
        <v>0</v>
      </c>
      <c r="BB97" s="164">
        <f>IF(A2stdlife="n/a","n/a",IF(BB$3&gt;(A2stdlife+$E97),(Input!$M$144*(1+rvanilla)^0.5)-SUM($M97:BA97),(Input!$M$144*(1+rvanilla)^0.5)/A2stdlife))</f>
        <v>0</v>
      </c>
      <c r="BC97" s="164">
        <f>IF(A2stdlife="n/a","n/a",IF(BC$3&gt;(A2stdlife+$E97),(Input!$M$144*(1+rvanilla)^0.5)-SUM($M97:BB97),(Input!$M$144*(1+rvanilla)^0.5)/A2stdlife))</f>
        <v>0</v>
      </c>
      <c r="BD97" s="164">
        <f>IF(A2stdlife="n/a","n/a",IF(BD$3&gt;(A2stdlife+$E97),(Input!$M$144*(1+rvanilla)^0.5)-SUM($M97:BC97),(Input!$M$144*(1+rvanilla)^0.5)/A2stdlife))</f>
        <v>0</v>
      </c>
      <c r="BE97" s="164">
        <f>IF(A2stdlife="n/a","n/a",IF(BE$3&gt;(A2stdlife+$E97),(Input!$M$144*(1+rvanilla)^0.5)-SUM($M97:BD97),(Input!$M$144*(1+rvanilla)^0.5)/A2stdlife))</f>
        <v>0</v>
      </c>
      <c r="BF97" s="164">
        <f>IF(A2stdlife="n/a","n/a",IF(BF$3&gt;(A2stdlife+$E97),(Input!$M$144*(1+rvanilla)^0.5)-SUM($M97:BE97),(Input!$M$144*(1+rvanilla)^0.5)/A2stdlife))</f>
        <v>0</v>
      </c>
      <c r="BG97" s="164">
        <f>IF(A2stdlife="n/a","n/a",IF(BG$3&gt;(A2stdlife+$E97),(Input!$M$144*(1+rvanilla)^0.5)-SUM($M97:BF97),(Input!$M$144*(1+rvanilla)^0.5)/A2stdlife))</f>
        <v>0</v>
      </c>
      <c r="BH97" s="164">
        <f>IF(A2stdlife="n/a","n/a",IF(BH$3&gt;(A2stdlife+$E97),(Input!$M$144*(1+rvanilla)^0.5)-SUM($M97:BG97),(Input!$M$144*(1+rvanilla)^0.5)/A2stdlife))</f>
        <v>0</v>
      </c>
      <c r="BI97" s="164">
        <f>IF(A2stdlife="n/a","n/a",IF(BI$3&gt;(A2stdlife+$E97),(Input!$M$144*(1+rvanilla)^0.5)-SUM($M97:BH97),(Input!$M$144*(1+rvanilla)^0.5)/A2stdlife))</f>
        <v>0</v>
      </c>
      <c r="BJ97" s="18"/>
      <c r="BK97" s="18"/>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hidden="1" outlineLevel="2">
      <c r="A98" s="18"/>
      <c r="B98" s="18"/>
      <c r="C98" s="36"/>
      <c r="D98" s="479"/>
      <c r="E98" s="283">
        <v>8</v>
      </c>
      <c r="F98" s="38"/>
      <c r="G98" s="391"/>
      <c r="H98" s="308"/>
      <c r="I98" s="308"/>
      <c r="J98" s="308"/>
      <c r="K98" s="308"/>
      <c r="L98" s="308"/>
      <c r="M98" s="308"/>
      <c r="N98" s="307"/>
      <c r="O98" s="164">
        <f>IF(A2stdlife="n/a","n/a",IF(O$3&gt;(A2stdlife+$E98),(Input!$N$144*(1+rvanilla)^0.5)-SUM($N98:N98),(Input!$N$144*(1+rvanilla)^0.5)/A2stdlife))</f>
        <v>0</v>
      </c>
      <c r="P98" s="164">
        <f>IF(A2stdlife="n/a","n/a",IF(P$3&gt;(A2stdlife+$E98),(Input!$N$144*(1+rvanilla)^0.5)-SUM($N98:O98),(Input!$N$144*(1+rvanilla)^0.5)/A2stdlife))</f>
        <v>0</v>
      </c>
      <c r="Q98" s="164">
        <f>IF(A2stdlife="n/a","n/a",IF(Q$3&gt;(A2stdlife+$E98),(Input!$N$144*(1+rvanilla)^0.5)-SUM($N98:P98),(Input!$N$144*(1+rvanilla)^0.5)/A2stdlife))</f>
        <v>0</v>
      </c>
      <c r="R98" s="164">
        <f>IF(A2stdlife="n/a","n/a",IF(R$3&gt;(A2stdlife+$E98),(Input!$N$144*(1+rvanilla)^0.5)-SUM($N98:Q98),(Input!$N$144*(1+rvanilla)^0.5)/A2stdlife))</f>
        <v>0</v>
      </c>
      <c r="S98" s="164">
        <f>IF(A2stdlife="n/a","n/a",IF(S$3&gt;(A2stdlife+$E98),(Input!$N$144*(1+rvanilla)^0.5)-SUM($N98:R98),(Input!$N$144*(1+rvanilla)^0.5)/A2stdlife))</f>
        <v>0</v>
      </c>
      <c r="T98" s="164">
        <f>IF(A2stdlife="n/a","n/a",IF(T$3&gt;(A2stdlife+$E98),(Input!$N$144*(1+rvanilla)^0.5)-SUM($N98:S98),(Input!$N$144*(1+rvanilla)^0.5)/A2stdlife))</f>
        <v>0</v>
      </c>
      <c r="U98" s="164">
        <f>IF(A2stdlife="n/a","n/a",IF(U$3&gt;(A2stdlife+$E98),(Input!$N$144*(1+rvanilla)^0.5)-SUM($N98:T98),(Input!$N$144*(1+rvanilla)^0.5)/A2stdlife))</f>
        <v>0</v>
      </c>
      <c r="V98" s="164">
        <f>IF(A2stdlife="n/a","n/a",IF(V$3&gt;(A2stdlife+$E98),(Input!$N$144*(1+rvanilla)^0.5)-SUM($N98:U98),(Input!$N$144*(1+rvanilla)^0.5)/A2stdlife))</f>
        <v>0</v>
      </c>
      <c r="W98" s="164">
        <f>IF(A2stdlife="n/a","n/a",IF(W$3&gt;(A2stdlife+$E98),(Input!$N$144*(1+rvanilla)^0.5)-SUM($N98:V98),(Input!$N$144*(1+rvanilla)^0.5)/A2stdlife))</f>
        <v>0</v>
      </c>
      <c r="X98" s="164">
        <f>IF(A2stdlife="n/a","n/a",IF(X$3&gt;(A2stdlife+$E98),(Input!$N$144*(1+rvanilla)^0.5)-SUM($N98:W98),(Input!$N$144*(1+rvanilla)^0.5)/A2stdlife))</f>
        <v>0</v>
      </c>
      <c r="Y98" s="164">
        <f>IF(A2stdlife="n/a","n/a",IF(Y$3&gt;(A2stdlife+$E98),(Input!$N$144*(1+rvanilla)^0.5)-SUM($N98:X98),(Input!$N$144*(1+rvanilla)^0.5)/A2stdlife))</f>
        <v>0</v>
      </c>
      <c r="Z98" s="164">
        <f>IF(A2stdlife="n/a","n/a",IF(Z$3&gt;(A2stdlife+$E98),(Input!$N$144*(1+rvanilla)^0.5)-SUM($N98:Y98),(Input!$N$144*(1+rvanilla)^0.5)/A2stdlife))</f>
        <v>0</v>
      </c>
      <c r="AA98" s="164">
        <f>IF(A2stdlife="n/a","n/a",IF(AA$3&gt;(A2stdlife+$E98),(Input!$N$144*(1+rvanilla)^0.5)-SUM($N98:Z98),(Input!$N$144*(1+rvanilla)^0.5)/A2stdlife))</f>
        <v>0</v>
      </c>
      <c r="AB98" s="164">
        <f>IF(A2stdlife="n/a","n/a",IF(AB$3&gt;(A2stdlife+$E98),(Input!$N$144*(1+rvanilla)^0.5)-SUM($N98:AA98),(Input!$N$144*(1+rvanilla)^0.5)/A2stdlife))</f>
        <v>0</v>
      </c>
      <c r="AC98" s="164">
        <f>IF(A2stdlife="n/a","n/a",IF(AC$3&gt;(A2stdlife+$E98),(Input!$N$144*(1+rvanilla)^0.5)-SUM($N98:AB98),(Input!$N$144*(1+rvanilla)^0.5)/A2stdlife))</f>
        <v>0</v>
      </c>
      <c r="AD98" s="164">
        <f>IF(A2stdlife="n/a","n/a",IF(AD$3&gt;(A2stdlife+$E98),(Input!$N$144*(1+rvanilla)^0.5)-SUM($N98:AC98),(Input!$N$144*(1+rvanilla)^0.5)/A2stdlife))</f>
        <v>0</v>
      </c>
      <c r="AE98" s="164">
        <f>IF(A2stdlife="n/a","n/a",IF(AE$3&gt;(A2stdlife+$E98),(Input!$N$144*(1+rvanilla)^0.5)-SUM($N98:AD98),(Input!$N$144*(1+rvanilla)^0.5)/A2stdlife))</f>
        <v>0</v>
      </c>
      <c r="AF98" s="164">
        <f>IF(A2stdlife="n/a","n/a",IF(AF$3&gt;(A2stdlife+$E98),(Input!$N$144*(1+rvanilla)^0.5)-SUM($N98:AE98),(Input!$N$144*(1+rvanilla)^0.5)/A2stdlife))</f>
        <v>0</v>
      </c>
      <c r="AG98" s="164">
        <f>IF(A2stdlife="n/a","n/a",IF(AG$3&gt;(A2stdlife+$E98),(Input!$N$144*(1+rvanilla)^0.5)-SUM($N98:AF98),(Input!$N$144*(1+rvanilla)^0.5)/A2stdlife))</f>
        <v>0</v>
      </c>
      <c r="AH98" s="164">
        <f>IF(A2stdlife="n/a","n/a",IF(AH$3&gt;(A2stdlife+$E98),(Input!$N$144*(1+rvanilla)^0.5)-SUM($N98:AG98),(Input!$N$144*(1+rvanilla)^0.5)/A2stdlife))</f>
        <v>0</v>
      </c>
      <c r="AI98" s="164">
        <f>IF(A2stdlife="n/a","n/a",IF(AI$3&gt;(A2stdlife+$E98),(Input!$N$144*(1+rvanilla)^0.5)-SUM($N98:AH98),(Input!$N$144*(1+rvanilla)^0.5)/A2stdlife))</f>
        <v>0</v>
      </c>
      <c r="AJ98" s="164">
        <f>IF(A2stdlife="n/a","n/a",IF(AJ$3&gt;(A2stdlife+$E98),(Input!$N$144*(1+rvanilla)^0.5)-SUM($N98:AI98),(Input!$N$144*(1+rvanilla)^0.5)/A2stdlife))</f>
        <v>0</v>
      </c>
      <c r="AK98" s="164">
        <f>IF(A2stdlife="n/a","n/a",IF(AK$3&gt;(A2stdlife+$E98),(Input!$N$144*(1+rvanilla)^0.5)-SUM($N98:AJ98),(Input!$N$144*(1+rvanilla)^0.5)/A2stdlife))</f>
        <v>0</v>
      </c>
      <c r="AL98" s="164">
        <f>IF(A2stdlife="n/a","n/a",IF(AL$3&gt;(A2stdlife+$E98),(Input!$N$144*(1+rvanilla)^0.5)-SUM($N98:AK98),(Input!$N$144*(1+rvanilla)^0.5)/A2stdlife))</f>
        <v>0</v>
      </c>
      <c r="AM98" s="164">
        <f>IF(A2stdlife="n/a","n/a",IF(AM$3&gt;(A2stdlife+$E98),(Input!$N$144*(1+rvanilla)^0.5)-SUM($N98:AL98),(Input!$N$144*(1+rvanilla)^0.5)/A2stdlife))</f>
        <v>0</v>
      </c>
      <c r="AN98" s="164">
        <f>IF(A2stdlife="n/a","n/a",IF(AN$3&gt;(A2stdlife+$E98),(Input!$N$144*(1+rvanilla)^0.5)-SUM($N98:AM98),(Input!$N$144*(1+rvanilla)^0.5)/A2stdlife))</f>
        <v>0</v>
      </c>
      <c r="AO98" s="164">
        <f>IF(A2stdlife="n/a","n/a",IF(AO$3&gt;(A2stdlife+$E98),(Input!$N$144*(1+rvanilla)^0.5)-SUM($N98:AN98),(Input!$N$144*(1+rvanilla)^0.5)/A2stdlife))</f>
        <v>0</v>
      </c>
      <c r="AP98" s="164">
        <f>IF(A2stdlife="n/a","n/a",IF(AP$3&gt;(A2stdlife+$E98),(Input!$N$144*(1+rvanilla)^0.5)-SUM($N98:AO98),(Input!$N$144*(1+rvanilla)^0.5)/A2stdlife))</f>
        <v>0</v>
      </c>
      <c r="AQ98" s="164">
        <f>IF(A2stdlife="n/a","n/a",IF(AQ$3&gt;(A2stdlife+$E98),(Input!$N$144*(1+rvanilla)^0.5)-SUM($N98:AP98),(Input!$N$144*(1+rvanilla)^0.5)/A2stdlife))</f>
        <v>0</v>
      </c>
      <c r="AR98" s="164">
        <f>IF(A2stdlife="n/a","n/a",IF(AR$3&gt;(A2stdlife+$E98),(Input!$N$144*(1+rvanilla)^0.5)-SUM($N98:AQ98),(Input!$N$144*(1+rvanilla)^0.5)/A2stdlife))</f>
        <v>0</v>
      </c>
      <c r="AS98" s="164">
        <f>IF(A2stdlife="n/a","n/a",IF(AS$3&gt;(A2stdlife+$E98),(Input!$N$144*(1+rvanilla)^0.5)-SUM($N98:AR98),(Input!$N$144*(1+rvanilla)^0.5)/A2stdlife))</f>
        <v>0</v>
      </c>
      <c r="AT98" s="164">
        <f>IF(A2stdlife="n/a","n/a",IF(AT$3&gt;(A2stdlife+$E98),(Input!$N$144*(1+rvanilla)^0.5)-SUM($N98:AS98),(Input!$N$144*(1+rvanilla)^0.5)/A2stdlife))</f>
        <v>0</v>
      </c>
      <c r="AU98" s="164">
        <f>IF(A2stdlife="n/a","n/a",IF(AU$3&gt;(A2stdlife+$E98),(Input!$N$144*(1+rvanilla)^0.5)-SUM($N98:AT98),(Input!$N$144*(1+rvanilla)^0.5)/A2stdlife))</f>
        <v>0</v>
      </c>
      <c r="AV98" s="164">
        <f>IF(A2stdlife="n/a","n/a",IF(AV$3&gt;(A2stdlife+$E98),(Input!$N$144*(1+rvanilla)^0.5)-SUM($N98:AU98),(Input!$N$144*(1+rvanilla)^0.5)/A2stdlife))</f>
        <v>0</v>
      </c>
      <c r="AW98" s="164">
        <f>IF(A2stdlife="n/a","n/a",IF(AW$3&gt;(A2stdlife+$E98),(Input!$N$144*(1+rvanilla)^0.5)-SUM($N98:AV98),(Input!$N$144*(1+rvanilla)^0.5)/A2stdlife))</f>
        <v>0</v>
      </c>
      <c r="AX98" s="164">
        <f>IF(A2stdlife="n/a","n/a",IF(AX$3&gt;(A2stdlife+$E98),(Input!$N$144*(1+rvanilla)^0.5)-SUM($N98:AW98),(Input!$N$144*(1+rvanilla)^0.5)/A2stdlife))</f>
        <v>0</v>
      </c>
      <c r="AY98" s="164">
        <f>IF(A2stdlife="n/a","n/a",IF(AY$3&gt;(A2stdlife+$E98),(Input!$N$144*(1+rvanilla)^0.5)-SUM($N98:AX98),(Input!$N$144*(1+rvanilla)^0.5)/A2stdlife))</f>
        <v>0</v>
      </c>
      <c r="AZ98" s="164">
        <f>IF(A2stdlife="n/a","n/a",IF(AZ$3&gt;(A2stdlife+$E98),(Input!$N$144*(1+rvanilla)^0.5)-SUM($N98:AY98),(Input!$N$144*(1+rvanilla)^0.5)/A2stdlife))</f>
        <v>0</v>
      </c>
      <c r="BA98" s="164">
        <f>IF(A2stdlife="n/a","n/a",IF(BA$3&gt;(A2stdlife+$E98),(Input!$N$144*(1+rvanilla)^0.5)-SUM($N98:AZ98),(Input!$N$144*(1+rvanilla)^0.5)/A2stdlife))</f>
        <v>0</v>
      </c>
      <c r="BB98" s="164">
        <f>IF(A2stdlife="n/a","n/a",IF(BB$3&gt;(A2stdlife+$E98),(Input!$N$144*(1+rvanilla)^0.5)-SUM($N98:BA98),(Input!$N$144*(1+rvanilla)^0.5)/A2stdlife))</f>
        <v>0</v>
      </c>
      <c r="BC98" s="164">
        <f>IF(A2stdlife="n/a","n/a",IF(BC$3&gt;(A2stdlife+$E98),(Input!$N$144*(1+rvanilla)^0.5)-SUM($N98:BB98),(Input!$N$144*(1+rvanilla)^0.5)/A2stdlife))</f>
        <v>0</v>
      </c>
      <c r="BD98" s="164">
        <f>IF(A2stdlife="n/a","n/a",IF(BD$3&gt;(A2stdlife+$E98),(Input!$N$144*(1+rvanilla)^0.5)-SUM($N98:BC98),(Input!$N$144*(1+rvanilla)^0.5)/A2stdlife))</f>
        <v>0</v>
      </c>
      <c r="BE98" s="164">
        <f>IF(A2stdlife="n/a","n/a",IF(BE$3&gt;(A2stdlife+$E98),(Input!$N$144*(1+rvanilla)^0.5)-SUM($N98:BD98),(Input!$N$144*(1+rvanilla)^0.5)/A2stdlife))</f>
        <v>0</v>
      </c>
      <c r="BF98" s="164">
        <f>IF(A2stdlife="n/a","n/a",IF(BF$3&gt;(A2stdlife+$E98),(Input!$N$144*(1+rvanilla)^0.5)-SUM($N98:BE98),(Input!$N$144*(1+rvanilla)^0.5)/A2stdlife))</f>
        <v>0</v>
      </c>
      <c r="BG98" s="164">
        <f>IF(A2stdlife="n/a","n/a",IF(BG$3&gt;(A2stdlife+$E98),(Input!$N$144*(1+rvanilla)^0.5)-SUM($N98:BF98),(Input!$N$144*(1+rvanilla)^0.5)/A2stdlife))</f>
        <v>0</v>
      </c>
      <c r="BH98" s="164">
        <f>IF(A2stdlife="n/a","n/a",IF(BH$3&gt;(A2stdlife+$E98),(Input!$N$144*(1+rvanilla)^0.5)-SUM($N98:BG98),(Input!$N$144*(1+rvanilla)^0.5)/A2stdlife))</f>
        <v>0</v>
      </c>
      <c r="BI98" s="164">
        <f>IF(A2stdlife="n/a","n/a",IF(BI$3&gt;(A2stdlife+$E98),(Input!$N$144*(1+rvanilla)^0.5)-SUM($N98:BH98),(Input!$N$144*(1+rvanilla)^0.5)/A2stdlife))</f>
        <v>0</v>
      </c>
      <c r="BJ98" s="18"/>
      <c r="BK98" s="1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hidden="1" outlineLevel="2">
      <c r="A99" s="18"/>
      <c r="B99" s="18"/>
      <c r="C99" s="36"/>
      <c r="D99" s="479"/>
      <c r="E99" s="283">
        <v>9</v>
      </c>
      <c r="F99" s="38"/>
      <c r="G99" s="391"/>
      <c r="H99" s="308"/>
      <c r="I99" s="308"/>
      <c r="J99" s="308"/>
      <c r="K99" s="308"/>
      <c r="L99" s="308"/>
      <c r="M99" s="308"/>
      <c r="N99" s="308"/>
      <c r="O99" s="307"/>
      <c r="P99" s="164">
        <f>IF(A2stdlife="n/a","n/a",IF(P$3&gt;(A2stdlife+$E99),(Input!$O$144*(1+rvanilla)^0.5)-SUM($O99:O99),(Input!$O$144*(1+rvanilla)^0.5)/A2stdlife))</f>
        <v>0</v>
      </c>
      <c r="Q99" s="164">
        <f>IF(A2stdlife="n/a","n/a",IF(Q$3&gt;(A2stdlife+$E99),(Input!$O$144*(1+rvanilla)^0.5)-SUM($O99:P99),(Input!$O$144*(1+rvanilla)^0.5)/A2stdlife))</f>
        <v>0</v>
      </c>
      <c r="R99" s="164">
        <f>IF(A2stdlife="n/a","n/a",IF(R$3&gt;(A2stdlife+$E99),(Input!$O$144*(1+rvanilla)^0.5)-SUM($O99:Q99),(Input!$O$144*(1+rvanilla)^0.5)/A2stdlife))</f>
        <v>0</v>
      </c>
      <c r="S99" s="164">
        <f>IF(A2stdlife="n/a","n/a",IF(S$3&gt;(A2stdlife+$E99),(Input!$O$144*(1+rvanilla)^0.5)-SUM($O99:R99),(Input!$O$144*(1+rvanilla)^0.5)/A2stdlife))</f>
        <v>0</v>
      </c>
      <c r="T99" s="164">
        <f>IF(A2stdlife="n/a","n/a",IF(T$3&gt;(A2stdlife+$E99),(Input!$O$144*(1+rvanilla)^0.5)-SUM($O99:S99),(Input!$O$144*(1+rvanilla)^0.5)/A2stdlife))</f>
        <v>0</v>
      </c>
      <c r="U99" s="164">
        <f>IF(A2stdlife="n/a","n/a",IF(U$3&gt;(A2stdlife+$E99),(Input!$O$144*(1+rvanilla)^0.5)-SUM($O99:T99),(Input!$O$144*(1+rvanilla)^0.5)/A2stdlife))</f>
        <v>0</v>
      </c>
      <c r="V99" s="164">
        <f>IF(A2stdlife="n/a","n/a",IF(V$3&gt;(A2stdlife+$E99),(Input!$O$144*(1+rvanilla)^0.5)-SUM($O99:U99),(Input!$O$144*(1+rvanilla)^0.5)/A2stdlife))</f>
        <v>0</v>
      </c>
      <c r="W99" s="164">
        <f>IF(A2stdlife="n/a","n/a",IF(W$3&gt;(A2stdlife+$E99),(Input!$O$144*(1+rvanilla)^0.5)-SUM($O99:V99),(Input!$O$144*(1+rvanilla)^0.5)/A2stdlife))</f>
        <v>0</v>
      </c>
      <c r="X99" s="164">
        <f>IF(A2stdlife="n/a","n/a",IF(X$3&gt;(A2stdlife+$E99),(Input!$O$144*(1+rvanilla)^0.5)-SUM($O99:W99),(Input!$O$144*(1+rvanilla)^0.5)/A2stdlife))</f>
        <v>0</v>
      </c>
      <c r="Y99" s="164">
        <f>IF(A2stdlife="n/a","n/a",IF(Y$3&gt;(A2stdlife+$E99),(Input!$O$144*(1+rvanilla)^0.5)-SUM($O99:X99),(Input!$O$144*(1+rvanilla)^0.5)/A2stdlife))</f>
        <v>0</v>
      </c>
      <c r="Z99" s="164">
        <f>IF(A2stdlife="n/a","n/a",IF(Z$3&gt;(A2stdlife+$E99),(Input!$O$144*(1+rvanilla)^0.5)-SUM($O99:Y99),(Input!$O$144*(1+rvanilla)^0.5)/A2stdlife))</f>
        <v>0</v>
      </c>
      <c r="AA99" s="164">
        <f>IF(A2stdlife="n/a","n/a",IF(AA$3&gt;(A2stdlife+$E99),(Input!$O$144*(1+rvanilla)^0.5)-SUM($O99:Z99),(Input!$O$144*(1+rvanilla)^0.5)/A2stdlife))</f>
        <v>0</v>
      </c>
      <c r="AB99" s="164">
        <f>IF(A2stdlife="n/a","n/a",IF(AB$3&gt;(A2stdlife+$E99),(Input!$O$144*(1+rvanilla)^0.5)-SUM($O99:AA99),(Input!$O$144*(1+rvanilla)^0.5)/A2stdlife))</f>
        <v>0</v>
      </c>
      <c r="AC99" s="164">
        <f>IF(A2stdlife="n/a","n/a",IF(AC$3&gt;(A2stdlife+$E99),(Input!$O$144*(1+rvanilla)^0.5)-SUM($O99:AB99),(Input!$O$144*(1+rvanilla)^0.5)/A2stdlife))</f>
        <v>0</v>
      </c>
      <c r="AD99" s="164">
        <f>IF(A2stdlife="n/a","n/a",IF(AD$3&gt;(A2stdlife+$E99),(Input!$O$144*(1+rvanilla)^0.5)-SUM($O99:AC99),(Input!$O$144*(1+rvanilla)^0.5)/A2stdlife))</f>
        <v>0</v>
      </c>
      <c r="AE99" s="164">
        <f>IF(A2stdlife="n/a","n/a",IF(AE$3&gt;(A2stdlife+$E99),(Input!$O$144*(1+rvanilla)^0.5)-SUM($O99:AD99),(Input!$O$144*(1+rvanilla)^0.5)/A2stdlife))</f>
        <v>0</v>
      </c>
      <c r="AF99" s="164">
        <f>IF(A2stdlife="n/a","n/a",IF(AF$3&gt;(A2stdlife+$E99),(Input!$O$144*(1+rvanilla)^0.5)-SUM($O99:AE99),(Input!$O$144*(1+rvanilla)^0.5)/A2stdlife))</f>
        <v>0</v>
      </c>
      <c r="AG99" s="164">
        <f>IF(A2stdlife="n/a","n/a",IF(AG$3&gt;(A2stdlife+$E99),(Input!$O$144*(1+rvanilla)^0.5)-SUM($O99:AF99),(Input!$O$144*(1+rvanilla)^0.5)/A2stdlife))</f>
        <v>0</v>
      </c>
      <c r="AH99" s="164">
        <f>IF(A2stdlife="n/a","n/a",IF(AH$3&gt;(A2stdlife+$E99),(Input!$O$144*(1+rvanilla)^0.5)-SUM($O99:AG99),(Input!$O$144*(1+rvanilla)^0.5)/A2stdlife))</f>
        <v>0</v>
      </c>
      <c r="AI99" s="164">
        <f>IF(A2stdlife="n/a","n/a",IF(AI$3&gt;(A2stdlife+$E99),(Input!$O$144*(1+rvanilla)^0.5)-SUM($O99:AH99),(Input!$O$144*(1+rvanilla)^0.5)/A2stdlife))</f>
        <v>0</v>
      </c>
      <c r="AJ99" s="164">
        <f>IF(A2stdlife="n/a","n/a",IF(AJ$3&gt;(A2stdlife+$E99),(Input!$O$144*(1+rvanilla)^0.5)-SUM($O99:AI99),(Input!$O$144*(1+rvanilla)^0.5)/A2stdlife))</f>
        <v>0</v>
      </c>
      <c r="AK99" s="164">
        <f>IF(A2stdlife="n/a","n/a",IF(AK$3&gt;(A2stdlife+$E99),(Input!$O$144*(1+rvanilla)^0.5)-SUM($O99:AJ99),(Input!$O$144*(1+rvanilla)^0.5)/A2stdlife))</f>
        <v>0</v>
      </c>
      <c r="AL99" s="164">
        <f>IF(A2stdlife="n/a","n/a",IF(AL$3&gt;(A2stdlife+$E99),(Input!$O$144*(1+rvanilla)^0.5)-SUM($O99:AK99),(Input!$O$144*(1+rvanilla)^0.5)/A2stdlife))</f>
        <v>0</v>
      </c>
      <c r="AM99" s="164">
        <f>IF(A2stdlife="n/a","n/a",IF(AM$3&gt;(A2stdlife+$E99),(Input!$O$144*(1+rvanilla)^0.5)-SUM($O99:AL99),(Input!$O$144*(1+rvanilla)^0.5)/A2stdlife))</f>
        <v>0</v>
      </c>
      <c r="AN99" s="164">
        <f>IF(A2stdlife="n/a","n/a",IF(AN$3&gt;(A2stdlife+$E99),(Input!$O$144*(1+rvanilla)^0.5)-SUM($O99:AM99),(Input!$O$144*(1+rvanilla)^0.5)/A2stdlife))</f>
        <v>0</v>
      </c>
      <c r="AO99" s="164">
        <f>IF(A2stdlife="n/a","n/a",IF(AO$3&gt;(A2stdlife+$E99),(Input!$O$144*(1+rvanilla)^0.5)-SUM($O99:AN99),(Input!$O$144*(1+rvanilla)^0.5)/A2stdlife))</f>
        <v>0</v>
      </c>
      <c r="AP99" s="164">
        <f>IF(A2stdlife="n/a","n/a",IF(AP$3&gt;(A2stdlife+$E99),(Input!$O$144*(1+rvanilla)^0.5)-SUM($O99:AO99),(Input!$O$144*(1+rvanilla)^0.5)/A2stdlife))</f>
        <v>0</v>
      </c>
      <c r="AQ99" s="164">
        <f>IF(A2stdlife="n/a","n/a",IF(AQ$3&gt;(A2stdlife+$E99),(Input!$O$144*(1+rvanilla)^0.5)-SUM($O99:AP99),(Input!$O$144*(1+rvanilla)^0.5)/A2stdlife))</f>
        <v>0</v>
      </c>
      <c r="AR99" s="164">
        <f>IF(A2stdlife="n/a","n/a",IF(AR$3&gt;(A2stdlife+$E99),(Input!$O$144*(1+rvanilla)^0.5)-SUM($O99:AQ99),(Input!$O$144*(1+rvanilla)^0.5)/A2stdlife))</f>
        <v>0</v>
      </c>
      <c r="AS99" s="164">
        <f>IF(A2stdlife="n/a","n/a",IF(AS$3&gt;(A2stdlife+$E99),(Input!$O$144*(1+rvanilla)^0.5)-SUM($O99:AR99),(Input!$O$144*(1+rvanilla)^0.5)/A2stdlife))</f>
        <v>0</v>
      </c>
      <c r="AT99" s="164">
        <f>IF(A2stdlife="n/a","n/a",IF(AT$3&gt;(A2stdlife+$E99),(Input!$O$144*(1+rvanilla)^0.5)-SUM($O99:AS99),(Input!$O$144*(1+rvanilla)^0.5)/A2stdlife))</f>
        <v>0</v>
      </c>
      <c r="AU99" s="164">
        <f>IF(A2stdlife="n/a","n/a",IF(AU$3&gt;(A2stdlife+$E99),(Input!$O$144*(1+rvanilla)^0.5)-SUM($O99:AT99),(Input!$O$144*(1+rvanilla)^0.5)/A2stdlife))</f>
        <v>0</v>
      </c>
      <c r="AV99" s="164">
        <f>IF(A2stdlife="n/a","n/a",IF(AV$3&gt;(A2stdlife+$E99),(Input!$O$144*(1+rvanilla)^0.5)-SUM($O99:AU99),(Input!$O$144*(1+rvanilla)^0.5)/A2stdlife))</f>
        <v>0</v>
      </c>
      <c r="AW99" s="164">
        <f>IF(A2stdlife="n/a","n/a",IF(AW$3&gt;(A2stdlife+$E99),(Input!$O$144*(1+rvanilla)^0.5)-SUM($O99:AV99),(Input!$O$144*(1+rvanilla)^0.5)/A2stdlife))</f>
        <v>0</v>
      </c>
      <c r="AX99" s="164">
        <f>IF(A2stdlife="n/a","n/a",IF(AX$3&gt;(A2stdlife+$E99),(Input!$O$144*(1+rvanilla)^0.5)-SUM($O99:AW99),(Input!$O$144*(1+rvanilla)^0.5)/A2stdlife))</f>
        <v>0</v>
      </c>
      <c r="AY99" s="164">
        <f>IF(A2stdlife="n/a","n/a",IF(AY$3&gt;(A2stdlife+$E99),(Input!$O$144*(1+rvanilla)^0.5)-SUM($O99:AX99),(Input!$O$144*(1+rvanilla)^0.5)/A2stdlife))</f>
        <v>0</v>
      </c>
      <c r="AZ99" s="164">
        <f>IF(A2stdlife="n/a","n/a",IF(AZ$3&gt;(A2stdlife+$E99),(Input!$O$144*(1+rvanilla)^0.5)-SUM($O99:AY99),(Input!$O$144*(1+rvanilla)^0.5)/A2stdlife))</f>
        <v>0</v>
      </c>
      <c r="BA99" s="164">
        <f>IF(A2stdlife="n/a","n/a",IF(BA$3&gt;(A2stdlife+$E99),(Input!$O$144*(1+rvanilla)^0.5)-SUM($O99:AZ99),(Input!$O$144*(1+rvanilla)^0.5)/A2stdlife))</f>
        <v>0</v>
      </c>
      <c r="BB99" s="164">
        <f>IF(A2stdlife="n/a","n/a",IF(BB$3&gt;(A2stdlife+$E99),(Input!$O$144*(1+rvanilla)^0.5)-SUM($O99:BA99),(Input!$O$144*(1+rvanilla)^0.5)/A2stdlife))</f>
        <v>0</v>
      </c>
      <c r="BC99" s="164">
        <f>IF(A2stdlife="n/a","n/a",IF(BC$3&gt;(A2stdlife+$E99),(Input!$O$144*(1+rvanilla)^0.5)-SUM($O99:BB99),(Input!$O$144*(1+rvanilla)^0.5)/A2stdlife))</f>
        <v>0</v>
      </c>
      <c r="BD99" s="164">
        <f>IF(A2stdlife="n/a","n/a",IF(BD$3&gt;(A2stdlife+$E99),(Input!$O$144*(1+rvanilla)^0.5)-SUM($O99:BC99),(Input!$O$144*(1+rvanilla)^0.5)/A2stdlife))</f>
        <v>0</v>
      </c>
      <c r="BE99" s="164">
        <f>IF(A2stdlife="n/a","n/a",IF(BE$3&gt;(A2stdlife+$E99),(Input!$O$144*(1+rvanilla)^0.5)-SUM($O99:BD99),(Input!$O$144*(1+rvanilla)^0.5)/A2stdlife))</f>
        <v>0</v>
      </c>
      <c r="BF99" s="164">
        <f>IF(A2stdlife="n/a","n/a",IF(BF$3&gt;(A2stdlife+$E99),(Input!$O$144*(1+rvanilla)^0.5)-SUM($O99:BE99),(Input!$O$144*(1+rvanilla)^0.5)/A2stdlife))</f>
        <v>0</v>
      </c>
      <c r="BG99" s="164">
        <f>IF(A2stdlife="n/a","n/a",IF(BG$3&gt;(A2stdlife+$E99),(Input!$O$144*(1+rvanilla)^0.5)-SUM($O99:BF99),(Input!$O$144*(1+rvanilla)^0.5)/A2stdlife))</f>
        <v>0</v>
      </c>
      <c r="BH99" s="164">
        <f>IF(A2stdlife="n/a","n/a",IF(BH$3&gt;(A2stdlife+$E99),(Input!$O$144*(1+rvanilla)^0.5)-SUM($O99:BG99),(Input!$O$144*(1+rvanilla)^0.5)/A2stdlife))</f>
        <v>0</v>
      </c>
      <c r="BI99" s="164">
        <f>IF(A2stdlife="n/a","n/a",IF(BI$3&gt;(A2stdlife+$E99),(Input!$O$144*(1+rvanilla)^0.5)-SUM($O99:BH99),(Input!$O$144*(1+rvanilla)^0.5)/A2stdlife))</f>
        <v>0</v>
      </c>
      <c r="BJ99" s="18"/>
      <c r="BK99" s="18"/>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hidden="1" outlineLevel="2">
      <c r="A100" s="18"/>
      <c r="B100" s="18"/>
      <c r="C100" s="36"/>
      <c r="D100" s="479"/>
      <c r="E100" s="284">
        <v>10</v>
      </c>
      <c r="F100" s="38"/>
      <c r="G100" s="391"/>
      <c r="H100" s="308"/>
      <c r="I100" s="308"/>
      <c r="J100" s="308"/>
      <c r="K100" s="308"/>
      <c r="L100" s="308"/>
      <c r="M100" s="308"/>
      <c r="N100" s="308"/>
      <c r="O100" s="308"/>
      <c r="P100" s="307"/>
      <c r="Q100" s="164">
        <f>IF(A2stdlife="n/a","n/a",IF(Q$3&gt;(A2stdlife+$E100),(Input!$P$144*(1+rvanilla)^0.5)-SUM($P100:P100),(Input!$P$144*(1+rvanilla)^0.5)/A2stdlife))</f>
        <v>0</v>
      </c>
      <c r="R100" s="164">
        <f>IF(A2stdlife="n/a","n/a",IF(R$3&gt;(A2stdlife+$E100),(Input!$P$144*(1+rvanilla)^0.5)-SUM($P100:Q100),(Input!$P$144*(1+rvanilla)^0.5)/A2stdlife))</f>
        <v>0</v>
      </c>
      <c r="S100" s="164">
        <f>IF(A2stdlife="n/a","n/a",IF(S$3&gt;(A2stdlife+$E100),(Input!$P$144*(1+rvanilla)^0.5)-SUM($P100:R100),(Input!$P$144*(1+rvanilla)^0.5)/A2stdlife))</f>
        <v>0</v>
      </c>
      <c r="T100" s="164">
        <f>IF(A2stdlife="n/a","n/a",IF(T$3&gt;(A2stdlife+$E100),(Input!$P$144*(1+rvanilla)^0.5)-SUM($P100:S100),(Input!$P$144*(1+rvanilla)^0.5)/A2stdlife))</f>
        <v>0</v>
      </c>
      <c r="U100" s="164">
        <f>IF(A2stdlife="n/a","n/a",IF(U$3&gt;(A2stdlife+$E100),(Input!$P$144*(1+rvanilla)^0.5)-SUM($P100:T100),(Input!$P$144*(1+rvanilla)^0.5)/A2stdlife))</f>
        <v>0</v>
      </c>
      <c r="V100" s="164">
        <f>IF(A2stdlife="n/a","n/a",IF(V$3&gt;(A2stdlife+$E100),(Input!$P$144*(1+rvanilla)^0.5)-SUM($P100:U100),(Input!$P$144*(1+rvanilla)^0.5)/A2stdlife))</f>
        <v>0</v>
      </c>
      <c r="W100" s="164">
        <f>IF(A2stdlife="n/a","n/a",IF(W$3&gt;(A2stdlife+$E100),(Input!$P$144*(1+rvanilla)^0.5)-SUM($P100:V100),(Input!$P$144*(1+rvanilla)^0.5)/A2stdlife))</f>
        <v>0</v>
      </c>
      <c r="X100" s="164">
        <f>IF(A2stdlife="n/a","n/a",IF(X$3&gt;(A2stdlife+$E100),(Input!$P$144*(1+rvanilla)^0.5)-SUM($P100:W100),(Input!$P$144*(1+rvanilla)^0.5)/A2stdlife))</f>
        <v>0</v>
      </c>
      <c r="Y100" s="164">
        <f>IF(A2stdlife="n/a","n/a",IF(Y$3&gt;(A2stdlife+$E100),(Input!$P$144*(1+rvanilla)^0.5)-SUM($P100:X100),(Input!$P$144*(1+rvanilla)^0.5)/A2stdlife))</f>
        <v>0</v>
      </c>
      <c r="Z100" s="164">
        <f>IF(A2stdlife="n/a","n/a",IF(Z$3&gt;(A2stdlife+$E100),(Input!$P$144*(1+rvanilla)^0.5)-SUM($P100:Y100),(Input!$P$144*(1+rvanilla)^0.5)/A2stdlife))</f>
        <v>0</v>
      </c>
      <c r="AA100" s="164">
        <f>IF(A2stdlife="n/a","n/a",IF(AA$3&gt;(A2stdlife+$E100),(Input!$P$144*(1+rvanilla)^0.5)-SUM($P100:Z100),(Input!$P$144*(1+rvanilla)^0.5)/A2stdlife))</f>
        <v>0</v>
      </c>
      <c r="AB100" s="164">
        <f>IF(A2stdlife="n/a","n/a",IF(AB$3&gt;(A2stdlife+$E100),(Input!$P$144*(1+rvanilla)^0.5)-SUM($P100:AA100),(Input!$P$144*(1+rvanilla)^0.5)/A2stdlife))</f>
        <v>0</v>
      </c>
      <c r="AC100" s="164">
        <f>IF(A2stdlife="n/a","n/a",IF(AC$3&gt;(A2stdlife+$E100),(Input!$P$144*(1+rvanilla)^0.5)-SUM($P100:AB100),(Input!$P$144*(1+rvanilla)^0.5)/A2stdlife))</f>
        <v>0</v>
      </c>
      <c r="AD100" s="164">
        <f>IF(A2stdlife="n/a","n/a",IF(AD$3&gt;(A2stdlife+$E100),(Input!$P$144*(1+rvanilla)^0.5)-SUM($P100:AC100),(Input!$P$144*(1+rvanilla)^0.5)/A2stdlife))</f>
        <v>0</v>
      </c>
      <c r="AE100" s="164">
        <f>IF(A2stdlife="n/a","n/a",IF(AE$3&gt;(A2stdlife+$E100),(Input!$P$144*(1+rvanilla)^0.5)-SUM($P100:AD100),(Input!$P$144*(1+rvanilla)^0.5)/A2stdlife))</f>
        <v>0</v>
      </c>
      <c r="AF100" s="164">
        <f>IF(A2stdlife="n/a","n/a",IF(AF$3&gt;(A2stdlife+$E100),(Input!$P$144*(1+rvanilla)^0.5)-SUM($P100:AE100),(Input!$P$144*(1+rvanilla)^0.5)/A2stdlife))</f>
        <v>0</v>
      </c>
      <c r="AG100" s="164">
        <f>IF(A2stdlife="n/a","n/a",IF(AG$3&gt;(A2stdlife+$E100),(Input!$P$144*(1+rvanilla)^0.5)-SUM($P100:AF100),(Input!$P$144*(1+rvanilla)^0.5)/A2stdlife))</f>
        <v>0</v>
      </c>
      <c r="AH100" s="164">
        <f>IF(A2stdlife="n/a","n/a",IF(AH$3&gt;(A2stdlife+$E100),(Input!$P$144*(1+rvanilla)^0.5)-SUM($P100:AG100),(Input!$P$144*(1+rvanilla)^0.5)/A2stdlife))</f>
        <v>0</v>
      </c>
      <c r="AI100" s="164">
        <f>IF(A2stdlife="n/a","n/a",IF(AI$3&gt;(A2stdlife+$E100),(Input!$P$144*(1+rvanilla)^0.5)-SUM($P100:AH100),(Input!$P$144*(1+rvanilla)^0.5)/A2stdlife))</f>
        <v>0</v>
      </c>
      <c r="AJ100" s="164">
        <f>IF(A2stdlife="n/a","n/a",IF(AJ$3&gt;(A2stdlife+$E100),(Input!$P$144*(1+rvanilla)^0.5)-SUM($P100:AI100),(Input!$P$144*(1+rvanilla)^0.5)/A2stdlife))</f>
        <v>0</v>
      </c>
      <c r="AK100" s="164">
        <f>IF(A2stdlife="n/a","n/a",IF(AK$3&gt;(A2stdlife+$E100),(Input!$P$144*(1+rvanilla)^0.5)-SUM($P100:AJ100),(Input!$P$144*(1+rvanilla)^0.5)/A2stdlife))</f>
        <v>0</v>
      </c>
      <c r="AL100" s="164">
        <f>IF(A2stdlife="n/a","n/a",IF(AL$3&gt;(A2stdlife+$E100),(Input!$P$144*(1+rvanilla)^0.5)-SUM($P100:AK100),(Input!$P$144*(1+rvanilla)^0.5)/A2stdlife))</f>
        <v>0</v>
      </c>
      <c r="AM100" s="164">
        <f>IF(A2stdlife="n/a","n/a",IF(AM$3&gt;(A2stdlife+$E100),(Input!$P$144*(1+rvanilla)^0.5)-SUM($P100:AL100),(Input!$P$144*(1+rvanilla)^0.5)/A2stdlife))</f>
        <v>0</v>
      </c>
      <c r="AN100" s="164">
        <f>IF(A2stdlife="n/a","n/a",IF(AN$3&gt;(A2stdlife+$E100),(Input!$P$144*(1+rvanilla)^0.5)-SUM($P100:AM100),(Input!$P$144*(1+rvanilla)^0.5)/A2stdlife))</f>
        <v>0</v>
      </c>
      <c r="AO100" s="164">
        <f>IF(A2stdlife="n/a","n/a",IF(AO$3&gt;(A2stdlife+$E100),(Input!$P$144*(1+rvanilla)^0.5)-SUM($P100:AN100),(Input!$P$144*(1+rvanilla)^0.5)/A2stdlife))</f>
        <v>0</v>
      </c>
      <c r="AP100" s="164">
        <f>IF(A2stdlife="n/a","n/a",IF(AP$3&gt;(A2stdlife+$E100),(Input!$P$144*(1+rvanilla)^0.5)-SUM($P100:AO100),(Input!$P$144*(1+rvanilla)^0.5)/A2stdlife))</f>
        <v>0</v>
      </c>
      <c r="AQ100" s="164">
        <f>IF(A2stdlife="n/a","n/a",IF(AQ$3&gt;(A2stdlife+$E100),(Input!$P$144*(1+rvanilla)^0.5)-SUM($P100:AP100),(Input!$P$144*(1+rvanilla)^0.5)/A2stdlife))</f>
        <v>0</v>
      </c>
      <c r="AR100" s="164">
        <f>IF(A2stdlife="n/a","n/a",IF(AR$3&gt;(A2stdlife+$E100),(Input!$P$144*(1+rvanilla)^0.5)-SUM($P100:AQ100),(Input!$P$144*(1+rvanilla)^0.5)/A2stdlife))</f>
        <v>0</v>
      </c>
      <c r="AS100" s="164">
        <f>IF(A2stdlife="n/a","n/a",IF(AS$3&gt;(A2stdlife+$E100),(Input!$P$144*(1+rvanilla)^0.5)-SUM($P100:AR100),(Input!$P$144*(1+rvanilla)^0.5)/A2stdlife))</f>
        <v>0</v>
      </c>
      <c r="AT100" s="164">
        <f>IF(A2stdlife="n/a","n/a",IF(AT$3&gt;(A2stdlife+$E100),(Input!$P$144*(1+rvanilla)^0.5)-SUM($P100:AS100),(Input!$P$144*(1+rvanilla)^0.5)/A2stdlife))</f>
        <v>0</v>
      </c>
      <c r="AU100" s="164">
        <f>IF(A2stdlife="n/a","n/a",IF(AU$3&gt;(A2stdlife+$E100),(Input!$P$144*(1+rvanilla)^0.5)-SUM($P100:AT100),(Input!$P$144*(1+rvanilla)^0.5)/A2stdlife))</f>
        <v>0</v>
      </c>
      <c r="AV100" s="164">
        <f>IF(A2stdlife="n/a","n/a",IF(AV$3&gt;(A2stdlife+$E100),(Input!$P$144*(1+rvanilla)^0.5)-SUM($P100:AU100),(Input!$P$144*(1+rvanilla)^0.5)/A2stdlife))</f>
        <v>0</v>
      </c>
      <c r="AW100" s="164">
        <f>IF(A2stdlife="n/a","n/a",IF(AW$3&gt;(A2stdlife+$E100),(Input!$P$144*(1+rvanilla)^0.5)-SUM($P100:AV100),(Input!$P$144*(1+rvanilla)^0.5)/A2stdlife))</f>
        <v>0</v>
      </c>
      <c r="AX100" s="164">
        <f>IF(A2stdlife="n/a","n/a",IF(AX$3&gt;(A2stdlife+$E100),(Input!$P$144*(1+rvanilla)^0.5)-SUM($P100:AW100),(Input!$P$144*(1+rvanilla)^0.5)/A2stdlife))</f>
        <v>0</v>
      </c>
      <c r="AY100" s="164">
        <f>IF(A2stdlife="n/a","n/a",IF(AY$3&gt;(A2stdlife+$E100),(Input!$P$144*(1+rvanilla)^0.5)-SUM($P100:AX100),(Input!$P$144*(1+rvanilla)^0.5)/A2stdlife))</f>
        <v>0</v>
      </c>
      <c r="AZ100" s="164">
        <f>IF(A2stdlife="n/a","n/a",IF(AZ$3&gt;(A2stdlife+$E100),(Input!$P$144*(1+rvanilla)^0.5)-SUM($P100:AY100),(Input!$P$144*(1+rvanilla)^0.5)/A2stdlife))</f>
        <v>0</v>
      </c>
      <c r="BA100" s="164">
        <f>IF(A2stdlife="n/a","n/a",IF(BA$3&gt;(A2stdlife+$E100),(Input!$P$144*(1+rvanilla)^0.5)-SUM($P100:AZ100),(Input!$P$144*(1+rvanilla)^0.5)/A2stdlife))</f>
        <v>0</v>
      </c>
      <c r="BB100" s="164">
        <f>IF(A2stdlife="n/a","n/a",IF(BB$3&gt;(A2stdlife+$E100),(Input!$P$144*(1+rvanilla)^0.5)-SUM($P100:BA100),(Input!$P$144*(1+rvanilla)^0.5)/A2stdlife))</f>
        <v>0</v>
      </c>
      <c r="BC100" s="164">
        <f>IF(A2stdlife="n/a","n/a",IF(BC$3&gt;(A2stdlife+$E100),(Input!$P$144*(1+rvanilla)^0.5)-SUM($P100:BB100),(Input!$P$144*(1+rvanilla)^0.5)/A2stdlife))</f>
        <v>0</v>
      </c>
      <c r="BD100" s="164">
        <f>IF(A2stdlife="n/a","n/a",IF(BD$3&gt;(A2stdlife+$E100),(Input!$P$144*(1+rvanilla)^0.5)-SUM($P100:BC100),(Input!$P$144*(1+rvanilla)^0.5)/A2stdlife))</f>
        <v>0</v>
      </c>
      <c r="BE100" s="164">
        <f>IF(A2stdlife="n/a","n/a",IF(BE$3&gt;(A2stdlife+$E100),(Input!$P$144*(1+rvanilla)^0.5)-SUM($P100:BD100),(Input!$P$144*(1+rvanilla)^0.5)/A2stdlife))</f>
        <v>0</v>
      </c>
      <c r="BF100" s="164">
        <f>IF(A2stdlife="n/a","n/a",IF(BF$3&gt;(A2stdlife+$E100),(Input!$P$144*(1+rvanilla)^0.5)-SUM($P100:BE100),(Input!$P$144*(1+rvanilla)^0.5)/A2stdlife))</f>
        <v>0</v>
      </c>
      <c r="BG100" s="164">
        <f>IF(A2stdlife="n/a","n/a",IF(BG$3&gt;(A2stdlife+$E100),(Input!$P$144*(1+rvanilla)^0.5)-SUM($P100:BF100),(Input!$P$144*(1+rvanilla)^0.5)/A2stdlife))</f>
        <v>0</v>
      </c>
      <c r="BH100" s="164">
        <f>IF(A2stdlife="n/a","n/a",IF(BH$3&gt;(A2stdlife+$E100),(Input!$P$144*(1+rvanilla)^0.5)-SUM($P100:BG100),(Input!$P$144*(1+rvanilla)^0.5)/A2stdlife))</f>
        <v>0</v>
      </c>
      <c r="BI100" s="164">
        <f>IF(A2stdlife="n/a","n/a",IF(BI$3&gt;(A2stdlife+$E100),(Input!$P$144*(1+rvanilla)^0.5)-SUM($P100:BH100),(Input!$P$144*(1+rvanilla)^0.5)/A2stdlife))</f>
        <v>0</v>
      </c>
      <c r="BJ100" s="18"/>
      <c r="BK100" s="18"/>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hidden="1" outlineLevel="1">
      <c r="A101" s="18"/>
      <c r="B101" s="18"/>
      <c r="C101" s="36" t="str">
        <f>Asset2</f>
        <v>Transmission buildings 132/66kV</v>
      </c>
      <c r="D101" s="18"/>
      <c r="E101" s="18"/>
      <c r="F101" s="33"/>
      <c r="G101" s="160">
        <f>SUM(G89:G100)</f>
        <v>1.2866764323159932</v>
      </c>
      <c r="H101" s="160">
        <f t="shared" ref="H101:BI101" si="41">SUM(H89:H100)</f>
        <v>1.6731454129911041</v>
      </c>
      <c r="I101" s="160">
        <f t="shared" si="41"/>
        <v>2.1098726293751837</v>
      </c>
      <c r="J101" s="160">
        <f t="shared" si="41"/>
        <v>2.3160409836473037</v>
      </c>
      <c r="K101" s="160">
        <f t="shared" si="41"/>
        <v>2.439697560774829</v>
      </c>
      <c r="L101" s="160">
        <f t="shared" si="41"/>
        <v>2.5401315147620176</v>
      </c>
      <c r="M101" s="160">
        <f t="shared" si="41"/>
        <v>2.5401315147620176</v>
      </c>
      <c r="N101" s="160">
        <f t="shared" si="41"/>
        <v>2.5401315147620176</v>
      </c>
      <c r="O101" s="160">
        <f t="shared" si="41"/>
        <v>2.5401315147620176</v>
      </c>
      <c r="P101" s="160">
        <f t="shared" si="41"/>
        <v>2.5401315147620176</v>
      </c>
      <c r="Q101" s="160">
        <f t="shared" si="41"/>
        <v>2.5401315147620176</v>
      </c>
      <c r="R101" s="160">
        <f t="shared" si="41"/>
        <v>2.5401315147620176</v>
      </c>
      <c r="S101" s="160">
        <f t="shared" si="41"/>
        <v>2.5401315147620176</v>
      </c>
      <c r="T101" s="160">
        <f t="shared" si="41"/>
        <v>2.5401315147620176</v>
      </c>
      <c r="U101" s="160">
        <f t="shared" si="41"/>
        <v>2.5401315147620176</v>
      </c>
      <c r="V101" s="160">
        <f t="shared" si="41"/>
        <v>2.5401315147620176</v>
      </c>
      <c r="W101" s="160">
        <f t="shared" si="41"/>
        <v>2.5401315147620176</v>
      </c>
      <c r="X101" s="160">
        <f t="shared" si="41"/>
        <v>2.5401315147620176</v>
      </c>
      <c r="Y101" s="160">
        <f t="shared" si="41"/>
        <v>2.5401315147620176</v>
      </c>
      <c r="Z101" s="160">
        <f t="shared" si="41"/>
        <v>2.5401315147620176</v>
      </c>
      <c r="AA101" s="160">
        <f t="shared" si="41"/>
        <v>2.5401315147620176</v>
      </c>
      <c r="AB101" s="160">
        <f t="shared" si="41"/>
        <v>2.5401315147620176</v>
      </c>
      <c r="AC101" s="160">
        <f t="shared" si="41"/>
        <v>2.5401315147620176</v>
      </c>
      <c r="AD101" s="160">
        <f t="shared" si="41"/>
        <v>2.5401315147620176</v>
      </c>
      <c r="AE101" s="160">
        <f t="shared" si="41"/>
        <v>2.5401315147620176</v>
      </c>
      <c r="AF101" s="160">
        <f t="shared" si="41"/>
        <v>2.5401315147620176</v>
      </c>
      <c r="AG101" s="160">
        <f t="shared" si="41"/>
        <v>2.5401315147620176</v>
      </c>
      <c r="AH101" s="160">
        <f t="shared" si="41"/>
        <v>2.5401315147620176</v>
      </c>
      <c r="AI101" s="160">
        <f t="shared" si="41"/>
        <v>2.5401315147620176</v>
      </c>
      <c r="AJ101" s="160">
        <f t="shared" si="41"/>
        <v>2.5401315147620176</v>
      </c>
      <c r="AK101" s="160">
        <f t="shared" si="41"/>
        <v>2.5401315147620176</v>
      </c>
      <c r="AL101" s="160">
        <f t="shared" si="41"/>
        <v>2.5401315147620176</v>
      </c>
      <c r="AM101" s="160">
        <f t="shared" si="41"/>
        <v>2.5401315147620176</v>
      </c>
      <c r="AN101" s="160">
        <f t="shared" si="41"/>
        <v>2.5401315147620176</v>
      </c>
      <c r="AO101" s="160">
        <f t="shared" si="41"/>
        <v>2.5401315147620176</v>
      </c>
      <c r="AP101" s="160">
        <f t="shared" si="41"/>
        <v>2.5401315147620176</v>
      </c>
      <c r="AQ101" s="160">
        <f t="shared" si="41"/>
        <v>2.5401315147620176</v>
      </c>
      <c r="AR101" s="160">
        <f t="shared" si="41"/>
        <v>2.5401315147620176</v>
      </c>
      <c r="AS101" s="160">
        <f t="shared" si="41"/>
        <v>2.5401315147620176</v>
      </c>
      <c r="AT101" s="160">
        <f t="shared" si="41"/>
        <v>2.5401315147620176</v>
      </c>
      <c r="AU101" s="160">
        <f t="shared" si="41"/>
        <v>2.5401315147620176</v>
      </c>
      <c r="AV101" s="160">
        <f t="shared" si="41"/>
        <v>2.5401315147620176</v>
      </c>
      <c r="AW101" s="160">
        <f t="shared" si="41"/>
        <v>2.5401315147620176</v>
      </c>
      <c r="AX101" s="160">
        <f t="shared" si="41"/>
        <v>2.5401315147620176</v>
      </c>
      <c r="AY101" s="160">
        <f t="shared" si="41"/>
        <v>2.5401315147620176</v>
      </c>
      <c r="AZ101" s="160">
        <f t="shared" si="41"/>
        <v>2.5401315147620176</v>
      </c>
      <c r="BA101" s="160">
        <f t="shared" si="41"/>
        <v>1.7693035596240214</v>
      </c>
      <c r="BB101" s="160">
        <f t="shared" si="41"/>
        <v>1.2534550824460247</v>
      </c>
      <c r="BC101" s="160">
        <f t="shared" si="41"/>
        <v>1.2534550824460247</v>
      </c>
      <c r="BD101" s="160">
        <f t="shared" si="41"/>
        <v>1.2534550824460247</v>
      </c>
      <c r="BE101" s="160">
        <f t="shared" si="41"/>
        <v>1.2534550824460247</v>
      </c>
      <c r="BF101" s="160">
        <f t="shared" si="41"/>
        <v>1.2534550824460247</v>
      </c>
      <c r="BG101" s="160">
        <f t="shared" si="41"/>
        <v>1.2534550824460247</v>
      </c>
      <c r="BH101" s="160">
        <f t="shared" si="41"/>
        <v>1.2534550824460247</v>
      </c>
      <c r="BI101" s="160">
        <f t="shared" si="41"/>
        <v>1.2534550824460247</v>
      </c>
      <c r="BJ101" s="18"/>
      <c r="BK101" s="18"/>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hidden="1" outlineLevel="2">
      <c r="A102" s="18"/>
      <c r="B102" s="43" t="str">
        <f>C114</f>
        <v>Zone buildings 132/66kV</v>
      </c>
      <c r="C102" s="44"/>
      <c r="D102" s="45" t="s">
        <v>72</v>
      </c>
      <c r="E102" s="44"/>
      <c r="F102" s="46"/>
      <c r="G102" s="389">
        <f>IF(G$3&gt;A3remlife,A3value-SUM($F102:F102),IF(A3remlife="N/A","n/a",A3value/A3remlife))</f>
        <v>2.6053281630172513</v>
      </c>
      <c r="H102" s="163">
        <f>IF(H$3&gt;A3remlife,A3value-SUM($F102:G102),IF(A3remlife="N/A","n/a",A3value/A3remlife))</f>
        <v>2.6053281630172513</v>
      </c>
      <c r="I102" s="163">
        <f>IF(I$3&gt;A3remlife,A3value-SUM($F102:H102),IF(A3remlife="N/A","n/a",A3value/A3remlife))</f>
        <v>2.6053281630172513</v>
      </c>
      <c r="J102" s="163">
        <f>IF(J$3&gt;A3remlife,A3value-SUM($F102:I102),IF(A3remlife="N/A","n/a",A3value/A3remlife))</f>
        <v>2.6053281630172513</v>
      </c>
      <c r="K102" s="163">
        <f>IF(K$3&gt;A3remlife,A3value-SUM($F102:J102),IF(A3remlife="N/A","n/a",A3value/A3remlife))</f>
        <v>2.6053281630172513</v>
      </c>
      <c r="L102" s="163">
        <f>IF(L$3&gt;A3remlife,A3value-SUM($F102:K102),IF(A3remlife="N/A","n/a",A3value/A3remlife))</f>
        <v>2.6053281630172513</v>
      </c>
      <c r="M102" s="163">
        <f>IF(M$3&gt;A3remlife,A3value-SUM($F102:L102),IF(A3remlife="N/A","n/a",A3value/A3remlife))</f>
        <v>2.6053281630172513</v>
      </c>
      <c r="N102" s="163">
        <f>IF(N$3&gt;A3remlife,A3value-SUM($F102:M102),IF(A3remlife="N/A","n/a",A3value/A3remlife))</f>
        <v>2.6053281630172513</v>
      </c>
      <c r="O102" s="163">
        <f>IF(O$3&gt;A3remlife,A3value-SUM($F102:N102),IF(A3remlife="N/A","n/a",A3value/A3remlife))</f>
        <v>2.6053281630172513</v>
      </c>
      <c r="P102" s="163">
        <f>IF(P$3&gt;A3remlife,A3value-SUM($F102:O102),IF(A3remlife="N/A","n/a",A3value/A3remlife))</f>
        <v>2.6053281630172513</v>
      </c>
      <c r="Q102" s="163">
        <f>IF(Q$3&gt;A3remlife,A3value-SUM($F102:P102),IF(A3remlife="N/A","n/a",A3value/A3remlife))</f>
        <v>2.6053281630172513</v>
      </c>
      <c r="R102" s="163">
        <f>IF(R$3&gt;A3remlife,A3value-SUM($F102:Q102),IF(A3remlife="N/A","n/a",A3value/A3remlife))</f>
        <v>2.6053281630172513</v>
      </c>
      <c r="S102" s="163">
        <f>IF(S$3&gt;A3remlife,A3value-SUM($F102:R102),IF(A3remlife="N/A","n/a",A3value/A3remlife))</f>
        <v>2.6053281630172513</v>
      </c>
      <c r="T102" s="163">
        <f>IF(T$3&gt;A3remlife,A3value-SUM($F102:S102),IF(A3remlife="N/A","n/a",A3value/A3remlife))</f>
        <v>2.6053281630172513</v>
      </c>
      <c r="U102" s="163">
        <f>IF(U$3&gt;A3remlife,A3value-SUM($F102:T102),IF(A3remlife="N/A","n/a",A3value/A3remlife))</f>
        <v>2.6053281630172513</v>
      </c>
      <c r="V102" s="163">
        <f>IF(V$3&gt;A3remlife,A3value-SUM($F102:U102),IF(A3remlife="N/A","n/a",A3value/A3remlife))</f>
        <v>2.6053281630172513</v>
      </c>
      <c r="W102" s="163">
        <f>IF(W$3&gt;A3remlife,A3value-SUM($F102:V102),IF(A3remlife="N/A","n/a",A3value/A3remlife))</f>
        <v>2.6053281630172513</v>
      </c>
      <c r="X102" s="163">
        <f>IF(X$3&gt;A3remlife,A3value-SUM($F102:W102),IF(A3remlife="N/A","n/a",A3value/A3remlife))</f>
        <v>2.6053281630172513</v>
      </c>
      <c r="Y102" s="163">
        <f>IF(Y$3&gt;A3remlife,A3value-SUM($F102:X102),IF(A3remlife="N/A","n/a",A3value/A3remlife))</f>
        <v>2.6053281630172513</v>
      </c>
      <c r="Z102" s="163">
        <f>IF(Z$3&gt;A3remlife,A3value-SUM($F102:Y102),IF(A3remlife="N/A","n/a",A3value/A3remlife))</f>
        <v>2.6053281630172513</v>
      </c>
      <c r="AA102" s="163">
        <f>IF(AA$3&gt;A3remlife,A3value-SUM($F102:Z102),IF(A3remlife="N/A","n/a",A3value/A3remlife))</f>
        <v>2.6053281630172513</v>
      </c>
      <c r="AB102" s="163">
        <f>IF(AB$3&gt;A3remlife,A3value-SUM($F102:AA102),IF(A3remlife="N/A","n/a",A3value/A3remlife))</f>
        <v>2.6053281630172513</v>
      </c>
      <c r="AC102" s="163">
        <f>IF(AC$3&gt;A3remlife,A3value-SUM($F102:AB102),IF(A3remlife="N/A","n/a",A3value/A3remlife))</f>
        <v>2.6053281630172513</v>
      </c>
      <c r="AD102" s="163">
        <f>IF(AD$3&gt;A3remlife,A3value-SUM($F102:AC102),IF(A3remlife="N/A","n/a",A3value/A3remlife))</f>
        <v>2.6053281630172513</v>
      </c>
      <c r="AE102" s="163">
        <f>IF(AE$3&gt;A3remlife,A3value-SUM($F102:AD102),IF(A3remlife="N/A","n/a",A3value/A3remlife))</f>
        <v>2.6053281630172513</v>
      </c>
      <c r="AF102" s="163">
        <f>IF(AF$3&gt;A3remlife,A3value-SUM($F102:AE102),IF(A3remlife="N/A","n/a",A3value/A3remlife))</f>
        <v>2.6053281630172513</v>
      </c>
      <c r="AG102" s="163">
        <f>IF(AG$3&gt;A3remlife,A3value-SUM($F102:AF102),IF(A3remlife="N/A","n/a",A3value/A3remlife))</f>
        <v>2.6053281630172513</v>
      </c>
      <c r="AH102" s="163">
        <f>IF(AH$3&gt;A3remlife,A3value-SUM($F102:AG102),IF(A3remlife="N/A","n/a",A3value/A3remlife))</f>
        <v>2.6053281630172513</v>
      </c>
      <c r="AI102" s="163">
        <f>IF(AI$3&gt;A3remlife,A3value-SUM($F102:AH102),IF(A3remlife="N/A","n/a",A3value/A3remlife))</f>
        <v>2.6053281630172513</v>
      </c>
      <c r="AJ102" s="163">
        <f>IF(AJ$3&gt;A3remlife,A3value-SUM($F102:AI102),IF(A3remlife="N/A","n/a",A3value/A3remlife))</f>
        <v>2.6053281630172513</v>
      </c>
      <c r="AK102" s="163">
        <f>IF(AK$3&gt;A3remlife,A3value-SUM($F102:AJ102),IF(A3remlife="N/A","n/a",A3value/A3remlife))</f>
        <v>2.6053281630172513</v>
      </c>
      <c r="AL102" s="163">
        <f>IF(AL$3&gt;A3remlife,A3value-SUM($F102:AK102),IF(A3remlife="N/A","n/a",A3value/A3remlife))</f>
        <v>2.6053281630172513</v>
      </c>
      <c r="AM102" s="163">
        <f>IF(AM$3&gt;A3remlife,A3value-SUM($F102:AL102),IF(A3remlife="N/A","n/a",A3value/A3remlife))</f>
        <v>2.6053281630172513</v>
      </c>
      <c r="AN102" s="163">
        <f>IF(AN$3&gt;A3remlife,A3value-SUM($F102:AM102),IF(A3remlife="N/A","n/a",A3value/A3remlife))</f>
        <v>2.6053281630172513</v>
      </c>
      <c r="AO102" s="163">
        <f>IF(AO$3&gt;A3remlife,A3value-SUM($F102:AN102),IF(A3remlife="N/A","n/a",A3value/A3remlife))</f>
        <v>2.6053281630172513</v>
      </c>
      <c r="AP102" s="163">
        <f>IF(AP$3&gt;A3remlife,A3value-SUM($F102:AO102),IF(A3remlife="N/A","n/a",A3value/A3remlife))</f>
        <v>2.6053281630172513</v>
      </c>
      <c r="AQ102" s="163">
        <f>IF(AQ$3&gt;A3remlife,A3value-SUM($F102:AP102),IF(A3remlife="N/A","n/a",A3value/A3remlife))</f>
        <v>2.6053281630172513</v>
      </c>
      <c r="AR102" s="163">
        <f>IF(AR$3&gt;A3remlife,A3value-SUM($F102:AQ102),IF(A3remlife="N/A","n/a",A3value/A3remlife))</f>
        <v>2.6053281630172513</v>
      </c>
      <c r="AS102" s="163">
        <f>IF(AS$3&gt;A3remlife,A3value-SUM($F102:AR102),IF(A3remlife="N/A","n/a",A3value/A3remlife))</f>
        <v>2.6053281630172513</v>
      </c>
      <c r="AT102" s="163">
        <f>IF(AT$3&gt;A3remlife,A3value-SUM($F102:AS102),IF(A3remlife="N/A","n/a",A3value/A3remlife))</f>
        <v>2.6053281630172513</v>
      </c>
      <c r="AU102" s="163">
        <f>IF(AU$3&gt;A3remlife,A3value-SUM($F102:AT102),IF(A3remlife="N/A","n/a",A3value/A3remlife))</f>
        <v>2.6053281630172513</v>
      </c>
      <c r="AV102" s="163">
        <f>IF(AV$3&gt;A3remlife,A3value-SUM($F102:AU102),IF(A3remlife="N/A","n/a",A3value/A3remlife))</f>
        <v>2.6053281630172513</v>
      </c>
      <c r="AW102" s="163">
        <f>IF(AW$3&gt;A3remlife,A3value-SUM($F102:AV102),IF(A3remlife="N/A","n/a",A3value/A3remlife))</f>
        <v>2.6053281630172513</v>
      </c>
      <c r="AX102" s="163">
        <f>IF(AX$3&gt;A3remlife,A3value-SUM($F102:AW102),IF(A3remlife="N/A","n/a",A3value/A3remlife))</f>
        <v>2.6053281630172513</v>
      </c>
      <c r="AY102" s="163">
        <f>IF(AY$3&gt;A3remlife,A3value-SUM($F102:AX102),IF(A3remlife="N/A","n/a",A3value/A3remlife))</f>
        <v>2.6053281630172513</v>
      </c>
      <c r="AZ102" s="163">
        <f>IF(AZ$3&gt;A3remlife,A3value-SUM($F102:AY102),IF(A3remlife="N/A","n/a",A3value/A3remlife))</f>
        <v>2.6053281630172513</v>
      </c>
      <c r="BA102" s="163">
        <f>IF(BA$3&gt;A3remlife,A3value-SUM($F102:AZ102),IF(A3remlife="N/A","n/a",A3value/A3remlife))</f>
        <v>2.6053281630172513</v>
      </c>
      <c r="BB102" s="163">
        <f>IF(BB$3&gt;A3remlife,A3value-SUM($F102:BA102),IF(A3remlife="N/A","n/a",A3value/A3remlife))</f>
        <v>2.6053281630172513</v>
      </c>
      <c r="BC102" s="163">
        <f>IF(BC$3&gt;A3remlife,A3value-SUM($F102:BB102),IF(A3remlife="N/A","n/a",A3value/A3remlife))</f>
        <v>2.6053281630172513</v>
      </c>
      <c r="BD102" s="163">
        <f>IF(BD$3&gt;A3remlife,A3value-SUM($F102:BC102),IF(A3remlife="N/A","n/a",A3value/A3remlife))</f>
        <v>2.6053281630172513</v>
      </c>
      <c r="BE102" s="163">
        <f>IF(BE$3&gt;A3remlife,A3value-SUM($F102:BD102),IF(A3remlife="N/A","n/a",A3value/A3remlife))</f>
        <v>2.6053281630172513</v>
      </c>
      <c r="BF102" s="163">
        <f>IF(BF$3&gt;A3remlife,A3value-SUM($F102:BE102),IF(A3remlife="N/A","n/a",A3value/A3remlife))</f>
        <v>0.28421345408031584</v>
      </c>
      <c r="BG102" s="163">
        <f>IF(BG$3&gt;A3remlife,A3value-SUM($F102:BF102),IF(A3remlife="N/A","n/a",A3value/A3remlife))</f>
        <v>0</v>
      </c>
      <c r="BH102" s="163">
        <f>IF(BH$3&gt;A3remlife,A3value-SUM($F102:BG102),IF(A3remlife="N/A","n/a",A3value/A3remlife))</f>
        <v>0</v>
      </c>
      <c r="BI102" s="163">
        <f>IF(BI$3&gt;A3remlife,A3value-SUM($F102:BH102),IF(A3remlife="N/A","n/a",A3value/A3remlife))</f>
        <v>0</v>
      </c>
      <c r="BJ102" s="18"/>
      <c r="BK102" s="18"/>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idden="1" outlineLevel="2">
      <c r="A103" s="18"/>
      <c r="B103" s="18"/>
      <c r="C103" s="36"/>
      <c r="D103" s="479" t="s">
        <v>71</v>
      </c>
      <c r="E103" s="283">
        <v>0</v>
      </c>
      <c r="F103" s="38"/>
      <c r="G103" s="160"/>
      <c r="H103" s="164"/>
      <c r="I103" s="164"/>
      <c r="J103" s="164"/>
      <c r="K103" s="164"/>
      <c r="L103" s="164"/>
      <c r="M103" s="164"/>
      <c r="N103" s="164"/>
      <c r="O103" s="164"/>
      <c r="P103" s="164"/>
      <c r="Q103" s="164"/>
      <c r="R103" s="164"/>
      <c r="S103" s="164"/>
      <c r="T103" s="164"/>
      <c r="U103" s="164"/>
      <c r="V103" s="164"/>
      <c r="W103" s="164"/>
      <c r="X103" s="164"/>
      <c r="Y103" s="164"/>
      <c r="Z103" s="164"/>
      <c r="AA103" s="164"/>
      <c r="AB103" s="164"/>
      <c r="AC103" s="164"/>
      <c r="AD103" s="164"/>
      <c r="AE103" s="164"/>
      <c r="AF103" s="164"/>
      <c r="AG103" s="164"/>
      <c r="AH103" s="164"/>
      <c r="AI103" s="164"/>
      <c r="AJ103" s="164"/>
      <c r="AK103" s="164"/>
      <c r="AL103" s="164"/>
      <c r="AM103" s="164"/>
      <c r="AN103" s="164"/>
      <c r="AO103" s="164"/>
      <c r="AP103" s="164"/>
      <c r="AQ103" s="164"/>
      <c r="AR103" s="164"/>
      <c r="AS103" s="164"/>
      <c r="AT103" s="164"/>
      <c r="AU103" s="164"/>
      <c r="AV103" s="164"/>
      <c r="AW103" s="164"/>
      <c r="AX103" s="164"/>
      <c r="AY103" s="164"/>
      <c r="AZ103" s="164"/>
      <c r="BA103" s="164"/>
      <c r="BB103" s="164"/>
      <c r="BC103" s="164"/>
      <c r="BD103" s="164"/>
      <c r="BE103" s="164"/>
      <c r="BF103" s="164"/>
      <c r="BG103" s="164"/>
      <c r="BH103" s="164"/>
      <c r="BI103" s="164"/>
      <c r="BJ103" s="18"/>
      <c r="BK103" s="18"/>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hidden="1" outlineLevel="2">
      <c r="A104" s="18"/>
      <c r="B104" s="18"/>
      <c r="C104" s="36"/>
      <c r="D104" s="479"/>
      <c r="E104" s="283">
        <v>1</v>
      </c>
      <c r="F104" s="38"/>
      <c r="G104" s="390"/>
      <c r="H104" s="164">
        <f>IF(A3stdlife="n/a","n/a",IF(H$3&gt;(A3stdlife+$E104),(Input!$G$145*(1+rvanilla)^0.5)-SUM($G104:G104),(Input!$G$145*(1+rvanilla)^0.5)/A3stdlife))</f>
        <v>0</v>
      </c>
      <c r="I104" s="164">
        <f>IF(A3stdlife="n/a","n/a",IF(I$3&gt;(A3stdlife+$E104),(Input!$G$145*(1+rvanilla)^0.5)-SUM($G104:H104),(Input!$G$145*(1+rvanilla)^0.5)/A3stdlife))</f>
        <v>0</v>
      </c>
      <c r="J104" s="164">
        <f>IF(A3stdlife="n/a","n/a",IF(J$3&gt;(A3stdlife+$E104),(Input!$G$145*(1+rvanilla)^0.5)-SUM($G104:I104),(Input!$G$145*(1+rvanilla)^0.5)/A3stdlife))</f>
        <v>0</v>
      </c>
      <c r="K104" s="164">
        <f>IF(A3stdlife="n/a","n/a",IF(K$3&gt;(A3stdlife+$E104),(Input!$G$145*(1+rvanilla)^0.5)-SUM($G104:J104),(Input!$G$145*(1+rvanilla)^0.5)/A3stdlife))</f>
        <v>0</v>
      </c>
      <c r="L104" s="164">
        <f>IF(A3stdlife="n/a","n/a",IF(L$3&gt;(A3stdlife+$E104),(Input!$G$145*(1+rvanilla)^0.5)-SUM($G104:K104),(Input!$G$145*(1+rvanilla)^0.5)/A3stdlife))</f>
        <v>0</v>
      </c>
      <c r="M104" s="164">
        <f>IF(A3stdlife="n/a","n/a",IF(M$3&gt;(A3stdlife+$E104),(Input!$G$145*(1+rvanilla)^0.5)-SUM($G104:L104),(Input!$G$145*(1+rvanilla)^0.5)/A3stdlife))</f>
        <v>0</v>
      </c>
      <c r="N104" s="164">
        <f>IF(A3stdlife="n/a","n/a",IF(N$3&gt;(A3stdlife+$E104),(Input!$G$145*(1+rvanilla)^0.5)-SUM($G104:M104),(Input!$G$145*(1+rvanilla)^0.5)/A3stdlife))</f>
        <v>0</v>
      </c>
      <c r="O104" s="164">
        <f>IF(A3stdlife="n/a","n/a",IF(O$3&gt;(A3stdlife+$E104),(Input!$G$145*(1+rvanilla)^0.5)-SUM($G104:N104),(Input!$G$145*(1+rvanilla)^0.5)/A3stdlife))</f>
        <v>0</v>
      </c>
      <c r="P104" s="164">
        <f>IF(A3stdlife="n/a","n/a",IF(P$3&gt;(A3stdlife+$E104),(Input!$G$145*(1+rvanilla)^0.5)-SUM($G104:O104),(Input!$G$145*(1+rvanilla)^0.5)/A3stdlife))</f>
        <v>0</v>
      </c>
      <c r="Q104" s="164">
        <f>IF(A3stdlife="n/a","n/a",IF(Q$3&gt;(A3stdlife+$E104),(Input!$G$145*(1+rvanilla)^0.5)-SUM($G104:P104),(Input!$G$145*(1+rvanilla)^0.5)/A3stdlife))</f>
        <v>0</v>
      </c>
      <c r="R104" s="164">
        <f>IF(A3stdlife="n/a","n/a",IF(R$3&gt;(A3stdlife+$E104),(Input!$G$145*(1+rvanilla)^0.5)-SUM($G104:Q104),(Input!$G$145*(1+rvanilla)^0.5)/A3stdlife))</f>
        <v>0</v>
      </c>
      <c r="S104" s="164">
        <f>IF(A3stdlife="n/a","n/a",IF(S$3&gt;(A3stdlife+$E104),(Input!$G$145*(1+rvanilla)^0.5)-SUM($G104:R104),(Input!$G$145*(1+rvanilla)^0.5)/A3stdlife))</f>
        <v>0</v>
      </c>
      <c r="T104" s="164">
        <f>IF(A3stdlife="n/a","n/a",IF(T$3&gt;(A3stdlife+$E104),(Input!$G$145*(1+rvanilla)^0.5)-SUM($G104:S104),(Input!$G$145*(1+rvanilla)^0.5)/A3stdlife))</f>
        <v>0</v>
      </c>
      <c r="U104" s="164">
        <f>IF(A3stdlife="n/a","n/a",IF(U$3&gt;(A3stdlife+$E104),(Input!$G$145*(1+rvanilla)^0.5)-SUM($G104:T104),(Input!$G$145*(1+rvanilla)^0.5)/A3stdlife))</f>
        <v>0</v>
      </c>
      <c r="V104" s="164">
        <f>IF(A3stdlife="n/a","n/a",IF(V$3&gt;(A3stdlife+$E104),(Input!$G$145*(1+rvanilla)^0.5)-SUM($G104:U104),(Input!$G$145*(1+rvanilla)^0.5)/A3stdlife))</f>
        <v>0</v>
      </c>
      <c r="W104" s="164">
        <f>IF(A3stdlife="n/a","n/a",IF(W$3&gt;(A3stdlife+$E104),(Input!$G$145*(1+rvanilla)^0.5)-SUM($G104:V104),(Input!$G$145*(1+rvanilla)^0.5)/A3stdlife))</f>
        <v>0</v>
      </c>
      <c r="X104" s="164">
        <f>IF(A3stdlife="n/a","n/a",IF(X$3&gt;(A3stdlife+$E104),(Input!$G$145*(1+rvanilla)^0.5)-SUM($G104:W104),(Input!$G$145*(1+rvanilla)^0.5)/A3stdlife))</f>
        <v>0</v>
      </c>
      <c r="Y104" s="164">
        <f>IF(A3stdlife="n/a","n/a",IF(Y$3&gt;(A3stdlife+$E104),(Input!$G$145*(1+rvanilla)^0.5)-SUM($G104:X104),(Input!$G$145*(1+rvanilla)^0.5)/A3stdlife))</f>
        <v>0</v>
      </c>
      <c r="Z104" s="164">
        <f>IF(A3stdlife="n/a","n/a",IF(Z$3&gt;(A3stdlife+$E104),(Input!$G$145*(1+rvanilla)^0.5)-SUM($G104:Y104),(Input!$G$145*(1+rvanilla)^0.5)/A3stdlife))</f>
        <v>0</v>
      </c>
      <c r="AA104" s="164">
        <f>IF(A3stdlife="n/a","n/a",IF(AA$3&gt;(A3stdlife+$E104),(Input!$G$145*(1+rvanilla)^0.5)-SUM($G104:Z104),(Input!$G$145*(1+rvanilla)^0.5)/A3stdlife))</f>
        <v>0</v>
      </c>
      <c r="AB104" s="164">
        <f>IF(A3stdlife="n/a","n/a",IF(AB$3&gt;(A3stdlife+$E104),(Input!$G$145*(1+rvanilla)^0.5)-SUM($G104:AA104),(Input!$G$145*(1+rvanilla)^0.5)/A3stdlife))</f>
        <v>0</v>
      </c>
      <c r="AC104" s="164">
        <f>IF(A3stdlife="n/a","n/a",IF(AC$3&gt;(A3stdlife+$E104),(Input!$G$145*(1+rvanilla)^0.5)-SUM($G104:AB104),(Input!$G$145*(1+rvanilla)^0.5)/A3stdlife))</f>
        <v>0</v>
      </c>
      <c r="AD104" s="164">
        <f>IF(A3stdlife="n/a","n/a",IF(AD$3&gt;(A3stdlife+$E104),(Input!$G$145*(1+rvanilla)^0.5)-SUM($G104:AC104),(Input!$G$145*(1+rvanilla)^0.5)/A3stdlife))</f>
        <v>0</v>
      </c>
      <c r="AE104" s="164">
        <f>IF(A3stdlife="n/a","n/a",IF(AE$3&gt;(A3stdlife+$E104),(Input!$G$145*(1+rvanilla)^0.5)-SUM($G104:AD104),(Input!$G$145*(1+rvanilla)^0.5)/A3stdlife))</f>
        <v>0</v>
      </c>
      <c r="AF104" s="164">
        <f>IF(A3stdlife="n/a","n/a",IF(AF$3&gt;(A3stdlife+$E104),(Input!$G$145*(1+rvanilla)^0.5)-SUM($G104:AE104),(Input!$G$145*(1+rvanilla)^0.5)/A3stdlife))</f>
        <v>0</v>
      </c>
      <c r="AG104" s="164">
        <f>IF(A3stdlife="n/a","n/a",IF(AG$3&gt;(A3stdlife+$E104),(Input!$G$145*(1+rvanilla)^0.5)-SUM($G104:AF104),(Input!$G$145*(1+rvanilla)^0.5)/A3stdlife))</f>
        <v>0</v>
      </c>
      <c r="AH104" s="164">
        <f>IF(A3stdlife="n/a","n/a",IF(AH$3&gt;(A3stdlife+$E104),(Input!$G$145*(1+rvanilla)^0.5)-SUM($G104:AG104),(Input!$G$145*(1+rvanilla)^0.5)/A3stdlife))</f>
        <v>0</v>
      </c>
      <c r="AI104" s="164">
        <f>IF(A3stdlife="n/a","n/a",IF(AI$3&gt;(A3stdlife+$E104),(Input!$G$145*(1+rvanilla)^0.5)-SUM($G104:AH104),(Input!$G$145*(1+rvanilla)^0.5)/A3stdlife))</f>
        <v>0</v>
      </c>
      <c r="AJ104" s="164">
        <f>IF(A3stdlife="n/a","n/a",IF(AJ$3&gt;(A3stdlife+$E104),(Input!$G$145*(1+rvanilla)^0.5)-SUM($G104:AI104),(Input!$G$145*(1+rvanilla)^0.5)/A3stdlife))</f>
        <v>0</v>
      </c>
      <c r="AK104" s="164">
        <f>IF(A3stdlife="n/a","n/a",IF(AK$3&gt;(A3stdlife+$E104),(Input!$G$145*(1+rvanilla)^0.5)-SUM($G104:AJ104),(Input!$G$145*(1+rvanilla)^0.5)/A3stdlife))</f>
        <v>0</v>
      </c>
      <c r="AL104" s="164">
        <f>IF(A3stdlife="n/a","n/a",IF(AL$3&gt;(A3stdlife+$E104),(Input!$G$145*(1+rvanilla)^0.5)-SUM($G104:AK104),(Input!$G$145*(1+rvanilla)^0.5)/A3stdlife))</f>
        <v>0</v>
      </c>
      <c r="AM104" s="164">
        <f>IF(A3stdlife="n/a","n/a",IF(AM$3&gt;(A3stdlife+$E104),(Input!$G$145*(1+rvanilla)^0.5)-SUM($G104:AL104),(Input!$G$145*(1+rvanilla)^0.5)/A3stdlife))</f>
        <v>0</v>
      </c>
      <c r="AN104" s="164">
        <f>IF(A3stdlife="n/a","n/a",IF(AN$3&gt;(A3stdlife+$E104),(Input!$G$145*(1+rvanilla)^0.5)-SUM($G104:AM104),(Input!$G$145*(1+rvanilla)^0.5)/A3stdlife))</f>
        <v>0</v>
      </c>
      <c r="AO104" s="164">
        <f>IF(A3stdlife="n/a","n/a",IF(AO$3&gt;(A3stdlife+$E104),(Input!$G$145*(1+rvanilla)^0.5)-SUM($G104:AN104),(Input!$G$145*(1+rvanilla)^0.5)/A3stdlife))</f>
        <v>0</v>
      </c>
      <c r="AP104" s="164">
        <f>IF(A3stdlife="n/a","n/a",IF(AP$3&gt;(A3stdlife+$E104),(Input!$G$145*(1+rvanilla)^0.5)-SUM($G104:AO104),(Input!$G$145*(1+rvanilla)^0.5)/A3stdlife))</f>
        <v>0</v>
      </c>
      <c r="AQ104" s="164">
        <f>IF(A3stdlife="n/a","n/a",IF(AQ$3&gt;(A3stdlife+$E104),(Input!$G$145*(1+rvanilla)^0.5)-SUM($G104:AP104),(Input!$G$145*(1+rvanilla)^0.5)/A3stdlife))</f>
        <v>0</v>
      </c>
      <c r="AR104" s="164">
        <f>IF(A3stdlife="n/a","n/a",IF(AR$3&gt;(A3stdlife+$E104),(Input!$G$145*(1+rvanilla)^0.5)-SUM($G104:AQ104),(Input!$G$145*(1+rvanilla)^0.5)/A3stdlife))</f>
        <v>0</v>
      </c>
      <c r="AS104" s="164">
        <f>IF(A3stdlife="n/a","n/a",IF(AS$3&gt;(A3stdlife+$E104),(Input!$G$145*(1+rvanilla)^0.5)-SUM($G104:AR104),(Input!$G$145*(1+rvanilla)^0.5)/A3stdlife))</f>
        <v>0</v>
      </c>
      <c r="AT104" s="164">
        <f>IF(A3stdlife="n/a","n/a",IF(AT$3&gt;(A3stdlife+$E104),(Input!$G$145*(1+rvanilla)^0.5)-SUM($G104:AS104),(Input!$G$145*(1+rvanilla)^0.5)/A3stdlife))</f>
        <v>0</v>
      </c>
      <c r="AU104" s="164">
        <f>IF(A3stdlife="n/a","n/a",IF(AU$3&gt;(A3stdlife+$E104),(Input!$G$145*(1+rvanilla)^0.5)-SUM($G104:AT104),(Input!$G$145*(1+rvanilla)^0.5)/A3stdlife))</f>
        <v>0</v>
      </c>
      <c r="AV104" s="164">
        <f>IF(A3stdlife="n/a","n/a",IF(AV$3&gt;(A3stdlife+$E104),(Input!$G$145*(1+rvanilla)^0.5)-SUM($G104:AU104),(Input!$G$145*(1+rvanilla)^0.5)/A3stdlife))</f>
        <v>0</v>
      </c>
      <c r="AW104" s="164">
        <f>IF(A3stdlife="n/a","n/a",IF(AW$3&gt;(A3stdlife+$E104),(Input!$G$145*(1+rvanilla)^0.5)-SUM($G104:AV104),(Input!$G$145*(1+rvanilla)^0.5)/A3stdlife))</f>
        <v>0</v>
      </c>
      <c r="AX104" s="164">
        <f>IF(A3stdlife="n/a","n/a",IF(AX$3&gt;(A3stdlife+$E104),(Input!$G$145*(1+rvanilla)^0.5)-SUM($G104:AW104),(Input!$G$145*(1+rvanilla)^0.5)/A3stdlife))</f>
        <v>0</v>
      </c>
      <c r="AY104" s="164">
        <f>IF(A3stdlife="n/a","n/a",IF(AY$3&gt;(A3stdlife+$E104),(Input!$G$145*(1+rvanilla)^0.5)-SUM($G104:AX104),(Input!$G$145*(1+rvanilla)^0.5)/A3stdlife))</f>
        <v>0</v>
      </c>
      <c r="AZ104" s="164">
        <f>IF(A3stdlife="n/a","n/a",IF(AZ$3&gt;(A3stdlife+$E104),(Input!$G$145*(1+rvanilla)^0.5)-SUM($G104:AY104),(Input!$G$145*(1+rvanilla)^0.5)/A3stdlife))</f>
        <v>0</v>
      </c>
      <c r="BA104" s="164">
        <f>IF(A3stdlife="n/a","n/a",IF(BA$3&gt;(A3stdlife+$E104),(Input!$G$145*(1+rvanilla)^0.5)-SUM($G104:AZ104),(Input!$G$145*(1+rvanilla)^0.5)/A3stdlife))</f>
        <v>0</v>
      </c>
      <c r="BB104" s="164">
        <f>IF(A3stdlife="n/a","n/a",IF(BB$3&gt;(A3stdlife+$E104),(Input!$G$145*(1+rvanilla)^0.5)-SUM($G104:BA104),(Input!$G$145*(1+rvanilla)^0.5)/A3stdlife))</f>
        <v>0</v>
      </c>
      <c r="BC104" s="164">
        <f>IF(A3stdlife="n/a","n/a",IF(BC$3&gt;(A3stdlife+$E104),(Input!$G$145*(1+rvanilla)^0.5)-SUM($G104:BB104),(Input!$G$145*(1+rvanilla)^0.5)/A3stdlife))</f>
        <v>0</v>
      </c>
      <c r="BD104" s="164">
        <f>IF(A3stdlife="n/a","n/a",IF(BD$3&gt;(A3stdlife+$E104),(Input!$G$145*(1+rvanilla)^0.5)-SUM($G104:BC104),(Input!$G$145*(1+rvanilla)^0.5)/A3stdlife))</f>
        <v>0</v>
      </c>
      <c r="BE104" s="164">
        <f>IF(A3stdlife="n/a","n/a",IF(BE$3&gt;(A3stdlife+$E104),(Input!$G$145*(1+rvanilla)^0.5)-SUM($G104:BD104),(Input!$G$145*(1+rvanilla)^0.5)/A3stdlife))</f>
        <v>0</v>
      </c>
      <c r="BF104" s="164">
        <f>IF(A3stdlife="n/a","n/a",IF(BF$3&gt;(A3stdlife+$E104),(Input!$G$145*(1+rvanilla)^0.5)-SUM($G104:BE104),(Input!$G$145*(1+rvanilla)^0.5)/A3stdlife))</f>
        <v>0</v>
      </c>
      <c r="BG104" s="164">
        <f>IF(A3stdlife="n/a","n/a",IF(BG$3&gt;(A3stdlife+$E104),(Input!$G$145*(1+rvanilla)^0.5)-SUM($G104:BF104),(Input!$G$145*(1+rvanilla)^0.5)/A3stdlife))</f>
        <v>0</v>
      </c>
      <c r="BH104" s="164">
        <f>IF(A3stdlife="n/a","n/a",IF(BH$3&gt;(A3stdlife+$E104),(Input!$G$145*(1+rvanilla)^0.5)-SUM($G104:BG104),(Input!$G$145*(1+rvanilla)^0.5)/A3stdlife))</f>
        <v>0</v>
      </c>
      <c r="BI104" s="164">
        <f>IF(A3stdlife="n/a","n/a",IF(BI$3&gt;(A3stdlife+$E104),(Input!$G$145*(1+rvanilla)^0.5)-SUM($G104:BH104),(Input!$G$145*(1+rvanilla)^0.5)/A3stdlife))</f>
        <v>0</v>
      </c>
      <c r="BJ104" s="18"/>
      <c r="BK104" s="18"/>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hidden="1" outlineLevel="2">
      <c r="A105" s="18"/>
      <c r="B105" s="18"/>
      <c r="C105" s="36"/>
      <c r="D105" s="479"/>
      <c r="E105" s="283">
        <v>2</v>
      </c>
      <c r="F105" s="38"/>
      <c r="G105" s="391"/>
      <c r="H105" s="307"/>
      <c r="I105" s="164">
        <f>IF(A3stdlife="n/a","n/a",IF(I$3&gt;(A3stdlife+$E105),(Input!$H$145*(1+rvanilla)^0.5)-SUM($H105:H105),(Input!$H$145*(1+rvanilla)^0.5)/A3stdlife))</f>
        <v>0</v>
      </c>
      <c r="J105" s="164">
        <f>IF(A3stdlife="n/a","n/a",IF(J$3&gt;(A3stdlife+$E105),(Input!$H$145*(1+rvanilla)^0.5)-SUM($H105:I105),(Input!$H$145*(1+rvanilla)^0.5)/A3stdlife))</f>
        <v>0</v>
      </c>
      <c r="K105" s="164">
        <f>IF(A3stdlife="n/a","n/a",IF(K$3&gt;(A3stdlife+$E105),(Input!$H$145*(1+rvanilla)^0.5)-SUM($H105:J105),(Input!$H$145*(1+rvanilla)^0.5)/A3stdlife))</f>
        <v>0</v>
      </c>
      <c r="L105" s="164">
        <f>IF(A3stdlife="n/a","n/a",IF(L$3&gt;(A3stdlife+$E105),(Input!$H$145*(1+rvanilla)^0.5)-SUM($H105:K105),(Input!$H$145*(1+rvanilla)^0.5)/A3stdlife))</f>
        <v>0</v>
      </c>
      <c r="M105" s="164">
        <f>IF(A3stdlife="n/a","n/a",IF(M$3&gt;(A3stdlife+$E105),(Input!$H$145*(1+rvanilla)^0.5)-SUM($H105:L105),(Input!$H$145*(1+rvanilla)^0.5)/A3stdlife))</f>
        <v>0</v>
      </c>
      <c r="N105" s="164">
        <f>IF(A3stdlife="n/a","n/a",IF(N$3&gt;(A3stdlife+$E105),(Input!$H$145*(1+rvanilla)^0.5)-SUM($H105:M105),(Input!$H$145*(1+rvanilla)^0.5)/A3stdlife))</f>
        <v>0</v>
      </c>
      <c r="O105" s="164">
        <f>IF(A3stdlife="n/a","n/a",IF(O$3&gt;(A3stdlife+$E105),(Input!$H$145*(1+rvanilla)^0.5)-SUM($H105:N105),(Input!$H$145*(1+rvanilla)^0.5)/A3stdlife))</f>
        <v>0</v>
      </c>
      <c r="P105" s="164">
        <f>IF(A3stdlife="n/a","n/a",IF(P$3&gt;(A3stdlife+$E105),(Input!$H$145*(1+rvanilla)^0.5)-SUM($H105:O105),(Input!$H$145*(1+rvanilla)^0.5)/A3stdlife))</f>
        <v>0</v>
      </c>
      <c r="Q105" s="164">
        <f>IF(A3stdlife="n/a","n/a",IF(Q$3&gt;(A3stdlife+$E105),(Input!$H$145*(1+rvanilla)^0.5)-SUM($H105:P105),(Input!$H$145*(1+rvanilla)^0.5)/A3stdlife))</f>
        <v>0</v>
      </c>
      <c r="R105" s="164">
        <f>IF(A3stdlife="n/a","n/a",IF(R$3&gt;(A3stdlife+$E105),(Input!$H$145*(1+rvanilla)^0.5)-SUM($H105:Q105),(Input!$H$145*(1+rvanilla)^0.5)/A3stdlife))</f>
        <v>0</v>
      </c>
      <c r="S105" s="164">
        <f>IF(A3stdlife="n/a","n/a",IF(S$3&gt;(A3stdlife+$E105),(Input!$H$145*(1+rvanilla)^0.5)-SUM($H105:R105),(Input!$H$145*(1+rvanilla)^0.5)/A3stdlife))</f>
        <v>0</v>
      </c>
      <c r="T105" s="164">
        <f>IF(A3stdlife="n/a","n/a",IF(T$3&gt;(A3stdlife+$E105),(Input!$H$145*(1+rvanilla)^0.5)-SUM($H105:S105),(Input!$H$145*(1+rvanilla)^0.5)/A3stdlife))</f>
        <v>0</v>
      </c>
      <c r="U105" s="164">
        <f>IF(A3stdlife="n/a","n/a",IF(U$3&gt;(A3stdlife+$E105),(Input!$H$145*(1+rvanilla)^0.5)-SUM($H105:T105),(Input!$H$145*(1+rvanilla)^0.5)/A3stdlife))</f>
        <v>0</v>
      </c>
      <c r="V105" s="164">
        <f>IF(A3stdlife="n/a","n/a",IF(V$3&gt;(A3stdlife+$E105),(Input!$H$145*(1+rvanilla)^0.5)-SUM($H105:U105),(Input!$H$145*(1+rvanilla)^0.5)/A3stdlife))</f>
        <v>0</v>
      </c>
      <c r="W105" s="164">
        <f>IF(A3stdlife="n/a","n/a",IF(W$3&gt;(A3stdlife+$E105),(Input!$H$145*(1+rvanilla)^0.5)-SUM($H105:V105),(Input!$H$145*(1+rvanilla)^0.5)/A3stdlife))</f>
        <v>0</v>
      </c>
      <c r="X105" s="164">
        <f>IF(A3stdlife="n/a","n/a",IF(X$3&gt;(A3stdlife+$E105),(Input!$H$145*(1+rvanilla)^0.5)-SUM($H105:W105),(Input!$H$145*(1+rvanilla)^0.5)/A3stdlife))</f>
        <v>0</v>
      </c>
      <c r="Y105" s="164">
        <f>IF(A3stdlife="n/a","n/a",IF(Y$3&gt;(A3stdlife+$E105),(Input!$H$145*(1+rvanilla)^0.5)-SUM($H105:X105),(Input!$H$145*(1+rvanilla)^0.5)/A3stdlife))</f>
        <v>0</v>
      </c>
      <c r="Z105" s="164">
        <f>IF(A3stdlife="n/a","n/a",IF(Z$3&gt;(A3stdlife+$E105),(Input!$H$145*(1+rvanilla)^0.5)-SUM($H105:Y105),(Input!$H$145*(1+rvanilla)^0.5)/A3stdlife))</f>
        <v>0</v>
      </c>
      <c r="AA105" s="164">
        <f>IF(A3stdlife="n/a","n/a",IF(AA$3&gt;(A3stdlife+$E105),(Input!$H$145*(1+rvanilla)^0.5)-SUM($H105:Z105),(Input!$H$145*(1+rvanilla)^0.5)/A3stdlife))</f>
        <v>0</v>
      </c>
      <c r="AB105" s="164">
        <f>IF(A3stdlife="n/a","n/a",IF(AB$3&gt;(A3stdlife+$E105),(Input!$H$145*(1+rvanilla)^0.5)-SUM($H105:AA105),(Input!$H$145*(1+rvanilla)^0.5)/A3stdlife))</f>
        <v>0</v>
      </c>
      <c r="AC105" s="164">
        <f>IF(A3stdlife="n/a","n/a",IF(AC$3&gt;(A3stdlife+$E105),(Input!$H$145*(1+rvanilla)^0.5)-SUM($H105:AB105),(Input!$H$145*(1+rvanilla)^0.5)/A3stdlife))</f>
        <v>0</v>
      </c>
      <c r="AD105" s="164">
        <f>IF(A3stdlife="n/a","n/a",IF(AD$3&gt;(A3stdlife+$E105),(Input!$H$145*(1+rvanilla)^0.5)-SUM($H105:AC105),(Input!$H$145*(1+rvanilla)^0.5)/A3stdlife))</f>
        <v>0</v>
      </c>
      <c r="AE105" s="164">
        <f>IF(A3stdlife="n/a","n/a",IF(AE$3&gt;(A3stdlife+$E105),(Input!$H$145*(1+rvanilla)^0.5)-SUM($H105:AD105),(Input!$H$145*(1+rvanilla)^0.5)/A3stdlife))</f>
        <v>0</v>
      </c>
      <c r="AF105" s="164">
        <f>IF(A3stdlife="n/a","n/a",IF(AF$3&gt;(A3stdlife+$E105),(Input!$H$145*(1+rvanilla)^0.5)-SUM($H105:AE105),(Input!$H$145*(1+rvanilla)^0.5)/A3stdlife))</f>
        <v>0</v>
      </c>
      <c r="AG105" s="164">
        <f>IF(A3stdlife="n/a","n/a",IF(AG$3&gt;(A3stdlife+$E105),(Input!$H$145*(1+rvanilla)^0.5)-SUM($H105:AF105),(Input!$H$145*(1+rvanilla)^0.5)/A3stdlife))</f>
        <v>0</v>
      </c>
      <c r="AH105" s="164">
        <f>IF(A3stdlife="n/a","n/a",IF(AH$3&gt;(A3stdlife+$E105),(Input!$H$145*(1+rvanilla)^0.5)-SUM($H105:AG105),(Input!$H$145*(1+rvanilla)^0.5)/A3stdlife))</f>
        <v>0</v>
      </c>
      <c r="AI105" s="164">
        <f>IF(A3stdlife="n/a","n/a",IF(AI$3&gt;(A3stdlife+$E105),(Input!$H$145*(1+rvanilla)^0.5)-SUM($H105:AH105),(Input!$H$145*(1+rvanilla)^0.5)/A3stdlife))</f>
        <v>0</v>
      </c>
      <c r="AJ105" s="164">
        <f>IF(A3stdlife="n/a","n/a",IF(AJ$3&gt;(A3stdlife+$E105),(Input!$H$145*(1+rvanilla)^0.5)-SUM($H105:AI105),(Input!$H$145*(1+rvanilla)^0.5)/A3stdlife))</f>
        <v>0</v>
      </c>
      <c r="AK105" s="164">
        <f>IF(A3stdlife="n/a","n/a",IF(AK$3&gt;(A3stdlife+$E105),(Input!$H$145*(1+rvanilla)^0.5)-SUM($H105:AJ105),(Input!$H$145*(1+rvanilla)^0.5)/A3stdlife))</f>
        <v>0</v>
      </c>
      <c r="AL105" s="164">
        <f>IF(A3stdlife="n/a","n/a",IF(AL$3&gt;(A3stdlife+$E105),(Input!$H$145*(1+rvanilla)^0.5)-SUM($H105:AK105),(Input!$H$145*(1+rvanilla)^0.5)/A3stdlife))</f>
        <v>0</v>
      </c>
      <c r="AM105" s="164">
        <f>IF(A3stdlife="n/a","n/a",IF(AM$3&gt;(A3stdlife+$E105),(Input!$H$145*(1+rvanilla)^0.5)-SUM($H105:AL105),(Input!$H$145*(1+rvanilla)^0.5)/A3stdlife))</f>
        <v>0</v>
      </c>
      <c r="AN105" s="164">
        <f>IF(A3stdlife="n/a","n/a",IF(AN$3&gt;(A3stdlife+$E105),(Input!$H$145*(1+rvanilla)^0.5)-SUM($H105:AM105),(Input!$H$145*(1+rvanilla)^0.5)/A3stdlife))</f>
        <v>0</v>
      </c>
      <c r="AO105" s="164">
        <f>IF(A3stdlife="n/a","n/a",IF(AO$3&gt;(A3stdlife+$E105),(Input!$H$145*(1+rvanilla)^0.5)-SUM($H105:AN105),(Input!$H$145*(1+rvanilla)^0.5)/A3stdlife))</f>
        <v>0</v>
      </c>
      <c r="AP105" s="164">
        <f>IF(A3stdlife="n/a","n/a",IF(AP$3&gt;(A3stdlife+$E105),(Input!$H$145*(1+rvanilla)^0.5)-SUM($H105:AO105),(Input!$H$145*(1+rvanilla)^0.5)/A3stdlife))</f>
        <v>0</v>
      </c>
      <c r="AQ105" s="164">
        <f>IF(A3stdlife="n/a","n/a",IF(AQ$3&gt;(A3stdlife+$E105),(Input!$H$145*(1+rvanilla)^0.5)-SUM($H105:AP105),(Input!$H$145*(1+rvanilla)^0.5)/A3stdlife))</f>
        <v>0</v>
      </c>
      <c r="AR105" s="164">
        <f>IF(A3stdlife="n/a","n/a",IF(AR$3&gt;(A3stdlife+$E105),(Input!$H$145*(1+rvanilla)^0.5)-SUM($H105:AQ105),(Input!$H$145*(1+rvanilla)^0.5)/A3stdlife))</f>
        <v>0</v>
      </c>
      <c r="AS105" s="164">
        <f>IF(A3stdlife="n/a","n/a",IF(AS$3&gt;(A3stdlife+$E105),(Input!$H$145*(1+rvanilla)^0.5)-SUM($H105:AR105),(Input!$H$145*(1+rvanilla)^0.5)/A3stdlife))</f>
        <v>0</v>
      </c>
      <c r="AT105" s="164">
        <f>IF(A3stdlife="n/a","n/a",IF(AT$3&gt;(A3stdlife+$E105),(Input!$H$145*(1+rvanilla)^0.5)-SUM($H105:AS105),(Input!$H$145*(1+rvanilla)^0.5)/A3stdlife))</f>
        <v>0</v>
      </c>
      <c r="AU105" s="164">
        <f>IF(A3stdlife="n/a","n/a",IF(AU$3&gt;(A3stdlife+$E105),(Input!$H$145*(1+rvanilla)^0.5)-SUM($H105:AT105),(Input!$H$145*(1+rvanilla)^0.5)/A3stdlife))</f>
        <v>0</v>
      </c>
      <c r="AV105" s="164">
        <f>IF(A3stdlife="n/a","n/a",IF(AV$3&gt;(A3stdlife+$E105),(Input!$H$145*(1+rvanilla)^0.5)-SUM($H105:AU105),(Input!$H$145*(1+rvanilla)^0.5)/A3stdlife))</f>
        <v>0</v>
      </c>
      <c r="AW105" s="164">
        <f>IF(A3stdlife="n/a","n/a",IF(AW$3&gt;(A3stdlife+$E105),(Input!$H$145*(1+rvanilla)^0.5)-SUM($H105:AV105),(Input!$H$145*(1+rvanilla)^0.5)/A3stdlife))</f>
        <v>0</v>
      </c>
      <c r="AX105" s="164">
        <f>IF(A3stdlife="n/a","n/a",IF(AX$3&gt;(A3stdlife+$E105),(Input!$H$145*(1+rvanilla)^0.5)-SUM($H105:AW105),(Input!$H$145*(1+rvanilla)^0.5)/A3stdlife))</f>
        <v>0</v>
      </c>
      <c r="AY105" s="164">
        <f>IF(A3stdlife="n/a","n/a",IF(AY$3&gt;(A3stdlife+$E105),(Input!$H$145*(1+rvanilla)^0.5)-SUM($H105:AX105),(Input!$H$145*(1+rvanilla)^0.5)/A3stdlife))</f>
        <v>0</v>
      </c>
      <c r="AZ105" s="164">
        <f>IF(A3stdlife="n/a","n/a",IF(AZ$3&gt;(A3stdlife+$E105),(Input!$H$145*(1+rvanilla)^0.5)-SUM($H105:AY105),(Input!$H$145*(1+rvanilla)^0.5)/A3stdlife))</f>
        <v>0</v>
      </c>
      <c r="BA105" s="164">
        <f>IF(A3stdlife="n/a","n/a",IF(BA$3&gt;(A3stdlife+$E105),(Input!$H$145*(1+rvanilla)^0.5)-SUM($H105:AZ105),(Input!$H$145*(1+rvanilla)^0.5)/A3stdlife))</f>
        <v>0</v>
      </c>
      <c r="BB105" s="164">
        <f>IF(A3stdlife="n/a","n/a",IF(BB$3&gt;(A3stdlife+$E105),(Input!$H$145*(1+rvanilla)^0.5)-SUM($H105:BA105),(Input!$H$145*(1+rvanilla)^0.5)/A3stdlife))</f>
        <v>0</v>
      </c>
      <c r="BC105" s="164">
        <f>IF(A3stdlife="n/a","n/a",IF(BC$3&gt;(A3stdlife+$E105),(Input!$H$145*(1+rvanilla)^0.5)-SUM($H105:BB105),(Input!$H$145*(1+rvanilla)^0.5)/A3stdlife))</f>
        <v>0</v>
      </c>
      <c r="BD105" s="164">
        <f>IF(A3stdlife="n/a","n/a",IF(BD$3&gt;(A3stdlife+$E105),(Input!$H$145*(1+rvanilla)^0.5)-SUM($H105:BC105),(Input!$H$145*(1+rvanilla)^0.5)/A3stdlife))</f>
        <v>0</v>
      </c>
      <c r="BE105" s="164">
        <f>IF(A3stdlife="n/a","n/a",IF(BE$3&gt;(A3stdlife+$E105),(Input!$H$145*(1+rvanilla)^0.5)-SUM($H105:BD105),(Input!$H$145*(1+rvanilla)^0.5)/A3stdlife))</f>
        <v>0</v>
      </c>
      <c r="BF105" s="164">
        <f>IF(A3stdlife="n/a","n/a",IF(BF$3&gt;(A3stdlife+$E105),(Input!$H$145*(1+rvanilla)^0.5)-SUM($H105:BE105),(Input!$H$145*(1+rvanilla)^0.5)/A3stdlife))</f>
        <v>0</v>
      </c>
      <c r="BG105" s="164">
        <f>IF(A3stdlife="n/a","n/a",IF(BG$3&gt;(A3stdlife+$E105),(Input!$H$145*(1+rvanilla)^0.5)-SUM($H105:BF105),(Input!$H$145*(1+rvanilla)^0.5)/A3stdlife))</f>
        <v>0</v>
      </c>
      <c r="BH105" s="164">
        <f>IF(A3stdlife="n/a","n/a",IF(BH$3&gt;(A3stdlife+$E105),(Input!$H$145*(1+rvanilla)^0.5)-SUM($H105:BG105),(Input!$H$145*(1+rvanilla)^0.5)/A3stdlife))</f>
        <v>0</v>
      </c>
      <c r="BI105" s="164">
        <f>IF(A3stdlife="n/a","n/a",IF(BI$3&gt;(A3stdlife+$E105),(Input!$H$145*(1+rvanilla)^0.5)-SUM($H105:BH105),(Input!$H$145*(1+rvanilla)^0.5)/A3stdlife))</f>
        <v>0</v>
      </c>
      <c r="BJ105" s="18"/>
      <c r="BK105" s="18"/>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hidden="1" outlineLevel="2">
      <c r="A106" s="18"/>
      <c r="B106" s="18"/>
      <c r="C106" s="36"/>
      <c r="D106" s="479"/>
      <c r="E106" s="283">
        <v>3</v>
      </c>
      <c r="F106" s="38"/>
      <c r="G106" s="391"/>
      <c r="H106" s="308"/>
      <c r="I106" s="307"/>
      <c r="J106" s="164">
        <f>IF(A3stdlife="n/a","n/a",IF(J$3&gt;(A3stdlife+$E106),(Input!$I$145*(1+rvanilla)^0.5)-SUM($I106:I106),(Input!$I$145*(1+rvanilla)^0.5)/A3stdlife))</f>
        <v>0</v>
      </c>
      <c r="K106" s="164">
        <f>IF(A3stdlife="n/a","n/a",IF(K$3&gt;(A3stdlife+$E106),(Input!$I$145*(1+rvanilla)^0.5)-SUM($I106:J106),(Input!$I$145*(1+rvanilla)^0.5)/A3stdlife))</f>
        <v>0</v>
      </c>
      <c r="L106" s="164">
        <f>IF(A3stdlife="n/a","n/a",IF(L$3&gt;(A3stdlife+$E106),(Input!$I$145*(1+rvanilla)^0.5)-SUM($I106:K106),(Input!$I$145*(1+rvanilla)^0.5)/A3stdlife))</f>
        <v>0</v>
      </c>
      <c r="M106" s="164">
        <f>IF(A3stdlife="n/a","n/a",IF(M$3&gt;(A3stdlife+$E106),(Input!$I$145*(1+rvanilla)^0.5)-SUM($I106:L106),(Input!$I$145*(1+rvanilla)^0.5)/A3stdlife))</f>
        <v>0</v>
      </c>
      <c r="N106" s="164">
        <f>IF(A3stdlife="n/a","n/a",IF(N$3&gt;(A3stdlife+$E106),(Input!$I$145*(1+rvanilla)^0.5)-SUM($I106:M106),(Input!$I$145*(1+rvanilla)^0.5)/A3stdlife))</f>
        <v>0</v>
      </c>
      <c r="O106" s="164">
        <f>IF(A3stdlife="n/a","n/a",IF(O$3&gt;(A3stdlife+$E106),(Input!$I$145*(1+rvanilla)^0.5)-SUM($I106:N106),(Input!$I$145*(1+rvanilla)^0.5)/A3stdlife))</f>
        <v>0</v>
      </c>
      <c r="P106" s="164">
        <f>IF(A3stdlife="n/a","n/a",IF(P$3&gt;(A3stdlife+$E106),(Input!$I$145*(1+rvanilla)^0.5)-SUM($I106:O106),(Input!$I$145*(1+rvanilla)^0.5)/A3stdlife))</f>
        <v>0</v>
      </c>
      <c r="Q106" s="164">
        <f>IF(A3stdlife="n/a","n/a",IF(Q$3&gt;(A3stdlife+$E106),(Input!$I$145*(1+rvanilla)^0.5)-SUM($I106:P106),(Input!$I$145*(1+rvanilla)^0.5)/A3stdlife))</f>
        <v>0</v>
      </c>
      <c r="R106" s="164">
        <f>IF(A3stdlife="n/a","n/a",IF(R$3&gt;(A3stdlife+$E106),(Input!$I$145*(1+rvanilla)^0.5)-SUM($I106:Q106),(Input!$I$145*(1+rvanilla)^0.5)/A3stdlife))</f>
        <v>0</v>
      </c>
      <c r="S106" s="164">
        <f>IF(A3stdlife="n/a","n/a",IF(S$3&gt;(A3stdlife+$E106),(Input!$I$145*(1+rvanilla)^0.5)-SUM($I106:R106),(Input!$I$145*(1+rvanilla)^0.5)/A3stdlife))</f>
        <v>0</v>
      </c>
      <c r="T106" s="164">
        <f>IF(A3stdlife="n/a","n/a",IF(T$3&gt;(A3stdlife+$E106),(Input!$I$145*(1+rvanilla)^0.5)-SUM($I106:S106),(Input!$I$145*(1+rvanilla)^0.5)/A3stdlife))</f>
        <v>0</v>
      </c>
      <c r="U106" s="164">
        <f>IF(A3stdlife="n/a","n/a",IF(U$3&gt;(A3stdlife+$E106),(Input!$I$145*(1+rvanilla)^0.5)-SUM($I106:T106),(Input!$I$145*(1+rvanilla)^0.5)/A3stdlife))</f>
        <v>0</v>
      </c>
      <c r="V106" s="164">
        <f>IF(A3stdlife="n/a","n/a",IF(V$3&gt;(A3stdlife+$E106),(Input!$I$145*(1+rvanilla)^0.5)-SUM($I106:U106),(Input!$I$145*(1+rvanilla)^0.5)/A3stdlife))</f>
        <v>0</v>
      </c>
      <c r="W106" s="164">
        <f>IF(A3stdlife="n/a","n/a",IF(W$3&gt;(A3stdlife+$E106),(Input!$I$145*(1+rvanilla)^0.5)-SUM($I106:V106),(Input!$I$145*(1+rvanilla)^0.5)/A3stdlife))</f>
        <v>0</v>
      </c>
      <c r="X106" s="164">
        <f>IF(A3stdlife="n/a","n/a",IF(X$3&gt;(A3stdlife+$E106),(Input!$I$145*(1+rvanilla)^0.5)-SUM($I106:W106),(Input!$I$145*(1+rvanilla)^0.5)/A3stdlife))</f>
        <v>0</v>
      </c>
      <c r="Y106" s="164">
        <f>IF(A3stdlife="n/a","n/a",IF(Y$3&gt;(A3stdlife+$E106),(Input!$I$145*(1+rvanilla)^0.5)-SUM($I106:X106),(Input!$I$145*(1+rvanilla)^0.5)/A3stdlife))</f>
        <v>0</v>
      </c>
      <c r="Z106" s="164">
        <f>IF(A3stdlife="n/a","n/a",IF(Z$3&gt;(A3stdlife+$E106),(Input!$I$145*(1+rvanilla)^0.5)-SUM($I106:Y106),(Input!$I$145*(1+rvanilla)^0.5)/A3stdlife))</f>
        <v>0</v>
      </c>
      <c r="AA106" s="164">
        <f>IF(A3stdlife="n/a","n/a",IF(AA$3&gt;(A3stdlife+$E106),(Input!$I$145*(1+rvanilla)^0.5)-SUM($I106:Z106),(Input!$I$145*(1+rvanilla)^0.5)/A3stdlife))</f>
        <v>0</v>
      </c>
      <c r="AB106" s="164">
        <f>IF(A3stdlife="n/a","n/a",IF(AB$3&gt;(A3stdlife+$E106),(Input!$I$145*(1+rvanilla)^0.5)-SUM($I106:AA106),(Input!$I$145*(1+rvanilla)^0.5)/A3stdlife))</f>
        <v>0</v>
      </c>
      <c r="AC106" s="164">
        <f>IF(A3stdlife="n/a","n/a",IF(AC$3&gt;(A3stdlife+$E106),(Input!$I$145*(1+rvanilla)^0.5)-SUM($I106:AB106),(Input!$I$145*(1+rvanilla)^0.5)/A3stdlife))</f>
        <v>0</v>
      </c>
      <c r="AD106" s="164">
        <f>IF(A3stdlife="n/a","n/a",IF(AD$3&gt;(A3stdlife+$E106),(Input!$I$145*(1+rvanilla)^0.5)-SUM($I106:AC106),(Input!$I$145*(1+rvanilla)^0.5)/A3stdlife))</f>
        <v>0</v>
      </c>
      <c r="AE106" s="164">
        <f>IF(A3stdlife="n/a","n/a",IF(AE$3&gt;(A3stdlife+$E106),(Input!$I$145*(1+rvanilla)^0.5)-SUM($I106:AD106),(Input!$I$145*(1+rvanilla)^0.5)/A3stdlife))</f>
        <v>0</v>
      </c>
      <c r="AF106" s="164">
        <f>IF(A3stdlife="n/a","n/a",IF(AF$3&gt;(A3stdlife+$E106),(Input!$I$145*(1+rvanilla)^0.5)-SUM($I106:AE106),(Input!$I$145*(1+rvanilla)^0.5)/A3stdlife))</f>
        <v>0</v>
      </c>
      <c r="AG106" s="164">
        <f>IF(A3stdlife="n/a","n/a",IF(AG$3&gt;(A3stdlife+$E106),(Input!$I$145*(1+rvanilla)^0.5)-SUM($I106:AF106),(Input!$I$145*(1+rvanilla)^0.5)/A3stdlife))</f>
        <v>0</v>
      </c>
      <c r="AH106" s="164">
        <f>IF(A3stdlife="n/a","n/a",IF(AH$3&gt;(A3stdlife+$E106),(Input!$I$145*(1+rvanilla)^0.5)-SUM($I106:AG106),(Input!$I$145*(1+rvanilla)^0.5)/A3stdlife))</f>
        <v>0</v>
      </c>
      <c r="AI106" s="164">
        <f>IF(A3stdlife="n/a","n/a",IF(AI$3&gt;(A3stdlife+$E106),(Input!$I$145*(1+rvanilla)^0.5)-SUM($I106:AH106),(Input!$I$145*(1+rvanilla)^0.5)/A3stdlife))</f>
        <v>0</v>
      </c>
      <c r="AJ106" s="164">
        <f>IF(A3stdlife="n/a","n/a",IF(AJ$3&gt;(A3stdlife+$E106),(Input!$I$145*(1+rvanilla)^0.5)-SUM($I106:AI106),(Input!$I$145*(1+rvanilla)^0.5)/A3stdlife))</f>
        <v>0</v>
      </c>
      <c r="AK106" s="164">
        <f>IF(A3stdlife="n/a","n/a",IF(AK$3&gt;(A3stdlife+$E106),(Input!$I$145*(1+rvanilla)^0.5)-SUM($I106:AJ106),(Input!$I$145*(1+rvanilla)^0.5)/A3stdlife))</f>
        <v>0</v>
      </c>
      <c r="AL106" s="164">
        <f>IF(A3stdlife="n/a","n/a",IF(AL$3&gt;(A3stdlife+$E106),(Input!$I$145*(1+rvanilla)^0.5)-SUM($I106:AK106),(Input!$I$145*(1+rvanilla)^0.5)/A3stdlife))</f>
        <v>0</v>
      </c>
      <c r="AM106" s="164">
        <f>IF(A3stdlife="n/a","n/a",IF(AM$3&gt;(A3stdlife+$E106),(Input!$I$145*(1+rvanilla)^0.5)-SUM($I106:AL106),(Input!$I$145*(1+rvanilla)^0.5)/A3stdlife))</f>
        <v>0</v>
      </c>
      <c r="AN106" s="164">
        <f>IF(A3stdlife="n/a","n/a",IF(AN$3&gt;(A3stdlife+$E106),(Input!$I$145*(1+rvanilla)^0.5)-SUM($I106:AM106),(Input!$I$145*(1+rvanilla)^0.5)/A3stdlife))</f>
        <v>0</v>
      </c>
      <c r="AO106" s="164">
        <f>IF(A3stdlife="n/a","n/a",IF(AO$3&gt;(A3stdlife+$E106),(Input!$I$145*(1+rvanilla)^0.5)-SUM($I106:AN106),(Input!$I$145*(1+rvanilla)^0.5)/A3stdlife))</f>
        <v>0</v>
      </c>
      <c r="AP106" s="164">
        <f>IF(A3stdlife="n/a","n/a",IF(AP$3&gt;(A3stdlife+$E106),(Input!$I$145*(1+rvanilla)^0.5)-SUM($I106:AO106),(Input!$I$145*(1+rvanilla)^0.5)/A3stdlife))</f>
        <v>0</v>
      </c>
      <c r="AQ106" s="164">
        <f>IF(A3stdlife="n/a","n/a",IF(AQ$3&gt;(A3stdlife+$E106),(Input!$I$145*(1+rvanilla)^0.5)-SUM($I106:AP106),(Input!$I$145*(1+rvanilla)^0.5)/A3stdlife))</f>
        <v>0</v>
      </c>
      <c r="AR106" s="164">
        <f>IF(A3stdlife="n/a","n/a",IF(AR$3&gt;(A3stdlife+$E106),(Input!$I$145*(1+rvanilla)^0.5)-SUM($I106:AQ106),(Input!$I$145*(1+rvanilla)^0.5)/A3stdlife))</f>
        <v>0</v>
      </c>
      <c r="AS106" s="164">
        <f>IF(A3stdlife="n/a","n/a",IF(AS$3&gt;(A3stdlife+$E106),(Input!$I$145*(1+rvanilla)^0.5)-SUM($I106:AR106),(Input!$I$145*(1+rvanilla)^0.5)/A3stdlife))</f>
        <v>0</v>
      </c>
      <c r="AT106" s="164">
        <f>IF(A3stdlife="n/a","n/a",IF(AT$3&gt;(A3stdlife+$E106),(Input!$I$145*(1+rvanilla)^0.5)-SUM($I106:AS106),(Input!$I$145*(1+rvanilla)^0.5)/A3stdlife))</f>
        <v>0</v>
      </c>
      <c r="AU106" s="164">
        <f>IF(A3stdlife="n/a","n/a",IF(AU$3&gt;(A3stdlife+$E106),(Input!$I$145*(1+rvanilla)^0.5)-SUM($I106:AT106),(Input!$I$145*(1+rvanilla)^0.5)/A3stdlife))</f>
        <v>0</v>
      </c>
      <c r="AV106" s="164">
        <f>IF(A3stdlife="n/a","n/a",IF(AV$3&gt;(A3stdlife+$E106),(Input!$I$145*(1+rvanilla)^0.5)-SUM($I106:AU106),(Input!$I$145*(1+rvanilla)^0.5)/A3stdlife))</f>
        <v>0</v>
      </c>
      <c r="AW106" s="164">
        <f>IF(A3stdlife="n/a","n/a",IF(AW$3&gt;(A3stdlife+$E106),(Input!$I$145*(1+rvanilla)^0.5)-SUM($I106:AV106),(Input!$I$145*(1+rvanilla)^0.5)/A3stdlife))</f>
        <v>0</v>
      </c>
      <c r="AX106" s="164">
        <f>IF(A3stdlife="n/a","n/a",IF(AX$3&gt;(A3stdlife+$E106),(Input!$I$145*(1+rvanilla)^0.5)-SUM($I106:AW106),(Input!$I$145*(1+rvanilla)^0.5)/A3stdlife))</f>
        <v>0</v>
      </c>
      <c r="AY106" s="164">
        <f>IF(A3stdlife="n/a","n/a",IF(AY$3&gt;(A3stdlife+$E106),(Input!$I$145*(1+rvanilla)^0.5)-SUM($I106:AX106),(Input!$I$145*(1+rvanilla)^0.5)/A3stdlife))</f>
        <v>0</v>
      </c>
      <c r="AZ106" s="164">
        <f>IF(A3stdlife="n/a","n/a",IF(AZ$3&gt;(A3stdlife+$E106),(Input!$I$145*(1+rvanilla)^0.5)-SUM($I106:AY106),(Input!$I$145*(1+rvanilla)^0.5)/A3stdlife))</f>
        <v>0</v>
      </c>
      <c r="BA106" s="164">
        <f>IF(A3stdlife="n/a","n/a",IF(BA$3&gt;(A3stdlife+$E106),(Input!$I$145*(1+rvanilla)^0.5)-SUM($I106:AZ106),(Input!$I$145*(1+rvanilla)^0.5)/A3stdlife))</f>
        <v>0</v>
      </c>
      <c r="BB106" s="164">
        <f>IF(A3stdlife="n/a","n/a",IF(BB$3&gt;(A3stdlife+$E106),(Input!$I$145*(1+rvanilla)^0.5)-SUM($I106:BA106),(Input!$I$145*(1+rvanilla)^0.5)/A3stdlife))</f>
        <v>0</v>
      </c>
      <c r="BC106" s="164">
        <f>IF(A3stdlife="n/a","n/a",IF(BC$3&gt;(A3stdlife+$E106),(Input!$I$145*(1+rvanilla)^0.5)-SUM($I106:BB106),(Input!$I$145*(1+rvanilla)^0.5)/A3stdlife))</f>
        <v>0</v>
      </c>
      <c r="BD106" s="164">
        <f>IF(A3stdlife="n/a","n/a",IF(BD$3&gt;(A3stdlife+$E106),(Input!$I$145*(1+rvanilla)^0.5)-SUM($I106:BC106),(Input!$I$145*(1+rvanilla)^0.5)/A3stdlife))</f>
        <v>0</v>
      </c>
      <c r="BE106" s="164">
        <f>IF(A3stdlife="n/a","n/a",IF(BE$3&gt;(A3stdlife+$E106),(Input!$I$145*(1+rvanilla)^0.5)-SUM($I106:BD106),(Input!$I$145*(1+rvanilla)^0.5)/A3stdlife))</f>
        <v>0</v>
      </c>
      <c r="BF106" s="164">
        <f>IF(A3stdlife="n/a","n/a",IF(BF$3&gt;(A3stdlife+$E106),(Input!$I$145*(1+rvanilla)^0.5)-SUM($I106:BE106),(Input!$I$145*(1+rvanilla)^0.5)/A3stdlife))</f>
        <v>0</v>
      </c>
      <c r="BG106" s="164">
        <f>IF(A3stdlife="n/a","n/a",IF(BG$3&gt;(A3stdlife+$E106),(Input!$I$145*(1+rvanilla)^0.5)-SUM($I106:BF106),(Input!$I$145*(1+rvanilla)^0.5)/A3stdlife))</f>
        <v>0</v>
      </c>
      <c r="BH106" s="164">
        <f>IF(A3stdlife="n/a","n/a",IF(BH$3&gt;(A3stdlife+$E106),(Input!$I$145*(1+rvanilla)^0.5)-SUM($I106:BG106),(Input!$I$145*(1+rvanilla)^0.5)/A3stdlife))</f>
        <v>0</v>
      </c>
      <c r="BI106" s="164">
        <f>IF(A3stdlife="n/a","n/a",IF(BI$3&gt;(A3stdlife+$E106),(Input!$I$145*(1+rvanilla)^0.5)-SUM($I106:BH106),(Input!$I$145*(1+rvanilla)^0.5)/A3stdlife))</f>
        <v>0</v>
      </c>
      <c r="BJ106" s="18"/>
      <c r="BK106" s="18"/>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hidden="1" outlineLevel="2">
      <c r="A107" s="18"/>
      <c r="B107" s="18"/>
      <c r="C107" s="36"/>
      <c r="D107" s="479"/>
      <c r="E107" s="283">
        <v>4</v>
      </c>
      <c r="F107" s="38"/>
      <c r="G107" s="391"/>
      <c r="H107" s="308"/>
      <c r="I107" s="308"/>
      <c r="J107" s="307"/>
      <c r="K107" s="164">
        <f>IF(A3stdlife="n/a","n/a",IF(K$3&gt;(A3stdlife+$E107),(Input!$J$145*(1+rvanilla)^0.5)-SUM($J107:J107),(Input!$J$145*(1+rvanilla)^0.5)/A3stdlife))</f>
        <v>0</v>
      </c>
      <c r="L107" s="164">
        <f>IF(A3stdlife="n/a","n/a",IF(L$3&gt;(A3stdlife+$E107),(Input!$J$145*(1+rvanilla)^0.5)-SUM($J107:K107),(Input!$J$145*(1+rvanilla)^0.5)/A3stdlife))</f>
        <v>0</v>
      </c>
      <c r="M107" s="164">
        <f>IF(A3stdlife="n/a","n/a",IF(M$3&gt;(A3stdlife+$E107),(Input!$J$145*(1+rvanilla)^0.5)-SUM($J107:L107),(Input!$J$145*(1+rvanilla)^0.5)/A3stdlife))</f>
        <v>0</v>
      </c>
      <c r="N107" s="164">
        <f>IF(A3stdlife="n/a","n/a",IF(N$3&gt;(A3stdlife+$E107),(Input!$J$145*(1+rvanilla)^0.5)-SUM($J107:M107),(Input!$J$145*(1+rvanilla)^0.5)/A3stdlife))</f>
        <v>0</v>
      </c>
      <c r="O107" s="164">
        <f>IF(A3stdlife="n/a","n/a",IF(O$3&gt;(A3stdlife+$E107),(Input!$J$145*(1+rvanilla)^0.5)-SUM($J107:N107),(Input!$J$145*(1+rvanilla)^0.5)/A3stdlife))</f>
        <v>0</v>
      </c>
      <c r="P107" s="164">
        <f>IF(A3stdlife="n/a","n/a",IF(P$3&gt;(A3stdlife+$E107),(Input!$J$145*(1+rvanilla)^0.5)-SUM($J107:O107),(Input!$J$145*(1+rvanilla)^0.5)/A3stdlife))</f>
        <v>0</v>
      </c>
      <c r="Q107" s="164">
        <f>IF(A3stdlife="n/a","n/a",IF(Q$3&gt;(A3stdlife+$E107),(Input!$J$145*(1+rvanilla)^0.5)-SUM($J107:P107),(Input!$J$145*(1+rvanilla)^0.5)/A3stdlife))</f>
        <v>0</v>
      </c>
      <c r="R107" s="164">
        <f>IF(A3stdlife="n/a","n/a",IF(R$3&gt;(A3stdlife+$E107),(Input!$J$145*(1+rvanilla)^0.5)-SUM($J107:Q107),(Input!$J$145*(1+rvanilla)^0.5)/A3stdlife))</f>
        <v>0</v>
      </c>
      <c r="S107" s="164">
        <f>IF(A3stdlife="n/a","n/a",IF(S$3&gt;(A3stdlife+$E107),(Input!$J$145*(1+rvanilla)^0.5)-SUM($J107:R107),(Input!$J$145*(1+rvanilla)^0.5)/A3stdlife))</f>
        <v>0</v>
      </c>
      <c r="T107" s="164">
        <f>IF(A3stdlife="n/a","n/a",IF(T$3&gt;(A3stdlife+$E107),(Input!$J$145*(1+rvanilla)^0.5)-SUM($J107:S107),(Input!$J$145*(1+rvanilla)^0.5)/A3stdlife))</f>
        <v>0</v>
      </c>
      <c r="U107" s="164">
        <f>IF(A3stdlife="n/a","n/a",IF(U$3&gt;(A3stdlife+$E107),(Input!$J$145*(1+rvanilla)^0.5)-SUM($J107:T107),(Input!$J$145*(1+rvanilla)^0.5)/A3stdlife))</f>
        <v>0</v>
      </c>
      <c r="V107" s="164">
        <f>IF(A3stdlife="n/a","n/a",IF(V$3&gt;(A3stdlife+$E107),(Input!$J$145*(1+rvanilla)^0.5)-SUM($J107:U107),(Input!$J$145*(1+rvanilla)^0.5)/A3stdlife))</f>
        <v>0</v>
      </c>
      <c r="W107" s="164">
        <f>IF(A3stdlife="n/a","n/a",IF(W$3&gt;(A3stdlife+$E107),(Input!$J$145*(1+rvanilla)^0.5)-SUM($J107:V107),(Input!$J$145*(1+rvanilla)^0.5)/A3stdlife))</f>
        <v>0</v>
      </c>
      <c r="X107" s="164">
        <f>IF(A3stdlife="n/a","n/a",IF(X$3&gt;(A3stdlife+$E107),(Input!$J$145*(1+rvanilla)^0.5)-SUM($J107:W107),(Input!$J$145*(1+rvanilla)^0.5)/A3stdlife))</f>
        <v>0</v>
      </c>
      <c r="Y107" s="164">
        <f>IF(A3stdlife="n/a","n/a",IF(Y$3&gt;(A3stdlife+$E107),(Input!$J$145*(1+rvanilla)^0.5)-SUM($J107:X107),(Input!$J$145*(1+rvanilla)^0.5)/A3stdlife))</f>
        <v>0</v>
      </c>
      <c r="Z107" s="164">
        <f>IF(A3stdlife="n/a","n/a",IF(Z$3&gt;(A3stdlife+$E107),(Input!$J$145*(1+rvanilla)^0.5)-SUM($J107:Y107),(Input!$J$145*(1+rvanilla)^0.5)/A3stdlife))</f>
        <v>0</v>
      </c>
      <c r="AA107" s="164">
        <f>IF(A3stdlife="n/a","n/a",IF(AA$3&gt;(A3stdlife+$E107),(Input!$J$145*(1+rvanilla)^0.5)-SUM($J107:Z107),(Input!$J$145*(1+rvanilla)^0.5)/A3stdlife))</f>
        <v>0</v>
      </c>
      <c r="AB107" s="164">
        <f>IF(A3stdlife="n/a","n/a",IF(AB$3&gt;(A3stdlife+$E107),(Input!$J$145*(1+rvanilla)^0.5)-SUM($J107:AA107),(Input!$J$145*(1+rvanilla)^0.5)/A3stdlife))</f>
        <v>0</v>
      </c>
      <c r="AC107" s="164">
        <f>IF(A3stdlife="n/a","n/a",IF(AC$3&gt;(A3stdlife+$E107),(Input!$J$145*(1+rvanilla)^0.5)-SUM($J107:AB107),(Input!$J$145*(1+rvanilla)^0.5)/A3stdlife))</f>
        <v>0</v>
      </c>
      <c r="AD107" s="164">
        <f>IF(A3stdlife="n/a","n/a",IF(AD$3&gt;(A3stdlife+$E107),(Input!$J$145*(1+rvanilla)^0.5)-SUM($J107:AC107),(Input!$J$145*(1+rvanilla)^0.5)/A3stdlife))</f>
        <v>0</v>
      </c>
      <c r="AE107" s="164">
        <f>IF(A3stdlife="n/a","n/a",IF(AE$3&gt;(A3stdlife+$E107),(Input!$J$145*(1+rvanilla)^0.5)-SUM($J107:AD107),(Input!$J$145*(1+rvanilla)^0.5)/A3stdlife))</f>
        <v>0</v>
      </c>
      <c r="AF107" s="164">
        <f>IF(A3stdlife="n/a","n/a",IF(AF$3&gt;(A3stdlife+$E107),(Input!$J$145*(1+rvanilla)^0.5)-SUM($J107:AE107),(Input!$J$145*(1+rvanilla)^0.5)/A3stdlife))</f>
        <v>0</v>
      </c>
      <c r="AG107" s="164">
        <f>IF(A3stdlife="n/a","n/a",IF(AG$3&gt;(A3stdlife+$E107),(Input!$J$145*(1+rvanilla)^0.5)-SUM($J107:AF107),(Input!$J$145*(1+rvanilla)^0.5)/A3stdlife))</f>
        <v>0</v>
      </c>
      <c r="AH107" s="164">
        <f>IF(A3stdlife="n/a","n/a",IF(AH$3&gt;(A3stdlife+$E107),(Input!$J$145*(1+rvanilla)^0.5)-SUM($J107:AG107),(Input!$J$145*(1+rvanilla)^0.5)/A3stdlife))</f>
        <v>0</v>
      </c>
      <c r="AI107" s="164">
        <f>IF(A3stdlife="n/a","n/a",IF(AI$3&gt;(A3stdlife+$E107),(Input!$J$145*(1+rvanilla)^0.5)-SUM($J107:AH107),(Input!$J$145*(1+rvanilla)^0.5)/A3stdlife))</f>
        <v>0</v>
      </c>
      <c r="AJ107" s="164">
        <f>IF(A3stdlife="n/a","n/a",IF(AJ$3&gt;(A3stdlife+$E107),(Input!$J$145*(1+rvanilla)^0.5)-SUM($J107:AI107),(Input!$J$145*(1+rvanilla)^0.5)/A3stdlife))</f>
        <v>0</v>
      </c>
      <c r="AK107" s="164">
        <f>IF(A3stdlife="n/a","n/a",IF(AK$3&gt;(A3stdlife+$E107),(Input!$J$145*(1+rvanilla)^0.5)-SUM($J107:AJ107),(Input!$J$145*(1+rvanilla)^0.5)/A3stdlife))</f>
        <v>0</v>
      </c>
      <c r="AL107" s="164">
        <f>IF(A3stdlife="n/a","n/a",IF(AL$3&gt;(A3stdlife+$E107),(Input!$J$145*(1+rvanilla)^0.5)-SUM($J107:AK107),(Input!$J$145*(1+rvanilla)^0.5)/A3stdlife))</f>
        <v>0</v>
      </c>
      <c r="AM107" s="164">
        <f>IF(A3stdlife="n/a","n/a",IF(AM$3&gt;(A3stdlife+$E107),(Input!$J$145*(1+rvanilla)^0.5)-SUM($J107:AL107),(Input!$J$145*(1+rvanilla)^0.5)/A3stdlife))</f>
        <v>0</v>
      </c>
      <c r="AN107" s="164">
        <f>IF(A3stdlife="n/a","n/a",IF(AN$3&gt;(A3stdlife+$E107),(Input!$J$145*(1+rvanilla)^0.5)-SUM($J107:AM107),(Input!$J$145*(1+rvanilla)^0.5)/A3stdlife))</f>
        <v>0</v>
      </c>
      <c r="AO107" s="164">
        <f>IF(A3stdlife="n/a","n/a",IF(AO$3&gt;(A3stdlife+$E107),(Input!$J$145*(1+rvanilla)^0.5)-SUM($J107:AN107),(Input!$J$145*(1+rvanilla)^0.5)/A3stdlife))</f>
        <v>0</v>
      </c>
      <c r="AP107" s="164">
        <f>IF(A3stdlife="n/a","n/a",IF(AP$3&gt;(A3stdlife+$E107),(Input!$J$145*(1+rvanilla)^0.5)-SUM($J107:AO107),(Input!$J$145*(1+rvanilla)^0.5)/A3stdlife))</f>
        <v>0</v>
      </c>
      <c r="AQ107" s="164">
        <f>IF(A3stdlife="n/a","n/a",IF(AQ$3&gt;(A3stdlife+$E107),(Input!$J$145*(1+rvanilla)^0.5)-SUM($J107:AP107),(Input!$J$145*(1+rvanilla)^0.5)/A3stdlife))</f>
        <v>0</v>
      </c>
      <c r="AR107" s="164">
        <f>IF(A3stdlife="n/a","n/a",IF(AR$3&gt;(A3stdlife+$E107),(Input!$J$145*(1+rvanilla)^0.5)-SUM($J107:AQ107),(Input!$J$145*(1+rvanilla)^0.5)/A3stdlife))</f>
        <v>0</v>
      </c>
      <c r="AS107" s="164">
        <f>IF(A3stdlife="n/a","n/a",IF(AS$3&gt;(A3stdlife+$E107),(Input!$J$145*(1+rvanilla)^0.5)-SUM($J107:AR107),(Input!$J$145*(1+rvanilla)^0.5)/A3stdlife))</f>
        <v>0</v>
      </c>
      <c r="AT107" s="164">
        <f>IF(A3stdlife="n/a","n/a",IF(AT$3&gt;(A3stdlife+$E107),(Input!$J$145*(1+rvanilla)^0.5)-SUM($J107:AS107),(Input!$J$145*(1+rvanilla)^0.5)/A3stdlife))</f>
        <v>0</v>
      </c>
      <c r="AU107" s="164">
        <f>IF(A3stdlife="n/a","n/a",IF(AU$3&gt;(A3stdlife+$E107),(Input!$J$145*(1+rvanilla)^0.5)-SUM($J107:AT107),(Input!$J$145*(1+rvanilla)^0.5)/A3stdlife))</f>
        <v>0</v>
      </c>
      <c r="AV107" s="164">
        <f>IF(A3stdlife="n/a","n/a",IF(AV$3&gt;(A3stdlife+$E107),(Input!$J$145*(1+rvanilla)^0.5)-SUM($J107:AU107),(Input!$J$145*(1+rvanilla)^0.5)/A3stdlife))</f>
        <v>0</v>
      </c>
      <c r="AW107" s="164">
        <f>IF(A3stdlife="n/a","n/a",IF(AW$3&gt;(A3stdlife+$E107),(Input!$J$145*(1+rvanilla)^0.5)-SUM($J107:AV107),(Input!$J$145*(1+rvanilla)^0.5)/A3stdlife))</f>
        <v>0</v>
      </c>
      <c r="AX107" s="164">
        <f>IF(A3stdlife="n/a","n/a",IF(AX$3&gt;(A3stdlife+$E107),(Input!$J$145*(1+rvanilla)^0.5)-SUM($J107:AW107),(Input!$J$145*(1+rvanilla)^0.5)/A3stdlife))</f>
        <v>0</v>
      </c>
      <c r="AY107" s="164">
        <f>IF(A3stdlife="n/a","n/a",IF(AY$3&gt;(A3stdlife+$E107),(Input!$J$145*(1+rvanilla)^0.5)-SUM($J107:AX107),(Input!$J$145*(1+rvanilla)^0.5)/A3stdlife))</f>
        <v>0</v>
      </c>
      <c r="AZ107" s="164">
        <f>IF(A3stdlife="n/a","n/a",IF(AZ$3&gt;(A3stdlife+$E107),(Input!$J$145*(1+rvanilla)^0.5)-SUM($J107:AY107),(Input!$J$145*(1+rvanilla)^0.5)/A3stdlife))</f>
        <v>0</v>
      </c>
      <c r="BA107" s="164">
        <f>IF(A3stdlife="n/a","n/a",IF(BA$3&gt;(A3stdlife+$E107),(Input!$J$145*(1+rvanilla)^0.5)-SUM($J107:AZ107),(Input!$J$145*(1+rvanilla)^0.5)/A3stdlife))</f>
        <v>0</v>
      </c>
      <c r="BB107" s="164">
        <f>IF(A3stdlife="n/a","n/a",IF(BB$3&gt;(A3stdlife+$E107),(Input!$J$145*(1+rvanilla)^0.5)-SUM($J107:BA107),(Input!$J$145*(1+rvanilla)^0.5)/A3stdlife))</f>
        <v>0</v>
      </c>
      <c r="BC107" s="164">
        <f>IF(A3stdlife="n/a","n/a",IF(BC$3&gt;(A3stdlife+$E107),(Input!$J$145*(1+rvanilla)^0.5)-SUM($J107:BB107),(Input!$J$145*(1+rvanilla)^0.5)/A3stdlife))</f>
        <v>0</v>
      </c>
      <c r="BD107" s="164">
        <f>IF(A3stdlife="n/a","n/a",IF(BD$3&gt;(A3stdlife+$E107),(Input!$J$145*(1+rvanilla)^0.5)-SUM($J107:BC107),(Input!$J$145*(1+rvanilla)^0.5)/A3stdlife))</f>
        <v>0</v>
      </c>
      <c r="BE107" s="164">
        <f>IF(A3stdlife="n/a","n/a",IF(BE$3&gt;(A3stdlife+$E107),(Input!$J$145*(1+rvanilla)^0.5)-SUM($J107:BD107),(Input!$J$145*(1+rvanilla)^0.5)/A3stdlife))</f>
        <v>0</v>
      </c>
      <c r="BF107" s="164">
        <f>IF(A3stdlife="n/a","n/a",IF(BF$3&gt;(A3stdlife+$E107),(Input!$J$145*(1+rvanilla)^0.5)-SUM($J107:BE107),(Input!$J$145*(1+rvanilla)^0.5)/A3stdlife))</f>
        <v>0</v>
      </c>
      <c r="BG107" s="164">
        <f>IF(A3stdlife="n/a","n/a",IF(BG$3&gt;(A3stdlife+$E107),(Input!$J$145*(1+rvanilla)^0.5)-SUM($J107:BF107),(Input!$J$145*(1+rvanilla)^0.5)/A3stdlife))</f>
        <v>0</v>
      </c>
      <c r="BH107" s="164">
        <f>IF(A3stdlife="n/a","n/a",IF(BH$3&gt;(A3stdlife+$E107),(Input!$J$145*(1+rvanilla)^0.5)-SUM($J107:BG107),(Input!$J$145*(1+rvanilla)^0.5)/A3stdlife))</f>
        <v>0</v>
      </c>
      <c r="BI107" s="164">
        <f>IF(A3stdlife="n/a","n/a",IF(BI$3&gt;(A3stdlife+$E107),(Input!$J$145*(1+rvanilla)^0.5)-SUM($J107:BH107),(Input!$J$145*(1+rvanilla)^0.5)/A3stdlife))</f>
        <v>0</v>
      </c>
      <c r="BJ107" s="18"/>
      <c r="BK107" s="18"/>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hidden="1" outlineLevel="2">
      <c r="A108" s="18"/>
      <c r="B108" s="18"/>
      <c r="C108" s="36"/>
      <c r="D108" s="479"/>
      <c r="E108" s="283">
        <v>5</v>
      </c>
      <c r="F108" s="38"/>
      <c r="G108" s="391"/>
      <c r="H108" s="308"/>
      <c r="I108" s="308"/>
      <c r="J108" s="308"/>
      <c r="K108" s="307"/>
      <c r="L108" s="164">
        <f>IF(A3stdlife="n/a","n/a",IF(L$3&gt;(A3stdlife+$E108),(Input!$K$145*(1+rvanilla)^0.5)-SUM($K108:K108),(Input!$K$145*(1+rvanilla)^0.5)/A3stdlife))</f>
        <v>0</v>
      </c>
      <c r="M108" s="164">
        <f>IF(A3stdlife="n/a","n/a",IF(M$3&gt;(A3stdlife+$E108),(Input!$K$145*(1+rvanilla)^0.5)-SUM($K108:L108),(Input!$K$145*(1+rvanilla)^0.5)/A3stdlife))</f>
        <v>0</v>
      </c>
      <c r="N108" s="164">
        <f>IF(A3stdlife="n/a","n/a",IF(N$3&gt;(A3stdlife+$E108),(Input!$K$145*(1+rvanilla)^0.5)-SUM($K108:M108),(Input!$K$145*(1+rvanilla)^0.5)/A3stdlife))</f>
        <v>0</v>
      </c>
      <c r="O108" s="164">
        <f>IF(A3stdlife="n/a","n/a",IF(O$3&gt;(A3stdlife+$E108),(Input!$K$145*(1+rvanilla)^0.5)-SUM($K108:N108),(Input!$K$145*(1+rvanilla)^0.5)/A3stdlife))</f>
        <v>0</v>
      </c>
      <c r="P108" s="164">
        <f>IF(A3stdlife="n/a","n/a",IF(P$3&gt;(A3stdlife+$E108),(Input!$K$145*(1+rvanilla)^0.5)-SUM($K108:O108),(Input!$K$145*(1+rvanilla)^0.5)/A3stdlife))</f>
        <v>0</v>
      </c>
      <c r="Q108" s="164">
        <f>IF(A3stdlife="n/a","n/a",IF(Q$3&gt;(A3stdlife+$E108),(Input!$K$145*(1+rvanilla)^0.5)-SUM($K108:P108),(Input!$K$145*(1+rvanilla)^0.5)/A3stdlife))</f>
        <v>0</v>
      </c>
      <c r="R108" s="164">
        <f>IF(A3stdlife="n/a","n/a",IF(R$3&gt;(A3stdlife+$E108),(Input!$K$145*(1+rvanilla)^0.5)-SUM($K108:Q108),(Input!$K$145*(1+rvanilla)^0.5)/A3stdlife))</f>
        <v>0</v>
      </c>
      <c r="S108" s="164">
        <f>IF(A3stdlife="n/a","n/a",IF(S$3&gt;(A3stdlife+$E108),(Input!$K$145*(1+rvanilla)^0.5)-SUM($K108:R108),(Input!$K$145*(1+rvanilla)^0.5)/A3stdlife))</f>
        <v>0</v>
      </c>
      <c r="T108" s="164">
        <f>IF(A3stdlife="n/a","n/a",IF(T$3&gt;(A3stdlife+$E108),(Input!$K$145*(1+rvanilla)^0.5)-SUM($K108:S108),(Input!$K$145*(1+rvanilla)^0.5)/A3stdlife))</f>
        <v>0</v>
      </c>
      <c r="U108" s="164">
        <f>IF(A3stdlife="n/a","n/a",IF(U$3&gt;(A3stdlife+$E108),(Input!$K$145*(1+rvanilla)^0.5)-SUM($K108:T108),(Input!$K$145*(1+rvanilla)^0.5)/A3stdlife))</f>
        <v>0</v>
      </c>
      <c r="V108" s="164">
        <f>IF(A3stdlife="n/a","n/a",IF(V$3&gt;(A3stdlife+$E108),(Input!$K$145*(1+rvanilla)^0.5)-SUM($K108:U108),(Input!$K$145*(1+rvanilla)^0.5)/A3stdlife))</f>
        <v>0</v>
      </c>
      <c r="W108" s="164">
        <f>IF(A3stdlife="n/a","n/a",IF(W$3&gt;(A3stdlife+$E108),(Input!$K$145*(1+rvanilla)^0.5)-SUM($K108:V108),(Input!$K$145*(1+rvanilla)^0.5)/A3stdlife))</f>
        <v>0</v>
      </c>
      <c r="X108" s="164">
        <f>IF(A3stdlife="n/a","n/a",IF(X$3&gt;(A3stdlife+$E108),(Input!$K$145*(1+rvanilla)^0.5)-SUM($K108:W108),(Input!$K$145*(1+rvanilla)^0.5)/A3stdlife))</f>
        <v>0</v>
      </c>
      <c r="Y108" s="164">
        <f>IF(A3stdlife="n/a","n/a",IF(Y$3&gt;(A3stdlife+$E108),(Input!$K$145*(1+rvanilla)^0.5)-SUM($K108:X108),(Input!$K$145*(1+rvanilla)^0.5)/A3stdlife))</f>
        <v>0</v>
      </c>
      <c r="Z108" s="164">
        <f>IF(A3stdlife="n/a","n/a",IF(Z$3&gt;(A3stdlife+$E108),(Input!$K$145*(1+rvanilla)^0.5)-SUM($K108:Y108),(Input!$K$145*(1+rvanilla)^0.5)/A3stdlife))</f>
        <v>0</v>
      </c>
      <c r="AA108" s="164">
        <f>IF(A3stdlife="n/a","n/a",IF(AA$3&gt;(A3stdlife+$E108),(Input!$K$145*(1+rvanilla)^0.5)-SUM($K108:Z108),(Input!$K$145*(1+rvanilla)^0.5)/A3stdlife))</f>
        <v>0</v>
      </c>
      <c r="AB108" s="164">
        <f>IF(A3stdlife="n/a","n/a",IF(AB$3&gt;(A3stdlife+$E108),(Input!$K$145*(1+rvanilla)^0.5)-SUM($K108:AA108),(Input!$K$145*(1+rvanilla)^0.5)/A3stdlife))</f>
        <v>0</v>
      </c>
      <c r="AC108" s="164">
        <f>IF(A3stdlife="n/a","n/a",IF(AC$3&gt;(A3stdlife+$E108),(Input!$K$145*(1+rvanilla)^0.5)-SUM($K108:AB108),(Input!$K$145*(1+rvanilla)^0.5)/A3stdlife))</f>
        <v>0</v>
      </c>
      <c r="AD108" s="164">
        <f>IF(A3stdlife="n/a","n/a",IF(AD$3&gt;(A3stdlife+$E108),(Input!$K$145*(1+rvanilla)^0.5)-SUM($K108:AC108),(Input!$K$145*(1+rvanilla)^0.5)/A3stdlife))</f>
        <v>0</v>
      </c>
      <c r="AE108" s="164">
        <f>IF(A3stdlife="n/a","n/a",IF(AE$3&gt;(A3stdlife+$E108),(Input!$K$145*(1+rvanilla)^0.5)-SUM($K108:AD108),(Input!$K$145*(1+rvanilla)^0.5)/A3stdlife))</f>
        <v>0</v>
      </c>
      <c r="AF108" s="164">
        <f>IF(A3stdlife="n/a","n/a",IF(AF$3&gt;(A3stdlife+$E108),(Input!$K$145*(1+rvanilla)^0.5)-SUM($K108:AE108),(Input!$K$145*(1+rvanilla)^0.5)/A3stdlife))</f>
        <v>0</v>
      </c>
      <c r="AG108" s="164">
        <f>IF(A3stdlife="n/a","n/a",IF(AG$3&gt;(A3stdlife+$E108),(Input!$K$145*(1+rvanilla)^0.5)-SUM($K108:AF108),(Input!$K$145*(1+rvanilla)^0.5)/A3stdlife))</f>
        <v>0</v>
      </c>
      <c r="AH108" s="164">
        <f>IF(A3stdlife="n/a","n/a",IF(AH$3&gt;(A3stdlife+$E108),(Input!$K$145*(1+rvanilla)^0.5)-SUM($K108:AG108),(Input!$K$145*(1+rvanilla)^0.5)/A3stdlife))</f>
        <v>0</v>
      </c>
      <c r="AI108" s="164">
        <f>IF(A3stdlife="n/a","n/a",IF(AI$3&gt;(A3stdlife+$E108),(Input!$K$145*(1+rvanilla)^0.5)-SUM($K108:AH108),(Input!$K$145*(1+rvanilla)^0.5)/A3stdlife))</f>
        <v>0</v>
      </c>
      <c r="AJ108" s="164">
        <f>IF(A3stdlife="n/a","n/a",IF(AJ$3&gt;(A3stdlife+$E108),(Input!$K$145*(1+rvanilla)^0.5)-SUM($K108:AI108),(Input!$K$145*(1+rvanilla)^0.5)/A3stdlife))</f>
        <v>0</v>
      </c>
      <c r="AK108" s="164">
        <f>IF(A3stdlife="n/a","n/a",IF(AK$3&gt;(A3stdlife+$E108),(Input!$K$145*(1+rvanilla)^0.5)-SUM($K108:AJ108),(Input!$K$145*(1+rvanilla)^0.5)/A3stdlife))</f>
        <v>0</v>
      </c>
      <c r="AL108" s="164">
        <f>IF(A3stdlife="n/a","n/a",IF(AL$3&gt;(A3stdlife+$E108),(Input!$K$145*(1+rvanilla)^0.5)-SUM($K108:AK108),(Input!$K$145*(1+rvanilla)^0.5)/A3stdlife))</f>
        <v>0</v>
      </c>
      <c r="AM108" s="164">
        <f>IF(A3stdlife="n/a","n/a",IF(AM$3&gt;(A3stdlife+$E108),(Input!$K$145*(1+rvanilla)^0.5)-SUM($K108:AL108),(Input!$K$145*(1+rvanilla)^0.5)/A3stdlife))</f>
        <v>0</v>
      </c>
      <c r="AN108" s="164">
        <f>IF(A3stdlife="n/a","n/a",IF(AN$3&gt;(A3stdlife+$E108),(Input!$K$145*(1+rvanilla)^0.5)-SUM($K108:AM108),(Input!$K$145*(1+rvanilla)^0.5)/A3stdlife))</f>
        <v>0</v>
      </c>
      <c r="AO108" s="164">
        <f>IF(A3stdlife="n/a","n/a",IF(AO$3&gt;(A3stdlife+$E108),(Input!$K$145*(1+rvanilla)^0.5)-SUM($K108:AN108),(Input!$K$145*(1+rvanilla)^0.5)/A3stdlife))</f>
        <v>0</v>
      </c>
      <c r="AP108" s="164">
        <f>IF(A3stdlife="n/a","n/a",IF(AP$3&gt;(A3stdlife+$E108),(Input!$K$145*(1+rvanilla)^0.5)-SUM($K108:AO108),(Input!$K$145*(1+rvanilla)^0.5)/A3stdlife))</f>
        <v>0</v>
      </c>
      <c r="AQ108" s="164">
        <f>IF(A3stdlife="n/a","n/a",IF(AQ$3&gt;(A3stdlife+$E108),(Input!$K$145*(1+rvanilla)^0.5)-SUM($K108:AP108),(Input!$K$145*(1+rvanilla)^0.5)/A3stdlife))</f>
        <v>0</v>
      </c>
      <c r="AR108" s="164">
        <f>IF(A3stdlife="n/a","n/a",IF(AR$3&gt;(A3stdlife+$E108),(Input!$K$145*(1+rvanilla)^0.5)-SUM($K108:AQ108),(Input!$K$145*(1+rvanilla)^0.5)/A3stdlife))</f>
        <v>0</v>
      </c>
      <c r="AS108" s="164">
        <f>IF(A3stdlife="n/a","n/a",IF(AS$3&gt;(A3stdlife+$E108),(Input!$K$145*(1+rvanilla)^0.5)-SUM($K108:AR108),(Input!$K$145*(1+rvanilla)^0.5)/A3stdlife))</f>
        <v>0</v>
      </c>
      <c r="AT108" s="164">
        <f>IF(A3stdlife="n/a","n/a",IF(AT$3&gt;(A3stdlife+$E108),(Input!$K$145*(1+rvanilla)^0.5)-SUM($K108:AS108),(Input!$K$145*(1+rvanilla)^0.5)/A3stdlife))</f>
        <v>0</v>
      </c>
      <c r="AU108" s="164">
        <f>IF(A3stdlife="n/a","n/a",IF(AU$3&gt;(A3stdlife+$E108),(Input!$K$145*(1+rvanilla)^0.5)-SUM($K108:AT108),(Input!$K$145*(1+rvanilla)^0.5)/A3stdlife))</f>
        <v>0</v>
      </c>
      <c r="AV108" s="164">
        <f>IF(A3stdlife="n/a","n/a",IF(AV$3&gt;(A3stdlife+$E108),(Input!$K$145*(1+rvanilla)^0.5)-SUM($K108:AU108),(Input!$K$145*(1+rvanilla)^0.5)/A3stdlife))</f>
        <v>0</v>
      </c>
      <c r="AW108" s="164">
        <f>IF(A3stdlife="n/a","n/a",IF(AW$3&gt;(A3stdlife+$E108),(Input!$K$145*(1+rvanilla)^0.5)-SUM($K108:AV108),(Input!$K$145*(1+rvanilla)^0.5)/A3stdlife))</f>
        <v>0</v>
      </c>
      <c r="AX108" s="164">
        <f>IF(A3stdlife="n/a","n/a",IF(AX$3&gt;(A3stdlife+$E108),(Input!$K$145*(1+rvanilla)^0.5)-SUM($K108:AW108),(Input!$K$145*(1+rvanilla)^0.5)/A3stdlife))</f>
        <v>0</v>
      </c>
      <c r="AY108" s="164">
        <f>IF(A3stdlife="n/a","n/a",IF(AY$3&gt;(A3stdlife+$E108),(Input!$K$145*(1+rvanilla)^0.5)-SUM($K108:AX108),(Input!$K$145*(1+rvanilla)^0.5)/A3stdlife))</f>
        <v>0</v>
      </c>
      <c r="AZ108" s="164">
        <f>IF(A3stdlife="n/a","n/a",IF(AZ$3&gt;(A3stdlife+$E108),(Input!$K$145*(1+rvanilla)^0.5)-SUM($K108:AY108),(Input!$K$145*(1+rvanilla)^0.5)/A3stdlife))</f>
        <v>0</v>
      </c>
      <c r="BA108" s="164">
        <f>IF(A3stdlife="n/a","n/a",IF(BA$3&gt;(A3stdlife+$E108),(Input!$K$145*(1+rvanilla)^0.5)-SUM($K108:AZ108),(Input!$K$145*(1+rvanilla)^0.5)/A3stdlife))</f>
        <v>0</v>
      </c>
      <c r="BB108" s="164">
        <f>IF(A3stdlife="n/a","n/a",IF(BB$3&gt;(A3stdlife+$E108),(Input!$K$145*(1+rvanilla)^0.5)-SUM($K108:BA108),(Input!$K$145*(1+rvanilla)^0.5)/A3stdlife))</f>
        <v>0</v>
      </c>
      <c r="BC108" s="164">
        <f>IF(A3stdlife="n/a","n/a",IF(BC$3&gt;(A3stdlife+$E108),(Input!$K$145*(1+rvanilla)^0.5)-SUM($K108:BB108),(Input!$K$145*(1+rvanilla)^0.5)/A3stdlife))</f>
        <v>0</v>
      </c>
      <c r="BD108" s="164">
        <f>IF(A3stdlife="n/a","n/a",IF(BD$3&gt;(A3stdlife+$E108),(Input!$K$145*(1+rvanilla)^0.5)-SUM($K108:BC108),(Input!$K$145*(1+rvanilla)^0.5)/A3stdlife))</f>
        <v>0</v>
      </c>
      <c r="BE108" s="164">
        <f>IF(A3stdlife="n/a","n/a",IF(BE$3&gt;(A3stdlife+$E108),(Input!$K$145*(1+rvanilla)^0.5)-SUM($K108:BD108),(Input!$K$145*(1+rvanilla)^0.5)/A3stdlife))</f>
        <v>0</v>
      </c>
      <c r="BF108" s="164">
        <f>IF(A3stdlife="n/a","n/a",IF(BF$3&gt;(A3stdlife+$E108),(Input!$K$145*(1+rvanilla)^0.5)-SUM($K108:BE108),(Input!$K$145*(1+rvanilla)^0.5)/A3stdlife))</f>
        <v>0</v>
      </c>
      <c r="BG108" s="164">
        <f>IF(A3stdlife="n/a","n/a",IF(BG$3&gt;(A3stdlife+$E108),(Input!$K$145*(1+rvanilla)^0.5)-SUM($K108:BF108),(Input!$K$145*(1+rvanilla)^0.5)/A3stdlife))</f>
        <v>0</v>
      </c>
      <c r="BH108" s="164">
        <f>IF(A3stdlife="n/a","n/a",IF(BH$3&gt;(A3stdlife+$E108),(Input!$K$145*(1+rvanilla)^0.5)-SUM($K108:BG108),(Input!$K$145*(1+rvanilla)^0.5)/A3stdlife))</f>
        <v>0</v>
      </c>
      <c r="BI108" s="164">
        <f>IF(A3stdlife="n/a","n/a",IF(BI$3&gt;(A3stdlife+$E108),(Input!$K$145*(1+rvanilla)^0.5)-SUM($K108:BH108),(Input!$K$145*(1+rvanilla)^0.5)/A3stdlife))</f>
        <v>0</v>
      </c>
      <c r="BJ108" s="18"/>
      <c r="BK108" s="1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hidden="1" outlineLevel="2">
      <c r="A109" s="18"/>
      <c r="B109" s="18"/>
      <c r="C109" s="36"/>
      <c r="D109" s="479"/>
      <c r="E109" s="283">
        <v>6</v>
      </c>
      <c r="F109" s="38"/>
      <c r="G109" s="391"/>
      <c r="H109" s="308"/>
      <c r="I109" s="308"/>
      <c r="J109" s="308"/>
      <c r="K109" s="308"/>
      <c r="L109" s="307"/>
      <c r="M109" s="164">
        <f>IF(A3stdlife="n/a","n/a",IF(M$3&gt;(A3stdlife+$E109),(Input!$L$145*(1+rvanilla)^0.5)-SUM($L109:L109),(Input!$L$145*(1+rvanilla)^0.5)/A3stdlife))</f>
        <v>0</v>
      </c>
      <c r="N109" s="164">
        <f>IF(A3stdlife="n/a","n/a",IF(N$3&gt;(A3stdlife+$E109),(Input!$L$145*(1+rvanilla)^0.5)-SUM($L109:M109),(Input!$L$145*(1+rvanilla)^0.5)/A3stdlife))</f>
        <v>0</v>
      </c>
      <c r="O109" s="164">
        <f>IF(A3stdlife="n/a","n/a",IF(O$3&gt;(A3stdlife+$E109),(Input!$L$145*(1+rvanilla)^0.5)-SUM($L109:N109),(Input!$L$145*(1+rvanilla)^0.5)/A3stdlife))</f>
        <v>0</v>
      </c>
      <c r="P109" s="164">
        <f>IF(A3stdlife="n/a","n/a",IF(P$3&gt;(A3stdlife+$E109),(Input!$L$145*(1+rvanilla)^0.5)-SUM($L109:O109),(Input!$L$145*(1+rvanilla)^0.5)/A3stdlife))</f>
        <v>0</v>
      </c>
      <c r="Q109" s="164">
        <f>IF(A3stdlife="n/a","n/a",IF(Q$3&gt;(A3stdlife+$E109),(Input!$L$145*(1+rvanilla)^0.5)-SUM($L109:P109),(Input!$L$145*(1+rvanilla)^0.5)/A3stdlife))</f>
        <v>0</v>
      </c>
      <c r="R109" s="164">
        <f>IF(A3stdlife="n/a","n/a",IF(R$3&gt;(A3stdlife+$E109),(Input!$L$145*(1+rvanilla)^0.5)-SUM($L109:Q109),(Input!$L$145*(1+rvanilla)^0.5)/A3stdlife))</f>
        <v>0</v>
      </c>
      <c r="S109" s="164">
        <f>IF(A3stdlife="n/a","n/a",IF(S$3&gt;(A3stdlife+$E109),(Input!$L$145*(1+rvanilla)^0.5)-SUM($L109:R109),(Input!$L$145*(1+rvanilla)^0.5)/A3stdlife))</f>
        <v>0</v>
      </c>
      <c r="T109" s="164">
        <f>IF(A3stdlife="n/a","n/a",IF(T$3&gt;(A3stdlife+$E109),(Input!$L$145*(1+rvanilla)^0.5)-SUM($L109:S109),(Input!$L$145*(1+rvanilla)^0.5)/A3stdlife))</f>
        <v>0</v>
      </c>
      <c r="U109" s="164">
        <f>IF(A3stdlife="n/a","n/a",IF(U$3&gt;(A3stdlife+$E109),(Input!$L$145*(1+rvanilla)^0.5)-SUM($L109:T109),(Input!$L$145*(1+rvanilla)^0.5)/A3stdlife))</f>
        <v>0</v>
      </c>
      <c r="V109" s="164">
        <f>IF(A3stdlife="n/a","n/a",IF(V$3&gt;(A3stdlife+$E109),(Input!$L$145*(1+rvanilla)^0.5)-SUM($L109:U109),(Input!$L$145*(1+rvanilla)^0.5)/A3stdlife))</f>
        <v>0</v>
      </c>
      <c r="W109" s="164">
        <f>IF(A3stdlife="n/a","n/a",IF(W$3&gt;(A3stdlife+$E109),(Input!$L$145*(1+rvanilla)^0.5)-SUM($L109:V109),(Input!$L$145*(1+rvanilla)^0.5)/A3stdlife))</f>
        <v>0</v>
      </c>
      <c r="X109" s="164">
        <f>IF(A3stdlife="n/a","n/a",IF(X$3&gt;(A3stdlife+$E109),(Input!$L$145*(1+rvanilla)^0.5)-SUM($L109:W109),(Input!$L$145*(1+rvanilla)^0.5)/A3stdlife))</f>
        <v>0</v>
      </c>
      <c r="Y109" s="164">
        <f>IF(A3stdlife="n/a","n/a",IF(Y$3&gt;(A3stdlife+$E109),(Input!$L$145*(1+rvanilla)^0.5)-SUM($L109:X109),(Input!$L$145*(1+rvanilla)^0.5)/A3stdlife))</f>
        <v>0</v>
      </c>
      <c r="Z109" s="164">
        <f>IF(A3stdlife="n/a","n/a",IF(Z$3&gt;(A3stdlife+$E109),(Input!$L$145*(1+rvanilla)^0.5)-SUM($L109:Y109),(Input!$L$145*(1+rvanilla)^0.5)/A3stdlife))</f>
        <v>0</v>
      </c>
      <c r="AA109" s="164">
        <f>IF(A3stdlife="n/a","n/a",IF(AA$3&gt;(A3stdlife+$E109),(Input!$L$145*(1+rvanilla)^0.5)-SUM($L109:Z109),(Input!$L$145*(1+rvanilla)^0.5)/A3stdlife))</f>
        <v>0</v>
      </c>
      <c r="AB109" s="164">
        <f>IF(A3stdlife="n/a","n/a",IF(AB$3&gt;(A3stdlife+$E109),(Input!$L$145*(1+rvanilla)^0.5)-SUM($L109:AA109),(Input!$L$145*(1+rvanilla)^0.5)/A3stdlife))</f>
        <v>0</v>
      </c>
      <c r="AC109" s="164">
        <f>IF(A3stdlife="n/a","n/a",IF(AC$3&gt;(A3stdlife+$E109),(Input!$L$145*(1+rvanilla)^0.5)-SUM($L109:AB109),(Input!$L$145*(1+rvanilla)^0.5)/A3stdlife))</f>
        <v>0</v>
      </c>
      <c r="AD109" s="164">
        <f>IF(A3stdlife="n/a","n/a",IF(AD$3&gt;(A3stdlife+$E109),(Input!$L$145*(1+rvanilla)^0.5)-SUM($L109:AC109),(Input!$L$145*(1+rvanilla)^0.5)/A3stdlife))</f>
        <v>0</v>
      </c>
      <c r="AE109" s="164">
        <f>IF(A3stdlife="n/a","n/a",IF(AE$3&gt;(A3stdlife+$E109),(Input!$L$145*(1+rvanilla)^0.5)-SUM($L109:AD109),(Input!$L$145*(1+rvanilla)^0.5)/A3stdlife))</f>
        <v>0</v>
      </c>
      <c r="AF109" s="164">
        <f>IF(A3stdlife="n/a","n/a",IF(AF$3&gt;(A3stdlife+$E109),(Input!$L$145*(1+rvanilla)^0.5)-SUM($L109:AE109),(Input!$L$145*(1+rvanilla)^0.5)/A3stdlife))</f>
        <v>0</v>
      </c>
      <c r="AG109" s="164">
        <f>IF(A3stdlife="n/a","n/a",IF(AG$3&gt;(A3stdlife+$E109),(Input!$L$145*(1+rvanilla)^0.5)-SUM($L109:AF109),(Input!$L$145*(1+rvanilla)^0.5)/A3stdlife))</f>
        <v>0</v>
      </c>
      <c r="AH109" s="164">
        <f>IF(A3stdlife="n/a","n/a",IF(AH$3&gt;(A3stdlife+$E109),(Input!$L$145*(1+rvanilla)^0.5)-SUM($L109:AG109),(Input!$L$145*(1+rvanilla)^0.5)/A3stdlife))</f>
        <v>0</v>
      </c>
      <c r="AI109" s="164">
        <f>IF(A3stdlife="n/a","n/a",IF(AI$3&gt;(A3stdlife+$E109),(Input!$L$145*(1+rvanilla)^0.5)-SUM($L109:AH109),(Input!$L$145*(1+rvanilla)^0.5)/A3stdlife))</f>
        <v>0</v>
      </c>
      <c r="AJ109" s="164">
        <f>IF(A3stdlife="n/a","n/a",IF(AJ$3&gt;(A3stdlife+$E109),(Input!$L$145*(1+rvanilla)^0.5)-SUM($L109:AI109),(Input!$L$145*(1+rvanilla)^0.5)/A3stdlife))</f>
        <v>0</v>
      </c>
      <c r="AK109" s="164">
        <f>IF(A3stdlife="n/a","n/a",IF(AK$3&gt;(A3stdlife+$E109),(Input!$L$145*(1+rvanilla)^0.5)-SUM($L109:AJ109),(Input!$L$145*(1+rvanilla)^0.5)/A3stdlife))</f>
        <v>0</v>
      </c>
      <c r="AL109" s="164">
        <f>IF(A3stdlife="n/a","n/a",IF(AL$3&gt;(A3stdlife+$E109),(Input!$L$145*(1+rvanilla)^0.5)-SUM($L109:AK109),(Input!$L$145*(1+rvanilla)^0.5)/A3stdlife))</f>
        <v>0</v>
      </c>
      <c r="AM109" s="164">
        <f>IF(A3stdlife="n/a","n/a",IF(AM$3&gt;(A3stdlife+$E109),(Input!$L$145*(1+rvanilla)^0.5)-SUM($L109:AL109),(Input!$L$145*(1+rvanilla)^0.5)/A3stdlife))</f>
        <v>0</v>
      </c>
      <c r="AN109" s="164">
        <f>IF(A3stdlife="n/a","n/a",IF(AN$3&gt;(A3stdlife+$E109),(Input!$L$145*(1+rvanilla)^0.5)-SUM($L109:AM109),(Input!$L$145*(1+rvanilla)^0.5)/A3stdlife))</f>
        <v>0</v>
      </c>
      <c r="AO109" s="164">
        <f>IF(A3stdlife="n/a","n/a",IF(AO$3&gt;(A3stdlife+$E109),(Input!$L$145*(1+rvanilla)^0.5)-SUM($L109:AN109),(Input!$L$145*(1+rvanilla)^0.5)/A3stdlife))</f>
        <v>0</v>
      </c>
      <c r="AP109" s="164">
        <f>IF(A3stdlife="n/a","n/a",IF(AP$3&gt;(A3stdlife+$E109),(Input!$L$145*(1+rvanilla)^0.5)-SUM($L109:AO109),(Input!$L$145*(1+rvanilla)^0.5)/A3stdlife))</f>
        <v>0</v>
      </c>
      <c r="AQ109" s="164">
        <f>IF(A3stdlife="n/a","n/a",IF(AQ$3&gt;(A3stdlife+$E109),(Input!$L$145*(1+rvanilla)^0.5)-SUM($L109:AP109),(Input!$L$145*(1+rvanilla)^0.5)/A3stdlife))</f>
        <v>0</v>
      </c>
      <c r="AR109" s="164">
        <f>IF(A3stdlife="n/a","n/a",IF(AR$3&gt;(A3stdlife+$E109),(Input!$L$145*(1+rvanilla)^0.5)-SUM($L109:AQ109),(Input!$L$145*(1+rvanilla)^0.5)/A3stdlife))</f>
        <v>0</v>
      </c>
      <c r="AS109" s="164">
        <f>IF(A3stdlife="n/a","n/a",IF(AS$3&gt;(A3stdlife+$E109),(Input!$L$145*(1+rvanilla)^0.5)-SUM($L109:AR109),(Input!$L$145*(1+rvanilla)^0.5)/A3stdlife))</f>
        <v>0</v>
      </c>
      <c r="AT109" s="164">
        <f>IF(A3stdlife="n/a","n/a",IF(AT$3&gt;(A3stdlife+$E109),(Input!$L$145*(1+rvanilla)^0.5)-SUM($L109:AS109),(Input!$L$145*(1+rvanilla)^0.5)/A3stdlife))</f>
        <v>0</v>
      </c>
      <c r="AU109" s="164">
        <f>IF(A3stdlife="n/a","n/a",IF(AU$3&gt;(A3stdlife+$E109),(Input!$L$145*(1+rvanilla)^0.5)-SUM($L109:AT109),(Input!$L$145*(1+rvanilla)^0.5)/A3stdlife))</f>
        <v>0</v>
      </c>
      <c r="AV109" s="164">
        <f>IF(A3stdlife="n/a","n/a",IF(AV$3&gt;(A3stdlife+$E109),(Input!$L$145*(1+rvanilla)^0.5)-SUM($L109:AU109),(Input!$L$145*(1+rvanilla)^0.5)/A3stdlife))</f>
        <v>0</v>
      </c>
      <c r="AW109" s="164">
        <f>IF(A3stdlife="n/a","n/a",IF(AW$3&gt;(A3stdlife+$E109),(Input!$L$145*(1+rvanilla)^0.5)-SUM($L109:AV109),(Input!$L$145*(1+rvanilla)^0.5)/A3stdlife))</f>
        <v>0</v>
      </c>
      <c r="AX109" s="164">
        <f>IF(A3stdlife="n/a","n/a",IF(AX$3&gt;(A3stdlife+$E109),(Input!$L$145*(1+rvanilla)^0.5)-SUM($L109:AW109),(Input!$L$145*(1+rvanilla)^0.5)/A3stdlife))</f>
        <v>0</v>
      </c>
      <c r="AY109" s="164">
        <f>IF(A3stdlife="n/a","n/a",IF(AY$3&gt;(A3stdlife+$E109),(Input!$L$145*(1+rvanilla)^0.5)-SUM($L109:AX109),(Input!$L$145*(1+rvanilla)^0.5)/A3stdlife))</f>
        <v>0</v>
      </c>
      <c r="AZ109" s="164">
        <f>IF(A3stdlife="n/a","n/a",IF(AZ$3&gt;(A3stdlife+$E109),(Input!$L$145*(1+rvanilla)^0.5)-SUM($L109:AY109),(Input!$L$145*(1+rvanilla)^0.5)/A3stdlife))</f>
        <v>0</v>
      </c>
      <c r="BA109" s="164">
        <f>IF(A3stdlife="n/a","n/a",IF(BA$3&gt;(A3stdlife+$E109),(Input!$L$145*(1+rvanilla)^0.5)-SUM($L109:AZ109),(Input!$L$145*(1+rvanilla)^0.5)/A3stdlife))</f>
        <v>0</v>
      </c>
      <c r="BB109" s="164">
        <f>IF(A3stdlife="n/a","n/a",IF(BB$3&gt;(A3stdlife+$E109),(Input!$L$145*(1+rvanilla)^0.5)-SUM($L109:BA109),(Input!$L$145*(1+rvanilla)^0.5)/A3stdlife))</f>
        <v>0</v>
      </c>
      <c r="BC109" s="164">
        <f>IF(A3stdlife="n/a","n/a",IF(BC$3&gt;(A3stdlife+$E109),(Input!$L$145*(1+rvanilla)^0.5)-SUM($L109:BB109),(Input!$L$145*(1+rvanilla)^0.5)/A3stdlife))</f>
        <v>0</v>
      </c>
      <c r="BD109" s="164">
        <f>IF(A3stdlife="n/a","n/a",IF(BD$3&gt;(A3stdlife+$E109),(Input!$L$145*(1+rvanilla)^0.5)-SUM($L109:BC109),(Input!$L$145*(1+rvanilla)^0.5)/A3stdlife))</f>
        <v>0</v>
      </c>
      <c r="BE109" s="164">
        <f>IF(A3stdlife="n/a","n/a",IF(BE$3&gt;(A3stdlife+$E109),(Input!$L$145*(1+rvanilla)^0.5)-SUM($L109:BD109),(Input!$L$145*(1+rvanilla)^0.5)/A3stdlife))</f>
        <v>0</v>
      </c>
      <c r="BF109" s="164">
        <f>IF(A3stdlife="n/a","n/a",IF(BF$3&gt;(A3stdlife+$E109),(Input!$L$145*(1+rvanilla)^0.5)-SUM($L109:BE109),(Input!$L$145*(1+rvanilla)^0.5)/A3stdlife))</f>
        <v>0</v>
      </c>
      <c r="BG109" s="164">
        <f>IF(A3stdlife="n/a","n/a",IF(BG$3&gt;(A3stdlife+$E109),(Input!$L$145*(1+rvanilla)^0.5)-SUM($L109:BF109),(Input!$L$145*(1+rvanilla)^0.5)/A3stdlife))</f>
        <v>0</v>
      </c>
      <c r="BH109" s="164">
        <f>IF(A3stdlife="n/a","n/a",IF(BH$3&gt;(A3stdlife+$E109),(Input!$L$145*(1+rvanilla)^0.5)-SUM($L109:BG109),(Input!$L$145*(1+rvanilla)^0.5)/A3stdlife))</f>
        <v>0</v>
      </c>
      <c r="BI109" s="164">
        <f>IF(A3stdlife="n/a","n/a",IF(BI$3&gt;(A3stdlife+$E109),(Input!$L$145*(1+rvanilla)^0.5)-SUM($L109:BH109),(Input!$L$145*(1+rvanilla)^0.5)/A3stdlife))</f>
        <v>0</v>
      </c>
      <c r="BJ109" s="18"/>
      <c r="BK109" s="18"/>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hidden="1" outlineLevel="2">
      <c r="A110" s="18"/>
      <c r="B110" s="18"/>
      <c r="C110" s="36"/>
      <c r="D110" s="479"/>
      <c r="E110" s="283">
        <v>7</v>
      </c>
      <c r="F110" s="38"/>
      <c r="G110" s="391"/>
      <c r="H110" s="308"/>
      <c r="I110" s="308"/>
      <c r="J110" s="308"/>
      <c r="K110" s="308"/>
      <c r="L110" s="308"/>
      <c r="M110" s="307"/>
      <c r="N110" s="164">
        <f>IF(A3stdlife="n/a","n/a",IF(N$3&gt;(A3stdlife+$E110),(Input!$M$145*(1+rvanilla)^0.5)-SUM($M110:M110),(Input!$M$145*(1+rvanilla)^0.5)/A3stdlife))</f>
        <v>0</v>
      </c>
      <c r="O110" s="164">
        <f>IF(A3stdlife="n/a","n/a",IF(O$3&gt;(A3stdlife+$E110),(Input!$M$145*(1+rvanilla)^0.5)-SUM($M110:N110),(Input!$M$145*(1+rvanilla)^0.5)/A3stdlife))</f>
        <v>0</v>
      </c>
      <c r="P110" s="164">
        <f>IF(A3stdlife="n/a","n/a",IF(P$3&gt;(A3stdlife+$E110),(Input!$M$145*(1+rvanilla)^0.5)-SUM($M110:O110),(Input!$M$145*(1+rvanilla)^0.5)/A3stdlife))</f>
        <v>0</v>
      </c>
      <c r="Q110" s="164">
        <f>IF(A3stdlife="n/a","n/a",IF(Q$3&gt;(A3stdlife+$E110),(Input!$M$145*(1+rvanilla)^0.5)-SUM($M110:P110),(Input!$M$145*(1+rvanilla)^0.5)/A3stdlife))</f>
        <v>0</v>
      </c>
      <c r="R110" s="164">
        <f>IF(A3stdlife="n/a","n/a",IF(R$3&gt;(A3stdlife+$E110),(Input!$M$145*(1+rvanilla)^0.5)-SUM($M110:Q110),(Input!$M$145*(1+rvanilla)^0.5)/A3stdlife))</f>
        <v>0</v>
      </c>
      <c r="S110" s="164">
        <f>IF(A3stdlife="n/a","n/a",IF(S$3&gt;(A3stdlife+$E110),(Input!$M$145*(1+rvanilla)^0.5)-SUM($M110:R110),(Input!$M$145*(1+rvanilla)^0.5)/A3stdlife))</f>
        <v>0</v>
      </c>
      <c r="T110" s="164">
        <f>IF(A3stdlife="n/a","n/a",IF(T$3&gt;(A3stdlife+$E110),(Input!$M$145*(1+rvanilla)^0.5)-SUM($M110:S110),(Input!$M$145*(1+rvanilla)^0.5)/A3stdlife))</f>
        <v>0</v>
      </c>
      <c r="U110" s="164">
        <f>IF(A3stdlife="n/a","n/a",IF(U$3&gt;(A3stdlife+$E110),(Input!$M$145*(1+rvanilla)^0.5)-SUM($M110:T110),(Input!$M$145*(1+rvanilla)^0.5)/A3stdlife))</f>
        <v>0</v>
      </c>
      <c r="V110" s="164">
        <f>IF(A3stdlife="n/a","n/a",IF(V$3&gt;(A3stdlife+$E110),(Input!$M$145*(1+rvanilla)^0.5)-SUM($M110:U110),(Input!$M$145*(1+rvanilla)^0.5)/A3stdlife))</f>
        <v>0</v>
      </c>
      <c r="W110" s="164">
        <f>IF(A3stdlife="n/a","n/a",IF(W$3&gt;(A3stdlife+$E110),(Input!$M$145*(1+rvanilla)^0.5)-SUM($M110:V110),(Input!$M$145*(1+rvanilla)^0.5)/A3stdlife))</f>
        <v>0</v>
      </c>
      <c r="X110" s="164">
        <f>IF(A3stdlife="n/a","n/a",IF(X$3&gt;(A3stdlife+$E110),(Input!$M$145*(1+rvanilla)^0.5)-SUM($M110:W110),(Input!$M$145*(1+rvanilla)^0.5)/A3stdlife))</f>
        <v>0</v>
      </c>
      <c r="Y110" s="164">
        <f>IF(A3stdlife="n/a","n/a",IF(Y$3&gt;(A3stdlife+$E110),(Input!$M$145*(1+rvanilla)^0.5)-SUM($M110:X110),(Input!$M$145*(1+rvanilla)^0.5)/A3stdlife))</f>
        <v>0</v>
      </c>
      <c r="Z110" s="164">
        <f>IF(A3stdlife="n/a","n/a",IF(Z$3&gt;(A3stdlife+$E110),(Input!$M$145*(1+rvanilla)^0.5)-SUM($M110:Y110),(Input!$M$145*(1+rvanilla)^0.5)/A3stdlife))</f>
        <v>0</v>
      </c>
      <c r="AA110" s="164">
        <f>IF(A3stdlife="n/a","n/a",IF(AA$3&gt;(A3stdlife+$E110),(Input!$M$145*(1+rvanilla)^0.5)-SUM($M110:Z110),(Input!$M$145*(1+rvanilla)^0.5)/A3stdlife))</f>
        <v>0</v>
      </c>
      <c r="AB110" s="164">
        <f>IF(A3stdlife="n/a","n/a",IF(AB$3&gt;(A3stdlife+$E110),(Input!$M$145*(1+rvanilla)^0.5)-SUM($M110:AA110),(Input!$M$145*(1+rvanilla)^0.5)/A3stdlife))</f>
        <v>0</v>
      </c>
      <c r="AC110" s="164">
        <f>IF(A3stdlife="n/a","n/a",IF(AC$3&gt;(A3stdlife+$E110),(Input!$M$145*(1+rvanilla)^0.5)-SUM($M110:AB110),(Input!$M$145*(1+rvanilla)^0.5)/A3stdlife))</f>
        <v>0</v>
      </c>
      <c r="AD110" s="164">
        <f>IF(A3stdlife="n/a","n/a",IF(AD$3&gt;(A3stdlife+$E110),(Input!$M$145*(1+rvanilla)^0.5)-SUM($M110:AC110),(Input!$M$145*(1+rvanilla)^0.5)/A3stdlife))</f>
        <v>0</v>
      </c>
      <c r="AE110" s="164">
        <f>IF(A3stdlife="n/a","n/a",IF(AE$3&gt;(A3stdlife+$E110),(Input!$M$145*(1+rvanilla)^0.5)-SUM($M110:AD110),(Input!$M$145*(1+rvanilla)^0.5)/A3stdlife))</f>
        <v>0</v>
      </c>
      <c r="AF110" s="164">
        <f>IF(A3stdlife="n/a","n/a",IF(AF$3&gt;(A3stdlife+$E110),(Input!$M$145*(1+rvanilla)^0.5)-SUM($M110:AE110),(Input!$M$145*(1+rvanilla)^0.5)/A3stdlife))</f>
        <v>0</v>
      </c>
      <c r="AG110" s="164">
        <f>IF(A3stdlife="n/a","n/a",IF(AG$3&gt;(A3stdlife+$E110),(Input!$M$145*(1+rvanilla)^0.5)-SUM($M110:AF110),(Input!$M$145*(1+rvanilla)^0.5)/A3stdlife))</f>
        <v>0</v>
      </c>
      <c r="AH110" s="164">
        <f>IF(A3stdlife="n/a","n/a",IF(AH$3&gt;(A3stdlife+$E110),(Input!$M$145*(1+rvanilla)^0.5)-SUM($M110:AG110),(Input!$M$145*(1+rvanilla)^0.5)/A3stdlife))</f>
        <v>0</v>
      </c>
      <c r="AI110" s="164">
        <f>IF(A3stdlife="n/a","n/a",IF(AI$3&gt;(A3stdlife+$E110),(Input!$M$145*(1+rvanilla)^0.5)-SUM($M110:AH110),(Input!$M$145*(1+rvanilla)^0.5)/A3stdlife))</f>
        <v>0</v>
      </c>
      <c r="AJ110" s="164">
        <f>IF(A3stdlife="n/a","n/a",IF(AJ$3&gt;(A3stdlife+$E110),(Input!$M$145*(1+rvanilla)^0.5)-SUM($M110:AI110),(Input!$M$145*(1+rvanilla)^0.5)/A3stdlife))</f>
        <v>0</v>
      </c>
      <c r="AK110" s="164">
        <f>IF(A3stdlife="n/a","n/a",IF(AK$3&gt;(A3stdlife+$E110),(Input!$M$145*(1+rvanilla)^0.5)-SUM($M110:AJ110),(Input!$M$145*(1+rvanilla)^0.5)/A3stdlife))</f>
        <v>0</v>
      </c>
      <c r="AL110" s="164">
        <f>IF(A3stdlife="n/a","n/a",IF(AL$3&gt;(A3stdlife+$E110),(Input!$M$145*(1+rvanilla)^0.5)-SUM($M110:AK110),(Input!$M$145*(1+rvanilla)^0.5)/A3stdlife))</f>
        <v>0</v>
      </c>
      <c r="AM110" s="164">
        <f>IF(A3stdlife="n/a","n/a",IF(AM$3&gt;(A3stdlife+$E110),(Input!$M$145*(1+rvanilla)^0.5)-SUM($M110:AL110),(Input!$M$145*(1+rvanilla)^0.5)/A3stdlife))</f>
        <v>0</v>
      </c>
      <c r="AN110" s="164">
        <f>IF(A3stdlife="n/a","n/a",IF(AN$3&gt;(A3stdlife+$E110),(Input!$M$145*(1+rvanilla)^0.5)-SUM($M110:AM110),(Input!$M$145*(1+rvanilla)^0.5)/A3stdlife))</f>
        <v>0</v>
      </c>
      <c r="AO110" s="164">
        <f>IF(A3stdlife="n/a","n/a",IF(AO$3&gt;(A3stdlife+$E110),(Input!$M$145*(1+rvanilla)^0.5)-SUM($M110:AN110),(Input!$M$145*(1+rvanilla)^0.5)/A3stdlife))</f>
        <v>0</v>
      </c>
      <c r="AP110" s="164">
        <f>IF(A3stdlife="n/a","n/a",IF(AP$3&gt;(A3stdlife+$E110),(Input!$M$145*(1+rvanilla)^0.5)-SUM($M110:AO110),(Input!$M$145*(1+rvanilla)^0.5)/A3stdlife))</f>
        <v>0</v>
      </c>
      <c r="AQ110" s="164">
        <f>IF(A3stdlife="n/a","n/a",IF(AQ$3&gt;(A3stdlife+$E110),(Input!$M$145*(1+rvanilla)^0.5)-SUM($M110:AP110),(Input!$M$145*(1+rvanilla)^0.5)/A3stdlife))</f>
        <v>0</v>
      </c>
      <c r="AR110" s="164">
        <f>IF(A3stdlife="n/a","n/a",IF(AR$3&gt;(A3stdlife+$E110),(Input!$M$145*(1+rvanilla)^0.5)-SUM($M110:AQ110),(Input!$M$145*(1+rvanilla)^0.5)/A3stdlife))</f>
        <v>0</v>
      </c>
      <c r="AS110" s="164">
        <f>IF(A3stdlife="n/a","n/a",IF(AS$3&gt;(A3stdlife+$E110),(Input!$M$145*(1+rvanilla)^0.5)-SUM($M110:AR110),(Input!$M$145*(1+rvanilla)^0.5)/A3stdlife))</f>
        <v>0</v>
      </c>
      <c r="AT110" s="164">
        <f>IF(A3stdlife="n/a","n/a",IF(AT$3&gt;(A3stdlife+$E110),(Input!$M$145*(1+rvanilla)^0.5)-SUM($M110:AS110),(Input!$M$145*(1+rvanilla)^0.5)/A3stdlife))</f>
        <v>0</v>
      </c>
      <c r="AU110" s="164">
        <f>IF(A3stdlife="n/a","n/a",IF(AU$3&gt;(A3stdlife+$E110),(Input!$M$145*(1+rvanilla)^0.5)-SUM($M110:AT110),(Input!$M$145*(1+rvanilla)^0.5)/A3stdlife))</f>
        <v>0</v>
      </c>
      <c r="AV110" s="164">
        <f>IF(A3stdlife="n/a","n/a",IF(AV$3&gt;(A3stdlife+$E110),(Input!$M$145*(1+rvanilla)^0.5)-SUM($M110:AU110),(Input!$M$145*(1+rvanilla)^0.5)/A3stdlife))</f>
        <v>0</v>
      </c>
      <c r="AW110" s="164">
        <f>IF(A3stdlife="n/a","n/a",IF(AW$3&gt;(A3stdlife+$E110),(Input!$M$145*(1+rvanilla)^0.5)-SUM($M110:AV110),(Input!$M$145*(1+rvanilla)^0.5)/A3stdlife))</f>
        <v>0</v>
      </c>
      <c r="AX110" s="164">
        <f>IF(A3stdlife="n/a","n/a",IF(AX$3&gt;(A3stdlife+$E110),(Input!$M$145*(1+rvanilla)^0.5)-SUM($M110:AW110),(Input!$M$145*(1+rvanilla)^0.5)/A3stdlife))</f>
        <v>0</v>
      </c>
      <c r="AY110" s="164">
        <f>IF(A3stdlife="n/a","n/a",IF(AY$3&gt;(A3stdlife+$E110),(Input!$M$145*(1+rvanilla)^0.5)-SUM($M110:AX110),(Input!$M$145*(1+rvanilla)^0.5)/A3stdlife))</f>
        <v>0</v>
      </c>
      <c r="AZ110" s="164">
        <f>IF(A3stdlife="n/a","n/a",IF(AZ$3&gt;(A3stdlife+$E110),(Input!$M$145*(1+rvanilla)^0.5)-SUM($M110:AY110),(Input!$M$145*(1+rvanilla)^0.5)/A3stdlife))</f>
        <v>0</v>
      </c>
      <c r="BA110" s="164">
        <f>IF(A3stdlife="n/a","n/a",IF(BA$3&gt;(A3stdlife+$E110),(Input!$M$145*(1+rvanilla)^0.5)-SUM($M110:AZ110),(Input!$M$145*(1+rvanilla)^0.5)/A3stdlife))</f>
        <v>0</v>
      </c>
      <c r="BB110" s="164">
        <f>IF(A3stdlife="n/a","n/a",IF(BB$3&gt;(A3stdlife+$E110),(Input!$M$145*(1+rvanilla)^0.5)-SUM($M110:BA110),(Input!$M$145*(1+rvanilla)^0.5)/A3stdlife))</f>
        <v>0</v>
      </c>
      <c r="BC110" s="164">
        <f>IF(A3stdlife="n/a","n/a",IF(BC$3&gt;(A3stdlife+$E110),(Input!$M$145*(1+rvanilla)^0.5)-SUM($M110:BB110),(Input!$M$145*(1+rvanilla)^0.5)/A3stdlife))</f>
        <v>0</v>
      </c>
      <c r="BD110" s="164">
        <f>IF(A3stdlife="n/a","n/a",IF(BD$3&gt;(A3stdlife+$E110),(Input!$M$145*(1+rvanilla)^0.5)-SUM($M110:BC110),(Input!$M$145*(1+rvanilla)^0.5)/A3stdlife))</f>
        <v>0</v>
      </c>
      <c r="BE110" s="164">
        <f>IF(A3stdlife="n/a","n/a",IF(BE$3&gt;(A3stdlife+$E110),(Input!$M$145*(1+rvanilla)^0.5)-SUM($M110:BD110),(Input!$M$145*(1+rvanilla)^0.5)/A3stdlife))</f>
        <v>0</v>
      </c>
      <c r="BF110" s="164">
        <f>IF(A3stdlife="n/a","n/a",IF(BF$3&gt;(A3stdlife+$E110),(Input!$M$145*(1+rvanilla)^0.5)-SUM($M110:BE110),(Input!$M$145*(1+rvanilla)^0.5)/A3stdlife))</f>
        <v>0</v>
      </c>
      <c r="BG110" s="164">
        <f>IF(A3stdlife="n/a","n/a",IF(BG$3&gt;(A3stdlife+$E110),(Input!$M$145*(1+rvanilla)^0.5)-SUM($M110:BF110),(Input!$M$145*(1+rvanilla)^0.5)/A3stdlife))</f>
        <v>0</v>
      </c>
      <c r="BH110" s="164">
        <f>IF(A3stdlife="n/a","n/a",IF(BH$3&gt;(A3stdlife+$E110),(Input!$M$145*(1+rvanilla)^0.5)-SUM($M110:BG110),(Input!$M$145*(1+rvanilla)^0.5)/A3stdlife))</f>
        <v>0</v>
      </c>
      <c r="BI110" s="164">
        <f>IF(A3stdlife="n/a","n/a",IF(BI$3&gt;(A3stdlife+$E110),(Input!$M$145*(1+rvanilla)^0.5)-SUM($M110:BH110),(Input!$M$145*(1+rvanilla)^0.5)/A3stdlife))</f>
        <v>0</v>
      </c>
      <c r="BJ110" s="18"/>
      <c r="BK110" s="18"/>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hidden="1" outlineLevel="2">
      <c r="A111" s="18"/>
      <c r="B111" s="18"/>
      <c r="C111" s="36"/>
      <c r="D111" s="479"/>
      <c r="E111" s="283">
        <v>8</v>
      </c>
      <c r="F111" s="38"/>
      <c r="G111" s="391"/>
      <c r="H111" s="308"/>
      <c r="I111" s="308"/>
      <c r="J111" s="308"/>
      <c r="K111" s="308"/>
      <c r="L111" s="308"/>
      <c r="M111" s="308"/>
      <c r="N111" s="307"/>
      <c r="O111" s="164">
        <f>IF(A3stdlife="n/a","n/a",IF(O$3&gt;(A3stdlife+$E111),(Input!$N$145*(1+rvanilla)^0.5)-SUM($N111:N111),(Input!$N$145*(1+rvanilla)^0.5)/A3stdlife))</f>
        <v>0</v>
      </c>
      <c r="P111" s="164">
        <f>IF(A3stdlife="n/a","n/a",IF(P$3&gt;(A3stdlife+$E111),(Input!$N$145*(1+rvanilla)^0.5)-SUM($N111:O111),(Input!$N$145*(1+rvanilla)^0.5)/A3stdlife))</f>
        <v>0</v>
      </c>
      <c r="Q111" s="164">
        <f>IF(A3stdlife="n/a","n/a",IF(Q$3&gt;(A3stdlife+$E111),(Input!$N$145*(1+rvanilla)^0.5)-SUM($N111:P111),(Input!$N$145*(1+rvanilla)^0.5)/A3stdlife))</f>
        <v>0</v>
      </c>
      <c r="R111" s="164">
        <f>IF(A3stdlife="n/a","n/a",IF(R$3&gt;(A3stdlife+$E111),(Input!$N$145*(1+rvanilla)^0.5)-SUM($N111:Q111),(Input!$N$145*(1+rvanilla)^0.5)/A3stdlife))</f>
        <v>0</v>
      </c>
      <c r="S111" s="164">
        <f>IF(A3stdlife="n/a","n/a",IF(S$3&gt;(A3stdlife+$E111),(Input!$N$145*(1+rvanilla)^0.5)-SUM($N111:R111),(Input!$N$145*(1+rvanilla)^0.5)/A3stdlife))</f>
        <v>0</v>
      </c>
      <c r="T111" s="164">
        <f>IF(A3stdlife="n/a","n/a",IF(T$3&gt;(A3stdlife+$E111),(Input!$N$145*(1+rvanilla)^0.5)-SUM($N111:S111),(Input!$N$145*(1+rvanilla)^0.5)/A3stdlife))</f>
        <v>0</v>
      </c>
      <c r="U111" s="164">
        <f>IF(A3stdlife="n/a","n/a",IF(U$3&gt;(A3stdlife+$E111),(Input!$N$145*(1+rvanilla)^0.5)-SUM($N111:T111),(Input!$N$145*(1+rvanilla)^0.5)/A3stdlife))</f>
        <v>0</v>
      </c>
      <c r="V111" s="164">
        <f>IF(A3stdlife="n/a","n/a",IF(V$3&gt;(A3stdlife+$E111),(Input!$N$145*(1+rvanilla)^0.5)-SUM($N111:U111),(Input!$N$145*(1+rvanilla)^0.5)/A3stdlife))</f>
        <v>0</v>
      </c>
      <c r="W111" s="164">
        <f>IF(A3stdlife="n/a","n/a",IF(W$3&gt;(A3stdlife+$E111),(Input!$N$145*(1+rvanilla)^0.5)-SUM($N111:V111),(Input!$N$145*(1+rvanilla)^0.5)/A3stdlife))</f>
        <v>0</v>
      </c>
      <c r="X111" s="164">
        <f>IF(A3stdlife="n/a","n/a",IF(X$3&gt;(A3stdlife+$E111),(Input!$N$145*(1+rvanilla)^0.5)-SUM($N111:W111),(Input!$N$145*(1+rvanilla)^0.5)/A3stdlife))</f>
        <v>0</v>
      </c>
      <c r="Y111" s="164">
        <f>IF(A3stdlife="n/a","n/a",IF(Y$3&gt;(A3stdlife+$E111),(Input!$N$145*(1+rvanilla)^0.5)-SUM($N111:X111),(Input!$N$145*(1+rvanilla)^0.5)/A3stdlife))</f>
        <v>0</v>
      </c>
      <c r="Z111" s="164">
        <f>IF(A3stdlife="n/a","n/a",IF(Z$3&gt;(A3stdlife+$E111),(Input!$N$145*(1+rvanilla)^0.5)-SUM($N111:Y111),(Input!$N$145*(1+rvanilla)^0.5)/A3stdlife))</f>
        <v>0</v>
      </c>
      <c r="AA111" s="164">
        <f>IF(A3stdlife="n/a","n/a",IF(AA$3&gt;(A3stdlife+$E111),(Input!$N$145*(1+rvanilla)^0.5)-SUM($N111:Z111),(Input!$N$145*(1+rvanilla)^0.5)/A3stdlife))</f>
        <v>0</v>
      </c>
      <c r="AB111" s="164">
        <f>IF(A3stdlife="n/a","n/a",IF(AB$3&gt;(A3stdlife+$E111),(Input!$N$145*(1+rvanilla)^0.5)-SUM($N111:AA111),(Input!$N$145*(1+rvanilla)^0.5)/A3stdlife))</f>
        <v>0</v>
      </c>
      <c r="AC111" s="164">
        <f>IF(A3stdlife="n/a","n/a",IF(AC$3&gt;(A3stdlife+$E111),(Input!$N$145*(1+rvanilla)^0.5)-SUM($N111:AB111),(Input!$N$145*(1+rvanilla)^0.5)/A3stdlife))</f>
        <v>0</v>
      </c>
      <c r="AD111" s="164">
        <f>IF(A3stdlife="n/a","n/a",IF(AD$3&gt;(A3stdlife+$E111),(Input!$N$145*(1+rvanilla)^0.5)-SUM($N111:AC111),(Input!$N$145*(1+rvanilla)^0.5)/A3stdlife))</f>
        <v>0</v>
      </c>
      <c r="AE111" s="164">
        <f>IF(A3stdlife="n/a","n/a",IF(AE$3&gt;(A3stdlife+$E111),(Input!$N$145*(1+rvanilla)^0.5)-SUM($N111:AD111),(Input!$N$145*(1+rvanilla)^0.5)/A3stdlife))</f>
        <v>0</v>
      </c>
      <c r="AF111" s="164">
        <f>IF(A3stdlife="n/a","n/a",IF(AF$3&gt;(A3stdlife+$E111),(Input!$N$145*(1+rvanilla)^0.5)-SUM($N111:AE111),(Input!$N$145*(1+rvanilla)^0.5)/A3stdlife))</f>
        <v>0</v>
      </c>
      <c r="AG111" s="164">
        <f>IF(A3stdlife="n/a","n/a",IF(AG$3&gt;(A3stdlife+$E111),(Input!$N$145*(1+rvanilla)^0.5)-SUM($N111:AF111),(Input!$N$145*(1+rvanilla)^0.5)/A3stdlife))</f>
        <v>0</v>
      </c>
      <c r="AH111" s="164">
        <f>IF(A3stdlife="n/a","n/a",IF(AH$3&gt;(A3stdlife+$E111),(Input!$N$145*(1+rvanilla)^0.5)-SUM($N111:AG111),(Input!$N$145*(1+rvanilla)^0.5)/A3stdlife))</f>
        <v>0</v>
      </c>
      <c r="AI111" s="164">
        <f>IF(A3stdlife="n/a","n/a",IF(AI$3&gt;(A3stdlife+$E111),(Input!$N$145*(1+rvanilla)^0.5)-SUM($N111:AH111),(Input!$N$145*(1+rvanilla)^0.5)/A3stdlife))</f>
        <v>0</v>
      </c>
      <c r="AJ111" s="164">
        <f>IF(A3stdlife="n/a","n/a",IF(AJ$3&gt;(A3stdlife+$E111),(Input!$N$145*(1+rvanilla)^0.5)-SUM($N111:AI111),(Input!$N$145*(1+rvanilla)^0.5)/A3stdlife))</f>
        <v>0</v>
      </c>
      <c r="AK111" s="164">
        <f>IF(A3stdlife="n/a","n/a",IF(AK$3&gt;(A3stdlife+$E111),(Input!$N$145*(1+rvanilla)^0.5)-SUM($N111:AJ111),(Input!$N$145*(1+rvanilla)^0.5)/A3stdlife))</f>
        <v>0</v>
      </c>
      <c r="AL111" s="164">
        <f>IF(A3stdlife="n/a","n/a",IF(AL$3&gt;(A3stdlife+$E111),(Input!$N$145*(1+rvanilla)^0.5)-SUM($N111:AK111),(Input!$N$145*(1+rvanilla)^0.5)/A3stdlife))</f>
        <v>0</v>
      </c>
      <c r="AM111" s="164">
        <f>IF(A3stdlife="n/a","n/a",IF(AM$3&gt;(A3stdlife+$E111),(Input!$N$145*(1+rvanilla)^0.5)-SUM($N111:AL111),(Input!$N$145*(1+rvanilla)^0.5)/A3stdlife))</f>
        <v>0</v>
      </c>
      <c r="AN111" s="164">
        <f>IF(A3stdlife="n/a","n/a",IF(AN$3&gt;(A3stdlife+$E111),(Input!$N$145*(1+rvanilla)^0.5)-SUM($N111:AM111),(Input!$N$145*(1+rvanilla)^0.5)/A3stdlife))</f>
        <v>0</v>
      </c>
      <c r="AO111" s="164">
        <f>IF(A3stdlife="n/a","n/a",IF(AO$3&gt;(A3stdlife+$E111),(Input!$N$145*(1+rvanilla)^0.5)-SUM($N111:AN111),(Input!$N$145*(1+rvanilla)^0.5)/A3stdlife))</f>
        <v>0</v>
      </c>
      <c r="AP111" s="164">
        <f>IF(A3stdlife="n/a","n/a",IF(AP$3&gt;(A3stdlife+$E111),(Input!$N$145*(1+rvanilla)^0.5)-SUM($N111:AO111),(Input!$N$145*(1+rvanilla)^0.5)/A3stdlife))</f>
        <v>0</v>
      </c>
      <c r="AQ111" s="164">
        <f>IF(A3stdlife="n/a","n/a",IF(AQ$3&gt;(A3stdlife+$E111),(Input!$N$145*(1+rvanilla)^0.5)-SUM($N111:AP111),(Input!$N$145*(1+rvanilla)^0.5)/A3stdlife))</f>
        <v>0</v>
      </c>
      <c r="AR111" s="164">
        <f>IF(A3stdlife="n/a","n/a",IF(AR$3&gt;(A3stdlife+$E111),(Input!$N$145*(1+rvanilla)^0.5)-SUM($N111:AQ111),(Input!$N$145*(1+rvanilla)^0.5)/A3stdlife))</f>
        <v>0</v>
      </c>
      <c r="AS111" s="164">
        <f>IF(A3stdlife="n/a","n/a",IF(AS$3&gt;(A3stdlife+$E111),(Input!$N$145*(1+rvanilla)^0.5)-SUM($N111:AR111),(Input!$N$145*(1+rvanilla)^0.5)/A3stdlife))</f>
        <v>0</v>
      </c>
      <c r="AT111" s="164">
        <f>IF(A3stdlife="n/a","n/a",IF(AT$3&gt;(A3stdlife+$E111),(Input!$N$145*(1+rvanilla)^0.5)-SUM($N111:AS111),(Input!$N$145*(1+rvanilla)^0.5)/A3stdlife))</f>
        <v>0</v>
      </c>
      <c r="AU111" s="164">
        <f>IF(A3stdlife="n/a","n/a",IF(AU$3&gt;(A3stdlife+$E111),(Input!$N$145*(1+rvanilla)^0.5)-SUM($N111:AT111),(Input!$N$145*(1+rvanilla)^0.5)/A3stdlife))</f>
        <v>0</v>
      </c>
      <c r="AV111" s="164">
        <f>IF(A3stdlife="n/a","n/a",IF(AV$3&gt;(A3stdlife+$E111),(Input!$N$145*(1+rvanilla)^0.5)-SUM($N111:AU111),(Input!$N$145*(1+rvanilla)^0.5)/A3stdlife))</f>
        <v>0</v>
      </c>
      <c r="AW111" s="164">
        <f>IF(A3stdlife="n/a","n/a",IF(AW$3&gt;(A3stdlife+$E111),(Input!$N$145*(1+rvanilla)^0.5)-SUM($N111:AV111),(Input!$N$145*(1+rvanilla)^0.5)/A3stdlife))</f>
        <v>0</v>
      </c>
      <c r="AX111" s="164">
        <f>IF(A3stdlife="n/a","n/a",IF(AX$3&gt;(A3stdlife+$E111),(Input!$N$145*(1+rvanilla)^0.5)-SUM($N111:AW111),(Input!$N$145*(1+rvanilla)^0.5)/A3stdlife))</f>
        <v>0</v>
      </c>
      <c r="AY111" s="164">
        <f>IF(A3stdlife="n/a","n/a",IF(AY$3&gt;(A3stdlife+$E111),(Input!$N$145*(1+rvanilla)^0.5)-SUM($N111:AX111),(Input!$N$145*(1+rvanilla)^0.5)/A3stdlife))</f>
        <v>0</v>
      </c>
      <c r="AZ111" s="164">
        <f>IF(A3stdlife="n/a","n/a",IF(AZ$3&gt;(A3stdlife+$E111),(Input!$N$145*(1+rvanilla)^0.5)-SUM($N111:AY111),(Input!$N$145*(1+rvanilla)^0.5)/A3stdlife))</f>
        <v>0</v>
      </c>
      <c r="BA111" s="164">
        <f>IF(A3stdlife="n/a","n/a",IF(BA$3&gt;(A3stdlife+$E111),(Input!$N$145*(1+rvanilla)^0.5)-SUM($N111:AZ111),(Input!$N$145*(1+rvanilla)^0.5)/A3stdlife))</f>
        <v>0</v>
      </c>
      <c r="BB111" s="164">
        <f>IF(A3stdlife="n/a","n/a",IF(BB$3&gt;(A3stdlife+$E111),(Input!$N$145*(1+rvanilla)^0.5)-SUM($N111:BA111),(Input!$N$145*(1+rvanilla)^0.5)/A3stdlife))</f>
        <v>0</v>
      </c>
      <c r="BC111" s="164">
        <f>IF(A3stdlife="n/a","n/a",IF(BC$3&gt;(A3stdlife+$E111),(Input!$N$145*(1+rvanilla)^0.5)-SUM($N111:BB111),(Input!$N$145*(1+rvanilla)^0.5)/A3stdlife))</f>
        <v>0</v>
      </c>
      <c r="BD111" s="164">
        <f>IF(A3stdlife="n/a","n/a",IF(BD$3&gt;(A3stdlife+$E111),(Input!$N$145*(1+rvanilla)^0.5)-SUM($N111:BC111),(Input!$N$145*(1+rvanilla)^0.5)/A3stdlife))</f>
        <v>0</v>
      </c>
      <c r="BE111" s="164">
        <f>IF(A3stdlife="n/a","n/a",IF(BE$3&gt;(A3stdlife+$E111),(Input!$N$145*(1+rvanilla)^0.5)-SUM($N111:BD111),(Input!$N$145*(1+rvanilla)^0.5)/A3stdlife))</f>
        <v>0</v>
      </c>
      <c r="BF111" s="164">
        <f>IF(A3stdlife="n/a","n/a",IF(BF$3&gt;(A3stdlife+$E111),(Input!$N$145*(1+rvanilla)^0.5)-SUM($N111:BE111),(Input!$N$145*(1+rvanilla)^0.5)/A3stdlife))</f>
        <v>0</v>
      </c>
      <c r="BG111" s="164">
        <f>IF(A3stdlife="n/a","n/a",IF(BG$3&gt;(A3stdlife+$E111),(Input!$N$145*(1+rvanilla)^0.5)-SUM($N111:BF111),(Input!$N$145*(1+rvanilla)^0.5)/A3stdlife))</f>
        <v>0</v>
      </c>
      <c r="BH111" s="164">
        <f>IF(A3stdlife="n/a","n/a",IF(BH$3&gt;(A3stdlife+$E111),(Input!$N$145*(1+rvanilla)^0.5)-SUM($N111:BG111),(Input!$N$145*(1+rvanilla)^0.5)/A3stdlife))</f>
        <v>0</v>
      </c>
      <c r="BI111" s="164">
        <f>IF(A3stdlife="n/a","n/a",IF(BI$3&gt;(A3stdlife+$E111),(Input!$N$145*(1+rvanilla)^0.5)-SUM($N111:BH111),(Input!$N$145*(1+rvanilla)^0.5)/A3stdlife))</f>
        <v>0</v>
      </c>
      <c r="BJ111" s="18"/>
      <c r="BK111" s="18"/>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hidden="1" outlineLevel="2">
      <c r="A112" s="18"/>
      <c r="B112" s="18"/>
      <c r="C112" s="36"/>
      <c r="D112" s="479"/>
      <c r="E112" s="283">
        <v>9</v>
      </c>
      <c r="F112" s="38"/>
      <c r="G112" s="391"/>
      <c r="H112" s="308"/>
      <c r="I112" s="308"/>
      <c r="J112" s="308"/>
      <c r="K112" s="308"/>
      <c r="L112" s="308"/>
      <c r="M112" s="308"/>
      <c r="N112" s="308"/>
      <c r="O112" s="307"/>
      <c r="P112" s="164">
        <f>IF(A3stdlife="n/a","n/a",IF(P$3&gt;(A3stdlife+$E112),(Input!$O$145*(1+rvanilla)^0.5)-SUM($O112:O112),(Input!$O$145*(1+rvanilla)^0.5)/A3stdlife))</f>
        <v>0</v>
      </c>
      <c r="Q112" s="164">
        <f>IF(A3stdlife="n/a","n/a",IF(Q$3&gt;(A3stdlife+$E112),(Input!$O$145*(1+rvanilla)^0.5)-SUM($O112:P112),(Input!$O$145*(1+rvanilla)^0.5)/A3stdlife))</f>
        <v>0</v>
      </c>
      <c r="R112" s="164">
        <f>IF(A3stdlife="n/a","n/a",IF(R$3&gt;(A3stdlife+$E112),(Input!$O$145*(1+rvanilla)^0.5)-SUM($O112:Q112),(Input!$O$145*(1+rvanilla)^0.5)/A3stdlife))</f>
        <v>0</v>
      </c>
      <c r="S112" s="164">
        <f>IF(A3stdlife="n/a","n/a",IF(S$3&gt;(A3stdlife+$E112),(Input!$O$145*(1+rvanilla)^0.5)-SUM($O112:R112),(Input!$O$145*(1+rvanilla)^0.5)/A3stdlife))</f>
        <v>0</v>
      </c>
      <c r="T112" s="164">
        <f>IF(A3stdlife="n/a","n/a",IF(T$3&gt;(A3stdlife+$E112),(Input!$O$145*(1+rvanilla)^0.5)-SUM($O112:S112),(Input!$O$145*(1+rvanilla)^0.5)/A3stdlife))</f>
        <v>0</v>
      </c>
      <c r="U112" s="164">
        <f>IF(A3stdlife="n/a","n/a",IF(U$3&gt;(A3stdlife+$E112),(Input!$O$145*(1+rvanilla)^0.5)-SUM($O112:T112),(Input!$O$145*(1+rvanilla)^0.5)/A3stdlife))</f>
        <v>0</v>
      </c>
      <c r="V112" s="164">
        <f>IF(A3stdlife="n/a","n/a",IF(V$3&gt;(A3stdlife+$E112),(Input!$O$145*(1+rvanilla)^0.5)-SUM($O112:U112),(Input!$O$145*(1+rvanilla)^0.5)/A3stdlife))</f>
        <v>0</v>
      </c>
      <c r="W112" s="164">
        <f>IF(A3stdlife="n/a","n/a",IF(W$3&gt;(A3stdlife+$E112),(Input!$O$145*(1+rvanilla)^0.5)-SUM($O112:V112),(Input!$O$145*(1+rvanilla)^0.5)/A3stdlife))</f>
        <v>0</v>
      </c>
      <c r="X112" s="164">
        <f>IF(A3stdlife="n/a","n/a",IF(X$3&gt;(A3stdlife+$E112),(Input!$O$145*(1+rvanilla)^0.5)-SUM($O112:W112),(Input!$O$145*(1+rvanilla)^0.5)/A3stdlife))</f>
        <v>0</v>
      </c>
      <c r="Y112" s="164">
        <f>IF(A3stdlife="n/a","n/a",IF(Y$3&gt;(A3stdlife+$E112),(Input!$O$145*(1+rvanilla)^0.5)-SUM($O112:X112),(Input!$O$145*(1+rvanilla)^0.5)/A3stdlife))</f>
        <v>0</v>
      </c>
      <c r="Z112" s="164">
        <f>IF(A3stdlife="n/a","n/a",IF(Z$3&gt;(A3stdlife+$E112),(Input!$O$145*(1+rvanilla)^0.5)-SUM($O112:Y112),(Input!$O$145*(1+rvanilla)^0.5)/A3stdlife))</f>
        <v>0</v>
      </c>
      <c r="AA112" s="164">
        <f>IF(A3stdlife="n/a","n/a",IF(AA$3&gt;(A3stdlife+$E112),(Input!$O$145*(1+rvanilla)^0.5)-SUM($O112:Z112),(Input!$O$145*(1+rvanilla)^0.5)/A3stdlife))</f>
        <v>0</v>
      </c>
      <c r="AB112" s="164">
        <f>IF(A3stdlife="n/a","n/a",IF(AB$3&gt;(A3stdlife+$E112),(Input!$O$145*(1+rvanilla)^0.5)-SUM($O112:AA112),(Input!$O$145*(1+rvanilla)^0.5)/A3stdlife))</f>
        <v>0</v>
      </c>
      <c r="AC112" s="164">
        <f>IF(A3stdlife="n/a","n/a",IF(AC$3&gt;(A3stdlife+$E112),(Input!$O$145*(1+rvanilla)^0.5)-SUM($O112:AB112),(Input!$O$145*(1+rvanilla)^0.5)/A3stdlife))</f>
        <v>0</v>
      </c>
      <c r="AD112" s="164">
        <f>IF(A3stdlife="n/a","n/a",IF(AD$3&gt;(A3stdlife+$E112),(Input!$O$145*(1+rvanilla)^0.5)-SUM($O112:AC112),(Input!$O$145*(1+rvanilla)^0.5)/A3stdlife))</f>
        <v>0</v>
      </c>
      <c r="AE112" s="164">
        <f>IF(A3stdlife="n/a","n/a",IF(AE$3&gt;(A3stdlife+$E112),(Input!$O$145*(1+rvanilla)^0.5)-SUM($O112:AD112),(Input!$O$145*(1+rvanilla)^0.5)/A3stdlife))</f>
        <v>0</v>
      </c>
      <c r="AF112" s="164">
        <f>IF(A3stdlife="n/a","n/a",IF(AF$3&gt;(A3stdlife+$E112),(Input!$O$145*(1+rvanilla)^0.5)-SUM($O112:AE112),(Input!$O$145*(1+rvanilla)^0.5)/A3stdlife))</f>
        <v>0</v>
      </c>
      <c r="AG112" s="164">
        <f>IF(A3stdlife="n/a","n/a",IF(AG$3&gt;(A3stdlife+$E112),(Input!$O$145*(1+rvanilla)^0.5)-SUM($O112:AF112),(Input!$O$145*(1+rvanilla)^0.5)/A3stdlife))</f>
        <v>0</v>
      </c>
      <c r="AH112" s="164">
        <f>IF(A3stdlife="n/a","n/a",IF(AH$3&gt;(A3stdlife+$E112),(Input!$O$145*(1+rvanilla)^0.5)-SUM($O112:AG112),(Input!$O$145*(1+rvanilla)^0.5)/A3stdlife))</f>
        <v>0</v>
      </c>
      <c r="AI112" s="164">
        <f>IF(A3stdlife="n/a","n/a",IF(AI$3&gt;(A3stdlife+$E112),(Input!$O$145*(1+rvanilla)^0.5)-SUM($O112:AH112),(Input!$O$145*(1+rvanilla)^0.5)/A3stdlife))</f>
        <v>0</v>
      </c>
      <c r="AJ112" s="164">
        <f>IF(A3stdlife="n/a","n/a",IF(AJ$3&gt;(A3stdlife+$E112),(Input!$O$145*(1+rvanilla)^0.5)-SUM($O112:AI112),(Input!$O$145*(1+rvanilla)^0.5)/A3stdlife))</f>
        <v>0</v>
      </c>
      <c r="AK112" s="164">
        <f>IF(A3stdlife="n/a","n/a",IF(AK$3&gt;(A3stdlife+$E112),(Input!$O$145*(1+rvanilla)^0.5)-SUM($O112:AJ112),(Input!$O$145*(1+rvanilla)^0.5)/A3stdlife))</f>
        <v>0</v>
      </c>
      <c r="AL112" s="164">
        <f>IF(A3stdlife="n/a","n/a",IF(AL$3&gt;(A3stdlife+$E112),(Input!$O$145*(1+rvanilla)^0.5)-SUM($O112:AK112),(Input!$O$145*(1+rvanilla)^0.5)/A3stdlife))</f>
        <v>0</v>
      </c>
      <c r="AM112" s="164">
        <f>IF(A3stdlife="n/a","n/a",IF(AM$3&gt;(A3stdlife+$E112),(Input!$O$145*(1+rvanilla)^0.5)-SUM($O112:AL112),(Input!$O$145*(1+rvanilla)^0.5)/A3stdlife))</f>
        <v>0</v>
      </c>
      <c r="AN112" s="164">
        <f>IF(A3stdlife="n/a","n/a",IF(AN$3&gt;(A3stdlife+$E112),(Input!$O$145*(1+rvanilla)^0.5)-SUM($O112:AM112),(Input!$O$145*(1+rvanilla)^0.5)/A3stdlife))</f>
        <v>0</v>
      </c>
      <c r="AO112" s="164">
        <f>IF(A3stdlife="n/a","n/a",IF(AO$3&gt;(A3stdlife+$E112),(Input!$O$145*(1+rvanilla)^0.5)-SUM($O112:AN112),(Input!$O$145*(1+rvanilla)^0.5)/A3stdlife))</f>
        <v>0</v>
      </c>
      <c r="AP112" s="164">
        <f>IF(A3stdlife="n/a","n/a",IF(AP$3&gt;(A3stdlife+$E112),(Input!$O$145*(1+rvanilla)^0.5)-SUM($O112:AO112),(Input!$O$145*(1+rvanilla)^0.5)/A3stdlife))</f>
        <v>0</v>
      </c>
      <c r="AQ112" s="164">
        <f>IF(A3stdlife="n/a","n/a",IF(AQ$3&gt;(A3stdlife+$E112),(Input!$O$145*(1+rvanilla)^0.5)-SUM($O112:AP112),(Input!$O$145*(1+rvanilla)^0.5)/A3stdlife))</f>
        <v>0</v>
      </c>
      <c r="AR112" s="164">
        <f>IF(A3stdlife="n/a","n/a",IF(AR$3&gt;(A3stdlife+$E112),(Input!$O$145*(1+rvanilla)^0.5)-SUM($O112:AQ112),(Input!$O$145*(1+rvanilla)^0.5)/A3stdlife))</f>
        <v>0</v>
      </c>
      <c r="AS112" s="164">
        <f>IF(A3stdlife="n/a","n/a",IF(AS$3&gt;(A3stdlife+$E112),(Input!$O$145*(1+rvanilla)^0.5)-SUM($O112:AR112),(Input!$O$145*(1+rvanilla)^0.5)/A3stdlife))</f>
        <v>0</v>
      </c>
      <c r="AT112" s="164">
        <f>IF(A3stdlife="n/a","n/a",IF(AT$3&gt;(A3stdlife+$E112),(Input!$O$145*(1+rvanilla)^0.5)-SUM($O112:AS112),(Input!$O$145*(1+rvanilla)^0.5)/A3stdlife))</f>
        <v>0</v>
      </c>
      <c r="AU112" s="164">
        <f>IF(A3stdlife="n/a","n/a",IF(AU$3&gt;(A3stdlife+$E112),(Input!$O$145*(1+rvanilla)^0.5)-SUM($O112:AT112),(Input!$O$145*(1+rvanilla)^0.5)/A3stdlife))</f>
        <v>0</v>
      </c>
      <c r="AV112" s="164">
        <f>IF(A3stdlife="n/a","n/a",IF(AV$3&gt;(A3stdlife+$E112),(Input!$O$145*(1+rvanilla)^0.5)-SUM($O112:AU112),(Input!$O$145*(1+rvanilla)^0.5)/A3stdlife))</f>
        <v>0</v>
      </c>
      <c r="AW112" s="164">
        <f>IF(A3stdlife="n/a","n/a",IF(AW$3&gt;(A3stdlife+$E112),(Input!$O$145*(1+rvanilla)^0.5)-SUM($O112:AV112),(Input!$O$145*(1+rvanilla)^0.5)/A3stdlife))</f>
        <v>0</v>
      </c>
      <c r="AX112" s="164">
        <f>IF(A3stdlife="n/a","n/a",IF(AX$3&gt;(A3stdlife+$E112),(Input!$O$145*(1+rvanilla)^0.5)-SUM($O112:AW112),(Input!$O$145*(1+rvanilla)^0.5)/A3stdlife))</f>
        <v>0</v>
      </c>
      <c r="AY112" s="164">
        <f>IF(A3stdlife="n/a","n/a",IF(AY$3&gt;(A3stdlife+$E112),(Input!$O$145*(1+rvanilla)^0.5)-SUM($O112:AX112),(Input!$O$145*(1+rvanilla)^0.5)/A3stdlife))</f>
        <v>0</v>
      </c>
      <c r="AZ112" s="164">
        <f>IF(A3stdlife="n/a","n/a",IF(AZ$3&gt;(A3stdlife+$E112),(Input!$O$145*(1+rvanilla)^0.5)-SUM($O112:AY112),(Input!$O$145*(1+rvanilla)^0.5)/A3stdlife))</f>
        <v>0</v>
      </c>
      <c r="BA112" s="164">
        <f>IF(A3stdlife="n/a","n/a",IF(BA$3&gt;(A3stdlife+$E112),(Input!$O$145*(1+rvanilla)^0.5)-SUM($O112:AZ112),(Input!$O$145*(1+rvanilla)^0.5)/A3stdlife))</f>
        <v>0</v>
      </c>
      <c r="BB112" s="164">
        <f>IF(A3stdlife="n/a","n/a",IF(BB$3&gt;(A3stdlife+$E112),(Input!$O$145*(1+rvanilla)^0.5)-SUM($O112:BA112),(Input!$O$145*(1+rvanilla)^0.5)/A3stdlife))</f>
        <v>0</v>
      </c>
      <c r="BC112" s="164">
        <f>IF(A3stdlife="n/a","n/a",IF(BC$3&gt;(A3stdlife+$E112),(Input!$O$145*(1+rvanilla)^0.5)-SUM($O112:BB112),(Input!$O$145*(1+rvanilla)^0.5)/A3stdlife))</f>
        <v>0</v>
      </c>
      <c r="BD112" s="164">
        <f>IF(A3stdlife="n/a","n/a",IF(BD$3&gt;(A3stdlife+$E112),(Input!$O$145*(1+rvanilla)^0.5)-SUM($O112:BC112),(Input!$O$145*(1+rvanilla)^0.5)/A3stdlife))</f>
        <v>0</v>
      </c>
      <c r="BE112" s="164">
        <f>IF(A3stdlife="n/a","n/a",IF(BE$3&gt;(A3stdlife+$E112),(Input!$O$145*(1+rvanilla)^0.5)-SUM($O112:BD112),(Input!$O$145*(1+rvanilla)^0.5)/A3stdlife))</f>
        <v>0</v>
      </c>
      <c r="BF112" s="164">
        <f>IF(A3stdlife="n/a","n/a",IF(BF$3&gt;(A3stdlife+$E112),(Input!$O$145*(1+rvanilla)^0.5)-SUM($O112:BE112),(Input!$O$145*(1+rvanilla)^0.5)/A3stdlife))</f>
        <v>0</v>
      </c>
      <c r="BG112" s="164">
        <f>IF(A3stdlife="n/a","n/a",IF(BG$3&gt;(A3stdlife+$E112),(Input!$O$145*(1+rvanilla)^0.5)-SUM($O112:BF112),(Input!$O$145*(1+rvanilla)^0.5)/A3stdlife))</f>
        <v>0</v>
      </c>
      <c r="BH112" s="164">
        <f>IF(A3stdlife="n/a","n/a",IF(BH$3&gt;(A3stdlife+$E112),(Input!$O$145*(1+rvanilla)^0.5)-SUM($O112:BG112),(Input!$O$145*(1+rvanilla)^0.5)/A3stdlife))</f>
        <v>0</v>
      </c>
      <c r="BI112" s="164">
        <f>IF(A3stdlife="n/a","n/a",IF(BI$3&gt;(A3stdlife+$E112),(Input!$O$145*(1+rvanilla)^0.5)-SUM($O112:BH112),(Input!$O$145*(1+rvanilla)^0.5)/A3stdlife))</f>
        <v>0</v>
      </c>
      <c r="BJ112" s="18"/>
      <c r="BK112" s="18"/>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hidden="1" outlineLevel="2">
      <c r="A113" s="18"/>
      <c r="B113" s="18"/>
      <c r="C113" s="36"/>
      <c r="D113" s="479"/>
      <c r="E113" s="284">
        <v>10</v>
      </c>
      <c r="F113" s="38"/>
      <c r="G113" s="391"/>
      <c r="H113" s="308"/>
      <c r="I113" s="308"/>
      <c r="J113" s="308"/>
      <c r="K113" s="308"/>
      <c r="L113" s="308"/>
      <c r="M113" s="308"/>
      <c r="N113" s="308"/>
      <c r="O113" s="308"/>
      <c r="P113" s="307"/>
      <c r="Q113" s="164">
        <f>IF(A3stdlife="n/a","n/a",IF(Q$3&gt;(A3stdlife+$E113),(Input!$P$145*(1+rvanilla)^0.5)-SUM($P113:P113),(Input!$P$145*(1+rvanilla)^0.5)/A3stdlife))</f>
        <v>0</v>
      </c>
      <c r="R113" s="164">
        <f>IF(A3stdlife="n/a","n/a",IF(R$3&gt;(A3stdlife+$E113),(Input!$P$145*(1+rvanilla)^0.5)-SUM($P113:Q113),(Input!$P$145*(1+rvanilla)^0.5)/A3stdlife))</f>
        <v>0</v>
      </c>
      <c r="S113" s="164">
        <f>IF(A3stdlife="n/a","n/a",IF(S$3&gt;(A3stdlife+$E113),(Input!$P$145*(1+rvanilla)^0.5)-SUM($P113:R113),(Input!$P$145*(1+rvanilla)^0.5)/A3stdlife))</f>
        <v>0</v>
      </c>
      <c r="T113" s="164">
        <f>IF(A3stdlife="n/a","n/a",IF(T$3&gt;(A3stdlife+$E113),(Input!$P$145*(1+rvanilla)^0.5)-SUM($P113:S113),(Input!$P$145*(1+rvanilla)^0.5)/A3stdlife))</f>
        <v>0</v>
      </c>
      <c r="U113" s="164">
        <f>IF(A3stdlife="n/a","n/a",IF(U$3&gt;(A3stdlife+$E113),(Input!$P$145*(1+rvanilla)^0.5)-SUM($P113:T113),(Input!$P$145*(1+rvanilla)^0.5)/A3stdlife))</f>
        <v>0</v>
      </c>
      <c r="V113" s="164">
        <f>IF(A3stdlife="n/a","n/a",IF(V$3&gt;(A3stdlife+$E113),(Input!$P$145*(1+rvanilla)^0.5)-SUM($P113:U113),(Input!$P$145*(1+rvanilla)^0.5)/A3stdlife))</f>
        <v>0</v>
      </c>
      <c r="W113" s="164">
        <f>IF(A3stdlife="n/a","n/a",IF(W$3&gt;(A3stdlife+$E113),(Input!$P$145*(1+rvanilla)^0.5)-SUM($P113:V113),(Input!$P$145*(1+rvanilla)^0.5)/A3stdlife))</f>
        <v>0</v>
      </c>
      <c r="X113" s="164">
        <f>IF(A3stdlife="n/a","n/a",IF(X$3&gt;(A3stdlife+$E113),(Input!$P$145*(1+rvanilla)^0.5)-SUM($P113:W113),(Input!$P$145*(1+rvanilla)^0.5)/A3stdlife))</f>
        <v>0</v>
      </c>
      <c r="Y113" s="164">
        <f>IF(A3stdlife="n/a","n/a",IF(Y$3&gt;(A3stdlife+$E113),(Input!$P$145*(1+rvanilla)^0.5)-SUM($P113:X113),(Input!$P$145*(1+rvanilla)^0.5)/A3stdlife))</f>
        <v>0</v>
      </c>
      <c r="Z113" s="164">
        <f>IF(A3stdlife="n/a","n/a",IF(Z$3&gt;(A3stdlife+$E113),(Input!$P$145*(1+rvanilla)^0.5)-SUM($P113:Y113),(Input!$P$145*(1+rvanilla)^0.5)/A3stdlife))</f>
        <v>0</v>
      </c>
      <c r="AA113" s="164">
        <f>IF(A3stdlife="n/a","n/a",IF(AA$3&gt;(A3stdlife+$E113),(Input!$P$145*(1+rvanilla)^0.5)-SUM($P113:Z113),(Input!$P$145*(1+rvanilla)^0.5)/A3stdlife))</f>
        <v>0</v>
      </c>
      <c r="AB113" s="164">
        <f>IF(A3stdlife="n/a","n/a",IF(AB$3&gt;(A3stdlife+$E113),(Input!$P$145*(1+rvanilla)^0.5)-SUM($P113:AA113),(Input!$P$145*(1+rvanilla)^0.5)/A3stdlife))</f>
        <v>0</v>
      </c>
      <c r="AC113" s="164">
        <f>IF(A3stdlife="n/a","n/a",IF(AC$3&gt;(A3stdlife+$E113),(Input!$P$145*(1+rvanilla)^0.5)-SUM($P113:AB113),(Input!$P$145*(1+rvanilla)^0.5)/A3stdlife))</f>
        <v>0</v>
      </c>
      <c r="AD113" s="164">
        <f>IF(A3stdlife="n/a","n/a",IF(AD$3&gt;(A3stdlife+$E113),(Input!$P$145*(1+rvanilla)^0.5)-SUM($P113:AC113),(Input!$P$145*(1+rvanilla)^0.5)/A3stdlife))</f>
        <v>0</v>
      </c>
      <c r="AE113" s="164">
        <f>IF(A3stdlife="n/a","n/a",IF(AE$3&gt;(A3stdlife+$E113),(Input!$P$145*(1+rvanilla)^0.5)-SUM($P113:AD113),(Input!$P$145*(1+rvanilla)^0.5)/A3stdlife))</f>
        <v>0</v>
      </c>
      <c r="AF113" s="164">
        <f>IF(A3stdlife="n/a","n/a",IF(AF$3&gt;(A3stdlife+$E113),(Input!$P$145*(1+rvanilla)^0.5)-SUM($P113:AE113),(Input!$P$145*(1+rvanilla)^0.5)/A3stdlife))</f>
        <v>0</v>
      </c>
      <c r="AG113" s="164">
        <f>IF(A3stdlife="n/a","n/a",IF(AG$3&gt;(A3stdlife+$E113),(Input!$P$145*(1+rvanilla)^0.5)-SUM($P113:AF113),(Input!$P$145*(1+rvanilla)^0.5)/A3stdlife))</f>
        <v>0</v>
      </c>
      <c r="AH113" s="164">
        <f>IF(A3stdlife="n/a","n/a",IF(AH$3&gt;(A3stdlife+$E113),(Input!$P$145*(1+rvanilla)^0.5)-SUM($P113:AG113),(Input!$P$145*(1+rvanilla)^0.5)/A3stdlife))</f>
        <v>0</v>
      </c>
      <c r="AI113" s="164">
        <f>IF(A3stdlife="n/a","n/a",IF(AI$3&gt;(A3stdlife+$E113),(Input!$P$145*(1+rvanilla)^0.5)-SUM($P113:AH113),(Input!$P$145*(1+rvanilla)^0.5)/A3stdlife))</f>
        <v>0</v>
      </c>
      <c r="AJ113" s="164">
        <f>IF(A3stdlife="n/a","n/a",IF(AJ$3&gt;(A3stdlife+$E113),(Input!$P$145*(1+rvanilla)^0.5)-SUM($P113:AI113),(Input!$P$145*(1+rvanilla)^0.5)/A3stdlife))</f>
        <v>0</v>
      </c>
      <c r="AK113" s="164">
        <f>IF(A3stdlife="n/a","n/a",IF(AK$3&gt;(A3stdlife+$E113),(Input!$P$145*(1+rvanilla)^0.5)-SUM($P113:AJ113),(Input!$P$145*(1+rvanilla)^0.5)/A3stdlife))</f>
        <v>0</v>
      </c>
      <c r="AL113" s="164">
        <f>IF(A3stdlife="n/a","n/a",IF(AL$3&gt;(A3stdlife+$E113),(Input!$P$145*(1+rvanilla)^0.5)-SUM($P113:AK113),(Input!$P$145*(1+rvanilla)^0.5)/A3stdlife))</f>
        <v>0</v>
      </c>
      <c r="AM113" s="164">
        <f>IF(A3stdlife="n/a","n/a",IF(AM$3&gt;(A3stdlife+$E113),(Input!$P$145*(1+rvanilla)^0.5)-SUM($P113:AL113),(Input!$P$145*(1+rvanilla)^0.5)/A3stdlife))</f>
        <v>0</v>
      </c>
      <c r="AN113" s="164">
        <f>IF(A3stdlife="n/a","n/a",IF(AN$3&gt;(A3stdlife+$E113),(Input!$P$145*(1+rvanilla)^0.5)-SUM($P113:AM113),(Input!$P$145*(1+rvanilla)^0.5)/A3stdlife))</f>
        <v>0</v>
      </c>
      <c r="AO113" s="164">
        <f>IF(A3stdlife="n/a","n/a",IF(AO$3&gt;(A3stdlife+$E113),(Input!$P$145*(1+rvanilla)^0.5)-SUM($P113:AN113),(Input!$P$145*(1+rvanilla)^0.5)/A3stdlife))</f>
        <v>0</v>
      </c>
      <c r="AP113" s="164">
        <f>IF(A3stdlife="n/a","n/a",IF(AP$3&gt;(A3stdlife+$E113),(Input!$P$145*(1+rvanilla)^0.5)-SUM($P113:AO113),(Input!$P$145*(1+rvanilla)^0.5)/A3stdlife))</f>
        <v>0</v>
      </c>
      <c r="AQ113" s="164">
        <f>IF(A3stdlife="n/a","n/a",IF(AQ$3&gt;(A3stdlife+$E113),(Input!$P$145*(1+rvanilla)^0.5)-SUM($P113:AP113),(Input!$P$145*(1+rvanilla)^0.5)/A3stdlife))</f>
        <v>0</v>
      </c>
      <c r="AR113" s="164">
        <f>IF(A3stdlife="n/a","n/a",IF(AR$3&gt;(A3stdlife+$E113),(Input!$P$145*(1+rvanilla)^0.5)-SUM($P113:AQ113),(Input!$P$145*(1+rvanilla)^0.5)/A3stdlife))</f>
        <v>0</v>
      </c>
      <c r="AS113" s="164">
        <f>IF(A3stdlife="n/a","n/a",IF(AS$3&gt;(A3stdlife+$E113),(Input!$P$145*(1+rvanilla)^0.5)-SUM($P113:AR113),(Input!$P$145*(1+rvanilla)^0.5)/A3stdlife))</f>
        <v>0</v>
      </c>
      <c r="AT113" s="164">
        <f>IF(A3stdlife="n/a","n/a",IF(AT$3&gt;(A3stdlife+$E113),(Input!$P$145*(1+rvanilla)^0.5)-SUM($P113:AS113),(Input!$P$145*(1+rvanilla)^0.5)/A3stdlife))</f>
        <v>0</v>
      </c>
      <c r="AU113" s="164">
        <f>IF(A3stdlife="n/a","n/a",IF(AU$3&gt;(A3stdlife+$E113),(Input!$P$145*(1+rvanilla)^0.5)-SUM($P113:AT113),(Input!$P$145*(1+rvanilla)^0.5)/A3stdlife))</f>
        <v>0</v>
      </c>
      <c r="AV113" s="164">
        <f>IF(A3stdlife="n/a","n/a",IF(AV$3&gt;(A3stdlife+$E113),(Input!$P$145*(1+rvanilla)^0.5)-SUM($P113:AU113),(Input!$P$145*(1+rvanilla)^0.5)/A3stdlife))</f>
        <v>0</v>
      </c>
      <c r="AW113" s="164">
        <f>IF(A3stdlife="n/a","n/a",IF(AW$3&gt;(A3stdlife+$E113),(Input!$P$145*(1+rvanilla)^0.5)-SUM($P113:AV113),(Input!$P$145*(1+rvanilla)^0.5)/A3stdlife))</f>
        <v>0</v>
      </c>
      <c r="AX113" s="164">
        <f>IF(A3stdlife="n/a","n/a",IF(AX$3&gt;(A3stdlife+$E113),(Input!$P$145*(1+rvanilla)^0.5)-SUM($P113:AW113),(Input!$P$145*(1+rvanilla)^0.5)/A3stdlife))</f>
        <v>0</v>
      </c>
      <c r="AY113" s="164">
        <f>IF(A3stdlife="n/a","n/a",IF(AY$3&gt;(A3stdlife+$E113),(Input!$P$145*(1+rvanilla)^0.5)-SUM($P113:AX113),(Input!$P$145*(1+rvanilla)^0.5)/A3stdlife))</f>
        <v>0</v>
      </c>
      <c r="AZ113" s="164">
        <f>IF(A3stdlife="n/a","n/a",IF(AZ$3&gt;(A3stdlife+$E113),(Input!$P$145*(1+rvanilla)^0.5)-SUM($P113:AY113),(Input!$P$145*(1+rvanilla)^0.5)/A3stdlife))</f>
        <v>0</v>
      </c>
      <c r="BA113" s="164">
        <f>IF(A3stdlife="n/a","n/a",IF(BA$3&gt;(A3stdlife+$E113),(Input!$P$145*(1+rvanilla)^0.5)-SUM($P113:AZ113),(Input!$P$145*(1+rvanilla)^0.5)/A3stdlife))</f>
        <v>0</v>
      </c>
      <c r="BB113" s="164">
        <f>IF(A3stdlife="n/a","n/a",IF(BB$3&gt;(A3stdlife+$E113),(Input!$P$145*(1+rvanilla)^0.5)-SUM($P113:BA113),(Input!$P$145*(1+rvanilla)^0.5)/A3stdlife))</f>
        <v>0</v>
      </c>
      <c r="BC113" s="164">
        <f>IF(A3stdlife="n/a","n/a",IF(BC$3&gt;(A3stdlife+$E113),(Input!$P$145*(1+rvanilla)^0.5)-SUM($P113:BB113),(Input!$P$145*(1+rvanilla)^0.5)/A3stdlife))</f>
        <v>0</v>
      </c>
      <c r="BD113" s="164">
        <f>IF(A3stdlife="n/a","n/a",IF(BD$3&gt;(A3stdlife+$E113),(Input!$P$145*(1+rvanilla)^0.5)-SUM($P113:BC113),(Input!$P$145*(1+rvanilla)^0.5)/A3stdlife))</f>
        <v>0</v>
      </c>
      <c r="BE113" s="164">
        <f>IF(A3stdlife="n/a","n/a",IF(BE$3&gt;(A3stdlife+$E113),(Input!$P$145*(1+rvanilla)^0.5)-SUM($P113:BD113),(Input!$P$145*(1+rvanilla)^0.5)/A3stdlife))</f>
        <v>0</v>
      </c>
      <c r="BF113" s="164">
        <f>IF(A3stdlife="n/a","n/a",IF(BF$3&gt;(A3stdlife+$E113),(Input!$P$145*(1+rvanilla)^0.5)-SUM($P113:BE113),(Input!$P$145*(1+rvanilla)^0.5)/A3stdlife))</f>
        <v>0</v>
      </c>
      <c r="BG113" s="164">
        <f>IF(A3stdlife="n/a","n/a",IF(BG$3&gt;(A3stdlife+$E113),(Input!$P$145*(1+rvanilla)^0.5)-SUM($P113:BF113),(Input!$P$145*(1+rvanilla)^0.5)/A3stdlife))</f>
        <v>0</v>
      </c>
      <c r="BH113" s="164">
        <f>IF(A3stdlife="n/a","n/a",IF(BH$3&gt;(A3stdlife+$E113),(Input!$P$145*(1+rvanilla)^0.5)-SUM($P113:BG113),(Input!$P$145*(1+rvanilla)^0.5)/A3stdlife))</f>
        <v>0</v>
      </c>
      <c r="BI113" s="164">
        <f>IF(A3stdlife="n/a","n/a",IF(BI$3&gt;(A3stdlife+$E113),(Input!$P$145*(1+rvanilla)^0.5)-SUM($P113:BH113),(Input!$P$145*(1+rvanilla)^0.5)/A3stdlife))</f>
        <v>0</v>
      </c>
      <c r="BJ113" s="18"/>
      <c r="BK113" s="18"/>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hidden="1" outlineLevel="1">
      <c r="A114" s="18"/>
      <c r="B114" s="18"/>
      <c r="C114" s="36" t="str">
        <f>Asset3</f>
        <v>Zone buildings 132/66kV</v>
      </c>
      <c r="D114" s="18"/>
      <c r="E114" s="18"/>
      <c r="F114" s="33"/>
      <c r="G114" s="161">
        <f>SUM(G102:G113)</f>
        <v>2.6053281630172513</v>
      </c>
      <c r="H114" s="161">
        <f t="shared" ref="H114:BI114" si="42">SUM(H102:H113)</f>
        <v>2.6053281630172513</v>
      </c>
      <c r="I114" s="161">
        <f t="shared" si="42"/>
        <v>2.6053281630172513</v>
      </c>
      <c r="J114" s="161">
        <f t="shared" si="42"/>
        <v>2.6053281630172513</v>
      </c>
      <c r="K114" s="161">
        <f t="shared" si="42"/>
        <v>2.6053281630172513</v>
      </c>
      <c r="L114" s="161">
        <f t="shared" si="42"/>
        <v>2.6053281630172513</v>
      </c>
      <c r="M114" s="161">
        <f t="shared" si="42"/>
        <v>2.6053281630172513</v>
      </c>
      <c r="N114" s="161">
        <f t="shared" si="42"/>
        <v>2.6053281630172513</v>
      </c>
      <c r="O114" s="161">
        <f t="shared" si="42"/>
        <v>2.6053281630172513</v>
      </c>
      <c r="P114" s="161">
        <f t="shared" si="42"/>
        <v>2.6053281630172513</v>
      </c>
      <c r="Q114" s="161">
        <f t="shared" si="42"/>
        <v>2.6053281630172513</v>
      </c>
      <c r="R114" s="161">
        <f t="shared" si="42"/>
        <v>2.6053281630172513</v>
      </c>
      <c r="S114" s="161">
        <f t="shared" si="42"/>
        <v>2.6053281630172513</v>
      </c>
      <c r="T114" s="161">
        <f t="shared" si="42"/>
        <v>2.6053281630172513</v>
      </c>
      <c r="U114" s="161">
        <f t="shared" si="42"/>
        <v>2.6053281630172513</v>
      </c>
      <c r="V114" s="161">
        <f t="shared" si="42"/>
        <v>2.6053281630172513</v>
      </c>
      <c r="W114" s="161">
        <f t="shared" si="42"/>
        <v>2.6053281630172513</v>
      </c>
      <c r="X114" s="161">
        <f t="shared" si="42"/>
        <v>2.6053281630172513</v>
      </c>
      <c r="Y114" s="161">
        <f t="shared" si="42"/>
        <v>2.6053281630172513</v>
      </c>
      <c r="Z114" s="161">
        <f t="shared" si="42"/>
        <v>2.6053281630172513</v>
      </c>
      <c r="AA114" s="161">
        <f t="shared" si="42"/>
        <v>2.6053281630172513</v>
      </c>
      <c r="AB114" s="161">
        <f t="shared" si="42"/>
        <v>2.6053281630172513</v>
      </c>
      <c r="AC114" s="161">
        <f t="shared" si="42"/>
        <v>2.6053281630172513</v>
      </c>
      <c r="AD114" s="161">
        <f t="shared" si="42"/>
        <v>2.6053281630172513</v>
      </c>
      <c r="AE114" s="161">
        <f t="shared" si="42"/>
        <v>2.6053281630172513</v>
      </c>
      <c r="AF114" s="161">
        <f t="shared" si="42"/>
        <v>2.6053281630172513</v>
      </c>
      <c r="AG114" s="161">
        <f t="shared" si="42"/>
        <v>2.6053281630172513</v>
      </c>
      <c r="AH114" s="161">
        <f t="shared" si="42"/>
        <v>2.6053281630172513</v>
      </c>
      <c r="AI114" s="161">
        <f t="shared" si="42"/>
        <v>2.6053281630172513</v>
      </c>
      <c r="AJ114" s="161">
        <f t="shared" si="42"/>
        <v>2.6053281630172513</v>
      </c>
      <c r="AK114" s="161">
        <f t="shared" si="42"/>
        <v>2.6053281630172513</v>
      </c>
      <c r="AL114" s="161">
        <f t="shared" si="42"/>
        <v>2.6053281630172513</v>
      </c>
      <c r="AM114" s="161">
        <f t="shared" si="42"/>
        <v>2.6053281630172513</v>
      </c>
      <c r="AN114" s="161">
        <f t="shared" si="42"/>
        <v>2.6053281630172513</v>
      </c>
      <c r="AO114" s="161">
        <f t="shared" si="42"/>
        <v>2.6053281630172513</v>
      </c>
      <c r="AP114" s="161">
        <f t="shared" si="42"/>
        <v>2.6053281630172513</v>
      </c>
      <c r="AQ114" s="161">
        <f t="shared" si="42"/>
        <v>2.6053281630172513</v>
      </c>
      <c r="AR114" s="161">
        <f t="shared" si="42"/>
        <v>2.6053281630172513</v>
      </c>
      <c r="AS114" s="161">
        <f t="shared" si="42"/>
        <v>2.6053281630172513</v>
      </c>
      <c r="AT114" s="161">
        <f t="shared" si="42"/>
        <v>2.6053281630172513</v>
      </c>
      <c r="AU114" s="161">
        <f t="shared" si="42"/>
        <v>2.6053281630172513</v>
      </c>
      <c r="AV114" s="161">
        <f t="shared" si="42"/>
        <v>2.6053281630172513</v>
      </c>
      <c r="AW114" s="161">
        <f t="shared" si="42"/>
        <v>2.6053281630172513</v>
      </c>
      <c r="AX114" s="161">
        <f t="shared" si="42"/>
        <v>2.6053281630172513</v>
      </c>
      <c r="AY114" s="161">
        <f t="shared" si="42"/>
        <v>2.6053281630172513</v>
      </c>
      <c r="AZ114" s="161">
        <f t="shared" si="42"/>
        <v>2.6053281630172513</v>
      </c>
      <c r="BA114" s="161">
        <f t="shared" si="42"/>
        <v>2.6053281630172513</v>
      </c>
      <c r="BB114" s="161">
        <f t="shared" si="42"/>
        <v>2.6053281630172513</v>
      </c>
      <c r="BC114" s="161">
        <f t="shared" si="42"/>
        <v>2.6053281630172513</v>
      </c>
      <c r="BD114" s="161">
        <f t="shared" si="42"/>
        <v>2.6053281630172513</v>
      </c>
      <c r="BE114" s="161">
        <f t="shared" si="42"/>
        <v>2.6053281630172513</v>
      </c>
      <c r="BF114" s="161">
        <f t="shared" si="42"/>
        <v>0.28421345408031584</v>
      </c>
      <c r="BG114" s="161">
        <f t="shared" si="42"/>
        <v>0</v>
      </c>
      <c r="BH114" s="161">
        <f t="shared" si="42"/>
        <v>0</v>
      </c>
      <c r="BI114" s="161">
        <f t="shared" si="42"/>
        <v>0</v>
      </c>
      <c r="BJ114" s="18"/>
      <c r="BK114" s="18"/>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hidden="1" outlineLevel="2">
      <c r="A115" s="18"/>
      <c r="B115" s="43" t="str">
        <f>C127</f>
        <v>Transmission transformers 132/66kV</v>
      </c>
      <c r="C115" s="44"/>
      <c r="D115" s="45" t="s">
        <v>72</v>
      </c>
      <c r="E115" s="44"/>
      <c r="F115" s="46"/>
      <c r="G115" s="389">
        <f>IF(G$3&gt;A4remlife,A4value-SUM($F115:F115),IF(A4remlife="N/A","n/a",A4value/A4remlife))</f>
        <v>1.1164809085257135</v>
      </c>
      <c r="H115" s="163">
        <f>IF(H$3&gt;A4remlife,A4value-SUM($F115:G115),IF(A4remlife="N/A","n/a",A4value/A4remlife))</f>
        <v>1.1164809085257135</v>
      </c>
      <c r="I115" s="163">
        <f>IF(I$3&gt;A4remlife,A4value-SUM($F115:H115),IF(A4remlife="N/A","n/a",A4value/A4remlife))</f>
        <v>1.1164809085257135</v>
      </c>
      <c r="J115" s="163">
        <f>IF(J$3&gt;A4remlife,A4value-SUM($F115:I115),IF(A4remlife="N/A","n/a",A4value/A4remlife))</f>
        <v>1.1164809085257135</v>
      </c>
      <c r="K115" s="163">
        <f>IF(K$3&gt;A4remlife,A4value-SUM($F115:J115),IF(A4remlife="N/A","n/a",A4value/A4remlife))</f>
        <v>1.1164809085257135</v>
      </c>
      <c r="L115" s="163">
        <f>IF(L$3&gt;A4remlife,A4value-SUM($F115:K115),IF(A4remlife="N/A","n/a",A4value/A4remlife))</f>
        <v>1.1164809085257135</v>
      </c>
      <c r="M115" s="163">
        <f>IF(M$3&gt;A4remlife,A4value-SUM($F115:L115),IF(A4remlife="N/A","n/a",A4value/A4remlife))</f>
        <v>1.1164809085257135</v>
      </c>
      <c r="N115" s="163">
        <f>IF(N$3&gt;A4remlife,A4value-SUM($F115:M115),IF(A4remlife="N/A","n/a",A4value/A4remlife))</f>
        <v>1.1164809085257135</v>
      </c>
      <c r="O115" s="163">
        <f>IF(O$3&gt;A4remlife,A4value-SUM($F115:N115),IF(A4remlife="N/A","n/a",A4value/A4remlife))</f>
        <v>1.1164809085257135</v>
      </c>
      <c r="P115" s="163">
        <f>IF(P$3&gt;A4remlife,A4value-SUM($F115:O115),IF(A4remlife="N/A","n/a",A4value/A4remlife))</f>
        <v>1.1164809085257135</v>
      </c>
      <c r="Q115" s="163">
        <f>IF(Q$3&gt;A4remlife,A4value-SUM($F115:P115),IF(A4remlife="N/A","n/a",A4value/A4remlife))</f>
        <v>1.1164809085257135</v>
      </c>
      <c r="R115" s="163">
        <f>IF(R$3&gt;A4remlife,A4value-SUM($F115:Q115),IF(A4remlife="N/A","n/a",A4value/A4remlife))</f>
        <v>1.1164809085257135</v>
      </c>
      <c r="S115" s="163">
        <f>IF(S$3&gt;A4remlife,A4value-SUM($F115:R115),IF(A4remlife="N/A","n/a",A4value/A4remlife))</f>
        <v>1.1164809085257135</v>
      </c>
      <c r="T115" s="163">
        <f>IF(T$3&gt;A4remlife,A4value-SUM($F115:S115),IF(A4remlife="N/A","n/a",A4value/A4remlife))</f>
        <v>1.1164809085257135</v>
      </c>
      <c r="U115" s="163">
        <f>IF(U$3&gt;A4remlife,A4value-SUM($F115:T115),IF(A4remlife="N/A","n/a",A4value/A4remlife))</f>
        <v>1.1164809085257135</v>
      </c>
      <c r="V115" s="163">
        <f>IF(V$3&gt;A4remlife,A4value-SUM($F115:U115),IF(A4remlife="N/A","n/a",A4value/A4remlife))</f>
        <v>1.1164809085257135</v>
      </c>
      <c r="W115" s="163">
        <f>IF(W$3&gt;A4remlife,A4value-SUM($F115:V115),IF(A4remlife="N/A","n/a",A4value/A4remlife))</f>
        <v>1.1164809085257135</v>
      </c>
      <c r="X115" s="163">
        <f>IF(X$3&gt;A4remlife,A4value-SUM($F115:W115),IF(A4remlife="N/A","n/a",A4value/A4remlife))</f>
        <v>1.1164809085257135</v>
      </c>
      <c r="Y115" s="163">
        <f>IF(Y$3&gt;A4remlife,A4value-SUM($F115:X115),IF(A4remlife="N/A","n/a",A4value/A4remlife))</f>
        <v>1.1164809085257135</v>
      </c>
      <c r="Z115" s="163">
        <f>IF(Z$3&gt;A4remlife,A4value-SUM($F115:Y115),IF(A4remlife="N/A","n/a",A4value/A4remlife))</f>
        <v>1.1164809085257135</v>
      </c>
      <c r="AA115" s="163">
        <f>IF(AA$3&gt;A4remlife,A4value-SUM($F115:Z115),IF(A4remlife="N/A","n/a",A4value/A4remlife))</f>
        <v>1.1164809085257135</v>
      </c>
      <c r="AB115" s="163">
        <f>IF(AB$3&gt;A4remlife,A4value-SUM($F115:AA115),IF(A4remlife="N/A","n/a",A4value/A4remlife))</f>
        <v>1.1164809085257135</v>
      </c>
      <c r="AC115" s="163">
        <f>IF(AC$3&gt;A4remlife,A4value-SUM($F115:AB115),IF(A4remlife="N/A","n/a",A4value/A4remlife))</f>
        <v>1.1164809085257135</v>
      </c>
      <c r="AD115" s="163">
        <f>IF(AD$3&gt;A4remlife,A4value-SUM($F115:AC115),IF(A4remlife="N/A","n/a",A4value/A4remlife))</f>
        <v>1.1164809085257135</v>
      </c>
      <c r="AE115" s="163">
        <f>IF(AE$3&gt;A4remlife,A4value-SUM($F115:AD115),IF(A4remlife="N/A","n/a",A4value/A4remlife))</f>
        <v>1.1164809085257135</v>
      </c>
      <c r="AF115" s="163">
        <f>IF(AF$3&gt;A4remlife,A4value-SUM($F115:AE115),IF(A4remlife="N/A","n/a",A4value/A4remlife))</f>
        <v>1.1164809085257135</v>
      </c>
      <c r="AG115" s="163">
        <f>IF(AG$3&gt;A4remlife,A4value-SUM($F115:AF115),IF(A4remlife="N/A","n/a",A4value/A4remlife))</f>
        <v>1.1164809085257135</v>
      </c>
      <c r="AH115" s="163">
        <f>IF(AH$3&gt;A4remlife,A4value-SUM($F115:AG115),IF(A4remlife="N/A","n/a",A4value/A4remlife))</f>
        <v>1.1164809085257135</v>
      </c>
      <c r="AI115" s="163">
        <f>IF(AI$3&gt;A4remlife,A4value-SUM($F115:AH115),IF(A4remlife="N/A","n/a",A4value/A4remlife))</f>
        <v>1.1164809085257135</v>
      </c>
      <c r="AJ115" s="163">
        <f>IF(AJ$3&gt;A4remlife,A4value-SUM($F115:AI115),IF(A4remlife="N/A","n/a",A4value/A4remlife))</f>
        <v>1.1164809085257135</v>
      </c>
      <c r="AK115" s="163">
        <f>IF(AK$3&gt;A4remlife,A4value-SUM($F115:AJ115),IF(A4remlife="N/A","n/a",A4value/A4remlife))</f>
        <v>1.1164809085257135</v>
      </c>
      <c r="AL115" s="163">
        <f>IF(AL$3&gt;A4remlife,A4value-SUM($F115:AK115),IF(A4remlife="N/A","n/a",A4value/A4remlife))</f>
        <v>1.1164809085257135</v>
      </c>
      <c r="AM115" s="163">
        <f>IF(AM$3&gt;A4remlife,A4value-SUM($F115:AL115),IF(A4remlife="N/A","n/a",A4value/A4remlife))</f>
        <v>1.1164809085257135</v>
      </c>
      <c r="AN115" s="163">
        <f>IF(AN$3&gt;A4remlife,A4value-SUM($F115:AM115),IF(A4remlife="N/A","n/a",A4value/A4remlife))</f>
        <v>1.1164809085257135</v>
      </c>
      <c r="AO115" s="163">
        <f>IF(AO$3&gt;A4remlife,A4value-SUM($F115:AN115),IF(A4remlife="N/A","n/a",A4value/A4remlife))</f>
        <v>1.1164809085257135</v>
      </c>
      <c r="AP115" s="163">
        <f>IF(AP$3&gt;A4remlife,A4value-SUM($F115:AO115),IF(A4remlife="N/A","n/a",A4value/A4remlife))</f>
        <v>1.1164809085257135</v>
      </c>
      <c r="AQ115" s="163">
        <f>IF(AQ$3&gt;A4remlife,A4value-SUM($F115:AP115),IF(A4remlife="N/A","n/a",A4value/A4remlife))</f>
        <v>1.1164809085257135</v>
      </c>
      <c r="AR115" s="163">
        <f>IF(AR$3&gt;A4remlife,A4value-SUM($F115:AQ115),IF(A4remlife="N/A","n/a",A4value/A4remlife))</f>
        <v>1.1164809085257135</v>
      </c>
      <c r="AS115" s="163">
        <f>IF(AS$3&gt;A4remlife,A4value-SUM($F115:AR115),IF(A4remlife="N/A","n/a",A4value/A4remlife))</f>
        <v>6.217199514341587E-2</v>
      </c>
      <c r="AT115" s="163">
        <f>IF(AT$3&gt;A4remlife,A4value-SUM($F115:AS115),IF(A4remlife="N/A","n/a",A4value/A4remlife))</f>
        <v>0</v>
      </c>
      <c r="AU115" s="163">
        <f>IF(AU$3&gt;A4remlife,A4value-SUM($F115:AT115),IF(A4remlife="N/A","n/a",A4value/A4remlife))</f>
        <v>0</v>
      </c>
      <c r="AV115" s="163">
        <f>IF(AV$3&gt;A4remlife,A4value-SUM($F115:AU115),IF(A4remlife="N/A","n/a",A4value/A4remlife))</f>
        <v>0</v>
      </c>
      <c r="AW115" s="163">
        <f>IF(AW$3&gt;A4remlife,A4value-SUM($F115:AV115),IF(A4remlife="N/A","n/a",A4value/A4remlife))</f>
        <v>0</v>
      </c>
      <c r="AX115" s="163">
        <f>IF(AX$3&gt;A4remlife,A4value-SUM($F115:AW115),IF(A4remlife="N/A","n/a",A4value/A4remlife))</f>
        <v>0</v>
      </c>
      <c r="AY115" s="163">
        <f>IF(AY$3&gt;A4remlife,A4value-SUM($F115:AX115),IF(A4remlife="N/A","n/a",A4value/A4remlife))</f>
        <v>0</v>
      </c>
      <c r="AZ115" s="163">
        <f>IF(AZ$3&gt;A4remlife,A4value-SUM($F115:AY115),IF(A4remlife="N/A","n/a",A4value/A4remlife))</f>
        <v>0</v>
      </c>
      <c r="BA115" s="163">
        <f>IF(BA$3&gt;A4remlife,A4value-SUM($F115:AZ115),IF(A4remlife="N/A","n/a",A4value/A4remlife))</f>
        <v>0</v>
      </c>
      <c r="BB115" s="163">
        <f>IF(BB$3&gt;A4remlife,A4value-SUM($F115:BA115),IF(A4remlife="N/A","n/a",A4value/A4remlife))</f>
        <v>0</v>
      </c>
      <c r="BC115" s="163">
        <f>IF(BC$3&gt;A4remlife,A4value-SUM($F115:BB115),IF(A4remlife="N/A","n/a",A4value/A4remlife))</f>
        <v>0</v>
      </c>
      <c r="BD115" s="163">
        <f>IF(BD$3&gt;A4remlife,A4value-SUM($F115:BC115),IF(A4remlife="N/A","n/a",A4value/A4remlife))</f>
        <v>0</v>
      </c>
      <c r="BE115" s="163">
        <f>IF(BE$3&gt;A4remlife,A4value-SUM($F115:BD115),IF(A4remlife="N/A","n/a",A4value/A4remlife))</f>
        <v>0</v>
      </c>
      <c r="BF115" s="163">
        <f>IF(BF$3&gt;A4remlife,A4value-SUM($F115:BE115),IF(A4remlife="N/A","n/a",A4value/A4remlife))</f>
        <v>0</v>
      </c>
      <c r="BG115" s="163">
        <f>IF(BG$3&gt;A4remlife,A4value-SUM($F115:BF115),IF(A4remlife="N/A","n/a",A4value/A4remlife))</f>
        <v>0</v>
      </c>
      <c r="BH115" s="163">
        <f>IF(BH$3&gt;A4remlife,A4value-SUM($F115:BG115),IF(A4remlife="N/A","n/a",A4value/A4remlife))</f>
        <v>0</v>
      </c>
      <c r="BI115" s="163">
        <f>IF(BI$3&gt;A4remlife,A4value-SUM($F115:BH115),IF(A4remlife="N/A","n/a",A4value/A4remlife))</f>
        <v>0</v>
      </c>
      <c r="BJ115" s="18"/>
      <c r="BK115" s="18"/>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idden="1" outlineLevel="2">
      <c r="A116" s="18"/>
      <c r="B116" s="18"/>
      <c r="C116" s="36"/>
      <c r="D116" s="479" t="s">
        <v>71</v>
      </c>
      <c r="E116" s="283">
        <v>0</v>
      </c>
      <c r="F116" s="38"/>
      <c r="G116" s="160"/>
      <c r="H116" s="164"/>
      <c r="I116" s="164"/>
      <c r="J116" s="164"/>
      <c r="K116" s="164"/>
      <c r="L116" s="164"/>
      <c r="M116" s="164"/>
      <c r="N116" s="164"/>
      <c r="O116" s="164"/>
      <c r="P116" s="164"/>
      <c r="Q116" s="164"/>
      <c r="R116" s="164"/>
      <c r="S116" s="164"/>
      <c r="T116" s="164"/>
      <c r="U116" s="164"/>
      <c r="V116" s="164"/>
      <c r="W116" s="164"/>
      <c r="X116" s="164"/>
      <c r="Y116" s="164"/>
      <c r="Z116" s="164"/>
      <c r="AA116" s="164"/>
      <c r="AB116" s="164"/>
      <c r="AC116" s="164"/>
      <c r="AD116" s="164"/>
      <c r="AE116" s="164"/>
      <c r="AF116" s="164"/>
      <c r="AG116" s="164"/>
      <c r="AH116" s="164"/>
      <c r="AI116" s="164"/>
      <c r="AJ116" s="164"/>
      <c r="AK116" s="164"/>
      <c r="AL116" s="164"/>
      <c r="AM116" s="164"/>
      <c r="AN116" s="164"/>
      <c r="AO116" s="164"/>
      <c r="AP116" s="164"/>
      <c r="AQ116" s="164"/>
      <c r="AR116" s="164"/>
      <c r="AS116" s="164"/>
      <c r="AT116" s="164"/>
      <c r="AU116" s="164"/>
      <c r="AV116" s="164"/>
      <c r="AW116" s="164"/>
      <c r="AX116" s="164"/>
      <c r="AY116" s="164"/>
      <c r="AZ116" s="164"/>
      <c r="BA116" s="164"/>
      <c r="BB116" s="164"/>
      <c r="BC116" s="164"/>
      <c r="BD116" s="164"/>
      <c r="BE116" s="164"/>
      <c r="BF116" s="164"/>
      <c r="BG116" s="164"/>
      <c r="BH116" s="164"/>
      <c r="BI116" s="164"/>
      <c r="BJ116" s="18"/>
      <c r="BK116" s="18"/>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hidden="1" outlineLevel="2">
      <c r="A117" s="18"/>
      <c r="B117" s="18"/>
      <c r="C117" s="36"/>
      <c r="D117" s="479"/>
      <c r="E117" s="283">
        <v>1</v>
      </c>
      <c r="F117" s="38"/>
      <c r="G117" s="390"/>
      <c r="H117" s="164">
        <f>IF(A4stdlife="n/a","n/a",IF(H$3&gt;(A4stdlife+$E117),(Input!$G$146*(1+rvanilla)^0.5)-SUM($G117:G117),(Input!$G$146*(1+rvanilla)^0.5)/A4stdlife))</f>
        <v>9.3718650929247235E-2</v>
      </c>
      <c r="I117" s="164">
        <f>IF(A4stdlife="n/a","n/a",IF(I$3&gt;(A4stdlife+$E117),(Input!$G$146*(1+rvanilla)^0.5)-SUM($G117:H117),(Input!$G$146*(1+rvanilla)^0.5)/A4stdlife))</f>
        <v>9.3718650929247235E-2</v>
      </c>
      <c r="J117" s="164">
        <f>IF(A4stdlife="n/a","n/a",IF(J$3&gt;(A4stdlife+$E117),(Input!$G$146*(1+rvanilla)^0.5)-SUM($G117:I117),(Input!$G$146*(1+rvanilla)^0.5)/A4stdlife))</f>
        <v>9.3718650929247235E-2</v>
      </c>
      <c r="K117" s="164">
        <f>IF(A4stdlife="n/a","n/a",IF(K$3&gt;(A4stdlife+$E117),(Input!$G$146*(1+rvanilla)^0.5)-SUM($G117:J117),(Input!$G$146*(1+rvanilla)^0.5)/A4stdlife))</f>
        <v>9.3718650929247235E-2</v>
      </c>
      <c r="L117" s="164">
        <f>IF(A4stdlife="n/a","n/a",IF(L$3&gt;(A4stdlife+$E117),(Input!$G$146*(1+rvanilla)^0.5)-SUM($G117:K117),(Input!$G$146*(1+rvanilla)^0.5)/A4stdlife))</f>
        <v>9.3718650929247235E-2</v>
      </c>
      <c r="M117" s="164">
        <f>IF(A4stdlife="n/a","n/a",IF(M$3&gt;(A4stdlife+$E117),(Input!$G$146*(1+rvanilla)^0.5)-SUM($G117:L117),(Input!$G$146*(1+rvanilla)^0.5)/A4stdlife))</f>
        <v>9.3718650929247235E-2</v>
      </c>
      <c r="N117" s="164">
        <f>IF(A4stdlife="n/a","n/a",IF(N$3&gt;(A4stdlife+$E117),(Input!$G$146*(1+rvanilla)^0.5)-SUM($G117:M117),(Input!$G$146*(1+rvanilla)^0.5)/A4stdlife))</f>
        <v>9.3718650929247235E-2</v>
      </c>
      <c r="O117" s="164">
        <f>IF(A4stdlife="n/a","n/a",IF(O$3&gt;(A4stdlife+$E117),(Input!$G$146*(1+rvanilla)^0.5)-SUM($G117:N117),(Input!$G$146*(1+rvanilla)^0.5)/A4stdlife))</f>
        <v>9.3718650929247235E-2</v>
      </c>
      <c r="P117" s="164">
        <f>IF(A4stdlife="n/a","n/a",IF(P$3&gt;(A4stdlife+$E117),(Input!$G$146*(1+rvanilla)^0.5)-SUM($G117:O117),(Input!$G$146*(1+rvanilla)^0.5)/A4stdlife))</f>
        <v>9.3718650929247235E-2</v>
      </c>
      <c r="Q117" s="164">
        <f>IF(A4stdlife="n/a","n/a",IF(Q$3&gt;(A4stdlife+$E117),(Input!$G$146*(1+rvanilla)^0.5)-SUM($G117:P117),(Input!$G$146*(1+rvanilla)^0.5)/A4stdlife))</f>
        <v>9.3718650929247235E-2</v>
      </c>
      <c r="R117" s="164">
        <f>IF(A4stdlife="n/a","n/a",IF(R$3&gt;(A4stdlife+$E117),(Input!$G$146*(1+rvanilla)^0.5)-SUM($G117:Q117),(Input!$G$146*(1+rvanilla)^0.5)/A4stdlife))</f>
        <v>9.3718650929247235E-2</v>
      </c>
      <c r="S117" s="164">
        <f>IF(A4stdlife="n/a","n/a",IF(S$3&gt;(A4stdlife+$E117),(Input!$G$146*(1+rvanilla)^0.5)-SUM($G117:R117),(Input!$G$146*(1+rvanilla)^0.5)/A4stdlife))</f>
        <v>9.3718650929247235E-2</v>
      </c>
      <c r="T117" s="164">
        <f>IF(A4stdlife="n/a","n/a",IF(T$3&gt;(A4stdlife+$E117),(Input!$G$146*(1+rvanilla)^0.5)-SUM($G117:S117),(Input!$G$146*(1+rvanilla)^0.5)/A4stdlife))</f>
        <v>9.3718650929247235E-2</v>
      </c>
      <c r="U117" s="164">
        <f>IF(A4stdlife="n/a","n/a",IF(U$3&gt;(A4stdlife+$E117),(Input!$G$146*(1+rvanilla)^0.5)-SUM($G117:T117),(Input!$G$146*(1+rvanilla)^0.5)/A4stdlife))</f>
        <v>9.3718650929247235E-2</v>
      </c>
      <c r="V117" s="164">
        <f>IF(A4stdlife="n/a","n/a",IF(V$3&gt;(A4stdlife+$E117),(Input!$G$146*(1+rvanilla)^0.5)-SUM($G117:U117),(Input!$G$146*(1+rvanilla)^0.5)/A4stdlife))</f>
        <v>9.3718650929247235E-2</v>
      </c>
      <c r="W117" s="164">
        <f>IF(A4stdlife="n/a","n/a",IF(W$3&gt;(A4stdlife+$E117),(Input!$G$146*(1+rvanilla)^0.5)-SUM($G117:V117),(Input!$G$146*(1+rvanilla)^0.5)/A4stdlife))</f>
        <v>9.3718650929247235E-2</v>
      </c>
      <c r="X117" s="164">
        <f>IF(A4stdlife="n/a","n/a",IF(X$3&gt;(A4stdlife+$E117),(Input!$G$146*(1+rvanilla)^0.5)-SUM($G117:W117),(Input!$G$146*(1+rvanilla)^0.5)/A4stdlife))</f>
        <v>9.3718650929247235E-2</v>
      </c>
      <c r="Y117" s="164">
        <f>IF(A4stdlife="n/a","n/a",IF(Y$3&gt;(A4stdlife+$E117),(Input!$G$146*(1+rvanilla)^0.5)-SUM($G117:X117),(Input!$G$146*(1+rvanilla)^0.5)/A4stdlife))</f>
        <v>9.3718650929247235E-2</v>
      </c>
      <c r="Z117" s="164">
        <f>IF(A4stdlife="n/a","n/a",IF(Z$3&gt;(A4stdlife+$E117),(Input!$G$146*(1+rvanilla)^0.5)-SUM($G117:Y117),(Input!$G$146*(1+rvanilla)^0.5)/A4stdlife))</f>
        <v>9.3718650929247235E-2</v>
      </c>
      <c r="AA117" s="164">
        <f>IF(A4stdlife="n/a","n/a",IF(AA$3&gt;(A4stdlife+$E117),(Input!$G$146*(1+rvanilla)^0.5)-SUM($G117:Z117),(Input!$G$146*(1+rvanilla)^0.5)/A4stdlife))</f>
        <v>9.3718650929247235E-2</v>
      </c>
      <c r="AB117" s="164">
        <f>IF(A4stdlife="n/a","n/a",IF(AB$3&gt;(A4stdlife+$E117),(Input!$G$146*(1+rvanilla)^0.5)-SUM($G117:AA117),(Input!$G$146*(1+rvanilla)^0.5)/A4stdlife))</f>
        <v>9.3718650929247235E-2</v>
      </c>
      <c r="AC117" s="164">
        <f>IF(A4stdlife="n/a","n/a",IF(AC$3&gt;(A4stdlife+$E117),(Input!$G$146*(1+rvanilla)^0.5)-SUM($G117:AB117),(Input!$G$146*(1+rvanilla)^0.5)/A4stdlife))</f>
        <v>9.3718650929247235E-2</v>
      </c>
      <c r="AD117" s="164">
        <f>IF(A4stdlife="n/a","n/a",IF(AD$3&gt;(A4stdlife+$E117),(Input!$G$146*(1+rvanilla)^0.5)-SUM($G117:AC117),(Input!$G$146*(1+rvanilla)^0.5)/A4stdlife))</f>
        <v>9.3718650929247235E-2</v>
      </c>
      <c r="AE117" s="164">
        <f>IF(A4stdlife="n/a","n/a",IF(AE$3&gt;(A4stdlife+$E117),(Input!$G$146*(1+rvanilla)^0.5)-SUM($G117:AD117),(Input!$G$146*(1+rvanilla)^0.5)/A4stdlife))</f>
        <v>9.3718650929247235E-2</v>
      </c>
      <c r="AF117" s="164">
        <f>IF(A4stdlife="n/a","n/a",IF(AF$3&gt;(A4stdlife+$E117),(Input!$G$146*(1+rvanilla)^0.5)-SUM($G117:AE117),(Input!$G$146*(1+rvanilla)^0.5)/A4stdlife))</f>
        <v>9.3718650929247235E-2</v>
      </c>
      <c r="AG117" s="164">
        <f>IF(A4stdlife="n/a","n/a",IF(AG$3&gt;(A4stdlife+$E117),(Input!$G$146*(1+rvanilla)^0.5)-SUM($G117:AF117),(Input!$G$146*(1+rvanilla)^0.5)/A4stdlife))</f>
        <v>9.3718650929247235E-2</v>
      </c>
      <c r="AH117" s="164">
        <f>IF(A4stdlife="n/a","n/a",IF(AH$3&gt;(A4stdlife+$E117),(Input!$G$146*(1+rvanilla)^0.5)-SUM($G117:AG117),(Input!$G$146*(1+rvanilla)^0.5)/A4stdlife))</f>
        <v>9.3718650929247235E-2</v>
      </c>
      <c r="AI117" s="164">
        <f>IF(A4stdlife="n/a","n/a",IF(AI$3&gt;(A4stdlife+$E117),(Input!$G$146*(1+rvanilla)^0.5)-SUM($G117:AH117),(Input!$G$146*(1+rvanilla)^0.5)/A4stdlife))</f>
        <v>9.3718650929247235E-2</v>
      </c>
      <c r="AJ117" s="164">
        <f>IF(A4stdlife="n/a","n/a",IF(AJ$3&gt;(A4stdlife+$E117),(Input!$G$146*(1+rvanilla)^0.5)-SUM($G117:AI117),(Input!$G$146*(1+rvanilla)^0.5)/A4stdlife))</f>
        <v>9.3718650929247235E-2</v>
      </c>
      <c r="AK117" s="164">
        <f>IF(A4stdlife="n/a","n/a",IF(AK$3&gt;(A4stdlife+$E117),(Input!$G$146*(1+rvanilla)^0.5)-SUM($G117:AJ117),(Input!$G$146*(1+rvanilla)^0.5)/A4stdlife))</f>
        <v>9.3718650929247235E-2</v>
      </c>
      <c r="AL117" s="164">
        <f>IF(A4stdlife="n/a","n/a",IF(AL$3&gt;(A4stdlife+$E117),(Input!$G$146*(1+rvanilla)^0.5)-SUM($G117:AK117),(Input!$G$146*(1+rvanilla)^0.5)/A4stdlife))</f>
        <v>9.3718650929247235E-2</v>
      </c>
      <c r="AM117" s="164">
        <f>IF(A4stdlife="n/a","n/a",IF(AM$3&gt;(A4stdlife+$E117),(Input!$G$146*(1+rvanilla)^0.5)-SUM($G117:AL117),(Input!$G$146*(1+rvanilla)^0.5)/A4stdlife))</f>
        <v>9.3718650929247235E-2</v>
      </c>
      <c r="AN117" s="164">
        <f>IF(A4stdlife="n/a","n/a",IF(AN$3&gt;(A4stdlife+$E117),(Input!$G$146*(1+rvanilla)^0.5)-SUM($G117:AM117),(Input!$G$146*(1+rvanilla)^0.5)/A4stdlife))</f>
        <v>9.3718650929247235E-2</v>
      </c>
      <c r="AO117" s="164">
        <f>IF(A4stdlife="n/a","n/a",IF(AO$3&gt;(A4stdlife+$E117),(Input!$G$146*(1+rvanilla)^0.5)-SUM($G117:AN117),(Input!$G$146*(1+rvanilla)^0.5)/A4stdlife))</f>
        <v>9.3718650929247235E-2</v>
      </c>
      <c r="AP117" s="164">
        <f>IF(A4stdlife="n/a","n/a",IF(AP$3&gt;(A4stdlife+$E117),(Input!$G$146*(1+rvanilla)^0.5)-SUM($G117:AO117),(Input!$G$146*(1+rvanilla)^0.5)/A4stdlife))</f>
        <v>9.3718650929247235E-2</v>
      </c>
      <c r="AQ117" s="164">
        <f>IF(A4stdlife="n/a","n/a",IF(AQ$3&gt;(A4stdlife+$E117),(Input!$G$146*(1+rvanilla)^0.5)-SUM($G117:AP117),(Input!$G$146*(1+rvanilla)^0.5)/A4stdlife))</f>
        <v>9.3718650929247235E-2</v>
      </c>
      <c r="AR117" s="164">
        <f>IF(A4stdlife="n/a","n/a",IF(AR$3&gt;(A4stdlife+$E117),(Input!$G$146*(1+rvanilla)^0.5)-SUM($G117:AQ117),(Input!$G$146*(1+rvanilla)^0.5)/A4stdlife))</f>
        <v>9.3718650929247235E-2</v>
      </c>
      <c r="AS117" s="164">
        <f>IF(A4stdlife="n/a","n/a",IF(AS$3&gt;(A4stdlife+$E117),(Input!$G$146*(1+rvanilla)^0.5)-SUM($G117:AR117),(Input!$G$146*(1+rvanilla)^0.5)/A4stdlife))</f>
        <v>9.3718650929247235E-2</v>
      </c>
      <c r="AT117" s="164">
        <f>IF(A4stdlife="n/a","n/a",IF(AT$3&gt;(A4stdlife+$E117),(Input!$G$146*(1+rvanilla)^0.5)-SUM($G117:AS117),(Input!$G$146*(1+rvanilla)^0.5)/A4stdlife))</f>
        <v>9.3718650929247235E-2</v>
      </c>
      <c r="AU117" s="164">
        <f>IF(A4stdlife="n/a","n/a",IF(AU$3&gt;(A4stdlife+$E117),(Input!$G$146*(1+rvanilla)^0.5)-SUM($G117:AT117),(Input!$G$146*(1+rvanilla)^0.5)/A4stdlife))</f>
        <v>9.3718650929247235E-2</v>
      </c>
      <c r="AV117" s="164">
        <f>IF(A4stdlife="n/a","n/a",IF(AV$3&gt;(A4stdlife+$E117),(Input!$G$146*(1+rvanilla)^0.5)-SUM($G117:AU117),(Input!$G$146*(1+rvanilla)^0.5)/A4stdlife))</f>
        <v>9.3718650929247235E-2</v>
      </c>
      <c r="AW117" s="164">
        <f>IF(A4stdlife="n/a","n/a",IF(AW$3&gt;(A4stdlife+$E117),(Input!$G$146*(1+rvanilla)^0.5)-SUM($G117:AV117),(Input!$G$146*(1+rvanilla)^0.5)/A4stdlife))</f>
        <v>9.3718650929247235E-2</v>
      </c>
      <c r="AX117" s="164">
        <f>IF(A4stdlife="n/a","n/a",IF(AX$3&gt;(A4stdlife+$E117),(Input!$G$146*(1+rvanilla)^0.5)-SUM($G117:AW117),(Input!$G$146*(1+rvanilla)^0.5)/A4stdlife))</f>
        <v>9.3718650929247235E-2</v>
      </c>
      <c r="AY117" s="164">
        <f>IF(A4stdlife="n/a","n/a",IF(AY$3&gt;(A4stdlife+$E117),(Input!$G$146*(1+rvanilla)^0.5)-SUM($G117:AX117),(Input!$G$146*(1+rvanilla)^0.5)/A4stdlife))</f>
        <v>9.3718650929247235E-2</v>
      </c>
      <c r="AZ117" s="164">
        <f>IF(A4stdlife="n/a","n/a",IF(AZ$3&gt;(A4stdlife+$E117),(Input!$G$146*(1+rvanilla)^0.5)-SUM($G117:AY117),(Input!$G$146*(1+rvanilla)^0.5)/A4stdlife))</f>
        <v>9.3718650929247235E-2</v>
      </c>
      <c r="BA117" s="164">
        <f>IF(A4stdlife="n/a","n/a",IF(BA$3&gt;(A4stdlife+$E117),(Input!$G$146*(1+rvanilla)^0.5)-SUM($G117:AZ117),(Input!$G$146*(1+rvanilla)^0.5)/A4stdlife))</f>
        <v>9.3718650929247235E-2</v>
      </c>
      <c r="BB117" s="164">
        <f>IF(A4stdlife="n/a","n/a",IF(BB$3&gt;(A4stdlife+$E117),(Input!$G$146*(1+rvanilla)^0.5)-SUM($G117:BA117),(Input!$G$146*(1+rvanilla)^0.5)/A4stdlife))</f>
        <v>9.3718650929247235E-2</v>
      </c>
      <c r="BC117" s="164">
        <f>IF(A4stdlife="n/a","n/a",IF(BC$3&gt;(A4stdlife+$E117),(Input!$G$146*(1+rvanilla)^0.5)-SUM($G117:BB117),(Input!$G$146*(1+rvanilla)^0.5)/A4stdlife))</f>
        <v>9.3718650929247235E-2</v>
      </c>
      <c r="BD117" s="164">
        <f>IF(A4stdlife="n/a","n/a",IF(BD$3&gt;(A4stdlife+$E117),(Input!$G$146*(1+rvanilla)^0.5)-SUM($G117:BC117),(Input!$G$146*(1+rvanilla)^0.5)/A4stdlife))</f>
        <v>9.3718650929247235E-2</v>
      </c>
      <c r="BE117" s="164">
        <f>IF(A4stdlife="n/a","n/a",IF(BE$3&gt;(A4stdlife+$E117),(Input!$G$146*(1+rvanilla)^0.5)-SUM($G117:BD117),(Input!$G$146*(1+rvanilla)^0.5)/A4stdlife))</f>
        <v>9.3718650929247235E-2</v>
      </c>
      <c r="BF117" s="164">
        <f>IF(A4stdlife="n/a","n/a",IF(BF$3&gt;(A4stdlife+$E117),(Input!$G$146*(1+rvanilla)^0.5)-SUM($G117:BE117),(Input!$G$146*(1+rvanilla)^0.5)/A4stdlife))</f>
        <v>-2.6645352591003757E-15</v>
      </c>
      <c r="BG117" s="164">
        <f>IF(A4stdlife="n/a","n/a",IF(BG$3&gt;(A4stdlife+$E117),(Input!$G$146*(1+rvanilla)^0.5)-SUM($G117:BF117),(Input!$G$146*(1+rvanilla)^0.5)/A4stdlife))</f>
        <v>0</v>
      </c>
      <c r="BH117" s="164">
        <f>IF(A4stdlife="n/a","n/a",IF(BH$3&gt;(A4stdlife+$E117),(Input!$G$146*(1+rvanilla)^0.5)-SUM($G117:BG117),(Input!$G$146*(1+rvanilla)^0.5)/A4stdlife))</f>
        <v>0</v>
      </c>
      <c r="BI117" s="164">
        <f>IF(A4stdlife="n/a","n/a",IF(BI$3&gt;(A4stdlife+$E117),(Input!$G$146*(1+rvanilla)^0.5)-SUM($G117:BH117),(Input!$G$146*(1+rvanilla)^0.5)/A4stdlife))</f>
        <v>0</v>
      </c>
      <c r="BJ117" s="18"/>
      <c r="BK117" s="18"/>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hidden="1" outlineLevel="2">
      <c r="A118" s="18"/>
      <c r="B118" s="18"/>
      <c r="C118" s="36"/>
      <c r="D118" s="479"/>
      <c r="E118" s="283">
        <v>2</v>
      </c>
      <c r="F118" s="38"/>
      <c r="G118" s="391"/>
      <c r="H118" s="307"/>
      <c r="I118" s="164">
        <f>IF(A4stdlife="n/a","n/a",IF(I$3&gt;(A4stdlife+$E118),(Input!$H$146*(1+rvanilla)^0.5)-SUM($H118:H118),(Input!$H$146*(1+rvanilla)^0.5)/A4stdlife))</f>
        <v>0.19609450892813055</v>
      </c>
      <c r="J118" s="164">
        <f>IF(A4stdlife="n/a","n/a",IF(J$3&gt;(A4stdlife+$E118),(Input!$H$146*(1+rvanilla)^0.5)-SUM($H118:I118),(Input!$H$146*(1+rvanilla)^0.5)/A4stdlife))</f>
        <v>0.19609450892813055</v>
      </c>
      <c r="K118" s="164">
        <f>IF(A4stdlife="n/a","n/a",IF(K$3&gt;(A4stdlife+$E118),(Input!$H$146*(1+rvanilla)^0.5)-SUM($H118:J118),(Input!$H$146*(1+rvanilla)^0.5)/A4stdlife))</f>
        <v>0.19609450892813055</v>
      </c>
      <c r="L118" s="164">
        <f>IF(A4stdlife="n/a","n/a",IF(L$3&gt;(A4stdlife+$E118),(Input!$H$146*(1+rvanilla)^0.5)-SUM($H118:K118),(Input!$H$146*(1+rvanilla)^0.5)/A4stdlife))</f>
        <v>0.19609450892813055</v>
      </c>
      <c r="M118" s="164">
        <f>IF(A4stdlife="n/a","n/a",IF(M$3&gt;(A4stdlife+$E118),(Input!$H$146*(1+rvanilla)^0.5)-SUM($H118:L118),(Input!$H$146*(1+rvanilla)^0.5)/A4stdlife))</f>
        <v>0.19609450892813055</v>
      </c>
      <c r="N118" s="164">
        <f>IF(A4stdlife="n/a","n/a",IF(N$3&gt;(A4stdlife+$E118),(Input!$H$146*(1+rvanilla)^0.5)-SUM($H118:M118),(Input!$H$146*(1+rvanilla)^0.5)/A4stdlife))</f>
        <v>0.19609450892813055</v>
      </c>
      <c r="O118" s="164">
        <f>IF(A4stdlife="n/a","n/a",IF(O$3&gt;(A4stdlife+$E118),(Input!$H$146*(1+rvanilla)^0.5)-SUM($H118:N118),(Input!$H$146*(1+rvanilla)^0.5)/A4stdlife))</f>
        <v>0.19609450892813055</v>
      </c>
      <c r="P118" s="164">
        <f>IF(A4stdlife="n/a","n/a",IF(P$3&gt;(A4stdlife+$E118),(Input!$H$146*(1+rvanilla)^0.5)-SUM($H118:O118),(Input!$H$146*(1+rvanilla)^0.5)/A4stdlife))</f>
        <v>0.19609450892813055</v>
      </c>
      <c r="Q118" s="164">
        <f>IF(A4stdlife="n/a","n/a",IF(Q$3&gt;(A4stdlife+$E118),(Input!$H$146*(1+rvanilla)^0.5)-SUM($H118:P118),(Input!$H$146*(1+rvanilla)^0.5)/A4stdlife))</f>
        <v>0.19609450892813055</v>
      </c>
      <c r="R118" s="164">
        <f>IF(A4stdlife="n/a","n/a",IF(R$3&gt;(A4stdlife+$E118),(Input!$H$146*(1+rvanilla)^0.5)-SUM($H118:Q118),(Input!$H$146*(1+rvanilla)^0.5)/A4stdlife))</f>
        <v>0.19609450892813055</v>
      </c>
      <c r="S118" s="164">
        <f>IF(A4stdlife="n/a","n/a",IF(S$3&gt;(A4stdlife+$E118),(Input!$H$146*(1+rvanilla)^0.5)-SUM($H118:R118),(Input!$H$146*(1+rvanilla)^0.5)/A4stdlife))</f>
        <v>0.19609450892813055</v>
      </c>
      <c r="T118" s="164">
        <f>IF(A4stdlife="n/a","n/a",IF(T$3&gt;(A4stdlife+$E118),(Input!$H$146*(1+rvanilla)^0.5)-SUM($H118:S118),(Input!$H$146*(1+rvanilla)^0.5)/A4stdlife))</f>
        <v>0.19609450892813055</v>
      </c>
      <c r="U118" s="164">
        <f>IF(A4stdlife="n/a","n/a",IF(U$3&gt;(A4stdlife+$E118),(Input!$H$146*(1+rvanilla)^0.5)-SUM($H118:T118),(Input!$H$146*(1+rvanilla)^0.5)/A4stdlife))</f>
        <v>0.19609450892813055</v>
      </c>
      <c r="V118" s="164">
        <f>IF(A4stdlife="n/a","n/a",IF(V$3&gt;(A4stdlife+$E118),(Input!$H$146*(1+rvanilla)^0.5)-SUM($H118:U118),(Input!$H$146*(1+rvanilla)^0.5)/A4stdlife))</f>
        <v>0.19609450892813055</v>
      </c>
      <c r="W118" s="164">
        <f>IF(A4stdlife="n/a","n/a",IF(W$3&gt;(A4stdlife+$E118),(Input!$H$146*(1+rvanilla)^0.5)-SUM($H118:V118),(Input!$H$146*(1+rvanilla)^0.5)/A4stdlife))</f>
        <v>0.19609450892813055</v>
      </c>
      <c r="X118" s="164">
        <f>IF(A4stdlife="n/a","n/a",IF(X$3&gt;(A4stdlife+$E118),(Input!$H$146*(1+rvanilla)^0.5)-SUM($H118:W118),(Input!$H$146*(1+rvanilla)^0.5)/A4stdlife))</f>
        <v>0.19609450892813055</v>
      </c>
      <c r="Y118" s="164">
        <f>IF(A4stdlife="n/a","n/a",IF(Y$3&gt;(A4stdlife+$E118),(Input!$H$146*(1+rvanilla)^0.5)-SUM($H118:X118),(Input!$H$146*(1+rvanilla)^0.5)/A4stdlife))</f>
        <v>0.19609450892813055</v>
      </c>
      <c r="Z118" s="164">
        <f>IF(A4stdlife="n/a","n/a",IF(Z$3&gt;(A4stdlife+$E118),(Input!$H$146*(1+rvanilla)^0.5)-SUM($H118:Y118),(Input!$H$146*(1+rvanilla)^0.5)/A4stdlife))</f>
        <v>0.19609450892813055</v>
      </c>
      <c r="AA118" s="164">
        <f>IF(A4stdlife="n/a","n/a",IF(AA$3&gt;(A4stdlife+$E118),(Input!$H$146*(1+rvanilla)^0.5)-SUM($H118:Z118),(Input!$H$146*(1+rvanilla)^0.5)/A4stdlife))</f>
        <v>0.19609450892813055</v>
      </c>
      <c r="AB118" s="164">
        <f>IF(A4stdlife="n/a","n/a",IF(AB$3&gt;(A4stdlife+$E118),(Input!$H$146*(1+rvanilla)^0.5)-SUM($H118:AA118),(Input!$H$146*(1+rvanilla)^0.5)/A4stdlife))</f>
        <v>0.19609450892813055</v>
      </c>
      <c r="AC118" s="164">
        <f>IF(A4stdlife="n/a","n/a",IF(AC$3&gt;(A4stdlife+$E118),(Input!$H$146*(1+rvanilla)^0.5)-SUM($H118:AB118),(Input!$H$146*(1+rvanilla)^0.5)/A4stdlife))</f>
        <v>0.19609450892813055</v>
      </c>
      <c r="AD118" s="164">
        <f>IF(A4stdlife="n/a","n/a",IF(AD$3&gt;(A4stdlife+$E118),(Input!$H$146*(1+rvanilla)^0.5)-SUM($H118:AC118),(Input!$H$146*(1+rvanilla)^0.5)/A4stdlife))</f>
        <v>0.19609450892813055</v>
      </c>
      <c r="AE118" s="164">
        <f>IF(A4stdlife="n/a","n/a",IF(AE$3&gt;(A4stdlife+$E118),(Input!$H$146*(1+rvanilla)^0.5)-SUM($H118:AD118),(Input!$H$146*(1+rvanilla)^0.5)/A4stdlife))</f>
        <v>0.19609450892813055</v>
      </c>
      <c r="AF118" s="164">
        <f>IF(A4stdlife="n/a","n/a",IF(AF$3&gt;(A4stdlife+$E118),(Input!$H$146*(1+rvanilla)^0.5)-SUM($H118:AE118),(Input!$H$146*(1+rvanilla)^0.5)/A4stdlife))</f>
        <v>0.19609450892813055</v>
      </c>
      <c r="AG118" s="164">
        <f>IF(A4stdlife="n/a","n/a",IF(AG$3&gt;(A4stdlife+$E118),(Input!$H$146*(1+rvanilla)^0.5)-SUM($H118:AF118),(Input!$H$146*(1+rvanilla)^0.5)/A4stdlife))</f>
        <v>0.19609450892813055</v>
      </c>
      <c r="AH118" s="164">
        <f>IF(A4stdlife="n/a","n/a",IF(AH$3&gt;(A4stdlife+$E118),(Input!$H$146*(1+rvanilla)^0.5)-SUM($H118:AG118),(Input!$H$146*(1+rvanilla)^0.5)/A4stdlife))</f>
        <v>0.19609450892813055</v>
      </c>
      <c r="AI118" s="164">
        <f>IF(A4stdlife="n/a","n/a",IF(AI$3&gt;(A4stdlife+$E118),(Input!$H$146*(1+rvanilla)^0.5)-SUM($H118:AH118),(Input!$H$146*(1+rvanilla)^0.5)/A4stdlife))</f>
        <v>0.19609450892813055</v>
      </c>
      <c r="AJ118" s="164">
        <f>IF(A4stdlife="n/a","n/a",IF(AJ$3&gt;(A4stdlife+$E118),(Input!$H$146*(1+rvanilla)^0.5)-SUM($H118:AI118),(Input!$H$146*(1+rvanilla)^0.5)/A4stdlife))</f>
        <v>0.19609450892813055</v>
      </c>
      <c r="AK118" s="164">
        <f>IF(A4stdlife="n/a","n/a",IF(AK$3&gt;(A4stdlife+$E118),(Input!$H$146*(1+rvanilla)^0.5)-SUM($H118:AJ118),(Input!$H$146*(1+rvanilla)^0.5)/A4stdlife))</f>
        <v>0.19609450892813055</v>
      </c>
      <c r="AL118" s="164">
        <f>IF(A4stdlife="n/a","n/a",IF(AL$3&gt;(A4stdlife+$E118),(Input!$H$146*(1+rvanilla)^0.5)-SUM($H118:AK118),(Input!$H$146*(1+rvanilla)^0.5)/A4stdlife))</f>
        <v>0.19609450892813055</v>
      </c>
      <c r="AM118" s="164">
        <f>IF(A4stdlife="n/a","n/a",IF(AM$3&gt;(A4stdlife+$E118),(Input!$H$146*(1+rvanilla)^0.5)-SUM($H118:AL118),(Input!$H$146*(1+rvanilla)^0.5)/A4stdlife))</f>
        <v>0.19609450892813055</v>
      </c>
      <c r="AN118" s="164">
        <f>IF(A4stdlife="n/a","n/a",IF(AN$3&gt;(A4stdlife+$E118),(Input!$H$146*(1+rvanilla)^0.5)-SUM($H118:AM118),(Input!$H$146*(1+rvanilla)^0.5)/A4stdlife))</f>
        <v>0.19609450892813055</v>
      </c>
      <c r="AO118" s="164">
        <f>IF(A4stdlife="n/a","n/a",IF(AO$3&gt;(A4stdlife+$E118),(Input!$H$146*(1+rvanilla)^0.5)-SUM($H118:AN118),(Input!$H$146*(1+rvanilla)^0.5)/A4stdlife))</f>
        <v>0.19609450892813055</v>
      </c>
      <c r="AP118" s="164">
        <f>IF(A4stdlife="n/a","n/a",IF(AP$3&gt;(A4stdlife+$E118),(Input!$H$146*(1+rvanilla)^0.5)-SUM($H118:AO118),(Input!$H$146*(1+rvanilla)^0.5)/A4stdlife))</f>
        <v>0.19609450892813055</v>
      </c>
      <c r="AQ118" s="164">
        <f>IF(A4stdlife="n/a","n/a",IF(AQ$3&gt;(A4stdlife+$E118),(Input!$H$146*(1+rvanilla)^0.5)-SUM($H118:AP118),(Input!$H$146*(1+rvanilla)^0.5)/A4stdlife))</f>
        <v>0.19609450892813055</v>
      </c>
      <c r="AR118" s="164">
        <f>IF(A4stdlife="n/a","n/a",IF(AR$3&gt;(A4stdlife+$E118),(Input!$H$146*(1+rvanilla)^0.5)-SUM($H118:AQ118),(Input!$H$146*(1+rvanilla)^0.5)/A4stdlife))</f>
        <v>0.19609450892813055</v>
      </c>
      <c r="AS118" s="164">
        <f>IF(A4stdlife="n/a","n/a",IF(AS$3&gt;(A4stdlife+$E118),(Input!$H$146*(1+rvanilla)^0.5)-SUM($H118:AR118),(Input!$H$146*(1+rvanilla)^0.5)/A4stdlife))</f>
        <v>0.19609450892813055</v>
      </c>
      <c r="AT118" s="164">
        <f>IF(A4stdlife="n/a","n/a",IF(AT$3&gt;(A4stdlife+$E118),(Input!$H$146*(1+rvanilla)^0.5)-SUM($H118:AS118),(Input!$H$146*(1+rvanilla)^0.5)/A4stdlife))</f>
        <v>0.19609450892813055</v>
      </c>
      <c r="AU118" s="164">
        <f>IF(A4stdlife="n/a","n/a",IF(AU$3&gt;(A4stdlife+$E118),(Input!$H$146*(1+rvanilla)^0.5)-SUM($H118:AT118),(Input!$H$146*(1+rvanilla)^0.5)/A4stdlife))</f>
        <v>0.19609450892813055</v>
      </c>
      <c r="AV118" s="164">
        <f>IF(A4stdlife="n/a","n/a",IF(AV$3&gt;(A4stdlife+$E118),(Input!$H$146*(1+rvanilla)^0.5)-SUM($H118:AU118),(Input!$H$146*(1+rvanilla)^0.5)/A4stdlife))</f>
        <v>0.19609450892813055</v>
      </c>
      <c r="AW118" s="164">
        <f>IF(A4stdlife="n/a","n/a",IF(AW$3&gt;(A4stdlife+$E118),(Input!$H$146*(1+rvanilla)^0.5)-SUM($H118:AV118),(Input!$H$146*(1+rvanilla)^0.5)/A4stdlife))</f>
        <v>0.19609450892813055</v>
      </c>
      <c r="AX118" s="164">
        <f>IF(A4stdlife="n/a","n/a",IF(AX$3&gt;(A4stdlife+$E118),(Input!$H$146*(1+rvanilla)^0.5)-SUM($H118:AW118),(Input!$H$146*(1+rvanilla)^0.5)/A4stdlife))</f>
        <v>0.19609450892813055</v>
      </c>
      <c r="AY118" s="164">
        <f>IF(A4stdlife="n/a","n/a",IF(AY$3&gt;(A4stdlife+$E118),(Input!$H$146*(1+rvanilla)^0.5)-SUM($H118:AX118),(Input!$H$146*(1+rvanilla)^0.5)/A4stdlife))</f>
        <v>0.19609450892813055</v>
      </c>
      <c r="AZ118" s="164">
        <f>IF(A4stdlife="n/a","n/a",IF(AZ$3&gt;(A4stdlife+$E118),(Input!$H$146*(1+rvanilla)^0.5)-SUM($H118:AY118),(Input!$H$146*(1+rvanilla)^0.5)/A4stdlife))</f>
        <v>0.19609450892813055</v>
      </c>
      <c r="BA118" s="164">
        <f>IF(A4stdlife="n/a","n/a",IF(BA$3&gt;(A4stdlife+$E118),(Input!$H$146*(1+rvanilla)^0.5)-SUM($H118:AZ118),(Input!$H$146*(1+rvanilla)^0.5)/A4stdlife))</f>
        <v>0.19609450892813055</v>
      </c>
      <c r="BB118" s="164">
        <f>IF(A4stdlife="n/a","n/a",IF(BB$3&gt;(A4stdlife+$E118),(Input!$H$146*(1+rvanilla)^0.5)-SUM($H118:BA118),(Input!$H$146*(1+rvanilla)^0.5)/A4stdlife))</f>
        <v>0.19609450892813055</v>
      </c>
      <c r="BC118" s="164">
        <f>IF(A4stdlife="n/a","n/a",IF(BC$3&gt;(A4stdlife+$E118),(Input!$H$146*(1+rvanilla)^0.5)-SUM($H118:BB118),(Input!$H$146*(1+rvanilla)^0.5)/A4stdlife))</f>
        <v>0.19609450892813055</v>
      </c>
      <c r="BD118" s="164">
        <f>IF(A4stdlife="n/a","n/a",IF(BD$3&gt;(A4stdlife+$E118),(Input!$H$146*(1+rvanilla)^0.5)-SUM($H118:BC118),(Input!$H$146*(1+rvanilla)^0.5)/A4stdlife))</f>
        <v>0.19609450892813055</v>
      </c>
      <c r="BE118" s="164">
        <f>IF(A4stdlife="n/a","n/a",IF(BE$3&gt;(A4stdlife+$E118),(Input!$H$146*(1+rvanilla)^0.5)-SUM($H118:BD118),(Input!$H$146*(1+rvanilla)^0.5)/A4stdlife))</f>
        <v>0.19609450892813055</v>
      </c>
      <c r="BF118" s="164">
        <f>IF(A4stdlife="n/a","n/a",IF(BF$3&gt;(A4stdlife+$E118),(Input!$H$146*(1+rvanilla)^0.5)-SUM($H118:BE118),(Input!$H$146*(1+rvanilla)^0.5)/A4stdlife))</f>
        <v>0.19609450892813055</v>
      </c>
      <c r="BG118" s="164">
        <f>IF(A4stdlife="n/a","n/a",IF(BG$3&gt;(A4stdlife+$E118),(Input!$H$146*(1+rvanilla)^0.5)-SUM($H118:BF118),(Input!$H$146*(1+rvanilla)^0.5)/A4stdlife))</f>
        <v>5.3290705182007514E-15</v>
      </c>
      <c r="BH118" s="164">
        <f>IF(A4stdlife="n/a","n/a",IF(BH$3&gt;(A4stdlife+$E118),(Input!$H$146*(1+rvanilla)^0.5)-SUM($H118:BG118),(Input!$H$146*(1+rvanilla)^0.5)/A4stdlife))</f>
        <v>0</v>
      </c>
      <c r="BI118" s="164">
        <f>IF(A4stdlife="n/a","n/a",IF(BI$3&gt;(A4stdlife+$E118),(Input!$H$146*(1+rvanilla)^0.5)-SUM($H118:BH118),(Input!$H$146*(1+rvanilla)^0.5)/A4stdlife))</f>
        <v>0</v>
      </c>
      <c r="BJ118" s="18"/>
      <c r="BK118" s="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hidden="1" outlineLevel="2">
      <c r="A119" s="18"/>
      <c r="B119" s="18"/>
      <c r="C119" s="36"/>
      <c r="D119" s="479"/>
      <c r="E119" s="283">
        <v>3</v>
      </c>
      <c r="F119" s="38"/>
      <c r="G119" s="391"/>
      <c r="H119" s="308"/>
      <c r="I119" s="307"/>
      <c r="J119" s="164">
        <f>IF(A4stdlife="n/a","n/a",IF(J$3&gt;(A4stdlife+$E119),(Input!$I$146*(1+rvanilla)^0.5)-SUM($I119:I119),(Input!$I$146*(1+rvanilla)^0.5)/A4stdlife))</f>
        <v>5.340387111162509E-2</v>
      </c>
      <c r="K119" s="164">
        <f>IF(A4stdlife="n/a","n/a",IF(K$3&gt;(A4stdlife+$E119),(Input!$I$146*(1+rvanilla)^0.5)-SUM($I119:J119),(Input!$I$146*(1+rvanilla)^0.5)/A4stdlife))</f>
        <v>5.340387111162509E-2</v>
      </c>
      <c r="L119" s="164">
        <f>IF(A4stdlife="n/a","n/a",IF(L$3&gt;(A4stdlife+$E119),(Input!$I$146*(1+rvanilla)^0.5)-SUM($I119:K119),(Input!$I$146*(1+rvanilla)^0.5)/A4stdlife))</f>
        <v>5.340387111162509E-2</v>
      </c>
      <c r="M119" s="164">
        <f>IF(A4stdlife="n/a","n/a",IF(M$3&gt;(A4stdlife+$E119),(Input!$I$146*(1+rvanilla)^0.5)-SUM($I119:L119),(Input!$I$146*(1+rvanilla)^0.5)/A4stdlife))</f>
        <v>5.340387111162509E-2</v>
      </c>
      <c r="N119" s="164">
        <f>IF(A4stdlife="n/a","n/a",IF(N$3&gt;(A4stdlife+$E119),(Input!$I$146*(1+rvanilla)^0.5)-SUM($I119:M119),(Input!$I$146*(1+rvanilla)^0.5)/A4stdlife))</f>
        <v>5.340387111162509E-2</v>
      </c>
      <c r="O119" s="164">
        <f>IF(A4stdlife="n/a","n/a",IF(O$3&gt;(A4stdlife+$E119),(Input!$I$146*(1+rvanilla)^0.5)-SUM($I119:N119),(Input!$I$146*(1+rvanilla)^0.5)/A4stdlife))</f>
        <v>5.340387111162509E-2</v>
      </c>
      <c r="P119" s="164">
        <f>IF(A4stdlife="n/a","n/a",IF(P$3&gt;(A4stdlife+$E119),(Input!$I$146*(1+rvanilla)^0.5)-SUM($I119:O119),(Input!$I$146*(1+rvanilla)^0.5)/A4stdlife))</f>
        <v>5.340387111162509E-2</v>
      </c>
      <c r="Q119" s="164">
        <f>IF(A4stdlife="n/a","n/a",IF(Q$3&gt;(A4stdlife+$E119),(Input!$I$146*(1+rvanilla)^0.5)-SUM($I119:P119),(Input!$I$146*(1+rvanilla)^0.5)/A4stdlife))</f>
        <v>5.340387111162509E-2</v>
      </c>
      <c r="R119" s="164">
        <f>IF(A4stdlife="n/a","n/a",IF(R$3&gt;(A4stdlife+$E119),(Input!$I$146*(1+rvanilla)^0.5)-SUM($I119:Q119),(Input!$I$146*(1+rvanilla)^0.5)/A4stdlife))</f>
        <v>5.340387111162509E-2</v>
      </c>
      <c r="S119" s="164">
        <f>IF(A4stdlife="n/a","n/a",IF(S$3&gt;(A4stdlife+$E119),(Input!$I$146*(1+rvanilla)^0.5)-SUM($I119:R119),(Input!$I$146*(1+rvanilla)^0.5)/A4stdlife))</f>
        <v>5.340387111162509E-2</v>
      </c>
      <c r="T119" s="164">
        <f>IF(A4stdlife="n/a","n/a",IF(T$3&gt;(A4stdlife+$E119),(Input!$I$146*(1+rvanilla)^0.5)-SUM($I119:S119),(Input!$I$146*(1+rvanilla)^0.5)/A4stdlife))</f>
        <v>5.340387111162509E-2</v>
      </c>
      <c r="U119" s="164">
        <f>IF(A4stdlife="n/a","n/a",IF(U$3&gt;(A4stdlife+$E119),(Input!$I$146*(1+rvanilla)^0.5)-SUM($I119:T119),(Input!$I$146*(1+rvanilla)^0.5)/A4stdlife))</f>
        <v>5.340387111162509E-2</v>
      </c>
      <c r="V119" s="164">
        <f>IF(A4stdlife="n/a","n/a",IF(V$3&gt;(A4stdlife+$E119),(Input!$I$146*(1+rvanilla)^0.5)-SUM($I119:U119),(Input!$I$146*(1+rvanilla)^0.5)/A4stdlife))</f>
        <v>5.340387111162509E-2</v>
      </c>
      <c r="W119" s="164">
        <f>IF(A4stdlife="n/a","n/a",IF(W$3&gt;(A4stdlife+$E119),(Input!$I$146*(1+rvanilla)^0.5)-SUM($I119:V119),(Input!$I$146*(1+rvanilla)^0.5)/A4stdlife))</f>
        <v>5.340387111162509E-2</v>
      </c>
      <c r="X119" s="164">
        <f>IF(A4stdlife="n/a","n/a",IF(X$3&gt;(A4stdlife+$E119),(Input!$I$146*(1+rvanilla)^0.5)-SUM($I119:W119),(Input!$I$146*(1+rvanilla)^0.5)/A4stdlife))</f>
        <v>5.340387111162509E-2</v>
      </c>
      <c r="Y119" s="164">
        <f>IF(A4stdlife="n/a","n/a",IF(Y$3&gt;(A4stdlife+$E119),(Input!$I$146*(1+rvanilla)^0.5)-SUM($I119:X119),(Input!$I$146*(1+rvanilla)^0.5)/A4stdlife))</f>
        <v>5.340387111162509E-2</v>
      </c>
      <c r="Z119" s="164">
        <f>IF(A4stdlife="n/a","n/a",IF(Z$3&gt;(A4stdlife+$E119),(Input!$I$146*(1+rvanilla)^0.5)-SUM($I119:Y119),(Input!$I$146*(1+rvanilla)^0.5)/A4stdlife))</f>
        <v>5.340387111162509E-2</v>
      </c>
      <c r="AA119" s="164">
        <f>IF(A4stdlife="n/a","n/a",IF(AA$3&gt;(A4stdlife+$E119),(Input!$I$146*(1+rvanilla)^0.5)-SUM($I119:Z119),(Input!$I$146*(1+rvanilla)^0.5)/A4stdlife))</f>
        <v>5.340387111162509E-2</v>
      </c>
      <c r="AB119" s="164">
        <f>IF(A4stdlife="n/a","n/a",IF(AB$3&gt;(A4stdlife+$E119),(Input!$I$146*(1+rvanilla)^0.5)-SUM($I119:AA119),(Input!$I$146*(1+rvanilla)^0.5)/A4stdlife))</f>
        <v>5.340387111162509E-2</v>
      </c>
      <c r="AC119" s="164">
        <f>IF(A4stdlife="n/a","n/a",IF(AC$3&gt;(A4stdlife+$E119),(Input!$I$146*(1+rvanilla)^0.5)-SUM($I119:AB119),(Input!$I$146*(1+rvanilla)^0.5)/A4stdlife))</f>
        <v>5.340387111162509E-2</v>
      </c>
      <c r="AD119" s="164">
        <f>IF(A4stdlife="n/a","n/a",IF(AD$3&gt;(A4stdlife+$E119),(Input!$I$146*(1+rvanilla)^0.5)-SUM($I119:AC119),(Input!$I$146*(1+rvanilla)^0.5)/A4stdlife))</f>
        <v>5.340387111162509E-2</v>
      </c>
      <c r="AE119" s="164">
        <f>IF(A4stdlife="n/a","n/a",IF(AE$3&gt;(A4stdlife+$E119),(Input!$I$146*(1+rvanilla)^0.5)-SUM($I119:AD119),(Input!$I$146*(1+rvanilla)^0.5)/A4stdlife))</f>
        <v>5.340387111162509E-2</v>
      </c>
      <c r="AF119" s="164">
        <f>IF(A4stdlife="n/a","n/a",IF(AF$3&gt;(A4stdlife+$E119),(Input!$I$146*(1+rvanilla)^0.5)-SUM($I119:AE119),(Input!$I$146*(1+rvanilla)^0.5)/A4stdlife))</f>
        <v>5.340387111162509E-2</v>
      </c>
      <c r="AG119" s="164">
        <f>IF(A4stdlife="n/a","n/a",IF(AG$3&gt;(A4stdlife+$E119),(Input!$I$146*(1+rvanilla)^0.5)-SUM($I119:AF119),(Input!$I$146*(1+rvanilla)^0.5)/A4stdlife))</f>
        <v>5.340387111162509E-2</v>
      </c>
      <c r="AH119" s="164">
        <f>IF(A4stdlife="n/a","n/a",IF(AH$3&gt;(A4stdlife+$E119),(Input!$I$146*(1+rvanilla)^0.5)-SUM($I119:AG119),(Input!$I$146*(1+rvanilla)^0.5)/A4stdlife))</f>
        <v>5.340387111162509E-2</v>
      </c>
      <c r="AI119" s="164">
        <f>IF(A4stdlife="n/a","n/a",IF(AI$3&gt;(A4stdlife+$E119),(Input!$I$146*(1+rvanilla)^0.5)-SUM($I119:AH119),(Input!$I$146*(1+rvanilla)^0.5)/A4stdlife))</f>
        <v>5.340387111162509E-2</v>
      </c>
      <c r="AJ119" s="164">
        <f>IF(A4stdlife="n/a","n/a",IF(AJ$3&gt;(A4stdlife+$E119),(Input!$I$146*(1+rvanilla)^0.5)-SUM($I119:AI119),(Input!$I$146*(1+rvanilla)^0.5)/A4stdlife))</f>
        <v>5.340387111162509E-2</v>
      </c>
      <c r="AK119" s="164">
        <f>IF(A4stdlife="n/a","n/a",IF(AK$3&gt;(A4stdlife+$E119),(Input!$I$146*(1+rvanilla)^0.5)-SUM($I119:AJ119),(Input!$I$146*(1+rvanilla)^0.5)/A4stdlife))</f>
        <v>5.340387111162509E-2</v>
      </c>
      <c r="AL119" s="164">
        <f>IF(A4stdlife="n/a","n/a",IF(AL$3&gt;(A4stdlife+$E119),(Input!$I$146*(1+rvanilla)^0.5)-SUM($I119:AK119),(Input!$I$146*(1+rvanilla)^0.5)/A4stdlife))</f>
        <v>5.340387111162509E-2</v>
      </c>
      <c r="AM119" s="164">
        <f>IF(A4stdlife="n/a","n/a",IF(AM$3&gt;(A4stdlife+$E119),(Input!$I$146*(1+rvanilla)^0.5)-SUM($I119:AL119),(Input!$I$146*(1+rvanilla)^0.5)/A4stdlife))</f>
        <v>5.340387111162509E-2</v>
      </c>
      <c r="AN119" s="164">
        <f>IF(A4stdlife="n/a","n/a",IF(AN$3&gt;(A4stdlife+$E119),(Input!$I$146*(1+rvanilla)^0.5)-SUM($I119:AM119),(Input!$I$146*(1+rvanilla)^0.5)/A4stdlife))</f>
        <v>5.340387111162509E-2</v>
      </c>
      <c r="AO119" s="164">
        <f>IF(A4stdlife="n/a","n/a",IF(AO$3&gt;(A4stdlife+$E119),(Input!$I$146*(1+rvanilla)^0.5)-SUM($I119:AN119),(Input!$I$146*(1+rvanilla)^0.5)/A4stdlife))</f>
        <v>5.340387111162509E-2</v>
      </c>
      <c r="AP119" s="164">
        <f>IF(A4stdlife="n/a","n/a",IF(AP$3&gt;(A4stdlife+$E119),(Input!$I$146*(1+rvanilla)^0.5)-SUM($I119:AO119),(Input!$I$146*(1+rvanilla)^0.5)/A4stdlife))</f>
        <v>5.340387111162509E-2</v>
      </c>
      <c r="AQ119" s="164">
        <f>IF(A4stdlife="n/a","n/a",IF(AQ$3&gt;(A4stdlife+$E119),(Input!$I$146*(1+rvanilla)^0.5)-SUM($I119:AP119),(Input!$I$146*(1+rvanilla)^0.5)/A4stdlife))</f>
        <v>5.340387111162509E-2</v>
      </c>
      <c r="AR119" s="164">
        <f>IF(A4stdlife="n/a","n/a",IF(AR$3&gt;(A4stdlife+$E119),(Input!$I$146*(1+rvanilla)^0.5)-SUM($I119:AQ119),(Input!$I$146*(1+rvanilla)^0.5)/A4stdlife))</f>
        <v>5.340387111162509E-2</v>
      </c>
      <c r="AS119" s="164">
        <f>IF(A4stdlife="n/a","n/a",IF(AS$3&gt;(A4stdlife+$E119),(Input!$I$146*(1+rvanilla)^0.5)-SUM($I119:AR119),(Input!$I$146*(1+rvanilla)^0.5)/A4stdlife))</f>
        <v>5.340387111162509E-2</v>
      </c>
      <c r="AT119" s="164">
        <f>IF(A4stdlife="n/a","n/a",IF(AT$3&gt;(A4stdlife+$E119),(Input!$I$146*(1+rvanilla)^0.5)-SUM($I119:AS119),(Input!$I$146*(1+rvanilla)^0.5)/A4stdlife))</f>
        <v>5.340387111162509E-2</v>
      </c>
      <c r="AU119" s="164">
        <f>IF(A4stdlife="n/a","n/a",IF(AU$3&gt;(A4stdlife+$E119),(Input!$I$146*(1+rvanilla)^0.5)-SUM($I119:AT119),(Input!$I$146*(1+rvanilla)^0.5)/A4stdlife))</f>
        <v>5.340387111162509E-2</v>
      </c>
      <c r="AV119" s="164">
        <f>IF(A4stdlife="n/a","n/a",IF(AV$3&gt;(A4stdlife+$E119),(Input!$I$146*(1+rvanilla)^0.5)-SUM($I119:AU119),(Input!$I$146*(1+rvanilla)^0.5)/A4stdlife))</f>
        <v>5.340387111162509E-2</v>
      </c>
      <c r="AW119" s="164">
        <f>IF(A4stdlife="n/a","n/a",IF(AW$3&gt;(A4stdlife+$E119),(Input!$I$146*(1+rvanilla)^0.5)-SUM($I119:AV119),(Input!$I$146*(1+rvanilla)^0.5)/A4stdlife))</f>
        <v>5.340387111162509E-2</v>
      </c>
      <c r="AX119" s="164">
        <f>IF(A4stdlife="n/a","n/a",IF(AX$3&gt;(A4stdlife+$E119),(Input!$I$146*(1+rvanilla)^0.5)-SUM($I119:AW119),(Input!$I$146*(1+rvanilla)^0.5)/A4stdlife))</f>
        <v>5.340387111162509E-2</v>
      </c>
      <c r="AY119" s="164">
        <f>IF(A4stdlife="n/a","n/a",IF(AY$3&gt;(A4stdlife+$E119),(Input!$I$146*(1+rvanilla)^0.5)-SUM($I119:AX119),(Input!$I$146*(1+rvanilla)^0.5)/A4stdlife))</f>
        <v>5.340387111162509E-2</v>
      </c>
      <c r="AZ119" s="164">
        <f>IF(A4stdlife="n/a","n/a",IF(AZ$3&gt;(A4stdlife+$E119),(Input!$I$146*(1+rvanilla)^0.5)-SUM($I119:AY119),(Input!$I$146*(1+rvanilla)^0.5)/A4stdlife))</f>
        <v>5.340387111162509E-2</v>
      </c>
      <c r="BA119" s="164">
        <f>IF(A4stdlife="n/a","n/a",IF(BA$3&gt;(A4stdlife+$E119),(Input!$I$146*(1+rvanilla)^0.5)-SUM($I119:AZ119),(Input!$I$146*(1+rvanilla)^0.5)/A4stdlife))</f>
        <v>5.340387111162509E-2</v>
      </c>
      <c r="BB119" s="164">
        <f>IF(A4stdlife="n/a","n/a",IF(BB$3&gt;(A4stdlife+$E119),(Input!$I$146*(1+rvanilla)^0.5)-SUM($I119:BA119),(Input!$I$146*(1+rvanilla)^0.5)/A4stdlife))</f>
        <v>5.340387111162509E-2</v>
      </c>
      <c r="BC119" s="164">
        <f>IF(A4stdlife="n/a","n/a",IF(BC$3&gt;(A4stdlife+$E119),(Input!$I$146*(1+rvanilla)^0.5)-SUM($I119:BB119),(Input!$I$146*(1+rvanilla)^0.5)/A4stdlife))</f>
        <v>5.340387111162509E-2</v>
      </c>
      <c r="BD119" s="164">
        <f>IF(A4stdlife="n/a","n/a",IF(BD$3&gt;(A4stdlife+$E119),(Input!$I$146*(1+rvanilla)^0.5)-SUM($I119:BC119),(Input!$I$146*(1+rvanilla)^0.5)/A4stdlife))</f>
        <v>5.340387111162509E-2</v>
      </c>
      <c r="BE119" s="164">
        <f>IF(A4stdlife="n/a","n/a",IF(BE$3&gt;(A4stdlife+$E119),(Input!$I$146*(1+rvanilla)^0.5)-SUM($I119:BD119),(Input!$I$146*(1+rvanilla)^0.5)/A4stdlife))</f>
        <v>5.340387111162509E-2</v>
      </c>
      <c r="BF119" s="164">
        <f>IF(A4stdlife="n/a","n/a",IF(BF$3&gt;(A4stdlife+$E119),(Input!$I$146*(1+rvanilla)^0.5)-SUM($I119:BE119),(Input!$I$146*(1+rvanilla)^0.5)/A4stdlife))</f>
        <v>5.340387111162509E-2</v>
      </c>
      <c r="BG119" s="164">
        <f>IF(A4stdlife="n/a","n/a",IF(BG$3&gt;(A4stdlife+$E119),(Input!$I$146*(1+rvanilla)^0.5)-SUM($I119:BF119),(Input!$I$146*(1+rvanilla)^0.5)/A4stdlife))</f>
        <v>5.340387111162509E-2</v>
      </c>
      <c r="BH119" s="164">
        <f>IF(A4stdlife="n/a","n/a",IF(BH$3&gt;(A4stdlife+$E119),(Input!$I$146*(1+rvanilla)^0.5)-SUM($I119:BG119),(Input!$I$146*(1+rvanilla)^0.5)/A4stdlife))</f>
        <v>8.8817841970012523E-16</v>
      </c>
      <c r="BI119" s="164">
        <f>IF(A4stdlife="n/a","n/a",IF(BI$3&gt;(A4stdlife+$E119),(Input!$I$146*(1+rvanilla)^0.5)-SUM($I119:BH119),(Input!$I$146*(1+rvanilla)^0.5)/A4stdlife))</f>
        <v>0</v>
      </c>
      <c r="BJ119" s="18"/>
      <c r="BK119" s="18"/>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hidden="1" outlineLevel="2">
      <c r="A120" s="18"/>
      <c r="B120" s="18"/>
      <c r="C120" s="36"/>
      <c r="D120" s="479"/>
      <c r="E120" s="283">
        <v>4</v>
      </c>
      <c r="F120" s="38"/>
      <c r="G120" s="391"/>
      <c r="H120" s="308"/>
      <c r="I120" s="308"/>
      <c r="J120" s="307"/>
      <c r="K120" s="164">
        <f>IF(A4stdlife="n/a","n/a",IF(K$3&gt;(A4stdlife+$E120),(Input!$J$146*(1+rvanilla)^0.5)-SUM($J120:J120),(Input!$J$146*(1+rvanilla)^0.5)/A4stdlife))</f>
        <v>2.7919760079008298E-2</v>
      </c>
      <c r="L120" s="164">
        <f>IF(A4stdlife="n/a","n/a",IF(L$3&gt;(A4stdlife+$E120),(Input!$J$146*(1+rvanilla)^0.5)-SUM($J120:K120),(Input!$J$146*(1+rvanilla)^0.5)/A4stdlife))</f>
        <v>2.7919760079008298E-2</v>
      </c>
      <c r="M120" s="164">
        <f>IF(A4stdlife="n/a","n/a",IF(M$3&gt;(A4stdlife+$E120),(Input!$J$146*(1+rvanilla)^0.5)-SUM($J120:L120),(Input!$J$146*(1+rvanilla)^0.5)/A4stdlife))</f>
        <v>2.7919760079008298E-2</v>
      </c>
      <c r="N120" s="164">
        <f>IF(A4stdlife="n/a","n/a",IF(N$3&gt;(A4stdlife+$E120),(Input!$J$146*(1+rvanilla)^0.5)-SUM($J120:M120),(Input!$J$146*(1+rvanilla)^0.5)/A4stdlife))</f>
        <v>2.7919760079008298E-2</v>
      </c>
      <c r="O120" s="164">
        <f>IF(A4stdlife="n/a","n/a",IF(O$3&gt;(A4stdlife+$E120),(Input!$J$146*(1+rvanilla)^0.5)-SUM($J120:N120),(Input!$J$146*(1+rvanilla)^0.5)/A4stdlife))</f>
        <v>2.7919760079008298E-2</v>
      </c>
      <c r="P120" s="164">
        <f>IF(A4stdlife="n/a","n/a",IF(P$3&gt;(A4stdlife+$E120),(Input!$J$146*(1+rvanilla)^0.5)-SUM($J120:O120),(Input!$J$146*(1+rvanilla)^0.5)/A4stdlife))</f>
        <v>2.7919760079008298E-2</v>
      </c>
      <c r="Q120" s="164">
        <f>IF(A4stdlife="n/a","n/a",IF(Q$3&gt;(A4stdlife+$E120),(Input!$J$146*(1+rvanilla)^0.5)-SUM($J120:P120),(Input!$J$146*(1+rvanilla)^0.5)/A4stdlife))</f>
        <v>2.7919760079008298E-2</v>
      </c>
      <c r="R120" s="164">
        <f>IF(A4stdlife="n/a","n/a",IF(R$3&gt;(A4stdlife+$E120),(Input!$J$146*(1+rvanilla)^0.5)-SUM($J120:Q120),(Input!$J$146*(1+rvanilla)^0.5)/A4stdlife))</f>
        <v>2.7919760079008298E-2</v>
      </c>
      <c r="S120" s="164">
        <f>IF(A4stdlife="n/a","n/a",IF(S$3&gt;(A4stdlife+$E120),(Input!$J$146*(1+rvanilla)^0.5)-SUM($J120:R120),(Input!$J$146*(1+rvanilla)^0.5)/A4stdlife))</f>
        <v>2.7919760079008298E-2</v>
      </c>
      <c r="T120" s="164">
        <f>IF(A4stdlife="n/a","n/a",IF(T$3&gt;(A4stdlife+$E120),(Input!$J$146*(1+rvanilla)^0.5)-SUM($J120:S120),(Input!$J$146*(1+rvanilla)^0.5)/A4stdlife))</f>
        <v>2.7919760079008298E-2</v>
      </c>
      <c r="U120" s="164">
        <f>IF(A4stdlife="n/a","n/a",IF(U$3&gt;(A4stdlife+$E120),(Input!$J$146*(1+rvanilla)^0.5)-SUM($J120:T120),(Input!$J$146*(1+rvanilla)^0.5)/A4stdlife))</f>
        <v>2.7919760079008298E-2</v>
      </c>
      <c r="V120" s="164">
        <f>IF(A4stdlife="n/a","n/a",IF(V$3&gt;(A4stdlife+$E120),(Input!$J$146*(1+rvanilla)^0.5)-SUM($J120:U120),(Input!$J$146*(1+rvanilla)^0.5)/A4stdlife))</f>
        <v>2.7919760079008298E-2</v>
      </c>
      <c r="W120" s="164">
        <f>IF(A4stdlife="n/a","n/a",IF(W$3&gt;(A4stdlife+$E120),(Input!$J$146*(1+rvanilla)^0.5)-SUM($J120:V120),(Input!$J$146*(1+rvanilla)^0.5)/A4stdlife))</f>
        <v>2.7919760079008298E-2</v>
      </c>
      <c r="X120" s="164">
        <f>IF(A4stdlife="n/a","n/a",IF(X$3&gt;(A4stdlife+$E120),(Input!$J$146*(1+rvanilla)^0.5)-SUM($J120:W120),(Input!$J$146*(1+rvanilla)^0.5)/A4stdlife))</f>
        <v>2.7919760079008298E-2</v>
      </c>
      <c r="Y120" s="164">
        <f>IF(A4stdlife="n/a","n/a",IF(Y$3&gt;(A4stdlife+$E120),(Input!$J$146*(1+rvanilla)^0.5)-SUM($J120:X120),(Input!$J$146*(1+rvanilla)^0.5)/A4stdlife))</f>
        <v>2.7919760079008298E-2</v>
      </c>
      <c r="Z120" s="164">
        <f>IF(A4stdlife="n/a","n/a",IF(Z$3&gt;(A4stdlife+$E120),(Input!$J$146*(1+rvanilla)^0.5)-SUM($J120:Y120),(Input!$J$146*(1+rvanilla)^0.5)/A4stdlife))</f>
        <v>2.7919760079008298E-2</v>
      </c>
      <c r="AA120" s="164">
        <f>IF(A4stdlife="n/a","n/a",IF(AA$3&gt;(A4stdlife+$E120),(Input!$J$146*(1+rvanilla)^0.5)-SUM($J120:Z120),(Input!$J$146*(1+rvanilla)^0.5)/A4stdlife))</f>
        <v>2.7919760079008298E-2</v>
      </c>
      <c r="AB120" s="164">
        <f>IF(A4stdlife="n/a","n/a",IF(AB$3&gt;(A4stdlife+$E120),(Input!$J$146*(1+rvanilla)^0.5)-SUM($J120:AA120),(Input!$J$146*(1+rvanilla)^0.5)/A4stdlife))</f>
        <v>2.7919760079008298E-2</v>
      </c>
      <c r="AC120" s="164">
        <f>IF(A4stdlife="n/a","n/a",IF(AC$3&gt;(A4stdlife+$E120),(Input!$J$146*(1+rvanilla)^0.5)-SUM($J120:AB120),(Input!$J$146*(1+rvanilla)^0.5)/A4stdlife))</f>
        <v>2.7919760079008298E-2</v>
      </c>
      <c r="AD120" s="164">
        <f>IF(A4stdlife="n/a","n/a",IF(AD$3&gt;(A4stdlife+$E120),(Input!$J$146*(1+rvanilla)^0.5)-SUM($J120:AC120),(Input!$J$146*(1+rvanilla)^0.5)/A4stdlife))</f>
        <v>2.7919760079008298E-2</v>
      </c>
      <c r="AE120" s="164">
        <f>IF(A4stdlife="n/a","n/a",IF(AE$3&gt;(A4stdlife+$E120),(Input!$J$146*(1+rvanilla)^0.5)-SUM($J120:AD120),(Input!$J$146*(1+rvanilla)^0.5)/A4stdlife))</f>
        <v>2.7919760079008298E-2</v>
      </c>
      <c r="AF120" s="164">
        <f>IF(A4stdlife="n/a","n/a",IF(AF$3&gt;(A4stdlife+$E120),(Input!$J$146*(1+rvanilla)^0.5)-SUM($J120:AE120),(Input!$J$146*(1+rvanilla)^0.5)/A4stdlife))</f>
        <v>2.7919760079008298E-2</v>
      </c>
      <c r="AG120" s="164">
        <f>IF(A4stdlife="n/a","n/a",IF(AG$3&gt;(A4stdlife+$E120),(Input!$J$146*(1+rvanilla)^0.5)-SUM($J120:AF120),(Input!$J$146*(1+rvanilla)^0.5)/A4stdlife))</f>
        <v>2.7919760079008298E-2</v>
      </c>
      <c r="AH120" s="164">
        <f>IF(A4stdlife="n/a","n/a",IF(AH$3&gt;(A4stdlife+$E120),(Input!$J$146*(1+rvanilla)^0.5)-SUM($J120:AG120),(Input!$J$146*(1+rvanilla)^0.5)/A4stdlife))</f>
        <v>2.7919760079008298E-2</v>
      </c>
      <c r="AI120" s="164">
        <f>IF(A4stdlife="n/a","n/a",IF(AI$3&gt;(A4stdlife+$E120),(Input!$J$146*(1+rvanilla)^0.5)-SUM($J120:AH120),(Input!$J$146*(1+rvanilla)^0.5)/A4stdlife))</f>
        <v>2.7919760079008298E-2</v>
      </c>
      <c r="AJ120" s="164">
        <f>IF(A4stdlife="n/a","n/a",IF(AJ$3&gt;(A4stdlife+$E120),(Input!$J$146*(1+rvanilla)^0.5)-SUM($J120:AI120),(Input!$J$146*(1+rvanilla)^0.5)/A4stdlife))</f>
        <v>2.7919760079008298E-2</v>
      </c>
      <c r="AK120" s="164">
        <f>IF(A4stdlife="n/a","n/a",IF(AK$3&gt;(A4stdlife+$E120),(Input!$J$146*(1+rvanilla)^0.5)-SUM($J120:AJ120),(Input!$J$146*(1+rvanilla)^0.5)/A4stdlife))</f>
        <v>2.7919760079008298E-2</v>
      </c>
      <c r="AL120" s="164">
        <f>IF(A4stdlife="n/a","n/a",IF(AL$3&gt;(A4stdlife+$E120),(Input!$J$146*(1+rvanilla)^0.5)-SUM($J120:AK120),(Input!$J$146*(1+rvanilla)^0.5)/A4stdlife))</f>
        <v>2.7919760079008298E-2</v>
      </c>
      <c r="AM120" s="164">
        <f>IF(A4stdlife="n/a","n/a",IF(AM$3&gt;(A4stdlife+$E120),(Input!$J$146*(1+rvanilla)^0.5)-SUM($J120:AL120),(Input!$J$146*(1+rvanilla)^0.5)/A4stdlife))</f>
        <v>2.7919760079008298E-2</v>
      </c>
      <c r="AN120" s="164">
        <f>IF(A4stdlife="n/a","n/a",IF(AN$3&gt;(A4stdlife+$E120),(Input!$J$146*(1+rvanilla)^0.5)-SUM($J120:AM120),(Input!$J$146*(1+rvanilla)^0.5)/A4stdlife))</f>
        <v>2.7919760079008298E-2</v>
      </c>
      <c r="AO120" s="164">
        <f>IF(A4stdlife="n/a","n/a",IF(AO$3&gt;(A4stdlife+$E120),(Input!$J$146*(1+rvanilla)^0.5)-SUM($J120:AN120),(Input!$J$146*(1+rvanilla)^0.5)/A4stdlife))</f>
        <v>2.7919760079008298E-2</v>
      </c>
      <c r="AP120" s="164">
        <f>IF(A4stdlife="n/a","n/a",IF(AP$3&gt;(A4stdlife+$E120),(Input!$J$146*(1+rvanilla)^0.5)-SUM($J120:AO120),(Input!$J$146*(1+rvanilla)^0.5)/A4stdlife))</f>
        <v>2.7919760079008298E-2</v>
      </c>
      <c r="AQ120" s="164">
        <f>IF(A4stdlife="n/a","n/a",IF(AQ$3&gt;(A4stdlife+$E120),(Input!$J$146*(1+rvanilla)^0.5)-SUM($J120:AP120),(Input!$J$146*(1+rvanilla)^0.5)/A4stdlife))</f>
        <v>2.7919760079008298E-2</v>
      </c>
      <c r="AR120" s="164">
        <f>IF(A4stdlife="n/a","n/a",IF(AR$3&gt;(A4stdlife+$E120),(Input!$J$146*(1+rvanilla)^0.5)-SUM($J120:AQ120),(Input!$J$146*(1+rvanilla)^0.5)/A4stdlife))</f>
        <v>2.7919760079008298E-2</v>
      </c>
      <c r="AS120" s="164">
        <f>IF(A4stdlife="n/a","n/a",IF(AS$3&gt;(A4stdlife+$E120),(Input!$J$146*(1+rvanilla)^0.5)-SUM($J120:AR120),(Input!$J$146*(1+rvanilla)^0.5)/A4stdlife))</f>
        <v>2.7919760079008298E-2</v>
      </c>
      <c r="AT120" s="164">
        <f>IF(A4stdlife="n/a","n/a",IF(AT$3&gt;(A4stdlife+$E120),(Input!$J$146*(1+rvanilla)^0.5)-SUM($J120:AS120),(Input!$J$146*(1+rvanilla)^0.5)/A4stdlife))</f>
        <v>2.7919760079008298E-2</v>
      </c>
      <c r="AU120" s="164">
        <f>IF(A4stdlife="n/a","n/a",IF(AU$3&gt;(A4stdlife+$E120),(Input!$J$146*(1+rvanilla)^0.5)-SUM($J120:AT120),(Input!$J$146*(1+rvanilla)^0.5)/A4stdlife))</f>
        <v>2.7919760079008298E-2</v>
      </c>
      <c r="AV120" s="164">
        <f>IF(A4stdlife="n/a","n/a",IF(AV$3&gt;(A4stdlife+$E120),(Input!$J$146*(1+rvanilla)^0.5)-SUM($J120:AU120),(Input!$J$146*(1+rvanilla)^0.5)/A4stdlife))</f>
        <v>2.7919760079008298E-2</v>
      </c>
      <c r="AW120" s="164">
        <f>IF(A4stdlife="n/a","n/a",IF(AW$3&gt;(A4stdlife+$E120),(Input!$J$146*(1+rvanilla)^0.5)-SUM($J120:AV120),(Input!$J$146*(1+rvanilla)^0.5)/A4stdlife))</f>
        <v>2.7919760079008298E-2</v>
      </c>
      <c r="AX120" s="164">
        <f>IF(A4stdlife="n/a","n/a",IF(AX$3&gt;(A4stdlife+$E120),(Input!$J$146*(1+rvanilla)^0.5)-SUM($J120:AW120),(Input!$J$146*(1+rvanilla)^0.5)/A4stdlife))</f>
        <v>2.7919760079008298E-2</v>
      </c>
      <c r="AY120" s="164">
        <f>IF(A4stdlife="n/a","n/a",IF(AY$3&gt;(A4stdlife+$E120),(Input!$J$146*(1+rvanilla)^0.5)-SUM($J120:AX120),(Input!$J$146*(1+rvanilla)^0.5)/A4stdlife))</f>
        <v>2.7919760079008298E-2</v>
      </c>
      <c r="AZ120" s="164">
        <f>IF(A4stdlife="n/a","n/a",IF(AZ$3&gt;(A4stdlife+$E120),(Input!$J$146*(1+rvanilla)^0.5)-SUM($J120:AY120),(Input!$J$146*(1+rvanilla)^0.5)/A4stdlife))</f>
        <v>2.7919760079008298E-2</v>
      </c>
      <c r="BA120" s="164">
        <f>IF(A4stdlife="n/a","n/a",IF(BA$3&gt;(A4stdlife+$E120),(Input!$J$146*(1+rvanilla)^0.5)-SUM($J120:AZ120),(Input!$J$146*(1+rvanilla)^0.5)/A4stdlife))</f>
        <v>2.7919760079008298E-2</v>
      </c>
      <c r="BB120" s="164">
        <f>IF(A4stdlife="n/a","n/a",IF(BB$3&gt;(A4stdlife+$E120),(Input!$J$146*(1+rvanilla)^0.5)-SUM($J120:BA120),(Input!$J$146*(1+rvanilla)^0.5)/A4stdlife))</f>
        <v>2.7919760079008298E-2</v>
      </c>
      <c r="BC120" s="164">
        <f>IF(A4stdlife="n/a","n/a",IF(BC$3&gt;(A4stdlife+$E120),(Input!$J$146*(1+rvanilla)^0.5)-SUM($J120:BB120),(Input!$J$146*(1+rvanilla)^0.5)/A4stdlife))</f>
        <v>2.7919760079008298E-2</v>
      </c>
      <c r="BD120" s="164">
        <f>IF(A4stdlife="n/a","n/a",IF(BD$3&gt;(A4stdlife+$E120),(Input!$J$146*(1+rvanilla)^0.5)-SUM($J120:BC120),(Input!$J$146*(1+rvanilla)^0.5)/A4stdlife))</f>
        <v>2.7919760079008298E-2</v>
      </c>
      <c r="BE120" s="164">
        <f>IF(A4stdlife="n/a","n/a",IF(BE$3&gt;(A4stdlife+$E120),(Input!$J$146*(1+rvanilla)^0.5)-SUM($J120:BD120),(Input!$J$146*(1+rvanilla)^0.5)/A4stdlife))</f>
        <v>2.7919760079008298E-2</v>
      </c>
      <c r="BF120" s="164">
        <f>IF(A4stdlife="n/a","n/a",IF(BF$3&gt;(A4stdlife+$E120),(Input!$J$146*(1+rvanilla)^0.5)-SUM($J120:BE120),(Input!$J$146*(1+rvanilla)^0.5)/A4stdlife))</f>
        <v>2.7919760079008298E-2</v>
      </c>
      <c r="BG120" s="164">
        <f>IF(A4stdlife="n/a","n/a",IF(BG$3&gt;(A4stdlife+$E120),(Input!$J$146*(1+rvanilla)^0.5)-SUM($J120:BF120),(Input!$J$146*(1+rvanilla)^0.5)/A4stdlife))</f>
        <v>2.7919760079008298E-2</v>
      </c>
      <c r="BH120" s="164">
        <f>IF(A4stdlife="n/a","n/a",IF(BH$3&gt;(A4stdlife+$E120),(Input!$J$146*(1+rvanilla)^0.5)-SUM($J120:BG120),(Input!$J$146*(1+rvanilla)^0.5)/A4stdlife))</f>
        <v>2.7919760079008298E-2</v>
      </c>
      <c r="BI120" s="164">
        <f>IF(A4stdlife="n/a","n/a",IF(BI$3&gt;(A4stdlife+$E120),(Input!$J$146*(1+rvanilla)^0.5)-SUM($J120:BH120),(Input!$J$146*(1+rvanilla)^0.5)/A4stdlife))</f>
        <v>8.8817841970012523E-16</v>
      </c>
      <c r="BJ120" s="18"/>
      <c r="BK120" s="18"/>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hidden="1" outlineLevel="2">
      <c r="A121" s="18"/>
      <c r="B121" s="18"/>
      <c r="C121" s="36"/>
      <c r="D121" s="479"/>
      <c r="E121" s="283">
        <v>5</v>
      </c>
      <c r="F121" s="38"/>
      <c r="G121" s="391"/>
      <c r="H121" s="308"/>
      <c r="I121" s="308"/>
      <c r="J121" s="308"/>
      <c r="K121" s="307"/>
      <c r="L121" s="164">
        <f>IF(A4stdlife="n/a","n/a",IF(L$3&gt;(A4stdlife+$E121),(Input!$K$146*(1+rvanilla)^0.5)-SUM($K121:K121),(Input!$K$146*(1+rvanilla)^0.5)/A4stdlife))</f>
        <v>3.1704938234398308E-2</v>
      </c>
      <c r="M121" s="164">
        <f>IF(A4stdlife="n/a","n/a",IF(M$3&gt;(A4stdlife+$E121),(Input!$K$146*(1+rvanilla)^0.5)-SUM($K121:L121),(Input!$K$146*(1+rvanilla)^0.5)/A4stdlife))</f>
        <v>3.1704938234398308E-2</v>
      </c>
      <c r="N121" s="164">
        <f>IF(A4stdlife="n/a","n/a",IF(N$3&gt;(A4stdlife+$E121),(Input!$K$146*(1+rvanilla)^0.5)-SUM($K121:M121),(Input!$K$146*(1+rvanilla)^0.5)/A4stdlife))</f>
        <v>3.1704938234398308E-2</v>
      </c>
      <c r="O121" s="164">
        <f>IF(A4stdlife="n/a","n/a",IF(O$3&gt;(A4stdlife+$E121),(Input!$K$146*(1+rvanilla)^0.5)-SUM($K121:N121),(Input!$K$146*(1+rvanilla)^0.5)/A4stdlife))</f>
        <v>3.1704938234398308E-2</v>
      </c>
      <c r="P121" s="164">
        <f>IF(A4stdlife="n/a","n/a",IF(P$3&gt;(A4stdlife+$E121),(Input!$K$146*(1+rvanilla)^0.5)-SUM($K121:O121),(Input!$K$146*(1+rvanilla)^0.5)/A4stdlife))</f>
        <v>3.1704938234398308E-2</v>
      </c>
      <c r="Q121" s="164">
        <f>IF(A4stdlife="n/a","n/a",IF(Q$3&gt;(A4stdlife+$E121),(Input!$K$146*(1+rvanilla)^0.5)-SUM($K121:P121),(Input!$K$146*(1+rvanilla)^0.5)/A4stdlife))</f>
        <v>3.1704938234398308E-2</v>
      </c>
      <c r="R121" s="164">
        <f>IF(A4stdlife="n/a","n/a",IF(R$3&gt;(A4stdlife+$E121),(Input!$K$146*(1+rvanilla)^0.5)-SUM($K121:Q121),(Input!$K$146*(1+rvanilla)^0.5)/A4stdlife))</f>
        <v>3.1704938234398308E-2</v>
      </c>
      <c r="S121" s="164">
        <f>IF(A4stdlife="n/a","n/a",IF(S$3&gt;(A4stdlife+$E121),(Input!$K$146*(1+rvanilla)^0.5)-SUM($K121:R121),(Input!$K$146*(1+rvanilla)^0.5)/A4stdlife))</f>
        <v>3.1704938234398308E-2</v>
      </c>
      <c r="T121" s="164">
        <f>IF(A4stdlife="n/a","n/a",IF(T$3&gt;(A4stdlife+$E121),(Input!$K$146*(1+rvanilla)^0.5)-SUM($K121:S121),(Input!$K$146*(1+rvanilla)^0.5)/A4stdlife))</f>
        <v>3.1704938234398308E-2</v>
      </c>
      <c r="U121" s="164">
        <f>IF(A4stdlife="n/a","n/a",IF(U$3&gt;(A4stdlife+$E121),(Input!$K$146*(1+rvanilla)^0.5)-SUM($K121:T121),(Input!$K$146*(1+rvanilla)^0.5)/A4stdlife))</f>
        <v>3.1704938234398308E-2</v>
      </c>
      <c r="V121" s="164">
        <f>IF(A4stdlife="n/a","n/a",IF(V$3&gt;(A4stdlife+$E121),(Input!$K$146*(1+rvanilla)^0.5)-SUM($K121:U121),(Input!$K$146*(1+rvanilla)^0.5)/A4stdlife))</f>
        <v>3.1704938234398308E-2</v>
      </c>
      <c r="W121" s="164">
        <f>IF(A4stdlife="n/a","n/a",IF(W$3&gt;(A4stdlife+$E121),(Input!$K$146*(1+rvanilla)^0.5)-SUM($K121:V121),(Input!$K$146*(1+rvanilla)^0.5)/A4stdlife))</f>
        <v>3.1704938234398308E-2</v>
      </c>
      <c r="X121" s="164">
        <f>IF(A4stdlife="n/a","n/a",IF(X$3&gt;(A4stdlife+$E121),(Input!$K$146*(1+rvanilla)^0.5)-SUM($K121:W121),(Input!$K$146*(1+rvanilla)^0.5)/A4stdlife))</f>
        <v>3.1704938234398308E-2</v>
      </c>
      <c r="Y121" s="164">
        <f>IF(A4stdlife="n/a","n/a",IF(Y$3&gt;(A4stdlife+$E121),(Input!$K$146*(1+rvanilla)^0.5)-SUM($K121:X121),(Input!$K$146*(1+rvanilla)^0.5)/A4stdlife))</f>
        <v>3.1704938234398308E-2</v>
      </c>
      <c r="Z121" s="164">
        <f>IF(A4stdlife="n/a","n/a",IF(Z$3&gt;(A4stdlife+$E121),(Input!$K$146*(1+rvanilla)^0.5)-SUM($K121:Y121),(Input!$K$146*(1+rvanilla)^0.5)/A4stdlife))</f>
        <v>3.1704938234398308E-2</v>
      </c>
      <c r="AA121" s="164">
        <f>IF(A4stdlife="n/a","n/a",IF(AA$3&gt;(A4stdlife+$E121),(Input!$K$146*(1+rvanilla)^0.5)-SUM($K121:Z121),(Input!$K$146*(1+rvanilla)^0.5)/A4stdlife))</f>
        <v>3.1704938234398308E-2</v>
      </c>
      <c r="AB121" s="164">
        <f>IF(A4stdlife="n/a","n/a",IF(AB$3&gt;(A4stdlife+$E121),(Input!$K$146*(1+rvanilla)^0.5)-SUM($K121:AA121),(Input!$K$146*(1+rvanilla)^0.5)/A4stdlife))</f>
        <v>3.1704938234398308E-2</v>
      </c>
      <c r="AC121" s="164">
        <f>IF(A4stdlife="n/a","n/a",IF(AC$3&gt;(A4stdlife+$E121),(Input!$K$146*(1+rvanilla)^0.5)-SUM($K121:AB121),(Input!$K$146*(1+rvanilla)^0.5)/A4stdlife))</f>
        <v>3.1704938234398308E-2</v>
      </c>
      <c r="AD121" s="164">
        <f>IF(A4stdlife="n/a","n/a",IF(AD$3&gt;(A4stdlife+$E121),(Input!$K$146*(1+rvanilla)^0.5)-SUM($K121:AC121),(Input!$K$146*(1+rvanilla)^0.5)/A4stdlife))</f>
        <v>3.1704938234398308E-2</v>
      </c>
      <c r="AE121" s="164">
        <f>IF(A4stdlife="n/a","n/a",IF(AE$3&gt;(A4stdlife+$E121),(Input!$K$146*(1+rvanilla)^0.5)-SUM($K121:AD121),(Input!$K$146*(1+rvanilla)^0.5)/A4stdlife))</f>
        <v>3.1704938234398308E-2</v>
      </c>
      <c r="AF121" s="164">
        <f>IF(A4stdlife="n/a","n/a",IF(AF$3&gt;(A4stdlife+$E121),(Input!$K$146*(1+rvanilla)^0.5)-SUM($K121:AE121),(Input!$K$146*(1+rvanilla)^0.5)/A4stdlife))</f>
        <v>3.1704938234398308E-2</v>
      </c>
      <c r="AG121" s="164">
        <f>IF(A4stdlife="n/a","n/a",IF(AG$3&gt;(A4stdlife+$E121),(Input!$K$146*(1+rvanilla)^0.5)-SUM($K121:AF121),(Input!$K$146*(1+rvanilla)^0.5)/A4stdlife))</f>
        <v>3.1704938234398308E-2</v>
      </c>
      <c r="AH121" s="164">
        <f>IF(A4stdlife="n/a","n/a",IF(AH$3&gt;(A4stdlife+$E121),(Input!$K$146*(1+rvanilla)^0.5)-SUM($K121:AG121),(Input!$K$146*(1+rvanilla)^0.5)/A4stdlife))</f>
        <v>3.1704938234398308E-2</v>
      </c>
      <c r="AI121" s="164">
        <f>IF(A4stdlife="n/a","n/a",IF(AI$3&gt;(A4stdlife+$E121),(Input!$K$146*(1+rvanilla)^0.5)-SUM($K121:AH121),(Input!$K$146*(1+rvanilla)^0.5)/A4stdlife))</f>
        <v>3.1704938234398308E-2</v>
      </c>
      <c r="AJ121" s="164">
        <f>IF(A4stdlife="n/a","n/a",IF(AJ$3&gt;(A4stdlife+$E121),(Input!$K$146*(1+rvanilla)^0.5)-SUM($K121:AI121),(Input!$K$146*(1+rvanilla)^0.5)/A4stdlife))</f>
        <v>3.1704938234398308E-2</v>
      </c>
      <c r="AK121" s="164">
        <f>IF(A4stdlife="n/a","n/a",IF(AK$3&gt;(A4stdlife+$E121),(Input!$K$146*(1+rvanilla)^0.5)-SUM($K121:AJ121),(Input!$K$146*(1+rvanilla)^0.5)/A4stdlife))</f>
        <v>3.1704938234398308E-2</v>
      </c>
      <c r="AL121" s="164">
        <f>IF(A4stdlife="n/a","n/a",IF(AL$3&gt;(A4stdlife+$E121),(Input!$K$146*(1+rvanilla)^0.5)-SUM($K121:AK121),(Input!$K$146*(1+rvanilla)^0.5)/A4stdlife))</f>
        <v>3.1704938234398308E-2</v>
      </c>
      <c r="AM121" s="164">
        <f>IF(A4stdlife="n/a","n/a",IF(AM$3&gt;(A4stdlife+$E121),(Input!$K$146*(1+rvanilla)^0.5)-SUM($K121:AL121),(Input!$K$146*(1+rvanilla)^0.5)/A4stdlife))</f>
        <v>3.1704938234398308E-2</v>
      </c>
      <c r="AN121" s="164">
        <f>IF(A4stdlife="n/a","n/a",IF(AN$3&gt;(A4stdlife+$E121),(Input!$K$146*(1+rvanilla)^0.5)-SUM($K121:AM121),(Input!$K$146*(1+rvanilla)^0.5)/A4stdlife))</f>
        <v>3.1704938234398308E-2</v>
      </c>
      <c r="AO121" s="164">
        <f>IF(A4stdlife="n/a","n/a",IF(AO$3&gt;(A4stdlife+$E121),(Input!$K$146*(1+rvanilla)^0.5)-SUM($K121:AN121),(Input!$K$146*(1+rvanilla)^0.5)/A4stdlife))</f>
        <v>3.1704938234398308E-2</v>
      </c>
      <c r="AP121" s="164">
        <f>IF(A4stdlife="n/a","n/a",IF(AP$3&gt;(A4stdlife+$E121),(Input!$K$146*(1+rvanilla)^0.5)-SUM($K121:AO121),(Input!$K$146*(1+rvanilla)^0.5)/A4stdlife))</f>
        <v>3.1704938234398308E-2</v>
      </c>
      <c r="AQ121" s="164">
        <f>IF(A4stdlife="n/a","n/a",IF(AQ$3&gt;(A4stdlife+$E121),(Input!$K$146*(1+rvanilla)^0.5)-SUM($K121:AP121),(Input!$K$146*(1+rvanilla)^0.5)/A4stdlife))</f>
        <v>3.1704938234398308E-2</v>
      </c>
      <c r="AR121" s="164">
        <f>IF(A4stdlife="n/a","n/a",IF(AR$3&gt;(A4stdlife+$E121),(Input!$K$146*(1+rvanilla)^0.5)-SUM($K121:AQ121),(Input!$K$146*(1+rvanilla)^0.5)/A4stdlife))</f>
        <v>3.1704938234398308E-2</v>
      </c>
      <c r="AS121" s="164">
        <f>IF(A4stdlife="n/a","n/a",IF(AS$3&gt;(A4stdlife+$E121),(Input!$K$146*(1+rvanilla)^0.5)-SUM($K121:AR121),(Input!$K$146*(1+rvanilla)^0.5)/A4stdlife))</f>
        <v>3.1704938234398308E-2</v>
      </c>
      <c r="AT121" s="164">
        <f>IF(A4stdlife="n/a","n/a",IF(AT$3&gt;(A4stdlife+$E121),(Input!$K$146*(1+rvanilla)^0.5)-SUM($K121:AS121),(Input!$K$146*(1+rvanilla)^0.5)/A4stdlife))</f>
        <v>3.1704938234398308E-2</v>
      </c>
      <c r="AU121" s="164">
        <f>IF(A4stdlife="n/a","n/a",IF(AU$3&gt;(A4stdlife+$E121),(Input!$K$146*(1+rvanilla)^0.5)-SUM($K121:AT121),(Input!$K$146*(1+rvanilla)^0.5)/A4stdlife))</f>
        <v>3.1704938234398308E-2</v>
      </c>
      <c r="AV121" s="164">
        <f>IF(A4stdlife="n/a","n/a",IF(AV$3&gt;(A4stdlife+$E121),(Input!$K$146*(1+rvanilla)^0.5)-SUM($K121:AU121),(Input!$K$146*(1+rvanilla)^0.5)/A4stdlife))</f>
        <v>3.1704938234398308E-2</v>
      </c>
      <c r="AW121" s="164">
        <f>IF(A4stdlife="n/a","n/a",IF(AW$3&gt;(A4stdlife+$E121),(Input!$K$146*(1+rvanilla)^0.5)-SUM($K121:AV121),(Input!$K$146*(1+rvanilla)^0.5)/A4stdlife))</f>
        <v>3.1704938234398308E-2</v>
      </c>
      <c r="AX121" s="164">
        <f>IF(A4stdlife="n/a","n/a",IF(AX$3&gt;(A4stdlife+$E121),(Input!$K$146*(1+rvanilla)^0.5)-SUM($K121:AW121),(Input!$K$146*(1+rvanilla)^0.5)/A4stdlife))</f>
        <v>3.1704938234398308E-2</v>
      </c>
      <c r="AY121" s="164">
        <f>IF(A4stdlife="n/a","n/a",IF(AY$3&gt;(A4stdlife+$E121),(Input!$K$146*(1+rvanilla)^0.5)-SUM($K121:AX121),(Input!$K$146*(1+rvanilla)^0.5)/A4stdlife))</f>
        <v>3.1704938234398308E-2</v>
      </c>
      <c r="AZ121" s="164">
        <f>IF(A4stdlife="n/a","n/a",IF(AZ$3&gt;(A4stdlife+$E121),(Input!$K$146*(1+rvanilla)^0.5)-SUM($K121:AY121),(Input!$K$146*(1+rvanilla)^0.5)/A4stdlife))</f>
        <v>3.1704938234398308E-2</v>
      </c>
      <c r="BA121" s="164">
        <f>IF(A4stdlife="n/a","n/a",IF(BA$3&gt;(A4stdlife+$E121),(Input!$K$146*(1+rvanilla)^0.5)-SUM($K121:AZ121),(Input!$K$146*(1+rvanilla)^0.5)/A4stdlife))</f>
        <v>3.1704938234398308E-2</v>
      </c>
      <c r="BB121" s="164">
        <f>IF(A4stdlife="n/a","n/a",IF(BB$3&gt;(A4stdlife+$E121),(Input!$K$146*(1+rvanilla)^0.5)-SUM($K121:BA121),(Input!$K$146*(1+rvanilla)^0.5)/A4stdlife))</f>
        <v>3.1704938234398308E-2</v>
      </c>
      <c r="BC121" s="164">
        <f>IF(A4stdlife="n/a","n/a",IF(BC$3&gt;(A4stdlife+$E121),(Input!$K$146*(1+rvanilla)^0.5)-SUM($K121:BB121),(Input!$K$146*(1+rvanilla)^0.5)/A4stdlife))</f>
        <v>3.1704938234398308E-2</v>
      </c>
      <c r="BD121" s="164">
        <f>IF(A4stdlife="n/a","n/a",IF(BD$3&gt;(A4stdlife+$E121),(Input!$K$146*(1+rvanilla)^0.5)-SUM($K121:BC121),(Input!$K$146*(1+rvanilla)^0.5)/A4stdlife))</f>
        <v>3.1704938234398308E-2</v>
      </c>
      <c r="BE121" s="164">
        <f>IF(A4stdlife="n/a","n/a",IF(BE$3&gt;(A4stdlife+$E121),(Input!$K$146*(1+rvanilla)^0.5)-SUM($K121:BD121),(Input!$K$146*(1+rvanilla)^0.5)/A4stdlife))</f>
        <v>3.1704938234398308E-2</v>
      </c>
      <c r="BF121" s="164">
        <f>IF(A4stdlife="n/a","n/a",IF(BF$3&gt;(A4stdlife+$E121),(Input!$K$146*(1+rvanilla)^0.5)-SUM($K121:BE121),(Input!$K$146*(1+rvanilla)^0.5)/A4stdlife))</f>
        <v>3.1704938234398308E-2</v>
      </c>
      <c r="BG121" s="164">
        <f>IF(A4stdlife="n/a","n/a",IF(BG$3&gt;(A4stdlife+$E121),(Input!$K$146*(1+rvanilla)^0.5)-SUM($K121:BF121),(Input!$K$146*(1+rvanilla)^0.5)/A4stdlife))</f>
        <v>3.1704938234398308E-2</v>
      </c>
      <c r="BH121" s="164">
        <f>IF(A4stdlife="n/a","n/a",IF(BH$3&gt;(A4stdlife+$E121),(Input!$K$146*(1+rvanilla)^0.5)-SUM($K121:BG121),(Input!$K$146*(1+rvanilla)^0.5)/A4stdlife))</f>
        <v>3.1704938234398308E-2</v>
      </c>
      <c r="BI121" s="164">
        <f>IF(A4stdlife="n/a","n/a",IF(BI$3&gt;(A4stdlife+$E121),(Input!$K$146*(1+rvanilla)^0.5)-SUM($K121:BH121),(Input!$K$146*(1+rvanilla)^0.5)/A4stdlife))</f>
        <v>3.1704938234398308E-2</v>
      </c>
      <c r="BJ121" s="18"/>
      <c r="BK121" s="18"/>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hidden="1" outlineLevel="2">
      <c r="A122" s="18"/>
      <c r="B122" s="18"/>
      <c r="C122" s="36"/>
      <c r="D122" s="479"/>
      <c r="E122" s="283">
        <v>6</v>
      </c>
      <c r="F122" s="38"/>
      <c r="G122" s="391"/>
      <c r="H122" s="308"/>
      <c r="I122" s="308"/>
      <c r="J122" s="308"/>
      <c r="K122" s="308"/>
      <c r="L122" s="307"/>
      <c r="M122" s="164">
        <f>IF(A4stdlife="n/a","n/a",IF(M$3&gt;(A4stdlife+$E122),(Input!$L$146*(1+rvanilla)^0.5)-SUM($L122:L122),(Input!$L$146*(1+rvanilla)^0.5)/A4stdlife))</f>
        <v>0</v>
      </c>
      <c r="N122" s="164">
        <f>IF(A4stdlife="n/a","n/a",IF(N$3&gt;(A4stdlife+$E122),(Input!$L$146*(1+rvanilla)^0.5)-SUM($L122:M122),(Input!$L$146*(1+rvanilla)^0.5)/A4stdlife))</f>
        <v>0</v>
      </c>
      <c r="O122" s="164">
        <f>IF(A4stdlife="n/a","n/a",IF(O$3&gt;(A4stdlife+$E122),(Input!$L$146*(1+rvanilla)^0.5)-SUM($L122:N122),(Input!$L$146*(1+rvanilla)^0.5)/A4stdlife))</f>
        <v>0</v>
      </c>
      <c r="P122" s="164">
        <f>IF(A4stdlife="n/a","n/a",IF(P$3&gt;(A4stdlife+$E122),(Input!$L$146*(1+rvanilla)^0.5)-SUM($L122:O122),(Input!$L$146*(1+rvanilla)^0.5)/A4stdlife))</f>
        <v>0</v>
      </c>
      <c r="Q122" s="164">
        <f>IF(A4stdlife="n/a","n/a",IF(Q$3&gt;(A4stdlife+$E122),(Input!$L$146*(1+rvanilla)^0.5)-SUM($L122:P122),(Input!$L$146*(1+rvanilla)^0.5)/A4stdlife))</f>
        <v>0</v>
      </c>
      <c r="R122" s="164">
        <f>IF(A4stdlife="n/a","n/a",IF(R$3&gt;(A4stdlife+$E122),(Input!$L$146*(1+rvanilla)^0.5)-SUM($L122:Q122),(Input!$L$146*(1+rvanilla)^0.5)/A4stdlife))</f>
        <v>0</v>
      </c>
      <c r="S122" s="164">
        <f>IF(A4stdlife="n/a","n/a",IF(S$3&gt;(A4stdlife+$E122),(Input!$L$146*(1+rvanilla)^0.5)-SUM($L122:R122),(Input!$L$146*(1+rvanilla)^0.5)/A4stdlife))</f>
        <v>0</v>
      </c>
      <c r="T122" s="164">
        <f>IF(A4stdlife="n/a","n/a",IF(T$3&gt;(A4stdlife+$E122),(Input!$L$146*(1+rvanilla)^0.5)-SUM($L122:S122),(Input!$L$146*(1+rvanilla)^0.5)/A4stdlife))</f>
        <v>0</v>
      </c>
      <c r="U122" s="164">
        <f>IF(A4stdlife="n/a","n/a",IF(U$3&gt;(A4stdlife+$E122),(Input!$L$146*(1+rvanilla)^0.5)-SUM($L122:T122),(Input!$L$146*(1+rvanilla)^0.5)/A4stdlife))</f>
        <v>0</v>
      </c>
      <c r="V122" s="164">
        <f>IF(A4stdlife="n/a","n/a",IF(V$3&gt;(A4stdlife+$E122),(Input!$L$146*(1+rvanilla)^0.5)-SUM($L122:U122),(Input!$L$146*(1+rvanilla)^0.5)/A4stdlife))</f>
        <v>0</v>
      </c>
      <c r="W122" s="164">
        <f>IF(A4stdlife="n/a","n/a",IF(W$3&gt;(A4stdlife+$E122),(Input!$L$146*(1+rvanilla)^0.5)-SUM($L122:V122),(Input!$L$146*(1+rvanilla)^0.5)/A4stdlife))</f>
        <v>0</v>
      </c>
      <c r="X122" s="164">
        <f>IF(A4stdlife="n/a","n/a",IF(X$3&gt;(A4stdlife+$E122),(Input!$L$146*(1+rvanilla)^0.5)-SUM($L122:W122),(Input!$L$146*(1+rvanilla)^0.5)/A4stdlife))</f>
        <v>0</v>
      </c>
      <c r="Y122" s="164">
        <f>IF(A4stdlife="n/a","n/a",IF(Y$3&gt;(A4stdlife+$E122),(Input!$L$146*(1+rvanilla)^0.5)-SUM($L122:X122),(Input!$L$146*(1+rvanilla)^0.5)/A4stdlife))</f>
        <v>0</v>
      </c>
      <c r="Z122" s="164">
        <f>IF(A4stdlife="n/a","n/a",IF(Z$3&gt;(A4stdlife+$E122),(Input!$L$146*(1+rvanilla)^0.5)-SUM($L122:Y122),(Input!$L$146*(1+rvanilla)^0.5)/A4stdlife))</f>
        <v>0</v>
      </c>
      <c r="AA122" s="164">
        <f>IF(A4stdlife="n/a","n/a",IF(AA$3&gt;(A4stdlife+$E122),(Input!$L$146*(1+rvanilla)^0.5)-SUM($L122:Z122),(Input!$L$146*(1+rvanilla)^0.5)/A4stdlife))</f>
        <v>0</v>
      </c>
      <c r="AB122" s="164">
        <f>IF(A4stdlife="n/a","n/a",IF(AB$3&gt;(A4stdlife+$E122),(Input!$L$146*(1+rvanilla)^0.5)-SUM($L122:AA122),(Input!$L$146*(1+rvanilla)^0.5)/A4stdlife))</f>
        <v>0</v>
      </c>
      <c r="AC122" s="164">
        <f>IF(A4stdlife="n/a","n/a",IF(AC$3&gt;(A4stdlife+$E122),(Input!$L$146*(1+rvanilla)^0.5)-SUM($L122:AB122),(Input!$L$146*(1+rvanilla)^0.5)/A4stdlife))</f>
        <v>0</v>
      </c>
      <c r="AD122" s="164">
        <f>IF(A4stdlife="n/a","n/a",IF(AD$3&gt;(A4stdlife+$E122),(Input!$L$146*(1+rvanilla)^0.5)-SUM($L122:AC122),(Input!$L$146*(1+rvanilla)^0.5)/A4stdlife))</f>
        <v>0</v>
      </c>
      <c r="AE122" s="164">
        <f>IF(A4stdlife="n/a","n/a",IF(AE$3&gt;(A4stdlife+$E122),(Input!$L$146*(1+rvanilla)^0.5)-SUM($L122:AD122),(Input!$L$146*(1+rvanilla)^0.5)/A4stdlife))</f>
        <v>0</v>
      </c>
      <c r="AF122" s="164">
        <f>IF(A4stdlife="n/a","n/a",IF(AF$3&gt;(A4stdlife+$E122),(Input!$L$146*(1+rvanilla)^0.5)-SUM($L122:AE122),(Input!$L$146*(1+rvanilla)^0.5)/A4stdlife))</f>
        <v>0</v>
      </c>
      <c r="AG122" s="164">
        <f>IF(A4stdlife="n/a","n/a",IF(AG$3&gt;(A4stdlife+$E122),(Input!$L$146*(1+rvanilla)^0.5)-SUM($L122:AF122),(Input!$L$146*(1+rvanilla)^0.5)/A4stdlife))</f>
        <v>0</v>
      </c>
      <c r="AH122" s="164">
        <f>IF(A4stdlife="n/a","n/a",IF(AH$3&gt;(A4stdlife+$E122),(Input!$L$146*(1+rvanilla)^0.5)-SUM($L122:AG122),(Input!$L$146*(1+rvanilla)^0.5)/A4stdlife))</f>
        <v>0</v>
      </c>
      <c r="AI122" s="164">
        <f>IF(A4stdlife="n/a","n/a",IF(AI$3&gt;(A4stdlife+$E122),(Input!$L$146*(1+rvanilla)^0.5)-SUM($L122:AH122),(Input!$L$146*(1+rvanilla)^0.5)/A4stdlife))</f>
        <v>0</v>
      </c>
      <c r="AJ122" s="164">
        <f>IF(A4stdlife="n/a","n/a",IF(AJ$3&gt;(A4stdlife+$E122),(Input!$L$146*(1+rvanilla)^0.5)-SUM($L122:AI122),(Input!$L$146*(1+rvanilla)^0.5)/A4stdlife))</f>
        <v>0</v>
      </c>
      <c r="AK122" s="164">
        <f>IF(A4stdlife="n/a","n/a",IF(AK$3&gt;(A4stdlife+$E122),(Input!$L$146*(1+rvanilla)^0.5)-SUM($L122:AJ122),(Input!$L$146*(1+rvanilla)^0.5)/A4stdlife))</f>
        <v>0</v>
      </c>
      <c r="AL122" s="164">
        <f>IF(A4stdlife="n/a","n/a",IF(AL$3&gt;(A4stdlife+$E122),(Input!$L$146*(1+rvanilla)^0.5)-SUM($L122:AK122),(Input!$L$146*(1+rvanilla)^0.5)/A4stdlife))</f>
        <v>0</v>
      </c>
      <c r="AM122" s="164">
        <f>IF(A4stdlife="n/a","n/a",IF(AM$3&gt;(A4stdlife+$E122),(Input!$L$146*(1+rvanilla)^0.5)-SUM($L122:AL122),(Input!$L$146*(1+rvanilla)^0.5)/A4stdlife))</f>
        <v>0</v>
      </c>
      <c r="AN122" s="164">
        <f>IF(A4stdlife="n/a","n/a",IF(AN$3&gt;(A4stdlife+$E122),(Input!$L$146*(1+rvanilla)^0.5)-SUM($L122:AM122),(Input!$L$146*(1+rvanilla)^0.5)/A4stdlife))</f>
        <v>0</v>
      </c>
      <c r="AO122" s="164">
        <f>IF(A4stdlife="n/a","n/a",IF(AO$3&gt;(A4stdlife+$E122),(Input!$L$146*(1+rvanilla)^0.5)-SUM($L122:AN122),(Input!$L$146*(1+rvanilla)^0.5)/A4stdlife))</f>
        <v>0</v>
      </c>
      <c r="AP122" s="164">
        <f>IF(A4stdlife="n/a","n/a",IF(AP$3&gt;(A4stdlife+$E122),(Input!$L$146*(1+rvanilla)^0.5)-SUM($L122:AO122),(Input!$L$146*(1+rvanilla)^0.5)/A4stdlife))</f>
        <v>0</v>
      </c>
      <c r="AQ122" s="164">
        <f>IF(A4stdlife="n/a","n/a",IF(AQ$3&gt;(A4stdlife+$E122),(Input!$L$146*(1+rvanilla)^0.5)-SUM($L122:AP122),(Input!$L$146*(1+rvanilla)^0.5)/A4stdlife))</f>
        <v>0</v>
      </c>
      <c r="AR122" s="164">
        <f>IF(A4stdlife="n/a","n/a",IF(AR$3&gt;(A4stdlife+$E122),(Input!$L$146*(1+rvanilla)^0.5)-SUM($L122:AQ122),(Input!$L$146*(1+rvanilla)^0.5)/A4stdlife))</f>
        <v>0</v>
      </c>
      <c r="AS122" s="164">
        <f>IF(A4stdlife="n/a","n/a",IF(AS$3&gt;(A4stdlife+$E122),(Input!$L$146*(1+rvanilla)^0.5)-SUM($L122:AR122),(Input!$L$146*(1+rvanilla)^0.5)/A4stdlife))</f>
        <v>0</v>
      </c>
      <c r="AT122" s="164">
        <f>IF(A4stdlife="n/a","n/a",IF(AT$3&gt;(A4stdlife+$E122),(Input!$L$146*(1+rvanilla)^0.5)-SUM($L122:AS122),(Input!$L$146*(1+rvanilla)^0.5)/A4stdlife))</f>
        <v>0</v>
      </c>
      <c r="AU122" s="164">
        <f>IF(A4stdlife="n/a","n/a",IF(AU$3&gt;(A4stdlife+$E122),(Input!$L$146*(1+rvanilla)^0.5)-SUM($L122:AT122),(Input!$L$146*(1+rvanilla)^0.5)/A4stdlife))</f>
        <v>0</v>
      </c>
      <c r="AV122" s="164">
        <f>IF(A4stdlife="n/a","n/a",IF(AV$3&gt;(A4stdlife+$E122),(Input!$L$146*(1+rvanilla)^0.5)-SUM($L122:AU122),(Input!$L$146*(1+rvanilla)^0.5)/A4stdlife))</f>
        <v>0</v>
      </c>
      <c r="AW122" s="164">
        <f>IF(A4stdlife="n/a","n/a",IF(AW$3&gt;(A4stdlife+$E122),(Input!$L$146*(1+rvanilla)^0.5)-SUM($L122:AV122),(Input!$L$146*(1+rvanilla)^0.5)/A4stdlife))</f>
        <v>0</v>
      </c>
      <c r="AX122" s="164">
        <f>IF(A4stdlife="n/a","n/a",IF(AX$3&gt;(A4stdlife+$E122),(Input!$L$146*(1+rvanilla)^0.5)-SUM($L122:AW122),(Input!$L$146*(1+rvanilla)^0.5)/A4stdlife))</f>
        <v>0</v>
      </c>
      <c r="AY122" s="164">
        <f>IF(A4stdlife="n/a","n/a",IF(AY$3&gt;(A4stdlife+$E122),(Input!$L$146*(1+rvanilla)^0.5)-SUM($L122:AX122),(Input!$L$146*(1+rvanilla)^0.5)/A4stdlife))</f>
        <v>0</v>
      </c>
      <c r="AZ122" s="164">
        <f>IF(A4stdlife="n/a","n/a",IF(AZ$3&gt;(A4stdlife+$E122),(Input!$L$146*(1+rvanilla)^0.5)-SUM($L122:AY122),(Input!$L$146*(1+rvanilla)^0.5)/A4stdlife))</f>
        <v>0</v>
      </c>
      <c r="BA122" s="164">
        <f>IF(A4stdlife="n/a","n/a",IF(BA$3&gt;(A4stdlife+$E122),(Input!$L$146*(1+rvanilla)^0.5)-SUM($L122:AZ122),(Input!$L$146*(1+rvanilla)^0.5)/A4stdlife))</f>
        <v>0</v>
      </c>
      <c r="BB122" s="164">
        <f>IF(A4stdlife="n/a","n/a",IF(BB$3&gt;(A4stdlife+$E122),(Input!$L$146*(1+rvanilla)^0.5)-SUM($L122:BA122),(Input!$L$146*(1+rvanilla)^0.5)/A4stdlife))</f>
        <v>0</v>
      </c>
      <c r="BC122" s="164">
        <f>IF(A4stdlife="n/a","n/a",IF(BC$3&gt;(A4stdlife+$E122),(Input!$L$146*(1+rvanilla)^0.5)-SUM($L122:BB122),(Input!$L$146*(1+rvanilla)^0.5)/A4stdlife))</f>
        <v>0</v>
      </c>
      <c r="BD122" s="164">
        <f>IF(A4stdlife="n/a","n/a",IF(BD$3&gt;(A4stdlife+$E122),(Input!$L$146*(1+rvanilla)^0.5)-SUM($L122:BC122),(Input!$L$146*(1+rvanilla)^0.5)/A4stdlife))</f>
        <v>0</v>
      </c>
      <c r="BE122" s="164">
        <f>IF(A4stdlife="n/a","n/a",IF(BE$3&gt;(A4stdlife+$E122),(Input!$L$146*(1+rvanilla)^0.5)-SUM($L122:BD122),(Input!$L$146*(1+rvanilla)^0.5)/A4stdlife))</f>
        <v>0</v>
      </c>
      <c r="BF122" s="164">
        <f>IF(A4stdlife="n/a","n/a",IF(BF$3&gt;(A4stdlife+$E122),(Input!$L$146*(1+rvanilla)^0.5)-SUM($L122:BE122),(Input!$L$146*(1+rvanilla)^0.5)/A4stdlife))</f>
        <v>0</v>
      </c>
      <c r="BG122" s="164">
        <f>IF(A4stdlife="n/a","n/a",IF(BG$3&gt;(A4stdlife+$E122),(Input!$L$146*(1+rvanilla)^0.5)-SUM($L122:BF122),(Input!$L$146*(1+rvanilla)^0.5)/A4stdlife))</f>
        <v>0</v>
      </c>
      <c r="BH122" s="164">
        <f>IF(A4stdlife="n/a","n/a",IF(BH$3&gt;(A4stdlife+$E122),(Input!$L$146*(1+rvanilla)^0.5)-SUM($L122:BG122),(Input!$L$146*(1+rvanilla)^0.5)/A4stdlife))</f>
        <v>0</v>
      </c>
      <c r="BI122" s="164">
        <f>IF(A4stdlife="n/a","n/a",IF(BI$3&gt;(A4stdlife+$E122),(Input!$L$146*(1+rvanilla)^0.5)-SUM($L122:BH122),(Input!$L$146*(1+rvanilla)^0.5)/A4stdlife))</f>
        <v>0</v>
      </c>
      <c r="BJ122" s="18"/>
      <c r="BK122" s="18"/>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hidden="1" outlineLevel="2">
      <c r="A123" s="18"/>
      <c r="B123" s="18"/>
      <c r="C123" s="36"/>
      <c r="D123" s="479"/>
      <c r="E123" s="283">
        <v>7</v>
      </c>
      <c r="F123" s="38"/>
      <c r="G123" s="391"/>
      <c r="H123" s="308"/>
      <c r="I123" s="308"/>
      <c r="J123" s="308"/>
      <c r="K123" s="308"/>
      <c r="L123" s="308"/>
      <c r="M123" s="307"/>
      <c r="N123" s="164">
        <f>IF(A4stdlife="n/a","n/a",IF(N$3&gt;(A4stdlife+$E123),(Input!$M$146*(1+rvanilla)^0.5)-SUM($M123:M123),(Input!$M$146*(1+rvanilla)^0.5)/A4stdlife))</f>
        <v>0</v>
      </c>
      <c r="O123" s="164">
        <f>IF(A4stdlife="n/a","n/a",IF(O$3&gt;(A4stdlife+$E123),(Input!$M$146*(1+rvanilla)^0.5)-SUM($M123:N123),(Input!$M$146*(1+rvanilla)^0.5)/A4stdlife))</f>
        <v>0</v>
      </c>
      <c r="P123" s="164">
        <f>IF(A4stdlife="n/a","n/a",IF(P$3&gt;(A4stdlife+$E123),(Input!$M$146*(1+rvanilla)^0.5)-SUM($M123:O123),(Input!$M$146*(1+rvanilla)^0.5)/A4stdlife))</f>
        <v>0</v>
      </c>
      <c r="Q123" s="164">
        <f>IF(A4stdlife="n/a","n/a",IF(Q$3&gt;(A4stdlife+$E123),(Input!$M$146*(1+rvanilla)^0.5)-SUM($M123:P123),(Input!$M$146*(1+rvanilla)^0.5)/A4stdlife))</f>
        <v>0</v>
      </c>
      <c r="R123" s="164">
        <f>IF(A4stdlife="n/a","n/a",IF(R$3&gt;(A4stdlife+$E123),(Input!$M$146*(1+rvanilla)^0.5)-SUM($M123:Q123),(Input!$M$146*(1+rvanilla)^0.5)/A4stdlife))</f>
        <v>0</v>
      </c>
      <c r="S123" s="164">
        <f>IF(A4stdlife="n/a","n/a",IF(S$3&gt;(A4stdlife+$E123),(Input!$M$146*(1+rvanilla)^0.5)-SUM($M123:R123),(Input!$M$146*(1+rvanilla)^0.5)/A4stdlife))</f>
        <v>0</v>
      </c>
      <c r="T123" s="164">
        <f>IF(A4stdlife="n/a","n/a",IF(T$3&gt;(A4stdlife+$E123),(Input!$M$146*(1+rvanilla)^0.5)-SUM($M123:S123),(Input!$M$146*(1+rvanilla)^0.5)/A4stdlife))</f>
        <v>0</v>
      </c>
      <c r="U123" s="164">
        <f>IF(A4stdlife="n/a","n/a",IF(U$3&gt;(A4stdlife+$E123),(Input!$M$146*(1+rvanilla)^0.5)-SUM($M123:T123),(Input!$M$146*(1+rvanilla)^0.5)/A4stdlife))</f>
        <v>0</v>
      </c>
      <c r="V123" s="164">
        <f>IF(A4stdlife="n/a","n/a",IF(V$3&gt;(A4stdlife+$E123),(Input!$M$146*(1+rvanilla)^0.5)-SUM($M123:U123),(Input!$M$146*(1+rvanilla)^0.5)/A4stdlife))</f>
        <v>0</v>
      </c>
      <c r="W123" s="164">
        <f>IF(A4stdlife="n/a","n/a",IF(W$3&gt;(A4stdlife+$E123),(Input!$M$146*(1+rvanilla)^0.5)-SUM($M123:V123),(Input!$M$146*(1+rvanilla)^0.5)/A4stdlife))</f>
        <v>0</v>
      </c>
      <c r="X123" s="164">
        <f>IF(A4stdlife="n/a","n/a",IF(X$3&gt;(A4stdlife+$E123),(Input!$M$146*(1+rvanilla)^0.5)-SUM($M123:W123),(Input!$M$146*(1+rvanilla)^0.5)/A4stdlife))</f>
        <v>0</v>
      </c>
      <c r="Y123" s="164">
        <f>IF(A4stdlife="n/a","n/a",IF(Y$3&gt;(A4stdlife+$E123),(Input!$M$146*(1+rvanilla)^0.5)-SUM($M123:X123),(Input!$M$146*(1+rvanilla)^0.5)/A4stdlife))</f>
        <v>0</v>
      </c>
      <c r="Z123" s="164">
        <f>IF(A4stdlife="n/a","n/a",IF(Z$3&gt;(A4stdlife+$E123),(Input!$M$146*(1+rvanilla)^0.5)-SUM($M123:Y123),(Input!$M$146*(1+rvanilla)^0.5)/A4stdlife))</f>
        <v>0</v>
      </c>
      <c r="AA123" s="164">
        <f>IF(A4stdlife="n/a","n/a",IF(AA$3&gt;(A4stdlife+$E123),(Input!$M$146*(1+rvanilla)^0.5)-SUM($M123:Z123),(Input!$M$146*(1+rvanilla)^0.5)/A4stdlife))</f>
        <v>0</v>
      </c>
      <c r="AB123" s="164">
        <f>IF(A4stdlife="n/a","n/a",IF(AB$3&gt;(A4stdlife+$E123),(Input!$M$146*(1+rvanilla)^0.5)-SUM($M123:AA123),(Input!$M$146*(1+rvanilla)^0.5)/A4stdlife))</f>
        <v>0</v>
      </c>
      <c r="AC123" s="164">
        <f>IF(A4stdlife="n/a","n/a",IF(AC$3&gt;(A4stdlife+$E123),(Input!$M$146*(1+rvanilla)^0.5)-SUM($M123:AB123),(Input!$M$146*(1+rvanilla)^0.5)/A4stdlife))</f>
        <v>0</v>
      </c>
      <c r="AD123" s="164">
        <f>IF(A4stdlife="n/a","n/a",IF(AD$3&gt;(A4stdlife+$E123),(Input!$M$146*(1+rvanilla)^0.5)-SUM($M123:AC123),(Input!$M$146*(1+rvanilla)^0.5)/A4stdlife))</f>
        <v>0</v>
      </c>
      <c r="AE123" s="164">
        <f>IF(A4stdlife="n/a","n/a",IF(AE$3&gt;(A4stdlife+$E123),(Input!$M$146*(1+rvanilla)^0.5)-SUM($M123:AD123),(Input!$M$146*(1+rvanilla)^0.5)/A4stdlife))</f>
        <v>0</v>
      </c>
      <c r="AF123" s="164">
        <f>IF(A4stdlife="n/a","n/a",IF(AF$3&gt;(A4stdlife+$E123),(Input!$M$146*(1+rvanilla)^0.5)-SUM($M123:AE123),(Input!$M$146*(1+rvanilla)^0.5)/A4stdlife))</f>
        <v>0</v>
      </c>
      <c r="AG123" s="164">
        <f>IF(A4stdlife="n/a","n/a",IF(AG$3&gt;(A4stdlife+$E123),(Input!$M$146*(1+rvanilla)^0.5)-SUM($M123:AF123),(Input!$M$146*(1+rvanilla)^0.5)/A4stdlife))</f>
        <v>0</v>
      </c>
      <c r="AH123" s="164">
        <f>IF(A4stdlife="n/a","n/a",IF(AH$3&gt;(A4stdlife+$E123),(Input!$M$146*(1+rvanilla)^0.5)-SUM($M123:AG123),(Input!$M$146*(1+rvanilla)^0.5)/A4stdlife))</f>
        <v>0</v>
      </c>
      <c r="AI123" s="164">
        <f>IF(A4stdlife="n/a","n/a",IF(AI$3&gt;(A4stdlife+$E123),(Input!$M$146*(1+rvanilla)^0.5)-SUM($M123:AH123),(Input!$M$146*(1+rvanilla)^0.5)/A4stdlife))</f>
        <v>0</v>
      </c>
      <c r="AJ123" s="164">
        <f>IF(A4stdlife="n/a","n/a",IF(AJ$3&gt;(A4stdlife+$E123),(Input!$M$146*(1+rvanilla)^0.5)-SUM($M123:AI123),(Input!$M$146*(1+rvanilla)^0.5)/A4stdlife))</f>
        <v>0</v>
      </c>
      <c r="AK123" s="164">
        <f>IF(A4stdlife="n/a","n/a",IF(AK$3&gt;(A4stdlife+$E123),(Input!$M$146*(1+rvanilla)^0.5)-SUM($M123:AJ123),(Input!$M$146*(1+rvanilla)^0.5)/A4stdlife))</f>
        <v>0</v>
      </c>
      <c r="AL123" s="164">
        <f>IF(A4stdlife="n/a","n/a",IF(AL$3&gt;(A4stdlife+$E123),(Input!$M$146*(1+rvanilla)^0.5)-SUM($M123:AK123),(Input!$M$146*(1+rvanilla)^0.5)/A4stdlife))</f>
        <v>0</v>
      </c>
      <c r="AM123" s="164">
        <f>IF(A4stdlife="n/a","n/a",IF(AM$3&gt;(A4stdlife+$E123),(Input!$M$146*(1+rvanilla)^0.5)-SUM($M123:AL123),(Input!$M$146*(1+rvanilla)^0.5)/A4stdlife))</f>
        <v>0</v>
      </c>
      <c r="AN123" s="164">
        <f>IF(A4stdlife="n/a","n/a",IF(AN$3&gt;(A4stdlife+$E123),(Input!$M$146*(1+rvanilla)^0.5)-SUM($M123:AM123),(Input!$M$146*(1+rvanilla)^0.5)/A4stdlife))</f>
        <v>0</v>
      </c>
      <c r="AO123" s="164">
        <f>IF(A4stdlife="n/a","n/a",IF(AO$3&gt;(A4stdlife+$E123),(Input!$M$146*(1+rvanilla)^0.5)-SUM($M123:AN123),(Input!$M$146*(1+rvanilla)^0.5)/A4stdlife))</f>
        <v>0</v>
      </c>
      <c r="AP123" s="164">
        <f>IF(A4stdlife="n/a","n/a",IF(AP$3&gt;(A4stdlife+$E123),(Input!$M$146*(1+rvanilla)^0.5)-SUM($M123:AO123),(Input!$M$146*(1+rvanilla)^0.5)/A4stdlife))</f>
        <v>0</v>
      </c>
      <c r="AQ123" s="164">
        <f>IF(A4stdlife="n/a","n/a",IF(AQ$3&gt;(A4stdlife+$E123),(Input!$M$146*(1+rvanilla)^0.5)-SUM($M123:AP123),(Input!$M$146*(1+rvanilla)^0.5)/A4stdlife))</f>
        <v>0</v>
      </c>
      <c r="AR123" s="164">
        <f>IF(A4stdlife="n/a","n/a",IF(AR$3&gt;(A4stdlife+$E123),(Input!$M$146*(1+rvanilla)^0.5)-SUM($M123:AQ123),(Input!$M$146*(1+rvanilla)^0.5)/A4stdlife))</f>
        <v>0</v>
      </c>
      <c r="AS123" s="164">
        <f>IF(A4stdlife="n/a","n/a",IF(AS$3&gt;(A4stdlife+$E123),(Input!$M$146*(1+rvanilla)^0.5)-SUM($M123:AR123),(Input!$M$146*(1+rvanilla)^0.5)/A4stdlife))</f>
        <v>0</v>
      </c>
      <c r="AT123" s="164">
        <f>IF(A4stdlife="n/a","n/a",IF(AT$3&gt;(A4stdlife+$E123),(Input!$M$146*(1+rvanilla)^0.5)-SUM($M123:AS123),(Input!$M$146*(1+rvanilla)^0.5)/A4stdlife))</f>
        <v>0</v>
      </c>
      <c r="AU123" s="164">
        <f>IF(A4stdlife="n/a","n/a",IF(AU$3&gt;(A4stdlife+$E123),(Input!$M$146*(1+rvanilla)^0.5)-SUM($M123:AT123),(Input!$M$146*(1+rvanilla)^0.5)/A4stdlife))</f>
        <v>0</v>
      </c>
      <c r="AV123" s="164">
        <f>IF(A4stdlife="n/a","n/a",IF(AV$3&gt;(A4stdlife+$E123),(Input!$M$146*(1+rvanilla)^0.5)-SUM($M123:AU123),(Input!$M$146*(1+rvanilla)^0.5)/A4stdlife))</f>
        <v>0</v>
      </c>
      <c r="AW123" s="164">
        <f>IF(A4stdlife="n/a","n/a",IF(AW$3&gt;(A4stdlife+$E123),(Input!$M$146*(1+rvanilla)^0.5)-SUM($M123:AV123),(Input!$M$146*(1+rvanilla)^0.5)/A4stdlife))</f>
        <v>0</v>
      </c>
      <c r="AX123" s="164">
        <f>IF(A4stdlife="n/a","n/a",IF(AX$3&gt;(A4stdlife+$E123),(Input!$M$146*(1+rvanilla)^0.5)-SUM($M123:AW123),(Input!$M$146*(1+rvanilla)^0.5)/A4stdlife))</f>
        <v>0</v>
      </c>
      <c r="AY123" s="164">
        <f>IF(A4stdlife="n/a","n/a",IF(AY$3&gt;(A4stdlife+$E123),(Input!$M$146*(1+rvanilla)^0.5)-SUM($M123:AX123),(Input!$M$146*(1+rvanilla)^0.5)/A4stdlife))</f>
        <v>0</v>
      </c>
      <c r="AZ123" s="164">
        <f>IF(A4stdlife="n/a","n/a",IF(AZ$3&gt;(A4stdlife+$E123),(Input!$M$146*(1+rvanilla)^0.5)-SUM($M123:AY123),(Input!$M$146*(1+rvanilla)^0.5)/A4stdlife))</f>
        <v>0</v>
      </c>
      <c r="BA123" s="164">
        <f>IF(A4stdlife="n/a","n/a",IF(BA$3&gt;(A4stdlife+$E123),(Input!$M$146*(1+rvanilla)^0.5)-SUM($M123:AZ123),(Input!$M$146*(1+rvanilla)^0.5)/A4stdlife))</f>
        <v>0</v>
      </c>
      <c r="BB123" s="164">
        <f>IF(A4stdlife="n/a","n/a",IF(BB$3&gt;(A4stdlife+$E123),(Input!$M$146*(1+rvanilla)^0.5)-SUM($M123:BA123),(Input!$M$146*(1+rvanilla)^0.5)/A4stdlife))</f>
        <v>0</v>
      </c>
      <c r="BC123" s="164">
        <f>IF(A4stdlife="n/a","n/a",IF(BC$3&gt;(A4stdlife+$E123),(Input!$M$146*(1+rvanilla)^0.5)-SUM($M123:BB123),(Input!$M$146*(1+rvanilla)^0.5)/A4stdlife))</f>
        <v>0</v>
      </c>
      <c r="BD123" s="164">
        <f>IF(A4stdlife="n/a","n/a",IF(BD$3&gt;(A4stdlife+$E123),(Input!$M$146*(1+rvanilla)^0.5)-SUM($M123:BC123),(Input!$M$146*(1+rvanilla)^0.5)/A4stdlife))</f>
        <v>0</v>
      </c>
      <c r="BE123" s="164">
        <f>IF(A4stdlife="n/a","n/a",IF(BE$3&gt;(A4stdlife+$E123),(Input!$M$146*(1+rvanilla)^0.5)-SUM($M123:BD123),(Input!$M$146*(1+rvanilla)^0.5)/A4stdlife))</f>
        <v>0</v>
      </c>
      <c r="BF123" s="164">
        <f>IF(A4stdlife="n/a","n/a",IF(BF$3&gt;(A4stdlife+$E123),(Input!$M$146*(1+rvanilla)^0.5)-SUM($M123:BE123),(Input!$M$146*(1+rvanilla)^0.5)/A4stdlife))</f>
        <v>0</v>
      </c>
      <c r="BG123" s="164">
        <f>IF(A4stdlife="n/a","n/a",IF(BG$3&gt;(A4stdlife+$E123),(Input!$M$146*(1+rvanilla)^0.5)-SUM($M123:BF123),(Input!$M$146*(1+rvanilla)^0.5)/A4stdlife))</f>
        <v>0</v>
      </c>
      <c r="BH123" s="164">
        <f>IF(A4stdlife="n/a","n/a",IF(BH$3&gt;(A4stdlife+$E123),(Input!$M$146*(1+rvanilla)^0.5)-SUM($M123:BG123),(Input!$M$146*(1+rvanilla)^0.5)/A4stdlife))</f>
        <v>0</v>
      </c>
      <c r="BI123" s="164">
        <f>IF(A4stdlife="n/a","n/a",IF(BI$3&gt;(A4stdlife+$E123),(Input!$M$146*(1+rvanilla)^0.5)-SUM($M123:BH123),(Input!$M$146*(1+rvanilla)^0.5)/A4stdlife))</f>
        <v>0</v>
      </c>
      <c r="BJ123" s="18"/>
      <c r="BK123" s="18"/>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hidden="1" outlineLevel="2">
      <c r="A124" s="18"/>
      <c r="B124" s="18"/>
      <c r="C124" s="36"/>
      <c r="D124" s="479"/>
      <c r="E124" s="283">
        <v>8</v>
      </c>
      <c r="F124" s="38"/>
      <c r="G124" s="391"/>
      <c r="H124" s="308"/>
      <c r="I124" s="308"/>
      <c r="J124" s="308"/>
      <c r="K124" s="308"/>
      <c r="L124" s="308"/>
      <c r="M124" s="308"/>
      <c r="N124" s="307"/>
      <c r="O124" s="164">
        <f>IF(A4stdlife="n/a","n/a",IF(O$3&gt;(A4stdlife+$E124),(Input!$N$146*(1+rvanilla)^0.5)-SUM($N124:N124),(Input!$N$146*(1+rvanilla)^0.5)/A4stdlife))</f>
        <v>0</v>
      </c>
      <c r="P124" s="164">
        <f>IF(A4stdlife="n/a","n/a",IF(P$3&gt;(A4stdlife+$E124),(Input!$N$146*(1+rvanilla)^0.5)-SUM($N124:O124),(Input!$N$146*(1+rvanilla)^0.5)/A4stdlife))</f>
        <v>0</v>
      </c>
      <c r="Q124" s="164">
        <f>IF(A4stdlife="n/a","n/a",IF(Q$3&gt;(A4stdlife+$E124),(Input!$N$146*(1+rvanilla)^0.5)-SUM($N124:P124),(Input!$N$146*(1+rvanilla)^0.5)/A4stdlife))</f>
        <v>0</v>
      </c>
      <c r="R124" s="164">
        <f>IF(A4stdlife="n/a","n/a",IF(R$3&gt;(A4stdlife+$E124),(Input!$N$146*(1+rvanilla)^0.5)-SUM($N124:Q124),(Input!$N$146*(1+rvanilla)^0.5)/A4stdlife))</f>
        <v>0</v>
      </c>
      <c r="S124" s="164">
        <f>IF(A4stdlife="n/a","n/a",IF(S$3&gt;(A4stdlife+$E124),(Input!$N$146*(1+rvanilla)^0.5)-SUM($N124:R124),(Input!$N$146*(1+rvanilla)^0.5)/A4stdlife))</f>
        <v>0</v>
      </c>
      <c r="T124" s="164">
        <f>IF(A4stdlife="n/a","n/a",IF(T$3&gt;(A4stdlife+$E124),(Input!$N$146*(1+rvanilla)^0.5)-SUM($N124:S124),(Input!$N$146*(1+rvanilla)^0.5)/A4stdlife))</f>
        <v>0</v>
      </c>
      <c r="U124" s="164">
        <f>IF(A4stdlife="n/a","n/a",IF(U$3&gt;(A4stdlife+$E124),(Input!$N$146*(1+rvanilla)^0.5)-SUM($N124:T124),(Input!$N$146*(1+rvanilla)^0.5)/A4stdlife))</f>
        <v>0</v>
      </c>
      <c r="V124" s="164">
        <f>IF(A4stdlife="n/a","n/a",IF(V$3&gt;(A4stdlife+$E124),(Input!$N$146*(1+rvanilla)^0.5)-SUM($N124:U124),(Input!$N$146*(1+rvanilla)^0.5)/A4stdlife))</f>
        <v>0</v>
      </c>
      <c r="W124" s="164">
        <f>IF(A4stdlife="n/a","n/a",IF(W$3&gt;(A4stdlife+$E124),(Input!$N$146*(1+rvanilla)^0.5)-SUM($N124:V124),(Input!$N$146*(1+rvanilla)^0.5)/A4stdlife))</f>
        <v>0</v>
      </c>
      <c r="X124" s="164">
        <f>IF(A4stdlife="n/a","n/a",IF(X$3&gt;(A4stdlife+$E124),(Input!$N$146*(1+rvanilla)^0.5)-SUM($N124:W124),(Input!$N$146*(1+rvanilla)^0.5)/A4stdlife))</f>
        <v>0</v>
      </c>
      <c r="Y124" s="164">
        <f>IF(A4stdlife="n/a","n/a",IF(Y$3&gt;(A4stdlife+$E124),(Input!$N$146*(1+rvanilla)^0.5)-SUM($N124:X124),(Input!$N$146*(1+rvanilla)^0.5)/A4stdlife))</f>
        <v>0</v>
      </c>
      <c r="Z124" s="164">
        <f>IF(A4stdlife="n/a","n/a",IF(Z$3&gt;(A4stdlife+$E124),(Input!$N$146*(1+rvanilla)^0.5)-SUM($N124:Y124),(Input!$N$146*(1+rvanilla)^0.5)/A4stdlife))</f>
        <v>0</v>
      </c>
      <c r="AA124" s="164">
        <f>IF(A4stdlife="n/a","n/a",IF(AA$3&gt;(A4stdlife+$E124),(Input!$N$146*(1+rvanilla)^0.5)-SUM($N124:Z124),(Input!$N$146*(1+rvanilla)^0.5)/A4stdlife))</f>
        <v>0</v>
      </c>
      <c r="AB124" s="164">
        <f>IF(A4stdlife="n/a","n/a",IF(AB$3&gt;(A4stdlife+$E124),(Input!$N$146*(1+rvanilla)^0.5)-SUM($N124:AA124),(Input!$N$146*(1+rvanilla)^0.5)/A4stdlife))</f>
        <v>0</v>
      </c>
      <c r="AC124" s="164">
        <f>IF(A4stdlife="n/a","n/a",IF(AC$3&gt;(A4stdlife+$E124),(Input!$N$146*(1+rvanilla)^0.5)-SUM($N124:AB124),(Input!$N$146*(1+rvanilla)^0.5)/A4stdlife))</f>
        <v>0</v>
      </c>
      <c r="AD124" s="164">
        <f>IF(A4stdlife="n/a","n/a",IF(AD$3&gt;(A4stdlife+$E124),(Input!$N$146*(1+rvanilla)^0.5)-SUM($N124:AC124),(Input!$N$146*(1+rvanilla)^0.5)/A4stdlife))</f>
        <v>0</v>
      </c>
      <c r="AE124" s="164">
        <f>IF(A4stdlife="n/a","n/a",IF(AE$3&gt;(A4stdlife+$E124),(Input!$N$146*(1+rvanilla)^0.5)-SUM($N124:AD124),(Input!$N$146*(1+rvanilla)^0.5)/A4stdlife))</f>
        <v>0</v>
      </c>
      <c r="AF124" s="164">
        <f>IF(A4stdlife="n/a","n/a",IF(AF$3&gt;(A4stdlife+$E124),(Input!$N$146*(1+rvanilla)^0.5)-SUM($N124:AE124),(Input!$N$146*(1+rvanilla)^0.5)/A4stdlife))</f>
        <v>0</v>
      </c>
      <c r="AG124" s="164">
        <f>IF(A4stdlife="n/a","n/a",IF(AG$3&gt;(A4stdlife+$E124),(Input!$N$146*(1+rvanilla)^0.5)-SUM($N124:AF124),(Input!$N$146*(1+rvanilla)^0.5)/A4stdlife))</f>
        <v>0</v>
      </c>
      <c r="AH124" s="164">
        <f>IF(A4stdlife="n/a","n/a",IF(AH$3&gt;(A4stdlife+$E124),(Input!$N$146*(1+rvanilla)^0.5)-SUM($N124:AG124),(Input!$N$146*(1+rvanilla)^0.5)/A4stdlife))</f>
        <v>0</v>
      </c>
      <c r="AI124" s="164">
        <f>IF(A4stdlife="n/a","n/a",IF(AI$3&gt;(A4stdlife+$E124),(Input!$N$146*(1+rvanilla)^0.5)-SUM($N124:AH124),(Input!$N$146*(1+rvanilla)^0.5)/A4stdlife))</f>
        <v>0</v>
      </c>
      <c r="AJ124" s="164">
        <f>IF(A4stdlife="n/a","n/a",IF(AJ$3&gt;(A4stdlife+$E124),(Input!$N$146*(1+rvanilla)^0.5)-SUM($N124:AI124),(Input!$N$146*(1+rvanilla)^0.5)/A4stdlife))</f>
        <v>0</v>
      </c>
      <c r="AK124" s="164">
        <f>IF(A4stdlife="n/a","n/a",IF(AK$3&gt;(A4stdlife+$E124),(Input!$N$146*(1+rvanilla)^0.5)-SUM($N124:AJ124),(Input!$N$146*(1+rvanilla)^0.5)/A4stdlife))</f>
        <v>0</v>
      </c>
      <c r="AL124" s="164">
        <f>IF(A4stdlife="n/a","n/a",IF(AL$3&gt;(A4stdlife+$E124),(Input!$N$146*(1+rvanilla)^0.5)-SUM($N124:AK124),(Input!$N$146*(1+rvanilla)^0.5)/A4stdlife))</f>
        <v>0</v>
      </c>
      <c r="AM124" s="164">
        <f>IF(A4stdlife="n/a","n/a",IF(AM$3&gt;(A4stdlife+$E124),(Input!$N$146*(1+rvanilla)^0.5)-SUM($N124:AL124),(Input!$N$146*(1+rvanilla)^0.5)/A4stdlife))</f>
        <v>0</v>
      </c>
      <c r="AN124" s="164">
        <f>IF(A4stdlife="n/a","n/a",IF(AN$3&gt;(A4stdlife+$E124),(Input!$N$146*(1+rvanilla)^0.5)-SUM($N124:AM124),(Input!$N$146*(1+rvanilla)^0.5)/A4stdlife))</f>
        <v>0</v>
      </c>
      <c r="AO124" s="164">
        <f>IF(A4stdlife="n/a","n/a",IF(AO$3&gt;(A4stdlife+$E124),(Input!$N$146*(1+rvanilla)^0.5)-SUM($N124:AN124),(Input!$N$146*(1+rvanilla)^0.5)/A4stdlife))</f>
        <v>0</v>
      </c>
      <c r="AP124" s="164">
        <f>IF(A4stdlife="n/a","n/a",IF(AP$3&gt;(A4stdlife+$E124),(Input!$N$146*(1+rvanilla)^0.5)-SUM($N124:AO124),(Input!$N$146*(1+rvanilla)^0.5)/A4stdlife))</f>
        <v>0</v>
      </c>
      <c r="AQ124" s="164">
        <f>IF(A4stdlife="n/a","n/a",IF(AQ$3&gt;(A4stdlife+$E124),(Input!$N$146*(1+rvanilla)^0.5)-SUM($N124:AP124),(Input!$N$146*(1+rvanilla)^0.5)/A4stdlife))</f>
        <v>0</v>
      </c>
      <c r="AR124" s="164">
        <f>IF(A4stdlife="n/a","n/a",IF(AR$3&gt;(A4stdlife+$E124),(Input!$N$146*(1+rvanilla)^0.5)-SUM($N124:AQ124),(Input!$N$146*(1+rvanilla)^0.5)/A4stdlife))</f>
        <v>0</v>
      </c>
      <c r="AS124" s="164">
        <f>IF(A4stdlife="n/a","n/a",IF(AS$3&gt;(A4stdlife+$E124),(Input!$N$146*(1+rvanilla)^0.5)-SUM($N124:AR124),(Input!$N$146*(1+rvanilla)^0.5)/A4stdlife))</f>
        <v>0</v>
      </c>
      <c r="AT124" s="164">
        <f>IF(A4stdlife="n/a","n/a",IF(AT$3&gt;(A4stdlife+$E124),(Input!$N$146*(1+rvanilla)^0.5)-SUM($N124:AS124),(Input!$N$146*(1+rvanilla)^0.5)/A4stdlife))</f>
        <v>0</v>
      </c>
      <c r="AU124" s="164">
        <f>IF(A4stdlife="n/a","n/a",IF(AU$3&gt;(A4stdlife+$E124),(Input!$N$146*(1+rvanilla)^0.5)-SUM($N124:AT124),(Input!$N$146*(1+rvanilla)^0.5)/A4stdlife))</f>
        <v>0</v>
      </c>
      <c r="AV124" s="164">
        <f>IF(A4stdlife="n/a","n/a",IF(AV$3&gt;(A4stdlife+$E124),(Input!$N$146*(1+rvanilla)^0.5)-SUM($N124:AU124),(Input!$N$146*(1+rvanilla)^0.5)/A4stdlife))</f>
        <v>0</v>
      </c>
      <c r="AW124" s="164">
        <f>IF(A4stdlife="n/a","n/a",IF(AW$3&gt;(A4stdlife+$E124),(Input!$N$146*(1+rvanilla)^0.5)-SUM($N124:AV124),(Input!$N$146*(1+rvanilla)^0.5)/A4stdlife))</f>
        <v>0</v>
      </c>
      <c r="AX124" s="164">
        <f>IF(A4stdlife="n/a","n/a",IF(AX$3&gt;(A4stdlife+$E124),(Input!$N$146*(1+rvanilla)^0.5)-SUM($N124:AW124),(Input!$N$146*(1+rvanilla)^0.5)/A4stdlife))</f>
        <v>0</v>
      </c>
      <c r="AY124" s="164">
        <f>IF(A4stdlife="n/a","n/a",IF(AY$3&gt;(A4stdlife+$E124),(Input!$N$146*(1+rvanilla)^0.5)-SUM($N124:AX124),(Input!$N$146*(1+rvanilla)^0.5)/A4stdlife))</f>
        <v>0</v>
      </c>
      <c r="AZ124" s="164">
        <f>IF(A4stdlife="n/a","n/a",IF(AZ$3&gt;(A4stdlife+$E124),(Input!$N$146*(1+rvanilla)^0.5)-SUM($N124:AY124),(Input!$N$146*(1+rvanilla)^0.5)/A4stdlife))</f>
        <v>0</v>
      </c>
      <c r="BA124" s="164">
        <f>IF(A4stdlife="n/a","n/a",IF(BA$3&gt;(A4stdlife+$E124),(Input!$N$146*(1+rvanilla)^0.5)-SUM($N124:AZ124),(Input!$N$146*(1+rvanilla)^0.5)/A4stdlife))</f>
        <v>0</v>
      </c>
      <c r="BB124" s="164">
        <f>IF(A4stdlife="n/a","n/a",IF(BB$3&gt;(A4stdlife+$E124),(Input!$N$146*(1+rvanilla)^0.5)-SUM($N124:BA124),(Input!$N$146*(1+rvanilla)^0.5)/A4stdlife))</f>
        <v>0</v>
      </c>
      <c r="BC124" s="164">
        <f>IF(A4stdlife="n/a","n/a",IF(BC$3&gt;(A4stdlife+$E124),(Input!$N$146*(1+rvanilla)^0.5)-SUM($N124:BB124),(Input!$N$146*(1+rvanilla)^0.5)/A4stdlife))</f>
        <v>0</v>
      </c>
      <c r="BD124" s="164">
        <f>IF(A4stdlife="n/a","n/a",IF(BD$3&gt;(A4stdlife+$E124),(Input!$N$146*(1+rvanilla)^0.5)-SUM($N124:BC124),(Input!$N$146*(1+rvanilla)^0.5)/A4stdlife))</f>
        <v>0</v>
      </c>
      <c r="BE124" s="164">
        <f>IF(A4stdlife="n/a","n/a",IF(BE$3&gt;(A4stdlife+$E124),(Input!$N$146*(1+rvanilla)^0.5)-SUM($N124:BD124),(Input!$N$146*(1+rvanilla)^0.5)/A4stdlife))</f>
        <v>0</v>
      </c>
      <c r="BF124" s="164">
        <f>IF(A4stdlife="n/a","n/a",IF(BF$3&gt;(A4stdlife+$E124),(Input!$N$146*(1+rvanilla)^0.5)-SUM($N124:BE124),(Input!$N$146*(1+rvanilla)^0.5)/A4stdlife))</f>
        <v>0</v>
      </c>
      <c r="BG124" s="164">
        <f>IF(A4stdlife="n/a","n/a",IF(BG$3&gt;(A4stdlife+$E124),(Input!$N$146*(1+rvanilla)^0.5)-SUM($N124:BF124),(Input!$N$146*(1+rvanilla)^0.5)/A4stdlife))</f>
        <v>0</v>
      </c>
      <c r="BH124" s="164">
        <f>IF(A4stdlife="n/a","n/a",IF(BH$3&gt;(A4stdlife+$E124),(Input!$N$146*(1+rvanilla)^0.5)-SUM($N124:BG124),(Input!$N$146*(1+rvanilla)^0.5)/A4stdlife))</f>
        <v>0</v>
      </c>
      <c r="BI124" s="164">
        <f>IF(A4stdlife="n/a","n/a",IF(BI$3&gt;(A4stdlife+$E124),(Input!$N$146*(1+rvanilla)^0.5)-SUM($N124:BH124),(Input!$N$146*(1+rvanilla)^0.5)/A4stdlife))</f>
        <v>0</v>
      </c>
      <c r="BJ124" s="18"/>
      <c r="BK124" s="18"/>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hidden="1" outlineLevel="2">
      <c r="A125" s="18"/>
      <c r="B125" s="18"/>
      <c r="C125" s="36"/>
      <c r="D125" s="479"/>
      <c r="E125" s="283">
        <v>9</v>
      </c>
      <c r="F125" s="38"/>
      <c r="G125" s="391"/>
      <c r="H125" s="308"/>
      <c r="I125" s="308"/>
      <c r="J125" s="308"/>
      <c r="K125" s="308"/>
      <c r="L125" s="308"/>
      <c r="M125" s="308"/>
      <c r="N125" s="308"/>
      <c r="O125" s="307"/>
      <c r="P125" s="164">
        <f>IF(A4stdlife="n/a","n/a",IF(P$3&gt;(A4stdlife+$E125),(Input!$O$146*(1+rvanilla)^0.5)-SUM($O221:O221),(Input!$O$146*(1+rvanilla)^0.5)/A4stdlife))</f>
        <v>0</v>
      </c>
      <c r="Q125" s="164">
        <f>IF(A4stdlife="n/a","n/a",IF(Q$3&gt;(A4stdlife+$E125),(Input!$O$146*(1+rvanilla)^0.5)-SUM($O221:P221),(Input!$O$146*(1+rvanilla)^0.5)/A4stdlife))</f>
        <v>0</v>
      </c>
      <c r="R125" s="164">
        <f>IF(A4stdlife="n/a","n/a",IF(R$3&gt;(A4stdlife+$E125),(Input!$O$146*(1+rvanilla)^0.5)-SUM($O221:Q221),(Input!$O$146*(1+rvanilla)^0.5)/A4stdlife))</f>
        <v>0</v>
      </c>
      <c r="S125" s="164">
        <f>IF(A4stdlife="n/a","n/a",IF(S$3&gt;(A4stdlife+$E125),(Input!$O$146*(1+rvanilla)^0.5)-SUM($O221:R221),(Input!$O$146*(1+rvanilla)^0.5)/A4stdlife))</f>
        <v>0</v>
      </c>
      <c r="T125" s="164">
        <f>IF(A4stdlife="n/a","n/a",IF(T$3&gt;(A4stdlife+$E125),(Input!$O$146*(1+rvanilla)^0.5)-SUM($O221:S221),(Input!$O$146*(1+rvanilla)^0.5)/A4stdlife))</f>
        <v>0</v>
      </c>
      <c r="U125" s="164">
        <f>IF(A4stdlife="n/a","n/a",IF(U$3&gt;(A4stdlife+$E125),(Input!$O$146*(1+rvanilla)^0.5)-SUM($O221:T221),(Input!$O$146*(1+rvanilla)^0.5)/A4stdlife))</f>
        <v>0</v>
      </c>
      <c r="V125" s="164">
        <f>IF(A4stdlife="n/a","n/a",IF(V$3&gt;(A4stdlife+$E125),(Input!$O$146*(1+rvanilla)^0.5)-SUM($O221:U221),(Input!$O$146*(1+rvanilla)^0.5)/A4stdlife))</f>
        <v>0</v>
      </c>
      <c r="W125" s="164">
        <f>IF(A4stdlife="n/a","n/a",IF(W$3&gt;(A4stdlife+$E125),(Input!$O$146*(1+rvanilla)^0.5)-SUM($O221:V221),(Input!$O$146*(1+rvanilla)^0.5)/A4stdlife))</f>
        <v>0</v>
      </c>
      <c r="X125" s="164">
        <f>IF(A4stdlife="n/a","n/a",IF(X$3&gt;(A4stdlife+$E125),(Input!$O$146*(1+rvanilla)^0.5)-SUM($O221:W221),(Input!$O$146*(1+rvanilla)^0.5)/A4stdlife))</f>
        <v>0</v>
      </c>
      <c r="Y125" s="164">
        <f>IF(A4stdlife="n/a","n/a",IF(Y$3&gt;(A4stdlife+$E125),(Input!$O$146*(1+rvanilla)^0.5)-SUM($O221:X221),(Input!$O$146*(1+rvanilla)^0.5)/A4stdlife))</f>
        <v>0</v>
      </c>
      <c r="Z125" s="164">
        <f>IF(A4stdlife="n/a","n/a",IF(Z$3&gt;(A4stdlife+$E125),(Input!$O$146*(1+rvanilla)^0.5)-SUM($O221:Y221),(Input!$O$146*(1+rvanilla)^0.5)/A4stdlife))</f>
        <v>0</v>
      </c>
      <c r="AA125" s="164">
        <f>IF(A4stdlife="n/a","n/a",IF(AA$3&gt;(A4stdlife+$E125),(Input!$O$146*(1+rvanilla)^0.5)-SUM($O221:Z221),(Input!$O$146*(1+rvanilla)^0.5)/A4stdlife))</f>
        <v>0</v>
      </c>
      <c r="AB125" s="164">
        <f>IF(A4stdlife="n/a","n/a",IF(AB$3&gt;(A4stdlife+$E125),(Input!$O$146*(1+rvanilla)^0.5)-SUM($O221:AA221),(Input!$O$146*(1+rvanilla)^0.5)/A4stdlife))</f>
        <v>0</v>
      </c>
      <c r="AC125" s="164">
        <f>IF(A4stdlife="n/a","n/a",IF(AC$3&gt;(A4stdlife+$E125),(Input!$O$146*(1+rvanilla)^0.5)-SUM($O221:AB221),(Input!$O$146*(1+rvanilla)^0.5)/A4stdlife))</f>
        <v>0</v>
      </c>
      <c r="AD125" s="164">
        <f>IF(A4stdlife="n/a","n/a",IF(AD$3&gt;(A4stdlife+$E125),(Input!$O$146*(1+rvanilla)^0.5)-SUM($O221:AC221),(Input!$O$146*(1+rvanilla)^0.5)/A4stdlife))</f>
        <v>0</v>
      </c>
      <c r="AE125" s="164">
        <f>IF(A4stdlife="n/a","n/a",IF(AE$3&gt;(A4stdlife+$E125),(Input!$O$146*(1+rvanilla)^0.5)-SUM($O221:AD221),(Input!$O$146*(1+rvanilla)^0.5)/A4stdlife))</f>
        <v>0</v>
      </c>
      <c r="AF125" s="164">
        <f>IF(A4stdlife="n/a","n/a",IF(AF$3&gt;(A4stdlife+$E125),(Input!$O$146*(1+rvanilla)^0.5)-SUM($O221:AE221),(Input!$O$146*(1+rvanilla)^0.5)/A4stdlife))</f>
        <v>0</v>
      </c>
      <c r="AG125" s="164">
        <f>IF(A4stdlife="n/a","n/a",IF(AG$3&gt;(A4stdlife+$E125),(Input!$O$146*(1+rvanilla)^0.5)-SUM($O221:AF221),(Input!$O$146*(1+rvanilla)^0.5)/A4stdlife))</f>
        <v>0</v>
      </c>
      <c r="AH125" s="164">
        <f>IF(A4stdlife="n/a","n/a",IF(AH$3&gt;(A4stdlife+$E125),(Input!$O$146*(1+rvanilla)^0.5)-SUM($O221:AG221),(Input!$O$146*(1+rvanilla)^0.5)/A4stdlife))</f>
        <v>0</v>
      </c>
      <c r="AI125" s="164">
        <f>IF(A4stdlife="n/a","n/a",IF(AI$3&gt;(A4stdlife+$E125),(Input!$O$146*(1+rvanilla)^0.5)-SUM($O221:AH221),(Input!$O$146*(1+rvanilla)^0.5)/A4stdlife))</f>
        <v>0</v>
      </c>
      <c r="AJ125" s="164">
        <f>IF(A4stdlife="n/a","n/a",IF(AJ$3&gt;(A4stdlife+$E125),(Input!$O$146*(1+rvanilla)^0.5)-SUM($O221:AI221),(Input!$O$146*(1+rvanilla)^0.5)/A4stdlife))</f>
        <v>0</v>
      </c>
      <c r="AK125" s="164">
        <f>IF(A4stdlife="n/a","n/a",IF(AK$3&gt;(A4stdlife+$E125),(Input!$O$146*(1+rvanilla)^0.5)-SUM($O221:AJ221),(Input!$O$146*(1+rvanilla)^0.5)/A4stdlife))</f>
        <v>0</v>
      </c>
      <c r="AL125" s="164">
        <f>IF(A4stdlife="n/a","n/a",IF(AL$3&gt;(A4stdlife+$E125),(Input!$O$146*(1+rvanilla)^0.5)-SUM($O221:AK221),(Input!$O$146*(1+rvanilla)^0.5)/A4stdlife))</f>
        <v>0</v>
      </c>
      <c r="AM125" s="164">
        <f>IF(A4stdlife="n/a","n/a",IF(AM$3&gt;(A4stdlife+$E125),(Input!$O$146*(1+rvanilla)^0.5)-SUM($O221:AL221),(Input!$O$146*(1+rvanilla)^0.5)/A4stdlife))</f>
        <v>0</v>
      </c>
      <c r="AN125" s="164">
        <f>IF(A4stdlife="n/a","n/a",IF(AN$3&gt;(A4stdlife+$E125),(Input!$O$146*(1+rvanilla)^0.5)-SUM($O221:AM221),(Input!$O$146*(1+rvanilla)^0.5)/A4stdlife))</f>
        <v>0</v>
      </c>
      <c r="AO125" s="164">
        <f>IF(A4stdlife="n/a","n/a",IF(AO$3&gt;(A4stdlife+$E125),(Input!$O$146*(1+rvanilla)^0.5)-SUM($O221:AN221),(Input!$O$146*(1+rvanilla)^0.5)/A4stdlife))</f>
        <v>0</v>
      </c>
      <c r="AP125" s="164">
        <f>IF(A4stdlife="n/a","n/a",IF(AP$3&gt;(A4stdlife+$E125),(Input!$O$146*(1+rvanilla)^0.5)-SUM($O221:AO221),(Input!$O$146*(1+rvanilla)^0.5)/A4stdlife))</f>
        <v>0</v>
      </c>
      <c r="AQ125" s="164">
        <f>IF(A4stdlife="n/a","n/a",IF(AQ$3&gt;(A4stdlife+$E125),(Input!$O$146*(1+rvanilla)^0.5)-SUM($O221:AP221),(Input!$O$146*(1+rvanilla)^0.5)/A4stdlife))</f>
        <v>0</v>
      </c>
      <c r="AR125" s="164">
        <f>IF(A4stdlife="n/a","n/a",IF(AR$3&gt;(A4stdlife+$E125),(Input!$O$146*(1+rvanilla)^0.5)-SUM($O221:AQ221),(Input!$O$146*(1+rvanilla)^0.5)/A4stdlife))</f>
        <v>0</v>
      </c>
      <c r="AS125" s="164">
        <f>IF(A4stdlife="n/a","n/a",IF(AS$3&gt;(A4stdlife+$E125),(Input!$O$146*(1+rvanilla)^0.5)-SUM($O221:AR221),(Input!$O$146*(1+rvanilla)^0.5)/A4stdlife))</f>
        <v>0</v>
      </c>
      <c r="AT125" s="164">
        <f>IF(A4stdlife="n/a","n/a",IF(AT$3&gt;(A4stdlife+$E125),(Input!$O$146*(1+rvanilla)^0.5)-SUM($O221:AS221),(Input!$O$146*(1+rvanilla)^0.5)/A4stdlife))</f>
        <v>0</v>
      </c>
      <c r="AU125" s="164">
        <f>IF(A4stdlife="n/a","n/a",IF(AU$3&gt;(A4stdlife+$E125),(Input!$O$146*(1+rvanilla)^0.5)-SUM($O221:AT221),(Input!$O$146*(1+rvanilla)^0.5)/A4stdlife))</f>
        <v>0</v>
      </c>
      <c r="AV125" s="164">
        <f>IF(A4stdlife="n/a","n/a",IF(AV$3&gt;(A4stdlife+$E125),(Input!$O$146*(1+rvanilla)^0.5)-SUM($O221:AU221),(Input!$O$146*(1+rvanilla)^0.5)/A4stdlife))</f>
        <v>0</v>
      </c>
      <c r="AW125" s="164">
        <f>IF(A4stdlife="n/a","n/a",IF(AW$3&gt;(A4stdlife+$E125),(Input!$O$146*(1+rvanilla)^0.5)-SUM($O221:AV221),(Input!$O$146*(1+rvanilla)^0.5)/A4stdlife))</f>
        <v>0</v>
      </c>
      <c r="AX125" s="164">
        <f>IF(A4stdlife="n/a","n/a",IF(AX$3&gt;(A4stdlife+$E125),(Input!$O$146*(1+rvanilla)^0.5)-SUM($O221:AW221),(Input!$O$146*(1+rvanilla)^0.5)/A4stdlife))</f>
        <v>0</v>
      </c>
      <c r="AY125" s="164">
        <f>IF(A4stdlife="n/a","n/a",IF(AY$3&gt;(A4stdlife+$E125),(Input!$O$146*(1+rvanilla)^0.5)-SUM($O221:AX221),(Input!$O$146*(1+rvanilla)^0.5)/A4stdlife))</f>
        <v>0</v>
      </c>
      <c r="AZ125" s="164">
        <f>IF(A4stdlife="n/a","n/a",IF(AZ$3&gt;(A4stdlife+$E125),(Input!$O$146*(1+rvanilla)^0.5)-SUM($O221:AY221),(Input!$O$146*(1+rvanilla)^0.5)/A4stdlife))</f>
        <v>0</v>
      </c>
      <c r="BA125" s="164">
        <f>IF(A4stdlife="n/a","n/a",IF(BA$3&gt;(A4stdlife+$E125),(Input!$O$146*(1+rvanilla)^0.5)-SUM($O221:AZ221),(Input!$O$146*(1+rvanilla)^0.5)/A4stdlife))</f>
        <v>0</v>
      </c>
      <c r="BB125" s="164">
        <f>IF(A4stdlife="n/a","n/a",IF(BB$3&gt;(A4stdlife+$E125),(Input!$O$146*(1+rvanilla)^0.5)-SUM($O221:BA221),(Input!$O$146*(1+rvanilla)^0.5)/A4stdlife))</f>
        <v>0</v>
      </c>
      <c r="BC125" s="164">
        <f>IF(A4stdlife="n/a","n/a",IF(BC$3&gt;(A4stdlife+$E125),(Input!$O$146*(1+rvanilla)^0.5)-SUM($O221:BB221),(Input!$O$146*(1+rvanilla)^0.5)/A4stdlife))</f>
        <v>0</v>
      </c>
      <c r="BD125" s="164">
        <f>IF(A4stdlife="n/a","n/a",IF(BD$3&gt;(A4stdlife+$E125),(Input!$O$146*(1+rvanilla)^0.5)-SUM($O221:BC221),(Input!$O$146*(1+rvanilla)^0.5)/A4stdlife))</f>
        <v>0</v>
      </c>
      <c r="BE125" s="164">
        <f>IF(A4stdlife="n/a","n/a",IF(BE$3&gt;(A4stdlife+$E125),(Input!$O$146*(1+rvanilla)^0.5)-SUM($O221:BD221),(Input!$O$146*(1+rvanilla)^0.5)/A4stdlife))</f>
        <v>0</v>
      </c>
      <c r="BF125" s="164">
        <f>IF(A4stdlife="n/a","n/a",IF(BF$3&gt;(A4stdlife+$E125),(Input!$O$146*(1+rvanilla)^0.5)-SUM($O221:BE221),(Input!$O$146*(1+rvanilla)^0.5)/A4stdlife))</f>
        <v>0</v>
      </c>
      <c r="BG125" s="164">
        <f>IF(A4stdlife="n/a","n/a",IF(BG$3&gt;(A4stdlife+$E125),(Input!$O$146*(1+rvanilla)^0.5)-SUM($O221:BF221),(Input!$O$146*(1+rvanilla)^0.5)/A4stdlife))</f>
        <v>0</v>
      </c>
      <c r="BH125" s="164">
        <f>IF(A4stdlife="n/a","n/a",IF(BH$3&gt;(A4stdlife+$E125),(Input!$O$146*(1+rvanilla)^0.5)-SUM($O221:BG221),(Input!$O$146*(1+rvanilla)^0.5)/A4stdlife))</f>
        <v>0</v>
      </c>
      <c r="BI125" s="164">
        <f>IF(A4stdlife="n/a","n/a",IF(BI$3&gt;(A4stdlife+$E125),(Input!$O$146*(1+rvanilla)^0.5)-SUM($O221:BH221),(Input!$O$146*(1+rvanilla)^0.5)/A4stdlife))</f>
        <v>0</v>
      </c>
      <c r="BJ125" s="18"/>
      <c r="BK125" s="18"/>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hidden="1" outlineLevel="2">
      <c r="A126" s="18"/>
      <c r="B126" s="18"/>
      <c r="C126" s="36"/>
      <c r="D126" s="479"/>
      <c r="E126" s="284">
        <v>10</v>
      </c>
      <c r="F126" s="38"/>
      <c r="G126" s="391"/>
      <c r="H126" s="308"/>
      <c r="I126" s="308"/>
      <c r="J126" s="308"/>
      <c r="K126" s="308"/>
      <c r="L126" s="308"/>
      <c r="M126" s="308"/>
      <c r="N126" s="308"/>
      <c r="O126" s="308"/>
      <c r="P126" s="307"/>
      <c r="Q126" s="164">
        <f>IF(A4stdlife="n/a","n/a",IF(Q$3&gt;(A4stdlife+$E126),(Input!$P$146*(1+rvanilla)^0.5)-SUM($P126:P126),(Input!$P$146*(1+rvanilla)^0.5)/A4stdlife))</f>
        <v>0</v>
      </c>
      <c r="R126" s="164">
        <f>IF(A4stdlife="n/a","n/a",IF(R$3&gt;(A4stdlife+$E126),(Input!$P$146*(1+rvanilla)^0.5)-SUM($P126:Q126),(Input!$P$146*(1+rvanilla)^0.5)/A4stdlife))</f>
        <v>0</v>
      </c>
      <c r="S126" s="164">
        <f>IF(A4stdlife="n/a","n/a",IF(S$3&gt;(A4stdlife+$E126),(Input!$P$146*(1+rvanilla)^0.5)-SUM($P126:R126),(Input!$P$146*(1+rvanilla)^0.5)/A4stdlife))</f>
        <v>0</v>
      </c>
      <c r="T126" s="164">
        <f>IF(A4stdlife="n/a","n/a",IF(T$3&gt;(A4stdlife+$E126),(Input!$P$146*(1+rvanilla)^0.5)-SUM($P126:S126),(Input!$P$146*(1+rvanilla)^0.5)/A4stdlife))</f>
        <v>0</v>
      </c>
      <c r="U126" s="164">
        <f>IF(A4stdlife="n/a","n/a",IF(U$3&gt;(A4stdlife+$E126),(Input!$P$146*(1+rvanilla)^0.5)-SUM($P126:T126),(Input!$P$146*(1+rvanilla)^0.5)/A4stdlife))</f>
        <v>0</v>
      </c>
      <c r="V126" s="164">
        <f>IF(A4stdlife="n/a","n/a",IF(V$3&gt;(A4stdlife+$E126),(Input!$P$146*(1+rvanilla)^0.5)-SUM($P126:U126),(Input!$P$146*(1+rvanilla)^0.5)/A4stdlife))</f>
        <v>0</v>
      </c>
      <c r="W126" s="164">
        <f>IF(A4stdlife="n/a","n/a",IF(W$3&gt;(A4stdlife+$E126),(Input!$P$146*(1+rvanilla)^0.5)-SUM($P126:V126),(Input!$P$146*(1+rvanilla)^0.5)/A4stdlife))</f>
        <v>0</v>
      </c>
      <c r="X126" s="164">
        <f>IF(A4stdlife="n/a","n/a",IF(X$3&gt;(A4stdlife+$E126),(Input!$P$146*(1+rvanilla)^0.5)-SUM($P126:W126),(Input!$P$146*(1+rvanilla)^0.5)/A4stdlife))</f>
        <v>0</v>
      </c>
      <c r="Y126" s="164">
        <f>IF(A4stdlife="n/a","n/a",IF(Y$3&gt;(A4stdlife+$E126),(Input!$P$146*(1+rvanilla)^0.5)-SUM($P126:X126),(Input!$P$146*(1+rvanilla)^0.5)/A4stdlife))</f>
        <v>0</v>
      </c>
      <c r="Z126" s="164">
        <f>IF(A4stdlife="n/a","n/a",IF(Z$3&gt;(A4stdlife+$E126),(Input!$P$146*(1+rvanilla)^0.5)-SUM($P126:Y126),(Input!$P$146*(1+rvanilla)^0.5)/A4stdlife))</f>
        <v>0</v>
      </c>
      <c r="AA126" s="164">
        <f>IF(A4stdlife="n/a","n/a",IF(AA$3&gt;(A4stdlife+$E126),(Input!$P$146*(1+rvanilla)^0.5)-SUM($P126:Z126),(Input!$P$146*(1+rvanilla)^0.5)/A4stdlife))</f>
        <v>0</v>
      </c>
      <c r="AB126" s="164">
        <f>IF(A4stdlife="n/a","n/a",IF(AB$3&gt;(A4stdlife+$E126),(Input!$P$146*(1+rvanilla)^0.5)-SUM($P126:AA126),(Input!$P$146*(1+rvanilla)^0.5)/A4stdlife))</f>
        <v>0</v>
      </c>
      <c r="AC126" s="164">
        <f>IF(A4stdlife="n/a","n/a",IF(AC$3&gt;(A4stdlife+$E126),(Input!$P$146*(1+rvanilla)^0.5)-SUM($P126:AB126),(Input!$P$146*(1+rvanilla)^0.5)/A4stdlife))</f>
        <v>0</v>
      </c>
      <c r="AD126" s="164">
        <f>IF(A4stdlife="n/a","n/a",IF(AD$3&gt;(A4stdlife+$E126),(Input!$P$146*(1+rvanilla)^0.5)-SUM($P126:AC126),(Input!$P$146*(1+rvanilla)^0.5)/A4stdlife))</f>
        <v>0</v>
      </c>
      <c r="AE126" s="164">
        <f>IF(A4stdlife="n/a","n/a",IF(AE$3&gt;(A4stdlife+$E126),(Input!$P$146*(1+rvanilla)^0.5)-SUM($P126:AD126),(Input!$P$146*(1+rvanilla)^0.5)/A4stdlife))</f>
        <v>0</v>
      </c>
      <c r="AF126" s="164">
        <f>IF(A4stdlife="n/a","n/a",IF(AF$3&gt;(A4stdlife+$E126),(Input!$P$146*(1+rvanilla)^0.5)-SUM($P126:AE126),(Input!$P$146*(1+rvanilla)^0.5)/A4stdlife))</f>
        <v>0</v>
      </c>
      <c r="AG126" s="164">
        <f>IF(A4stdlife="n/a","n/a",IF(AG$3&gt;(A4stdlife+$E126),(Input!$P$146*(1+rvanilla)^0.5)-SUM($P126:AF126),(Input!$P$146*(1+rvanilla)^0.5)/A4stdlife))</f>
        <v>0</v>
      </c>
      <c r="AH126" s="164">
        <f>IF(A4stdlife="n/a","n/a",IF(AH$3&gt;(A4stdlife+$E126),(Input!$P$146*(1+rvanilla)^0.5)-SUM($P126:AG126),(Input!$P$146*(1+rvanilla)^0.5)/A4stdlife))</f>
        <v>0</v>
      </c>
      <c r="AI126" s="164">
        <f>IF(A4stdlife="n/a","n/a",IF(AI$3&gt;(A4stdlife+$E126),(Input!$P$146*(1+rvanilla)^0.5)-SUM($P126:AH126),(Input!$P$146*(1+rvanilla)^0.5)/A4stdlife))</f>
        <v>0</v>
      </c>
      <c r="AJ126" s="164">
        <f>IF(A4stdlife="n/a","n/a",IF(AJ$3&gt;(A4stdlife+$E126),(Input!$P$146*(1+rvanilla)^0.5)-SUM($P126:AI126),(Input!$P$146*(1+rvanilla)^0.5)/A4stdlife))</f>
        <v>0</v>
      </c>
      <c r="AK126" s="164">
        <f>IF(A4stdlife="n/a","n/a",IF(AK$3&gt;(A4stdlife+$E126),(Input!$P$146*(1+rvanilla)^0.5)-SUM($P126:AJ126),(Input!$P$146*(1+rvanilla)^0.5)/A4stdlife))</f>
        <v>0</v>
      </c>
      <c r="AL126" s="164">
        <f>IF(A4stdlife="n/a","n/a",IF(AL$3&gt;(A4stdlife+$E126),(Input!$P$146*(1+rvanilla)^0.5)-SUM($P126:AK126),(Input!$P$146*(1+rvanilla)^0.5)/A4stdlife))</f>
        <v>0</v>
      </c>
      <c r="AM126" s="164">
        <f>IF(A4stdlife="n/a","n/a",IF(AM$3&gt;(A4stdlife+$E126),(Input!$P$146*(1+rvanilla)^0.5)-SUM($P126:AL126),(Input!$P$146*(1+rvanilla)^0.5)/A4stdlife))</f>
        <v>0</v>
      </c>
      <c r="AN126" s="164">
        <f>IF(A4stdlife="n/a","n/a",IF(AN$3&gt;(A4stdlife+$E126),(Input!$P$146*(1+rvanilla)^0.5)-SUM($P126:AM126),(Input!$P$146*(1+rvanilla)^0.5)/A4stdlife))</f>
        <v>0</v>
      </c>
      <c r="AO126" s="164">
        <f>IF(A4stdlife="n/a","n/a",IF(AO$3&gt;(A4stdlife+$E126),(Input!$P$146*(1+rvanilla)^0.5)-SUM($P126:AN126),(Input!$P$146*(1+rvanilla)^0.5)/A4stdlife))</f>
        <v>0</v>
      </c>
      <c r="AP126" s="164">
        <f>IF(A4stdlife="n/a","n/a",IF(AP$3&gt;(A4stdlife+$E126),(Input!$P$146*(1+rvanilla)^0.5)-SUM($P126:AO126),(Input!$P$146*(1+rvanilla)^0.5)/A4stdlife))</f>
        <v>0</v>
      </c>
      <c r="AQ126" s="164">
        <f>IF(A4stdlife="n/a","n/a",IF(AQ$3&gt;(A4stdlife+$E126),(Input!$P$146*(1+rvanilla)^0.5)-SUM($P126:AP126),(Input!$P$146*(1+rvanilla)^0.5)/A4stdlife))</f>
        <v>0</v>
      </c>
      <c r="AR126" s="164">
        <f>IF(A4stdlife="n/a","n/a",IF(AR$3&gt;(A4stdlife+$E126),(Input!$P$146*(1+rvanilla)^0.5)-SUM($P126:AQ126),(Input!$P$146*(1+rvanilla)^0.5)/A4stdlife))</f>
        <v>0</v>
      </c>
      <c r="AS126" s="164">
        <f>IF(A4stdlife="n/a","n/a",IF(AS$3&gt;(A4stdlife+$E126),(Input!$P$146*(1+rvanilla)^0.5)-SUM($P126:AR126),(Input!$P$146*(1+rvanilla)^0.5)/A4stdlife))</f>
        <v>0</v>
      </c>
      <c r="AT126" s="164">
        <f>IF(A4stdlife="n/a","n/a",IF(AT$3&gt;(A4stdlife+$E126),(Input!$P$146*(1+rvanilla)^0.5)-SUM($P126:AS126),(Input!$P$146*(1+rvanilla)^0.5)/A4stdlife))</f>
        <v>0</v>
      </c>
      <c r="AU126" s="164">
        <f>IF(A4stdlife="n/a","n/a",IF(AU$3&gt;(A4stdlife+$E126),(Input!$P$146*(1+rvanilla)^0.5)-SUM($P126:AT126),(Input!$P$146*(1+rvanilla)^0.5)/A4stdlife))</f>
        <v>0</v>
      </c>
      <c r="AV126" s="164">
        <f>IF(A4stdlife="n/a","n/a",IF(AV$3&gt;(A4stdlife+$E126),(Input!$P$146*(1+rvanilla)^0.5)-SUM($P126:AU126),(Input!$P$146*(1+rvanilla)^0.5)/A4stdlife))</f>
        <v>0</v>
      </c>
      <c r="AW126" s="164">
        <f>IF(A4stdlife="n/a","n/a",IF(AW$3&gt;(A4stdlife+$E126),(Input!$P$146*(1+rvanilla)^0.5)-SUM($P126:AV126),(Input!$P$146*(1+rvanilla)^0.5)/A4stdlife))</f>
        <v>0</v>
      </c>
      <c r="AX126" s="164">
        <f>IF(A4stdlife="n/a","n/a",IF(AX$3&gt;(A4stdlife+$E126),(Input!$P$146*(1+rvanilla)^0.5)-SUM($P126:AW126),(Input!$P$146*(1+rvanilla)^0.5)/A4stdlife))</f>
        <v>0</v>
      </c>
      <c r="AY126" s="164">
        <f>IF(A4stdlife="n/a","n/a",IF(AY$3&gt;(A4stdlife+$E126),(Input!$P$146*(1+rvanilla)^0.5)-SUM($P126:AX126),(Input!$P$146*(1+rvanilla)^0.5)/A4stdlife))</f>
        <v>0</v>
      </c>
      <c r="AZ126" s="164">
        <f>IF(A4stdlife="n/a","n/a",IF(AZ$3&gt;(A4stdlife+$E126),(Input!$P$146*(1+rvanilla)^0.5)-SUM($P126:AY126),(Input!$P$146*(1+rvanilla)^0.5)/A4stdlife))</f>
        <v>0</v>
      </c>
      <c r="BA126" s="164">
        <f>IF(A4stdlife="n/a","n/a",IF(BA$3&gt;(A4stdlife+$E126),(Input!$P$146*(1+rvanilla)^0.5)-SUM($P126:AZ126),(Input!$P$146*(1+rvanilla)^0.5)/A4stdlife))</f>
        <v>0</v>
      </c>
      <c r="BB126" s="164">
        <f>IF(A4stdlife="n/a","n/a",IF(BB$3&gt;(A4stdlife+$E126),(Input!$P$146*(1+rvanilla)^0.5)-SUM($P126:BA126),(Input!$P$146*(1+rvanilla)^0.5)/A4stdlife))</f>
        <v>0</v>
      </c>
      <c r="BC126" s="164">
        <f>IF(A4stdlife="n/a","n/a",IF(BC$3&gt;(A4stdlife+$E126),(Input!$P$146*(1+rvanilla)^0.5)-SUM($P126:BB126),(Input!$P$146*(1+rvanilla)^0.5)/A4stdlife))</f>
        <v>0</v>
      </c>
      <c r="BD126" s="164">
        <f>IF(A4stdlife="n/a","n/a",IF(BD$3&gt;(A4stdlife+$E126),(Input!$P$146*(1+rvanilla)^0.5)-SUM($P126:BC126),(Input!$P$146*(1+rvanilla)^0.5)/A4stdlife))</f>
        <v>0</v>
      </c>
      <c r="BE126" s="164">
        <f>IF(A4stdlife="n/a","n/a",IF(BE$3&gt;(A4stdlife+$E126),(Input!$P$146*(1+rvanilla)^0.5)-SUM($P126:BD126),(Input!$P$146*(1+rvanilla)^0.5)/A4stdlife))</f>
        <v>0</v>
      </c>
      <c r="BF126" s="164">
        <f>IF(A4stdlife="n/a","n/a",IF(BF$3&gt;(A4stdlife+$E126),(Input!$P$146*(1+rvanilla)^0.5)-SUM($P126:BE126),(Input!$P$146*(1+rvanilla)^0.5)/A4stdlife))</f>
        <v>0</v>
      </c>
      <c r="BG126" s="164">
        <f>IF(A4stdlife="n/a","n/a",IF(BG$3&gt;(A4stdlife+$E126),(Input!$P$146*(1+rvanilla)^0.5)-SUM($P126:BF126),(Input!$P$146*(1+rvanilla)^0.5)/A4stdlife))</f>
        <v>0</v>
      </c>
      <c r="BH126" s="164">
        <f>IF(A4stdlife="n/a","n/a",IF(BH$3&gt;(A4stdlife+$E126),(Input!$P$146*(1+rvanilla)^0.5)-SUM($P126:BG126),(Input!$P$146*(1+rvanilla)^0.5)/A4stdlife))</f>
        <v>0</v>
      </c>
      <c r="BI126" s="164">
        <f>IF(A4stdlife="n/a","n/a",IF(BI$3&gt;(A4stdlife+$E126),(Input!$P$146*(1+rvanilla)^0.5)-SUM($P126:BH126),(Input!$P$146*(1+rvanilla)^0.5)/A4stdlife))</f>
        <v>0</v>
      </c>
      <c r="BJ126" s="18"/>
      <c r="BK126" s="18"/>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hidden="1" outlineLevel="1">
      <c r="A127" s="18"/>
      <c r="B127" s="18"/>
      <c r="C127" s="36" t="str">
        <f>Asset4</f>
        <v>Transmission transformers 132/66kV</v>
      </c>
      <c r="D127" s="18"/>
      <c r="E127" s="18"/>
      <c r="F127" s="33"/>
      <c r="G127" s="161">
        <f t="shared" ref="G127:AL127" si="43">SUM(G115:G126)</f>
        <v>1.1164809085257135</v>
      </c>
      <c r="H127" s="161">
        <f t="shared" si="43"/>
        <v>1.2101995594549606</v>
      </c>
      <c r="I127" s="161">
        <f t="shared" si="43"/>
        <v>1.4062940683830911</v>
      </c>
      <c r="J127" s="161">
        <f t="shared" si="43"/>
        <v>1.4596979394947163</v>
      </c>
      <c r="K127" s="161">
        <f t="shared" si="43"/>
        <v>1.4876176995737245</v>
      </c>
      <c r="L127" s="161">
        <f t="shared" si="43"/>
        <v>1.5193226378081228</v>
      </c>
      <c r="M127" s="161">
        <f t="shared" si="43"/>
        <v>1.5193226378081228</v>
      </c>
      <c r="N127" s="161">
        <f t="shared" si="43"/>
        <v>1.5193226378081228</v>
      </c>
      <c r="O127" s="161">
        <f t="shared" si="43"/>
        <v>1.5193226378081228</v>
      </c>
      <c r="P127" s="161">
        <f t="shared" si="43"/>
        <v>1.5193226378081228</v>
      </c>
      <c r="Q127" s="161">
        <f t="shared" si="43"/>
        <v>1.5193226378081228</v>
      </c>
      <c r="R127" s="161">
        <f t="shared" si="43"/>
        <v>1.5193226378081228</v>
      </c>
      <c r="S127" s="161">
        <f t="shared" si="43"/>
        <v>1.5193226378081228</v>
      </c>
      <c r="T127" s="161">
        <f t="shared" si="43"/>
        <v>1.5193226378081228</v>
      </c>
      <c r="U127" s="161">
        <f t="shared" si="43"/>
        <v>1.5193226378081228</v>
      </c>
      <c r="V127" s="161">
        <f t="shared" si="43"/>
        <v>1.5193226378081228</v>
      </c>
      <c r="W127" s="161">
        <f t="shared" si="43"/>
        <v>1.5193226378081228</v>
      </c>
      <c r="X127" s="161">
        <f t="shared" si="43"/>
        <v>1.5193226378081228</v>
      </c>
      <c r="Y127" s="161">
        <f t="shared" si="43"/>
        <v>1.5193226378081228</v>
      </c>
      <c r="Z127" s="161">
        <f t="shared" si="43"/>
        <v>1.5193226378081228</v>
      </c>
      <c r="AA127" s="161">
        <f t="shared" si="43"/>
        <v>1.5193226378081228</v>
      </c>
      <c r="AB127" s="161">
        <f t="shared" si="43"/>
        <v>1.5193226378081228</v>
      </c>
      <c r="AC127" s="161">
        <f t="shared" si="43"/>
        <v>1.5193226378081228</v>
      </c>
      <c r="AD127" s="161">
        <f t="shared" si="43"/>
        <v>1.5193226378081228</v>
      </c>
      <c r="AE127" s="161">
        <f t="shared" si="43"/>
        <v>1.5193226378081228</v>
      </c>
      <c r="AF127" s="161">
        <f t="shared" si="43"/>
        <v>1.5193226378081228</v>
      </c>
      <c r="AG127" s="161">
        <f t="shared" si="43"/>
        <v>1.5193226378081228</v>
      </c>
      <c r="AH127" s="161">
        <f t="shared" si="43"/>
        <v>1.5193226378081228</v>
      </c>
      <c r="AI127" s="161">
        <f t="shared" si="43"/>
        <v>1.5193226378081228</v>
      </c>
      <c r="AJ127" s="161">
        <f t="shared" si="43"/>
        <v>1.5193226378081228</v>
      </c>
      <c r="AK127" s="161">
        <f t="shared" si="43"/>
        <v>1.5193226378081228</v>
      </c>
      <c r="AL127" s="161">
        <f t="shared" si="43"/>
        <v>1.5193226378081228</v>
      </c>
      <c r="AM127" s="161">
        <f t="shared" ref="AM127:BI127" si="44">SUM(AM115:AM126)</f>
        <v>1.5193226378081228</v>
      </c>
      <c r="AN127" s="161">
        <f t="shared" si="44"/>
        <v>1.5193226378081228</v>
      </c>
      <c r="AO127" s="161">
        <f t="shared" si="44"/>
        <v>1.5193226378081228</v>
      </c>
      <c r="AP127" s="161">
        <f t="shared" si="44"/>
        <v>1.5193226378081228</v>
      </c>
      <c r="AQ127" s="161">
        <f t="shared" si="44"/>
        <v>1.5193226378081228</v>
      </c>
      <c r="AR127" s="161">
        <f t="shared" si="44"/>
        <v>1.5193226378081228</v>
      </c>
      <c r="AS127" s="161">
        <f t="shared" si="44"/>
        <v>0.46501372442582534</v>
      </c>
      <c r="AT127" s="161">
        <f t="shared" si="44"/>
        <v>0.40284172928240947</v>
      </c>
      <c r="AU127" s="161">
        <f t="shared" si="44"/>
        <v>0.40284172928240947</v>
      </c>
      <c r="AV127" s="161">
        <f t="shared" si="44"/>
        <v>0.40284172928240947</v>
      </c>
      <c r="AW127" s="161">
        <f t="shared" si="44"/>
        <v>0.40284172928240947</v>
      </c>
      <c r="AX127" s="161">
        <f t="shared" si="44"/>
        <v>0.40284172928240947</v>
      </c>
      <c r="AY127" s="161">
        <f t="shared" si="44"/>
        <v>0.40284172928240947</v>
      </c>
      <c r="AZ127" s="161">
        <f t="shared" si="44"/>
        <v>0.40284172928240947</v>
      </c>
      <c r="BA127" s="161">
        <f t="shared" si="44"/>
        <v>0.40284172928240947</v>
      </c>
      <c r="BB127" s="161">
        <f t="shared" si="44"/>
        <v>0.40284172928240947</v>
      </c>
      <c r="BC127" s="161">
        <f t="shared" si="44"/>
        <v>0.40284172928240947</v>
      </c>
      <c r="BD127" s="161">
        <f t="shared" si="44"/>
        <v>0.40284172928240947</v>
      </c>
      <c r="BE127" s="161">
        <f t="shared" si="44"/>
        <v>0.40284172928240947</v>
      </c>
      <c r="BF127" s="161">
        <f t="shared" si="44"/>
        <v>0.30912307835315955</v>
      </c>
      <c r="BG127" s="161">
        <f t="shared" si="44"/>
        <v>0.11302856942503703</v>
      </c>
      <c r="BH127" s="161">
        <f t="shared" si="44"/>
        <v>5.9624698313407498E-2</v>
      </c>
      <c r="BI127" s="161">
        <f t="shared" si="44"/>
        <v>3.1704938234399196E-2</v>
      </c>
      <c r="BJ127" s="18"/>
      <c r="BK127" s="18"/>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hidden="1" outlineLevel="2">
      <c r="A128" s="18"/>
      <c r="B128" s="43" t="str">
        <f>C140</f>
        <v>Zone transformers 132/66kV</v>
      </c>
      <c r="C128" s="44"/>
      <c r="D128" s="45" t="s">
        <v>72</v>
      </c>
      <c r="E128" s="44"/>
      <c r="F128" s="46"/>
      <c r="G128" s="389">
        <f>IF(G$3&gt;A5remlife,A5value-SUM($F128:F128),IF(A5remlife="N/A","n/a",A5value/A5remlife))</f>
        <v>0.87484992418948504</v>
      </c>
      <c r="H128" s="163">
        <f>IF(H$3&gt;A5remlife,A5value-SUM($F128:G128),IF(A5remlife="N/A","n/a",A5value/A5remlife))</f>
        <v>0.87484992418948504</v>
      </c>
      <c r="I128" s="163">
        <f>IF(I$3&gt;A5remlife,A5value-SUM($F128:H128),IF(A5remlife="N/A","n/a",A5value/A5remlife))</f>
        <v>0.87484992418948504</v>
      </c>
      <c r="J128" s="163">
        <f>IF(J$3&gt;A5remlife,A5value-SUM($F128:I128),IF(A5remlife="N/A","n/a",A5value/A5remlife))</f>
        <v>0.87484992418948504</v>
      </c>
      <c r="K128" s="163">
        <f>IF(K$3&gt;A5remlife,A5value-SUM($F128:J128),IF(A5remlife="N/A","n/a",A5value/A5remlife))</f>
        <v>0.87484992418948504</v>
      </c>
      <c r="L128" s="163">
        <f>IF(L$3&gt;A5remlife,A5value-SUM($F128:K128),IF(A5remlife="N/A","n/a",A5value/A5remlife))</f>
        <v>0.87484992418948504</v>
      </c>
      <c r="M128" s="163">
        <f>IF(M$3&gt;A5remlife,A5value-SUM($F128:L128),IF(A5remlife="N/A","n/a",A5value/A5remlife))</f>
        <v>0.87484992418948504</v>
      </c>
      <c r="N128" s="163">
        <f>IF(N$3&gt;A5remlife,A5value-SUM($F128:M128),IF(A5remlife="N/A","n/a",A5value/A5remlife))</f>
        <v>0.87484992418948504</v>
      </c>
      <c r="O128" s="163">
        <f>IF(O$3&gt;A5remlife,A5value-SUM($F128:N128),IF(A5remlife="N/A","n/a",A5value/A5remlife))</f>
        <v>0.87484992418948504</v>
      </c>
      <c r="P128" s="163">
        <f>IF(P$3&gt;A5remlife,A5value-SUM($F128:O128),IF(A5remlife="N/A","n/a",A5value/A5remlife))</f>
        <v>0.87484992418948504</v>
      </c>
      <c r="Q128" s="163">
        <f>IF(Q$3&gt;A5remlife,A5value-SUM($F128:P128),IF(A5remlife="N/A","n/a",A5value/A5remlife))</f>
        <v>0.87484992418948504</v>
      </c>
      <c r="R128" s="163">
        <f>IF(R$3&gt;A5remlife,A5value-SUM($F128:Q128),IF(A5remlife="N/A","n/a",A5value/A5remlife))</f>
        <v>0.87484992418948504</v>
      </c>
      <c r="S128" s="163">
        <f>IF(S$3&gt;A5remlife,A5value-SUM($F128:R128),IF(A5remlife="N/A","n/a",A5value/A5remlife))</f>
        <v>0.87484992418948504</v>
      </c>
      <c r="T128" s="163">
        <f>IF(T$3&gt;A5remlife,A5value-SUM($F128:S128),IF(A5remlife="N/A","n/a",A5value/A5remlife))</f>
        <v>0.87484992418948504</v>
      </c>
      <c r="U128" s="163">
        <f>IF(U$3&gt;A5remlife,A5value-SUM($F128:T128),IF(A5remlife="N/A","n/a",A5value/A5remlife))</f>
        <v>0.87484992418948504</v>
      </c>
      <c r="V128" s="163">
        <f>IF(V$3&gt;A5remlife,A5value-SUM($F128:U128),IF(A5remlife="N/A","n/a",A5value/A5remlife))</f>
        <v>0.87484992418948504</v>
      </c>
      <c r="W128" s="163">
        <f>IF(W$3&gt;A5remlife,A5value-SUM($F128:V128),IF(A5remlife="N/A","n/a",A5value/A5remlife))</f>
        <v>0.87484992418948504</v>
      </c>
      <c r="X128" s="163">
        <f>IF(X$3&gt;A5remlife,A5value-SUM($F128:W128),IF(A5remlife="N/A","n/a",A5value/A5remlife))</f>
        <v>0.87484992418948504</v>
      </c>
      <c r="Y128" s="163">
        <f>IF(Y$3&gt;A5remlife,A5value-SUM($F128:X128),IF(A5remlife="N/A","n/a",A5value/A5remlife))</f>
        <v>0.87484992418948504</v>
      </c>
      <c r="Z128" s="163">
        <f>IF(Z$3&gt;A5remlife,A5value-SUM($F128:Y128),IF(A5remlife="N/A","n/a",A5value/A5remlife))</f>
        <v>0.87484992418948504</v>
      </c>
      <c r="AA128" s="163">
        <f>IF(AA$3&gt;A5remlife,A5value-SUM($F128:Z128),IF(A5remlife="N/A","n/a",A5value/A5remlife))</f>
        <v>0.87484992418948504</v>
      </c>
      <c r="AB128" s="163">
        <f>IF(AB$3&gt;A5remlife,A5value-SUM($F128:AA128),IF(A5remlife="N/A","n/a",A5value/A5remlife))</f>
        <v>0.87484992418948504</v>
      </c>
      <c r="AC128" s="163">
        <f>IF(AC$3&gt;A5remlife,A5value-SUM($F128:AB128),IF(A5remlife="N/A","n/a",A5value/A5remlife))</f>
        <v>0.87484992418948504</v>
      </c>
      <c r="AD128" s="163">
        <f>IF(AD$3&gt;A5remlife,A5value-SUM($F128:AC128),IF(A5remlife="N/A","n/a",A5value/A5remlife))</f>
        <v>0.87484992418948504</v>
      </c>
      <c r="AE128" s="163">
        <f>IF(AE$3&gt;A5remlife,A5value-SUM($F128:AD128),IF(A5remlife="N/A","n/a",A5value/A5remlife))</f>
        <v>0.87484992418948504</v>
      </c>
      <c r="AF128" s="163">
        <f>IF(AF$3&gt;A5remlife,A5value-SUM($F128:AE128),IF(A5remlife="N/A","n/a",A5value/A5remlife))</f>
        <v>0.87484992418948504</v>
      </c>
      <c r="AG128" s="163">
        <f>IF(AG$3&gt;A5remlife,A5value-SUM($F128:AF128),IF(A5remlife="N/A","n/a",A5value/A5remlife))</f>
        <v>0.87484992418948504</v>
      </c>
      <c r="AH128" s="163">
        <f>IF(AH$3&gt;A5remlife,A5value-SUM($F128:AG128),IF(A5remlife="N/A","n/a",A5value/A5remlife))</f>
        <v>0.87484992418948504</v>
      </c>
      <c r="AI128" s="163">
        <f>IF(AI$3&gt;A5remlife,A5value-SUM($F128:AH128),IF(A5remlife="N/A","n/a",A5value/A5remlife))</f>
        <v>0.87484992418948504</v>
      </c>
      <c r="AJ128" s="163">
        <f>IF(AJ$3&gt;A5remlife,A5value-SUM($F128:AI128),IF(A5remlife="N/A","n/a",A5value/A5remlife))</f>
        <v>0.87484992418948504</v>
      </c>
      <c r="AK128" s="163">
        <f>IF(AK$3&gt;A5remlife,A5value-SUM($F128:AJ128),IF(A5remlife="N/A","n/a",A5value/A5remlife))</f>
        <v>0.87484992418948504</v>
      </c>
      <c r="AL128" s="163">
        <f>IF(AL$3&gt;A5remlife,A5value-SUM($F128:AK128),IF(A5remlife="N/A","n/a",A5value/A5remlife))</f>
        <v>0.87484992418948504</v>
      </c>
      <c r="AM128" s="163">
        <f>IF(AM$3&gt;A5remlife,A5value-SUM($F128:AL128),IF(A5remlife="N/A","n/a",A5value/A5remlife))</f>
        <v>0.87484992418948504</v>
      </c>
      <c r="AN128" s="163">
        <f>IF(AN$3&gt;A5remlife,A5value-SUM($F128:AM128),IF(A5remlife="N/A","n/a",A5value/A5remlife))</f>
        <v>0.87484992418948504</v>
      </c>
      <c r="AO128" s="163">
        <f>IF(AO$3&gt;A5remlife,A5value-SUM($F128:AN128),IF(A5remlife="N/A","n/a",A5value/A5remlife))</f>
        <v>3.6855630478456192E-2</v>
      </c>
      <c r="AP128" s="163">
        <f>IF(AP$3&gt;A5remlife,A5value-SUM($F128:AO128),IF(A5remlife="N/A","n/a",A5value/A5remlife))</f>
        <v>0</v>
      </c>
      <c r="AQ128" s="163">
        <f>IF(AQ$3&gt;A5remlife,A5value-SUM($F128:AP128),IF(A5remlife="N/A","n/a",A5value/A5remlife))</f>
        <v>0</v>
      </c>
      <c r="AR128" s="163">
        <f>IF(AR$3&gt;A5remlife,A5value-SUM($F128:AQ128),IF(A5remlife="N/A","n/a",A5value/A5remlife))</f>
        <v>0</v>
      </c>
      <c r="AS128" s="163">
        <f>IF(AS$3&gt;A5remlife,A5value-SUM($F128:AR128),IF(A5remlife="N/A","n/a",A5value/A5remlife))</f>
        <v>0</v>
      </c>
      <c r="AT128" s="163">
        <f>IF(AT$3&gt;A5remlife,A5value-SUM($F128:AS128),IF(A5remlife="N/A","n/a",A5value/A5remlife))</f>
        <v>0</v>
      </c>
      <c r="AU128" s="163">
        <f>IF(AU$3&gt;A5remlife,A5value-SUM($F128:AT128),IF(A5remlife="N/A","n/a",A5value/A5remlife))</f>
        <v>0</v>
      </c>
      <c r="AV128" s="163">
        <f>IF(AV$3&gt;A5remlife,A5value-SUM($F128:AU128),IF(A5remlife="N/A","n/a",A5value/A5remlife))</f>
        <v>0</v>
      </c>
      <c r="AW128" s="163">
        <f>IF(AW$3&gt;A5remlife,A5value-SUM($F128:AV128),IF(A5remlife="N/A","n/a",A5value/A5remlife))</f>
        <v>0</v>
      </c>
      <c r="AX128" s="163">
        <f>IF(AX$3&gt;A5remlife,A5value-SUM($F128:AW128),IF(A5remlife="N/A","n/a",A5value/A5remlife))</f>
        <v>0</v>
      </c>
      <c r="AY128" s="163">
        <f>IF(AY$3&gt;A5remlife,A5value-SUM($F128:AX128),IF(A5remlife="N/A","n/a",A5value/A5remlife))</f>
        <v>0</v>
      </c>
      <c r="AZ128" s="163">
        <f>IF(AZ$3&gt;A5remlife,A5value-SUM($F128:AY128),IF(A5remlife="N/A","n/a",A5value/A5remlife))</f>
        <v>0</v>
      </c>
      <c r="BA128" s="163">
        <f>IF(BA$3&gt;A5remlife,A5value-SUM($F128:AZ128),IF(A5remlife="N/A","n/a",A5value/A5remlife))</f>
        <v>0</v>
      </c>
      <c r="BB128" s="163">
        <f>IF(BB$3&gt;A5remlife,A5value-SUM($F128:BA128),IF(A5remlife="N/A","n/a",A5value/A5remlife))</f>
        <v>0</v>
      </c>
      <c r="BC128" s="163">
        <f>IF(BC$3&gt;A5remlife,A5value-SUM($F128:BB128),IF(A5remlife="N/A","n/a",A5value/A5remlife))</f>
        <v>0</v>
      </c>
      <c r="BD128" s="163">
        <f>IF(BD$3&gt;A5remlife,A5value-SUM($F128:BC128),IF(A5remlife="N/A","n/a",A5value/A5remlife))</f>
        <v>0</v>
      </c>
      <c r="BE128" s="163">
        <f>IF(BE$3&gt;A5remlife,A5value-SUM($F128:BD128),IF(A5remlife="N/A","n/a",A5value/A5remlife))</f>
        <v>0</v>
      </c>
      <c r="BF128" s="163">
        <f>IF(BF$3&gt;A5remlife,A5value-SUM($F128:BE128),IF(A5remlife="N/A","n/a",A5value/A5remlife))</f>
        <v>0</v>
      </c>
      <c r="BG128" s="163">
        <f>IF(BG$3&gt;A5remlife,A5value-SUM($F128:BF128),IF(A5remlife="N/A","n/a",A5value/A5remlife))</f>
        <v>0</v>
      </c>
      <c r="BH128" s="163">
        <f>IF(BH$3&gt;A5remlife,A5value-SUM($F128:BG128),IF(A5remlife="N/A","n/a",A5value/A5remlife))</f>
        <v>0</v>
      </c>
      <c r="BI128" s="163">
        <f>IF(BI$3&gt;A5remlife,A5value-SUM($F128:BH128),IF(A5remlife="N/A","n/a",A5value/A5remlife))</f>
        <v>0</v>
      </c>
      <c r="BJ128" s="18"/>
      <c r="BK128" s="1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idden="1" outlineLevel="2">
      <c r="A129" s="18"/>
      <c r="B129" s="18"/>
      <c r="C129" s="36"/>
      <c r="D129" s="479" t="s">
        <v>71</v>
      </c>
      <c r="E129" s="283">
        <v>0</v>
      </c>
      <c r="F129" s="38"/>
      <c r="G129" s="160"/>
      <c r="H129" s="164"/>
      <c r="I129" s="164"/>
      <c r="J129" s="164"/>
      <c r="K129" s="164"/>
      <c r="L129" s="164"/>
      <c r="M129" s="164"/>
      <c r="N129" s="164"/>
      <c r="O129" s="164"/>
      <c r="P129" s="164"/>
      <c r="Q129" s="164"/>
      <c r="R129" s="164"/>
      <c r="S129" s="164"/>
      <c r="T129" s="164"/>
      <c r="U129" s="164"/>
      <c r="V129" s="164"/>
      <c r="W129" s="164"/>
      <c r="X129" s="164"/>
      <c r="Y129" s="164"/>
      <c r="Z129" s="164"/>
      <c r="AA129" s="164"/>
      <c r="AB129" s="164"/>
      <c r="AC129" s="164"/>
      <c r="AD129" s="164"/>
      <c r="AE129" s="164"/>
      <c r="AF129" s="164"/>
      <c r="AG129" s="164"/>
      <c r="AH129" s="164"/>
      <c r="AI129" s="164"/>
      <c r="AJ129" s="164"/>
      <c r="AK129" s="164"/>
      <c r="AL129" s="164"/>
      <c r="AM129" s="164"/>
      <c r="AN129" s="164"/>
      <c r="AO129" s="164"/>
      <c r="AP129" s="164"/>
      <c r="AQ129" s="164"/>
      <c r="AR129" s="164"/>
      <c r="AS129" s="164"/>
      <c r="AT129" s="164"/>
      <c r="AU129" s="164"/>
      <c r="AV129" s="164"/>
      <c r="AW129" s="164"/>
      <c r="AX129" s="164"/>
      <c r="AY129" s="164"/>
      <c r="AZ129" s="164"/>
      <c r="BA129" s="164"/>
      <c r="BB129" s="164"/>
      <c r="BC129" s="164"/>
      <c r="BD129" s="164"/>
      <c r="BE129" s="164"/>
      <c r="BF129" s="164"/>
      <c r="BG129" s="164"/>
      <c r="BH129" s="164"/>
      <c r="BI129" s="164"/>
      <c r="BJ129" s="18"/>
      <c r="BK129" s="18"/>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hidden="1" outlineLevel="2">
      <c r="A130" s="18"/>
      <c r="B130" s="18"/>
      <c r="C130" s="36"/>
      <c r="D130" s="479"/>
      <c r="E130" s="283">
        <v>1</v>
      </c>
      <c r="F130" s="38"/>
      <c r="G130" s="390"/>
      <c r="H130" s="164">
        <f>IF(A5stdlife="n/a","n/a",IF(H$3&gt;(A5stdlife+$E130),(Input!$G$147*(1+rvanilla)^0.5)-SUM($G130:G130),(Input!$G$147*(1+rvanilla)^0.5)/A5stdlife))</f>
        <v>0.16250240557072609</v>
      </c>
      <c r="I130" s="164">
        <f>IF(A5stdlife="n/a","n/a",IF(I$3&gt;(A5stdlife+$E130),(Input!$G$147*(1+rvanilla)^0.5)-SUM($G130:H130),(Input!$G$147*(1+rvanilla)^0.5)/A5stdlife))</f>
        <v>0.16250240557072609</v>
      </c>
      <c r="J130" s="164">
        <f>IF(A5stdlife="n/a","n/a",IF(J$3&gt;(A5stdlife+$E130),(Input!$G$147*(1+rvanilla)^0.5)-SUM($G130:I130),(Input!$G$147*(1+rvanilla)^0.5)/A5stdlife))</f>
        <v>0.16250240557072609</v>
      </c>
      <c r="K130" s="164">
        <f>IF(A5stdlife="n/a","n/a",IF(K$3&gt;(A5stdlife+$E130),(Input!$G$147*(1+rvanilla)^0.5)-SUM($G130:J130),(Input!$G$147*(1+rvanilla)^0.5)/A5stdlife))</f>
        <v>0.16250240557072609</v>
      </c>
      <c r="L130" s="164">
        <f>IF(A5stdlife="n/a","n/a",IF(L$3&gt;(A5stdlife+$E130),(Input!$G$147*(1+rvanilla)^0.5)-SUM($G130:K130),(Input!$G$147*(1+rvanilla)^0.5)/A5stdlife))</f>
        <v>0.16250240557072609</v>
      </c>
      <c r="M130" s="164">
        <f>IF(A5stdlife="n/a","n/a",IF(M$3&gt;(A5stdlife+$E130),(Input!$G$147*(1+rvanilla)^0.5)-SUM($G130:L130),(Input!$G$147*(1+rvanilla)^0.5)/A5stdlife))</f>
        <v>0.16250240557072609</v>
      </c>
      <c r="N130" s="164">
        <f>IF(A5stdlife="n/a","n/a",IF(N$3&gt;(A5stdlife+$E130),(Input!$G$147*(1+rvanilla)^0.5)-SUM($G130:M130),(Input!$G$147*(1+rvanilla)^0.5)/A5stdlife))</f>
        <v>0.16250240557072609</v>
      </c>
      <c r="O130" s="164">
        <f>IF(A5stdlife="n/a","n/a",IF(O$3&gt;(A5stdlife+$E130),(Input!$G$147*(1+rvanilla)^0.5)-SUM($G130:N130),(Input!$G$147*(1+rvanilla)^0.5)/A5stdlife))</f>
        <v>0.16250240557072609</v>
      </c>
      <c r="P130" s="164">
        <f>IF(A5stdlife="n/a","n/a",IF(P$3&gt;(A5stdlife+$E130),(Input!$G$147*(1+rvanilla)^0.5)-SUM($G130:O130),(Input!$G$147*(1+rvanilla)^0.5)/A5stdlife))</f>
        <v>0.16250240557072609</v>
      </c>
      <c r="Q130" s="164">
        <f>IF(A5stdlife="n/a","n/a",IF(Q$3&gt;(A5stdlife+$E130),(Input!$G$147*(1+rvanilla)^0.5)-SUM($G130:P130),(Input!$G$147*(1+rvanilla)^0.5)/A5stdlife))</f>
        <v>0.16250240557072609</v>
      </c>
      <c r="R130" s="164">
        <f>IF(A5stdlife="n/a","n/a",IF(R$3&gt;(A5stdlife+$E130),(Input!$G$147*(1+rvanilla)^0.5)-SUM($G130:Q130),(Input!$G$147*(1+rvanilla)^0.5)/A5stdlife))</f>
        <v>0.16250240557072609</v>
      </c>
      <c r="S130" s="164">
        <f>IF(A5stdlife="n/a","n/a",IF(S$3&gt;(A5stdlife+$E130),(Input!$G$147*(1+rvanilla)^0.5)-SUM($G130:R130),(Input!$G$147*(1+rvanilla)^0.5)/A5stdlife))</f>
        <v>0.16250240557072609</v>
      </c>
      <c r="T130" s="164">
        <f>IF(A5stdlife="n/a","n/a",IF(T$3&gt;(A5stdlife+$E130),(Input!$G$147*(1+rvanilla)^0.5)-SUM($G130:S130),(Input!$G$147*(1+rvanilla)^0.5)/A5stdlife))</f>
        <v>0.16250240557072609</v>
      </c>
      <c r="U130" s="164">
        <f>IF(A5stdlife="n/a","n/a",IF(U$3&gt;(A5stdlife+$E130),(Input!$G$147*(1+rvanilla)^0.5)-SUM($G130:T130),(Input!$G$147*(1+rvanilla)^0.5)/A5stdlife))</f>
        <v>0.16250240557072609</v>
      </c>
      <c r="V130" s="164">
        <f>IF(A5stdlife="n/a","n/a",IF(V$3&gt;(A5stdlife+$E130),(Input!$G$147*(1+rvanilla)^0.5)-SUM($G130:U130),(Input!$G$147*(1+rvanilla)^0.5)/A5stdlife))</f>
        <v>0.16250240557072609</v>
      </c>
      <c r="W130" s="164">
        <f>IF(A5stdlife="n/a","n/a",IF(W$3&gt;(A5stdlife+$E130),(Input!$G$147*(1+rvanilla)^0.5)-SUM($G130:V130),(Input!$G$147*(1+rvanilla)^0.5)/A5stdlife))</f>
        <v>0.16250240557072609</v>
      </c>
      <c r="X130" s="164">
        <f>IF(A5stdlife="n/a","n/a",IF(X$3&gt;(A5stdlife+$E130),(Input!$G$147*(1+rvanilla)^0.5)-SUM($G130:W130),(Input!$G$147*(1+rvanilla)^0.5)/A5stdlife))</f>
        <v>0.16250240557072609</v>
      </c>
      <c r="Y130" s="164">
        <f>IF(A5stdlife="n/a","n/a",IF(Y$3&gt;(A5stdlife+$E130),(Input!$G$147*(1+rvanilla)^0.5)-SUM($G130:X130),(Input!$G$147*(1+rvanilla)^0.5)/A5stdlife))</f>
        <v>0.16250240557072609</v>
      </c>
      <c r="Z130" s="164">
        <f>IF(A5stdlife="n/a","n/a",IF(Z$3&gt;(A5stdlife+$E130),(Input!$G$147*(1+rvanilla)^0.5)-SUM($G130:Y130),(Input!$G$147*(1+rvanilla)^0.5)/A5stdlife))</f>
        <v>0.16250240557072609</v>
      </c>
      <c r="AA130" s="164">
        <f>IF(A5stdlife="n/a","n/a",IF(AA$3&gt;(A5stdlife+$E130),(Input!$G$147*(1+rvanilla)^0.5)-SUM($G130:Z130),(Input!$G$147*(1+rvanilla)^0.5)/A5stdlife))</f>
        <v>0.16250240557072609</v>
      </c>
      <c r="AB130" s="164">
        <f>IF(A5stdlife="n/a","n/a",IF(AB$3&gt;(A5stdlife+$E130),(Input!$G$147*(1+rvanilla)^0.5)-SUM($G130:AA130),(Input!$G$147*(1+rvanilla)^0.5)/A5stdlife))</f>
        <v>0.16250240557072609</v>
      </c>
      <c r="AC130" s="164">
        <f>IF(A5stdlife="n/a","n/a",IF(AC$3&gt;(A5stdlife+$E130),(Input!$G$147*(1+rvanilla)^0.5)-SUM($G130:AB130),(Input!$G$147*(1+rvanilla)^0.5)/A5stdlife))</f>
        <v>0.16250240557072609</v>
      </c>
      <c r="AD130" s="164">
        <f>IF(A5stdlife="n/a","n/a",IF(AD$3&gt;(A5stdlife+$E130),(Input!$G$147*(1+rvanilla)^0.5)-SUM($G130:AC130),(Input!$G$147*(1+rvanilla)^0.5)/A5stdlife))</f>
        <v>0.16250240557072609</v>
      </c>
      <c r="AE130" s="164">
        <f>IF(A5stdlife="n/a","n/a",IF(AE$3&gt;(A5stdlife+$E130),(Input!$G$147*(1+rvanilla)^0.5)-SUM($G130:AD130),(Input!$G$147*(1+rvanilla)^0.5)/A5stdlife))</f>
        <v>0.16250240557072609</v>
      </c>
      <c r="AF130" s="164">
        <f>IF(A5stdlife="n/a","n/a",IF(AF$3&gt;(A5stdlife+$E130),(Input!$G$147*(1+rvanilla)^0.5)-SUM($G130:AE130),(Input!$G$147*(1+rvanilla)^0.5)/A5stdlife))</f>
        <v>0.16250240557072609</v>
      </c>
      <c r="AG130" s="164">
        <f>IF(A5stdlife="n/a","n/a",IF(AG$3&gt;(A5stdlife+$E130),(Input!$G$147*(1+rvanilla)^0.5)-SUM($G130:AF130),(Input!$G$147*(1+rvanilla)^0.5)/A5stdlife))</f>
        <v>0.16250240557072609</v>
      </c>
      <c r="AH130" s="164">
        <f>IF(A5stdlife="n/a","n/a",IF(AH$3&gt;(A5stdlife+$E130),(Input!$G$147*(1+rvanilla)^0.5)-SUM($G130:AG130),(Input!$G$147*(1+rvanilla)^0.5)/A5stdlife))</f>
        <v>0.16250240557072609</v>
      </c>
      <c r="AI130" s="164">
        <f>IF(A5stdlife="n/a","n/a",IF(AI$3&gt;(A5stdlife+$E130),(Input!$G$147*(1+rvanilla)^0.5)-SUM($G130:AH130),(Input!$G$147*(1+rvanilla)^0.5)/A5stdlife))</f>
        <v>0.16250240557072609</v>
      </c>
      <c r="AJ130" s="164">
        <f>IF(A5stdlife="n/a","n/a",IF(AJ$3&gt;(A5stdlife+$E130),(Input!$G$147*(1+rvanilla)^0.5)-SUM($G130:AI130),(Input!$G$147*(1+rvanilla)^0.5)/A5stdlife))</f>
        <v>0.16250240557072609</v>
      </c>
      <c r="AK130" s="164">
        <f>IF(A5stdlife="n/a","n/a",IF(AK$3&gt;(A5stdlife+$E130),(Input!$G$147*(1+rvanilla)^0.5)-SUM($G130:AJ130),(Input!$G$147*(1+rvanilla)^0.5)/A5stdlife))</f>
        <v>0.16250240557072609</v>
      </c>
      <c r="AL130" s="164">
        <f>IF(A5stdlife="n/a","n/a",IF(AL$3&gt;(A5stdlife+$E130),(Input!$G$147*(1+rvanilla)^0.5)-SUM($G130:AK130),(Input!$G$147*(1+rvanilla)^0.5)/A5stdlife))</f>
        <v>0.16250240557072609</v>
      </c>
      <c r="AM130" s="164">
        <f>IF(A5stdlife="n/a","n/a",IF(AM$3&gt;(A5stdlife+$E130),(Input!$G$147*(1+rvanilla)^0.5)-SUM($G130:AL130),(Input!$G$147*(1+rvanilla)^0.5)/A5stdlife))</f>
        <v>0.16250240557072609</v>
      </c>
      <c r="AN130" s="164">
        <f>IF(A5stdlife="n/a","n/a",IF(AN$3&gt;(A5stdlife+$E130),(Input!$G$147*(1+rvanilla)^0.5)-SUM($G130:AM130),(Input!$G$147*(1+rvanilla)^0.5)/A5stdlife))</f>
        <v>0.16250240557072609</v>
      </c>
      <c r="AO130" s="164">
        <f>IF(A5stdlife="n/a","n/a",IF(AO$3&gt;(A5stdlife+$E130),(Input!$G$147*(1+rvanilla)^0.5)-SUM($G130:AN130),(Input!$G$147*(1+rvanilla)^0.5)/A5stdlife))</f>
        <v>0.16250240557072609</v>
      </c>
      <c r="AP130" s="164">
        <f>IF(A5stdlife="n/a","n/a",IF(AP$3&gt;(A5stdlife+$E130),(Input!$G$147*(1+rvanilla)^0.5)-SUM($G130:AO130),(Input!$G$147*(1+rvanilla)^0.5)/A5stdlife))</f>
        <v>0.16250240557072609</v>
      </c>
      <c r="AQ130" s="164">
        <f>IF(A5stdlife="n/a","n/a",IF(AQ$3&gt;(A5stdlife+$E130),(Input!$G$147*(1+rvanilla)^0.5)-SUM($G130:AP130),(Input!$G$147*(1+rvanilla)^0.5)/A5stdlife))</f>
        <v>0.16250240557072609</v>
      </c>
      <c r="AR130" s="164">
        <f>IF(A5stdlife="n/a","n/a",IF(AR$3&gt;(A5stdlife+$E130),(Input!$G$147*(1+rvanilla)^0.5)-SUM($G130:AQ130),(Input!$G$147*(1+rvanilla)^0.5)/A5stdlife))</f>
        <v>0.16250240557072609</v>
      </c>
      <c r="AS130" s="164">
        <f>IF(A5stdlife="n/a","n/a",IF(AS$3&gt;(A5stdlife+$E130),(Input!$G$147*(1+rvanilla)^0.5)-SUM($G130:AR130),(Input!$G$147*(1+rvanilla)^0.5)/A5stdlife))</f>
        <v>0.16250240557072609</v>
      </c>
      <c r="AT130" s="164">
        <f>IF(A5stdlife="n/a","n/a",IF(AT$3&gt;(A5stdlife+$E130),(Input!$G$147*(1+rvanilla)^0.5)-SUM($G130:AS130),(Input!$G$147*(1+rvanilla)^0.5)/A5stdlife))</f>
        <v>0.16250240557072609</v>
      </c>
      <c r="AU130" s="164">
        <f>IF(A5stdlife="n/a","n/a",IF(AU$3&gt;(A5stdlife+$E130),(Input!$G$147*(1+rvanilla)^0.5)-SUM($G130:AT130),(Input!$G$147*(1+rvanilla)^0.5)/A5stdlife))</f>
        <v>0.16250240557072609</v>
      </c>
      <c r="AV130" s="164">
        <f>IF(A5stdlife="n/a","n/a",IF(AV$3&gt;(A5stdlife+$E130),(Input!$G$147*(1+rvanilla)^0.5)-SUM($G130:AU130),(Input!$G$147*(1+rvanilla)^0.5)/A5stdlife))</f>
        <v>0.16250240557072609</v>
      </c>
      <c r="AW130" s="164">
        <f>IF(A5stdlife="n/a","n/a",IF(AW$3&gt;(A5stdlife+$E130),(Input!$G$147*(1+rvanilla)^0.5)-SUM($G130:AV130),(Input!$G$147*(1+rvanilla)^0.5)/A5stdlife))</f>
        <v>0.16250240557072609</v>
      </c>
      <c r="AX130" s="164">
        <f>IF(A5stdlife="n/a","n/a",IF(AX$3&gt;(A5stdlife+$E130),(Input!$G$147*(1+rvanilla)^0.5)-SUM($G130:AW130),(Input!$G$147*(1+rvanilla)^0.5)/A5stdlife))</f>
        <v>0.16250240557072609</v>
      </c>
      <c r="AY130" s="164">
        <f>IF(A5stdlife="n/a","n/a",IF(AY$3&gt;(A5stdlife+$E130),(Input!$G$147*(1+rvanilla)^0.5)-SUM($G130:AX130),(Input!$G$147*(1+rvanilla)^0.5)/A5stdlife))</f>
        <v>0.16250240557072609</v>
      </c>
      <c r="AZ130" s="164">
        <f>IF(A5stdlife="n/a","n/a",IF(AZ$3&gt;(A5stdlife+$E130),(Input!$G$147*(1+rvanilla)^0.5)-SUM($G130:AY130),(Input!$G$147*(1+rvanilla)^0.5)/A5stdlife))</f>
        <v>0.16250240557072609</v>
      </c>
      <c r="BA130" s="164">
        <f>IF(A5stdlife="n/a","n/a",IF(BA$3&gt;(A5stdlife+$E130),(Input!$G$147*(1+rvanilla)^0.5)-SUM($G130:AZ130),(Input!$G$147*(1+rvanilla)^0.5)/A5stdlife))</f>
        <v>0.16250240557072609</v>
      </c>
      <c r="BB130" s="164">
        <f>IF(A5stdlife="n/a","n/a",IF(BB$3&gt;(A5stdlife+$E130),(Input!$G$147*(1+rvanilla)^0.5)-SUM($G130:BA130),(Input!$G$147*(1+rvanilla)^0.5)/A5stdlife))</f>
        <v>0.16250240557072609</v>
      </c>
      <c r="BC130" s="164">
        <f>IF(A5stdlife="n/a","n/a",IF(BC$3&gt;(A5stdlife+$E130),(Input!$G$147*(1+rvanilla)^0.5)-SUM($G130:BB130),(Input!$G$147*(1+rvanilla)^0.5)/A5stdlife))</f>
        <v>0.16250240557072609</v>
      </c>
      <c r="BD130" s="164">
        <f>IF(A5stdlife="n/a","n/a",IF(BD$3&gt;(A5stdlife+$E130),(Input!$G$147*(1+rvanilla)^0.5)-SUM($G130:BC130),(Input!$G$147*(1+rvanilla)^0.5)/A5stdlife))</f>
        <v>0.16250240557072609</v>
      </c>
      <c r="BE130" s="164">
        <f>IF(A5stdlife="n/a","n/a",IF(BE$3&gt;(A5stdlife+$E130),(Input!$G$147*(1+rvanilla)^0.5)-SUM($G130:BD130),(Input!$G$147*(1+rvanilla)^0.5)/A5stdlife))</f>
        <v>0.16250240557072609</v>
      </c>
      <c r="BF130" s="164">
        <f>IF(A5stdlife="n/a","n/a",IF(BF$3&gt;(A5stdlife+$E130),(Input!$G$147*(1+rvanilla)^0.5)-SUM($G130:BE130),(Input!$G$147*(1+rvanilla)^0.5)/A5stdlife))</f>
        <v>-5.3290705182007514E-15</v>
      </c>
      <c r="BG130" s="164">
        <f>IF(A5stdlife="n/a","n/a",IF(BG$3&gt;(A5stdlife+$E130),(Input!$G$147*(1+rvanilla)^0.5)-SUM($G130:BF130),(Input!$G$147*(1+rvanilla)^0.5)/A5stdlife))</f>
        <v>0</v>
      </c>
      <c r="BH130" s="164">
        <f>IF(A5stdlife="n/a","n/a",IF(BH$3&gt;(A5stdlife+$E130),(Input!$G$147*(1+rvanilla)^0.5)-SUM($G130:BG130),(Input!$G$147*(1+rvanilla)^0.5)/A5stdlife))</f>
        <v>0</v>
      </c>
      <c r="BI130" s="164">
        <f>IF(A5stdlife="n/a","n/a",IF(BI$3&gt;(A5stdlife+$E130),(Input!$G$147*(1+rvanilla)^0.5)-SUM($G130:BH130),(Input!$G$147*(1+rvanilla)^0.5)/A5stdlife))</f>
        <v>0</v>
      </c>
      <c r="BJ130" s="18"/>
      <c r="BK130" s="18"/>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hidden="1" outlineLevel="2">
      <c r="A131" s="18"/>
      <c r="B131" s="18"/>
      <c r="C131" s="36"/>
      <c r="D131" s="479"/>
      <c r="E131" s="283">
        <v>2</v>
      </c>
      <c r="F131" s="38"/>
      <c r="G131" s="391"/>
      <c r="H131" s="307"/>
      <c r="I131" s="164">
        <f>IF(A5stdlife="n/a","n/a",IF(I$3&gt;(A5stdlife+$E131),(Input!$H$147*(1+rvanilla)^0.5)-SUM($H131:H131),(Input!$H$147*(1+rvanilla)^0.5)/A5stdlife))</f>
        <v>0.16565130698331409</v>
      </c>
      <c r="J131" s="164">
        <f>IF(A5stdlife="n/a","n/a",IF(J$3&gt;(A5stdlife+$E131),(Input!$H$147*(1+rvanilla)^0.5)-SUM($H131:I131),(Input!$H$147*(1+rvanilla)^0.5)/A5stdlife))</f>
        <v>0.16565130698331409</v>
      </c>
      <c r="K131" s="164">
        <f>IF(A5stdlife="n/a","n/a",IF(K$3&gt;(A5stdlife+$E131),(Input!$H$147*(1+rvanilla)^0.5)-SUM($H131:J131),(Input!$H$147*(1+rvanilla)^0.5)/A5stdlife))</f>
        <v>0.16565130698331409</v>
      </c>
      <c r="L131" s="164">
        <f>IF(A5stdlife="n/a","n/a",IF(L$3&gt;(A5stdlife+$E131),(Input!$H$147*(1+rvanilla)^0.5)-SUM($H131:K131),(Input!$H$147*(1+rvanilla)^0.5)/A5stdlife))</f>
        <v>0.16565130698331409</v>
      </c>
      <c r="M131" s="164">
        <f>IF(A5stdlife="n/a","n/a",IF(M$3&gt;(A5stdlife+$E131),(Input!$H$147*(1+rvanilla)^0.5)-SUM($H131:L131),(Input!$H$147*(1+rvanilla)^0.5)/A5stdlife))</f>
        <v>0.16565130698331409</v>
      </c>
      <c r="N131" s="164">
        <f>IF(A5stdlife="n/a","n/a",IF(N$3&gt;(A5stdlife+$E131),(Input!$H$147*(1+rvanilla)^0.5)-SUM($H131:M131),(Input!$H$147*(1+rvanilla)^0.5)/A5stdlife))</f>
        <v>0.16565130698331409</v>
      </c>
      <c r="O131" s="164">
        <f>IF(A5stdlife="n/a","n/a",IF(O$3&gt;(A5stdlife+$E131),(Input!$H$147*(1+rvanilla)^0.5)-SUM($H131:N131),(Input!$H$147*(1+rvanilla)^0.5)/A5stdlife))</f>
        <v>0.16565130698331409</v>
      </c>
      <c r="P131" s="164">
        <f>IF(A5stdlife="n/a","n/a",IF(P$3&gt;(A5stdlife+$E131),(Input!$H$147*(1+rvanilla)^0.5)-SUM($H131:O131),(Input!$H$147*(1+rvanilla)^0.5)/A5stdlife))</f>
        <v>0.16565130698331409</v>
      </c>
      <c r="Q131" s="164">
        <f>IF(A5stdlife="n/a","n/a",IF(Q$3&gt;(A5stdlife+$E131),(Input!$H$147*(1+rvanilla)^0.5)-SUM($H131:P131),(Input!$H$147*(1+rvanilla)^0.5)/A5stdlife))</f>
        <v>0.16565130698331409</v>
      </c>
      <c r="R131" s="164">
        <f>IF(A5stdlife="n/a","n/a",IF(R$3&gt;(A5stdlife+$E131),(Input!$H$147*(1+rvanilla)^0.5)-SUM($H131:Q131),(Input!$H$147*(1+rvanilla)^0.5)/A5stdlife))</f>
        <v>0.16565130698331409</v>
      </c>
      <c r="S131" s="164">
        <f>IF(A5stdlife="n/a","n/a",IF(S$3&gt;(A5stdlife+$E131),(Input!$H$147*(1+rvanilla)^0.5)-SUM($H131:R131),(Input!$H$147*(1+rvanilla)^0.5)/A5stdlife))</f>
        <v>0.16565130698331409</v>
      </c>
      <c r="T131" s="164">
        <f>IF(A5stdlife="n/a","n/a",IF(T$3&gt;(A5stdlife+$E131),(Input!$H$147*(1+rvanilla)^0.5)-SUM($H131:S131),(Input!$H$147*(1+rvanilla)^0.5)/A5stdlife))</f>
        <v>0.16565130698331409</v>
      </c>
      <c r="U131" s="164">
        <f>IF(A5stdlife="n/a","n/a",IF(U$3&gt;(A5stdlife+$E131),(Input!$H$147*(1+rvanilla)^0.5)-SUM($H131:T131),(Input!$H$147*(1+rvanilla)^0.5)/A5stdlife))</f>
        <v>0.16565130698331409</v>
      </c>
      <c r="V131" s="164">
        <f>IF(A5stdlife="n/a","n/a",IF(V$3&gt;(A5stdlife+$E131),(Input!$H$147*(1+rvanilla)^0.5)-SUM($H131:U131),(Input!$H$147*(1+rvanilla)^0.5)/A5stdlife))</f>
        <v>0.16565130698331409</v>
      </c>
      <c r="W131" s="164">
        <f>IF(A5stdlife="n/a","n/a",IF(W$3&gt;(A5stdlife+$E131),(Input!$H$147*(1+rvanilla)^0.5)-SUM($H131:V131),(Input!$H$147*(1+rvanilla)^0.5)/A5stdlife))</f>
        <v>0.16565130698331409</v>
      </c>
      <c r="X131" s="164">
        <f>IF(A5stdlife="n/a","n/a",IF(X$3&gt;(A5stdlife+$E131),(Input!$H$147*(1+rvanilla)^0.5)-SUM($H131:W131),(Input!$H$147*(1+rvanilla)^0.5)/A5stdlife))</f>
        <v>0.16565130698331409</v>
      </c>
      <c r="Y131" s="164">
        <f>IF(A5stdlife="n/a","n/a",IF(Y$3&gt;(A5stdlife+$E131),(Input!$H$147*(1+rvanilla)^0.5)-SUM($H131:X131),(Input!$H$147*(1+rvanilla)^0.5)/A5stdlife))</f>
        <v>0.16565130698331409</v>
      </c>
      <c r="Z131" s="164">
        <f>IF(A5stdlife="n/a","n/a",IF(Z$3&gt;(A5stdlife+$E131),(Input!$H$147*(1+rvanilla)^0.5)-SUM($H131:Y131),(Input!$H$147*(1+rvanilla)^0.5)/A5stdlife))</f>
        <v>0.16565130698331409</v>
      </c>
      <c r="AA131" s="164">
        <f>IF(A5stdlife="n/a","n/a",IF(AA$3&gt;(A5stdlife+$E131),(Input!$H$147*(1+rvanilla)^0.5)-SUM($H131:Z131),(Input!$H$147*(1+rvanilla)^0.5)/A5stdlife))</f>
        <v>0.16565130698331409</v>
      </c>
      <c r="AB131" s="164">
        <f>IF(A5stdlife="n/a","n/a",IF(AB$3&gt;(A5stdlife+$E131),(Input!$H$147*(1+rvanilla)^0.5)-SUM($H131:AA131),(Input!$H$147*(1+rvanilla)^0.5)/A5stdlife))</f>
        <v>0.16565130698331409</v>
      </c>
      <c r="AC131" s="164">
        <f>IF(A5stdlife="n/a","n/a",IF(AC$3&gt;(A5stdlife+$E131),(Input!$H$147*(1+rvanilla)^0.5)-SUM($H131:AB131),(Input!$H$147*(1+rvanilla)^0.5)/A5stdlife))</f>
        <v>0.16565130698331409</v>
      </c>
      <c r="AD131" s="164">
        <f>IF(A5stdlife="n/a","n/a",IF(AD$3&gt;(A5stdlife+$E131),(Input!$H$147*(1+rvanilla)^0.5)-SUM($H131:AC131),(Input!$H$147*(1+rvanilla)^0.5)/A5stdlife))</f>
        <v>0.16565130698331409</v>
      </c>
      <c r="AE131" s="164">
        <f>IF(A5stdlife="n/a","n/a",IF(AE$3&gt;(A5stdlife+$E131),(Input!$H$147*(1+rvanilla)^0.5)-SUM($H131:AD131),(Input!$H$147*(1+rvanilla)^0.5)/A5stdlife))</f>
        <v>0.16565130698331409</v>
      </c>
      <c r="AF131" s="164">
        <f>IF(A5stdlife="n/a","n/a",IF(AF$3&gt;(A5stdlife+$E131),(Input!$H$147*(1+rvanilla)^0.5)-SUM($H131:AE131),(Input!$H$147*(1+rvanilla)^0.5)/A5stdlife))</f>
        <v>0.16565130698331409</v>
      </c>
      <c r="AG131" s="164">
        <f>IF(A5stdlife="n/a","n/a",IF(AG$3&gt;(A5stdlife+$E131),(Input!$H$147*(1+rvanilla)^0.5)-SUM($H131:AF131),(Input!$H$147*(1+rvanilla)^0.5)/A5stdlife))</f>
        <v>0.16565130698331409</v>
      </c>
      <c r="AH131" s="164">
        <f>IF(A5stdlife="n/a","n/a",IF(AH$3&gt;(A5stdlife+$E131),(Input!$H$147*(1+rvanilla)^0.5)-SUM($H131:AG131),(Input!$H$147*(1+rvanilla)^0.5)/A5stdlife))</f>
        <v>0.16565130698331409</v>
      </c>
      <c r="AI131" s="164">
        <f>IF(A5stdlife="n/a","n/a",IF(AI$3&gt;(A5stdlife+$E131),(Input!$H$147*(1+rvanilla)^0.5)-SUM($H131:AH131),(Input!$H$147*(1+rvanilla)^0.5)/A5stdlife))</f>
        <v>0.16565130698331409</v>
      </c>
      <c r="AJ131" s="164">
        <f>IF(A5stdlife="n/a","n/a",IF(AJ$3&gt;(A5stdlife+$E131),(Input!$H$147*(1+rvanilla)^0.5)-SUM($H131:AI131),(Input!$H$147*(1+rvanilla)^0.5)/A5stdlife))</f>
        <v>0.16565130698331409</v>
      </c>
      <c r="AK131" s="164">
        <f>IF(A5stdlife="n/a","n/a",IF(AK$3&gt;(A5stdlife+$E131),(Input!$H$147*(1+rvanilla)^0.5)-SUM($H131:AJ131),(Input!$H$147*(1+rvanilla)^0.5)/A5stdlife))</f>
        <v>0.16565130698331409</v>
      </c>
      <c r="AL131" s="164">
        <f>IF(A5stdlife="n/a","n/a",IF(AL$3&gt;(A5stdlife+$E131),(Input!$H$147*(1+rvanilla)^0.5)-SUM($H131:AK131),(Input!$H$147*(1+rvanilla)^0.5)/A5stdlife))</f>
        <v>0.16565130698331409</v>
      </c>
      <c r="AM131" s="164">
        <f>IF(A5stdlife="n/a","n/a",IF(AM$3&gt;(A5stdlife+$E131),(Input!$H$147*(1+rvanilla)^0.5)-SUM($H131:AL131),(Input!$H$147*(1+rvanilla)^0.5)/A5stdlife))</f>
        <v>0.16565130698331409</v>
      </c>
      <c r="AN131" s="164">
        <f>IF(A5stdlife="n/a","n/a",IF(AN$3&gt;(A5stdlife+$E131),(Input!$H$147*(1+rvanilla)^0.5)-SUM($H131:AM131),(Input!$H$147*(1+rvanilla)^0.5)/A5stdlife))</f>
        <v>0.16565130698331409</v>
      </c>
      <c r="AO131" s="164">
        <f>IF(A5stdlife="n/a","n/a",IF(AO$3&gt;(A5stdlife+$E131),(Input!$H$147*(1+rvanilla)^0.5)-SUM($H131:AN131),(Input!$H$147*(1+rvanilla)^0.5)/A5stdlife))</f>
        <v>0.16565130698331409</v>
      </c>
      <c r="AP131" s="164">
        <f>IF(A5stdlife="n/a","n/a",IF(AP$3&gt;(A5stdlife+$E131),(Input!$H$147*(1+rvanilla)^0.5)-SUM($H131:AO131),(Input!$H$147*(1+rvanilla)^0.5)/A5stdlife))</f>
        <v>0.16565130698331409</v>
      </c>
      <c r="AQ131" s="164">
        <f>IF(A5stdlife="n/a","n/a",IF(AQ$3&gt;(A5stdlife+$E131),(Input!$H$147*(1+rvanilla)^0.5)-SUM($H131:AP131),(Input!$H$147*(1+rvanilla)^0.5)/A5stdlife))</f>
        <v>0.16565130698331409</v>
      </c>
      <c r="AR131" s="164">
        <f>IF(A5stdlife="n/a","n/a",IF(AR$3&gt;(A5stdlife+$E131),(Input!$H$147*(1+rvanilla)^0.5)-SUM($H131:AQ131),(Input!$H$147*(1+rvanilla)^0.5)/A5stdlife))</f>
        <v>0.16565130698331409</v>
      </c>
      <c r="AS131" s="164">
        <f>IF(A5stdlife="n/a","n/a",IF(AS$3&gt;(A5stdlife+$E131),(Input!$H$147*(1+rvanilla)^0.5)-SUM($H131:AR131),(Input!$H$147*(1+rvanilla)^0.5)/A5stdlife))</f>
        <v>0.16565130698331409</v>
      </c>
      <c r="AT131" s="164">
        <f>IF(A5stdlife="n/a","n/a",IF(AT$3&gt;(A5stdlife+$E131),(Input!$H$147*(1+rvanilla)^0.5)-SUM($H131:AS131),(Input!$H$147*(1+rvanilla)^0.5)/A5stdlife))</f>
        <v>0.16565130698331409</v>
      </c>
      <c r="AU131" s="164">
        <f>IF(A5stdlife="n/a","n/a",IF(AU$3&gt;(A5stdlife+$E131),(Input!$H$147*(1+rvanilla)^0.5)-SUM($H131:AT131),(Input!$H$147*(1+rvanilla)^0.5)/A5stdlife))</f>
        <v>0.16565130698331409</v>
      </c>
      <c r="AV131" s="164">
        <f>IF(A5stdlife="n/a","n/a",IF(AV$3&gt;(A5stdlife+$E131),(Input!$H$147*(1+rvanilla)^0.5)-SUM($H131:AU131),(Input!$H$147*(1+rvanilla)^0.5)/A5stdlife))</f>
        <v>0.16565130698331409</v>
      </c>
      <c r="AW131" s="164">
        <f>IF(A5stdlife="n/a","n/a",IF(AW$3&gt;(A5stdlife+$E131),(Input!$H$147*(1+rvanilla)^0.5)-SUM($H131:AV131),(Input!$H$147*(1+rvanilla)^0.5)/A5stdlife))</f>
        <v>0.16565130698331409</v>
      </c>
      <c r="AX131" s="164">
        <f>IF(A5stdlife="n/a","n/a",IF(AX$3&gt;(A5stdlife+$E131),(Input!$H$147*(1+rvanilla)^0.5)-SUM($H131:AW131),(Input!$H$147*(1+rvanilla)^0.5)/A5stdlife))</f>
        <v>0.16565130698331409</v>
      </c>
      <c r="AY131" s="164">
        <f>IF(A5stdlife="n/a","n/a",IF(AY$3&gt;(A5stdlife+$E131),(Input!$H$147*(1+rvanilla)^0.5)-SUM($H131:AX131),(Input!$H$147*(1+rvanilla)^0.5)/A5stdlife))</f>
        <v>0.16565130698331409</v>
      </c>
      <c r="AZ131" s="164">
        <f>IF(A5stdlife="n/a","n/a",IF(AZ$3&gt;(A5stdlife+$E131),(Input!$H$147*(1+rvanilla)^0.5)-SUM($H131:AY131),(Input!$H$147*(1+rvanilla)^0.5)/A5stdlife))</f>
        <v>0.16565130698331409</v>
      </c>
      <c r="BA131" s="164">
        <f>IF(A5stdlife="n/a","n/a",IF(BA$3&gt;(A5stdlife+$E131),(Input!$H$147*(1+rvanilla)^0.5)-SUM($H131:AZ131),(Input!$H$147*(1+rvanilla)^0.5)/A5stdlife))</f>
        <v>0.16565130698331409</v>
      </c>
      <c r="BB131" s="164">
        <f>IF(A5stdlife="n/a","n/a",IF(BB$3&gt;(A5stdlife+$E131),(Input!$H$147*(1+rvanilla)^0.5)-SUM($H131:BA131),(Input!$H$147*(1+rvanilla)^0.5)/A5stdlife))</f>
        <v>0.16565130698331409</v>
      </c>
      <c r="BC131" s="164">
        <f>IF(A5stdlife="n/a","n/a",IF(BC$3&gt;(A5stdlife+$E131),(Input!$H$147*(1+rvanilla)^0.5)-SUM($H131:BB131),(Input!$H$147*(1+rvanilla)^0.5)/A5stdlife))</f>
        <v>0.16565130698331409</v>
      </c>
      <c r="BD131" s="164">
        <f>IF(A5stdlife="n/a","n/a",IF(BD$3&gt;(A5stdlife+$E131),(Input!$H$147*(1+rvanilla)^0.5)-SUM($H131:BC131),(Input!$H$147*(1+rvanilla)^0.5)/A5stdlife))</f>
        <v>0.16565130698331409</v>
      </c>
      <c r="BE131" s="164">
        <f>IF(A5stdlife="n/a","n/a",IF(BE$3&gt;(A5stdlife+$E131),(Input!$H$147*(1+rvanilla)^0.5)-SUM($H131:BD131),(Input!$H$147*(1+rvanilla)^0.5)/A5stdlife))</f>
        <v>0.16565130698331409</v>
      </c>
      <c r="BF131" s="164">
        <f>IF(A5stdlife="n/a","n/a",IF(BF$3&gt;(A5stdlife+$E131),(Input!$H$147*(1+rvanilla)^0.5)-SUM($H131:BE131),(Input!$H$147*(1+rvanilla)^0.5)/A5stdlife))</f>
        <v>0.16565130698331409</v>
      </c>
      <c r="BG131" s="164">
        <f>IF(A5stdlife="n/a","n/a",IF(BG$3&gt;(A5stdlife+$E131),(Input!$H$147*(1+rvanilla)^0.5)-SUM($H131:BF131),(Input!$H$147*(1+rvanilla)^0.5)/A5stdlife))</f>
        <v>7.1054273576010019E-15</v>
      </c>
      <c r="BH131" s="164">
        <f>IF(A5stdlife="n/a","n/a",IF(BH$3&gt;(A5stdlife+$E131),(Input!$H$147*(1+rvanilla)^0.5)-SUM($H131:BG131),(Input!$H$147*(1+rvanilla)^0.5)/A5stdlife))</f>
        <v>0</v>
      </c>
      <c r="BI131" s="164">
        <f>IF(A5stdlife="n/a","n/a",IF(BI$3&gt;(A5stdlife+$E131),(Input!$H$147*(1+rvanilla)^0.5)-SUM($H131:BH131),(Input!$H$147*(1+rvanilla)^0.5)/A5stdlife))</f>
        <v>0</v>
      </c>
      <c r="BJ131" s="18"/>
      <c r="BK131" s="18"/>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hidden="1" outlineLevel="2">
      <c r="A132" s="18"/>
      <c r="B132" s="18"/>
      <c r="C132" s="36"/>
      <c r="D132" s="479"/>
      <c r="E132" s="283">
        <v>3</v>
      </c>
      <c r="F132" s="38"/>
      <c r="G132" s="391"/>
      <c r="H132" s="308"/>
      <c r="I132" s="307"/>
      <c r="J132" s="164">
        <f>IF(A5stdlife="n/a","n/a",IF(J$3&gt;(A5stdlife+$E132),(Input!$I$147*(1+rvanilla)^0.5)-SUM($I132:I132),(Input!$I$147*(1+rvanilla)^0.5)/A5stdlife))</f>
        <v>5.3192101605110252E-2</v>
      </c>
      <c r="K132" s="164">
        <f>IF(A5stdlife="n/a","n/a",IF(K$3&gt;(A5stdlife+$E132),(Input!$I$147*(1+rvanilla)^0.5)-SUM($I132:J132),(Input!$I$147*(1+rvanilla)^0.5)/A5stdlife))</f>
        <v>5.3192101605110252E-2</v>
      </c>
      <c r="L132" s="164">
        <f>IF(A5stdlife="n/a","n/a",IF(L$3&gt;(A5stdlife+$E132),(Input!$I$147*(1+rvanilla)^0.5)-SUM($I132:K132),(Input!$I$147*(1+rvanilla)^0.5)/A5stdlife))</f>
        <v>5.3192101605110252E-2</v>
      </c>
      <c r="M132" s="164">
        <f>IF(A5stdlife="n/a","n/a",IF(M$3&gt;(A5stdlife+$E132),(Input!$I$147*(1+rvanilla)^0.5)-SUM($I132:L132),(Input!$I$147*(1+rvanilla)^0.5)/A5stdlife))</f>
        <v>5.3192101605110252E-2</v>
      </c>
      <c r="N132" s="164">
        <f>IF(A5stdlife="n/a","n/a",IF(N$3&gt;(A5stdlife+$E132),(Input!$I$147*(1+rvanilla)^0.5)-SUM($I132:M132),(Input!$I$147*(1+rvanilla)^0.5)/A5stdlife))</f>
        <v>5.3192101605110252E-2</v>
      </c>
      <c r="O132" s="164">
        <f>IF(A5stdlife="n/a","n/a",IF(O$3&gt;(A5stdlife+$E132),(Input!$I$147*(1+rvanilla)^0.5)-SUM($I132:N132),(Input!$I$147*(1+rvanilla)^0.5)/A5stdlife))</f>
        <v>5.3192101605110252E-2</v>
      </c>
      <c r="P132" s="164">
        <f>IF(A5stdlife="n/a","n/a",IF(P$3&gt;(A5stdlife+$E132),(Input!$I$147*(1+rvanilla)^0.5)-SUM($I132:O132),(Input!$I$147*(1+rvanilla)^0.5)/A5stdlife))</f>
        <v>5.3192101605110252E-2</v>
      </c>
      <c r="Q132" s="164">
        <f>IF(A5stdlife="n/a","n/a",IF(Q$3&gt;(A5stdlife+$E132),(Input!$I$147*(1+rvanilla)^0.5)-SUM($I132:P132),(Input!$I$147*(1+rvanilla)^0.5)/A5stdlife))</f>
        <v>5.3192101605110252E-2</v>
      </c>
      <c r="R132" s="164">
        <f>IF(A5stdlife="n/a","n/a",IF(R$3&gt;(A5stdlife+$E132),(Input!$I$147*(1+rvanilla)^0.5)-SUM($I132:Q132),(Input!$I$147*(1+rvanilla)^0.5)/A5stdlife))</f>
        <v>5.3192101605110252E-2</v>
      </c>
      <c r="S132" s="164">
        <f>IF(A5stdlife="n/a","n/a",IF(S$3&gt;(A5stdlife+$E132),(Input!$I$147*(1+rvanilla)^0.5)-SUM($I132:R132),(Input!$I$147*(1+rvanilla)^0.5)/A5stdlife))</f>
        <v>5.3192101605110252E-2</v>
      </c>
      <c r="T132" s="164">
        <f>IF(A5stdlife="n/a","n/a",IF(T$3&gt;(A5stdlife+$E132),(Input!$I$147*(1+rvanilla)^0.5)-SUM($I132:S132),(Input!$I$147*(1+rvanilla)^0.5)/A5stdlife))</f>
        <v>5.3192101605110252E-2</v>
      </c>
      <c r="U132" s="164">
        <f>IF(A5stdlife="n/a","n/a",IF(U$3&gt;(A5stdlife+$E132),(Input!$I$147*(1+rvanilla)^0.5)-SUM($I132:T132),(Input!$I$147*(1+rvanilla)^0.5)/A5stdlife))</f>
        <v>5.3192101605110252E-2</v>
      </c>
      <c r="V132" s="164">
        <f>IF(A5stdlife="n/a","n/a",IF(V$3&gt;(A5stdlife+$E132),(Input!$I$147*(1+rvanilla)^0.5)-SUM($I132:U132),(Input!$I$147*(1+rvanilla)^0.5)/A5stdlife))</f>
        <v>5.3192101605110252E-2</v>
      </c>
      <c r="W132" s="164">
        <f>IF(A5stdlife="n/a","n/a",IF(W$3&gt;(A5stdlife+$E132),(Input!$I$147*(1+rvanilla)^0.5)-SUM($I132:V132),(Input!$I$147*(1+rvanilla)^0.5)/A5stdlife))</f>
        <v>5.3192101605110252E-2</v>
      </c>
      <c r="X132" s="164">
        <f>IF(A5stdlife="n/a","n/a",IF(X$3&gt;(A5stdlife+$E132),(Input!$I$147*(1+rvanilla)^0.5)-SUM($I132:W132),(Input!$I$147*(1+rvanilla)^0.5)/A5stdlife))</f>
        <v>5.3192101605110252E-2</v>
      </c>
      <c r="Y132" s="164">
        <f>IF(A5stdlife="n/a","n/a",IF(Y$3&gt;(A5stdlife+$E132),(Input!$I$147*(1+rvanilla)^0.5)-SUM($I132:X132),(Input!$I$147*(1+rvanilla)^0.5)/A5stdlife))</f>
        <v>5.3192101605110252E-2</v>
      </c>
      <c r="Z132" s="164">
        <f>IF(A5stdlife="n/a","n/a",IF(Z$3&gt;(A5stdlife+$E132),(Input!$I$147*(1+rvanilla)^0.5)-SUM($I132:Y132),(Input!$I$147*(1+rvanilla)^0.5)/A5stdlife))</f>
        <v>5.3192101605110252E-2</v>
      </c>
      <c r="AA132" s="164">
        <f>IF(A5stdlife="n/a","n/a",IF(AA$3&gt;(A5stdlife+$E132),(Input!$I$147*(1+rvanilla)^0.5)-SUM($I132:Z132),(Input!$I$147*(1+rvanilla)^0.5)/A5stdlife))</f>
        <v>5.3192101605110252E-2</v>
      </c>
      <c r="AB132" s="164">
        <f>IF(A5stdlife="n/a","n/a",IF(AB$3&gt;(A5stdlife+$E132),(Input!$I$147*(1+rvanilla)^0.5)-SUM($I132:AA132),(Input!$I$147*(1+rvanilla)^0.5)/A5stdlife))</f>
        <v>5.3192101605110252E-2</v>
      </c>
      <c r="AC132" s="164">
        <f>IF(A5stdlife="n/a","n/a",IF(AC$3&gt;(A5stdlife+$E132),(Input!$I$147*(1+rvanilla)^0.5)-SUM($I132:AB132),(Input!$I$147*(1+rvanilla)^0.5)/A5stdlife))</f>
        <v>5.3192101605110252E-2</v>
      </c>
      <c r="AD132" s="164">
        <f>IF(A5stdlife="n/a","n/a",IF(AD$3&gt;(A5stdlife+$E132),(Input!$I$147*(1+rvanilla)^0.5)-SUM($I132:AC132),(Input!$I$147*(1+rvanilla)^0.5)/A5stdlife))</f>
        <v>5.3192101605110252E-2</v>
      </c>
      <c r="AE132" s="164">
        <f>IF(A5stdlife="n/a","n/a",IF(AE$3&gt;(A5stdlife+$E132),(Input!$I$147*(1+rvanilla)^0.5)-SUM($I132:AD132),(Input!$I$147*(1+rvanilla)^0.5)/A5stdlife))</f>
        <v>5.3192101605110252E-2</v>
      </c>
      <c r="AF132" s="164">
        <f>IF(A5stdlife="n/a","n/a",IF(AF$3&gt;(A5stdlife+$E132),(Input!$I$147*(1+rvanilla)^0.5)-SUM($I132:AE132),(Input!$I$147*(1+rvanilla)^0.5)/A5stdlife))</f>
        <v>5.3192101605110252E-2</v>
      </c>
      <c r="AG132" s="164">
        <f>IF(A5stdlife="n/a","n/a",IF(AG$3&gt;(A5stdlife+$E132),(Input!$I$147*(1+rvanilla)^0.5)-SUM($I132:AF132),(Input!$I$147*(1+rvanilla)^0.5)/A5stdlife))</f>
        <v>5.3192101605110252E-2</v>
      </c>
      <c r="AH132" s="164">
        <f>IF(A5stdlife="n/a","n/a",IF(AH$3&gt;(A5stdlife+$E132),(Input!$I$147*(1+rvanilla)^0.5)-SUM($I132:AG132),(Input!$I$147*(1+rvanilla)^0.5)/A5stdlife))</f>
        <v>5.3192101605110252E-2</v>
      </c>
      <c r="AI132" s="164">
        <f>IF(A5stdlife="n/a","n/a",IF(AI$3&gt;(A5stdlife+$E132),(Input!$I$147*(1+rvanilla)^0.5)-SUM($I132:AH132),(Input!$I$147*(1+rvanilla)^0.5)/A5stdlife))</f>
        <v>5.3192101605110252E-2</v>
      </c>
      <c r="AJ132" s="164">
        <f>IF(A5stdlife="n/a","n/a",IF(AJ$3&gt;(A5stdlife+$E132),(Input!$I$147*(1+rvanilla)^0.5)-SUM($I132:AI132),(Input!$I$147*(1+rvanilla)^0.5)/A5stdlife))</f>
        <v>5.3192101605110252E-2</v>
      </c>
      <c r="AK132" s="164">
        <f>IF(A5stdlife="n/a","n/a",IF(AK$3&gt;(A5stdlife+$E132),(Input!$I$147*(1+rvanilla)^0.5)-SUM($I132:AJ132),(Input!$I$147*(1+rvanilla)^0.5)/A5stdlife))</f>
        <v>5.3192101605110252E-2</v>
      </c>
      <c r="AL132" s="164">
        <f>IF(A5stdlife="n/a","n/a",IF(AL$3&gt;(A5stdlife+$E132),(Input!$I$147*(1+rvanilla)^0.5)-SUM($I132:AK132),(Input!$I$147*(1+rvanilla)^0.5)/A5stdlife))</f>
        <v>5.3192101605110252E-2</v>
      </c>
      <c r="AM132" s="164">
        <f>IF(A5stdlife="n/a","n/a",IF(AM$3&gt;(A5stdlife+$E132),(Input!$I$147*(1+rvanilla)^0.5)-SUM($I132:AL132),(Input!$I$147*(1+rvanilla)^0.5)/A5stdlife))</f>
        <v>5.3192101605110252E-2</v>
      </c>
      <c r="AN132" s="164">
        <f>IF(A5stdlife="n/a","n/a",IF(AN$3&gt;(A5stdlife+$E132),(Input!$I$147*(1+rvanilla)^0.5)-SUM($I132:AM132),(Input!$I$147*(1+rvanilla)^0.5)/A5stdlife))</f>
        <v>5.3192101605110252E-2</v>
      </c>
      <c r="AO132" s="164">
        <f>IF(A5stdlife="n/a","n/a",IF(AO$3&gt;(A5stdlife+$E132),(Input!$I$147*(1+rvanilla)^0.5)-SUM($I132:AN132),(Input!$I$147*(1+rvanilla)^0.5)/A5stdlife))</f>
        <v>5.3192101605110252E-2</v>
      </c>
      <c r="AP132" s="164">
        <f>IF(A5stdlife="n/a","n/a",IF(AP$3&gt;(A5stdlife+$E132),(Input!$I$147*(1+rvanilla)^0.5)-SUM($I132:AO132),(Input!$I$147*(1+rvanilla)^0.5)/A5stdlife))</f>
        <v>5.3192101605110252E-2</v>
      </c>
      <c r="AQ132" s="164">
        <f>IF(A5stdlife="n/a","n/a",IF(AQ$3&gt;(A5stdlife+$E132),(Input!$I$147*(1+rvanilla)^0.5)-SUM($I132:AP132),(Input!$I$147*(1+rvanilla)^0.5)/A5stdlife))</f>
        <v>5.3192101605110252E-2</v>
      </c>
      <c r="AR132" s="164">
        <f>IF(A5stdlife="n/a","n/a",IF(AR$3&gt;(A5stdlife+$E132),(Input!$I$147*(1+rvanilla)^0.5)-SUM($I132:AQ132),(Input!$I$147*(1+rvanilla)^0.5)/A5stdlife))</f>
        <v>5.3192101605110252E-2</v>
      </c>
      <c r="AS132" s="164">
        <f>IF(A5stdlife="n/a","n/a",IF(AS$3&gt;(A5stdlife+$E132),(Input!$I$147*(1+rvanilla)^0.5)-SUM($I132:AR132),(Input!$I$147*(1+rvanilla)^0.5)/A5stdlife))</f>
        <v>5.3192101605110252E-2</v>
      </c>
      <c r="AT132" s="164">
        <f>IF(A5stdlife="n/a","n/a",IF(AT$3&gt;(A5stdlife+$E132),(Input!$I$147*(1+rvanilla)^0.5)-SUM($I132:AS132),(Input!$I$147*(1+rvanilla)^0.5)/A5stdlife))</f>
        <v>5.3192101605110252E-2</v>
      </c>
      <c r="AU132" s="164">
        <f>IF(A5stdlife="n/a","n/a",IF(AU$3&gt;(A5stdlife+$E132),(Input!$I$147*(1+rvanilla)^0.5)-SUM($I132:AT132),(Input!$I$147*(1+rvanilla)^0.5)/A5stdlife))</f>
        <v>5.3192101605110252E-2</v>
      </c>
      <c r="AV132" s="164">
        <f>IF(A5stdlife="n/a","n/a",IF(AV$3&gt;(A5stdlife+$E132),(Input!$I$147*(1+rvanilla)^0.5)-SUM($I132:AU132),(Input!$I$147*(1+rvanilla)^0.5)/A5stdlife))</f>
        <v>5.3192101605110252E-2</v>
      </c>
      <c r="AW132" s="164">
        <f>IF(A5stdlife="n/a","n/a",IF(AW$3&gt;(A5stdlife+$E132),(Input!$I$147*(1+rvanilla)^0.5)-SUM($I132:AV132),(Input!$I$147*(1+rvanilla)^0.5)/A5stdlife))</f>
        <v>5.3192101605110252E-2</v>
      </c>
      <c r="AX132" s="164">
        <f>IF(A5stdlife="n/a","n/a",IF(AX$3&gt;(A5stdlife+$E132),(Input!$I$147*(1+rvanilla)^0.5)-SUM($I132:AW132),(Input!$I$147*(1+rvanilla)^0.5)/A5stdlife))</f>
        <v>5.3192101605110252E-2</v>
      </c>
      <c r="AY132" s="164">
        <f>IF(A5stdlife="n/a","n/a",IF(AY$3&gt;(A5stdlife+$E132),(Input!$I$147*(1+rvanilla)^0.5)-SUM($I132:AX132),(Input!$I$147*(1+rvanilla)^0.5)/A5stdlife))</f>
        <v>5.3192101605110252E-2</v>
      </c>
      <c r="AZ132" s="164">
        <f>IF(A5stdlife="n/a","n/a",IF(AZ$3&gt;(A5stdlife+$E132),(Input!$I$147*(1+rvanilla)^0.5)-SUM($I132:AY132),(Input!$I$147*(1+rvanilla)^0.5)/A5stdlife))</f>
        <v>5.3192101605110252E-2</v>
      </c>
      <c r="BA132" s="164">
        <f>IF(A5stdlife="n/a","n/a",IF(BA$3&gt;(A5stdlife+$E132),(Input!$I$147*(1+rvanilla)^0.5)-SUM($I132:AZ132),(Input!$I$147*(1+rvanilla)^0.5)/A5stdlife))</f>
        <v>5.3192101605110252E-2</v>
      </c>
      <c r="BB132" s="164">
        <f>IF(A5stdlife="n/a","n/a",IF(BB$3&gt;(A5stdlife+$E132),(Input!$I$147*(1+rvanilla)^0.5)-SUM($I132:BA132),(Input!$I$147*(1+rvanilla)^0.5)/A5stdlife))</f>
        <v>5.3192101605110252E-2</v>
      </c>
      <c r="BC132" s="164">
        <f>IF(A5stdlife="n/a","n/a",IF(BC$3&gt;(A5stdlife+$E132),(Input!$I$147*(1+rvanilla)^0.5)-SUM($I132:BB132),(Input!$I$147*(1+rvanilla)^0.5)/A5stdlife))</f>
        <v>5.3192101605110252E-2</v>
      </c>
      <c r="BD132" s="164">
        <f>IF(A5stdlife="n/a","n/a",IF(BD$3&gt;(A5stdlife+$E132),(Input!$I$147*(1+rvanilla)^0.5)-SUM($I132:BC132),(Input!$I$147*(1+rvanilla)^0.5)/A5stdlife))</f>
        <v>5.3192101605110252E-2</v>
      </c>
      <c r="BE132" s="164">
        <f>IF(A5stdlife="n/a","n/a",IF(BE$3&gt;(A5stdlife+$E132),(Input!$I$147*(1+rvanilla)^0.5)-SUM($I132:BD132),(Input!$I$147*(1+rvanilla)^0.5)/A5stdlife))</f>
        <v>5.3192101605110252E-2</v>
      </c>
      <c r="BF132" s="164">
        <f>IF(A5stdlife="n/a","n/a",IF(BF$3&gt;(A5stdlife+$E132),(Input!$I$147*(1+rvanilla)^0.5)-SUM($I132:BE132),(Input!$I$147*(1+rvanilla)^0.5)/A5stdlife))</f>
        <v>5.3192101605110252E-2</v>
      </c>
      <c r="BG132" s="164">
        <f>IF(A5stdlife="n/a","n/a",IF(BG$3&gt;(A5stdlife+$E132),(Input!$I$147*(1+rvanilla)^0.5)-SUM($I132:BF132),(Input!$I$147*(1+rvanilla)^0.5)/A5stdlife))</f>
        <v>5.3192101605110252E-2</v>
      </c>
      <c r="BH132" s="164">
        <f>IF(A5stdlife="n/a","n/a",IF(BH$3&gt;(A5stdlife+$E132),(Input!$I$147*(1+rvanilla)^0.5)-SUM($I132:BG132),(Input!$I$147*(1+rvanilla)^0.5)/A5stdlife))</f>
        <v>4.4408920985006262E-16</v>
      </c>
      <c r="BI132" s="164">
        <f>IF(A5stdlife="n/a","n/a",IF(BI$3&gt;(A5stdlife+$E132),(Input!$I$147*(1+rvanilla)^0.5)-SUM($I132:BH132),(Input!$I$147*(1+rvanilla)^0.5)/A5stdlife))</f>
        <v>0</v>
      </c>
      <c r="BJ132" s="18"/>
      <c r="BK132" s="18"/>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hidden="1" outlineLevel="2">
      <c r="A133" s="18"/>
      <c r="B133" s="18"/>
      <c r="C133" s="36"/>
      <c r="D133" s="479"/>
      <c r="E133" s="283">
        <v>4</v>
      </c>
      <c r="F133" s="38"/>
      <c r="G133" s="391"/>
      <c r="H133" s="308"/>
      <c r="I133" s="308"/>
      <c r="J133" s="307"/>
      <c r="K133" s="164">
        <f>IF(A5stdlife="n/a","n/a",IF(K$3&gt;(A5stdlife+$E133),(Input!$J$147*(1+rvanilla)^0.5)-SUM($J133:J133),(Input!$J$147*(1+rvanilla)^0.5)/A5stdlife))</f>
        <v>4.0092899250515089E-2</v>
      </c>
      <c r="L133" s="164">
        <f>IF(A5stdlife="n/a","n/a",IF(L$3&gt;(A5stdlife+$E133),(Input!$J$147*(1+rvanilla)^0.5)-SUM($J133:K133),(Input!$J$147*(1+rvanilla)^0.5)/A5stdlife))</f>
        <v>4.0092899250515089E-2</v>
      </c>
      <c r="M133" s="164">
        <f>IF(A5stdlife="n/a","n/a",IF(M$3&gt;(A5stdlife+$E133),(Input!$J$147*(1+rvanilla)^0.5)-SUM($J133:L133),(Input!$J$147*(1+rvanilla)^0.5)/A5stdlife))</f>
        <v>4.0092899250515089E-2</v>
      </c>
      <c r="N133" s="164">
        <f>IF(A5stdlife="n/a","n/a",IF(N$3&gt;(A5stdlife+$E133),(Input!$J$147*(1+rvanilla)^0.5)-SUM($J133:M133),(Input!$J$147*(1+rvanilla)^0.5)/A5stdlife))</f>
        <v>4.0092899250515089E-2</v>
      </c>
      <c r="O133" s="164">
        <f>IF(A5stdlife="n/a","n/a",IF(O$3&gt;(A5stdlife+$E133),(Input!$J$147*(1+rvanilla)^0.5)-SUM($J133:N133),(Input!$J$147*(1+rvanilla)^0.5)/A5stdlife))</f>
        <v>4.0092899250515089E-2</v>
      </c>
      <c r="P133" s="164">
        <f>IF(A5stdlife="n/a","n/a",IF(P$3&gt;(A5stdlife+$E133),(Input!$J$147*(1+rvanilla)^0.5)-SUM($J133:O133),(Input!$J$147*(1+rvanilla)^0.5)/A5stdlife))</f>
        <v>4.0092899250515089E-2</v>
      </c>
      <c r="Q133" s="164">
        <f>IF(A5stdlife="n/a","n/a",IF(Q$3&gt;(A5stdlife+$E133),(Input!$J$147*(1+rvanilla)^0.5)-SUM($J133:P133),(Input!$J$147*(1+rvanilla)^0.5)/A5stdlife))</f>
        <v>4.0092899250515089E-2</v>
      </c>
      <c r="R133" s="164">
        <f>IF(A5stdlife="n/a","n/a",IF(R$3&gt;(A5stdlife+$E133),(Input!$J$147*(1+rvanilla)^0.5)-SUM($J133:Q133),(Input!$J$147*(1+rvanilla)^0.5)/A5stdlife))</f>
        <v>4.0092899250515089E-2</v>
      </c>
      <c r="S133" s="164">
        <f>IF(A5stdlife="n/a","n/a",IF(S$3&gt;(A5stdlife+$E133),(Input!$J$147*(1+rvanilla)^0.5)-SUM($J133:R133),(Input!$J$147*(1+rvanilla)^0.5)/A5stdlife))</f>
        <v>4.0092899250515089E-2</v>
      </c>
      <c r="T133" s="164">
        <f>IF(A5stdlife="n/a","n/a",IF(T$3&gt;(A5stdlife+$E133),(Input!$J$147*(1+rvanilla)^0.5)-SUM($J133:S133),(Input!$J$147*(1+rvanilla)^0.5)/A5stdlife))</f>
        <v>4.0092899250515089E-2</v>
      </c>
      <c r="U133" s="164">
        <f>IF(A5stdlife="n/a","n/a",IF(U$3&gt;(A5stdlife+$E133),(Input!$J$147*(1+rvanilla)^0.5)-SUM($J133:T133),(Input!$J$147*(1+rvanilla)^0.5)/A5stdlife))</f>
        <v>4.0092899250515089E-2</v>
      </c>
      <c r="V133" s="164">
        <f>IF(A5stdlife="n/a","n/a",IF(V$3&gt;(A5stdlife+$E133),(Input!$J$147*(1+rvanilla)^0.5)-SUM($J133:U133),(Input!$J$147*(1+rvanilla)^0.5)/A5stdlife))</f>
        <v>4.0092899250515089E-2</v>
      </c>
      <c r="W133" s="164">
        <f>IF(A5stdlife="n/a","n/a",IF(W$3&gt;(A5stdlife+$E133),(Input!$J$147*(1+rvanilla)^0.5)-SUM($J133:V133),(Input!$J$147*(1+rvanilla)^0.5)/A5stdlife))</f>
        <v>4.0092899250515089E-2</v>
      </c>
      <c r="X133" s="164">
        <f>IF(A5stdlife="n/a","n/a",IF(X$3&gt;(A5stdlife+$E133),(Input!$J$147*(1+rvanilla)^0.5)-SUM($J133:W133),(Input!$J$147*(1+rvanilla)^0.5)/A5stdlife))</f>
        <v>4.0092899250515089E-2</v>
      </c>
      <c r="Y133" s="164">
        <f>IF(A5stdlife="n/a","n/a",IF(Y$3&gt;(A5stdlife+$E133),(Input!$J$147*(1+rvanilla)^0.5)-SUM($J133:X133),(Input!$J$147*(1+rvanilla)^0.5)/A5stdlife))</f>
        <v>4.0092899250515089E-2</v>
      </c>
      <c r="Z133" s="164">
        <f>IF(A5stdlife="n/a","n/a",IF(Z$3&gt;(A5stdlife+$E133),(Input!$J$147*(1+rvanilla)^0.5)-SUM($J133:Y133),(Input!$J$147*(1+rvanilla)^0.5)/A5stdlife))</f>
        <v>4.0092899250515089E-2</v>
      </c>
      <c r="AA133" s="164">
        <f>IF(A5stdlife="n/a","n/a",IF(AA$3&gt;(A5stdlife+$E133),(Input!$J$147*(1+rvanilla)^0.5)-SUM($J133:Z133),(Input!$J$147*(1+rvanilla)^0.5)/A5stdlife))</f>
        <v>4.0092899250515089E-2</v>
      </c>
      <c r="AB133" s="164">
        <f>IF(A5stdlife="n/a","n/a",IF(AB$3&gt;(A5stdlife+$E133),(Input!$J$147*(1+rvanilla)^0.5)-SUM($J133:AA133),(Input!$J$147*(1+rvanilla)^0.5)/A5stdlife))</f>
        <v>4.0092899250515089E-2</v>
      </c>
      <c r="AC133" s="164">
        <f>IF(A5stdlife="n/a","n/a",IF(AC$3&gt;(A5stdlife+$E133),(Input!$J$147*(1+rvanilla)^0.5)-SUM($J133:AB133),(Input!$J$147*(1+rvanilla)^0.5)/A5stdlife))</f>
        <v>4.0092899250515089E-2</v>
      </c>
      <c r="AD133" s="164">
        <f>IF(A5stdlife="n/a","n/a",IF(AD$3&gt;(A5stdlife+$E133),(Input!$J$147*(1+rvanilla)^0.5)-SUM($J133:AC133),(Input!$J$147*(1+rvanilla)^0.5)/A5stdlife))</f>
        <v>4.0092899250515089E-2</v>
      </c>
      <c r="AE133" s="164">
        <f>IF(A5stdlife="n/a","n/a",IF(AE$3&gt;(A5stdlife+$E133),(Input!$J$147*(1+rvanilla)^0.5)-SUM($J133:AD133),(Input!$J$147*(1+rvanilla)^0.5)/A5stdlife))</f>
        <v>4.0092899250515089E-2</v>
      </c>
      <c r="AF133" s="164">
        <f>IF(A5stdlife="n/a","n/a",IF(AF$3&gt;(A5stdlife+$E133),(Input!$J$147*(1+rvanilla)^0.5)-SUM($J133:AE133),(Input!$J$147*(1+rvanilla)^0.5)/A5stdlife))</f>
        <v>4.0092899250515089E-2</v>
      </c>
      <c r="AG133" s="164">
        <f>IF(A5stdlife="n/a","n/a",IF(AG$3&gt;(A5stdlife+$E133),(Input!$J$147*(1+rvanilla)^0.5)-SUM($J133:AF133),(Input!$J$147*(1+rvanilla)^0.5)/A5stdlife))</f>
        <v>4.0092899250515089E-2</v>
      </c>
      <c r="AH133" s="164">
        <f>IF(A5stdlife="n/a","n/a",IF(AH$3&gt;(A5stdlife+$E133),(Input!$J$147*(1+rvanilla)^0.5)-SUM($J133:AG133),(Input!$J$147*(1+rvanilla)^0.5)/A5stdlife))</f>
        <v>4.0092899250515089E-2</v>
      </c>
      <c r="AI133" s="164">
        <f>IF(A5stdlife="n/a","n/a",IF(AI$3&gt;(A5stdlife+$E133),(Input!$J$147*(1+rvanilla)^0.5)-SUM($J133:AH133),(Input!$J$147*(1+rvanilla)^0.5)/A5stdlife))</f>
        <v>4.0092899250515089E-2</v>
      </c>
      <c r="AJ133" s="164">
        <f>IF(A5stdlife="n/a","n/a",IF(AJ$3&gt;(A5stdlife+$E133),(Input!$J$147*(1+rvanilla)^0.5)-SUM($J133:AI133),(Input!$J$147*(1+rvanilla)^0.5)/A5stdlife))</f>
        <v>4.0092899250515089E-2</v>
      </c>
      <c r="AK133" s="164">
        <f>IF(A5stdlife="n/a","n/a",IF(AK$3&gt;(A5stdlife+$E133),(Input!$J$147*(1+rvanilla)^0.5)-SUM($J133:AJ133),(Input!$J$147*(1+rvanilla)^0.5)/A5stdlife))</f>
        <v>4.0092899250515089E-2</v>
      </c>
      <c r="AL133" s="164">
        <f>IF(A5stdlife="n/a","n/a",IF(AL$3&gt;(A5stdlife+$E133),(Input!$J$147*(1+rvanilla)^0.5)-SUM($J133:AK133),(Input!$J$147*(1+rvanilla)^0.5)/A5stdlife))</f>
        <v>4.0092899250515089E-2</v>
      </c>
      <c r="AM133" s="164">
        <f>IF(A5stdlife="n/a","n/a",IF(AM$3&gt;(A5stdlife+$E133),(Input!$J$147*(1+rvanilla)^0.5)-SUM($J133:AL133),(Input!$J$147*(1+rvanilla)^0.5)/A5stdlife))</f>
        <v>4.0092899250515089E-2</v>
      </c>
      <c r="AN133" s="164">
        <f>IF(A5stdlife="n/a","n/a",IF(AN$3&gt;(A5stdlife+$E133),(Input!$J$147*(1+rvanilla)^0.5)-SUM($J133:AM133),(Input!$J$147*(1+rvanilla)^0.5)/A5stdlife))</f>
        <v>4.0092899250515089E-2</v>
      </c>
      <c r="AO133" s="164">
        <f>IF(A5stdlife="n/a","n/a",IF(AO$3&gt;(A5stdlife+$E133),(Input!$J$147*(1+rvanilla)^0.5)-SUM($J133:AN133),(Input!$J$147*(1+rvanilla)^0.5)/A5stdlife))</f>
        <v>4.0092899250515089E-2</v>
      </c>
      <c r="AP133" s="164">
        <f>IF(A5stdlife="n/a","n/a",IF(AP$3&gt;(A5stdlife+$E133),(Input!$J$147*(1+rvanilla)^0.5)-SUM($J133:AO133),(Input!$J$147*(1+rvanilla)^0.5)/A5stdlife))</f>
        <v>4.0092899250515089E-2</v>
      </c>
      <c r="AQ133" s="164">
        <f>IF(A5stdlife="n/a","n/a",IF(AQ$3&gt;(A5stdlife+$E133),(Input!$J$147*(1+rvanilla)^0.5)-SUM($J133:AP133),(Input!$J$147*(1+rvanilla)^0.5)/A5stdlife))</f>
        <v>4.0092899250515089E-2</v>
      </c>
      <c r="AR133" s="164">
        <f>IF(A5stdlife="n/a","n/a",IF(AR$3&gt;(A5stdlife+$E133),(Input!$J$147*(1+rvanilla)^0.5)-SUM($J133:AQ133),(Input!$J$147*(1+rvanilla)^0.5)/A5stdlife))</f>
        <v>4.0092899250515089E-2</v>
      </c>
      <c r="AS133" s="164">
        <f>IF(A5stdlife="n/a","n/a",IF(AS$3&gt;(A5stdlife+$E133),(Input!$J$147*(1+rvanilla)^0.5)-SUM($J133:AR133),(Input!$J$147*(1+rvanilla)^0.5)/A5stdlife))</f>
        <v>4.0092899250515089E-2</v>
      </c>
      <c r="AT133" s="164">
        <f>IF(A5stdlife="n/a","n/a",IF(AT$3&gt;(A5stdlife+$E133),(Input!$J$147*(1+rvanilla)^0.5)-SUM($J133:AS133),(Input!$J$147*(1+rvanilla)^0.5)/A5stdlife))</f>
        <v>4.0092899250515089E-2</v>
      </c>
      <c r="AU133" s="164">
        <f>IF(A5stdlife="n/a","n/a",IF(AU$3&gt;(A5stdlife+$E133),(Input!$J$147*(1+rvanilla)^0.5)-SUM($J133:AT133),(Input!$J$147*(1+rvanilla)^0.5)/A5stdlife))</f>
        <v>4.0092899250515089E-2</v>
      </c>
      <c r="AV133" s="164">
        <f>IF(A5stdlife="n/a","n/a",IF(AV$3&gt;(A5stdlife+$E133),(Input!$J$147*(1+rvanilla)^0.5)-SUM($J133:AU133),(Input!$J$147*(1+rvanilla)^0.5)/A5stdlife))</f>
        <v>4.0092899250515089E-2</v>
      </c>
      <c r="AW133" s="164">
        <f>IF(A5stdlife="n/a","n/a",IF(AW$3&gt;(A5stdlife+$E133),(Input!$J$147*(1+rvanilla)^0.5)-SUM($J133:AV133),(Input!$J$147*(1+rvanilla)^0.5)/A5stdlife))</f>
        <v>4.0092899250515089E-2</v>
      </c>
      <c r="AX133" s="164">
        <f>IF(A5stdlife="n/a","n/a",IF(AX$3&gt;(A5stdlife+$E133),(Input!$J$147*(1+rvanilla)^0.5)-SUM($J133:AW133),(Input!$J$147*(1+rvanilla)^0.5)/A5stdlife))</f>
        <v>4.0092899250515089E-2</v>
      </c>
      <c r="AY133" s="164">
        <f>IF(A5stdlife="n/a","n/a",IF(AY$3&gt;(A5stdlife+$E133),(Input!$J$147*(1+rvanilla)^0.5)-SUM($J133:AX133),(Input!$J$147*(1+rvanilla)^0.5)/A5stdlife))</f>
        <v>4.0092899250515089E-2</v>
      </c>
      <c r="AZ133" s="164">
        <f>IF(A5stdlife="n/a","n/a",IF(AZ$3&gt;(A5stdlife+$E133),(Input!$J$147*(1+rvanilla)^0.5)-SUM($J133:AY133),(Input!$J$147*(1+rvanilla)^0.5)/A5stdlife))</f>
        <v>4.0092899250515089E-2</v>
      </c>
      <c r="BA133" s="164">
        <f>IF(A5stdlife="n/a","n/a",IF(BA$3&gt;(A5stdlife+$E133),(Input!$J$147*(1+rvanilla)^0.5)-SUM($J133:AZ133),(Input!$J$147*(1+rvanilla)^0.5)/A5stdlife))</f>
        <v>4.0092899250515089E-2</v>
      </c>
      <c r="BB133" s="164">
        <f>IF(A5stdlife="n/a","n/a",IF(BB$3&gt;(A5stdlife+$E133),(Input!$J$147*(1+rvanilla)^0.5)-SUM($J133:BA133),(Input!$J$147*(1+rvanilla)^0.5)/A5stdlife))</f>
        <v>4.0092899250515089E-2</v>
      </c>
      <c r="BC133" s="164">
        <f>IF(A5stdlife="n/a","n/a",IF(BC$3&gt;(A5stdlife+$E133),(Input!$J$147*(1+rvanilla)^0.5)-SUM($J133:BB133),(Input!$J$147*(1+rvanilla)^0.5)/A5stdlife))</f>
        <v>4.0092899250515089E-2</v>
      </c>
      <c r="BD133" s="164">
        <f>IF(A5stdlife="n/a","n/a",IF(BD$3&gt;(A5stdlife+$E133),(Input!$J$147*(1+rvanilla)^0.5)-SUM($J133:BC133),(Input!$J$147*(1+rvanilla)^0.5)/A5stdlife))</f>
        <v>4.0092899250515089E-2</v>
      </c>
      <c r="BE133" s="164">
        <f>IF(A5stdlife="n/a","n/a",IF(BE$3&gt;(A5stdlife+$E133),(Input!$J$147*(1+rvanilla)^0.5)-SUM($J133:BD133),(Input!$J$147*(1+rvanilla)^0.5)/A5stdlife))</f>
        <v>4.0092899250515089E-2</v>
      </c>
      <c r="BF133" s="164">
        <f>IF(A5stdlife="n/a","n/a",IF(BF$3&gt;(A5stdlife+$E133),(Input!$J$147*(1+rvanilla)^0.5)-SUM($J133:BE133),(Input!$J$147*(1+rvanilla)^0.5)/A5stdlife))</f>
        <v>4.0092899250515089E-2</v>
      </c>
      <c r="BG133" s="164">
        <f>IF(A5stdlife="n/a","n/a",IF(BG$3&gt;(A5stdlife+$E133),(Input!$J$147*(1+rvanilla)^0.5)-SUM($J133:BF133),(Input!$J$147*(1+rvanilla)^0.5)/A5stdlife))</f>
        <v>4.0092899250515089E-2</v>
      </c>
      <c r="BH133" s="164">
        <f>IF(A5stdlife="n/a","n/a",IF(BH$3&gt;(A5stdlife+$E133),(Input!$J$147*(1+rvanilla)^0.5)-SUM($J133:BG133),(Input!$J$147*(1+rvanilla)^0.5)/A5stdlife))</f>
        <v>4.0092899250515089E-2</v>
      </c>
      <c r="BI133" s="164">
        <f>IF(A5stdlife="n/a","n/a",IF(BI$3&gt;(A5stdlife+$E133),(Input!$J$147*(1+rvanilla)^0.5)-SUM($J133:BH133),(Input!$J$147*(1+rvanilla)^0.5)/A5stdlife))</f>
        <v>-1.7763568394002505E-15</v>
      </c>
      <c r="BJ133" s="18"/>
      <c r="BK133" s="18"/>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hidden="1" outlineLevel="2">
      <c r="A134" s="18"/>
      <c r="B134" s="18"/>
      <c r="C134" s="36"/>
      <c r="D134" s="479"/>
      <c r="E134" s="283">
        <v>5</v>
      </c>
      <c r="F134" s="38"/>
      <c r="G134" s="391"/>
      <c r="H134" s="308"/>
      <c r="I134" s="308"/>
      <c r="J134" s="308"/>
      <c r="K134" s="307"/>
      <c r="L134" s="164">
        <f>IF(A5stdlife="n/a","n/a",IF(L$3&gt;(A5stdlife+$E134),(Input!$K$147*(1+rvanilla)^0.5)-SUM($K134:K134),(Input!$K$147*(1+rvanilla)^0.5)/A5stdlife))</f>
        <v>2.4578524055831365E-2</v>
      </c>
      <c r="M134" s="164">
        <f>IF(A5stdlife="n/a","n/a",IF(M$3&gt;(A5stdlife+$E134),(Input!$K$147*(1+rvanilla)^0.5)-SUM($K134:L134),(Input!$K$147*(1+rvanilla)^0.5)/A5stdlife))</f>
        <v>2.4578524055831365E-2</v>
      </c>
      <c r="N134" s="164">
        <f>IF(A5stdlife="n/a","n/a",IF(N$3&gt;(A5stdlife+$E134),(Input!$K$147*(1+rvanilla)^0.5)-SUM($K134:M134),(Input!$K$147*(1+rvanilla)^0.5)/A5stdlife))</f>
        <v>2.4578524055831365E-2</v>
      </c>
      <c r="O134" s="164">
        <f>IF(A5stdlife="n/a","n/a",IF(O$3&gt;(A5stdlife+$E134),(Input!$K$147*(1+rvanilla)^0.5)-SUM($K134:N134),(Input!$K$147*(1+rvanilla)^0.5)/A5stdlife))</f>
        <v>2.4578524055831365E-2</v>
      </c>
      <c r="P134" s="164">
        <f>IF(A5stdlife="n/a","n/a",IF(P$3&gt;(A5stdlife+$E134),(Input!$K$147*(1+rvanilla)^0.5)-SUM($K134:O134),(Input!$K$147*(1+rvanilla)^0.5)/A5stdlife))</f>
        <v>2.4578524055831365E-2</v>
      </c>
      <c r="Q134" s="164">
        <f>IF(A5stdlife="n/a","n/a",IF(Q$3&gt;(A5stdlife+$E134),(Input!$K$147*(1+rvanilla)^0.5)-SUM($K134:P134),(Input!$K$147*(1+rvanilla)^0.5)/A5stdlife))</f>
        <v>2.4578524055831365E-2</v>
      </c>
      <c r="R134" s="164">
        <f>IF(A5stdlife="n/a","n/a",IF(R$3&gt;(A5stdlife+$E134),(Input!$K$147*(1+rvanilla)^0.5)-SUM($K134:Q134),(Input!$K$147*(1+rvanilla)^0.5)/A5stdlife))</f>
        <v>2.4578524055831365E-2</v>
      </c>
      <c r="S134" s="164">
        <f>IF(A5stdlife="n/a","n/a",IF(S$3&gt;(A5stdlife+$E134),(Input!$K$147*(1+rvanilla)^0.5)-SUM($K134:R134),(Input!$K$147*(1+rvanilla)^0.5)/A5stdlife))</f>
        <v>2.4578524055831365E-2</v>
      </c>
      <c r="T134" s="164">
        <f>IF(A5stdlife="n/a","n/a",IF(T$3&gt;(A5stdlife+$E134),(Input!$K$147*(1+rvanilla)^0.5)-SUM($K134:S134),(Input!$K$147*(1+rvanilla)^0.5)/A5stdlife))</f>
        <v>2.4578524055831365E-2</v>
      </c>
      <c r="U134" s="164">
        <f>IF(A5stdlife="n/a","n/a",IF(U$3&gt;(A5stdlife+$E134),(Input!$K$147*(1+rvanilla)^0.5)-SUM($K134:T134),(Input!$K$147*(1+rvanilla)^0.5)/A5stdlife))</f>
        <v>2.4578524055831365E-2</v>
      </c>
      <c r="V134" s="164">
        <f>IF(A5stdlife="n/a","n/a",IF(V$3&gt;(A5stdlife+$E134),(Input!$K$147*(1+rvanilla)^0.5)-SUM($K134:U134),(Input!$K$147*(1+rvanilla)^0.5)/A5stdlife))</f>
        <v>2.4578524055831365E-2</v>
      </c>
      <c r="W134" s="164">
        <f>IF(A5stdlife="n/a","n/a",IF(W$3&gt;(A5stdlife+$E134),(Input!$K$147*(1+rvanilla)^0.5)-SUM($K134:V134),(Input!$K$147*(1+rvanilla)^0.5)/A5stdlife))</f>
        <v>2.4578524055831365E-2</v>
      </c>
      <c r="X134" s="164">
        <f>IF(A5stdlife="n/a","n/a",IF(X$3&gt;(A5stdlife+$E134),(Input!$K$147*(1+rvanilla)^0.5)-SUM($K134:W134),(Input!$K$147*(1+rvanilla)^0.5)/A5stdlife))</f>
        <v>2.4578524055831365E-2</v>
      </c>
      <c r="Y134" s="164">
        <f>IF(A5stdlife="n/a","n/a",IF(Y$3&gt;(A5stdlife+$E134),(Input!$K$147*(1+rvanilla)^0.5)-SUM($K134:X134),(Input!$K$147*(1+rvanilla)^0.5)/A5stdlife))</f>
        <v>2.4578524055831365E-2</v>
      </c>
      <c r="Z134" s="164">
        <f>IF(A5stdlife="n/a","n/a",IF(Z$3&gt;(A5stdlife+$E134),(Input!$K$147*(1+rvanilla)^0.5)-SUM($K134:Y134),(Input!$K$147*(1+rvanilla)^0.5)/A5stdlife))</f>
        <v>2.4578524055831365E-2</v>
      </c>
      <c r="AA134" s="164">
        <f>IF(A5stdlife="n/a","n/a",IF(AA$3&gt;(A5stdlife+$E134),(Input!$K$147*(1+rvanilla)^0.5)-SUM($K134:Z134),(Input!$K$147*(1+rvanilla)^0.5)/A5stdlife))</f>
        <v>2.4578524055831365E-2</v>
      </c>
      <c r="AB134" s="164">
        <f>IF(A5stdlife="n/a","n/a",IF(AB$3&gt;(A5stdlife+$E134),(Input!$K$147*(1+rvanilla)^0.5)-SUM($K134:AA134),(Input!$K$147*(1+rvanilla)^0.5)/A5stdlife))</f>
        <v>2.4578524055831365E-2</v>
      </c>
      <c r="AC134" s="164">
        <f>IF(A5stdlife="n/a","n/a",IF(AC$3&gt;(A5stdlife+$E134),(Input!$K$147*(1+rvanilla)^0.5)-SUM($K134:AB134),(Input!$K$147*(1+rvanilla)^0.5)/A5stdlife))</f>
        <v>2.4578524055831365E-2</v>
      </c>
      <c r="AD134" s="164">
        <f>IF(A5stdlife="n/a","n/a",IF(AD$3&gt;(A5stdlife+$E134),(Input!$K$147*(1+rvanilla)^0.5)-SUM($K134:AC134),(Input!$K$147*(1+rvanilla)^0.5)/A5stdlife))</f>
        <v>2.4578524055831365E-2</v>
      </c>
      <c r="AE134" s="164">
        <f>IF(A5stdlife="n/a","n/a",IF(AE$3&gt;(A5stdlife+$E134),(Input!$K$147*(1+rvanilla)^0.5)-SUM($K134:AD134),(Input!$K$147*(1+rvanilla)^0.5)/A5stdlife))</f>
        <v>2.4578524055831365E-2</v>
      </c>
      <c r="AF134" s="164">
        <f>IF(A5stdlife="n/a","n/a",IF(AF$3&gt;(A5stdlife+$E134),(Input!$K$147*(1+rvanilla)^0.5)-SUM($K134:AE134),(Input!$K$147*(1+rvanilla)^0.5)/A5stdlife))</f>
        <v>2.4578524055831365E-2</v>
      </c>
      <c r="AG134" s="164">
        <f>IF(A5stdlife="n/a","n/a",IF(AG$3&gt;(A5stdlife+$E134),(Input!$K$147*(1+rvanilla)^0.5)-SUM($K134:AF134),(Input!$K$147*(1+rvanilla)^0.5)/A5stdlife))</f>
        <v>2.4578524055831365E-2</v>
      </c>
      <c r="AH134" s="164">
        <f>IF(A5stdlife="n/a","n/a",IF(AH$3&gt;(A5stdlife+$E134),(Input!$K$147*(1+rvanilla)^0.5)-SUM($K134:AG134),(Input!$K$147*(1+rvanilla)^0.5)/A5stdlife))</f>
        <v>2.4578524055831365E-2</v>
      </c>
      <c r="AI134" s="164">
        <f>IF(A5stdlife="n/a","n/a",IF(AI$3&gt;(A5stdlife+$E134),(Input!$K$147*(1+rvanilla)^0.5)-SUM($K134:AH134),(Input!$K$147*(1+rvanilla)^0.5)/A5stdlife))</f>
        <v>2.4578524055831365E-2</v>
      </c>
      <c r="AJ134" s="164">
        <f>IF(A5stdlife="n/a","n/a",IF(AJ$3&gt;(A5stdlife+$E134),(Input!$K$147*(1+rvanilla)^0.5)-SUM($K134:AI134),(Input!$K$147*(1+rvanilla)^0.5)/A5stdlife))</f>
        <v>2.4578524055831365E-2</v>
      </c>
      <c r="AK134" s="164">
        <f>IF(A5stdlife="n/a","n/a",IF(AK$3&gt;(A5stdlife+$E134),(Input!$K$147*(1+rvanilla)^0.5)-SUM($K134:AJ134),(Input!$K$147*(1+rvanilla)^0.5)/A5stdlife))</f>
        <v>2.4578524055831365E-2</v>
      </c>
      <c r="AL134" s="164">
        <f>IF(A5stdlife="n/a","n/a",IF(AL$3&gt;(A5stdlife+$E134),(Input!$K$147*(1+rvanilla)^0.5)-SUM($K134:AK134),(Input!$K$147*(1+rvanilla)^0.5)/A5stdlife))</f>
        <v>2.4578524055831365E-2</v>
      </c>
      <c r="AM134" s="164">
        <f>IF(A5stdlife="n/a","n/a",IF(AM$3&gt;(A5stdlife+$E134),(Input!$K$147*(1+rvanilla)^0.5)-SUM($K134:AL134),(Input!$K$147*(1+rvanilla)^0.5)/A5stdlife))</f>
        <v>2.4578524055831365E-2</v>
      </c>
      <c r="AN134" s="164">
        <f>IF(A5stdlife="n/a","n/a",IF(AN$3&gt;(A5stdlife+$E134),(Input!$K$147*(1+rvanilla)^0.5)-SUM($K134:AM134),(Input!$K$147*(1+rvanilla)^0.5)/A5stdlife))</f>
        <v>2.4578524055831365E-2</v>
      </c>
      <c r="AO134" s="164">
        <f>IF(A5stdlife="n/a","n/a",IF(AO$3&gt;(A5stdlife+$E134),(Input!$K$147*(1+rvanilla)^0.5)-SUM($K134:AN134),(Input!$K$147*(1+rvanilla)^0.5)/A5stdlife))</f>
        <v>2.4578524055831365E-2</v>
      </c>
      <c r="AP134" s="164">
        <f>IF(A5stdlife="n/a","n/a",IF(AP$3&gt;(A5stdlife+$E134),(Input!$K$147*(1+rvanilla)^0.5)-SUM($K134:AO134),(Input!$K$147*(1+rvanilla)^0.5)/A5stdlife))</f>
        <v>2.4578524055831365E-2</v>
      </c>
      <c r="AQ134" s="164">
        <f>IF(A5stdlife="n/a","n/a",IF(AQ$3&gt;(A5stdlife+$E134),(Input!$K$147*(1+rvanilla)^0.5)-SUM($K134:AP134),(Input!$K$147*(1+rvanilla)^0.5)/A5stdlife))</f>
        <v>2.4578524055831365E-2</v>
      </c>
      <c r="AR134" s="164">
        <f>IF(A5stdlife="n/a","n/a",IF(AR$3&gt;(A5stdlife+$E134),(Input!$K$147*(1+rvanilla)^0.5)-SUM($K134:AQ134),(Input!$K$147*(1+rvanilla)^0.5)/A5stdlife))</f>
        <v>2.4578524055831365E-2</v>
      </c>
      <c r="AS134" s="164">
        <f>IF(A5stdlife="n/a","n/a",IF(AS$3&gt;(A5stdlife+$E134),(Input!$K$147*(1+rvanilla)^0.5)-SUM($K134:AR134),(Input!$K$147*(1+rvanilla)^0.5)/A5stdlife))</f>
        <v>2.4578524055831365E-2</v>
      </c>
      <c r="AT134" s="164">
        <f>IF(A5stdlife="n/a","n/a",IF(AT$3&gt;(A5stdlife+$E134),(Input!$K$147*(1+rvanilla)^0.5)-SUM($K134:AS134),(Input!$K$147*(1+rvanilla)^0.5)/A5stdlife))</f>
        <v>2.4578524055831365E-2</v>
      </c>
      <c r="AU134" s="164">
        <f>IF(A5stdlife="n/a","n/a",IF(AU$3&gt;(A5stdlife+$E134),(Input!$K$147*(1+rvanilla)^0.5)-SUM($K134:AT134),(Input!$K$147*(1+rvanilla)^0.5)/A5stdlife))</f>
        <v>2.4578524055831365E-2</v>
      </c>
      <c r="AV134" s="164">
        <f>IF(A5stdlife="n/a","n/a",IF(AV$3&gt;(A5stdlife+$E134),(Input!$K$147*(1+rvanilla)^0.5)-SUM($K134:AU134),(Input!$K$147*(1+rvanilla)^0.5)/A5stdlife))</f>
        <v>2.4578524055831365E-2</v>
      </c>
      <c r="AW134" s="164">
        <f>IF(A5stdlife="n/a","n/a",IF(AW$3&gt;(A5stdlife+$E134),(Input!$K$147*(1+rvanilla)^0.5)-SUM($K134:AV134),(Input!$K$147*(1+rvanilla)^0.5)/A5stdlife))</f>
        <v>2.4578524055831365E-2</v>
      </c>
      <c r="AX134" s="164">
        <f>IF(A5stdlife="n/a","n/a",IF(AX$3&gt;(A5stdlife+$E134),(Input!$K$147*(1+rvanilla)^0.5)-SUM($K134:AW134),(Input!$K$147*(1+rvanilla)^0.5)/A5stdlife))</f>
        <v>2.4578524055831365E-2</v>
      </c>
      <c r="AY134" s="164">
        <f>IF(A5stdlife="n/a","n/a",IF(AY$3&gt;(A5stdlife+$E134),(Input!$K$147*(1+rvanilla)^0.5)-SUM($K134:AX134),(Input!$K$147*(1+rvanilla)^0.5)/A5stdlife))</f>
        <v>2.4578524055831365E-2</v>
      </c>
      <c r="AZ134" s="164">
        <f>IF(A5stdlife="n/a","n/a",IF(AZ$3&gt;(A5stdlife+$E134),(Input!$K$147*(1+rvanilla)^0.5)-SUM($K134:AY134),(Input!$K$147*(1+rvanilla)^0.5)/A5stdlife))</f>
        <v>2.4578524055831365E-2</v>
      </c>
      <c r="BA134" s="164">
        <f>IF(A5stdlife="n/a","n/a",IF(BA$3&gt;(A5stdlife+$E134),(Input!$K$147*(1+rvanilla)^0.5)-SUM($K134:AZ134),(Input!$K$147*(1+rvanilla)^0.5)/A5stdlife))</f>
        <v>2.4578524055831365E-2</v>
      </c>
      <c r="BB134" s="164">
        <f>IF(A5stdlife="n/a","n/a",IF(BB$3&gt;(A5stdlife+$E134),(Input!$K$147*(1+rvanilla)^0.5)-SUM($K134:BA134),(Input!$K$147*(1+rvanilla)^0.5)/A5stdlife))</f>
        <v>2.4578524055831365E-2</v>
      </c>
      <c r="BC134" s="164">
        <f>IF(A5stdlife="n/a","n/a",IF(BC$3&gt;(A5stdlife+$E134),(Input!$K$147*(1+rvanilla)^0.5)-SUM($K134:BB134),(Input!$K$147*(1+rvanilla)^0.5)/A5stdlife))</f>
        <v>2.4578524055831365E-2</v>
      </c>
      <c r="BD134" s="164">
        <f>IF(A5stdlife="n/a","n/a",IF(BD$3&gt;(A5stdlife+$E134),(Input!$K$147*(1+rvanilla)^0.5)-SUM($K134:BC134),(Input!$K$147*(1+rvanilla)^0.5)/A5stdlife))</f>
        <v>2.4578524055831365E-2</v>
      </c>
      <c r="BE134" s="164">
        <f>IF(A5stdlife="n/a","n/a",IF(BE$3&gt;(A5stdlife+$E134),(Input!$K$147*(1+rvanilla)^0.5)-SUM($K134:BD134),(Input!$K$147*(1+rvanilla)^0.5)/A5stdlife))</f>
        <v>2.4578524055831365E-2</v>
      </c>
      <c r="BF134" s="164">
        <f>IF(A5stdlife="n/a","n/a",IF(BF$3&gt;(A5stdlife+$E134),(Input!$K$147*(1+rvanilla)^0.5)-SUM($K134:BE134),(Input!$K$147*(1+rvanilla)^0.5)/A5stdlife))</f>
        <v>2.4578524055831365E-2</v>
      </c>
      <c r="BG134" s="164">
        <f>IF(A5stdlife="n/a","n/a",IF(BG$3&gt;(A5stdlife+$E134),(Input!$K$147*(1+rvanilla)^0.5)-SUM($K134:BF134),(Input!$K$147*(1+rvanilla)^0.5)/A5stdlife))</f>
        <v>2.4578524055831365E-2</v>
      </c>
      <c r="BH134" s="164">
        <f>IF(A5stdlife="n/a","n/a",IF(BH$3&gt;(A5stdlife+$E134),(Input!$K$147*(1+rvanilla)^0.5)-SUM($K134:BG134),(Input!$K$147*(1+rvanilla)^0.5)/A5stdlife))</f>
        <v>2.4578524055831365E-2</v>
      </c>
      <c r="BI134" s="164">
        <f>IF(A5stdlife="n/a","n/a",IF(BI$3&gt;(A5stdlife+$E134),(Input!$K$147*(1+rvanilla)^0.5)-SUM($K134:BH134),(Input!$K$147*(1+rvanilla)^0.5)/A5stdlife))</f>
        <v>2.4578524055831365E-2</v>
      </c>
      <c r="BJ134" s="18"/>
      <c r="BK134" s="18"/>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idden="1" outlineLevel="2">
      <c r="A135" s="18"/>
      <c r="B135" s="18"/>
      <c r="C135" s="36"/>
      <c r="D135" s="479"/>
      <c r="E135" s="283">
        <v>6</v>
      </c>
      <c r="F135" s="38"/>
      <c r="G135" s="391"/>
      <c r="H135" s="308"/>
      <c r="I135" s="308"/>
      <c r="J135" s="308"/>
      <c r="K135" s="308"/>
      <c r="L135" s="307"/>
      <c r="M135" s="164">
        <f>IF(A5stdlife="n/a","n/a",IF(M$3&gt;(A5stdlife+$E135),(Input!$L$147*(1+rvanilla)^0.5)-SUM($L135:L135),(Input!$L$147*(1+rvanilla)^0.5)/A5stdlife))</f>
        <v>0</v>
      </c>
      <c r="N135" s="164">
        <f>IF(A5stdlife="n/a","n/a",IF(N$3&gt;(A5stdlife+$E135),(Input!$L$147*(1+rvanilla)^0.5)-SUM($L135:M135),(Input!$L$147*(1+rvanilla)^0.5)/A5stdlife))</f>
        <v>0</v>
      </c>
      <c r="O135" s="164">
        <f>IF(A5stdlife="n/a","n/a",IF(O$3&gt;(A5stdlife+$E135),(Input!$L$147*(1+rvanilla)^0.5)-SUM($L135:N135),(Input!$L$147*(1+rvanilla)^0.5)/A5stdlife))</f>
        <v>0</v>
      </c>
      <c r="P135" s="164">
        <f>IF(A5stdlife="n/a","n/a",IF(P$3&gt;(A5stdlife+$E135),(Input!$L$147*(1+rvanilla)^0.5)-SUM($L135:O135),(Input!$L$147*(1+rvanilla)^0.5)/A5stdlife))</f>
        <v>0</v>
      </c>
      <c r="Q135" s="164">
        <f>IF(A5stdlife="n/a","n/a",IF(Q$3&gt;(A5stdlife+$E135),(Input!$L$147*(1+rvanilla)^0.5)-SUM($L135:P135),(Input!$L$147*(1+rvanilla)^0.5)/A5stdlife))</f>
        <v>0</v>
      </c>
      <c r="R135" s="164">
        <f>IF(A5stdlife="n/a","n/a",IF(R$3&gt;(A5stdlife+$E135),(Input!$L$147*(1+rvanilla)^0.5)-SUM($L135:Q135),(Input!$L$147*(1+rvanilla)^0.5)/A5stdlife))</f>
        <v>0</v>
      </c>
      <c r="S135" s="164">
        <f>IF(A5stdlife="n/a","n/a",IF(S$3&gt;(A5stdlife+$E135),(Input!$L$147*(1+rvanilla)^0.5)-SUM($L135:R135),(Input!$L$147*(1+rvanilla)^0.5)/A5stdlife))</f>
        <v>0</v>
      </c>
      <c r="T135" s="164">
        <f>IF(A5stdlife="n/a","n/a",IF(T$3&gt;(A5stdlife+$E135),(Input!$L$147*(1+rvanilla)^0.5)-SUM($L135:S135),(Input!$L$147*(1+rvanilla)^0.5)/A5stdlife))</f>
        <v>0</v>
      </c>
      <c r="U135" s="164">
        <f>IF(A5stdlife="n/a","n/a",IF(U$3&gt;(A5stdlife+$E135),(Input!$L$147*(1+rvanilla)^0.5)-SUM($L135:T135),(Input!$L$147*(1+rvanilla)^0.5)/A5stdlife))</f>
        <v>0</v>
      </c>
      <c r="V135" s="164">
        <f>IF(A5stdlife="n/a","n/a",IF(V$3&gt;(A5stdlife+$E135),(Input!$L$147*(1+rvanilla)^0.5)-SUM($L135:U135),(Input!$L$147*(1+rvanilla)^0.5)/A5stdlife))</f>
        <v>0</v>
      </c>
      <c r="W135" s="164">
        <f>IF(A5stdlife="n/a","n/a",IF(W$3&gt;(A5stdlife+$E135),(Input!$L$147*(1+rvanilla)^0.5)-SUM($L135:V135),(Input!$L$147*(1+rvanilla)^0.5)/A5stdlife))</f>
        <v>0</v>
      </c>
      <c r="X135" s="164">
        <f>IF(A5stdlife="n/a","n/a",IF(X$3&gt;(A5stdlife+$E135),(Input!$L$147*(1+rvanilla)^0.5)-SUM($L135:W135),(Input!$L$147*(1+rvanilla)^0.5)/A5stdlife))</f>
        <v>0</v>
      </c>
      <c r="Y135" s="164">
        <f>IF(A5stdlife="n/a","n/a",IF(Y$3&gt;(A5stdlife+$E135),(Input!$L$147*(1+rvanilla)^0.5)-SUM($L135:X135),(Input!$L$147*(1+rvanilla)^0.5)/A5stdlife))</f>
        <v>0</v>
      </c>
      <c r="Z135" s="164">
        <f>IF(A5stdlife="n/a","n/a",IF(Z$3&gt;(A5stdlife+$E135),(Input!$L$147*(1+rvanilla)^0.5)-SUM($L135:Y135),(Input!$L$147*(1+rvanilla)^0.5)/A5stdlife))</f>
        <v>0</v>
      </c>
      <c r="AA135" s="164">
        <f>IF(A5stdlife="n/a","n/a",IF(AA$3&gt;(A5stdlife+$E135),(Input!$L$147*(1+rvanilla)^0.5)-SUM($L135:Z135),(Input!$L$147*(1+rvanilla)^0.5)/A5stdlife))</f>
        <v>0</v>
      </c>
      <c r="AB135" s="164">
        <f>IF(A5stdlife="n/a","n/a",IF(AB$3&gt;(A5stdlife+$E135),(Input!$L$147*(1+rvanilla)^0.5)-SUM($L135:AA135),(Input!$L$147*(1+rvanilla)^0.5)/A5stdlife))</f>
        <v>0</v>
      </c>
      <c r="AC135" s="164">
        <f>IF(A5stdlife="n/a","n/a",IF(AC$3&gt;(A5stdlife+$E135),(Input!$L$147*(1+rvanilla)^0.5)-SUM($L135:AB135),(Input!$L$147*(1+rvanilla)^0.5)/A5stdlife))</f>
        <v>0</v>
      </c>
      <c r="AD135" s="164">
        <f>IF(A5stdlife="n/a","n/a",IF(AD$3&gt;(A5stdlife+$E135),(Input!$L$147*(1+rvanilla)^0.5)-SUM($L135:AC135),(Input!$L$147*(1+rvanilla)^0.5)/A5stdlife))</f>
        <v>0</v>
      </c>
      <c r="AE135" s="164">
        <f>IF(A5stdlife="n/a","n/a",IF(AE$3&gt;(A5stdlife+$E135),(Input!$L$147*(1+rvanilla)^0.5)-SUM($L135:AD135),(Input!$L$147*(1+rvanilla)^0.5)/A5stdlife))</f>
        <v>0</v>
      </c>
      <c r="AF135" s="164">
        <f>IF(A5stdlife="n/a","n/a",IF(AF$3&gt;(A5stdlife+$E135),(Input!$L$147*(1+rvanilla)^0.5)-SUM($L135:AE135),(Input!$L$147*(1+rvanilla)^0.5)/A5stdlife))</f>
        <v>0</v>
      </c>
      <c r="AG135" s="164">
        <f>IF(A5stdlife="n/a","n/a",IF(AG$3&gt;(A5stdlife+$E135),(Input!$L$147*(1+rvanilla)^0.5)-SUM($L135:AF135),(Input!$L$147*(1+rvanilla)^0.5)/A5stdlife))</f>
        <v>0</v>
      </c>
      <c r="AH135" s="164">
        <f>IF(A5stdlife="n/a","n/a",IF(AH$3&gt;(A5stdlife+$E135),(Input!$L$147*(1+rvanilla)^0.5)-SUM($L135:AG135),(Input!$L$147*(1+rvanilla)^0.5)/A5stdlife))</f>
        <v>0</v>
      </c>
      <c r="AI135" s="164">
        <f>IF(A5stdlife="n/a","n/a",IF(AI$3&gt;(A5stdlife+$E135),(Input!$L$147*(1+rvanilla)^0.5)-SUM($L135:AH135),(Input!$L$147*(1+rvanilla)^0.5)/A5stdlife))</f>
        <v>0</v>
      </c>
      <c r="AJ135" s="164">
        <f>IF(A5stdlife="n/a","n/a",IF(AJ$3&gt;(A5stdlife+$E135),(Input!$L$147*(1+rvanilla)^0.5)-SUM($L135:AI135),(Input!$L$147*(1+rvanilla)^0.5)/A5stdlife))</f>
        <v>0</v>
      </c>
      <c r="AK135" s="164">
        <f>IF(A5stdlife="n/a","n/a",IF(AK$3&gt;(A5stdlife+$E135),(Input!$L$147*(1+rvanilla)^0.5)-SUM($L135:AJ135),(Input!$L$147*(1+rvanilla)^0.5)/A5stdlife))</f>
        <v>0</v>
      </c>
      <c r="AL135" s="164">
        <f>IF(A5stdlife="n/a","n/a",IF(AL$3&gt;(A5stdlife+$E135),(Input!$L$147*(1+rvanilla)^0.5)-SUM($L135:AK135),(Input!$L$147*(1+rvanilla)^0.5)/A5stdlife))</f>
        <v>0</v>
      </c>
      <c r="AM135" s="164">
        <f>IF(A5stdlife="n/a","n/a",IF(AM$3&gt;(A5stdlife+$E135),(Input!$L$147*(1+rvanilla)^0.5)-SUM($L135:AL135),(Input!$L$147*(1+rvanilla)^0.5)/A5stdlife))</f>
        <v>0</v>
      </c>
      <c r="AN135" s="164">
        <f>IF(A5stdlife="n/a","n/a",IF(AN$3&gt;(A5stdlife+$E135),(Input!$L$147*(1+rvanilla)^0.5)-SUM($L135:AM135),(Input!$L$147*(1+rvanilla)^0.5)/A5stdlife))</f>
        <v>0</v>
      </c>
      <c r="AO135" s="164">
        <f>IF(A5stdlife="n/a","n/a",IF(AO$3&gt;(A5stdlife+$E135),(Input!$L$147*(1+rvanilla)^0.5)-SUM($L135:AN135),(Input!$L$147*(1+rvanilla)^0.5)/A5stdlife))</f>
        <v>0</v>
      </c>
      <c r="AP135" s="164">
        <f>IF(A5stdlife="n/a","n/a",IF(AP$3&gt;(A5stdlife+$E135),(Input!$L$147*(1+rvanilla)^0.5)-SUM($L135:AO135),(Input!$L$147*(1+rvanilla)^0.5)/A5stdlife))</f>
        <v>0</v>
      </c>
      <c r="AQ135" s="164">
        <f>IF(A5stdlife="n/a","n/a",IF(AQ$3&gt;(A5stdlife+$E135),(Input!$L$147*(1+rvanilla)^0.5)-SUM($L135:AP135),(Input!$L$147*(1+rvanilla)^0.5)/A5stdlife))</f>
        <v>0</v>
      </c>
      <c r="AR135" s="164">
        <f>IF(A5stdlife="n/a","n/a",IF(AR$3&gt;(A5stdlife+$E135),(Input!$L$147*(1+rvanilla)^0.5)-SUM($L135:AQ135),(Input!$L$147*(1+rvanilla)^0.5)/A5stdlife))</f>
        <v>0</v>
      </c>
      <c r="AS135" s="164">
        <f>IF(A5stdlife="n/a","n/a",IF(AS$3&gt;(A5stdlife+$E135),(Input!$L$147*(1+rvanilla)^0.5)-SUM($L135:AR135),(Input!$L$147*(1+rvanilla)^0.5)/A5stdlife))</f>
        <v>0</v>
      </c>
      <c r="AT135" s="164">
        <f>IF(A5stdlife="n/a","n/a",IF(AT$3&gt;(A5stdlife+$E135),(Input!$L$147*(1+rvanilla)^0.5)-SUM($L135:AS135),(Input!$L$147*(1+rvanilla)^0.5)/A5stdlife))</f>
        <v>0</v>
      </c>
      <c r="AU135" s="164">
        <f>IF(A5stdlife="n/a","n/a",IF(AU$3&gt;(A5stdlife+$E135),(Input!$L$147*(1+rvanilla)^0.5)-SUM($L135:AT135),(Input!$L$147*(1+rvanilla)^0.5)/A5stdlife))</f>
        <v>0</v>
      </c>
      <c r="AV135" s="164">
        <f>IF(A5stdlife="n/a","n/a",IF(AV$3&gt;(A5stdlife+$E135),(Input!$L$147*(1+rvanilla)^0.5)-SUM($L135:AU135),(Input!$L$147*(1+rvanilla)^0.5)/A5stdlife))</f>
        <v>0</v>
      </c>
      <c r="AW135" s="164">
        <f>IF(A5stdlife="n/a","n/a",IF(AW$3&gt;(A5stdlife+$E135),(Input!$L$147*(1+rvanilla)^0.5)-SUM($L135:AV135),(Input!$L$147*(1+rvanilla)^0.5)/A5stdlife))</f>
        <v>0</v>
      </c>
      <c r="AX135" s="164">
        <f>IF(A5stdlife="n/a","n/a",IF(AX$3&gt;(A5stdlife+$E135),(Input!$L$147*(1+rvanilla)^0.5)-SUM($L135:AW135),(Input!$L$147*(1+rvanilla)^0.5)/A5stdlife))</f>
        <v>0</v>
      </c>
      <c r="AY135" s="164">
        <f>IF(A5stdlife="n/a","n/a",IF(AY$3&gt;(A5stdlife+$E135),(Input!$L$147*(1+rvanilla)^0.5)-SUM($L135:AX135),(Input!$L$147*(1+rvanilla)^0.5)/A5stdlife))</f>
        <v>0</v>
      </c>
      <c r="AZ135" s="164">
        <f>IF(A5stdlife="n/a","n/a",IF(AZ$3&gt;(A5stdlife+$E135),(Input!$L$147*(1+rvanilla)^0.5)-SUM($L135:AY135),(Input!$L$147*(1+rvanilla)^0.5)/A5stdlife))</f>
        <v>0</v>
      </c>
      <c r="BA135" s="164">
        <f>IF(A5stdlife="n/a","n/a",IF(BA$3&gt;(A5stdlife+$E135),(Input!$L$147*(1+rvanilla)^0.5)-SUM($L135:AZ135),(Input!$L$147*(1+rvanilla)^0.5)/A5stdlife))</f>
        <v>0</v>
      </c>
      <c r="BB135" s="164">
        <f>IF(A5stdlife="n/a","n/a",IF(BB$3&gt;(A5stdlife+$E135),(Input!$L$147*(1+rvanilla)^0.5)-SUM($L135:BA135),(Input!$L$147*(1+rvanilla)^0.5)/A5stdlife))</f>
        <v>0</v>
      </c>
      <c r="BC135" s="164">
        <f>IF(A5stdlife="n/a","n/a",IF(BC$3&gt;(A5stdlife+$E135),(Input!$L$147*(1+rvanilla)^0.5)-SUM($L135:BB135),(Input!$L$147*(1+rvanilla)^0.5)/A5stdlife))</f>
        <v>0</v>
      </c>
      <c r="BD135" s="164">
        <f>IF(A5stdlife="n/a","n/a",IF(BD$3&gt;(A5stdlife+$E135),(Input!$L$147*(1+rvanilla)^0.5)-SUM($L135:BC135),(Input!$L$147*(1+rvanilla)^0.5)/A5stdlife))</f>
        <v>0</v>
      </c>
      <c r="BE135" s="164">
        <f>IF(A5stdlife="n/a","n/a",IF(BE$3&gt;(A5stdlife+$E135),(Input!$L$147*(1+rvanilla)^0.5)-SUM($L135:BD135),(Input!$L$147*(1+rvanilla)^0.5)/A5stdlife))</f>
        <v>0</v>
      </c>
      <c r="BF135" s="164">
        <f>IF(A5stdlife="n/a","n/a",IF(BF$3&gt;(A5stdlife+$E135),(Input!$L$147*(1+rvanilla)^0.5)-SUM($L135:BE135),(Input!$L$147*(1+rvanilla)^0.5)/A5stdlife))</f>
        <v>0</v>
      </c>
      <c r="BG135" s="164">
        <f>IF(A5stdlife="n/a","n/a",IF(BG$3&gt;(A5stdlife+$E135),(Input!$L$147*(1+rvanilla)^0.5)-SUM($L135:BF135),(Input!$L$147*(1+rvanilla)^0.5)/A5stdlife))</f>
        <v>0</v>
      </c>
      <c r="BH135" s="164">
        <f>IF(A5stdlife="n/a","n/a",IF(BH$3&gt;(A5stdlife+$E135),(Input!$L$147*(1+rvanilla)^0.5)-SUM($L135:BG135),(Input!$L$147*(1+rvanilla)^0.5)/A5stdlife))</f>
        <v>0</v>
      </c>
      <c r="BI135" s="164">
        <f>IF(A5stdlife="n/a","n/a",IF(BI$3&gt;(A5stdlife+$E135),(Input!$L$147*(1+rvanilla)^0.5)-SUM($L135:BH135),(Input!$L$147*(1+rvanilla)^0.5)/A5stdlife))</f>
        <v>0</v>
      </c>
      <c r="BJ135" s="18"/>
      <c r="BK135" s="18"/>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idden="1" outlineLevel="2">
      <c r="A136" s="18"/>
      <c r="B136" s="18"/>
      <c r="C136" s="36"/>
      <c r="D136" s="479"/>
      <c r="E136" s="283">
        <v>7</v>
      </c>
      <c r="F136" s="38"/>
      <c r="G136" s="391"/>
      <c r="H136" s="308"/>
      <c r="I136" s="308"/>
      <c r="J136" s="308"/>
      <c r="K136" s="308"/>
      <c r="L136" s="308"/>
      <c r="M136" s="307"/>
      <c r="N136" s="164">
        <f>IF(A5stdlife="n/a","n/a",IF(N$3&gt;(A5stdlife+$E136),(Input!$M$147*(1+rvanilla)^0.5)-SUM($M136:M136),(Input!$M$147*(1+rvanilla)^0.5)/A5stdlife))</f>
        <v>0</v>
      </c>
      <c r="O136" s="164">
        <f>IF(A5stdlife="n/a","n/a",IF(O$3&gt;(A5stdlife+$E136),(Input!$M$147*(1+rvanilla)^0.5)-SUM($M136:N136),(Input!$M$147*(1+rvanilla)^0.5)/A5stdlife))</f>
        <v>0</v>
      </c>
      <c r="P136" s="164">
        <f>IF(A5stdlife="n/a","n/a",IF(P$3&gt;(A5stdlife+$E136),(Input!$M$147*(1+rvanilla)^0.5)-SUM($M136:O136),(Input!$M$147*(1+rvanilla)^0.5)/A5stdlife))</f>
        <v>0</v>
      </c>
      <c r="Q136" s="164">
        <f>IF(A5stdlife="n/a","n/a",IF(Q$3&gt;(A5stdlife+$E136),(Input!$M$147*(1+rvanilla)^0.5)-SUM($M136:P136),(Input!$M$147*(1+rvanilla)^0.5)/A5stdlife))</f>
        <v>0</v>
      </c>
      <c r="R136" s="164">
        <f>IF(A5stdlife="n/a","n/a",IF(R$3&gt;(A5stdlife+$E136),(Input!$M$147*(1+rvanilla)^0.5)-SUM($M136:Q136),(Input!$M$147*(1+rvanilla)^0.5)/A5stdlife))</f>
        <v>0</v>
      </c>
      <c r="S136" s="164">
        <f>IF(A5stdlife="n/a","n/a",IF(S$3&gt;(A5stdlife+$E136),(Input!$M$147*(1+rvanilla)^0.5)-SUM($M136:R136),(Input!$M$147*(1+rvanilla)^0.5)/A5stdlife))</f>
        <v>0</v>
      </c>
      <c r="T136" s="164">
        <f>IF(A5stdlife="n/a","n/a",IF(T$3&gt;(A5stdlife+$E136),(Input!$M$147*(1+rvanilla)^0.5)-SUM($M136:S136),(Input!$M$147*(1+rvanilla)^0.5)/A5stdlife))</f>
        <v>0</v>
      </c>
      <c r="U136" s="164">
        <f>IF(A5stdlife="n/a","n/a",IF(U$3&gt;(A5stdlife+$E136),(Input!$M$147*(1+rvanilla)^0.5)-SUM($M136:T136),(Input!$M$147*(1+rvanilla)^0.5)/A5stdlife))</f>
        <v>0</v>
      </c>
      <c r="V136" s="164">
        <f>IF(A5stdlife="n/a","n/a",IF(V$3&gt;(A5stdlife+$E136),(Input!$M$147*(1+rvanilla)^0.5)-SUM($M136:U136),(Input!$M$147*(1+rvanilla)^0.5)/A5stdlife))</f>
        <v>0</v>
      </c>
      <c r="W136" s="164">
        <f>IF(A5stdlife="n/a","n/a",IF(W$3&gt;(A5stdlife+$E136),(Input!$M$147*(1+rvanilla)^0.5)-SUM($M136:V136),(Input!$M$147*(1+rvanilla)^0.5)/A5stdlife))</f>
        <v>0</v>
      </c>
      <c r="X136" s="164">
        <f>IF(A5stdlife="n/a","n/a",IF(X$3&gt;(A5stdlife+$E136),(Input!$M$147*(1+rvanilla)^0.5)-SUM($M136:W136),(Input!$M$147*(1+rvanilla)^0.5)/A5stdlife))</f>
        <v>0</v>
      </c>
      <c r="Y136" s="164">
        <f>IF(A5stdlife="n/a","n/a",IF(Y$3&gt;(A5stdlife+$E136),(Input!$M$147*(1+rvanilla)^0.5)-SUM($M136:X136),(Input!$M$147*(1+rvanilla)^0.5)/A5stdlife))</f>
        <v>0</v>
      </c>
      <c r="Z136" s="164">
        <f>IF(A5stdlife="n/a","n/a",IF(Z$3&gt;(A5stdlife+$E136),(Input!$M$147*(1+rvanilla)^0.5)-SUM($M136:Y136),(Input!$M$147*(1+rvanilla)^0.5)/A5stdlife))</f>
        <v>0</v>
      </c>
      <c r="AA136" s="164">
        <f>IF(A5stdlife="n/a","n/a",IF(AA$3&gt;(A5stdlife+$E136),(Input!$M$147*(1+rvanilla)^0.5)-SUM($M136:Z136),(Input!$M$147*(1+rvanilla)^0.5)/A5stdlife))</f>
        <v>0</v>
      </c>
      <c r="AB136" s="164">
        <f>IF(A5stdlife="n/a","n/a",IF(AB$3&gt;(A5stdlife+$E136),(Input!$M$147*(1+rvanilla)^0.5)-SUM($M136:AA136),(Input!$M$147*(1+rvanilla)^0.5)/A5stdlife))</f>
        <v>0</v>
      </c>
      <c r="AC136" s="164">
        <f>IF(A5stdlife="n/a","n/a",IF(AC$3&gt;(A5stdlife+$E136),(Input!$M$147*(1+rvanilla)^0.5)-SUM($M136:AB136),(Input!$M$147*(1+rvanilla)^0.5)/A5stdlife))</f>
        <v>0</v>
      </c>
      <c r="AD136" s="164">
        <f>IF(A5stdlife="n/a","n/a",IF(AD$3&gt;(A5stdlife+$E136),(Input!$M$147*(1+rvanilla)^0.5)-SUM($M136:AC136),(Input!$M$147*(1+rvanilla)^0.5)/A5stdlife))</f>
        <v>0</v>
      </c>
      <c r="AE136" s="164">
        <f>IF(A5stdlife="n/a","n/a",IF(AE$3&gt;(A5stdlife+$E136),(Input!$M$147*(1+rvanilla)^0.5)-SUM($M136:AD136),(Input!$M$147*(1+rvanilla)^0.5)/A5stdlife))</f>
        <v>0</v>
      </c>
      <c r="AF136" s="164">
        <f>IF(A5stdlife="n/a","n/a",IF(AF$3&gt;(A5stdlife+$E136),(Input!$M$147*(1+rvanilla)^0.5)-SUM($M136:AE136),(Input!$M$147*(1+rvanilla)^0.5)/A5stdlife))</f>
        <v>0</v>
      </c>
      <c r="AG136" s="164">
        <f>IF(A5stdlife="n/a","n/a",IF(AG$3&gt;(A5stdlife+$E136),(Input!$M$147*(1+rvanilla)^0.5)-SUM($M136:AF136),(Input!$M$147*(1+rvanilla)^0.5)/A5stdlife))</f>
        <v>0</v>
      </c>
      <c r="AH136" s="164">
        <f>IF(A5stdlife="n/a","n/a",IF(AH$3&gt;(A5stdlife+$E136),(Input!$M$147*(1+rvanilla)^0.5)-SUM($M136:AG136),(Input!$M$147*(1+rvanilla)^0.5)/A5stdlife))</f>
        <v>0</v>
      </c>
      <c r="AI136" s="164">
        <f>IF(A5stdlife="n/a","n/a",IF(AI$3&gt;(A5stdlife+$E136),(Input!$M$147*(1+rvanilla)^0.5)-SUM($M136:AH136),(Input!$M$147*(1+rvanilla)^0.5)/A5stdlife))</f>
        <v>0</v>
      </c>
      <c r="AJ136" s="164">
        <f>IF(A5stdlife="n/a","n/a",IF(AJ$3&gt;(A5stdlife+$E136),(Input!$M$147*(1+rvanilla)^0.5)-SUM($M136:AI136),(Input!$M$147*(1+rvanilla)^0.5)/A5stdlife))</f>
        <v>0</v>
      </c>
      <c r="AK136" s="164">
        <f>IF(A5stdlife="n/a","n/a",IF(AK$3&gt;(A5stdlife+$E136),(Input!$M$147*(1+rvanilla)^0.5)-SUM($M136:AJ136),(Input!$M$147*(1+rvanilla)^0.5)/A5stdlife))</f>
        <v>0</v>
      </c>
      <c r="AL136" s="164">
        <f>IF(A5stdlife="n/a","n/a",IF(AL$3&gt;(A5stdlife+$E136),(Input!$M$147*(1+rvanilla)^0.5)-SUM($M136:AK136),(Input!$M$147*(1+rvanilla)^0.5)/A5stdlife))</f>
        <v>0</v>
      </c>
      <c r="AM136" s="164">
        <f>IF(A5stdlife="n/a","n/a",IF(AM$3&gt;(A5stdlife+$E136),(Input!$M$147*(1+rvanilla)^0.5)-SUM($M136:AL136),(Input!$M$147*(1+rvanilla)^0.5)/A5stdlife))</f>
        <v>0</v>
      </c>
      <c r="AN136" s="164">
        <f>IF(A5stdlife="n/a","n/a",IF(AN$3&gt;(A5stdlife+$E136),(Input!$M$147*(1+rvanilla)^0.5)-SUM($M136:AM136),(Input!$M$147*(1+rvanilla)^0.5)/A5stdlife))</f>
        <v>0</v>
      </c>
      <c r="AO136" s="164">
        <f>IF(A5stdlife="n/a","n/a",IF(AO$3&gt;(A5stdlife+$E136),(Input!$M$147*(1+rvanilla)^0.5)-SUM($M136:AN136),(Input!$M$147*(1+rvanilla)^0.5)/A5stdlife))</f>
        <v>0</v>
      </c>
      <c r="AP136" s="164">
        <f>IF(A5stdlife="n/a","n/a",IF(AP$3&gt;(A5stdlife+$E136),(Input!$M$147*(1+rvanilla)^0.5)-SUM($M136:AO136),(Input!$M$147*(1+rvanilla)^0.5)/A5stdlife))</f>
        <v>0</v>
      </c>
      <c r="AQ136" s="164">
        <f>IF(A5stdlife="n/a","n/a",IF(AQ$3&gt;(A5stdlife+$E136),(Input!$M$147*(1+rvanilla)^0.5)-SUM($M136:AP136),(Input!$M$147*(1+rvanilla)^0.5)/A5stdlife))</f>
        <v>0</v>
      </c>
      <c r="AR136" s="164">
        <f>IF(A5stdlife="n/a","n/a",IF(AR$3&gt;(A5stdlife+$E136),(Input!$M$147*(1+rvanilla)^0.5)-SUM($M136:AQ136),(Input!$M$147*(1+rvanilla)^0.5)/A5stdlife))</f>
        <v>0</v>
      </c>
      <c r="AS136" s="164">
        <f>IF(A5stdlife="n/a","n/a",IF(AS$3&gt;(A5stdlife+$E136),(Input!$M$147*(1+rvanilla)^0.5)-SUM($M136:AR136),(Input!$M$147*(1+rvanilla)^0.5)/A5stdlife))</f>
        <v>0</v>
      </c>
      <c r="AT136" s="164">
        <f>IF(A5stdlife="n/a","n/a",IF(AT$3&gt;(A5stdlife+$E136),(Input!$M$147*(1+rvanilla)^0.5)-SUM($M136:AS136),(Input!$M$147*(1+rvanilla)^0.5)/A5stdlife))</f>
        <v>0</v>
      </c>
      <c r="AU136" s="164">
        <f>IF(A5stdlife="n/a","n/a",IF(AU$3&gt;(A5stdlife+$E136),(Input!$M$147*(1+rvanilla)^0.5)-SUM($M136:AT136),(Input!$M$147*(1+rvanilla)^0.5)/A5stdlife))</f>
        <v>0</v>
      </c>
      <c r="AV136" s="164">
        <f>IF(A5stdlife="n/a","n/a",IF(AV$3&gt;(A5stdlife+$E136),(Input!$M$147*(1+rvanilla)^0.5)-SUM($M136:AU136),(Input!$M$147*(1+rvanilla)^0.5)/A5stdlife))</f>
        <v>0</v>
      </c>
      <c r="AW136" s="164">
        <f>IF(A5stdlife="n/a","n/a",IF(AW$3&gt;(A5stdlife+$E136),(Input!$M$147*(1+rvanilla)^0.5)-SUM($M136:AV136),(Input!$M$147*(1+rvanilla)^0.5)/A5stdlife))</f>
        <v>0</v>
      </c>
      <c r="AX136" s="164">
        <f>IF(A5stdlife="n/a","n/a",IF(AX$3&gt;(A5stdlife+$E136),(Input!$M$147*(1+rvanilla)^0.5)-SUM($M136:AW136),(Input!$M$147*(1+rvanilla)^0.5)/A5stdlife))</f>
        <v>0</v>
      </c>
      <c r="AY136" s="164">
        <f>IF(A5stdlife="n/a","n/a",IF(AY$3&gt;(A5stdlife+$E136),(Input!$M$147*(1+rvanilla)^0.5)-SUM($M136:AX136),(Input!$M$147*(1+rvanilla)^0.5)/A5stdlife))</f>
        <v>0</v>
      </c>
      <c r="AZ136" s="164">
        <f>IF(A5stdlife="n/a","n/a",IF(AZ$3&gt;(A5stdlife+$E136),(Input!$M$147*(1+rvanilla)^0.5)-SUM($M136:AY136),(Input!$M$147*(1+rvanilla)^0.5)/A5stdlife))</f>
        <v>0</v>
      </c>
      <c r="BA136" s="164">
        <f>IF(A5stdlife="n/a","n/a",IF(BA$3&gt;(A5stdlife+$E136),(Input!$M$147*(1+rvanilla)^0.5)-SUM($M136:AZ136),(Input!$M$147*(1+rvanilla)^0.5)/A5stdlife))</f>
        <v>0</v>
      </c>
      <c r="BB136" s="164">
        <f>IF(A5stdlife="n/a","n/a",IF(BB$3&gt;(A5stdlife+$E136),(Input!$M$147*(1+rvanilla)^0.5)-SUM($M136:BA136),(Input!$M$147*(1+rvanilla)^0.5)/A5stdlife))</f>
        <v>0</v>
      </c>
      <c r="BC136" s="164">
        <f>IF(A5stdlife="n/a","n/a",IF(BC$3&gt;(A5stdlife+$E136),(Input!$M$147*(1+rvanilla)^0.5)-SUM($M136:BB136),(Input!$M$147*(1+rvanilla)^0.5)/A5stdlife))</f>
        <v>0</v>
      </c>
      <c r="BD136" s="164">
        <f>IF(A5stdlife="n/a","n/a",IF(BD$3&gt;(A5stdlife+$E136),(Input!$M$147*(1+rvanilla)^0.5)-SUM($M136:BC136),(Input!$M$147*(1+rvanilla)^0.5)/A5stdlife))</f>
        <v>0</v>
      </c>
      <c r="BE136" s="164">
        <f>IF(A5stdlife="n/a","n/a",IF(BE$3&gt;(A5stdlife+$E136),(Input!$M$147*(1+rvanilla)^0.5)-SUM($M136:BD136),(Input!$M$147*(1+rvanilla)^0.5)/A5stdlife))</f>
        <v>0</v>
      </c>
      <c r="BF136" s="164">
        <f>IF(A5stdlife="n/a","n/a",IF(BF$3&gt;(A5stdlife+$E136),(Input!$M$147*(1+rvanilla)^0.5)-SUM($M136:BE136),(Input!$M$147*(1+rvanilla)^0.5)/A5stdlife))</f>
        <v>0</v>
      </c>
      <c r="BG136" s="164">
        <f>IF(A5stdlife="n/a","n/a",IF(BG$3&gt;(A5stdlife+$E136),(Input!$M$147*(1+rvanilla)^0.5)-SUM($M136:BF136),(Input!$M$147*(1+rvanilla)^0.5)/A5stdlife))</f>
        <v>0</v>
      </c>
      <c r="BH136" s="164">
        <f>IF(A5stdlife="n/a","n/a",IF(BH$3&gt;(A5stdlife+$E136),(Input!$M$147*(1+rvanilla)^0.5)-SUM($M136:BG136),(Input!$M$147*(1+rvanilla)^0.5)/A5stdlife))</f>
        <v>0</v>
      </c>
      <c r="BI136" s="164">
        <f>IF(A5stdlife="n/a","n/a",IF(BI$3&gt;(A5stdlife+$E136),(Input!$M$147*(1+rvanilla)^0.5)-SUM($M136:BH136),(Input!$M$147*(1+rvanilla)^0.5)/A5stdlife))</f>
        <v>0</v>
      </c>
      <c r="BJ136" s="18"/>
      <c r="BK136" s="18"/>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idden="1" outlineLevel="2">
      <c r="A137" s="18"/>
      <c r="B137" s="18"/>
      <c r="C137" s="36"/>
      <c r="D137" s="479"/>
      <c r="E137" s="283">
        <v>8</v>
      </c>
      <c r="F137" s="38"/>
      <c r="G137" s="391"/>
      <c r="H137" s="308"/>
      <c r="I137" s="308"/>
      <c r="J137" s="308"/>
      <c r="K137" s="308"/>
      <c r="L137" s="308"/>
      <c r="M137" s="308"/>
      <c r="N137" s="307"/>
      <c r="O137" s="164">
        <f>IF(A5stdlife="n/a","n/a",IF(O$3&gt;(A5stdlife+$E137),(Input!$N$147*(1+rvanilla)^0.5)-SUM($N137:N137),(Input!$N$147*(1+rvanilla)^0.5)/A5stdlife))</f>
        <v>0</v>
      </c>
      <c r="P137" s="164">
        <f>IF(A5stdlife="n/a","n/a",IF(P$3&gt;(A5stdlife+$E137),(Input!$N$147*(1+rvanilla)^0.5)-SUM($N137:O137),(Input!$N$147*(1+rvanilla)^0.5)/A5stdlife))</f>
        <v>0</v>
      </c>
      <c r="Q137" s="164">
        <f>IF(A5stdlife="n/a","n/a",IF(Q$3&gt;(A5stdlife+$E137),(Input!$N$147*(1+rvanilla)^0.5)-SUM($N137:P137),(Input!$N$147*(1+rvanilla)^0.5)/A5stdlife))</f>
        <v>0</v>
      </c>
      <c r="R137" s="164">
        <f>IF(A5stdlife="n/a","n/a",IF(R$3&gt;(A5stdlife+$E137),(Input!$N$147*(1+rvanilla)^0.5)-SUM($N137:Q137),(Input!$N$147*(1+rvanilla)^0.5)/A5stdlife))</f>
        <v>0</v>
      </c>
      <c r="S137" s="164">
        <f>IF(A5stdlife="n/a","n/a",IF(S$3&gt;(A5stdlife+$E137),(Input!$N$147*(1+rvanilla)^0.5)-SUM($N137:R137),(Input!$N$147*(1+rvanilla)^0.5)/A5stdlife))</f>
        <v>0</v>
      </c>
      <c r="T137" s="164">
        <f>IF(A5stdlife="n/a","n/a",IF(T$3&gt;(A5stdlife+$E137),(Input!$N$147*(1+rvanilla)^0.5)-SUM($N137:S137),(Input!$N$147*(1+rvanilla)^0.5)/A5stdlife))</f>
        <v>0</v>
      </c>
      <c r="U137" s="164">
        <f>IF(A5stdlife="n/a","n/a",IF(U$3&gt;(A5stdlife+$E137),(Input!$N$147*(1+rvanilla)^0.5)-SUM($N137:T137),(Input!$N$147*(1+rvanilla)^0.5)/A5stdlife))</f>
        <v>0</v>
      </c>
      <c r="V137" s="164">
        <f>IF(A5stdlife="n/a","n/a",IF(V$3&gt;(A5stdlife+$E137),(Input!$N$147*(1+rvanilla)^0.5)-SUM($N137:U137),(Input!$N$147*(1+rvanilla)^0.5)/A5stdlife))</f>
        <v>0</v>
      </c>
      <c r="W137" s="164">
        <f>IF(A5stdlife="n/a","n/a",IF(W$3&gt;(A5stdlife+$E137),(Input!$N$147*(1+rvanilla)^0.5)-SUM($N137:V137),(Input!$N$147*(1+rvanilla)^0.5)/A5stdlife))</f>
        <v>0</v>
      </c>
      <c r="X137" s="164">
        <f>IF(A5stdlife="n/a","n/a",IF(X$3&gt;(A5stdlife+$E137),(Input!$N$147*(1+rvanilla)^0.5)-SUM($N137:W137),(Input!$N$147*(1+rvanilla)^0.5)/A5stdlife))</f>
        <v>0</v>
      </c>
      <c r="Y137" s="164">
        <f>IF(A5stdlife="n/a","n/a",IF(Y$3&gt;(A5stdlife+$E137),(Input!$N$147*(1+rvanilla)^0.5)-SUM($N137:X137),(Input!$N$147*(1+rvanilla)^0.5)/A5stdlife))</f>
        <v>0</v>
      </c>
      <c r="Z137" s="164">
        <f>IF(A5stdlife="n/a","n/a",IF(Z$3&gt;(A5stdlife+$E137),(Input!$N$147*(1+rvanilla)^0.5)-SUM($N137:Y137),(Input!$N$147*(1+rvanilla)^0.5)/A5stdlife))</f>
        <v>0</v>
      </c>
      <c r="AA137" s="164">
        <f>IF(A5stdlife="n/a","n/a",IF(AA$3&gt;(A5stdlife+$E137),(Input!$N$147*(1+rvanilla)^0.5)-SUM($N137:Z137),(Input!$N$147*(1+rvanilla)^0.5)/A5stdlife))</f>
        <v>0</v>
      </c>
      <c r="AB137" s="164">
        <f>IF(A5stdlife="n/a","n/a",IF(AB$3&gt;(A5stdlife+$E137),(Input!$N$147*(1+rvanilla)^0.5)-SUM($N137:AA137),(Input!$N$147*(1+rvanilla)^0.5)/A5stdlife))</f>
        <v>0</v>
      </c>
      <c r="AC137" s="164">
        <f>IF(A5stdlife="n/a","n/a",IF(AC$3&gt;(A5stdlife+$E137),(Input!$N$147*(1+rvanilla)^0.5)-SUM($N137:AB137),(Input!$N$147*(1+rvanilla)^0.5)/A5stdlife))</f>
        <v>0</v>
      </c>
      <c r="AD137" s="164">
        <f>IF(A5stdlife="n/a","n/a",IF(AD$3&gt;(A5stdlife+$E137),(Input!$N$147*(1+rvanilla)^0.5)-SUM($N137:AC137),(Input!$N$147*(1+rvanilla)^0.5)/A5stdlife))</f>
        <v>0</v>
      </c>
      <c r="AE137" s="164">
        <f>IF(A5stdlife="n/a","n/a",IF(AE$3&gt;(A5stdlife+$E137),(Input!$N$147*(1+rvanilla)^0.5)-SUM($N137:AD137),(Input!$N$147*(1+rvanilla)^0.5)/A5stdlife))</f>
        <v>0</v>
      </c>
      <c r="AF137" s="164">
        <f>IF(A5stdlife="n/a","n/a",IF(AF$3&gt;(A5stdlife+$E137),(Input!$N$147*(1+rvanilla)^0.5)-SUM($N137:AE137),(Input!$N$147*(1+rvanilla)^0.5)/A5stdlife))</f>
        <v>0</v>
      </c>
      <c r="AG137" s="164">
        <f>IF(A5stdlife="n/a","n/a",IF(AG$3&gt;(A5stdlife+$E137),(Input!$N$147*(1+rvanilla)^0.5)-SUM($N137:AF137),(Input!$N$147*(1+rvanilla)^0.5)/A5stdlife))</f>
        <v>0</v>
      </c>
      <c r="AH137" s="164">
        <f>IF(A5stdlife="n/a","n/a",IF(AH$3&gt;(A5stdlife+$E137),(Input!$N$147*(1+rvanilla)^0.5)-SUM($N137:AG137),(Input!$N$147*(1+rvanilla)^0.5)/A5stdlife))</f>
        <v>0</v>
      </c>
      <c r="AI137" s="164">
        <f>IF(A5stdlife="n/a","n/a",IF(AI$3&gt;(A5stdlife+$E137),(Input!$N$147*(1+rvanilla)^0.5)-SUM($N137:AH137),(Input!$N$147*(1+rvanilla)^0.5)/A5stdlife))</f>
        <v>0</v>
      </c>
      <c r="AJ137" s="164">
        <f>IF(A5stdlife="n/a","n/a",IF(AJ$3&gt;(A5stdlife+$E137),(Input!$N$147*(1+rvanilla)^0.5)-SUM($N137:AI137),(Input!$N$147*(1+rvanilla)^0.5)/A5stdlife))</f>
        <v>0</v>
      </c>
      <c r="AK137" s="164">
        <f>IF(A5stdlife="n/a","n/a",IF(AK$3&gt;(A5stdlife+$E137),(Input!$N$147*(1+rvanilla)^0.5)-SUM($N137:AJ137),(Input!$N$147*(1+rvanilla)^0.5)/A5stdlife))</f>
        <v>0</v>
      </c>
      <c r="AL137" s="164">
        <f>IF(A5stdlife="n/a","n/a",IF(AL$3&gt;(A5stdlife+$E137),(Input!$N$147*(1+rvanilla)^0.5)-SUM($N137:AK137),(Input!$N$147*(1+rvanilla)^0.5)/A5stdlife))</f>
        <v>0</v>
      </c>
      <c r="AM137" s="164">
        <f>IF(A5stdlife="n/a","n/a",IF(AM$3&gt;(A5stdlife+$E137),(Input!$N$147*(1+rvanilla)^0.5)-SUM($N137:AL137),(Input!$N$147*(1+rvanilla)^0.5)/A5stdlife))</f>
        <v>0</v>
      </c>
      <c r="AN137" s="164">
        <f>IF(A5stdlife="n/a","n/a",IF(AN$3&gt;(A5stdlife+$E137),(Input!$N$147*(1+rvanilla)^0.5)-SUM($N137:AM137),(Input!$N$147*(1+rvanilla)^0.5)/A5stdlife))</f>
        <v>0</v>
      </c>
      <c r="AO137" s="164">
        <f>IF(A5stdlife="n/a","n/a",IF(AO$3&gt;(A5stdlife+$E137),(Input!$N$147*(1+rvanilla)^0.5)-SUM($N137:AN137),(Input!$N$147*(1+rvanilla)^0.5)/A5stdlife))</f>
        <v>0</v>
      </c>
      <c r="AP137" s="164">
        <f>IF(A5stdlife="n/a","n/a",IF(AP$3&gt;(A5stdlife+$E137),(Input!$N$147*(1+rvanilla)^0.5)-SUM($N137:AO137),(Input!$N$147*(1+rvanilla)^0.5)/A5stdlife))</f>
        <v>0</v>
      </c>
      <c r="AQ137" s="164">
        <f>IF(A5stdlife="n/a","n/a",IF(AQ$3&gt;(A5stdlife+$E137),(Input!$N$147*(1+rvanilla)^0.5)-SUM($N137:AP137),(Input!$N$147*(1+rvanilla)^0.5)/A5stdlife))</f>
        <v>0</v>
      </c>
      <c r="AR137" s="164">
        <f>IF(A5stdlife="n/a","n/a",IF(AR$3&gt;(A5stdlife+$E137),(Input!$N$147*(1+rvanilla)^0.5)-SUM($N137:AQ137),(Input!$N$147*(1+rvanilla)^0.5)/A5stdlife))</f>
        <v>0</v>
      </c>
      <c r="AS137" s="164">
        <f>IF(A5stdlife="n/a","n/a",IF(AS$3&gt;(A5stdlife+$E137),(Input!$N$147*(1+rvanilla)^0.5)-SUM($N137:AR137),(Input!$N$147*(1+rvanilla)^0.5)/A5stdlife))</f>
        <v>0</v>
      </c>
      <c r="AT137" s="164">
        <f>IF(A5stdlife="n/a","n/a",IF(AT$3&gt;(A5stdlife+$E137),(Input!$N$147*(1+rvanilla)^0.5)-SUM($N137:AS137),(Input!$N$147*(1+rvanilla)^0.5)/A5stdlife))</f>
        <v>0</v>
      </c>
      <c r="AU137" s="164">
        <f>IF(A5stdlife="n/a","n/a",IF(AU$3&gt;(A5stdlife+$E137),(Input!$N$147*(1+rvanilla)^0.5)-SUM($N137:AT137),(Input!$N$147*(1+rvanilla)^0.5)/A5stdlife))</f>
        <v>0</v>
      </c>
      <c r="AV137" s="164">
        <f>IF(A5stdlife="n/a","n/a",IF(AV$3&gt;(A5stdlife+$E137),(Input!$N$147*(1+rvanilla)^0.5)-SUM($N137:AU137),(Input!$N$147*(1+rvanilla)^0.5)/A5stdlife))</f>
        <v>0</v>
      </c>
      <c r="AW137" s="164">
        <f>IF(A5stdlife="n/a","n/a",IF(AW$3&gt;(A5stdlife+$E137),(Input!$N$147*(1+rvanilla)^0.5)-SUM($N137:AV137),(Input!$N$147*(1+rvanilla)^0.5)/A5stdlife))</f>
        <v>0</v>
      </c>
      <c r="AX137" s="164">
        <f>IF(A5stdlife="n/a","n/a",IF(AX$3&gt;(A5stdlife+$E137),(Input!$N$147*(1+rvanilla)^0.5)-SUM($N137:AW137),(Input!$N$147*(1+rvanilla)^0.5)/A5stdlife))</f>
        <v>0</v>
      </c>
      <c r="AY137" s="164">
        <f>IF(A5stdlife="n/a","n/a",IF(AY$3&gt;(A5stdlife+$E137),(Input!$N$147*(1+rvanilla)^0.5)-SUM($N137:AX137),(Input!$N$147*(1+rvanilla)^0.5)/A5stdlife))</f>
        <v>0</v>
      </c>
      <c r="AZ137" s="164">
        <f>IF(A5stdlife="n/a","n/a",IF(AZ$3&gt;(A5stdlife+$E137),(Input!$N$147*(1+rvanilla)^0.5)-SUM($N137:AY137),(Input!$N$147*(1+rvanilla)^0.5)/A5stdlife))</f>
        <v>0</v>
      </c>
      <c r="BA137" s="164">
        <f>IF(A5stdlife="n/a","n/a",IF(BA$3&gt;(A5stdlife+$E137),(Input!$N$147*(1+rvanilla)^0.5)-SUM($N137:AZ137),(Input!$N$147*(1+rvanilla)^0.5)/A5stdlife))</f>
        <v>0</v>
      </c>
      <c r="BB137" s="164">
        <f>IF(A5stdlife="n/a","n/a",IF(BB$3&gt;(A5stdlife+$E137),(Input!$N$147*(1+rvanilla)^0.5)-SUM($N137:BA137),(Input!$N$147*(1+rvanilla)^0.5)/A5stdlife))</f>
        <v>0</v>
      </c>
      <c r="BC137" s="164">
        <f>IF(A5stdlife="n/a","n/a",IF(BC$3&gt;(A5stdlife+$E137),(Input!$N$147*(1+rvanilla)^0.5)-SUM($N137:BB137),(Input!$N$147*(1+rvanilla)^0.5)/A5stdlife))</f>
        <v>0</v>
      </c>
      <c r="BD137" s="164">
        <f>IF(A5stdlife="n/a","n/a",IF(BD$3&gt;(A5stdlife+$E137),(Input!$N$147*(1+rvanilla)^0.5)-SUM($N137:BC137),(Input!$N$147*(1+rvanilla)^0.5)/A5stdlife))</f>
        <v>0</v>
      </c>
      <c r="BE137" s="164">
        <f>IF(A5stdlife="n/a","n/a",IF(BE$3&gt;(A5stdlife+$E137),(Input!$N$147*(1+rvanilla)^0.5)-SUM($N137:BD137),(Input!$N$147*(1+rvanilla)^0.5)/A5stdlife))</f>
        <v>0</v>
      </c>
      <c r="BF137" s="164">
        <f>IF(A5stdlife="n/a","n/a",IF(BF$3&gt;(A5stdlife+$E137),(Input!$N$147*(1+rvanilla)^0.5)-SUM($N137:BE137),(Input!$N$147*(1+rvanilla)^0.5)/A5stdlife))</f>
        <v>0</v>
      </c>
      <c r="BG137" s="164">
        <f>IF(A5stdlife="n/a","n/a",IF(BG$3&gt;(A5stdlife+$E137),(Input!$N$147*(1+rvanilla)^0.5)-SUM($N137:BF137),(Input!$N$147*(1+rvanilla)^0.5)/A5stdlife))</f>
        <v>0</v>
      </c>
      <c r="BH137" s="164">
        <f>IF(A5stdlife="n/a","n/a",IF(BH$3&gt;(A5stdlife+$E137),(Input!$N$147*(1+rvanilla)^0.5)-SUM($N137:BG137),(Input!$N$147*(1+rvanilla)^0.5)/A5stdlife))</f>
        <v>0</v>
      </c>
      <c r="BI137" s="164">
        <f>IF(A5stdlife="n/a","n/a",IF(BI$3&gt;(A5stdlife+$E137),(Input!$N$147*(1+rvanilla)^0.5)-SUM($N137:BH137),(Input!$N$147*(1+rvanilla)^0.5)/A5stdlife))</f>
        <v>0</v>
      </c>
      <c r="BJ137" s="18"/>
      <c r="BK137" s="18"/>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idden="1" outlineLevel="2">
      <c r="A138" s="18"/>
      <c r="B138" s="18"/>
      <c r="C138" s="36"/>
      <c r="D138" s="479"/>
      <c r="E138" s="283">
        <v>9</v>
      </c>
      <c r="F138" s="38"/>
      <c r="G138" s="391"/>
      <c r="H138" s="308"/>
      <c r="I138" s="308"/>
      <c r="J138" s="308"/>
      <c r="K138" s="308"/>
      <c r="L138" s="308"/>
      <c r="M138" s="308"/>
      <c r="N138" s="308"/>
      <c r="O138" s="307"/>
      <c r="P138" s="164">
        <f>IF(A5stdlife="n/a","n/a",IF(P$3&gt;(A5stdlife+$E138),(Input!$O$147*(1+rvanilla)^0.5)-SUM($O138:O138),(Input!$O$147*(1+rvanilla)^0.5)/A5stdlife))</f>
        <v>0</v>
      </c>
      <c r="Q138" s="164">
        <f>IF(A5stdlife="n/a","n/a",IF(Q$3&gt;(A5stdlife+$E138),(Input!$O$147*(1+rvanilla)^0.5)-SUM($O138:P138),(Input!$O$147*(1+rvanilla)^0.5)/A5stdlife))</f>
        <v>0</v>
      </c>
      <c r="R138" s="164">
        <f>IF(A5stdlife="n/a","n/a",IF(R$3&gt;(A5stdlife+$E138),(Input!$O$147*(1+rvanilla)^0.5)-SUM($O138:Q138),(Input!$O$147*(1+rvanilla)^0.5)/A5stdlife))</f>
        <v>0</v>
      </c>
      <c r="S138" s="164">
        <f>IF(A5stdlife="n/a","n/a",IF(S$3&gt;(A5stdlife+$E138),(Input!$O$147*(1+rvanilla)^0.5)-SUM($O138:R138),(Input!$O$147*(1+rvanilla)^0.5)/A5stdlife))</f>
        <v>0</v>
      </c>
      <c r="T138" s="164">
        <f>IF(A5stdlife="n/a","n/a",IF(T$3&gt;(A5stdlife+$E138),(Input!$O$147*(1+rvanilla)^0.5)-SUM($O138:S138),(Input!$O$147*(1+rvanilla)^0.5)/A5stdlife))</f>
        <v>0</v>
      </c>
      <c r="U138" s="164">
        <f>IF(A5stdlife="n/a","n/a",IF(U$3&gt;(A5stdlife+$E138),(Input!$O$147*(1+rvanilla)^0.5)-SUM($O138:T138),(Input!$O$147*(1+rvanilla)^0.5)/A5stdlife))</f>
        <v>0</v>
      </c>
      <c r="V138" s="164">
        <f>IF(A5stdlife="n/a","n/a",IF(V$3&gt;(A5stdlife+$E138),(Input!$O$147*(1+rvanilla)^0.5)-SUM($O138:U138),(Input!$O$147*(1+rvanilla)^0.5)/A5stdlife))</f>
        <v>0</v>
      </c>
      <c r="W138" s="164">
        <f>IF(A5stdlife="n/a","n/a",IF(W$3&gt;(A5stdlife+$E138),(Input!$O$147*(1+rvanilla)^0.5)-SUM($O138:V138),(Input!$O$147*(1+rvanilla)^0.5)/A5stdlife))</f>
        <v>0</v>
      </c>
      <c r="X138" s="164">
        <f>IF(A5stdlife="n/a","n/a",IF(X$3&gt;(A5stdlife+$E138),(Input!$O$147*(1+rvanilla)^0.5)-SUM($O138:W138),(Input!$O$147*(1+rvanilla)^0.5)/A5stdlife))</f>
        <v>0</v>
      </c>
      <c r="Y138" s="164">
        <f>IF(A5stdlife="n/a","n/a",IF(Y$3&gt;(A5stdlife+$E138),(Input!$O$147*(1+rvanilla)^0.5)-SUM($O138:X138),(Input!$O$147*(1+rvanilla)^0.5)/A5stdlife))</f>
        <v>0</v>
      </c>
      <c r="Z138" s="164">
        <f>IF(A5stdlife="n/a","n/a",IF(Z$3&gt;(A5stdlife+$E138),(Input!$O$147*(1+rvanilla)^0.5)-SUM($O138:Y138),(Input!$O$147*(1+rvanilla)^0.5)/A5stdlife))</f>
        <v>0</v>
      </c>
      <c r="AA138" s="164">
        <f>IF(A5stdlife="n/a","n/a",IF(AA$3&gt;(A5stdlife+$E138),(Input!$O$147*(1+rvanilla)^0.5)-SUM($O138:Z138),(Input!$O$147*(1+rvanilla)^0.5)/A5stdlife))</f>
        <v>0</v>
      </c>
      <c r="AB138" s="164">
        <f>IF(A5stdlife="n/a","n/a",IF(AB$3&gt;(A5stdlife+$E138),(Input!$O$147*(1+rvanilla)^0.5)-SUM($O138:AA138),(Input!$O$147*(1+rvanilla)^0.5)/A5stdlife))</f>
        <v>0</v>
      </c>
      <c r="AC138" s="164">
        <f>IF(A5stdlife="n/a","n/a",IF(AC$3&gt;(A5stdlife+$E138),(Input!$O$147*(1+rvanilla)^0.5)-SUM($O138:AB138),(Input!$O$147*(1+rvanilla)^0.5)/A5stdlife))</f>
        <v>0</v>
      </c>
      <c r="AD138" s="164">
        <f>IF(A5stdlife="n/a","n/a",IF(AD$3&gt;(A5stdlife+$E138),(Input!$O$147*(1+rvanilla)^0.5)-SUM($O138:AC138),(Input!$O$147*(1+rvanilla)^0.5)/A5stdlife))</f>
        <v>0</v>
      </c>
      <c r="AE138" s="164">
        <f>IF(A5stdlife="n/a","n/a",IF(AE$3&gt;(A5stdlife+$E138),(Input!$O$147*(1+rvanilla)^0.5)-SUM($O138:AD138),(Input!$O$147*(1+rvanilla)^0.5)/A5stdlife))</f>
        <v>0</v>
      </c>
      <c r="AF138" s="164">
        <f>IF(A5stdlife="n/a","n/a",IF(AF$3&gt;(A5stdlife+$E138),(Input!$O$147*(1+rvanilla)^0.5)-SUM($O138:AE138),(Input!$O$147*(1+rvanilla)^0.5)/A5stdlife))</f>
        <v>0</v>
      </c>
      <c r="AG138" s="164">
        <f>IF(A5stdlife="n/a","n/a",IF(AG$3&gt;(A5stdlife+$E138),(Input!$O$147*(1+rvanilla)^0.5)-SUM($O138:AF138),(Input!$O$147*(1+rvanilla)^0.5)/A5stdlife))</f>
        <v>0</v>
      </c>
      <c r="AH138" s="164">
        <f>IF(A5stdlife="n/a","n/a",IF(AH$3&gt;(A5stdlife+$E138),(Input!$O$147*(1+rvanilla)^0.5)-SUM($O138:AG138),(Input!$O$147*(1+rvanilla)^0.5)/A5stdlife))</f>
        <v>0</v>
      </c>
      <c r="AI138" s="164">
        <f>IF(A5stdlife="n/a","n/a",IF(AI$3&gt;(A5stdlife+$E138),(Input!$O$147*(1+rvanilla)^0.5)-SUM($O138:AH138),(Input!$O$147*(1+rvanilla)^0.5)/A5stdlife))</f>
        <v>0</v>
      </c>
      <c r="AJ138" s="164">
        <f>IF(A5stdlife="n/a","n/a",IF(AJ$3&gt;(A5stdlife+$E138),(Input!$O$147*(1+rvanilla)^0.5)-SUM($O138:AI138),(Input!$O$147*(1+rvanilla)^0.5)/A5stdlife))</f>
        <v>0</v>
      </c>
      <c r="AK138" s="164">
        <f>IF(A5stdlife="n/a","n/a",IF(AK$3&gt;(A5stdlife+$E138),(Input!$O$147*(1+rvanilla)^0.5)-SUM($O138:AJ138),(Input!$O$147*(1+rvanilla)^0.5)/A5stdlife))</f>
        <v>0</v>
      </c>
      <c r="AL138" s="164">
        <f>IF(A5stdlife="n/a","n/a",IF(AL$3&gt;(A5stdlife+$E138),(Input!$O$147*(1+rvanilla)^0.5)-SUM($O138:AK138),(Input!$O$147*(1+rvanilla)^0.5)/A5stdlife))</f>
        <v>0</v>
      </c>
      <c r="AM138" s="164">
        <f>IF(A5stdlife="n/a","n/a",IF(AM$3&gt;(A5stdlife+$E138),(Input!$O$147*(1+rvanilla)^0.5)-SUM($O138:AL138),(Input!$O$147*(1+rvanilla)^0.5)/A5stdlife))</f>
        <v>0</v>
      </c>
      <c r="AN138" s="164">
        <f>IF(A5stdlife="n/a","n/a",IF(AN$3&gt;(A5stdlife+$E138),(Input!$O$147*(1+rvanilla)^0.5)-SUM($O138:AM138),(Input!$O$147*(1+rvanilla)^0.5)/A5stdlife))</f>
        <v>0</v>
      </c>
      <c r="AO138" s="164">
        <f>IF(A5stdlife="n/a","n/a",IF(AO$3&gt;(A5stdlife+$E138),(Input!$O$147*(1+rvanilla)^0.5)-SUM($O138:AN138),(Input!$O$147*(1+rvanilla)^0.5)/A5stdlife))</f>
        <v>0</v>
      </c>
      <c r="AP138" s="164">
        <f>IF(A5stdlife="n/a","n/a",IF(AP$3&gt;(A5stdlife+$E138),(Input!$O$147*(1+rvanilla)^0.5)-SUM($O138:AO138),(Input!$O$147*(1+rvanilla)^0.5)/A5stdlife))</f>
        <v>0</v>
      </c>
      <c r="AQ138" s="164">
        <f>IF(A5stdlife="n/a","n/a",IF(AQ$3&gt;(A5stdlife+$E138),(Input!$O$147*(1+rvanilla)^0.5)-SUM($O138:AP138),(Input!$O$147*(1+rvanilla)^0.5)/A5stdlife))</f>
        <v>0</v>
      </c>
      <c r="AR138" s="164">
        <f>IF(A5stdlife="n/a","n/a",IF(AR$3&gt;(A5stdlife+$E138),(Input!$O$147*(1+rvanilla)^0.5)-SUM($O138:AQ138),(Input!$O$147*(1+rvanilla)^0.5)/A5stdlife))</f>
        <v>0</v>
      </c>
      <c r="AS138" s="164">
        <f>IF(A5stdlife="n/a","n/a",IF(AS$3&gt;(A5stdlife+$E138),(Input!$O$147*(1+rvanilla)^0.5)-SUM($O138:AR138),(Input!$O$147*(1+rvanilla)^0.5)/A5stdlife))</f>
        <v>0</v>
      </c>
      <c r="AT138" s="164">
        <f>IF(A5stdlife="n/a","n/a",IF(AT$3&gt;(A5stdlife+$E138),(Input!$O$147*(1+rvanilla)^0.5)-SUM($O138:AS138),(Input!$O$147*(1+rvanilla)^0.5)/A5stdlife))</f>
        <v>0</v>
      </c>
      <c r="AU138" s="164">
        <f>IF(A5stdlife="n/a","n/a",IF(AU$3&gt;(A5stdlife+$E138),(Input!$O$147*(1+rvanilla)^0.5)-SUM($O138:AT138),(Input!$O$147*(1+rvanilla)^0.5)/A5stdlife))</f>
        <v>0</v>
      </c>
      <c r="AV138" s="164">
        <f>IF(A5stdlife="n/a","n/a",IF(AV$3&gt;(A5stdlife+$E138),(Input!$O$147*(1+rvanilla)^0.5)-SUM($O138:AU138),(Input!$O$147*(1+rvanilla)^0.5)/A5stdlife))</f>
        <v>0</v>
      </c>
      <c r="AW138" s="164">
        <f>IF(A5stdlife="n/a","n/a",IF(AW$3&gt;(A5stdlife+$E138),(Input!$O$147*(1+rvanilla)^0.5)-SUM($O138:AV138),(Input!$O$147*(1+rvanilla)^0.5)/A5stdlife))</f>
        <v>0</v>
      </c>
      <c r="AX138" s="164">
        <f>IF(A5stdlife="n/a","n/a",IF(AX$3&gt;(A5stdlife+$E138),(Input!$O$147*(1+rvanilla)^0.5)-SUM($O138:AW138),(Input!$O$147*(1+rvanilla)^0.5)/A5stdlife))</f>
        <v>0</v>
      </c>
      <c r="AY138" s="164">
        <f>IF(A5stdlife="n/a","n/a",IF(AY$3&gt;(A5stdlife+$E138),(Input!$O$147*(1+rvanilla)^0.5)-SUM($O138:AX138),(Input!$O$147*(1+rvanilla)^0.5)/A5stdlife))</f>
        <v>0</v>
      </c>
      <c r="AZ138" s="164">
        <f>IF(A5stdlife="n/a","n/a",IF(AZ$3&gt;(A5stdlife+$E138),(Input!$O$147*(1+rvanilla)^0.5)-SUM($O138:AY138),(Input!$O$147*(1+rvanilla)^0.5)/A5stdlife))</f>
        <v>0</v>
      </c>
      <c r="BA138" s="164">
        <f>IF(A5stdlife="n/a","n/a",IF(BA$3&gt;(A5stdlife+$E138),(Input!$O$147*(1+rvanilla)^0.5)-SUM($O138:AZ138),(Input!$O$147*(1+rvanilla)^0.5)/A5stdlife))</f>
        <v>0</v>
      </c>
      <c r="BB138" s="164">
        <f>IF(A5stdlife="n/a","n/a",IF(BB$3&gt;(A5stdlife+$E138),(Input!$O$147*(1+rvanilla)^0.5)-SUM($O138:BA138),(Input!$O$147*(1+rvanilla)^0.5)/A5stdlife))</f>
        <v>0</v>
      </c>
      <c r="BC138" s="164">
        <f>IF(A5stdlife="n/a","n/a",IF(BC$3&gt;(A5stdlife+$E138),(Input!$O$147*(1+rvanilla)^0.5)-SUM($O138:BB138),(Input!$O$147*(1+rvanilla)^0.5)/A5stdlife))</f>
        <v>0</v>
      </c>
      <c r="BD138" s="164">
        <f>IF(A5stdlife="n/a","n/a",IF(BD$3&gt;(A5stdlife+$E138),(Input!$O$147*(1+rvanilla)^0.5)-SUM($O138:BC138),(Input!$O$147*(1+rvanilla)^0.5)/A5stdlife))</f>
        <v>0</v>
      </c>
      <c r="BE138" s="164">
        <f>IF(A5stdlife="n/a","n/a",IF(BE$3&gt;(A5stdlife+$E138),(Input!$O$147*(1+rvanilla)^0.5)-SUM($O138:BD138),(Input!$O$147*(1+rvanilla)^0.5)/A5stdlife))</f>
        <v>0</v>
      </c>
      <c r="BF138" s="164">
        <f>IF(A5stdlife="n/a","n/a",IF(BF$3&gt;(A5stdlife+$E138),(Input!$O$147*(1+rvanilla)^0.5)-SUM($O138:BE138),(Input!$O$147*(1+rvanilla)^0.5)/A5stdlife))</f>
        <v>0</v>
      </c>
      <c r="BG138" s="164">
        <f>IF(A5stdlife="n/a","n/a",IF(BG$3&gt;(A5stdlife+$E138),(Input!$O$147*(1+rvanilla)^0.5)-SUM($O138:BF138),(Input!$O$147*(1+rvanilla)^0.5)/A5stdlife))</f>
        <v>0</v>
      </c>
      <c r="BH138" s="164">
        <f>IF(A5stdlife="n/a","n/a",IF(BH$3&gt;(A5stdlife+$E138),(Input!$O$147*(1+rvanilla)^0.5)-SUM($O138:BG138),(Input!$O$147*(1+rvanilla)^0.5)/A5stdlife))</f>
        <v>0</v>
      </c>
      <c r="BI138" s="164">
        <f>IF(A5stdlife="n/a","n/a",IF(BI$3&gt;(A5stdlife+$E138),(Input!$O$147*(1+rvanilla)^0.5)-SUM($O138:BH138),(Input!$O$147*(1+rvanilla)^0.5)/A5stdlife))</f>
        <v>0</v>
      </c>
      <c r="BJ138" s="18"/>
      <c r="BK138" s="1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idden="1" outlineLevel="2">
      <c r="A139" s="18"/>
      <c r="B139" s="18"/>
      <c r="C139" s="36"/>
      <c r="D139" s="479"/>
      <c r="E139" s="284">
        <v>10</v>
      </c>
      <c r="F139" s="38"/>
      <c r="G139" s="391"/>
      <c r="H139" s="308"/>
      <c r="I139" s="308"/>
      <c r="J139" s="308"/>
      <c r="K139" s="308"/>
      <c r="L139" s="308"/>
      <c r="M139" s="308"/>
      <c r="N139" s="308"/>
      <c r="O139" s="308"/>
      <c r="P139" s="307"/>
      <c r="Q139" s="164">
        <f>IF(A5stdlife="n/a","n/a",IF(Q$3&gt;(A5stdlife+$E139),(Input!$P$147*(1+rvanilla)^0.5)-SUM($P139:P139),(Input!$P$147*(1+rvanilla)^0.5)/A5stdlife))</f>
        <v>0</v>
      </c>
      <c r="R139" s="164">
        <f>IF(A5stdlife="n/a","n/a",IF(R$3&gt;(A5stdlife+$E139),(Input!$P$147*(1+rvanilla)^0.5)-SUM($P139:Q139),(Input!$P$147*(1+rvanilla)^0.5)/A5stdlife))</f>
        <v>0</v>
      </c>
      <c r="S139" s="164">
        <f>IF(A5stdlife="n/a","n/a",IF(S$3&gt;(A5stdlife+$E139),(Input!$P$147*(1+rvanilla)^0.5)-SUM($P139:R139),(Input!$P$147*(1+rvanilla)^0.5)/A5stdlife))</f>
        <v>0</v>
      </c>
      <c r="T139" s="164">
        <f>IF(A5stdlife="n/a","n/a",IF(T$3&gt;(A5stdlife+$E139),(Input!$P$147*(1+rvanilla)^0.5)-SUM($P139:S139),(Input!$P$147*(1+rvanilla)^0.5)/A5stdlife))</f>
        <v>0</v>
      </c>
      <c r="U139" s="164">
        <f>IF(A5stdlife="n/a","n/a",IF(U$3&gt;(A5stdlife+$E139),(Input!$P$147*(1+rvanilla)^0.5)-SUM($P139:T139),(Input!$P$147*(1+rvanilla)^0.5)/A5stdlife))</f>
        <v>0</v>
      </c>
      <c r="V139" s="164">
        <f>IF(A5stdlife="n/a","n/a",IF(V$3&gt;(A5stdlife+$E139),(Input!$P$147*(1+rvanilla)^0.5)-SUM($P139:U139),(Input!$P$147*(1+rvanilla)^0.5)/A5stdlife))</f>
        <v>0</v>
      </c>
      <c r="W139" s="164">
        <f>IF(A5stdlife="n/a","n/a",IF(W$3&gt;(A5stdlife+$E139),(Input!$P$147*(1+rvanilla)^0.5)-SUM($P139:V139),(Input!$P$147*(1+rvanilla)^0.5)/A5stdlife))</f>
        <v>0</v>
      </c>
      <c r="X139" s="164">
        <f>IF(A5stdlife="n/a","n/a",IF(X$3&gt;(A5stdlife+$E139),(Input!$P$147*(1+rvanilla)^0.5)-SUM($P139:W139),(Input!$P$147*(1+rvanilla)^0.5)/A5stdlife))</f>
        <v>0</v>
      </c>
      <c r="Y139" s="164">
        <f>IF(A5stdlife="n/a","n/a",IF(Y$3&gt;(A5stdlife+$E139),(Input!$P$147*(1+rvanilla)^0.5)-SUM($P139:X139),(Input!$P$147*(1+rvanilla)^0.5)/A5stdlife))</f>
        <v>0</v>
      </c>
      <c r="Z139" s="164">
        <f>IF(A5stdlife="n/a","n/a",IF(Z$3&gt;(A5stdlife+$E139),(Input!$P$147*(1+rvanilla)^0.5)-SUM($P139:Y139),(Input!$P$147*(1+rvanilla)^0.5)/A5stdlife))</f>
        <v>0</v>
      </c>
      <c r="AA139" s="164">
        <f>IF(A5stdlife="n/a","n/a",IF(AA$3&gt;(A5stdlife+$E139),(Input!$P$147*(1+rvanilla)^0.5)-SUM($P139:Z139),(Input!$P$147*(1+rvanilla)^0.5)/A5stdlife))</f>
        <v>0</v>
      </c>
      <c r="AB139" s="164">
        <f>IF(A5stdlife="n/a","n/a",IF(AB$3&gt;(A5stdlife+$E139),(Input!$P$147*(1+rvanilla)^0.5)-SUM($P139:AA139),(Input!$P$147*(1+rvanilla)^0.5)/A5stdlife))</f>
        <v>0</v>
      </c>
      <c r="AC139" s="164">
        <f>IF(A5stdlife="n/a","n/a",IF(AC$3&gt;(A5stdlife+$E139),(Input!$P$147*(1+rvanilla)^0.5)-SUM($P139:AB139),(Input!$P$147*(1+rvanilla)^0.5)/A5stdlife))</f>
        <v>0</v>
      </c>
      <c r="AD139" s="164">
        <f>IF(A5stdlife="n/a","n/a",IF(AD$3&gt;(A5stdlife+$E139),(Input!$P$147*(1+rvanilla)^0.5)-SUM($P139:AC139),(Input!$P$147*(1+rvanilla)^0.5)/A5stdlife))</f>
        <v>0</v>
      </c>
      <c r="AE139" s="164">
        <f>IF(A5stdlife="n/a","n/a",IF(AE$3&gt;(A5stdlife+$E139),(Input!$P$147*(1+rvanilla)^0.5)-SUM($P139:AD139),(Input!$P$147*(1+rvanilla)^0.5)/A5stdlife))</f>
        <v>0</v>
      </c>
      <c r="AF139" s="164">
        <f>IF(A5stdlife="n/a","n/a",IF(AF$3&gt;(A5stdlife+$E139),(Input!$P$147*(1+rvanilla)^0.5)-SUM($P139:AE139),(Input!$P$147*(1+rvanilla)^0.5)/A5stdlife))</f>
        <v>0</v>
      </c>
      <c r="AG139" s="164">
        <f>IF(A5stdlife="n/a","n/a",IF(AG$3&gt;(A5stdlife+$E139),(Input!$P$147*(1+rvanilla)^0.5)-SUM($P139:AF139),(Input!$P$147*(1+rvanilla)^0.5)/A5stdlife))</f>
        <v>0</v>
      </c>
      <c r="AH139" s="164">
        <f>IF(A5stdlife="n/a","n/a",IF(AH$3&gt;(A5stdlife+$E139),(Input!$P$147*(1+rvanilla)^0.5)-SUM($P139:AG139),(Input!$P$147*(1+rvanilla)^0.5)/A5stdlife))</f>
        <v>0</v>
      </c>
      <c r="AI139" s="164">
        <f>IF(A5stdlife="n/a","n/a",IF(AI$3&gt;(A5stdlife+$E139),(Input!$P$147*(1+rvanilla)^0.5)-SUM($P139:AH139),(Input!$P$147*(1+rvanilla)^0.5)/A5stdlife))</f>
        <v>0</v>
      </c>
      <c r="AJ139" s="164">
        <f>IF(A5stdlife="n/a","n/a",IF(AJ$3&gt;(A5stdlife+$E139),(Input!$P$147*(1+rvanilla)^0.5)-SUM($P139:AI139),(Input!$P$147*(1+rvanilla)^0.5)/A5stdlife))</f>
        <v>0</v>
      </c>
      <c r="AK139" s="164">
        <f>IF(A5stdlife="n/a","n/a",IF(AK$3&gt;(A5stdlife+$E139),(Input!$P$147*(1+rvanilla)^0.5)-SUM($P139:AJ139),(Input!$P$147*(1+rvanilla)^0.5)/A5stdlife))</f>
        <v>0</v>
      </c>
      <c r="AL139" s="164">
        <f>IF(A5stdlife="n/a","n/a",IF(AL$3&gt;(A5stdlife+$E139),(Input!$P$147*(1+rvanilla)^0.5)-SUM($P139:AK139),(Input!$P$147*(1+rvanilla)^0.5)/A5stdlife))</f>
        <v>0</v>
      </c>
      <c r="AM139" s="164">
        <f>IF(A5stdlife="n/a","n/a",IF(AM$3&gt;(A5stdlife+$E139),(Input!$P$147*(1+rvanilla)^0.5)-SUM($P139:AL139),(Input!$P$147*(1+rvanilla)^0.5)/A5stdlife))</f>
        <v>0</v>
      </c>
      <c r="AN139" s="164">
        <f>IF(A5stdlife="n/a","n/a",IF(AN$3&gt;(A5stdlife+$E139),(Input!$P$147*(1+rvanilla)^0.5)-SUM($P139:AM139),(Input!$P$147*(1+rvanilla)^0.5)/A5stdlife))</f>
        <v>0</v>
      </c>
      <c r="AO139" s="164">
        <f>IF(A5stdlife="n/a","n/a",IF(AO$3&gt;(A5stdlife+$E139),(Input!$P$147*(1+rvanilla)^0.5)-SUM($P139:AN139),(Input!$P$147*(1+rvanilla)^0.5)/A5stdlife))</f>
        <v>0</v>
      </c>
      <c r="AP139" s="164">
        <f>IF(A5stdlife="n/a","n/a",IF(AP$3&gt;(A5stdlife+$E139),(Input!$P$147*(1+rvanilla)^0.5)-SUM($P139:AO139),(Input!$P$147*(1+rvanilla)^0.5)/A5stdlife))</f>
        <v>0</v>
      </c>
      <c r="AQ139" s="164">
        <f>IF(A5stdlife="n/a","n/a",IF(AQ$3&gt;(A5stdlife+$E139),(Input!$P$147*(1+rvanilla)^0.5)-SUM($P139:AP139),(Input!$P$147*(1+rvanilla)^0.5)/A5stdlife))</f>
        <v>0</v>
      </c>
      <c r="AR139" s="164">
        <f>IF(A5stdlife="n/a","n/a",IF(AR$3&gt;(A5stdlife+$E139),(Input!$P$147*(1+rvanilla)^0.5)-SUM($P139:AQ139),(Input!$P$147*(1+rvanilla)^0.5)/A5stdlife))</f>
        <v>0</v>
      </c>
      <c r="AS139" s="164">
        <f>IF(A5stdlife="n/a","n/a",IF(AS$3&gt;(A5stdlife+$E139),(Input!$P$147*(1+rvanilla)^0.5)-SUM($P139:AR139),(Input!$P$147*(1+rvanilla)^0.5)/A5stdlife))</f>
        <v>0</v>
      </c>
      <c r="AT139" s="164">
        <f>IF(A5stdlife="n/a","n/a",IF(AT$3&gt;(A5stdlife+$E139),(Input!$P$147*(1+rvanilla)^0.5)-SUM($P139:AS139),(Input!$P$147*(1+rvanilla)^0.5)/A5stdlife))</f>
        <v>0</v>
      </c>
      <c r="AU139" s="164">
        <f>IF(A5stdlife="n/a","n/a",IF(AU$3&gt;(A5stdlife+$E139),(Input!$P$147*(1+rvanilla)^0.5)-SUM($P139:AT139),(Input!$P$147*(1+rvanilla)^0.5)/A5stdlife))</f>
        <v>0</v>
      </c>
      <c r="AV139" s="164">
        <f>IF(A5stdlife="n/a","n/a",IF(AV$3&gt;(A5stdlife+$E139),(Input!$P$147*(1+rvanilla)^0.5)-SUM($P139:AU139),(Input!$P$147*(1+rvanilla)^0.5)/A5stdlife))</f>
        <v>0</v>
      </c>
      <c r="AW139" s="164">
        <f>IF(A5stdlife="n/a","n/a",IF(AW$3&gt;(A5stdlife+$E139),(Input!$P$147*(1+rvanilla)^0.5)-SUM($P139:AV139),(Input!$P$147*(1+rvanilla)^0.5)/A5stdlife))</f>
        <v>0</v>
      </c>
      <c r="AX139" s="164">
        <f>IF(A5stdlife="n/a","n/a",IF(AX$3&gt;(A5stdlife+$E139),(Input!$P$147*(1+rvanilla)^0.5)-SUM($P139:AW139),(Input!$P$147*(1+rvanilla)^0.5)/A5stdlife))</f>
        <v>0</v>
      </c>
      <c r="AY139" s="164">
        <f>IF(A5stdlife="n/a","n/a",IF(AY$3&gt;(A5stdlife+$E139),(Input!$P$147*(1+rvanilla)^0.5)-SUM($P139:AX139),(Input!$P$147*(1+rvanilla)^0.5)/A5stdlife))</f>
        <v>0</v>
      </c>
      <c r="AZ139" s="164">
        <f>IF(A5stdlife="n/a","n/a",IF(AZ$3&gt;(A5stdlife+$E139),(Input!$P$147*(1+rvanilla)^0.5)-SUM($P139:AY139),(Input!$P$147*(1+rvanilla)^0.5)/A5stdlife))</f>
        <v>0</v>
      </c>
      <c r="BA139" s="164">
        <f>IF(A5stdlife="n/a","n/a",IF(BA$3&gt;(A5stdlife+$E139),(Input!$P$147*(1+rvanilla)^0.5)-SUM($P139:AZ139),(Input!$P$147*(1+rvanilla)^0.5)/A5stdlife))</f>
        <v>0</v>
      </c>
      <c r="BB139" s="164">
        <f>IF(A5stdlife="n/a","n/a",IF(BB$3&gt;(A5stdlife+$E139),(Input!$P$147*(1+rvanilla)^0.5)-SUM($P139:BA139),(Input!$P$147*(1+rvanilla)^0.5)/A5stdlife))</f>
        <v>0</v>
      </c>
      <c r="BC139" s="164">
        <f>IF(A5stdlife="n/a","n/a",IF(BC$3&gt;(A5stdlife+$E139),(Input!$P$147*(1+rvanilla)^0.5)-SUM($P139:BB139),(Input!$P$147*(1+rvanilla)^0.5)/A5stdlife))</f>
        <v>0</v>
      </c>
      <c r="BD139" s="164">
        <f>IF(A5stdlife="n/a","n/a",IF(BD$3&gt;(A5stdlife+$E139),(Input!$P$147*(1+rvanilla)^0.5)-SUM($P139:BC139),(Input!$P$147*(1+rvanilla)^0.5)/A5stdlife))</f>
        <v>0</v>
      </c>
      <c r="BE139" s="164">
        <f>IF(A5stdlife="n/a","n/a",IF(BE$3&gt;(A5stdlife+$E139),(Input!$P$147*(1+rvanilla)^0.5)-SUM($P139:BD139),(Input!$P$147*(1+rvanilla)^0.5)/A5stdlife))</f>
        <v>0</v>
      </c>
      <c r="BF139" s="164">
        <f>IF(A5stdlife="n/a","n/a",IF(BF$3&gt;(A5stdlife+$E139),(Input!$P$147*(1+rvanilla)^0.5)-SUM($P139:BE139),(Input!$P$147*(1+rvanilla)^0.5)/A5stdlife))</f>
        <v>0</v>
      </c>
      <c r="BG139" s="164">
        <f>IF(A5stdlife="n/a","n/a",IF(BG$3&gt;(A5stdlife+$E139),(Input!$P$147*(1+rvanilla)^0.5)-SUM($P139:BF139),(Input!$P$147*(1+rvanilla)^0.5)/A5stdlife))</f>
        <v>0</v>
      </c>
      <c r="BH139" s="164">
        <f>IF(A5stdlife="n/a","n/a",IF(BH$3&gt;(A5stdlife+$E139),(Input!$P$147*(1+rvanilla)^0.5)-SUM($P139:BG139),(Input!$P$147*(1+rvanilla)^0.5)/A5stdlife))</f>
        <v>0</v>
      </c>
      <c r="BI139" s="164">
        <f>IF(A5stdlife="n/a","n/a",IF(BI$3&gt;(A5stdlife+$E139),(Input!$P$147*(1+rvanilla)^0.5)-SUM($P139:BH139),(Input!$P$147*(1+rvanilla)^0.5)/A5stdlife))</f>
        <v>0</v>
      </c>
      <c r="BJ139" s="18"/>
      <c r="BK139" s="18"/>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hidden="1" outlineLevel="1">
      <c r="A140" s="18"/>
      <c r="B140" s="18"/>
      <c r="C140" s="36" t="str">
        <f>Asset5</f>
        <v>Zone transformers 132/66kV</v>
      </c>
      <c r="D140" s="18"/>
      <c r="E140" s="18"/>
      <c r="F140" s="33"/>
      <c r="G140" s="161">
        <f t="shared" ref="G140:AL140" si="45">SUM(G128:G139)</f>
        <v>0.87484992418948504</v>
      </c>
      <c r="H140" s="161">
        <f t="shared" si="45"/>
        <v>1.0373523297602112</v>
      </c>
      <c r="I140" s="161">
        <f t="shared" si="45"/>
        <v>1.2030036367435253</v>
      </c>
      <c r="J140" s="161">
        <f t="shared" si="45"/>
        <v>1.2561957383486355</v>
      </c>
      <c r="K140" s="161">
        <f t="shared" si="45"/>
        <v>1.2962886375991507</v>
      </c>
      <c r="L140" s="161">
        <f t="shared" si="45"/>
        <v>1.3208671616549821</v>
      </c>
      <c r="M140" s="161">
        <f t="shared" si="45"/>
        <v>1.3208671616549821</v>
      </c>
      <c r="N140" s="161">
        <f t="shared" si="45"/>
        <v>1.3208671616549821</v>
      </c>
      <c r="O140" s="161">
        <f t="shared" si="45"/>
        <v>1.3208671616549821</v>
      </c>
      <c r="P140" s="161">
        <f t="shared" si="45"/>
        <v>1.3208671616549821</v>
      </c>
      <c r="Q140" s="161">
        <f t="shared" si="45"/>
        <v>1.3208671616549821</v>
      </c>
      <c r="R140" s="161">
        <f t="shared" si="45"/>
        <v>1.3208671616549821</v>
      </c>
      <c r="S140" s="161">
        <f t="shared" si="45"/>
        <v>1.3208671616549821</v>
      </c>
      <c r="T140" s="161">
        <f t="shared" si="45"/>
        <v>1.3208671616549821</v>
      </c>
      <c r="U140" s="161">
        <f t="shared" si="45"/>
        <v>1.3208671616549821</v>
      </c>
      <c r="V140" s="161">
        <f t="shared" si="45"/>
        <v>1.3208671616549821</v>
      </c>
      <c r="W140" s="161">
        <f t="shared" si="45"/>
        <v>1.3208671616549821</v>
      </c>
      <c r="X140" s="161">
        <f t="shared" si="45"/>
        <v>1.3208671616549821</v>
      </c>
      <c r="Y140" s="161">
        <f t="shared" si="45"/>
        <v>1.3208671616549821</v>
      </c>
      <c r="Z140" s="161">
        <f t="shared" si="45"/>
        <v>1.3208671616549821</v>
      </c>
      <c r="AA140" s="161">
        <f t="shared" si="45"/>
        <v>1.3208671616549821</v>
      </c>
      <c r="AB140" s="161">
        <f t="shared" si="45"/>
        <v>1.3208671616549821</v>
      </c>
      <c r="AC140" s="161">
        <f t="shared" si="45"/>
        <v>1.3208671616549821</v>
      </c>
      <c r="AD140" s="161">
        <f t="shared" si="45"/>
        <v>1.3208671616549821</v>
      </c>
      <c r="AE140" s="161">
        <f t="shared" si="45"/>
        <v>1.3208671616549821</v>
      </c>
      <c r="AF140" s="161">
        <f t="shared" si="45"/>
        <v>1.3208671616549821</v>
      </c>
      <c r="AG140" s="161">
        <f t="shared" si="45"/>
        <v>1.3208671616549821</v>
      </c>
      <c r="AH140" s="161">
        <f t="shared" si="45"/>
        <v>1.3208671616549821</v>
      </c>
      <c r="AI140" s="161">
        <f t="shared" si="45"/>
        <v>1.3208671616549821</v>
      </c>
      <c r="AJ140" s="161">
        <f t="shared" si="45"/>
        <v>1.3208671616549821</v>
      </c>
      <c r="AK140" s="161">
        <f t="shared" si="45"/>
        <v>1.3208671616549821</v>
      </c>
      <c r="AL140" s="161">
        <f t="shared" si="45"/>
        <v>1.3208671616549821</v>
      </c>
      <c r="AM140" s="161">
        <f t="shared" ref="AM140:BI140" si="46">SUM(AM128:AM139)</f>
        <v>1.3208671616549821</v>
      </c>
      <c r="AN140" s="161">
        <f t="shared" si="46"/>
        <v>1.3208671616549821</v>
      </c>
      <c r="AO140" s="161">
        <f t="shared" si="46"/>
        <v>0.48287286794395307</v>
      </c>
      <c r="AP140" s="161">
        <f t="shared" si="46"/>
        <v>0.44601723746549687</v>
      </c>
      <c r="AQ140" s="161">
        <f t="shared" si="46"/>
        <v>0.44601723746549687</v>
      </c>
      <c r="AR140" s="161">
        <f t="shared" si="46"/>
        <v>0.44601723746549687</v>
      </c>
      <c r="AS140" s="161">
        <f t="shared" si="46"/>
        <v>0.44601723746549687</v>
      </c>
      <c r="AT140" s="161">
        <f t="shared" si="46"/>
        <v>0.44601723746549687</v>
      </c>
      <c r="AU140" s="161">
        <f t="shared" si="46"/>
        <v>0.44601723746549687</v>
      </c>
      <c r="AV140" s="161">
        <f t="shared" si="46"/>
        <v>0.44601723746549687</v>
      </c>
      <c r="AW140" s="161">
        <f t="shared" si="46"/>
        <v>0.44601723746549687</v>
      </c>
      <c r="AX140" s="161">
        <f t="shared" si="46"/>
        <v>0.44601723746549687</v>
      </c>
      <c r="AY140" s="161">
        <f t="shared" si="46"/>
        <v>0.44601723746549687</v>
      </c>
      <c r="AZ140" s="161">
        <f t="shared" si="46"/>
        <v>0.44601723746549687</v>
      </c>
      <c r="BA140" s="161">
        <f t="shared" si="46"/>
        <v>0.44601723746549687</v>
      </c>
      <c r="BB140" s="161">
        <f t="shared" si="46"/>
        <v>0.44601723746549687</v>
      </c>
      <c r="BC140" s="161">
        <f t="shared" si="46"/>
        <v>0.44601723746549687</v>
      </c>
      <c r="BD140" s="161">
        <f t="shared" si="46"/>
        <v>0.44601723746549687</v>
      </c>
      <c r="BE140" s="161">
        <f t="shared" si="46"/>
        <v>0.44601723746549687</v>
      </c>
      <c r="BF140" s="161">
        <f t="shared" si="46"/>
        <v>0.28351483189476551</v>
      </c>
      <c r="BG140" s="161">
        <f t="shared" si="46"/>
        <v>0.11786352491146382</v>
      </c>
      <c r="BH140" s="161">
        <f t="shared" si="46"/>
        <v>6.4671423306346898E-2</v>
      </c>
      <c r="BI140" s="161">
        <f t="shared" si="46"/>
        <v>2.4578524055829588E-2</v>
      </c>
      <c r="BJ140" s="18"/>
      <c r="BK140" s="18"/>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hidden="1" outlineLevel="2">
      <c r="A141" s="18"/>
      <c r="B141" s="43" t="str">
        <f>C153</f>
        <v>Transmission substation equip 132/66kV</v>
      </c>
      <c r="C141" s="44"/>
      <c r="D141" s="45" t="s">
        <v>72</v>
      </c>
      <c r="E141" s="44"/>
      <c r="F141" s="46"/>
      <c r="G141" s="389">
        <f>IF(G$3&gt;A6remlife,A6value-SUM($F141:F141),IF(A6remlife="N/A","n/a",A6value/A6remlife))</f>
        <v>5.7727765387737016</v>
      </c>
      <c r="H141" s="163">
        <f>IF(H$3&gt;A6remlife,A6value-SUM($F141:G141),IF(A6remlife="N/A","n/a",A6value/A6remlife))</f>
        <v>5.7727765387737016</v>
      </c>
      <c r="I141" s="163">
        <f>IF(I$3&gt;A6remlife,A6value-SUM($F141:H141),IF(A6remlife="N/A","n/a",A6value/A6remlife))</f>
        <v>5.7727765387737016</v>
      </c>
      <c r="J141" s="163">
        <f>IF(J$3&gt;A6remlife,A6value-SUM($F141:I141),IF(A6remlife="N/A","n/a",A6value/A6remlife))</f>
        <v>5.7727765387737016</v>
      </c>
      <c r="K141" s="163">
        <f>IF(K$3&gt;A6remlife,A6value-SUM($F141:J141),IF(A6remlife="N/A","n/a",A6value/A6remlife))</f>
        <v>5.7727765387737016</v>
      </c>
      <c r="L141" s="163">
        <f>IF(L$3&gt;A6remlife,A6value-SUM($F141:K141),IF(A6remlife="N/A","n/a",A6value/A6remlife))</f>
        <v>5.7727765387737016</v>
      </c>
      <c r="M141" s="163">
        <f>IF(M$3&gt;A6remlife,A6value-SUM($F141:L141),IF(A6remlife="N/A","n/a",A6value/A6remlife))</f>
        <v>5.7727765387737016</v>
      </c>
      <c r="N141" s="163">
        <f>IF(N$3&gt;A6remlife,A6value-SUM($F141:M141),IF(A6remlife="N/A","n/a",A6value/A6remlife))</f>
        <v>5.7727765387737016</v>
      </c>
      <c r="O141" s="163">
        <f>IF(O$3&gt;A6remlife,A6value-SUM($F141:N141),IF(A6remlife="N/A","n/a",A6value/A6remlife))</f>
        <v>5.7727765387737016</v>
      </c>
      <c r="P141" s="163">
        <f>IF(P$3&gt;A6remlife,A6value-SUM($F141:O141),IF(A6remlife="N/A","n/a",A6value/A6remlife))</f>
        <v>5.7727765387737016</v>
      </c>
      <c r="Q141" s="163">
        <f>IF(Q$3&gt;A6remlife,A6value-SUM($F141:P141),IF(A6remlife="N/A","n/a",A6value/A6remlife))</f>
        <v>5.7727765387737016</v>
      </c>
      <c r="R141" s="163">
        <f>IF(R$3&gt;A6remlife,A6value-SUM($F141:Q141),IF(A6remlife="N/A","n/a",A6value/A6remlife))</f>
        <v>5.7727765387737016</v>
      </c>
      <c r="S141" s="163">
        <f>IF(S$3&gt;A6remlife,A6value-SUM($F141:R141),IF(A6remlife="N/A","n/a",A6value/A6remlife))</f>
        <v>5.7727765387737016</v>
      </c>
      <c r="T141" s="163">
        <f>IF(T$3&gt;A6remlife,A6value-SUM($F141:S141),IF(A6remlife="N/A","n/a",A6value/A6remlife))</f>
        <v>5.7727765387737016</v>
      </c>
      <c r="U141" s="163">
        <f>IF(U$3&gt;A6remlife,A6value-SUM($F141:T141),IF(A6remlife="N/A","n/a",A6value/A6remlife))</f>
        <v>5.7727765387737016</v>
      </c>
      <c r="V141" s="163">
        <f>IF(V$3&gt;A6remlife,A6value-SUM($F141:U141),IF(A6remlife="N/A","n/a",A6value/A6remlife))</f>
        <v>5.7727765387737016</v>
      </c>
      <c r="W141" s="163">
        <f>IF(W$3&gt;A6remlife,A6value-SUM($F141:V141),IF(A6remlife="N/A","n/a",A6value/A6remlife))</f>
        <v>5.7727765387737016</v>
      </c>
      <c r="X141" s="163">
        <f>IF(X$3&gt;A6remlife,A6value-SUM($F141:W141),IF(A6remlife="N/A","n/a",A6value/A6remlife))</f>
        <v>5.7727765387737016</v>
      </c>
      <c r="Y141" s="163">
        <f>IF(Y$3&gt;A6remlife,A6value-SUM($F141:X141),IF(A6remlife="N/A","n/a",A6value/A6remlife))</f>
        <v>5.7727765387737016</v>
      </c>
      <c r="Z141" s="163">
        <f>IF(Z$3&gt;A6remlife,A6value-SUM($F141:Y141),IF(A6remlife="N/A","n/a",A6value/A6remlife))</f>
        <v>5.7727765387737016</v>
      </c>
      <c r="AA141" s="163">
        <f>IF(AA$3&gt;A6remlife,A6value-SUM($F141:Z141),IF(A6remlife="N/A","n/a",A6value/A6remlife))</f>
        <v>5.7727765387737016</v>
      </c>
      <c r="AB141" s="163">
        <f>IF(AB$3&gt;A6remlife,A6value-SUM($F141:AA141),IF(A6remlife="N/A","n/a",A6value/A6remlife))</f>
        <v>5.7727765387737016</v>
      </c>
      <c r="AC141" s="163">
        <f>IF(AC$3&gt;A6remlife,A6value-SUM($F141:AB141),IF(A6remlife="N/A","n/a",A6value/A6remlife))</f>
        <v>5.7727765387737016</v>
      </c>
      <c r="AD141" s="163">
        <f>IF(AD$3&gt;A6remlife,A6value-SUM($F141:AC141),IF(A6remlife="N/A","n/a",A6value/A6remlife))</f>
        <v>5.7727765387737016</v>
      </c>
      <c r="AE141" s="163">
        <f>IF(AE$3&gt;A6remlife,A6value-SUM($F141:AD141),IF(A6remlife="N/A","n/a",A6value/A6remlife))</f>
        <v>5.7727765387737016</v>
      </c>
      <c r="AF141" s="163">
        <f>IF(AF$3&gt;A6remlife,A6value-SUM($F141:AE141),IF(A6remlife="N/A","n/a",A6value/A6remlife))</f>
        <v>5.7727765387737016</v>
      </c>
      <c r="AG141" s="163">
        <f>IF(AG$3&gt;A6remlife,A6value-SUM($F141:AF141),IF(A6remlife="N/A","n/a",A6value/A6remlife))</f>
        <v>5.7727765387737016</v>
      </c>
      <c r="AH141" s="163">
        <f>IF(AH$3&gt;A6remlife,A6value-SUM($F141:AG141),IF(A6remlife="N/A","n/a",A6value/A6remlife))</f>
        <v>5.7727765387737016</v>
      </c>
      <c r="AI141" s="163">
        <f>IF(AI$3&gt;A6remlife,A6value-SUM($F141:AH141),IF(A6remlife="N/A","n/a",A6value/A6remlife))</f>
        <v>5.7727765387737016</v>
      </c>
      <c r="AJ141" s="163">
        <f>IF(AJ$3&gt;A6remlife,A6value-SUM($F141:AI141),IF(A6remlife="N/A","n/a",A6value/A6remlife))</f>
        <v>5.7727765387737016</v>
      </c>
      <c r="AK141" s="163">
        <f>IF(AK$3&gt;A6remlife,A6value-SUM($F141:AJ141),IF(A6remlife="N/A","n/a",A6value/A6remlife))</f>
        <v>5.7727765387737016</v>
      </c>
      <c r="AL141" s="163">
        <f>IF(AL$3&gt;A6remlife,A6value-SUM($F141:AK141),IF(A6remlife="N/A","n/a",A6value/A6remlife))</f>
        <v>5.7727765387737016</v>
      </c>
      <c r="AM141" s="163">
        <f>IF(AM$3&gt;A6remlife,A6value-SUM($F141:AL141),IF(A6remlife="N/A","n/a",A6value/A6remlife))</f>
        <v>5.7727765387737016</v>
      </c>
      <c r="AN141" s="163">
        <f>IF(AN$3&gt;A6remlife,A6value-SUM($F141:AM141),IF(A6remlife="N/A","n/a",A6value/A6remlife))</f>
        <v>5.4989943154694458</v>
      </c>
      <c r="AO141" s="163">
        <f>IF(AO$3&gt;A6remlife,A6value-SUM($F141:AN141),IF(A6remlife="N/A","n/a",A6value/A6remlife))</f>
        <v>0</v>
      </c>
      <c r="AP141" s="163">
        <f>IF(AP$3&gt;A6remlife,A6value-SUM($F141:AO141),IF(A6remlife="N/A","n/a",A6value/A6remlife))</f>
        <v>0</v>
      </c>
      <c r="AQ141" s="163">
        <f>IF(AQ$3&gt;A6remlife,A6value-SUM($F141:AP141),IF(A6remlife="N/A","n/a",A6value/A6remlife))</f>
        <v>0</v>
      </c>
      <c r="AR141" s="163">
        <f>IF(AR$3&gt;A6remlife,A6value-SUM($F141:AQ141),IF(A6remlife="N/A","n/a",A6value/A6remlife))</f>
        <v>0</v>
      </c>
      <c r="AS141" s="163">
        <f>IF(AS$3&gt;A6remlife,A6value-SUM($F141:AR141),IF(A6remlife="N/A","n/a",A6value/A6remlife))</f>
        <v>0</v>
      </c>
      <c r="AT141" s="163">
        <f>IF(AT$3&gt;A6remlife,A6value-SUM($F141:AS141),IF(A6remlife="N/A","n/a",A6value/A6remlife))</f>
        <v>0</v>
      </c>
      <c r="AU141" s="163">
        <f>IF(AU$3&gt;A6remlife,A6value-SUM($F141:AT141),IF(A6remlife="N/A","n/a",A6value/A6remlife))</f>
        <v>0</v>
      </c>
      <c r="AV141" s="163">
        <f>IF(AV$3&gt;A6remlife,A6value-SUM($F141:AU141),IF(A6remlife="N/A","n/a",A6value/A6remlife))</f>
        <v>0</v>
      </c>
      <c r="AW141" s="163">
        <f>IF(AW$3&gt;A6remlife,A6value-SUM($F141:AV141),IF(A6remlife="N/A","n/a",A6value/A6remlife))</f>
        <v>0</v>
      </c>
      <c r="AX141" s="163">
        <f>IF(AX$3&gt;A6remlife,A6value-SUM($F141:AW141),IF(A6remlife="N/A","n/a",A6value/A6remlife))</f>
        <v>0</v>
      </c>
      <c r="AY141" s="163">
        <f>IF(AY$3&gt;A6remlife,A6value-SUM($F141:AX141),IF(A6remlife="N/A","n/a",A6value/A6remlife))</f>
        <v>0</v>
      </c>
      <c r="AZ141" s="163">
        <f>IF(AZ$3&gt;A6remlife,A6value-SUM($F141:AY141),IF(A6remlife="N/A","n/a",A6value/A6remlife))</f>
        <v>0</v>
      </c>
      <c r="BA141" s="163">
        <f>IF(BA$3&gt;A6remlife,A6value-SUM($F141:AZ141),IF(A6remlife="N/A","n/a",A6value/A6remlife))</f>
        <v>0</v>
      </c>
      <c r="BB141" s="163">
        <f>IF(BB$3&gt;A6remlife,A6value-SUM($F141:BA141),IF(A6remlife="N/A","n/a",A6value/A6remlife))</f>
        <v>0</v>
      </c>
      <c r="BC141" s="163">
        <f>IF(BC$3&gt;A6remlife,A6value-SUM($F141:BB141),IF(A6remlife="N/A","n/a",A6value/A6remlife))</f>
        <v>0</v>
      </c>
      <c r="BD141" s="163">
        <f>IF(BD$3&gt;A6remlife,A6value-SUM($F141:BC141),IF(A6remlife="N/A","n/a",A6value/A6remlife))</f>
        <v>0</v>
      </c>
      <c r="BE141" s="163">
        <f>IF(BE$3&gt;A6remlife,A6value-SUM($F141:BD141),IF(A6remlife="N/A","n/a",A6value/A6remlife))</f>
        <v>0</v>
      </c>
      <c r="BF141" s="163">
        <f>IF(BF$3&gt;A6remlife,A6value-SUM($F141:BE141),IF(A6remlife="N/A","n/a",A6value/A6remlife))</f>
        <v>0</v>
      </c>
      <c r="BG141" s="163">
        <f>IF(BG$3&gt;A6remlife,A6value-SUM($F141:BF141),IF(A6remlife="N/A","n/a",A6value/A6remlife))</f>
        <v>0</v>
      </c>
      <c r="BH141" s="163">
        <f>IF(BH$3&gt;A6remlife,A6value-SUM($F141:BG141),IF(A6remlife="N/A","n/a",A6value/A6remlife))</f>
        <v>0</v>
      </c>
      <c r="BI141" s="163">
        <f>IF(BI$3&gt;A6remlife,A6value-SUM($F141:BH141),IF(A6remlife="N/A","n/a",A6value/A6remlife))</f>
        <v>0</v>
      </c>
      <c r="BJ141" s="18"/>
      <c r="BK141" s="18"/>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idden="1" outlineLevel="2">
      <c r="A142" s="18"/>
      <c r="B142" s="18"/>
      <c r="C142" s="36"/>
      <c r="D142" s="479" t="s">
        <v>71</v>
      </c>
      <c r="E142" s="283">
        <v>0</v>
      </c>
      <c r="F142" s="38"/>
      <c r="G142" s="160"/>
      <c r="H142" s="164"/>
      <c r="I142" s="164"/>
      <c r="J142" s="164"/>
      <c r="K142" s="164"/>
      <c r="L142" s="164"/>
      <c r="M142" s="164"/>
      <c r="N142" s="164"/>
      <c r="O142" s="164"/>
      <c r="P142" s="164"/>
      <c r="Q142" s="164"/>
      <c r="R142" s="164"/>
      <c r="S142" s="164"/>
      <c r="T142" s="164"/>
      <c r="U142" s="164"/>
      <c r="V142" s="164"/>
      <c r="W142" s="164"/>
      <c r="X142" s="164"/>
      <c r="Y142" s="164"/>
      <c r="Z142" s="164"/>
      <c r="AA142" s="164"/>
      <c r="AB142" s="164"/>
      <c r="AC142" s="164"/>
      <c r="AD142" s="164"/>
      <c r="AE142" s="164"/>
      <c r="AF142" s="164"/>
      <c r="AG142" s="164"/>
      <c r="AH142" s="164"/>
      <c r="AI142" s="164"/>
      <c r="AJ142" s="164"/>
      <c r="AK142" s="164"/>
      <c r="AL142" s="164"/>
      <c r="AM142" s="164"/>
      <c r="AN142" s="164"/>
      <c r="AO142" s="164"/>
      <c r="AP142" s="164"/>
      <c r="AQ142" s="164"/>
      <c r="AR142" s="164"/>
      <c r="AS142" s="164"/>
      <c r="AT142" s="164"/>
      <c r="AU142" s="164"/>
      <c r="AV142" s="164"/>
      <c r="AW142" s="164"/>
      <c r="AX142" s="164"/>
      <c r="AY142" s="164"/>
      <c r="AZ142" s="164"/>
      <c r="BA142" s="164"/>
      <c r="BB142" s="164"/>
      <c r="BC142" s="164"/>
      <c r="BD142" s="164"/>
      <c r="BE142" s="164"/>
      <c r="BF142" s="164"/>
      <c r="BG142" s="164"/>
      <c r="BH142" s="164"/>
      <c r="BI142" s="164"/>
      <c r="BJ142" s="18"/>
      <c r="BK142" s="18"/>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idden="1" outlineLevel="2">
      <c r="A143" s="18"/>
      <c r="B143" s="18"/>
      <c r="C143" s="36"/>
      <c r="D143" s="479"/>
      <c r="E143" s="283">
        <v>1</v>
      </c>
      <c r="F143" s="38"/>
      <c r="G143" s="390"/>
      <c r="H143" s="164">
        <f>IF(A6stdlife="n/a","n/a",IF(H$3&gt;(A6stdlife+$E143),(Input!$G$148*(1+rvanilla)^0.5)-SUM($G143:G143),(Input!$G$148*(1+rvanilla)^0.5)/A6stdlife))</f>
        <v>0.1747972071725496</v>
      </c>
      <c r="I143" s="164">
        <f>IF(A6stdlife="n/a","n/a",IF(I$3&gt;(A6stdlife+$E143),(Input!$G$148*(1+rvanilla)^0.5)-SUM($G143:H143),(Input!$G$148*(1+rvanilla)^0.5)/A6stdlife))</f>
        <v>0.1747972071725496</v>
      </c>
      <c r="J143" s="164">
        <f>IF(A6stdlife="n/a","n/a",IF(J$3&gt;(A6stdlife+$E143),(Input!$G$148*(1+rvanilla)^0.5)-SUM($G143:I143),(Input!$G$148*(1+rvanilla)^0.5)/A6stdlife))</f>
        <v>0.1747972071725496</v>
      </c>
      <c r="K143" s="164">
        <f>IF(A6stdlife="n/a","n/a",IF(K$3&gt;(A6stdlife+$E143),(Input!$G$148*(1+rvanilla)^0.5)-SUM($G143:J143),(Input!$G$148*(1+rvanilla)^0.5)/A6stdlife))</f>
        <v>0.1747972071725496</v>
      </c>
      <c r="L143" s="164">
        <f>IF(A6stdlife="n/a","n/a",IF(L$3&gt;(A6stdlife+$E143),(Input!$G$148*(1+rvanilla)^0.5)-SUM($G143:K143),(Input!$G$148*(1+rvanilla)^0.5)/A6stdlife))</f>
        <v>0.1747972071725496</v>
      </c>
      <c r="M143" s="164">
        <f>IF(A6stdlife="n/a","n/a",IF(M$3&gt;(A6stdlife+$E143),(Input!$G$148*(1+rvanilla)^0.5)-SUM($G143:L143),(Input!$G$148*(1+rvanilla)^0.5)/A6stdlife))</f>
        <v>0.1747972071725496</v>
      </c>
      <c r="N143" s="164">
        <f>IF(A6stdlife="n/a","n/a",IF(N$3&gt;(A6stdlife+$E143),(Input!$G$148*(1+rvanilla)^0.5)-SUM($G143:M143),(Input!$G$148*(1+rvanilla)^0.5)/A6stdlife))</f>
        <v>0.1747972071725496</v>
      </c>
      <c r="O143" s="164">
        <f>IF(A6stdlife="n/a","n/a",IF(O$3&gt;(A6stdlife+$E143),(Input!$G$148*(1+rvanilla)^0.5)-SUM($G143:N143),(Input!$G$148*(1+rvanilla)^0.5)/A6stdlife))</f>
        <v>0.1747972071725496</v>
      </c>
      <c r="P143" s="164">
        <f>IF(A6stdlife="n/a","n/a",IF(P$3&gt;(A6stdlife+$E143),(Input!$G$148*(1+rvanilla)^0.5)-SUM($G143:O143),(Input!$G$148*(1+rvanilla)^0.5)/A6stdlife))</f>
        <v>0.1747972071725496</v>
      </c>
      <c r="Q143" s="164">
        <f>IF(A6stdlife="n/a","n/a",IF(Q$3&gt;(A6stdlife+$E143),(Input!$G$148*(1+rvanilla)^0.5)-SUM($G143:P143),(Input!$G$148*(1+rvanilla)^0.5)/A6stdlife))</f>
        <v>0.1747972071725496</v>
      </c>
      <c r="R143" s="164">
        <f>IF(A6stdlife="n/a","n/a",IF(R$3&gt;(A6stdlife+$E143),(Input!$G$148*(1+rvanilla)^0.5)-SUM($G143:Q143),(Input!$G$148*(1+rvanilla)^0.5)/A6stdlife))</f>
        <v>0.1747972071725496</v>
      </c>
      <c r="S143" s="164">
        <f>IF(A6stdlife="n/a","n/a",IF(S$3&gt;(A6stdlife+$E143),(Input!$G$148*(1+rvanilla)^0.5)-SUM($G143:R143),(Input!$G$148*(1+rvanilla)^0.5)/A6stdlife))</f>
        <v>0.1747972071725496</v>
      </c>
      <c r="T143" s="164">
        <f>IF(A6stdlife="n/a","n/a",IF(T$3&gt;(A6stdlife+$E143),(Input!$G$148*(1+rvanilla)^0.5)-SUM($G143:S143),(Input!$G$148*(1+rvanilla)^0.5)/A6stdlife))</f>
        <v>0.1747972071725496</v>
      </c>
      <c r="U143" s="164">
        <f>IF(A6stdlife="n/a","n/a",IF(U$3&gt;(A6stdlife+$E143),(Input!$G$148*(1+rvanilla)^0.5)-SUM($G143:T143),(Input!$G$148*(1+rvanilla)^0.5)/A6stdlife))</f>
        <v>0.1747972071725496</v>
      </c>
      <c r="V143" s="164">
        <f>IF(A6stdlife="n/a","n/a",IF(V$3&gt;(A6stdlife+$E143),(Input!$G$148*(1+rvanilla)^0.5)-SUM($G143:U143),(Input!$G$148*(1+rvanilla)^0.5)/A6stdlife))</f>
        <v>0.1747972071725496</v>
      </c>
      <c r="W143" s="164">
        <f>IF(A6stdlife="n/a","n/a",IF(W$3&gt;(A6stdlife+$E143),(Input!$G$148*(1+rvanilla)^0.5)-SUM($G143:V143),(Input!$G$148*(1+rvanilla)^0.5)/A6stdlife))</f>
        <v>0.1747972071725496</v>
      </c>
      <c r="X143" s="164">
        <f>IF(A6stdlife="n/a","n/a",IF(X$3&gt;(A6stdlife+$E143),(Input!$G$148*(1+rvanilla)^0.5)-SUM($G143:W143),(Input!$G$148*(1+rvanilla)^0.5)/A6stdlife))</f>
        <v>0.1747972071725496</v>
      </c>
      <c r="Y143" s="164">
        <f>IF(A6stdlife="n/a","n/a",IF(Y$3&gt;(A6stdlife+$E143),(Input!$G$148*(1+rvanilla)^0.5)-SUM($G143:X143),(Input!$G$148*(1+rvanilla)^0.5)/A6stdlife))</f>
        <v>0.1747972071725496</v>
      </c>
      <c r="Z143" s="164">
        <f>IF(A6stdlife="n/a","n/a",IF(Z$3&gt;(A6stdlife+$E143),(Input!$G$148*(1+rvanilla)^0.5)-SUM($G143:Y143),(Input!$G$148*(1+rvanilla)^0.5)/A6stdlife))</f>
        <v>0.1747972071725496</v>
      </c>
      <c r="AA143" s="164">
        <f>IF(A6stdlife="n/a","n/a",IF(AA$3&gt;(A6stdlife+$E143),(Input!$G$148*(1+rvanilla)^0.5)-SUM($G143:Z143),(Input!$G$148*(1+rvanilla)^0.5)/A6stdlife))</f>
        <v>0.1747972071725496</v>
      </c>
      <c r="AB143" s="164">
        <f>IF(A6stdlife="n/a","n/a",IF(AB$3&gt;(A6stdlife+$E143),(Input!$G$148*(1+rvanilla)^0.5)-SUM($G143:AA143),(Input!$G$148*(1+rvanilla)^0.5)/A6stdlife))</f>
        <v>0.1747972071725496</v>
      </c>
      <c r="AC143" s="164">
        <f>IF(A6stdlife="n/a","n/a",IF(AC$3&gt;(A6stdlife+$E143),(Input!$G$148*(1+rvanilla)^0.5)-SUM($G143:AB143),(Input!$G$148*(1+rvanilla)^0.5)/A6stdlife))</f>
        <v>0.1747972071725496</v>
      </c>
      <c r="AD143" s="164">
        <f>IF(A6stdlife="n/a","n/a",IF(AD$3&gt;(A6stdlife+$E143),(Input!$G$148*(1+rvanilla)^0.5)-SUM($G143:AC143),(Input!$G$148*(1+rvanilla)^0.5)/A6stdlife))</f>
        <v>0.1747972071725496</v>
      </c>
      <c r="AE143" s="164">
        <f>IF(A6stdlife="n/a","n/a",IF(AE$3&gt;(A6stdlife+$E143),(Input!$G$148*(1+rvanilla)^0.5)-SUM($G143:AD143),(Input!$G$148*(1+rvanilla)^0.5)/A6stdlife))</f>
        <v>0.1747972071725496</v>
      </c>
      <c r="AF143" s="164">
        <f>IF(A6stdlife="n/a","n/a",IF(AF$3&gt;(A6stdlife+$E143),(Input!$G$148*(1+rvanilla)^0.5)-SUM($G143:AE143),(Input!$G$148*(1+rvanilla)^0.5)/A6stdlife))</f>
        <v>0.1747972071725496</v>
      </c>
      <c r="AG143" s="164">
        <f>IF(A6stdlife="n/a","n/a",IF(AG$3&gt;(A6stdlife+$E143),(Input!$G$148*(1+rvanilla)^0.5)-SUM($G143:AF143),(Input!$G$148*(1+rvanilla)^0.5)/A6stdlife))</f>
        <v>0.1747972071725496</v>
      </c>
      <c r="AH143" s="164">
        <f>IF(A6stdlife="n/a","n/a",IF(AH$3&gt;(A6stdlife+$E143),(Input!$G$148*(1+rvanilla)^0.5)-SUM($G143:AG143),(Input!$G$148*(1+rvanilla)^0.5)/A6stdlife))</f>
        <v>0.1747972071725496</v>
      </c>
      <c r="AI143" s="164">
        <f>IF(A6stdlife="n/a","n/a",IF(AI$3&gt;(A6stdlife+$E143),(Input!$G$148*(1+rvanilla)^0.5)-SUM($G143:AH143),(Input!$G$148*(1+rvanilla)^0.5)/A6stdlife))</f>
        <v>0.1747972071725496</v>
      </c>
      <c r="AJ143" s="164">
        <f>IF(A6stdlife="n/a","n/a",IF(AJ$3&gt;(A6stdlife+$E143),(Input!$G$148*(1+rvanilla)^0.5)-SUM($G143:AI143),(Input!$G$148*(1+rvanilla)^0.5)/A6stdlife))</f>
        <v>0.1747972071725496</v>
      </c>
      <c r="AK143" s="164">
        <f>IF(A6stdlife="n/a","n/a",IF(AK$3&gt;(A6stdlife+$E143),(Input!$G$148*(1+rvanilla)^0.5)-SUM($G143:AJ143),(Input!$G$148*(1+rvanilla)^0.5)/A6stdlife))</f>
        <v>0.1747972071725496</v>
      </c>
      <c r="AL143" s="164">
        <f>IF(A6stdlife="n/a","n/a",IF(AL$3&gt;(A6stdlife+$E143),(Input!$G$148*(1+rvanilla)^0.5)-SUM($G143:AK143),(Input!$G$148*(1+rvanilla)^0.5)/A6stdlife))</f>
        <v>0.1747972071725496</v>
      </c>
      <c r="AM143" s="164">
        <f>IF(A6stdlife="n/a","n/a",IF(AM$3&gt;(A6stdlife+$E143),(Input!$G$148*(1+rvanilla)^0.5)-SUM($G143:AL143),(Input!$G$148*(1+rvanilla)^0.5)/A6stdlife))</f>
        <v>0.1747972071725496</v>
      </c>
      <c r="AN143" s="164">
        <f>IF(A6stdlife="n/a","n/a",IF(AN$3&gt;(A6stdlife+$E143),(Input!$G$148*(1+rvanilla)^0.5)-SUM($G143:AM143),(Input!$G$148*(1+rvanilla)^0.5)/A6stdlife))</f>
        <v>0.1747972071725496</v>
      </c>
      <c r="AO143" s="164">
        <f>IF(A6stdlife="n/a","n/a",IF(AO$3&gt;(A6stdlife+$E143),(Input!$G$148*(1+rvanilla)^0.5)-SUM($G143:AN143),(Input!$G$148*(1+rvanilla)^0.5)/A6stdlife))</f>
        <v>0.1747972071725496</v>
      </c>
      <c r="AP143" s="164">
        <f>IF(A6stdlife="n/a","n/a",IF(AP$3&gt;(A6stdlife+$E143),(Input!$G$148*(1+rvanilla)^0.5)-SUM($G143:AO143),(Input!$G$148*(1+rvanilla)^0.5)/A6stdlife))</f>
        <v>0.1747972071725496</v>
      </c>
      <c r="AQ143" s="164">
        <f>IF(A6stdlife="n/a","n/a",IF(AQ$3&gt;(A6stdlife+$E143),(Input!$G$148*(1+rvanilla)^0.5)-SUM($G143:AP143),(Input!$G$148*(1+rvanilla)^0.5)/A6stdlife))</f>
        <v>0.1747972071725496</v>
      </c>
      <c r="AR143" s="164">
        <f>IF(A6stdlife="n/a","n/a",IF(AR$3&gt;(A6stdlife+$E143),(Input!$G$148*(1+rvanilla)^0.5)-SUM($G143:AQ143),(Input!$G$148*(1+rvanilla)^0.5)/A6stdlife))</f>
        <v>0.1747972071725496</v>
      </c>
      <c r="AS143" s="164">
        <f>IF(A6stdlife="n/a","n/a",IF(AS$3&gt;(A6stdlife+$E143),(Input!$G$148*(1+rvanilla)^0.5)-SUM($G143:AR143),(Input!$G$148*(1+rvanilla)^0.5)/A6stdlife))</f>
        <v>0.1747972071725496</v>
      </c>
      <c r="AT143" s="164">
        <f>IF(A6stdlife="n/a","n/a",IF(AT$3&gt;(A6stdlife+$E143),(Input!$G$148*(1+rvanilla)^0.5)-SUM($G143:AS143),(Input!$G$148*(1+rvanilla)^0.5)/A6stdlife))</f>
        <v>0.1747972071725496</v>
      </c>
      <c r="AU143" s="164">
        <f>IF(A6stdlife="n/a","n/a",IF(AU$3&gt;(A6stdlife+$E143),(Input!$G$148*(1+rvanilla)^0.5)-SUM($G143:AT143),(Input!$G$148*(1+rvanilla)^0.5)/A6stdlife))</f>
        <v>0.1747972071725496</v>
      </c>
      <c r="AV143" s="164">
        <f>IF(A6stdlife="n/a","n/a",IF(AV$3&gt;(A6stdlife+$E143),(Input!$G$148*(1+rvanilla)^0.5)-SUM($G143:AU143),(Input!$G$148*(1+rvanilla)^0.5)/A6stdlife))</f>
        <v>0.1747972071725496</v>
      </c>
      <c r="AW143" s="164">
        <f>IF(A6stdlife="n/a","n/a",IF(AW$3&gt;(A6stdlife+$E143),(Input!$G$148*(1+rvanilla)^0.5)-SUM($G143:AV143),(Input!$G$148*(1+rvanilla)^0.5)/A6stdlife))</f>
        <v>0.1747972071725496</v>
      </c>
      <c r="AX143" s="164">
        <f>IF(A6stdlife="n/a","n/a",IF(AX$3&gt;(A6stdlife+$E143),(Input!$G$148*(1+rvanilla)^0.5)-SUM($G143:AW143),(Input!$G$148*(1+rvanilla)^0.5)/A6stdlife))</f>
        <v>0.1747972071725496</v>
      </c>
      <c r="AY143" s="164">
        <f>IF(A6stdlife="n/a","n/a",IF(AY$3&gt;(A6stdlife+$E143),(Input!$G$148*(1+rvanilla)^0.5)-SUM($G143:AX143),(Input!$G$148*(1+rvanilla)^0.5)/A6stdlife))</f>
        <v>0.1747972071725496</v>
      </c>
      <c r="AZ143" s="164">
        <f>IF(A6stdlife="n/a","n/a",IF(AZ$3&gt;(A6stdlife+$E143),(Input!$G$148*(1+rvanilla)^0.5)-SUM($G143:AY143),(Input!$G$148*(1+rvanilla)^0.5)/A6stdlife))</f>
        <v>0.1747972071725496</v>
      </c>
      <c r="BA143" s="164">
        <f>IF(A6stdlife="n/a","n/a",IF(BA$3&gt;(A6stdlife+$E143),(Input!$G$148*(1+rvanilla)^0.5)-SUM($G143:AZ143),(Input!$G$148*(1+rvanilla)^0.5)/A6stdlife))</f>
        <v>7.9936057773011271E-15</v>
      </c>
      <c r="BB143" s="164">
        <f>IF(A6stdlife="n/a","n/a",IF(BB$3&gt;(A6stdlife+$E143),(Input!$G$148*(1+rvanilla)^0.5)-SUM($G143:BA143),(Input!$G$148*(1+rvanilla)^0.5)/A6stdlife))</f>
        <v>0</v>
      </c>
      <c r="BC143" s="164">
        <f>IF(A6stdlife="n/a","n/a",IF(BC$3&gt;(A6stdlife+$E143),(Input!$G$148*(1+rvanilla)^0.5)-SUM($G143:BB143),(Input!$G$148*(1+rvanilla)^0.5)/A6stdlife))</f>
        <v>0</v>
      </c>
      <c r="BD143" s="164">
        <f>IF(A6stdlife="n/a","n/a",IF(BD$3&gt;(A6stdlife+$E143),(Input!$G$148*(1+rvanilla)^0.5)-SUM($G143:BC143),(Input!$G$148*(1+rvanilla)^0.5)/A6stdlife))</f>
        <v>0</v>
      </c>
      <c r="BE143" s="164">
        <f>IF(A6stdlife="n/a","n/a",IF(BE$3&gt;(A6stdlife+$E143),(Input!$G$148*(1+rvanilla)^0.5)-SUM($G143:BD143),(Input!$G$148*(1+rvanilla)^0.5)/A6stdlife))</f>
        <v>0</v>
      </c>
      <c r="BF143" s="164">
        <f>IF(A6stdlife="n/a","n/a",IF(BF$3&gt;(A6stdlife+$E143),(Input!$G$148*(1+rvanilla)^0.5)-SUM($G143:BE143),(Input!$G$148*(1+rvanilla)^0.5)/A6stdlife))</f>
        <v>0</v>
      </c>
      <c r="BG143" s="164">
        <f>IF(A6stdlife="n/a","n/a",IF(BG$3&gt;(A6stdlife+$E143),(Input!$G$148*(1+rvanilla)^0.5)-SUM($G143:BF143),(Input!$G$148*(1+rvanilla)^0.5)/A6stdlife))</f>
        <v>0</v>
      </c>
      <c r="BH143" s="164">
        <f>IF(A6stdlife="n/a","n/a",IF(BH$3&gt;(A6stdlife+$E143),(Input!$G$148*(1+rvanilla)^0.5)-SUM($G143:BG143),(Input!$G$148*(1+rvanilla)^0.5)/A6stdlife))</f>
        <v>0</v>
      </c>
      <c r="BI143" s="164">
        <f>IF(A6stdlife="n/a","n/a",IF(BI$3&gt;(A6stdlife+$E143),(Input!$G$148*(1+rvanilla)^0.5)-SUM($G143:BH143),(Input!$G$148*(1+rvanilla)^0.5)/A6stdlife))</f>
        <v>0</v>
      </c>
      <c r="BJ143" s="18"/>
      <c r="BK143" s="18"/>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idden="1" outlineLevel="2">
      <c r="A144" s="18"/>
      <c r="B144" s="18"/>
      <c r="C144" s="36"/>
      <c r="D144" s="479"/>
      <c r="E144" s="283">
        <v>2</v>
      </c>
      <c r="F144" s="38"/>
      <c r="G144" s="391"/>
      <c r="H144" s="307"/>
      <c r="I144" s="164">
        <f>IF(A6stdlife="n/a","n/a",IF(I$3&gt;(A6stdlife+$E144),(Input!$H$148*(1+rvanilla)^0.5)-SUM($H144:H144),(Input!$H$148*(1+rvanilla)^0.5)/A6stdlife))</f>
        <v>0.21315860663829336</v>
      </c>
      <c r="J144" s="164">
        <f>IF(A6stdlife="n/a","n/a",IF(J$3&gt;(A6stdlife+$E144),(Input!$H$148*(1+rvanilla)^0.5)-SUM($H144:I144),(Input!$H$148*(1+rvanilla)^0.5)/A6stdlife))</f>
        <v>0.21315860663829336</v>
      </c>
      <c r="K144" s="164">
        <f>IF(A6stdlife="n/a","n/a",IF(K$3&gt;(A6stdlife+$E144),(Input!$H$148*(1+rvanilla)^0.5)-SUM($H144:J144),(Input!$H$148*(1+rvanilla)^0.5)/A6stdlife))</f>
        <v>0.21315860663829336</v>
      </c>
      <c r="L144" s="164">
        <f>IF(A6stdlife="n/a","n/a",IF(L$3&gt;(A6stdlife+$E144),(Input!$H$148*(1+rvanilla)^0.5)-SUM($H144:K144),(Input!$H$148*(1+rvanilla)^0.5)/A6stdlife))</f>
        <v>0.21315860663829336</v>
      </c>
      <c r="M144" s="164">
        <f>IF(A6stdlife="n/a","n/a",IF(M$3&gt;(A6stdlife+$E144),(Input!$H$148*(1+rvanilla)^0.5)-SUM($H144:L144),(Input!$H$148*(1+rvanilla)^0.5)/A6stdlife))</f>
        <v>0.21315860663829336</v>
      </c>
      <c r="N144" s="164">
        <f>IF(A6stdlife="n/a","n/a",IF(N$3&gt;(A6stdlife+$E144),(Input!$H$148*(1+rvanilla)^0.5)-SUM($H144:M144),(Input!$H$148*(1+rvanilla)^0.5)/A6stdlife))</f>
        <v>0.21315860663829336</v>
      </c>
      <c r="O144" s="164">
        <f>IF(A6stdlife="n/a","n/a",IF(O$3&gt;(A6stdlife+$E144),(Input!$H$148*(1+rvanilla)^0.5)-SUM($H144:N144),(Input!$H$148*(1+rvanilla)^0.5)/A6stdlife))</f>
        <v>0.21315860663829336</v>
      </c>
      <c r="P144" s="164">
        <f>IF(A6stdlife="n/a","n/a",IF(P$3&gt;(A6stdlife+$E144),(Input!$H$148*(1+rvanilla)^0.5)-SUM($H144:O144),(Input!$H$148*(1+rvanilla)^0.5)/A6stdlife))</f>
        <v>0.21315860663829336</v>
      </c>
      <c r="Q144" s="164">
        <f>IF(A6stdlife="n/a","n/a",IF(Q$3&gt;(A6stdlife+$E144),(Input!$H$148*(1+rvanilla)^0.5)-SUM($H144:P144),(Input!$H$148*(1+rvanilla)^0.5)/A6stdlife))</f>
        <v>0.21315860663829336</v>
      </c>
      <c r="R144" s="164">
        <f>IF(A6stdlife="n/a","n/a",IF(R$3&gt;(A6stdlife+$E144),(Input!$H$148*(1+rvanilla)^0.5)-SUM($H144:Q144),(Input!$H$148*(1+rvanilla)^0.5)/A6stdlife))</f>
        <v>0.21315860663829336</v>
      </c>
      <c r="S144" s="164">
        <f>IF(A6stdlife="n/a","n/a",IF(S$3&gt;(A6stdlife+$E144),(Input!$H$148*(1+rvanilla)^0.5)-SUM($H144:R144),(Input!$H$148*(1+rvanilla)^0.5)/A6stdlife))</f>
        <v>0.21315860663829336</v>
      </c>
      <c r="T144" s="164">
        <f>IF(A6stdlife="n/a","n/a",IF(T$3&gt;(A6stdlife+$E144),(Input!$H$148*(1+rvanilla)^0.5)-SUM($H144:S144),(Input!$H$148*(1+rvanilla)^0.5)/A6stdlife))</f>
        <v>0.21315860663829336</v>
      </c>
      <c r="U144" s="164">
        <f>IF(A6stdlife="n/a","n/a",IF(U$3&gt;(A6stdlife+$E144),(Input!$H$148*(1+rvanilla)^0.5)-SUM($H144:T144),(Input!$H$148*(1+rvanilla)^0.5)/A6stdlife))</f>
        <v>0.21315860663829336</v>
      </c>
      <c r="V144" s="164">
        <f>IF(A6stdlife="n/a","n/a",IF(V$3&gt;(A6stdlife+$E144),(Input!$H$148*(1+rvanilla)^0.5)-SUM($H144:U144),(Input!$H$148*(1+rvanilla)^0.5)/A6stdlife))</f>
        <v>0.21315860663829336</v>
      </c>
      <c r="W144" s="164">
        <f>IF(A6stdlife="n/a","n/a",IF(W$3&gt;(A6stdlife+$E144),(Input!$H$148*(1+rvanilla)^0.5)-SUM($H144:V144),(Input!$H$148*(1+rvanilla)^0.5)/A6stdlife))</f>
        <v>0.21315860663829336</v>
      </c>
      <c r="X144" s="164">
        <f>IF(A6stdlife="n/a","n/a",IF(X$3&gt;(A6stdlife+$E144),(Input!$H$148*(1+rvanilla)^0.5)-SUM($H144:W144),(Input!$H$148*(1+rvanilla)^0.5)/A6stdlife))</f>
        <v>0.21315860663829336</v>
      </c>
      <c r="Y144" s="164">
        <f>IF(A6stdlife="n/a","n/a",IF(Y$3&gt;(A6stdlife+$E144),(Input!$H$148*(1+rvanilla)^0.5)-SUM($H144:X144),(Input!$H$148*(1+rvanilla)^0.5)/A6stdlife))</f>
        <v>0.21315860663829336</v>
      </c>
      <c r="Z144" s="164">
        <f>IF(A6stdlife="n/a","n/a",IF(Z$3&gt;(A6stdlife+$E144),(Input!$H$148*(1+rvanilla)^0.5)-SUM($H144:Y144),(Input!$H$148*(1+rvanilla)^0.5)/A6stdlife))</f>
        <v>0.21315860663829336</v>
      </c>
      <c r="AA144" s="164">
        <f>IF(A6stdlife="n/a","n/a",IF(AA$3&gt;(A6stdlife+$E144),(Input!$H$148*(1+rvanilla)^0.5)-SUM($H144:Z144),(Input!$H$148*(1+rvanilla)^0.5)/A6stdlife))</f>
        <v>0.21315860663829336</v>
      </c>
      <c r="AB144" s="164">
        <f>IF(A6stdlife="n/a","n/a",IF(AB$3&gt;(A6stdlife+$E144),(Input!$H$148*(1+rvanilla)^0.5)-SUM($H144:AA144),(Input!$H$148*(1+rvanilla)^0.5)/A6stdlife))</f>
        <v>0.21315860663829336</v>
      </c>
      <c r="AC144" s="164">
        <f>IF(A6stdlife="n/a","n/a",IF(AC$3&gt;(A6stdlife+$E144),(Input!$H$148*(1+rvanilla)^0.5)-SUM($H144:AB144),(Input!$H$148*(1+rvanilla)^0.5)/A6stdlife))</f>
        <v>0.21315860663829336</v>
      </c>
      <c r="AD144" s="164">
        <f>IF(A6stdlife="n/a","n/a",IF(AD$3&gt;(A6stdlife+$E144),(Input!$H$148*(1+rvanilla)^0.5)-SUM($H144:AC144),(Input!$H$148*(1+rvanilla)^0.5)/A6stdlife))</f>
        <v>0.21315860663829336</v>
      </c>
      <c r="AE144" s="164">
        <f>IF(A6stdlife="n/a","n/a",IF(AE$3&gt;(A6stdlife+$E144),(Input!$H$148*(1+rvanilla)^0.5)-SUM($H144:AD144),(Input!$H$148*(1+rvanilla)^0.5)/A6stdlife))</f>
        <v>0.21315860663829336</v>
      </c>
      <c r="AF144" s="164">
        <f>IF(A6stdlife="n/a","n/a",IF(AF$3&gt;(A6stdlife+$E144),(Input!$H$148*(1+rvanilla)^0.5)-SUM($H144:AE144),(Input!$H$148*(1+rvanilla)^0.5)/A6stdlife))</f>
        <v>0.21315860663829336</v>
      </c>
      <c r="AG144" s="164">
        <f>IF(A6stdlife="n/a","n/a",IF(AG$3&gt;(A6stdlife+$E144),(Input!$H$148*(1+rvanilla)^0.5)-SUM($H144:AF144),(Input!$H$148*(1+rvanilla)^0.5)/A6stdlife))</f>
        <v>0.21315860663829336</v>
      </c>
      <c r="AH144" s="164">
        <f>IF(A6stdlife="n/a","n/a",IF(AH$3&gt;(A6stdlife+$E144),(Input!$H$148*(1+rvanilla)^0.5)-SUM($H144:AG144),(Input!$H$148*(1+rvanilla)^0.5)/A6stdlife))</f>
        <v>0.21315860663829336</v>
      </c>
      <c r="AI144" s="164">
        <f>IF(A6stdlife="n/a","n/a",IF(AI$3&gt;(A6stdlife+$E144),(Input!$H$148*(1+rvanilla)^0.5)-SUM($H144:AH144),(Input!$H$148*(1+rvanilla)^0.5)/A6stdlife))</f>
        <v>0.21315860663829336</v>
      </c>
      <c r="AJ144" s="164">
        <f>IF(A6stdlife="n/a","n/a",IF(AJ$3&gt;(A6stdlife+$E144),(Input!$H$148*(1+rvanilla)^0.5)-SUM($H144:AI144),(Input!$H$148*(1+rvanilla)^0.5)/A6stdlife))</f>
        <v>0.21315860663829336</v>
      </c>
      <c r="AK144" s="164">
        <f>IF(A6stdlife="n/a","n/a",IF(AK$3&gt;(A6stdlife+$E144),(Input!$H$148*(1+rvanilla)^0.5)-SUM($H144:AJ144),(Input!$H$148*(1+rvanilla)^0.5)/A6stdlife))</f>
        <v>0.21315860663829336</v>
      </c>
      <c r="AL144" s="164">
        <f>IF(A6stdlife="n/a","n/a",IF(AL$3&gt;(A6stdlife+$E144),(Input!$H$148*(1+rvanilla)^0.5)-SUM($H144:AK144),(Input!$H$148*(1+rvanilla)^0.5)/A6stdlife))</f>
        <v>0.21315860663829336</v>
      </c>
      <c r="AM144" s="164">
        <f>IF(A6stdlife="n/a","n/a",IF(AM$3&gt;(A6stdlife+$E144),(Input!$H$148*(1+rvanilla)^0.5)-SUM($H144:AL144),(Input!$H$148*(1+rvanilla)^0.5)/A6stdlife))</f>
        <v>0.21315860663829336</v>
      </c>
      <c r="AN144" s="164">
        <f>IF(A6stdlife="n/a","n/a",IF(AN$3&gt;(A6stdlife+$E144),(Input!$H$148*(1+rvanilla)^0.5)-SUM($H144:AM144),(Input!$H$148*(1+rvanilla)^0.5)/A6stdlife))</f>
        <v>0.21315860663829336</v>
      </c>
      <c r="AO144" s="164">
        <f>IF(A6stdlife="n/a","n/a",IF(AO$3&gt;(A6stdlife+$E144),(Input!$H$148*(1+rvanilla)^0.5)-SUM($H144:AN144),(Input!$H$148*(1+rvanilla)^0.5)/A6stdlife))</f>
        <v>0.21315860663829336</v>
      </c>
      <c r="AP144" s="164">
        <f>IF(A6stdlife="n/a","n/a",IF(AP$3&gt;(A6stdlife+$E144),(Input!$H$148*(1+rvanilla)^0.5)-SUM($H144:AO144),(Input!$H$148*(1+rvanilla)^0.5)/A6stdlife))</f>
        <v>0.21315860663829336</v>
      </c>
      <c r="AQ144" s="164">
        <f>IF(A6stdlife="n/a","n/a",IF(AQ$3&gt;(A6stdlife+$E144),(Input!$H$148*(1+rvanilla)^0.5)-SUM($H144:AP144),(Input!$H$148*(1+rvanilla)^0.5)/A6stdlife))</f>
        <v>0.21315860663829336</v>
      </c>
      <c r="AR144" s="164">
        <f>IF(A6stdlife="n/a","n/a",IF(AR$3&gt;(A6stdlife+$E144),(Input!$H$148*(1+rvanilla)^0.5)-SUM($H144:AQ144),(Input!$H$148*(1+rvanilla)^0.5)/A6stdlife))</f>
        <v>0.21315860663829336</v>
      </c>
      <c r="AS144" s="164">
        <f>IF(A6stdlife="n/a","n/a",IF(AS$3&gt;(A6stdlife+$E144),(Input!$H$148*(1+rvanilla)^0.5)-SUM($H144:AR144),(Input!$H$148*(1+rvanilla)^0.5)/A6stdlife))</f>
        <v>0.21315860663829336</v>
      </c>
      <c r="AT144" s="164">
        <f>IF(A6stdlife="n/a","n/a",IF(AT$3&gt;(A6stdlife+$E144),(Input!$H$148*(1+rvanilla)^0.5)-SUM($H144:AS144),(Input!$H$148*(1+rvanilla)^0.5)/A6stdlife))</f>
        <v>0.21315860663829336</v>
      </c>
      <c r="AU144" s="164">
        <f>IF(A6stdlife="n/a","n/a",IF(AU$3&gt;(A6stdlife+$E144),(Input!$H$148*(1+rvanilla)^0.5)-SUM($H144:AT144),(Input!$H$148*(1+rvanilla)^0.5)/A6stdlife))</f>
        <v>0.21315860663829336</v>
      </c>
      <c r="AV144" s="164">
        <f>IF(A6stdlife="n/a","n/a",IF(AV$3&gt;(A6stdlife+$E144),(Input!$H$148*(1+rvanilla)^0.5)-SUM($H144:AU144),(Input!$H$148*(1+rvanilla)^0.5)/A6stdlife))</f>
        <v>0.21315860663829336</v>
      </c>
      <c r="AW144" s="164">
        <f>IF(A6stdlife="n/a","n/a",IF(AW$3&gt;(A6stdlife+$E144),(Input!$H$148*(1+rvanilla)^0.5)-SUM($H144:AV144),(Input!$H$148*(1+rvanilla)^0.5)/A6stdlife))</f>
        <v>0.21315860663829336</v>
      </c>
      <c r="AX144" s="164">
        <f>IF(A6stdlife="n/a","n/a",IF(AX$3&gt;(A6stdlife+$E144),(Input!$H$148*(1+rvanilla)^0.5)-SUM($H144:AW144),(Input!$H$148*(1+rvanilla)^0.5)/A6stdlife))</f>
        <v>0.21315860663829336</v>
      </c>
      <c r="AY144" s="164">
        <f>IF(A6stdlife="n/a","n/a",IF(AY$3&gt;(A6stdlife+$E144),(Input!$H$148*(1+rvanilla)^0.5)-SUM($H144:AX144),(Input!$H$148*(1+rvanilla)^0.5)/A6stdlife))</f>
        <v>0.21315860663829336</v>
      </c>
      <c r="AZ144" s="164">
        <f>IF(A6stdlife="n/a","n/a",IF(AZ$3&gt;(A6stdlife+$E144),(Input!$H$148*(1+rvanilla)^0.5)-SUM($H144:AY144),(Input!$H$148*(1+rvanilla)^0.5)/A6stdlife))</f>
        <v>0.21315860663829336</v>
      </c>
      <c r="BA144" s="164">
        <f>IF(A6stdlife="n/a","n/a",IF(BA$3&gt;(A6stdlife+$E144),(Input!$H$148*(1+rvanilla)^0.5)-SUM($H144:AZ144),(Input!$H$148*(1+rvanilla)^0.5)/A6stdlife))</f>
        <v>0.21315860663829336</v>
      </c>
      <c r="BB144" s="164">
        <f>IF(A6stdlife="n/a","n/a",IF(BB$3&gt;(A6stdlife+$E144),(Input!$H$148*(1+rvanilla)^0.5)-SUM($H144:BA144),(Input!$H$148*(1+rvanilla)^0.5)/A6stdlife))</f>
        <v>0</v>
      </c>
      <c r="BC144" s="164">
        <f>IF(A6stdlife="n/a","n/a",IF(BC$3&gt;(A6stdlife+$E144),(Input!$H$148*(1+rvanilla)^0.5)-SUM($H144:BB144),(Input!$H$148*(1+rvanilla)^0.5)/A6stdlife))</f>
        <v>0</v>
      </c>
      <c r="BD144" s="164">
        <f>IF(A6stdlife="n/a","n/a",IF(BD$3&gt;(A6stdlife+$E144),(Input!$H$148*(1+rvanilla)^0.5)-SUM($H144:BC144),(Input!$H$148*(1+rvanilla)^0.5)/A6stdlife))</f>
        <v>0</v>
      </c>
      <c r="BE144" s="164">
        <f>IF(A6stdlife="n/a","n/a",IF(BE$3&gt;(A6stdlife+$E144),(Input!$H$148*(1+rvanilla)^0.5)-SUM($H144:BD144),(Input!$H$148*(1+rvanilla)^0.5)/A6stdlife))</f>
        <v>0</v>
      </c>
      <c r="BF144" s="164">
        <f>IF(A6stdlife="n/a","n/a",IF(BF$3&gt;(A6stdlife+$E144),(Input!$H$148*(1+rvanilla)^0.5)-SUM($H144:BE144),(Input!$H$148*(1+rvanilla)^0.5)/A6stdlife))</f>
        <v>0</v>
      </c>
      <c r="BG144" s="164">
        <f>IF(A6stdlife="n/a","n/a",IF(BG$3&gt;(A6stdlife+$E144),(Input!$H$148*(1+rvanilla)^0.5)-SUM($H144:BF144),(Input!$H$148*(1+rvanilla)^0.5)/A6stdlife))</f>
        <v>0</v>
      </c>
      <c r="BH144" s="164">
        <f>IF(A6stdlife="n/a","n/a",IF(BH$3&gt;(A6stdlife+$E144),(Input!$H$148*(1+rvanilla)^0.5)-SUM($H144:BG144),(Input!$H$148*(1+rvanilla)^0.5)/A6stdlife))</f>
        <v>0</v>
      </c>
      <c r="BI144" s="164">
        <f>IF(A6stdlife="n/a","n/a",IF(BI$3&gt;(A6stdlife+$E144),(Input!$H$148*(1+rvanilla)^0.5)-SUM($H144:BH144),(Input!$H$148*(1+rvanilla)^0.5)/A6stdlife))</f>
        <v>0</v>
      </c>
      <c r="BJ144" s="18"/>
      <c r="BK144" s="18"/>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idden="1" outlineLevel="2">
      <c r="A145" s="18"/>
      <c r="B145" s="18"/>
      <c r="C145" s="36"/>
      <c r="D145" s="479"/>
      <c r="E145" s="283">
        <v>3</v>
      </c>
      <c r="F145" s="38"/>
      <c r="G145" s="391"/>
      <c r="H145" s="308"/>
      <c r="I145" s="307"/>
      <c r="J145" s="164">
        <f>IF(A6stdlife="n/a","n/a",IF(J$3&gt;(A6stdlife+$E145),(Input!$I$148*(1+rvanilla)^0.5)-SUM($I145:I145),(Input!$I$148*(1+rvanilla)^0.5)/A6stdlife))</f>
        <v>0.1602479368406082</v>
      </c>
      <c r="K145" s="164">
        <f>IF(A6stdlife="n/a","n/a",IF(K$3&gt;(A6stdlife+$E145),(Input!$I$148*(1+rvanilla)^0.5)-SUM($I145:J145),(Input!$I$148*(1+rvanilla)^0.5)/A6stdlife))</f>
        <v>0.1602479368406082</v>
      </c>
      <c r="L145" s="164">
        <f>IF(A6stdlife="n/a","n/a",IF(L$3&gt;(A6stdlife+$E145),(Input!$I$148*(1+rvanilla)^0.5)-SUM($I145:K145),(Input!$I$148*(1+rvanilla)^0.5)/A6stdlife))</f>
        <v>0.1602479368406082</v>
      </c>
      <c r="M145" s="164">
        <f>IF(A6stdlife="n/a","n/a",IF(M$3&gt;(A6stdlife+$E145),(Input!$I$148*(1+rvanilla)^0.5)-SUM($I145:L145),(Input!$I$148*(1+rvanilla)^0.5)/A6stdlife))</f>
        <v>0.1602479368406082</v>
      </c>
      <c r="N145" s="164">
        <f>IF(A6stdlife="n/a","n/a",IF(N$3&gt;(A6stdlife+$E145),(Input!$I$148*(1+rvanilla)^0.5)-SUM($I145:M145),(Input!$I$148*(1+rvanilla)^0.5)/A6stdlife))</f>
        <v>0.1602479368406082</v>
      </c>
      <c r="O145" s="164">
        <f>IF(A6stdlife="n/a","n/a",IF(O$3&gt;(A6stdlife+$E145),(Input!$I$148*(1+rvanilla)^0.5)-SUM($I145:N145),(Input!$I$148*(1+rvanilla)^0.5)/A6stdlife))</f>
        <v>0.1602479368406082</v>
      </c>
      <c r="P145" s="164">
        <f>IF(A6stdlife="n/a","n/a",IF(P$3&gt;(A6stdlife+$E145),(Input!$I$148*(1+rvanilla)^0.5)-SUM($I145:O145),(Input!$I$148*(1+rvanilla)^0.5)/A6stdlife))</f>
        <v>0.1602479368406082</v>
      </c>
      <c r="Q145" s="164">
        <f>IF(A6stdlife="n/a","n/a",IF(Q$3&gt;(A6stdlife+$E145),(Input!$I$148*(1+rvanilla)^0.5)-SUM($I145:P145),(Input!$I$148*(1+rvanilla)^0.5)/A6stdlife))</f>
        <v>0.1602479368406082</v>
      </c>
      <c r="R145" s="164">
        <f>IF(A6stdlife="n/a","n/a",IF(R$3&gt;(A6stdlife+$E145),(Input!$I$148*(1+rvanilla)^0.5)-SUM($I145:Q145),(Input!$I$148*(1+rvanilla)^0.5)/A6stdlife))</f>
        <v>0.1602479368406082</v>
      </c>
      <c r="S145" s="164">
        <f>IF(A6stdlife="n/a","n/a",IF(S$3&gt;(A6stdlife+$E145),(Input!$I$148*(1+rvanilla)^0.5)-SUM($I145:R145),(Input!$I$148*(1+rvanilla)^0.5)/A6stdlife))</f>
        <v>0.1602479368406082</v>
      </c>
      <c r="T145" s="164">
        <f>IF(A6stdlife="n/a","n/a",IF(T$3&gt;(A6stdlife+$E145),(Input!$I$148*(1+rvanilla)^0.5)-SUM($I145:S145),(Input!$I$148*(1+rvanilla)^0.5)/A6stdlife))</f>
        <v>0.1602479368406082</v>
      </c>
      <c r="U145" s="164">
        <f>IF(A6stdlife="n/a","n/a",IF(U$3&gt;(A6stdlife+$E145),(Input!$I$148*(1+rvanilla)^0.5)-SUM($I145:T145),(Input!$I$148*(1+rvanilla)^0.5)/A6stdlife))</f>
        <v>0.1602479368406082</v>
      </c>
      <c r="V145" s="164">
        <f>IF(A6stdlife="n/a","n/a",IF(V$3&gt;(A6stdlife+$E145),(Input!$I$148*(1+rvanilla)^0.5)-SUM($I145:U145),(Input!$I$148*(1+rvanilla)^0.5)/A6stdlife))</f>
        <v>0.1602479368406082</v>
      </c>
      <c r="W145" s="164">
        <f>IF(A6stdlife="n/a","n/a",IF(W$3&gt;(A6stdlife+$E145),(Input!$I$148*(1+rvanilla)^0.5)-SUM($I145:V145),(Input!$I$148*(1+rvanilla)^0.5)/A6stdlife))</f>
        <v>0.1602479368406082</v>
      </c>
      <c r="X145" s="164">
        <f>IF(A6stdlife="n/a","n/a",IF(X$3&gt;(A6stdlife+$E145),(Input!$I$148*(1+rvanilla)^0.5)-SUM($I145:W145),(Input!$I$148*(1+rvanilla)^0.5)/A6stdlife))</f>
        <v>0.1602479368406082</v>
      </c>
      <c r="Y145" s="164">
        <f>IF(A6stdlife="n/a","n/a",IF(Y$3&gt;(A6stdlife+$E145),(Input!$I$148*(1+rvanilla)^0.5)-SUM($I145:X145),(Input!$I$148*(1+rvanilla)^0.5)/A6stdlife))</f>
        <v>0.1602479368406082</v>
      </c>
      <c r="Z145" s="164">
        <f>IF(A6stdlife="n/a","n/a",IF(Z$3&gt;(A6stdlife+$E145),(Input!$I$148*(1+rvanilla)^0.5)-SUM($I145:Y145),(Input!$I$148*(1+rvanilla)^0.5)/A6stdlife))</f>
        <v>0.1602479368406082</v>
      </c>
      <c r="AA145" s="164">
        <f>IF(A6stdlife="n/a","n/a",IF(AA$3&gt;(A6stdlife+$E145),(Input!$I$148*(1+rvanilla)^0.5)-SUM($I145:Z145),(Input!$I$148*(1+rvanilla)^0.5)/A6stdlife))</f>
        <v>0.1602479368406082</v>
      </c>
      <c r="AB145" s="164">
        <f>IF(A6stdlife="n/a","n/a",IF(AB$3&gt;(A6stdlife+$E145),(Input!$I$148*(1+rvanilla)^0.5)-SUM($I145:AA145),(Input!$I$148*(1+rvanilla)^0.5)/A6stdlife))</f>
        <v>0.1602479368406082</v>
      </c>
      <c r="AC145" s="164">
        <f>IF(A6stdlife="n/a","n/a",IF(AC$3&gt;(A6stdlife+$E145),(Input!$I$148*(1+rvanilla)^0.5)-SUM($I145:AB145),(Input!$I$148*(1+rvanilla)^0.5)/A6stdlife))</f>
        <v>0.1602479368406082</v>
      </c>
      <c r="AD145" s="164">
        <f>IF(A6stdlife="n/a","n/a",IF(AD$3&gt;(A6stdlife+$E145),(Input!$I$148*(1+rvanilla)^0.5)-SUM($I145:AC145),(Input!$I$148*(1+rvanilla)^0.5)/A6stdlife))</f>
        <v>0.1602479368406082</v>
      </c>
      <c r="AE145" s="164">
        <f>IF(A6stdlife="n/a","n/a",IF(AE$3&gt;(A6stdlife+$E145),(Input!$I$148*(1+rvanilla)^0.5)-SUM($I145:AD145),(Input!$I$148*(1+rvanilla)^0.5)/A6stdlife))</f>
        <v>0.1602479368406082</v>
      </c>
      <c r="AF145" s="164">
        <f>IF(A6stdlife="n/a","n/a",IF(AF$3&gt;(A6stdlife+$E145),(Input!$I$148*(1+rvanilla)^0.5)-SUM($I145:AE145),(Input!$I$148*(1+rvanilla)^0.5)/A6stdlife))</f>
        <v>0.1602479368406082</v>
      </c>
      <c r="AG145" s="164">
        <f>IF(A6stdlife="n/a","n/a",IF(AG$3&gt;(A6stdlife+$E145),(Input!$I$148*(1+rvanilla)^0.5)-SUM($I145:AF145),(Input!$I$148*(1+rvanilla)^0.5)/A6stdlife))</f>
        <v>0.1602479368406082</v>
      </c>
      <c r="AH145" s="164">
        <f>IF(A6stdlife="n/a","n/a",IF(AH$3&gt;(A6stdlife+$E145),(Input!$I$148*(1+rvanilla)^0.5)-SUM($I145:AG145),(Input!$I$148*(1+rvanilla)^0.5)/A6stdlife))</f>
        <v>0.1602479368406082</v>
      </c>
      <c r="AI145" s="164">
        <f>IF(A6stdlife="n/a","n/a",IF(AI$3&gt;(A6stdlife+$E145),(Input!$I$148*(1+rvanilla)^0.5)-SUM($I145:AH145),(Input!$I$148*(1+rvanilla)^0.5)/A6stdlife))</f>
        <v>0.1602479368406082</v>
      </c>
      <c r="AJ145" s="164">
        <f>IF(A6stdlife="n/a","n/a",IF(AJ$3&gt;(A6stdlife+$E145),(Input!$I$148*(1+rvanilla)^0.5)-SUM($I145:AI145),(Input!$I$148*(1+rvanilla)^0.5)/A6stdlife))</f>
        <v>0.1602479368406082</v>
      </c>
      <c r="AK145" s="164">
        <f>IF(A6stdlife="n/a","n/a",IF(AK$3&gt;(A6stdlife+$E145),(Input!$I$148*(1+rvanilla)^0.5)-SUM($I145:AJ145),(Input!$I$148*(1+rvanilla)^0.5)/A6stdlife))</f>
        <v>0.1602479368406082</v>
      </c>
      <c r="AL145" s="164">
        <f>IF(A6stdlife="n/a","n/a",IF(AL$3&gt;(A6stdlife+$E145),(Input!$I$148*(1+rvanilla)^0.5)-SUM($I145:AK145),(Input!$I$148*(1+rvanilla)^0.5)/A6stdlife))</f>
        <v>0.1602479368406082</v>
      </c>
      <c r="AM145" s="164">
        <f>IF(A6stdlife="n/a","n/a",IF(AM$3&gt;(A6stdlife+$E145),(Input!$I$148*(1+rvanilla)^0.5)-SUM($I145:AL145),(Input!$I$148*(1+rvanilla)^0.5)/A6stdlife))</f>
        <v>0.1602479368406082</v>
      </c>
      <c r="AN145" s="164">
        <f>IF(A6stdlife="n/a","n/a",IF(AN$3&gt;(A6stdlife+$E145),(Input!$I$148*(1+rvanilla)^0.5)-SUM($I145:AM145),(Input!$I$148*(1+rvanilla)^0.5)/A6stdlife))</f>
        <v>0.1602479368406082</v>
      </c>
      <c r="AO145" s="164">
        <f>IF(A6stdlife="n/a","n/a",IF(AO$3&gt;(A6stdlife+$E145),(Input!$I$148*(1+rvanilla)^0.5)-SUM($I145:AN145),(Input!$I$148*(1+rvanilla)^0.5)/A6stdlife))</f>
        <v>0.1602479368406082</v>
      </c>
      <c r="AP145" s="164">
        <f>IF(A6stdlife="n/a","n/a",IF(AP$3&gt;(A6stdlife+$E145),(Input!$I$148*(1+rvanilla)^0.5)-SUM($I145:AO145),(Input!$I$148*(1+rvanilla)^0.5)/A6stdlife))</f>
        <v>0.1602479368406082</v>
      </c>
      <c r="AQ145" s="164">
        <f>IF(A6stdlife="n/a","n/a",IF(AQ$3&gt;(A6stdlife+$E145),(Input!$I$148*(1+rvanilla)^0.5)-SUM($I145:AP145),(Input!$I$148*(1+rvanilla)^0.5)/A6stdlife))</f>
        <v>0.1602479368406082</v>
      </c>
      <c r="AR145" s="164">
        <f>IF(A6stdlife="n/a","n/a",IF(AR$3&gt;(A6stdlife+$E145),(Input!$I$148*(1+rvanilla)^0.5)-SUM($I145:AQ145),(Input!$I$148*(1+rvanilla)^0.5)/A6stdlife))</f>
        <v>0.1602479368406082</v>
      </c>
      <c r="AS145" s="164">
        <f>IF(A6stdlife="n/a","n/a",IF(AS$3&gt;(A6stdlife+$E145),(Input!$I$148*(1+rvanilla)^0.5)-SUM($I145:AR145),(Input!$I$148*(1+rvanilla)^0.5)/A6stdlife))</f>
        <v>0.1602479368406082</v>
      </c>
      <c r="AT145" s="164">
        <f>IF(A6stdlife="n/a","n/a",IF(AT$3&gt;(A6stdlife+$E145),(Input!$I$148*(1+rvanilla)^0.5)-SUM($I145:AS145),(Input!$I$148*(1+rvanilla)^0.5)/A6stdlife))</f>
        <v>0.1602479368406082</v>
      </c>
      <c r="AU145" s="164">
        <f>IF(A6stdlife="n/a","n/a",IF(AU$3&gt;(A6stdlife+$E145),(Input!$I$148*(1+rvanilla)^0.5)-SUM($I145:AT145),(Input!$I$148*(1+rvanilla)^0.5)/A6stdlife))</f>
        <v>0.1602479368406082</v>
      </c>
      <c r="AV145" s="164">
        <f>IF(A6stdlife="n/a","n/a",IF(AV$3&gt;(A6stdlife+$E145),(Input!$I$148*(1+rvanilla)^0.5)-SUM($I145:AU145),(Input!$I$148*(1+rvanilla)^0.5)/A6stdlife))</f>
        <v>0.1602479368406082</v>
      </c>
      <c r="AW145" s="164">
        <f>IF(A6stdlife="n/a","n/a",IF(AW$3&gt;(A6stdlife+$E145),(Input!$I$148*(1+rvanilla)^0.5)-SUM($I145:AV145),(Input!$I$148*(1+rvanilla)^0.5)/A6stdlife))</f>
        <v>0.1602479368406082</v>
      </c>
      <c r="AX145" s="164">
        <f>IF(A6stdlife="n/a","n/a",IF(AX$3&gt;(A6stdlife+$E145),(Input!$I$148*(1+rvanilla)^0.5)-SUM($I145:AW145),(Input!$I$148*(1+rvanilla)^0.5)/A6stdlife))</f>
        <v>0.1602479368406082</v>
      </c>
      <c r="AY145" s="164">
        <f>IF(A6stdlife="n/a","n/a",IF(AY$3&gt;(A6stdlife+$E145),(Input!$I$148*(1+rvanilla)^0.5)-SUM($I145:AX145),(Input!$I$148*(1+rvanilla)^0.5)/A6stdlife))</f>
        <v>0.1602479368406082</v>
      </c>
      <c r="AZ145" s="164">
        <f>IF(A6stdlife="n/a","n/a",IF(AZ$3&gt;(A6stdlife+$E145),(Input!$I$148*(1+rvanilla)^0.5)-SUM($I145:AY145),(Input!$I$148*(1+rvanilla)^0.5)/A6stdlife))</f>
        <v>0.1602479368406082</v>
      </c>
      <c r="BA145" s="164">
        <f>IF(A6stdlife="n/a","n/a",IF(BA$3&gt;(A6stdlife+$E145),(Input!$I$148*(1+rvanilla)^0.5)-SUM($I145:AZ145),(Input!$I$148*(1+rvanilla)^0.5)/A6stdlife))</f>
        <v>0.1602479368406082</v>
      </c>
      <c r="BB145" s="164">
        <f>IF(A6stdlife="n/a","n/a",IF(BB$3&gt;(A6stdlife+$E145),(Input!$I$148*(1+rvanilla)^0.5)-SUM($I145:BA145),(Input!$I$148*(1+rvanilla)^0.5)/A6stdlife))</f>
        <v>0.1602479368406082</v>
      </c>
      <c r="BC145" s="164">
        <f>IF(A6stdlife="n/a","n/a",IF(BC$3&gt;(A6stdlife+$E145),(Input!$I$148*(1+rvanilla)^0.5)-SUM($I145:BB145),(Input!$I$148*(1+rvanilla)^0.5)/A6stdlife))</f>
        <v>7.9936057773011271E-15</v>
      </c>
      <c r="BD145" s="164">
        <f>IF(A6stdlife="n/a","n/a",IF(BD$3&gt;(A6stdlife+$E145),(Input!$I$148*(1+rvanilla)^0.5)-SUM($I145:BC145),(Input!$I$148*(1+rvanilla)^0.5)/A6stdlife))</f>
        <v>0</v>
      </c>
      <c r="BE145" s="164">
        <f>IF(A6stdlife="n/a","n/a",IF(BE$3&gt;(A6stdlife+$E145),(Input!$I$148*(1+rvanilla)^0.5)-SUM($I145:BD145),(Input!$I$148*(1+rvanilla)^0.5)/A6stdlife))</f>
        <v>0</v>
      </c>
      <c r="BF145" s="164">
        <f>IF(A6stdlife="n/a","n/a",IF(BF$3&gt;(A6stdlife+$E145),(Input!$I$148*(1+rvanilla)^0.5)-SUM($I145:BE145),(Input!$I$148*(1+rvanilla)^0.5)/A6stdlife))</f>
        <v>0</v>
      </c>
      <c r="BG145" s="164">
        <f>IF(A6stdlife="n/a","n/a",IF(BG$3&gt;(A6stdlife+$E145),(Input!$I$148*(1+rvanilla)^0.5)-SUM($I145:BF145),(Input!$I$148*(1+rvanilla)^0.5)/A6stdlife))</f>
        <v>0</v>
      </c>
      <c r="BH145" s="164">
        <f>IF(A6stdlife="n/a","n/a",IF(BH$3&gt;(A6stdlife+$E145),(Input!$I$148*(1+rvanilla)^0.5)-SUM($I145:BG145),(Input!$I$148*(1+rvanilla)^0.5)/A6stdlife))</f>
        <v>0</v>
      </c>
      <c r="BI145" s="164">
        <f>IF(A6stdlife="n/a","n/a",IF(BI$3&gt;(A6stdlife+$E145),(Input!$I$148*(1+rvanilla)^0.5)-SUM($I145:BH145),(Input!$I$148*(1+rvanilla)^0.5)/A6stdlife))</f>
        <v>0</v>
      </c>
      <c r="BJ145" s="18"/>
      <c r="BK145" s="18"/>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idden="1" outlineLevel="2">
      <c r="A146" s="18"/>
      <c r="B146" s="18"/>
      <c r="C146" s="36"/>
      <c r="D146" s="479"/>
      <c r="E146" s="283">
        <v>4</v>
      </c>
      <c r="F146" s="38"/>
      <c r="G146" s="391"/>
      <c r="H146" s="308"/>
      <c r="I146" s="308"/>
      <c r="J146" s="307"/>
      <c r="K146" s="164">
        <f>IF(A6stdlife="n/a","n/a",IF(K$3&gt;(A6stdlife+$E146),(Input!$J$148*(1+rvanilla)^0.5)-SUM($J146:J146),(Input!$J$148*(1+rvanilla)^0.5)/A6stdlife))</f>
        <v>0.21657596046406241</v>
      </c>
      <c r="L146" s="164">
        <f>IF(A6stdlife="n/a","n/a",IF(L$3&gt;(A6stdlife+$E146),(Input!$J$148*(1+rvanilla)^0.5)-SUM($J146:K146),(Input!$J$148*(1+rvanilla)^0.5)/A6stdlife))</f>
        <v>0.21657596046406241</v>
      </c>
      <c r="M146" s="164">
        <f>IF(A6stdlife="n/a","n/a",IF(M$3&gt;(A6stdlife+$E146),(Input!$J$148*(1+rvanilla)^0.5)-SUM($J146:L146),(Input!$J$148*(1+rvanilla)^0.5)/A6stdlife))</f>
        <v>0.21657596046406241</v>
      </c>
      <c r="N146" s="164">
        <f>IF(A6stdlife="n/a","n/a",IF(N$3&gt;(A6stdlife+$E146),(Input!$J$148*(1+rvanilla)^0.5)-SUM($J146:M146),(Input!$J$148*(1+rvanilla)^0.5)/A6stdlife))</f>
        <v>0.21657596046406241</v>
      </c>
      <c r="O146" s="164">
        <f>IF(A6stdlife="n/a","n/a",IF(O$3&gt;(A6stdlife+$E146),(Input!$J$148*(1+rvanilla)^0.5)-SUM($J146:N146),(Input!$J$148*(1+rvanilla)^0.5)/A6stdlife))</f>
        <v>0.21657596046406241</v>
      </c>
      <c r="P146" s="164">
        <f>IF(A6stdlife="n/a","n/a",IF(P$3&gt;(A6stdlife+$E146),(Input!$J$148*(1+rvanilla)^0.5)-SUM($J146:O146),(Input!$J$148*(1+rvanilla)^0.5)/A6stdlife))</f>
        <v>0.21657596046406241</v>
      </c>
      <c r="Q146" s="164">
        <f>IF(A6stdlife="n/a","n/a",IF(Q$3&gt;(A6stdlife+$E146),(Input!$J$148*(1+rvanilla)^0.5)-SUM($J146:P146),(Input!$J$148*(1+rvanilla)^0.5)/A6stdlife))</f>
        <v>0.21657596046406241</v>
      </c>
      <c r="R146" s="164">
        <f>IF(A6stdlife="n/a","n/a",IF(R$3&gt;(A6stdlife+$E146),(Input!$J$148*(1+rvanilla)^0.5)-SUM($J146:Q146),(Input!$J$148*(1+rvanilla)^0.5)/A6stdlife))</f>
        <v>0.21657596046406241</v>
      </c>
      <c r="S146" s="164">
        <f>IF(A6stdlife="n/a","n/a",IF(S$3&gt;(A6stdlife+$E146),(Input!$J$148*(1+rvanilla)^0.5)-SUM($J146:R146),(Input!$J$148*(1+rvanilla)^0.5)/A6stdlife))</f>
        <v>0.21657596046406241</v>
      </c>
      <c r="T146" s="164">
        <f>IF(A6stdlife="n/a","n/a",IF(T$3&gt;(A6stdlife+$E146),(Input!$J$148*(1+rvanilla)^0.5)-SUM($J146:S146),(Input!$J$148*(1+rvanilla)^0.5)/A6stdlife))</f>
        <v>0.21657596046406241</v>
      </c>
      <c r="U146" s="164">
        <f>IF(A6stdlife="n/a","n/a",IF(U$3&gt;(A6stdlife+$E146),(Input!$J$148*(1+rvanilla)^0.5)-SUM($J146:T146),(Input!$J$148*(1+rvanilla)^0.5)/A6stdlife))</f>
        <v>0.21657596046406241</v>
      </c>
      <c r="V146" s="164">
        <f>IF(A6stdlife="n/a","n/a",IF(V$3&gt;(A6stdlife+$E146),(Input!$J$148*(1+rvanilla)^0.5)-SUM($J146:U146),(Input!$J$148*(1+rvanilla)^0.5)/A6stdlife))</f>
        <v>0.21657596046406241</v>
      </c>
      <c r="W146" s="164">
        <f>IF(A6stdlife="n/a","n/a",IF(W$3&gt;(A6stdlife+$E146),(Input!$J$148*(1+rvanilla)^0.5)-SUM($J146:V146),(Input!$J$148*(1+rvanilla)^0.5)/A6stdlife))</f>
        <v>0.21657596046406241</v>
      </c>
      <c r="X146" s="164">
        <f>IF(A6stdlife="n/a","n/a",IF(X$3&gt;(A6stdlife+$E146),(Input!$J$148*(1+rvanilla)^0.5)-SUM($J146:W146),(Input!$J$148*(1+rvanilla)^0.5)/A6stdlife))</f>
        <v>0.21657596046406241</v>
      </c>
      <c r="Y146" s="164">
        <f>IF(A6stdlife="n/a","n/a",IF(Y$3&gt;(A6stdlife+$E146),(Input!$J$148*(1+rvanilla)^0.5)-SUM($J146:X146),(Input!$J$148*(1+rvanilla)^0.5)/A6stdlife))</f>
        <v>0.21657596046406241</v>
      </c>
      <c r="Z146" s="164">
        <f>IF(A6stdlife="n/a","n/a",IF(Z$3&gt;(A6stdlife+$E146),(Input!$J$148*(1+rvanilla)^0.5)-SUM($J146:Y146),(Input!$J$148*(1+rvanilla)^0.5)/A6stdlife))</f>
        <v>0.21657596046406241</v>
      </c>
      <c r="AA146" s="164">
        <f>IF(A6stdlife="n/a","n/a",IF(AA$3&gt;(A6stdlife+$E146),(Input!$J$148*(1+rvanilla)^0.5)-SUM($J146:Z146),(Input!$J$148*(1+rvanilla)^0.5)/A6stdlife))</f>
        <v>0.21657596046406241</v>
      </c>
      <c r="AB146" s="164">
        <f>IF(A6stdlife="n/a","n/a",IF(AB$3&gt;(A6stdlife+$E146),(Input!$J$148*(1+rvanilla)^0.5)-SUM($J146:AA146),(Input!$J$148*(1+rvanilla)^0.5)/A6stdlife))</f>
        <v>0.21657596046406241</v>
      </c>
      <c r="AC146" s="164">
        <f>IF(A6stdlife="n/a","n/a",IF(AC$3&gt;(A6stdlife+$E146),(Input!$J$148*(1+rvanilla)^0.5)-SUM($J146:AB146),(Input!$J$148*(1+rvanilla)^0.5)/A6stdlife))</f>
        <v>0.21657596046406241</v>
      </c>
      <c r="AD146" s="164">
        <f>IF(A6stdlife="n/a","n/a",IF(AD$3&gt;(A6stdlife+$E146),(Input!$J$148*(1+rvanilla)^0.5)-SUM($J146:AC146),(Input!$J$148*(1+rvanilla)^0.5)/A6stdlife))</f>
        <v>0.21657596046406241</v>
      </c>
      <c r="AE146" s="164">
        <f>IF(A6stdlife="n/a","n/a",IF(AE$3&gt;(A6stdlife+$E146),(Input!$J$148*(1+rvanilla)^0.5)-SUM($J146:AD146),(Input!$J$148*(1+rvanilla)^0.5)/A6stdlife))</f>
        <v>0.21657596046406241</v>
      </c>
      <c r="AF146" s="164">
        <f>IF(A6stdlife="n/a","n/a",IF(AF$3&gt;(A6stdlife+$E146),(Input!$J$148*(1+rvanilla)^0.5)-SUM($J146:AE146),(Input!$J$148*(1+rvanilla)^0.5)/A6stdlife))</f>
        <v>0.21657596046406241</v>
      </c>
      <c r="AG146" s="164">
        <f>IF(A6stdlife="n/a","n/a",IF(AG$3&gt;(A6stdlife+$E146),(Input!$J$148*(1+rvanilla)^0.5)-SUM($J146:AF146),(Input!$J$148*(1+rvanilla)^0.5)/A6stdlife))</f>
        <v>0.21657596046406241</v>
      </c>
      <c r="AH146" s="164">
        <f>IF(A6stdlife="n/a","n/a",IF(AH$3&gt;(A6stdlife+$E146),(Input!$J$148*(1+rvanilla)^0.5)-SUM($J146:AG146),(Input!$J$148*(1+rvanilla)^0.5)/A6stdlife))</f>
        <v>0.21657596046406241</v>
      </c>
      <c r="AI146" s="164">
        <f>IF(A6stdlife="n/a","n/a",IF(AI$3&gt;(A6stdlife+$E146),(Input!$J$148*(1+rvanilla)^0.5)-SUM($J146:AH146),(Input!$J$148*(1+rvanilla)^0.5)/A6stdlife))</f>
        <v>0.21657596046406241</v>
      </c>
      <c r="AJ146" s="164">
        <f>IF(A6stdlife="n/a","n/a",IF(AJ$3&gt;(A6stdlife+$E146),(Input!$J$148*(1+rvanilla)^0.5)-SUM($J146:AI146),(Input!$J$148*(1+rvanilla)^0.5)/A6stdlife))</f>
        <v>0.21657596046406241</v>
      </c>
      <c r="AK146" s="164">
        <f>IF(A6stdlife="n/a","n/a",IF(AK$3&gt;(A6stdlife+$E146),(Input!$J$148*(1+rvanilla)^0.5)-SUM($J146:AJ146),(Input!$J$148*(1+rvanilla)^0.5)/A6stdlife))</f>
        <v>0.21657596046406241</v>
      </c>
      <c r="AL146" s="164">
        <f>IF(A6stdlife="n/a","n/a",IF(AL$3&gt;(A6stdlife+$E146),(Input!$J$148*(1+rvanilla)^0.5)-SUM($J146:AK146),(Input!$J$148*(1+rvanilla)^0.5)/A6stdlife))</f>
        <v>0.21657596046406241</v>
      </c>
      <c r="AM146" s="164">
        <f>IF(A6stdlife="n/a","n/a",IF(AM$3&gt;(A6stdlife+$E146),(Input!$J$148*(1+rvanilla)^0.5)-SUM($J146:AL146),(Input!$J$148*(1+rvanilla)^0.5)/A6stdlife))</f>
        <v>0.21657596046406241</v>
      </c>
      <c r="AN146" s="164">
        <f>IF(A6stdlife="n/a","n/a",IF(AN$3&gt;(A6stdlife+$E146),(Input!$J$148*(1+rvanilla)^0.5)-SUM($J146:AM146),(Input!$J$148*(1+rvanilla)^0.5)/A6stdlife))</f>
        <v>0.21657596046406241</v>
      </c>
      <c r="AO146" s="164">
        <f>IF(A6stdlife="n/a","n/a",IF(AO$3&gt;(A6stdlife+$E146),(Input!$J$148*(1+rvanilla)^0.5)-SUM($J146:AN146),(Input!$J$148*(1+rvanilla)^0.5)/A6stdlife))</f>
        <v>0.21657596046406241</v>
      </c>
      <c r="AP146" s="164">
        <f>IF(A6stdlife="n/a","n/a",IF(AP$3&gt;(A6stdlife+$E146),(Input!$J$148*(1+rvanilla)^0.5)-SUM($J146:AO146),(Input!$J$148*(1+rvanilla)^0.5)/A6stdlife))</f>
        <v>0.21657596046406241</v>
      </c>
      <c r="AQ146" s="164">
        <f>IF(A6stdlife="n/a","n/a",IF(AQ$3&gt;(A6stdlife+$E146),(Input!$J$148*(1+rvanilla)^0.5)-SUM($J146:AP146),(Input!$J$148*(1+rvanilla)^0.5)/A6stdlife))</f>
        <v>0.21657596046406241</v>
      </c>
      <c r="AR146" s="164">
        <f>IF(A6stdlife="n/a","n/a",IF(AR$3&gt;(A6stdlife+$E146),(Input!$J$148*(1+rvanilla)^0.5)-SUM($J146:AQ146),(Input!$J$148*(1+rvanilla)^0.5)/A6stdlife))</f>
        <v>0.21657596046406241</v>
      </c>
      <c r="AS146" s="164">
        <f>IF(A6stdlife="n/a","n/a",IF(AS$3&gt;(A6stdlife+$E146),(Input!$J$148*(1+rvanilla)^0.5)-SUM($J146:AR146),(Input!$J$148*(1+rvanilla)^0.5)/A6stdlife))</f>
        <v>0.21657596046406241</v>
      </c>
      <c r="AT146" s="164">
        <f>IF(A6stdlife="n/a","n/a",IF(AT$3&gt;(A6stdlife+$E146),(Input!$J$148*(1+rvanilla)^0.5)-SUM($J146:AS146),(Input!$J$148*(1+rvanilla)^0.5)/A6stdlife))</f>
        <v>0.21657596046406241</v>
      </c>
      <c r="AU146" s="164">
        <f>IF(A6stdlife="n/a","n/a",IF(AU$3&gt;(A6stdlife+$E146),(Input!$J$148*(1+rvanilla)^0.5)-SUM($J146:AT146),(Input!$J$148*(1+rvanilla)^0.5)/A6stdlife))</f>
        <v>0.21657596046406241</v>
      </c>
      <c r="AV146" s="164">
        <f>IF(A6stdlife="n/a","n/a",IF(AV$3&gt;(A6stdlife+$E146),(Input!$J$148*(1+rvanilla)^0.5)-SUM($J146:AU146),(Input!$J$148*(1+rvanilla)^0.5)/A6stdlife))</f>
        <v>0.21657596046406241</v>
      </c>
      <c r="AW146" s="164">
        <f>IF(A6stdlife="n/a","n/a",IF(AW$3&gt;(A6stdlife+$E146),(Input!$J$148*(1+rvanilla)^0.5)-SUM($J146:AV146),(Input!$J$148*(1+rvanilla)^0.5)/A6stdlife))</f>
        <v>0.21657596046406241</v>
      </c>
      <c r="AX146" s="164">
        <f>IF(A6stdlife="n/a","n/a",IF(AX$3&gt;(A6stdlife+$E146),(Input!$J$148*(1+rvanilla)^0.5)-SUM($J146:AW146),(Input!$J$148*(1+rvanilla)^0.5)/A6stdlife))</f>
        <v>0.21657596046406241</v>
      </c>
      <c r="AY146" s="164">
        <f>IF(A6stdlife="n/a","n/a",IF(AY$3&gt;(A6stdlife+$E146),(Input!$J$148*(1+rvanilla)^0.5)-SUM($J146:AX146),(Input!$J$148*(1+rvanilla)^0.5)/A6stdlife))</f>
        <v>0.21657596046406241</v>
      </c>
      <c r="AZ146" s="164">
        <f>IF(A6stdlife="n/a","n/a",IF(AZ$3&gt;(A6stdlife+$E146),(Input!$J$148*(1+rvanilla)^0.5)-SUM($J146:AY146),(Input!$J$148*(1+rvanilla)^0.5)/A6stdlife))</f>
        <v>0.21657596046406241</v>
      </c>
      <c r="BA146" s="164">
        <f>IF(A6stdlife="n/a","n/a",IF(BA$3&gt;(A6stdlife+$E146),(Input!$J$148*(1+rvanilla)^0.5)-SUM($J146:AZ146),(Input!$J$148*(1+rvanilla)^0.5)/A6stdlife))</f>
        <v>0.21657596046406241</v>
      </c>
      <c r="BB146" s="164">
        <f>IF(A6stdlife="n/a","n/a",IF(BB$3&gt;(A6stdlife+$E146),(Input!$J$148*(1+rvanilla)^0.5)-SUM($J146:BA146),(Input!$J$148*(1+rvanilla)^0.5)/A6stdlife))</f>
        <v>0.21657596046406241</v>
      </c>
      <c r="BC146" s="164">
        <f>IF(A6stdlife="n/a","n/a",IF(BC$3&gt;(A6stdlife+$E146),(Input!$J$148*(1+rvanilla)^0.5)-SUM($J146:BB146),(Input!$J$148*(1+rvanilla)^0.5)/A6stdlife))</f>
        <v>0.21657596046406241</v>
      </c>
      <c r="BD146" s="164">
        <f>IF(A6stdlife="n/a","n/a",IF(BD$3&gt;(A6stdlife+$E146),(Input!$J$148*(1+rvanilla)^0.5)-SUM($J146:BC146),(Input!$J$148*(1+rvanilla)^0.5)/A6stdlife))</f>
        <v>-5.3290705182007514E-15</v>
      </c>
      <c r="BE146" s="164">
        <f>IF(A6stdlife="n/a","n/a",IF(BE$3&gt;(A6stdlife+$E146),(Input!$J$148*(1+rvanilla)^0.5)-SUM($J146:BD146),(Input!$J$148*(1+rvanilla)^0.5)/A6stdlife))</f>
        <v>0</v>
      </c>
      <c r="BF146" s="164">
        <f>IF(A6stdlife="n/a","n/a",IF(BF$3&gt;(A6stdlife+$E146),(Input!$J$148*(1+rvanilla)^0.5)-SUM($J146:BE146),(Input!$J$148*(1+rvanilla)^0.5)/A6stdlife))</f>
        <v>0</v>
      </c>
      <c r="BG146" s="164">
        <f>IF(A6stdlife="n/a","n/a",IF(BG$3&gt;(A6stdlife+$E146),(Input!$J$148*(1+rvanilla)^0.5)-SUM($J146:BF146),(Input!$J$148*(1+rvanilla)^0.5)/A6stdlife))</f>
        <v>0</v>
      </c>
      <c r="BH146" s="164">
        <f>IF(A6stdlife="n/a","n/a",IF(BH$3&gt;(A6stdlife+$E146),(Input!$J$148*(1+rvanilla)^0.5)-SUM($J146:BG146),(Input!$J$148*(1+rvanilla)^0.5)/A6stdlife))</f>
        <v>0</v>
      </c>
      <c r="BI146" s="164">
        <f>IF(A6stdlife="n/a","n/a",IF(BI$3&gt;(A6stdlife+$E146),(Input!$J$148*(1+rvanilla)^0.5)-SUM($J146:BH146),(Input!$J$148*(1+rvanilla)^0.5)/A6stdlife))</f>
        <v>0</v>
      </c>
      <c r="BJ146" s="18"/>
      <c r="BK146" s="18"/>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idden="1" outlineLevel="2">
      <c r="A147" s="18"/>
      <c r="B147" s="18"/>
      <c r="C147" s="36"/>
      <c r="D147" s="479"/>
      <c r="E147" s="283">
        <v>5</v>
      </c>
      <c r="F147" s="38"/>
      <c r="G147" s="391"/>
      <c r="H147" s="308"/>
      <c r="I147" s="308"/>
      <c r="J147" s="308"/>
      <c r="K147" s="307"/>
      <c r="L147" s="164">
        <f>IF(A6stdlife="n/a","n/a",IF(L$3&gt;(A6stdlife+$E147),(Input!$K$148*(1+rvanilla)^0.5)-SUM($K147:K147),(Input!$K$148*(1+rvanilla)^0.5)/A6stdlife))</f>
        <v>0.17742708832855913</v>
      </c>
      <c r="M147" s="164">
        <f>IF(A6stdlife="n/a","n/a",IF(M$3&gt;(A6stdlife+$E147),(Input!$K$148*(1+rvanilla)^0.5)-SUM($K147:L147),(Input!$K$148*(1+rvanilla)^0.5)/A6stdlife))</f>
        <v>0.17742708832855913</v>
      </c>
      <c r="N147" s="164">
        <f>IF(A6stdlife="n/a","n/a",IF(N$3&gt;(A6stdlife+$E147),(Input!$K$148*(1+rvanilla)^0.5)-SUM($K147:M147),(Input!$K$148*(1+rvanilla)^0.5)/A6stdlife))</f>
        <v>0.17742708832855913</v>
      </c>
      <c r="O147" s="164">
        <f>IF(A6stdlife="n/a","n/a",IF(O$3&gt;(A6stdlife+$E147),(Input!$K$148*(1+rvanilla)^0.5)-SUM($K147:N147),(Input!$K$148*(1+rvanilla)^0.5)/A6stdlife))</f>
        <v>0.17742708832855913</v>
      </c>
      <c r="P147" s="164">
        <f>IF(A6stdlife="n/a","n/a",IF(P$3&gt;(A6stdlife+$E147),(Input!$K$148*(1+rvanilla)^0.5)-SUM($K147:O147),(Input!$K$148*(1+rvanilla)^0.5)/A6stdlife))</f>
        <v>0.17742708832855913</v>
      </c>
      <c r="Q147" s="164">
        <f>IF(A6stdlife="n/a","n/a",IF(Q$3&gt;(A6stdlife+$E147),(Input!$K$148*(1+rvanilla)^0.5)-SUM($K147:P147),(Input!$K$148*(1+rvanilla)^0.5)/A6stdlife))</f>
        <v>0.17742708832855913</v>
      </c>
      <c r="R147" s="164">
        <f>IF(A6stdlife="n/a","n/a",IF(R$3&gt;(A6stdlife+$E147),(Input!$K$148*(1+rvanilla)^0.5)-SUM($K147:Q147),(Input!$K$148*(1+rvanilla)^0.5)/A6stdlife))</f>
        <v>0.17742708832855913</v>
      </c>
      <c r="S147" s="164">
        <f>IF(A6stdlife="n/a","n/a",IF(S$3&gt;(A6stdlife+$E147),(Input!$K$148*(1+rvanilla)^0.5)-SUM($K147:R147),(Input!$K$148*(1+rvanilla)^0.5)/A6stdlife))</f>
        <v>0.17742708832855913</v>
      </c>
      <c r="T147" s="164">
        <f>IF(A6stdlife="n/a","n/a",IF(T$3&gt;(A6stdlife+$E147),(Input!$K$148*(1+rvanilla)^0.5)-SUM($K147:S147),(Input!$K$148*(1+rvanilla)^0.5)/A6stdlife))</f>
        <v>0.17742708832855913</v>
      </c>
      <c r="U147" s="164">
        <f>IF(A6stdlife="n/a","n/a",IF(U$3&gt;(A6stdlife+$E147),(Input!$K$148*(1+rvanilla)^0.5)-SUM($K147:T147),(Input!$K$148*(1+rvanilla)^0.5)/A6stdlife))</f>
        <v>0.17742708832855913</v>
      </c>
      <c r="V147" s="164">
        <f>IF(A6stdlife="n/a","n/a",IF(V$3&gt;(A6stdlife+$E147),(Input!$K$148*(1+rvanilla)^0.5)-SUM($K147:U147),(Input!$K$148*(1+rvanilla)^0.5)/A6stdlife))</f>
        <v>0.17742708832855913</v>
      </c>
      <c r="W147" s="164">
        <f>IF(A6stdlife="n/a","n/a",IF(W$3&gt;(A6stdlife+$E147),(Input!$K$148*(1+rvanilla)^0.5)-SUM($K147:V147),(Input!$K$148*(1+rvanilla)^0.5)/A6stdlife))</f>
        <v>0.17742708832855913</v>
      </c>
      <c r="X147" s="164">
        <f>IF(A6stdlife="n/a","n/a",IF(X$3&gt;(A6stdlife+$E147),(Input!$K$148*(1+rvanilla)^0.5)-SUM($K147:W147),(Input!$K$148*(1+rvanilla)^0.5)/A6stdlife))</f>
        <v>0.17742708832855913</v>
      </c>
      <c r="Y147" s="164">
        <f>IF(A6stdlife="n/a","n/a",IF(Y$3&gt;(A6stdlife+$E147),(Input!$K$148*(1+rvanilla)^0.5)-SUM($K147:X147),(Input!$K$148*(1+rvanilla)^0.5)/A6stdlife))</f>
        <v>0.17742708832855913</v>
      </c>
      <c r="Z147" s="164">
        <f>IF(A6stdlife="n/a","n/a",IF(Z$3&gt;(A6stdlife+$E147),(Input!$K$148*(1+rvanilla)^0.5)-SUM($K147:Y147),(Input!$K$148*(1+rvanilla)^0.5)/A6stdlife))</f>
        <v>0.17742708832855913</v>
      </c>
      <c r="AA147" s="164">
        <f>IF(A6stdlife="n/a","n/a",IF(AA$3&gt;(A6stdlife+$E147),(Input!$K$148*(1+rvanilla)^0.5)-SUM($K147:Z147),(Input!$K$148*(1+rvanilla)^0.5)/A6stdlife))</f>
        <v>0.17742708832855913</v>
      </c>
      <c r="AB147" s="164">
        <f>IF(A6stdlife="n/a","n/a",IF(AB$3&gt;(A6stdlife+$E147),(Input!$K$148*(1+rvanilla)^0.5)-SUM($K147:AA147),(Input!$K$148*(1+rvanilla)^0.5)/A6stdlife))</f>
        <v>0.17742708832855913</v>
      </c>
      <c r="AC147" s="164">
        <f>IF(A6stdlife="n/a","n/a",IF(AC$3&gt;(A6stdlife+$E147),(Input!$K$148*(1+rvanilla)^0.5)-SUM($K147:AB147),(Input!$K$148*(1+rvanilla)^0.5)/A6stdlife))</f>
        <v>0.17742708832855913</v>
      </c>
      <c r="AD147" s="164">
        <f>IF(A6stdlife="n/a","n/a",IF(AD$3&gt;(A6stdlife+$E147),(Input!$K$148*(1+rvanilla)^0.5)-SUM($K147:AC147),(Input!$K$148*(1+rvanilla)^0.5)/A6stdlife))</f>
        <v>0.17742708832855913</v>
      </c>
      <c r="AE147" s="164">
        <f>IF(A6stdlife="n/a","n/a",IF(AE$3&gt;(A6stdlife+$E147),(Input!$K$148*(1+rvanilla)^0.5)-SUM($K147:AD147),(Input!$K$148*(1+rvanilla)^0.5)/A6stdlife))</f>
        <v>0.17742708832855913</v>
      </c>
      <c r="AF147" s="164">
        <f>IF(A6stdlife="n/a","n/a",IF(AF$3&gt;(A6stdlife+$E147),(Input!$K$148*(1+rvanilla)^0.5)-SUM($K147:AE147),(Input!$K$148*(1+rvanilla)^0.5)/A6stdlife))</f>
        <v>0.17742708832855913</v>
      </c>
      <c r="AG147" s="164">
        <f>IF(A6stdlife="n/a","n/a",IF(AG$3&gt;(A6stdlife+$E147),(Input!$K$148*(1+rvanilla)^0.5)-SUM($K147:AF147),(Input!$K$148*(1+rvanilla)^0.5)/A6stdlife))</f>
        <v>0.17742708832855913</v>
      </c>
      <c r="AH147" s="164">
        <f>IF(A6stdlife="n/a","n/a",IF(AH$3&gt;(A6stdlife+$E147),(Input!$K$148*(1+rvanilla)^0.5)-SUM($K147:AG147),(Input!$K$148*(1+rvanilla)^0.5)/A6stdlife))</f>
        <v>0.17742708832855913</v>
      </c>
      <c r="AI147" s="164">
        <f>IF(A6stdlife="n/a","n/a",IF(AI$3&gt;(A6stdlife+$E147),(Input!$K$148*(1+rvanilla)^0.5)-SUM($K147:AH147),(Input!$K$148*(1+rvanilla)^0.5)/A6stdlife))</f>
        <v>0.17742708832855913</v>
      </c>
      <c r="AJ147" s="164">
        <f>IF(A6stdlife="n/a","n/a",IF(AJ$3&gt;(A6stdlife+$E147),(Input!$K$148*(1+rvanilla)^0.5)-SUM($K147:AI147),(Input!$K$148*(1+rvanilla)^0.5)/A6stdlife))</f>
        <v>0.17742708832855913</v>
      </c>
      <c r="AK147" s="164">
        <f>IF(A6stdlife="n/a","n/a",IF(AK$3&gt;(A6stdlife+$E147),(Input!$K$148*(1+rvanilla)^0.5)-SUM($K147:AJ147),(Input!$K$148*(1+rvanilla)^0.5)/A6stdlife))</f>
        <v>0.17742708832855913</v>
      </c>
      <c r="AL147" s="164">
        <f>IF(A6stdlife="n/a","n/a",IF(AL$3&gt;(A6stdlife+$E147),(Input!$K$148*(1+rvanilla)^0.5)-SUM($K147:AK147),(Input!$K$148*(1+rvanilla)^0.5)/A6stdlife))</f>
        <v>0.17742708832855913</v>
      </c>
      <c r="AM147" s="164">
        <f>IF(A6stdlife="n/a","n/a",IF(AM$3&gt;(A6stdlife+$E147),(Input!$K$148*(1+rvanilla)^0.5)-SUM($K147:AL147),(Input!$K$148*(1+rvanilla)^0.5)/A6stdlife))</f>
        <v>0.17742708832855913</v>
      </c>
      <c r="AN147" s="164">
        <f>IF(A6stdlife="n/a","n/a",IF(AN$3&gt;(A6stdlife+$E147),(Input!$K$148*(1+rvanilla)^0.5)-SUM($K147:AM147),(Input!$K$148*(1+rvanilla)^0.5)/A6stdlife))</f>
        <v>0.17742708832855913</v>
      </c>
      <c r="AO147" s="164">
        <f>IF(A6stdlife="n/a","n/a",IF(AO$3&gt;(A6stdlife+$E147),(Input!$K$148*(1+rvanilla)^0.5)-SUM($K147:AN147),(Input!$K$148*(1+rvanilla)^0.5)/A6stdlife))</f>
        <v>0.17742708832855913</v>
      </c>
      <c r="AP147" s="164">
        <f>IF(A6stdlife="n/a","n/a",IF(AP$3&gt;(A6stdlife+$E147),(Input!$K$148*(1+rvanilla)^0.5)-SUM($K147:AO147),(Input!$K$148*(1+rvanilla)^0.5)/A6stdlife))</f>
        <v>0.17742708832855913</v>
      </c>
      <c r="AQ147" s="164">
        <f>IF(A6stdlife="n/a","n/a",IF(AQ$3&gt;(A6stdlife+$E147),(Input!$K$148*(1+rvanilla)^0.5)-SUM($K147:AP147),(Input!$K$148*(1+rvanilla)^0.5)/A6stdlife))</f>
        <v>0.17742708832855913</v>
      </c>
      <c r="AR147" s="164">
        <f>IF(A6stdlife="n/a","n/a",IF(AR$3&gt;(A6stdlife+$E147),(Input!$K$148*(1+rvanilla)^0.5)-SUM($K147:AQ147),(Input!$K$148*(1+rvanilla)^0.5)/A6stdlife))</f>
        <v>0.17742708832855913</v>
      </c>
      <c r="AS147" s="164">
        <f>IF(A6stdlife="n/a","n/a",IF(AS$3&gt;(A6stdlife+$E147),(Input!$K$148*(1+rvanilla)^0.5)-SUM($K147:AR147),(Input!$K$148*(1+rvanilla)^0.5)/A6stdlife))</f>
        <v>0.17742708832855913</v>
      </c>
      <c r="AT147" s="164">
        <f>IF(A6stdlife="n/a","n/a",IF(AT$3&gt;(A6stdlife+$E147),(Input!$K$148*(1+rvanilla)^0.5)-SUM($K147:AS147),(Input!$K$148*(1+rvanilla)^0.5)/A6stdlife))</f>
        <v>0.17742708832855913</v>
      </c>
      <c r="AU147" s="164">
        <f>IF(A6stdlife="n/a","n/a",IF(AU$3&gt;(A6stdlife+$E147),(Input!$K$148*(1+rvanilla)^0.5)-SUM($K147:AT147),(Input!$K$148*(1+rvanilla)^0.5)/A6stdlife))</f>
        <v>0.17742708832855913</v>
      </c>
      <c r="AV147" s="164">
        <f>IF(A6stdlife="n/a","n/a",IF(AV$3&gt;(A6stdlife+$E147),(Input!$K$148*(1+rvanilla)^0.5)-SUM($K147:AU147),(Input!$K$148*(1+rvanilla)^0.5)/A6stdlife))</f>
        <v>0.17742708832855913</v>
      </c>
      <c r="AW147" s="164">
        <f>IF(A6stdlife="n/a","n/a",IF(AW$3&gt;(A6stdlife+$E147),(Input!$K$148*(1+rvanilla)^0.5)-SUM($K147:AV147),(Input!$K$148*(1+rvanilla)^0.5)/A6stdlife))</f>
        <v>0.17742708832855913</v>
      </c>
      <c r="AX147" s="164">
        <f>IF(A6stdlife="n/a","n/a",IF(AX$3&gt;(A6stdlife+$E147),(Input!$K$148*(1+rvanilla)^0.5)-SUM($K147:AW147),(Input!$K$148*(1+rvanilla)^0.5)/A6stdlife))</f>
        <v>0.17742708832855913</v>
      </c>
      <c r="AY147" s="164">
        <f>IF(A6stdlife="n/a","n/a",IF(AY$3&gt;(A6stdlife+$E147),(Input!$K$148*(1+rvanilla)^0.5)-SUM($K147:AX147),(Input!$K$148*(1+rvanilla)^0.5)/A6stdlife))</f>
        <v>0.17742708832855913</v>
      </c>
      <c r="AZ147" s="164">
        <f>IF(A6stdlife="n/a","n/a",IF(AZ$3&gt;(A6stdlife+$E147),(Input!$K$148*(1+rvanilla)^0.5)-SUM($K147:AY147),(Input!$K$148*(1+rvanilla)^0.5)/A6stdlife))</f>
        <v>0.17742708832855913</v>
      </c>
      <c r="BA147" s="164">
        <f>IF(A6stdlife="n/a","n/a",IF(BA$3&gt;(A6stdlife+$E147),(Input!$K$148*(1+rvanilla)^0.5)-SUM($K147:AZ147),(Input!$K$148*(1+rvanilla)^0.5)/A6stdlife))</f>
        <v>0.17742708832855913</v>
      </c>
      <c r="BB147" s="164">
        <f>IF(A6stdlife="n/a","n/a",IF(BB$3&gt;(A6stdlife+$E147),(Input!$K$148*(1+rvanilla)^0.5)-SUM($K147:BA147),(Input!$K$148*(1+rvanilla)^0.5)/A6stdlife))</f>
        <v>0.17742708832855913</v>
      </c>
      <c r="BC147" s="164">
        <f>IF(A6stdlife="n/a","n/a",IF(BC$3&gt;(A6stdlife+$E147),(Input!$K$148*(1+rvanilla)^0.5)-SUM($K147:BB147),(Input!$K$148*(1+rvanilla)^0.5)/A6stdlife))</f>
        <v>0.17742708832855913</v>
      </c>
      <c r="BD147" s="164">
        <f>IF(A6stdlife="n/a","n/a",IF(BD$3&gt;(A6stdlife+$E147),(Input!$K$148*(1+rvanilla)^0.5)-SUM($K147:BC147),(Input!$K$148*(1+rvanilla)^0.5)/A6stdlife))</f>
        <v>0.17742708832855913</v>
      </c>
      <c r="BE147" s="164">
        <f>IF(A6stdlife="n/a","n/a",IF(BE$3&gt;(A6stdlife+$E147),(Input!$K$148*(1+rvanilla)^0.5)-SUM($K147:BD147),(Input!$K$148*(1+rvanilla)^0.5)/A6stdlife))</f>
        <v>-7.1054273576010019E-15</v>
      </c>
      <c r="BF147" s="164">
        <f>IF(A6stdlife="n/a","n/a",IF(BF$3&gt;(A6stdlife+$E147),(Input!$K$148*(1+rvanilla)^0.5)-SUM($K147:BE147),(Input!$K$148*(1+rvanilla)^0.5)/A6stdlife))</f>
        <v>0</v>
      </c>
      <c r="BG147" s="164">
        <f>IF(A6stdlife="n/a","n/a",IF(BG$3&gt;(A6stdlife+$E147),(Input!$K$148*(1+rvanilla)^0.5)-SUM($K147:BF147),(Input!$K$148*(1+rvanilla)^0.5)/A6stdlife))</f>
        <v>0</v>
      </c>
      <c r="BH147" s="164">
        <f>IF(A6stdlife="n/a","n/a",IF(BH$3&gt;(A6stdlife+$E147),(Input!$K$148*(1+rvanilla)^0.5)-SUM($K147:BG147),(Input!$K$148*(1+rvanilla)^0.5)/A6stdlife))</f>
        <v>0</v>
      </c>
      <c r="BI147" s="164">
        <f>IF(A6stdlife="n/a","n/a",IF(BI$3&gt;(A6stdlife+$E147),(Input!$K$148*(1+rvanilla)^0.5)-SUM($K147:BH147),(Input!$K$148*(1+rvanilla)^0.5)/A6stdlife))</f>
        <v>0</v>
      </c>
      <c r="BJ147" s="18"/>
      <c r="BK147" s="18"/>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idden="1" outlineLevel="2">
      <c r="A148" s="18"/>
      <c r="B148" s="18"/>
      <c r="C148" s="36"/>
      <c r="D148" s="479"/>
      <c r="E148" s="283">
        <v>6</v>
      </c>
      <c r="F148" s="38"/>
      <c r="G148" s="391"/>
      <c r="H148" s="308"/>
      <c r="I148" s="308"/>
      <c r="J148" s="308"/>
      <c r="K148" s="308"/>
      <c r="L148" s="307"/>
      <c r="M148" s="164">
        <f>IF(A6stdlife="n/a","n/a",IF(M$3&gt;(A6stdlife+$E148),(Input!$L$148*(1+rvanilla)^0.5)-SUM($L148:L148),(Input!$L$148*(1+rvanilla)^0.5)/A6stdlife))</f>
        <v>0</v>
      </c>
      <c r="N148" s="164">
        <f>IF(A6stdlife="n/a","n/a",IF(N$3&gt;(A6stdlife+$E148),(Input!$L$148*(1+rvanilla)^0.5)-SUM($L148:M148),(Input!$L$148*(1+rvanilla)^0.5)/A6stdlife))</f>
        <v>0</v>
      </c>
      <c r="O148" s="164">
        <f>IF(A6stdlife="n/a","n/a",IF(O$3&gt;(A6stdlife+$E148),(Input!$L$148*(1+rvanilla)^0.5)-SUM($L148:N148),(Input!$L$148*(1+rvanilla)^0.5)/A6stdlife))</f>
        <v>0</v>
      </c>
      <c r="P148" s="164">
        <f>IF(A6stdlife="n/a","n/a",IF(P$3&gt;(A6stdlife+$E148),(Input!$L$148*(1+rvanilla)^0.5)-SUM($L148:O148),(Input!$L$148*(1+rvanilla)^0.5)/A6stdlife))</f>
        <v>0</v>
      </c>
      <c r="Q148" s="164">
        <f>IF(A6stdlife="n/a","n/a",IF(Q$3&gt;(A6stdlife+$E148),(Input!$L$148*(1+rvanilla)^0.5)-SUM($L148:P148),(Input!$L$148*(1+rvanilla)^0.5)/A6stdlife))</f>
        <v>0</v>
      </c>
      <c r="R148" s="164">
        <f>IF(A6stdlife="n/a","n/a",IF(R$3&gt;(A6stdlife+$E148),(Input!$L$148*(1+rvanilla)^0.5)-SUM($L148:Q148),(Input!$L$148*(1+rvanilla)^0.5)/A6stdlife))</f>
        <v>0</v>
      </c>
      <c r="S148" s="164">
        <f>IF(A6stdlife="n/a","n/a",IF(S$3&gt;(A6stdlife+$E148),(Input!$L$148*(1+rvanilla)^0.5)-SUM($L148:R148),(Input!$L$148*(1+rvanilla)^0.5)/A6stdlife))</f>
        <v>0</v>
      </c>
      <c r="T148" s="164">
        <f>IF(A6stdlife="n/a","n/a",IF(T$3&gt;(A6stdlife+$E148),(Input!$L$148*(1+rvanilla)^0.5)-SUM($L148:S148),(Input!$L$148*(1+rvanilla)^0.5)/A6stdlife))</f>
        <v>0</v>
      </c>
      <c r="U148" s="164">
        <f>IF(A6stdlife="n/a","n/a",IF(U$3&gt;(A6stdlife+$E148),(Input!$L$148*(1+rvanilla)^0.5)-SUM($L148:T148),(Input!$L$148*(1+rvanilla)^0.5)/A6stdlife))</f>
        <v>0</v>
      </c>
      <c r="V148" s="164">
        <f>IF(A6stdlife="n/a","n/a",IF(V$3&gt;(A6stdlife+$E148),(Input!$L$148*(1+rvanilla)^0.5)-SUM($L148:U148),(Input!$L$148*(1+rvanilla)^0.5)/A6stdlife))</f>
        <v>0</v>
      </c>
      <c r="W148" s="164">
        <f>IF(A6stdlife="n/a","n/a",IF(W$3&gt;(A6stdlife+$E148),(Input!$L$148*(1+rvanilla)^0.5)-SUM($L148:V148),(Input!$L$148*(1+rvanilla)^0.5)/A6stdlife))</f>
        <v>0</v>
      </c>
      <c r="X148" s="164">
        <f>IF(A6stdlife="n/a","n/a",IF(X$3&gt;(A6stdlife+$E148),(Input!$L$148*(1+rvanilla)^0.5)-SUM($L148:W148),(Input!$L$148*(1+rvanilla)^0.5)/A6stdlife))</f>
        <v>0</v>
      </c>
      <c r="Y148" s="164">
        <f>IF(A6stdlife="n/a","n/a",IF(Y$3&gt;(A6stdlife+$E148),(Input!$L$148*(1+rvanilla)^0.5)-SUM($L148:X148),(Input!$L$148*(1+rvanilla)^0.5)/A6stdlife))</f>
        <v>0</v>
      </c>
      <c r="Z148" s="164">
        <f>IF(A6stdlife="n/a","n/a",IF(Z$3&gt;(A6stdlife+$E148),(Input!$L$148*(1+rvanilla)^0.5)-SUM($L148:Y148),(Input!$L$148*(1+rvanilla)^0.5)/A6stdlife))</f>
        <v>0</v>
      </c>
      <c r="AA148" s="164">
        <f>IF(A6stdlife="n/a","n/a",IF(AA$3&gt;(A6stdlife+$E148),(Input!$L$148*(1+rvanilla)^0.5)-SUM($L148:Z148),(Input!$L$148*(1+rvanilla)^0.5)/A6stdlife))</f>
        <v>0</v>
      </c>
      <c r="AB148" s="164">
        <f>IF(A6stdlife="n/a","n/a",IF(AB$3&gt;(A6stdlife+$E148),(Input!$L$148*(1+rvanilla)^0.5)-SUM($L148:AA148),(Input!$L$148*(1+rvanilla)^0.5)/A6stdlife))</f>
        <v>0</v>
      </c>
      <c r="AC148" s="164">
        <f>IF(A6stdlife="n/a","n/a",IF(AC$3&gt;(A6stdlife+$E148),(Input!$L$148*(1+rvanilla)^0.5)-SUM($L148:AB148),(Input!$L$148*(1+rvanilla)^0.5)/A6stdlife))</f>
        <v>0</v>
      </c>
      <c r="AD148" s="164">
        <f>IF(A6stdlife="n/a","n/a",IF(AD$3&gt;(A6stdlife+$E148),(Input!$L$148*(1+rvanilla)^0.5)-SUM($L148:AC148),(Input!$L$148*(1+rvanilla)^0.5)/A6stdlife))</f>
        <v>0</v>
      </c>
      <c r="AE148" s="164">
        <f>IF(A6stdlife="n/a","n/a",IF(AE$3&gt;(A6stdlife+$E148),(Input!$L$148*(1+rvanilla)^0.5)-SUM($L148:AD148),(Input!$L$148*(1+rvanilla)^0.5)/A6stdlife))</f>
        <v>0</v>
      </c>
      <c r="AF148" s="164">
        <f>IF(A6stdlife="n/a","n/a",IF(AF$3&gt;(A6stdlife+$E148),(Input!$L$148*(1+rvanilla)^0.5)-SUM($L148:AE148),(Input!$L$148*(1+rvanilla)^0.5)/A6stdlife))</f>
        <v>0</v>
      </c>
      <c r="AG148" s="164">
        <f>IF(A6stdlife="n/a","n/a",IF(AG$3&gt;(A6stdlife+$E148),(Input!$L$148*(1+rvanilla)^0.5)-SUM($L148:AF148),(Input!$L$148*(1+rvanilla)^0.5)/A6stdlife))</f>
        <v>0</v>
      </c>
      <c r="AH148" s="164">
        <f>IF(A6stdlife="n/a","n/a",IF(AH$3&gt;(A6stdlife+$E148),(Input!$L$148*(1+rvanilla)^0.5)-SUM($L148:AG148),(Input!$L$148*(1+rvanilla)^0.5)/A6stdlife))</f>
        <v>0</v>
      </c>
      <c r="AI148" s="164">
        <f>IF(A6stdlife="n/a","n/a",IF(AI$3&gt;(A6stdlife+$E148),(Input!$L$148*(1+rvanilla)^0.5)-SUM($L148:AH148),(Input!$L$148*(1+rvanilla)^0.5)/A6stdlife))</f>
        <v>0</v>
      </c>
      <c r="AJ148" s="164">
        <f>IF(A6stdlife="n/a","n/a",IF(AJ$3&gt;(A6stdlife+$E148),(Input!$L$148*(1+rvanilla)^0.5)-SUM($L148:AI148),(Input!$L$148*(1+rvanilla)^0.5)/A6stdlife))</f>
        <v>0</v>
      </c>
      <c r="AK148" s="164">
        <f>IF(A6stdlife="n/a","n/a",IF(AK$3&gt;(A6stdlife+$E148),(Input!$L$148*(1+rvanilla)^0.5)-SUM($L148:AJ148),(Input!$L$148*(1+rvanilla)^0.5)/A6stdlife))</f>
        <v>0</v>
      </c>
      <c r="AL148" s="164">
        <f>IF(A6stdlife="n/a","n/a",IF(AL$3&gt;(A6stdlife+$E148),(Input!$L$148*(1+rvanilla)^0.5)-SUM($L148:AK148),(Input!$L$148*(1+rvanilla)^0.5)/A6stdlife))</f>
        <v>0</v>
      </c>
      <c r="AM148" s="164">
        <f>IF(A6stdlife="n/a","n/a",IF(AM$3&gt;(A6stdlife+$E148),(Input!$L$148*(1+rvanilla)^0.5)-SUM($L148:AL148),(Input!$L$148*(1+rvanilla)^0.5)/A6stdlife))</f>
        <v>0</v>
      </c>
      <c r="AN148" s="164">
        <f>IF(A6stdlife="n/a","n/a",IF(AN$3&gt;(A6stdlife+$E148),(Input!$L$148*(1+rvanilla)^0.5)-SUM($L148:AM148),(Input!$L$148*(1+rvanilla)^0.5)/A6stdlife))</f>
        <v>0</v>
      </c>
      <c r="AO148" s="164">
        <f>IF(A6stdlife="n/a","n/a",IF(AO$3&gt;(A6stdlife+$E148),(Input!$L$148*(1+rvanilla)^0.5)-SUM($L148:AN148),(Input!$L$148*(1+rvanilla)^0.5)/A6stdlife))</f>
        <v>0</v>
      </c>
      <c r="AP148" s="164">
        <f>IF(A6stdlife="n/a","n/a",IF(AP$3&gt;(A6stdlife+$E148),(Input!$L$148*(1+rvanilla)^0.5)-SUM($L148:AO148),(Input!$L$148*(1+rvanilla)^0.5)/A6stdlife))</f>
        <v>0</v>
      </c>
      <c r="AQ148" s="164">
        <f>IF(A6stdlife="n/a","n/a",IF(AQ$3&gt;(A6stdlife+$E148),(Input!$L$148*(1+rvanilla)^0.5)-SUM($L148:AP148),(Input!$L$148*(1+rvanilla)^0.5)/A6stdlife))</f>
        <v>0</v>
      </c>
      <c r="AR148" s="164">
        <f>IF(A6stdlife="n/a","n/a",IF(AR$3&gt;(A6stdlife+$E148),(Input!$L$148*(1+rvanilla)^0.5)-SUM($L148:AQ148),(Input!$L$148*(1+rvanilla)^0.5)/A6stdlife))</f>
        <v>0</v>
      </c>
      <c r="AS148" s="164">
        <f>IF(A6stdlife="n/a","n/a",IF(AS$3&gt;(A6stdlife+$E148),(Input!$L$148*(1+rvanilla)^0.5)-SUM($L148:AR148),(Input!$L$148*(1+rvanilla)^0.5)/A6stdlife))</f>
        <v>0</v>
      </c>
      <c r="AT148" s="164">
        <f>IF(A6stdlife="n/a","n/a",IF(AT$3&gt;(A6stdlife+$E148),(Input!$L$148*(1+rvanilla)^0.5)-SUM($L148:AS148),(Input!$L$148*(1+rvanilla)^0.5)/A6stdlife))</f>
        <v>0</v>
      </c>
      <c r="AU148" s="164">
        <f>IF(A6stdlife="n/a","n/a",IF(AU$3&gt;(A6stdlife+$E148),(Input!$L$148*(1+rvanilla)^0.5)-SUM($L148:AT148),(Input!$L$148*(1+rvanilla)^0.5)/A6stdlife))</f>
        <v>0</v>
      </c>
      <c r="AV148" s="164">
        <f>IF(A6stdlife="n/a","n/a",IF(AV$3&gt;(A6stdlife+$E148),(Input!$L$148*(1+rvanilla)^0.5)-SUM($L148:AU148),(Input!$L$148*(1+rvanilla)^0.5)/A6stdlife))</f>
        <v>0</v>
      </c>
      <c r="AW148" s="164">
        <f>IF(A6stdlife="n/a","n/a",IF(AW$3&gt;(A6stdlife+$E148),(Input!$L$148*(1+rvanilla)^0.5)-SUM($L148:AV148),(Input!$L$148*(1+rvanilla)^0.5)/A6stdlife))</f>
        <v>0</v>
      </c>
      <c r="AX148" s="164">
        <f>IF(A6stdlife="n/a","n/a",IF(AX$3&gt;(A6stdlife+$E148),(Input!$L$148*(1+rvanilla)^0.5)-SUM($L148:AW148),(Input!$L$148*(1+rvanilla)^0.5)/A6stdlife))</f>
        <v>0</v>
      </c>
      <c r="AY148" s="164">
        <f>IF(A6stdlife="n/a","n/a",IF(AY$3&gt;(A6stdlife+$E148),(Input!$L$148*(1+rvanilla)^0.5)-SUM($L148:AX148),(Input!$L$148*(1+rvanilla)^0.5)/A6stdlife))</f>
        <v>0</v>
      </c>
      <c r="AZ148" s="164">
        <f>IF(A6stdlife="n/a","n/a",IF(AZ$3&gt;(A6stdlife+$E148),(Input!$L$148*(1+rvanilla)^0.5)-SUM($L148:AY148),(Input!$L$148*(1+rvanilla)^0.5)/A6stdlife))</f>
        <v>0</v>
      </c>
      <c r="BA148" s="164">
        <f>IF(A6stdlife="n/a","n/a",IF(BA$3&gt;(A6stdlife+$E148),(Input!$L$148*(1+rvanilla)^0.5)-SUM($L148:AZ148),(Input!$L$148*(1+rvanilla)^0.5)/A6stdlife))</f>
        <v>0</v>
      </c>
      <c r="BB148" s="164">
        <f>IF(A6stdlife="n/a","n/a",IF(BB$3&gt;(A6stdlife+$E148),(Input!$L$148*(1+rvanilla)^0.5)-SUM($L148:BA148),(Input!$L$148*(1+rvanilla)^0.5)/A6stdlife))</f>
        <v>0</v>
      </c>
      <c r="BC148" s="164">
        <f>IF(A6stdlife="n/a","n/a",IF(BC$3&gt;(A6stdlife+$E148),(Input!$L$148*(1+rvanilla)^0.5)-SUM($L148:BB148),(Input!$L$148*(1+rvanilla)^0.5)/A6stdlife))</f>
        <v>0</v>
      </c>
      <c r="BD148" s="164">
        <f>IF(A6stdlife="n/a","n/a",IF(BD$3&gt;(A6stdlife+$E148),(Input!$L$148*(1+rvanilla)^0.5)-SUM($L148:BC148),(Input!$L$148*(1+rvanilla)^0.5)/A6stdlife))</f>
        <v>0</v>
      </c>
      <c r="BE148" s="164">
        <f>IF(A6stdlife="n/a","n/a",IF(BE$3&gt;(A6stdlife+$E148),(Input!$L$148*(1+rvanilla)^0.5)-SUM($L148:BD148),(Input!$L$148*(1+rvanilla)^0.5)/A6stdlife))</f>
        <v>0</v>
      </c>
      <c r="BF148" s="164">
        <f>IF(A6stdlife="n/a","n/a",IF(BF$3&gt;(A6stdlife+$E148),(Input!$L$148*(1+rvanilla)^0.5)-SUM($L148:BE148),(Input!$L$148*(1+rvanilla)^0.5)/A6stdlife))</f>
        <v>0</v>
      </c>
      <c r="BG148" s="164">
        <f>IF(A6stdlife="n/a","n/a",IF(BG$3&gt;(A6stdlife+$E148),(Input!$L$148*(1+rvanilla)^0.5)-SUM($L148:BF148),(Input!$L$148*(1+rvanilla)^0.5)/A6stdlife))</f>
        <v>0</v>
      </c>
      <c r="BH148" s="164">
        <f>IF(A6stdlife="n/a","n/a",IF(BH$3&gt;(A6stdlife+$E148),(Input!$L$148*(1+rvanilla)^0.5)-SUM($L148:BG148),(Input!$L$148*(1+rvanilla)^0.5)/A6stdlife))</f>
        <v>0</v>
      </c>
      <c r="BI148" s="164">
        <f>IF(A6stdlife="n/a","n/a",IF(BI$3&gt;(A6stdlife+$E148),(Input!$L$148*(1+rvanilla)^0.5)-SUM($L148:BH148),(Input!$L$148*(1+rvanilla)^0.5)/A6stdlife))</f>
        <v>0</v>
      </c>
      <c r="BJ148" s="18"/>
      <c r="BK148" s="1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idden="1" outlineLevel="2">
      <c r="A149" s="18"/>
      <c r="B149" s="18"/>
      <c r="C149" s="36"/>
      <c r="D149" s="479"/>
      <c r="E149" s="283">
        <v>7</v>
      </c>
      <c r="F149" s="38"/>
      <c r="G149" s="391"/>
      <c r="H149" s="308"/>
      <c r="I149" s="308"/>
      <c r="J149" s="308"/>
      <c r="K149" s="308"/>
      <c r="L149" s="308"/>
      <c r="M149" s="307"/>
      <c r="N149" s="164">
        <f>IF(A6stdlife="n/a","n/a",IF(N$3&gt;(A6stdlife+$E149),(Input!$M$148*(1+rvanilla)^0.5)-SUM($M149:M149),(Input!$M$148*(1+rvanilla)^0.5)/A6stdlife))</f>
        <v>0</v>
      </c>
      <c r="O149" s="164">
        <f>IF(A6stdlife="n/a","n/a",IF(O$3&gt;(A6stdlife+$E149),(Input!$M$148*(1+rvanilla)^0.5)-SUM($M149:N149),(Input!$M$148*(1+rvanilla)^0.5)/A6stdlife))</f>
        <v>0</v>
      </c>
      <c r="P149" s="164">
        <f>IF(A6stdlife="n/a","n/a",IF(P$3&gt;(A6stdlife+$E149),(Input!$M$148*(1+rvanilla)^0.5)-SUM($M149:O149),(Input!$M$148*(1+rvanilla)^0.5)/A6stdlife))</f>
        <v>0</v>
      </c>
      <c r="Q149" s="164">
        <f>IF(A6stdlife="n/a","n/a",IF(Q$3&gt;(A6stdlife+$E149),(Input!$M$148*(1+rvanilla)^0.5)-SUM($M149:P149),(Input!$M$148*(1+rvanilla)^0.5)/A6stdlife))</f>
        <v>0</v>
      </c>
      <c r="R149" s="164">
        <f>IF(A6stdlife="n/a","n/a",IF(R$3&gt;(A6stdlife+$E149),(Input!$M$148*(1+rvanilla)^0.5)-SUM($M149:Q149),(Input!$M$148*(1+rvanilla)^0.5)/A6stdlife))</f>
        <v>0</v>
      </c>
      <c r="S149" s="164">
        <f>IF(A6stdlife="n/a","n/a",IF(S$3&gt;(A6stdlife+$E149),(Input!$M$148*(1+rvanilla)^0.5)-SUM($M149:R149),(Input!$M$148*(1+rvanilla)^0.5)/A6stdlife))</f>
        <v>0</v>
      </c>
      <c r="T149" s="164">
        <f>IF(A6stdlife="n/a","n/a",IF(T$3&gt;(A6stdlife+$E149),(Input!$M$148*(1+rvanilla)^0.5)-SUM($M149:S149),(Input!$M$148*(1+rvanilla)^0.5)/A6stdlife))</f>
        <v>0</v>
      </c>
      <c r="U149" s="164">
        <f>IF(A6stdlife="n/a","n/a",IF(U$3&gt;(A6stdlife+$E149),(Input!$M$148*(1+rvanilla)^0.5)-SUM($M149:T149),(Input!$M$148*(1+rvanilla)^0.5)/A6stdlife))</f>
        <v>0</v>
      </c>
      <c r="V149" s="164">
        <f>IF(A6stdlife="n/a","n/a",IF(V$3&gt;(A6stdlife+$E149),(Input!$M$148*(1+rvanilla)^0.5)-SUM($M149:U149),(Input!$M$148*(1+rvanilla)^0.5)/A6stdlife))</f>
        <v>0</v>
      </c>
      <c r="W149" s="164">
        <f>IF(A6stdlife="n/a","n/a",IF(W$3&gt;(A6stdlife+$E149),(Input!$M$148*(1+rvanilla)^0.5)-SUM($M149:V149),(Input!$M$148*(1+rvanilla)^0.5)/A6stdlife))</f>
        <v>0</v>
      </c>
      <c r="X149" s="164">
        <f>IF(A6stdlife="n/a","n/a",IF(X$3&gt;(A6stdlife+$E149),(Input!$M$148*(1+rvanilla)^0.5)-SUM($M149:W149),(Input!$M$148*(1+rvanilla)^0.5)/A6stdlife))</f>
        <v>0</v>
      </c>
      <c r="Y149" s="164">
        <f>IF(A6stdlife="n/a","n/a",IF(Y$3&gt;(A6stdlife+$E149),(Input!$M$148*(1+rvanilla)^0.5)-SUM($M149:X149),(Input!$M$148*(1+rvanilla)^0.5)/A6stdlife))</f>
        <v>0</v>
      </c>
      <c r="Z149" s="164">
        <f>IF(A6stdlife="n/a","n/a",IF(Z$3&gt;(A6stdlife+$E149),(Input!$M$148*(1+rvanilla)^0.5)-SUM($M149:Y149),(Input!$M$148*(1+rvanilla)^0.5)/A6stdlife))</f>
        <v>0</v>
      </c>
      <c r="AA149" s="164">
        <f>IF(A6stdlife="n/a","n/a",IF(AA$3&gt;(A6stdlife+$E149),(Input!$M$148*(1+rvanilla)^0.5)-SUM($M149:Z149),(Input!$M$148*(1+rvanilla)^0.5)/A6stdlife))</f>
        <v>0</v>
      </c>
      <c r="AB149" s="164">
        <f>IF(A6stdlife="n/a","n/a",IF(AB$3&gt;(A6stdlife+$E149),(Input!$M$148*(1+rvanilla)^0.5)-SUM($M149:AA149),(Input!$M$148*(1+rvanilla)^0.5)/A6stdlife))</f>
        <v>0</v>
      </c>
      <c r="AC149" s="164">
        <f>IF(A6stdlife="n/a","n/a",IF(AC$3&gt;(A6stdlife+$E149),(Input!$M$148*(1+rvanilla)^0.5)-SUM($M149:AB149),(Input!$M$148*(1+rvanilla)^0.5)/A6stdlife))</f>
        <v>0</v>
      </c>
      <c r="AD149" s="164">
        <f>IF(A6stdlife="n/a","n/a",IF(AD$3&gt;(A6stdlife+$E149),(Input!$M$148*(1+rvanilla)^0.5)-SUM($M149:AC149),(Input!$M$148*(1+rvanilla)^0.5)/A6stdlife))</f>
        <v>0</v>
      </c>
      <c r="AE149" s="164">
        <f>IF(A6stdlife="n/a","n/a",IF(AE$3&gt;(A6stdlife+$E149),(Input!$M$148*(1+rvanilla)^0.5)-SUM($M149:AD149),(Input!$M$148*(1+rvanilla)^0.5)/A6stdlife))</f>
        <v>0</v>
      </c>
      <c r="AF149" s="164">
        <f>IF(A6stdlife="n/a","n/a",IF(AF$3&gt;(A6stdlife+$E149),(Input!$M$148*(1+rvanilla)^0.5)-SUM($M149:AE149),(Input!$M$148*(1+rvanilla)^0.5)/A6stdlife))</f>
        <v>0</v>
      </c>
      <c r="AG149" s="164">
        <f>IF(A6stdlife="n/a","n/a",IF(AG$3&gt;(A6stdlife+$E149),(Input!$M$148*(1+rvanilla)^0.5)-SUM($M149:AF149),(Input!$M$148*(1+rvanilla)^0.5)/A6stdlife))</f>
        <v>0</v>
      </c>
      <c r="AH149" s="164">
        <f>IF(A6stdlife="n/a","n/a",IF(AH$3&gt;(A6stdlife+$E149),(Input!$M$148*(1+rvanilla)^0.5)-SUM($M149:AG149),(Input!$M$148*(1+rvanilla)^0.5)/A6stdlife))</f>
        <v>0</v>
      </c>
      <c r="AI149" s="164">
        <f>IF(A6stdlife="n/a","n/a",IF(AI$3&gt;(A6stdlife+$E149),(Input!$M$148*(1+rvanilla)^0.5)-SUM($M149:AH149),(Input!$M$148*(1+rvanilla)^0.5)/A6stdlife))</f>
        <v>0</v>
      </c>
      <c r="AJ149" s="164">
        <f>IF(A6stdlife="n/a","n/a",IF(AJ$3&gt;(A6stdlife+$E149),(Input!$M$148*(1+rvanilla)^0.5)-SUM($M149:AI149),(Input!$M$148*(1+rvanilla)^0.5)/A6stdlife))</f>
        <v>0</v>
      </c>
      <c r="AK149" s="164">
        <f>IF(A6stdlife="n/a","n/a",IF(AK$3&gt;(A6stdlife+$E149),(Input!$M$148*(1+rvanilla)^0.5)-SUM($M149:AJ149),(Input!$M$148*(1+rvanilla)^0.5)/A6stdlife))</f>
        <v>0</v>
      </c>
      <c r="AL149" s="164">
        <f>IF(A6stdlife="n/a","n/a",IF(AL$3&gt;(A6stdlife+$E149),(Input!$M$148*(1+rvanilla)^0.5)-SUM($M149:AK149),(Input!$M$148*(1+rvanilla)^0.5)/A6stdlife))</f>
        <v>0</v>
      </c>
      <c r="AM149" s="164">
        <f>IF(A6stdlife="n/a","n/a",IF(AM$3&gt;(A6stdlife+$E149),(Input!$M$148*(1+rvanilla)^0.5)-SUM($M149:AL149),(Input!$M$148*(1+rvanilla)^0.5)/A6stdlife))</f>
        <v>0</v>
      </c>
      <c r="AN149" s="164">
        <f>IF(A6stdlife="n/a","n/a",IF(AN$3&gt;(A6stdlife+$E149),(Input!$M$148*(1+rvanilla)^0.5)-SUM($M149:AM149),(Input!$M$148*(1+rvanilla)^0.5)/A6stdlife))</f>
        <v>0</v>
      </c>
      <c r="AO149" s="164">
        <f>IF(A6stdlife="n/a","n/a",IF(AO$3&gt;(A6stdlife+$E149),(Input!$M$148*(1+rvanilla)^0.5)-SUM($M149:AN149),(Input!$M$148*(1+rvanilla)^0.5)/A6stdlife))</f>
        <v>0</v>
      </c>
      <c r="AP149" s="164">
        <f>IF(A6stdlife="n/a","n/a",IF(AP$3&gt;(A6stdlife+$E149),(Input!$M$148*(1+rvanilla)^0.5)-SUM($M149:AO149),(Input!$M$148*(1+rvanilla)^0.5)/A6stdlife))</f>
        <v>0</v>
      </c>
      <c r="AQ149" s="164">
        <f>IF(A6stdlife="n/a","n/a",IF(AQ$3&gt;(A6stdlife+$E149),(Input!$M$148*(1+rvanilla)^0.5)-SUM($M149:AP149),(Input!$M$148*(1+rvanilla)^0.5)/A6stdlife))</f>
        <v>0</v>
      </c>
      <c r="AR149" s="164">
        <f>IF(A6stdlife="n/a","n/a",IF(AR$3&gt;(A6stdlife+$E149),(Input!$M$148*(1+rvanilla)^0.5)-SUM($M149:AQ149),(Input!$M$148*(1+rvanilla)^0.5)/A6stdlife))</f>
        <v>0</v>
      </c>
      <c r="AS149" s="164">
        <f>IF(A6stdlife="n/a","n/a",IF(AS$3&gt;(A6stdlife+$E149),(Input!$M$148*(1+rvanilla)^0.5)-SUM($M149:AR149),(Input!$M$148*(1+rvanilla)^0.5)/A6stdlife))</f>
        <v>0</v>
      </c>
      <c r="AT149" s="164">
        <f>IF(A6stdlife="n/a","n/a",IF(AT$3&gt;(A6stdlife+$E149),(Input!$M$148*(1+rvanilla)^0.5)-SUM($M149:AS149),(Input!$M$148*(1+rvanilla)^0.5)/A6stdlife))</f>
        <v>0</v>
      </c>
      <c r="AU149" s="164">
        <f>IF(A6stdlife="n/a","n/a",IF(AU$3&gt;(A6stdlife+$E149),(Input!$M$148*(1+rvanilla)^0.5)-SUM($M149:AT149),(Input!$M$148*(1+rvanilla)^0.5)/A6stdlife))</f>
        <v>0</v>
      </c>
      <c r="AV149" s="164">
        <f>IF(A6stdlife="n/a","n/a",IF(AV$3&gt;(A6stdlife+$E149),(Input!$M$148*(1+rvanilla)^0.5)-SUM($M149:AU149),(Input!$M$148*(1+rvanilla)^0.5)/A6stdlife))</f>
        <v>0</v>
      </c>
      <c r="AW149" s="164">
        <f>IF(A6stdlife="n/a","n/a",IF(AW$3&gt;(A6stdlife+$E149),(Input!$M$148*(1+rvanilla)^0.5)-SUM($M149:AV149),(Input!$M$148*(1+rvanilla)^0.5)/A6stdlife))</f>
        <v>0</v>
      </c>
      <c r="AX149" s="164">
        <f>IF(A6stdlife="n/a","n/a",IF(AX$3&gt;(A6stdlife+$E149),(Input!$M$148*(1+rvanilla)^0.5)-SUM($M149:AW149),(Input!$M$148*(1+rvanilla)^0.5)/A6stdlife))</f>
        <v>0</v>
      </c>
      <c r="AY149" s="164">
        <f>IF(A6stdlife="n/a","n/a",IF(AY$3&gt;(A6stdlife+$E149),(Input!$M$148*(1+rvanilla)^0.5)-SUM($M149:AX149),(Input!$M$148*(1+rvanilla)^0.5)/A6stdlife))</f>
        <v>0</v>
      </c>
      <c r="AZ149" s="164">
        <f>IF(A6stdlife="n/a","n/a",IF(AZ$3&gt;(A6stdlife+$E149),(Input!$M$148*(1+rvanilla)^0.5)-SUM($M149:AY149),(Input!$M$148*(1+rvanilla)^0.5)/A6stdlife))</f>
        <v>0</v>
      </c>
      <c r="BA149" s="164">
        <f>IF(A6stdlife="n/a","n/a",IF(BA$3&gt;(A6stdlife+$E149),(Input!$M$148*(1+rvanilla)^0.5)-SUM($M149:AZ149),(Input!$M$148*(1+rvanilla)^0.5)/A6stdlife))</f>
        <v>0</v>
      </c>
      <c r="BB149" s="164">
        <f>IF(A6stdlife="n/a","n/a",IF(BB$3&gt;(A6stdlife+$E149),(Input!$M$148*(1+rvanilla)^0.5)-SUM($M149:BA149),(Input!$M$148*(1+rvanilla)^0.5)/A6stdlife))</f>
        <v>0</v>
      </c>
      <c r="BC149" s="164">
        <f>IF(A6stdlife="n/a","n/a",IF(BC$3&gt;(A6stdlife+$E149),(Input!$M$148*(1+rvanilla)^0.5)-SUM($M149:BB149),(Input!$M$148*(1+rvanilla)^0.5)/A6stdlife))</f>
        <v>0</v>
      </c>
      <c r="BD149" s="164">
        <f>IF(A6stdlife="n/a","n/a",IF(BD$3&gt;(A6stdlife+$E149),(Input!$M$148*(1+rvanilla)^0.5)-SUM($M149:BC149),(Input!$M$148*(1+rvanilla)^0.5)/A6stdlife))</f>
        <v>0</v>
      </c>
      <c r="BE149" s="164">
        <f>IF(A6stdlife="n/a","n/a",IF(BE$3&gt;(A6stdlife+$E149),(Input!$M$148*(1+rvanilla)^0.5)-SUM($M149:BD149),(Input!$M$148*(1+rvanilla)^0.5)/A6stdlife))</f>
        <v>0</v>
      </c>
      <c r="BF149" s="164">
        <f>IF(A6stdlife="n/a","n/a",IF(BF$3&gt;(A6stdlife+$E149),(Input!$M$148*(1+rvanilla)^0.5)-SUM($M149:BE149),(Input!$M$148*(1+rvanilla)^0.5)/A6stdlife))</f>
        <v>0</v>
      </c>
      <c r="BG149" s="164">
        <f>IF(A6stdlife="n/a","n/a",IF(BG$3&gt;(A6stdlife+$E149),(Input!$M$148*(1+rvanilla)^0.5)-SUM($M149:BF149),(Input!$M$148*(1+rvanilla)^0.5)/A6stdlife))</f>
        <v>0</v>
      </c>
      <c r="BH149" s="164">
        <f>IF(A6stdlife="n/a","n/a",IF(BH$3&gt;(A6stdlife+$E149),(Input!$M$148*(1+rvanilla)^0.5)-SUM($M149:BG149),(Input!$M$148*(1+rvanilla)^0.5)/A6stdlife))</f>
        <v>0</v>
      </c>
      <c r="BI149" s="164">
        <f>IF(A6stdlife="n/a","n/a",IF(BI$3&gt;(A6stdlife+$E149),(Input!$M$148*(1+rvanilla)^0.5)-SUM($M149:BH149),(Input!$M$148*(1+rvanilla)^0.5)/A6stdlife))</f>
        <v>0</v>
      </c>
      <c r="BJ149" s="18"/>
      <c r="BK149" s="18"/>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idden="1" outlineLevel="2">
      <c r="A150" s="18"/>
      <c r="B150" s="18"/>
      <c r="C150" s="36"/>
      <c r="D150" s="479"/>
      <c r="E150" s="283">
        <v>8</v>
      </c>
      <c r="F150" s="38"/>
      <c r="G150" s="391"/>
      <c r="H150" s="308"/>
      <c r="I150" s="308"/>
      <c r="J150" s="308"/>
      <c r="K150" s="308"/>
      <c r="L150" s="308"/>
      <c r="M150" s="308"/>
      <c r="N150" s="307"/>
      <c r="O150" s="164">
        <f>IF(A6stdlife="n/a","n/a",IF(O$3&gt;(A6stdlife+$E150),(Input!$N$148*(1+rvanilla)^0.5)-SUM($N150:N150),(Input!$N$148*(1+rvanilla)^0.5)/A6stdlife))</f>
        <v>0</v>
      </c>
      <c r="P150" s="164">
        <f>IF(A6stdlife="n/a","n/a",IF(P$3&gt;(A6stdlife+$E150),(Input!$N$148*(1+rvanilla)^0.5)-SUM($N150:O150),(Input!$N$148*(1+rvanilla)^0.5)/A6stdlife))</f>
        <v>0</v>
      </c>
      <c r="Q150" s="164">
        <f>IF(A6stdlife="n/a","n/a",IF(Q$3&gt;(A6stdlife+$E150),(Input!$N$148*(1+rvanilla)^0.5)-SUM($N150:P150),(Input!$N$148*(1+rvanilla)^0.5)/A6stdlife))</f>
        <v>0</v>
      </c>
      <c r="R150" s="164">
        <f>IF(A6stdlife="n/a","n/a",IF(R$3&gt;(A6stdlife+$E150),(Input!$N$148*(1+rvanilla)^0.5)-SUM($N150:Q150),(Input!$N$148*(1+rvanilla)^0.5)/A6stdlife))</f>
        <v>0</v>
      </c>
      <c r="S150" s="164">
        <f>IF(A6stdlife="n/a","n/a",IF(S$3&gt;(A6stdlife+$E150),(Input!$N$148*(1+rvanilla)^0.5)-SUM($N150:R150),(Input!$N$148*(1+rvanilla)^0.5)/A6stdlife))</f>
        <v>0</v>
      </c>
      <c r="T150" s="164">
        <f>IF(A6stdlife="n/a","n/a",IF(T$3&gt;(A6stdlife+$E150),(Input!$N$148*(1+rvanilla)^0.5)-SUM($N150:S150),(Input!$N$148*(1+rvanilla)^0.5)/A6stdlife))</f>
        <v>0</v>
      </c>
      <c r="U150" s="164">
        <f>IF(A6stdlife="n/a","n/a",IF(U$3&gt;(A6stdlife+$E150),(Input!$N$148*(1+rvanilla)^0.5)-SUM($N150:T150),(Input!$N$148*(1+rvanilla)^0.5)/A6stdlife))</f>
        <v>0</v>
      </c>
      <c r="V150" s="164">
        <f>IF(A6stdlife="n/a","n/a",IF(V$3&gt;(A6stdlife+$E150),(Input!$N$148*(1+rvanilla)^0.5)-SUM($N150:U150),(Input!$N$148*(1+rvanilla)^0.5)/A6stdlife))</f>
        <v>0</v>
      </c>
      <c r="W150" s="164">
        <f>IF(A6stdlife="n/a","n/a",IF(W$3&gt;(A6stdlife+$E150),(Input!$N$148*(1+rvanilla)^0.5)-SUM($N150:V150),(Input!$N$148*(1+rvanilla)^0.5)/A6stdlife))</f>
        <v>0</v>
      </c>
      <c r="X150" s="164">
        <f>IF(A6stdlife="n/a","n/a",IF(X$3&gt;(A6stdlife+$E150),(Input!$N$148*(1+rvanilla)^0.5)-SUM($N150:W150),(Input!$N$148*(1+rvanilla)^0.5)/A6stdlife))</f>
        <v>0</v>
      </c>
      <c r="Y150" s="164">
        <f>IF(A6stdlife="n/a","n/a",IF(Y$3&gt;(A6stdlife+$E150),(Input!$N$148*(1+rvanilla)^0.5)-SUM($N150:X150),(Input!$N$148*(1+rvanilla)^0.5)/A6stdlife))</f>
        <v>0</v>
      </c>
      <c r="Z150" s="164">
        <f>IF(A6stdlife="n/a","n/a",IF(Z$3&gt;(A6stdlife+$E150),(Input!$N$148*(1+rvanilla)^0.5)-SUM($N150:Y150),(Input!$N$148*(1+rvanilla)^0.5)/A6stdlife))</f>
        <v>0</v>
      </c>
      <c r="AA150" s="164">
        <f>IF(A6stdlife="n/a","n/a",IF(AA$3&gt;(A6stdlife+$E150),(Input!$N$148*(1+rvanilla)^0.5)-SUM($N150:Z150),(Input!$N$148*(1+rvanilla)^0.5)/A6stdlife))</f>
        <v>0</v>
      </c>
      <c r="AB150" s="164">
        <f>IF(A6stdlife="n/a","n/a",IF(AB$3&gt;(A6stdlife+$E150),(Input!$N$148*(1+rvanilla)^0.5)-SUM($N150:AA150),(Input!$N$148*(1+rvanilla)^0.5)/A6stdlife))</f>
        <v>0</v>
      </c>
      <c r="AC150" s="164">
        <f>IF(A6stdlife="n/a","n/a",IF(AC$3&gt;(A6stdlife+$E150),(Input!$N$148*(1+rvanilla)^0.5)-SUM($N150:AB150),(Input!$N$148*(1+rvanilla)^0.5)/A6stdlife))</f>
        <v>0</v>
      </c>
      <c r="AD150" s="164">
        <f>IF(A6stdlife="n/a","n/a",IF(AD$3&gt;(A6stdlife+$E150),(Input!$N$148*(1+rvanilla)^0.5)-SUM($N150:AC150),(Input!$N$148*(1+rvanilla)^0.5)/A6stdlife))</f>
        <v>0</v>
      </c>
      <c r="AE150" s="164">
        <f>IF(A6stdlife="n/a","n/a",IF(AE$3&gt;(A6stdlife+$E150),(Input!$N$148*(1+rvanilla)^0.5)-SUM($N150:AD150),(Input!$N$148*(1+rvanilla)^0.5)/A6stdlife))</f>
        <v>0</v>
      </c>
      <c r="AF150" s="164">
        <f>IF(A6stdlife="n/a","n/a",IF(AF$3&gt;(A6stdlife+$E150),(Input!$N$148*(1+rvanilla)^0.5)-SUM($N150:AE150),(Input!$N$148*(1+rvanilla)^0.5)/A6stdlife))</f>
        <v>0</v>
      </c>
      <c r="AG150" s="164">
        <f>IF(A6stdlife="n/a","n/a",IF(AG$3&gt;(A6stdlife+$E150),(Input!$N$148*(1+rvanilla)^0.5)-SUM($N150:AF150),(Input!$N$148*(1+rvanilla)^0.5)/A6stdlife))</f>
        <v>0</v>
      </c>
      <c r="AH150" s="164">
        <f>IF(A6stdlife="n/a","n/a",IF(AH$3&gt;(A6stdlife+$E150),(Input!$N$148*(1+rvanilla)^0.5)-SUM($N150:AG150),(Input!$N$148*(1+rvanilla)^0.5)/A6stdlife))</f>
        <v>0</v>
      </c>
      <c r="AI150" s="164">
        <f>IF(A6stdlife="n/a","n/a",IF(AI$3&gt;(A6stdlife+$E150),(Input!$N$148*(1+rvanilla)^0.5)-SUM($N150:AH150),(Input!$N$148*(1+rvanilla)^0.5)/A6stdlife))</f>
        <v>0</v>
      </c>
      <c r="AJ150" s="164">
        <f>IF(A6stdlife="n/a","n/a",IF(AJ$3&gt;(A6stdlife+$E150),(Input!$N$148*(1+rvanilla)^0.5)-SUM($N150:AI150),(Input!$N$148*(1+rvanilla)^0.5)/A6stdlife))</f>
        <v>0</v>
      </c>
      <c r="AK150" s="164">
        <f>IF(A6stdlife="n/a","n/a",IF(AK$3&gt;(A6stdlife+$E150),(Input!$N$148*(1+rvanilla)^0.5)-SUM($N150:AJ150),(Input!$N$148*(1+rvanilla)^0.5)/A6stdlife))</f>
        <v>0</v>
      </c>
      <c r="AL150" s="164">
        <f>IF(A6stdlife="n/a","n/a",IF(AL$3&gt;(A6stdlife+$E150),(Input!$N$148*(1+rvanilla)^0.5)-SUM($N150:AK150),(Input!$N$148*(1+rvanilla)^0.5)/A6stdlife))</f>
        <v>0</v>
      </c>
      <c r="AM150" s="164">
        <f>IF(A6stdlife="n/a","n/a",IF(AM$3&gt;(A6stdlife+$E150),(Input!$N$148*(1+rvanilla)^0.5)-SUM($N150:AL150),(Input!$N$148*(1+rvanilla)^0.5)/A6stdlife))</f>
        <v>0</v>
      </c>
      <c r="AN150" s="164">
        <f>IF(A6stdlife="n/a","n/a",IF(AN$3&gt;(A6stdlife+$E150),(Input!$N$148*(1+rvanilla)^0.5)-SUM($N150:AM150),(Input!$N$148*(1+rvanilla)^0.5)/A6stdlife))</f>
        <v>0</v>
      </c>
      <c r="AO150" s="164">
        <f>IF(A6stdlife="n/a","n/a",IF(AO$3&gt;(A6stdlife+$E150),(Input!$N$148*(1+rvanilla)^0.5)-SUM($N150:AN150),(Input!$N$148*(1+rvanilla)^0.5)/A6stdlife))</f>
        <v>0</v>
      </c>
      <c r="AP150" s="164">
        <f>IF(A6stdlife="n/a","n/a",IF(AP$3&gt;(A6stdlife+$E150),(Input!$N$148*(1+rvanilla)^0.5)-SUM($N150:AO150),(Input!$N$148*(1+rvanilla)^0.5)/A6stdlife))</f>
        <v>0</v>
      </c>
      <c r="AQ150" s="164">
        <f>IF(A6stdlife="n/a","n/a",IF(AQ$3&gt;(A6stdlife+$E150),(Input!$N$148*(1+rvanilla)^0.5)-SUM($N150:AP150),(Input!$N$148*(1+rvanilla)^0.5)/A6stdlife))</f>
        <v>0</v>
      </c>
      <c r="AR150" s="164">
        <f>IF(A6stdlife="n/a","n/a",IF(AR$3&gt;(A6stdlife+$E150),(Input!$N$148*(1+rvanilla)^0.5)-SUM($N150:AQ150),(Input!$N$148*(1+rvanilla)^0.5)/A6stdlife))</f>
        <v>0</v>
      </c>
      <c r="AS150" s="164">
        <f>IF(A6stdlife="n/a","n/a",IF(AS$3&gt;(A6stdlife+$E150),(Input!$N$148*(1+rvanilla)^0.5)-SUM($N150:AR150),(Input!$N$148*(1+rvanilla)^0.5)/A6stdlife))</f>
        <v>0</v>
      </c>
      <c r="AT150" s="164">
        <f>IF(A6stdlife="n/a","n/a",IF(AT$3&gt;(A6stdlife+$E150),(Input!$N$148*(1+rvanilla)^0.5)-SUM($N150:AS150),(Input!$N$148*(1+rvanilla)^0.5)/A6stdlife))</f>
        <v>0</v>
      </c>
      <c r="AU150" s="164">
        <f>IF(A6stdlife="n/a","n/a",IF(AU$3&gt;(A6stdlife+$E150),(Input!$N$148*(1+rvanilla)^0.5)-SUM($N150:AT150),(Input!$N$148*(1+rvanilla)^0.5)/A6stdlife))</f>
        <v>0</v>
      </c>
      <c r="AV150" s="164">
        <f>IF(A6stdlife="n/a","n/a",IF(AV$3&gt;(A6stdlife+$E150),(Input!$N$148*(1+rvanilla)^0.5)-SUM($N150:AU150),(Input!$N$148*(1+rvanilla)^0.5)/A6stdlife))</f>
        <v>0</v>
      </c>
      <c r="AW150" s="164">
        <f>IF(A6stdlife="n/a","n/a",IF(AW$3&gt;(A6stdlife+$E150),(Input!$N$148*(1+rvanilla)^0.5)-SUM($N150:AV150),(Input!$N$148*(1+rvanilla)^0.5)/A6stdlife))</f>
        <v>0</v>
      </c>
      <c r="AX150" s="164">
        <f>IF(A6stdlife="n/a","n/a",IF(AX$3&gt;(A6stdlife+$E150),(Input!$N$148*(1+rvanilla)^0.5)-SUM($N150:AW150),(Input!$N$148*(1+rvanilla)^0.5)/A6stdlife))</f>
        <v>0</v>
      </c>
      <c r="AY150" s="164">
        <f>IF(A6stdlife="n/a","n/a",IF(AY$3&gt;(A6stdlife+$E150),(Input!$N$148*(1+rvanilla)^0.5)-SUM($N150:AX150),(Input!$N$148*(1+rvanilla)^0.5)/A6stdlife))</f>
        <v>0</v>
      </c>
      <c r="AZ150" s="164">
        <f>IF(A6stdlife="n/a","n/a",IF(AZ$3&gt;(A6stdlife+$E150),(Input!$N$148*(1+rvanilla)^0.5)-SUM($N150:AY150),(Input!$N$148*(1+rvanilla)^0.5)/A6stdlife))</f>
        <v>0</v>
      </c>
      <c r="BA150" s="164">
        <f>IF(A6stdlife="n/a","n/a",IF(BA$3&gt;(A6stdlife+$E150),(Input!$N$148*(1+rvanilla)^0.5)-SUM($N150:AZ150),(Input!$N$148*(1+rvanilla)^0.5)/A6stdlife))</f>
        <v>0</v>
      </c>
      <c r="BB150" s="164">
        <f>IF(A6stdlife="n/a","n/a",IF(BB$3&gt;(A6stdlife+$E150),(Input!$N$148*(1+rvanilla)^0.5)-SUM($N150:BA150),(Input!$N$148*(1+rvanilla)^0.5)/A6stdlife))</f>
        <v>0</v>
      </c>
      <c r="BC150" s="164">
        <f>IF(A6stdlife="n/a","n/a",IF(BC$3&gt;(A6stdlife+$E150),(Input!$N$148*(1+rvanilla)^0.5)-SUM($N150:BB150),(Input!$N$148*(1+rvanilla)^0.5)/A6stdlife))</f>
        <v>0</v>
      </c>
      <c r="BD150" s="164">
        <f>IF(A6stdlife="n/a","n/a",IF(BD$3&gt;(A6stdlife+$E150),(Input!$N$148*(1+rvanilla)^0.5)-SUM($N150:BC150),(Input!$N$148*(1+rvanilla)^0.5)/A6stdlife))</f>
        <v>0</v>
      </c>
      <c r="BE150" s="164">
        <f>IF(A6stdlife="n/a","n/a",IF(BE$3&gt;(A6stdlife+$E150),(Input!$N$148*(1+rvanilla)^0.5)-SUM($N150:BD150),(Input!$N$148*(1+rvanilla)^0.5)/A6stdlife))</f>
        <v>0</v>
      </c>
      <c r="BF150" s="164">
        <f>IF(A6stdlife="n/a","n/a",IF(BF$3&gt;(A6stdlife+$E150),(Input!$N$148*(1+rvanilla)^0.5)-SUM($N150:BE150),(Input!$N$148*(1+rvanilla)^0.5)/A6stdlife))</f>
        <v>0</v>
      </c>
      <c r="BG150" s="164">
        <f>IF(A6stdlife="n/a","n/a",IF(BG$3&gt;(A6stdlife+$E150),(Input!$N$148*(1+rvanilla)^0.5)-SUM($N150:BF150),(Input!$N$148*(1+rvanilla)^0.5)/A6stdlife))</f>
        <v>0</v>
      </c>
      <c r="BH150" s="164">
        <f>IF(A6stdlife="n/a","n/a",IF(BH$3&gt;(A6stdlife+$E150),(Input!$N$148*(1+rvanilla)^0.5)-SUM($N150:BG150),(Input!$N$148*(1+rvanilla)^0.5)/A6stdlife))</f>
        <v>0</v>
      </c>
      <c r="BI150" s="164">
        <f>IF(A6stdlife="n/a","n/a",IF(BI$3&gt;(A6stdlife+$E150),(Input!$N$148*(1+rvanilla)^0.5)-SUM($N150:BH150),(Input!$N$148*(1+rvanilla)^0.5)/A6stdlife))</f>
        <v>0</v>
      </c>
      <c r="BJ150" s="18"/>
      <c r="BK150" s="18"/>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idden="1" outlineLevel="2">
      <c r="A151" s="18"/>
      <c r="B151" s="18"/>
      <c r="C151" s="36"/>
      <c r="D151" s="479"/>
      <c r="E151" s="283">
        <v>9</v>
      </c>
      <c r="F151" s="38"/>
      <c r="G151" s="391"/>
      <c r="H151" s="308"/>
      <c r="I151" s="308"/>
      <c r="J151" s="308"/>
      <c r="K151" s="308"/>
      <c r="L151" s="308"/>
      <c r="M151" s="308"/>
      <c r="N151" s="308"/>
      <c r="O151" s="307"/>
      <c r="P151" s="164">
        <f>IF(A6stdlife="n/a","n/a",IF(P$3&gt;(A6stdlife+$E151),(Input!$O$148*(1+rvanilla)^0.5)-SUM($O151:O151),(Input!$O$148*(1+rvanilla)^0.5)/A6stdlife))</f>
        <v>0</v>
      </c>
      <c r="Q151" s="164">
        <f>IF(A6stdlife="n/a","n/a",IF(Q$3&gt;(A6stdlife+$E151),(Input!$O$148*(1+rvanilla)^0.5)-SUM($O151:P151),(Input!$O$148*(1+rvanilla)^0.5)/A6stdlife))</f>
        <v>0</v>
      </c>
      <c r="R151" s="164">
        <f>IF(A6stdlife="n/a","n/a",IF(R$3&gt;(A6stdlife+$E151),(Input!$O$148*(1+rvanilla)^0.5)-SUM($O151:Q151),(Input!$O$148*(1+rvanilla)^0.5)/A6stdlife))</f>
        <v>0</v>
      </c>
      <c r="S151" s="164">
        <f>IF(A6stdlife="n/a","n/a",IF(S$3&gt;(A6stdlife+$E151),(Input!$O$148*(1+rvanilla)^0.5)-SUM($O151:R151),(Input!$O$148*(1+rvanilla)^0.5)/A6stdlife))</f>
        <v>0</v>
      </c>
      <c r="T151" s="164">
        <f>IF(A6stdlife="n/a","n/a",IF(T$3&gt;(A6stdlife+$E151),(Input!$O$148*(1+rvanilla)^0.5)-SUM($O151:S151),(Input!$O$148*(1+rvanilla)^0.5)/A6stdlife))</f>
        <v>0</v>
      </c>
      <c r="U151" s="164">
        <f>IF(A6stdlife="n/a","n/a",IF(U$3&gt;(A6stdlife+$E151),(Input!$O$148*(1+rvanilla)^0.5)-SUM($O151:T151),(Input!$O$148*(1+rvanilla)^0.5)/A6stdlife))</f>
        <v>0</v>
      </c>
      <c r="V151" s="164">
        <f>IF(A6stdlife="n/a","n/a",IF(V$3&gt;(A6stdlife+$E151),(Input!$O$148*(1+rvanilla)^0.5)-SUM($O151:U151),(Input!$O$148*(1+rvanilla)^0.5)/A6stdlife))</f>
        <v>0</v>
      </c>
      <c r="W151" s="164">
        <f>IF(A6stdlife="n/a","n/a",IF(W$3&gt;(A6stdlife+$E151),(Input!$O$148*(1+rvanilla)^0.5)-SUM($O151:V151),(Input!$O$148*(1+rvanilla)^0.5)/A6stdlife))</f>
        <v>0</v>
      </c>
      <c r="X151" s="164">
        <f>IF(A6stdlife="n/a","n/a",IF(X$3&gt;(A6stdlife+$E151),(Input!$O$148*(1+rvanilla)^0.5)-SUM($O151:W151),(Input!$O$148*(1+rvanilla)^0.5)/A6stdlife))</f>
        <v>0</v>
      </c>
      <c r="Y151" s="164">
        <f>IF(A6stdlife="n/a","n/a",IF(Y$3&gt;(A6stdlife+$E151),(Input!$O$148*(1+rvanilla)^0.5)-SUM($O151:X151),(Input!$O$148*(1+rvanilla)^0.5)/A6stdlife))</f>
        <v>0</v>
      </c>
      <c r="Z151" s="164">
        <f>IF(A6stdlife="n/a","n/a",IF(Z$3&gt;(A6stdlife+$E151),(Input!$O$148*(1+rvanilla)^0.5)-SUM($O151:Y151),(Input!$O$148*(1+rvanilla)^0.5)/A6stdlife))</f>
        <v>0</v>
      </c>
      <c r="AA151" s="164">
        <f>IF(A6stdlife="n/a","n/a",IF(AA$3&gt;(A6stdlife+$E151),(Input!$O$148*(1+rvanilla)^0.5)-SUM($O151:Z151),(Input!$O$148*(1+rvanilla)^0.5)/A6stdlife))</f>
        <v>0</v>
      </c>
      <c r="AB151" s="164">
        <f>IF(A6stdlife="n/a","n/a",IF(AB$3&gt;(A6stdlife+$E151),(Input!$O$148*(1+rvanilla)^0.5)-SUM($O151:AA151),(Input!$O$148*(1+rvanilla)^0.5)/A6stdlife))</f>
        <v>0</v>
      </c>
      <c r="AC151" s="164">
        <f>IF(A6stdlife="n/a","n/a",IF(AC$3&gt;(A6stdlife+$E151),(Input!$O$148*(1+rvanilla)^0.5)-SUM($O151:AB151),(Input!$O$148*(1+rvanilla)^0.5)/A6stdlife))</f>
        <v>0</v>
      </c>
      <c r="AD151" s="164">
        <f>IF(A6stdlife="n/a","n/a",IF(AD$3&gt;(A6stdlife+$E151),(Input!$O$148*(1+rvanilla)^0.5)-SUM($O151:AC151),(Input!$O$148*(1+rvanilla)^0.5)/A6stdlife))</f>
        <v>0</v>
      </c>
      <c r="AE151" s="164">
        <f>IF(A6stdlife="n/a","n/a",IF(AE$3&gt;(A6stdlife+$E151),(Input!$O$148*(1+rvanilla)^0.5)-SUM($O151:AD151),(Input!$O$148*(1+rvanilla)^0.5)/A6stdlife))</f>
        <v>0</v>
      </c>
      <c r="AF151" s="164">
        <f>IF(A6stdlife="n/a","n/a",IF(AF$3&gt;(A6stdlife+$E151),(Input!$O$148*(1+rvanilla)^0.5)-SUM($O151:AE151),(Input!$O$148*(1+rvanilla)^0.5)/A6stdlife))</f>
        <v>0</v>
      </c>
      <c r="AG151" s="164">
        <f>IF(A6stdlife="n/a","n/a",IF(AG$3&gt;(A6stdlife+$E151),(Input!$O$148*(1+rvanilla)^0.5)-SUM($O151:AF151),(Input!$O$148*(1+rvanilla)^0.5)/A6stdlife))</f>
        <v>0</v>
      </c>
      <c r="AH151" s="164">
        <f>IF(A6stdlife="n/a","n/a",IF(AH$3&gt;(A6stdlife+$E151),(Input!$O$148*(1+rvanilla)^0.5)-SUM($O151:AG151),(Input!$O$148*(1+rvanilla)^0.5)/A6stdlife))</f>
        <v>0</v>
      </c>
      <c r="AI151" s="164">
        <f>IF(A6stdlife="n/a","n/a",IF(AI$3&gt;(A6stdlife+$E151),(Input!$O$148*(1+rvanilla)^0.5)-SUM($O151:AH151),(Input!$O$148*(1+rvanilla)^0.5)/A6stdlife))</f>
        <v>0</v>
      </c>
      <c r="AJ151" s="164">
        <f>IF(A6stdlife="n/a","n/a",IF(AJ$3&gt;(A6stdlife+$E151),(Input!$O$148*(1+rvanilla)^0.5)-SUM($O151:AI151),(Input!$O$148*(1+rvanilla)^0.5)/A6stdlife))</f>
        <v>0</v>
      </c>
      <c r="AK151" s="164">
        <f>IF(A6stdlife="n/a","n/a",IF(AK$3&gt;(A6stdlife+$E151),(Input!$O$148*(1+rvanilla)^0.5)-SUM($O151:AJ151),(Input!$O$148*(1+rvanilla)^0.5)/A6stdlife))</f>
        <v>0</v>
      </c>
      <c r="AL151" s="164">
        <f>IF(A6stdlife="n/a","n/a",IF(AL$3&gt;(A6stdlife+$E151),(Input!$O$148*(1+rvanilla)^0.5)-SUM($O151:AK151),(Input!$O$148*(1+rvanilla)^0.5)/A6stdlife))</f>
        <v>0</v>
      </c>
      <c r="AM151" s="164">
        <f>IF(A6stdlife="n/a","n/a",IF(AM$3&gt;(A6stdlife+$E151),(Input!$O$148*(1+rvanilla)^0.5)-SUM($O151:AL151),(Input!$O$148*(1+rvanilla)^0.5)/A6stdlife))</f>
        <v>0</v>
      </c>
      <c r="AN151" s="164">
        <f>IF(A6stdlife="n/a","n/a",IF(AN$3&gt;(A6stdlife+$E151),(Input!$O$148*(1+rvanilla)^0.5)-SUM($O151:AM151),(Input!$O$148*(1+rvanilla)^0.5)/A6stdlife))</f>
        <v>0</v>
      </c>
      <c r="AO151" s="164">
        <f>IF(A6stdlife="n/a","n/a",IF(AO$3&gt;(A6stdlife+$E151),(Input!$O$148*(1+rvanilla)^0.5)-SUM($O151:AN151),(Input!$O$148*(1+rvanilla)^0.5)/A6stdlife))</f>
        <v>0</v>
      </c>
      <c r="AP151" s="164">
        <f>IF(A6stdlife="n/a","n/a",IF(AP$3&gt;(A6stdlife+$E151),(Input!$O$148*(1+rvanilla)^0.5)-SUM($O151:AO151),(Input!$O$148*(1+rvanilla)^0.5)/A6stdlife))</f>
        <v>0</v>
      </c>
      <c r="AQ151" s="164">
        <f>IF(A6stdlife="n/a","n/a",IF(AQ$3&gt;(A6stdlife+$E151),(Input!$O$148*(1+rvanilla)^0.5)-SUM($O151:AP151),(Input!$O$148*(1+rvanilla)^0.5)/A6stdlife))</f>
        <v>0</v>
      </c>
      <c r="AR151" s="164">
        <f>IF(A6stdlife="n/a","n/a",IF(AR$3&gt;(A6stdlife+$E151),(Input!$O$148*(1+rvanilla)^0.5)-SUM($O151:AQ151),(Input!$O$148*(1+rvanilla)^0.5)/A6stdlife))</f>
        <v>0</v>
      </c>
      <c r="AS151" s="164">
        <f>IF(A6stdlife="n/a","n/a",IF(AS$3&gt;(A6stdlife+$E151),(Input!$O$148*(1+rvanilla)^0.5)-SUM($O151:AR151),(Input!$O$148*(1+rvanilla)^0.5)/A6stdlife))</f>
        <v>0</v>
      </c>
      <c r="AT151" s="164">
        <f>IF(A6stdlife="n/a","n/a",IF(AT$3&gt;(A6stdlife+$E151),(Input!$O$148*(1+rvanilla)^0.5)-SUM($O151:AS151),(Input!$O$148*(1+rvanilla)^0.5)/A6stdlife))</f>
        <v>0</v>
      </c>
      <c r="AU151" s="164">
        <f>IF(A6stdlife="n/a","n/a",IF(AU$3&gt;(A6stdlife+$E151),(Input!$O$148*(1+rvanilla)^0.5)-SUM($O151:AT151),(Input!$O$148*(1+rvanilla)^0.5)/A6stdlife))</f>
        <v>0</v>
      </c>
      <c r="AV151" s="164">
        <f>IF(A6stdlife="n/a","n/a",IF(AV$3&gt;(A6stdlife+$E151),(Input!$O$148*(1+rvanilla)^0.5)-SUM($O151:AU151),(Input!$O$148*(1+rvanilla)^0.5)/A6stdlife))</f>
        <v>0</v>
      </c>
      <c r="AW151" s="164">
        <f>IF(A6stdlife="n/a","n/a",IF(AW$3&gt;(A6stdlife+$E151),(Input!$O$148*(1+rvanilla)^0.5)-SUM($O151:AV151),(Input!$O$148*(1+rvanilla)^0.5)/A6stdlife))</f>
        <v>0</v>
      </c>
      <c r="AX151" s="164">
        <f>IF(A6stdlife="n/a","n/a",IF(AX$3&gt;(A6stdlife+$E151),(Input!$O$148*(1+rvanilla)^0.5)-SUM($O151:AW151),(Input!$O$148*(1+rvanilla)^0.5)/A6stdlife))</f>
        <v>0</v>
      </c>
      <c r="AY151" s="164">
        <f>IF(A6stdlife="n/a","n/a",IF(AY$3&gt;(A6stdlife+$E151),(Input!$O$148*(1+rvanilla)^0.5)-SUM($O151:AX151),(Input!$O$148*(1+rvanilla)^0.5)/A6stdlife))</f>
        <v>0</v>
      </c>
      <c r="AZ151" s="164">
        <f>IF(A6stdlife="n/a","n/a",IF(AZ$3&gt;(A6stdlife+$E151),(Input!$O$148*(1+rvanilla)^0.5)-SUM($O151:AY151),(Input!$O$148*(1+rvanilla)^0.5)/A6stdlife))</f>
        <v>0</v>
      </c>
      <c r="BA151" s="164">
        <f>IF(A6stdlife="n/a","n/a",IF(BA$3&gt;(A6stdlife+$E151),(Input!$O$148*(1+rvanilla)^0.5)-SUM($O151:AZ151),(Input!$O$148*(1+rvanilla)^0.5)/A6stdlife))</f>
        <v>0</v>
      </c>
      <c r="BB151" s="164">
        <f>IF(A6stdlife="n/a","n/a",IF(BB$3&gt;(A6stdlife+$E151),(Input!$O$148*(1+rvanilla)^0.5)-SUM($O151:BA151),(Input!$O$148*(1+rvanilla)^0.5)/A6stdlife))</f>
        <v>0</v>
      </c>
      <c r="BC151" s="164">
        <f>IF(A6stdlife="n/a","n/a",IF(BC$3&gt;(A6stdlife+$E151),(Input!$O$148*(1+rvanilla)^0.5)-SUM($O151:BB151),(Input!$O$148*(1+rvanilla)^0.5)/A6stdlife))</f>
        <v>0</v>
      </c>
      <c r="BD151" s="164">
        <f>IF(A6stdlife="n/a","n/a",IF(BD$3&gt;(A6stdlife+$E151),(Input!$O$148*(1+rvanilla)^0.5)-SUM($O151:BC151),(Input!$O$148*(1+rvanilla)^0.5)/A6stdlife))</f>
        <v>0</v>
      </c>
      <c r="BE151" s="164">
        <f>IF(A6stdlife="n/a","n/a",IF(BE$3&gt;(A6stdlife+$E151),(Input!$O$148*(1+rvanilla)^0.5)-SUM($O151:BD151),(Input!$O$148*(1+rvanilla)^0.5)/A6stdlife))</f>
        <v>0</v>
      </c>
      <c r="BF151" s="164">
        <f>IF(A6stdlife="n/a","n/a",IF(BF$3&gt;(A6stdlife+$E151),(Input!$O$148*(1+rvanilla)^0.5)-SUM($O151:BE151),(Input!$O$148*(1+rvanilla)^0.5)/A6stdlife))</f>
        <v>0</v>
      </c>
      <c r="BG151" s="164">
        <f>IF(A6stdlife="n/a","n/a",IF(BG$3&gt;(A6stdlife+$E151),(Input!$O$148*(1+rvanilla)^0.5)-SUM($O151:BF151),(Input!$O$148*(1+rvanilla)^0.5)/A6stdlife))</f>
        <v>0</v>
      </c>
      <c r="BH151" s="164">
        <f>IF(A6stdlife="n/a","n/a",IF(BH$3&gt;(A6stdlife+$E151),(Input!$O$148*(1+rvanilla)^0.5)-SUM($O151:BG151),(Input!$O$148*(1+rvanilla)^0.5)/A6stdlife))</f>
        <v>0</v>
      </c>
      <c r="BI151" s="164">
        <f>IF(A6stdlife="n/a","n/a",IF(BI$3&gt;(A6stdlife+$E151),(Input!$O$148*(1+rvanilla)^0.5)-SUM($O151:BH151),(Input!$O$148*(1+rvanilla)^0.5)/A6stdlife))</f>
        <v>0</v>
      </c>
      <c r="BJ151" s="18"/>
      <c r="BK151" s="18"/>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idden="1" outlineLevel="2">
      <c r="A152" s="18"/>
      <c r="B152" s="18"/>
      <c r="C152" s="36"/>
      <c r="D152" s="479"/>
      <c r="E152" s="284">
        <v>10</v>
      </c>
      <c r="F152" s="38"/>
      <c r="G152" s="391"/>
      <c r="H152" s="308"/>
      <c r="I152" s="308"/>
      <c r="J152" s="308"/>
      <c r="K152" s="308"/>
      <c r="L152" s="308"/>
      <c r="M152" s="308"/>
      <c r="N152" s="308"/>
      <c r="O152" s="308"/>
      <c r="P152" s="307"/>
      <c r="Q152" s="164">
        <f>IF(A6stdlife="n/a","n/a",IF(Q$3&gt;(A6stdlife+$E152),(Input!$P$148*(1+rvanilla)^0.5)-SUM($P152:P152),(Input!$P$148*(1+rvanilla)^0.5)/A6stdlife))</f>
        <v>0</v>
      </c>
      <c r="R152" s="164">
        <f>IF(A6stdlife="n/a","n/a",IF(R$3&gt;(A6stdlife+$E152),(Input!$P$148*(1+rvanilla)^0.5)-SUM($P152:Q152),(Input!$P$148*(1+rvanilla)^0.5)/A6stdlife))</f>
        <v>0</v>
      </c>
      <c r="S152" s="164">
        <f>IF(A6stdlife="n/a","n/a",IF(S$3&gt;(A6stdlife+$E152),(Input!$P$148*(1+rvanilla)^0.5)-SUM($P152:R152),(Input!$P$148*(1+rvanilla)^0.5)/A6stdlife))</f>
        <v>0</v>
      </c>
      <c r="T152" s="164">
        <f>IF(A6stdlife="n/a","n/a",IF(T$3&gt;(A6stdlife+$E152),(Input!$P$148*(1+rvanilla)^0.5)-SUM($P152:S152),(Input!$P$148*(1+rvanilla)^0.5)/A6stdlife))</f>
        <v>0</v>
      </c>
      <c r="U152" s="164">
        <f>IF(A6stdlife="n/a","n/a",IF(U$3&gt;(A6stdlife+$E152),(Input!$P$148*(1+rvanilla)^0.5)-SUM($P152:T152),(Input!$P$148*(1+rvanilla)^0.5)/A6stdlife))</f>
        <v>0</v>
      </c>
      <c r="V152" s="164">
        <f>IF(A6stdlife="n/a","n/a",IF(V$3&gt;(A6stdlife+$E152),(Input!$P$148*(1+rvanilla)^0.5)-SUM($P152:U152),(Input!$P$148*(1+rvanilla)^0.5)/A6stdlife))</f>
        <v>0</v>
      </c>
      <c r="W152" s="164">
        <f>IF(A6stdlife="n/a","n/a",IF(W$3&gt;(A6stdlife+$E152),(Input!$P$148*(1+rvanilla)^0.5)-SUM($P152:V152),(Input!$P$148*(1+rvanilla)^0.5)/A6stdlife))</f>
        <v>0</v>
      </c>
      <c r="X152" s="164">
        <f>IF(A6stdlife="n/a","n/a",IF(X$3&gt;(A6stdlife+$E152),(Input!$P$148*(1+rvanilla)^0.5)-SUM($P152:W152),(Input!$P$148*(1+rvanilla)^0.5)/A6stdlife))</f>
        <v>0</v>
      </c>
      <c r="Y152" s="164">
        <f>IF(A6stdlife="n/a","n/a",IF(Y$3&gt;(A6stdlife+$E152),(Input!$P$148*(1+rvanilla)^0.5)-SUM($P152:X152),(Input!$P$148*(1+rvanilla)^0.5)/A6stdlife))</f>
        <v>0</v>
      </c>
      <c r="Z152" s="164">
        <f>IF(A6stdlife="n/a","n/a",IF(Z$3&gt;(A6stdlife+$E152),(Input!$P$148*(1+rvanilla)^0.5)-SUM($P152:Y152),(Input!$P$148*(1+rvanilla)^0.5)/A6stdlife))</f>
        <v>0</v>
      </c>
      <c r="AA152" s="164">
        <f>IF(A6stdlife="n/a","n/a",IF(AA$3&gt;(A6stdlife+$E152),(Input!$P$148*(1+rvanilla)^0.5)-SUM($P152:Z152),(Input!$P$148*(1+rvanilla)^0.5)/A6stdlife))</f>
        <v>0</v>
      </c>
      <c r="AB152" s="164">
        <f>IF(A6stdlife="n/a","n/a",IF(AB$3&gt;(A6stdlife+$E152),(Input!$P$148*(1+rvanilla)^0.5)-SUM($P152:AA152),(Input!$P$148*(1+rvanilla)^0.5)/A6stdlife))</f>
        <v>0</v>
      </c>
      <c r="AC152" s="164">
        <f>IF(A6stdlife="n/a","n/a",IF(AC$3&gt;(A6stdlife+$E152),(Input!$P$148*(1+rvanilla)^0.5)-SUM($P152:AB152),(Input!$P$148*(1+rvanilla)^0.5)/A6stdlife))</f>
        <v>0</v>
      </c>
      <c r="AD152" s="164">
        <f>IF(A6stdlife="n/a","n/a",IF(AD$3&gt;(A6stdlife+$E152),(Input!$P$148*(1+rvanilla)^0.5)-SUM($P152:AC152),(Input!$P$148*(1+rvanilla)^0.5)/A6stdlife))</f>
        <v>0</v>
      </c>
      <c r="AE152" s="164">
        <f>IF(A6stdlife="n/a","n/a",IF(AE$3&gt;(A6stdlife+$E152),(Input!$P$148*(1+rvanilla)^0.5)-SUM($P152:AD152),(Input!$P$148*(1+rvanilla)^0.5)/A6stdlife))</f>
        <v>0</v>
      </c>
      <c r="AF152" s="164">
        <f>IF(A6stdlife="n/a","n/a",IF(AF$3&gt;(A6stdlife+$E152),(Input!$P$148*(1+rvanilla)^0.5)-SUM($P152:AE152),(Input!$P$148*(1+rvanilla)^0.5)/A6stdlife))</f>
        <v>0</v>
      </c>
      <c r="AG152" s="164">
        <f>IF(A6stdlife="n/a","n/a",IF(AG$3&gt;(A6stdlife+$E152),(Input!$P$148*(1+rvanilla)^0.5)-SUM($P152:AF152),(Input!$P$148*(1+rvanilla)^0.5)/A6stdlife))</f>
        <v>0</v>
      </c>
      <c r="AH152" s="164">
        <f>IF(A6stdlife="n/a","n/a",IF(AH$3&gt;(A6stdlife+$E152),(Input!$P$148*(1+rvanilla)^0.5)-SUM($P152:AG152),(Input!$P$148*(1+rvanilla)^0.5)/A6stdlife))</f>
        <v>0</v>
      </c>
      <c r="AI152" s="164">
        <f>IF(A6stdlife="n/a","n/a",IF(AI$3&gt;(A6stdlife+$E152),(Input!$P$148*(1+rvanilla)^0.5)-SUM($P152:AH152),(Input!$P$148*(1+rvanilla)^0.5)/A6stdlife))</f>
        <v>0</v>
      </c>
      <c r="AJ152" s="164">
        <f>IF(A6stdlife="n/a","n/a",IF(AJ$3&gt;(A6stdlife+$E152),(Input!$P$148*(1+rvanilla)^0.5)-SUM($P152:AI152),(Input!$P$148*(1+rvanilla)^0.5)/A6stdlife))</f>
        <v>0</v>
      </c>
      <c r="AK152" s="164">
        <f>IF(A6stdlife="n/a","n/a",IF(AK$3&gt;(A6stdlife+$E152),(Input!$P$148*(1+rvanilla)^0.5)-SUM($P152:AJ152),(Input!$P$148*(1+rvanilla)^0.5)/A6stdlife))</f>
        <v>0</v>
      </c>
      <c r="AL152" s="164">
        <f>IF(A6stdlife="n/a","n/a",IF(AL$3&gt;(A6stdlife+$E152),(Input!$P$148*(1+rvanilla)^0.5)-SUM($P152:AK152),(Input!$P$148*(1+rvanilla)^0.5)/A6stdlife))</f>
        <v>0</v>
      </c>
      <c r="AM152" s="164">
        <f>IF(A6stdlife="n/a","n/a",IF(AM$3&gt;(A6stdlife+$E152),(Input!$P$148*(1+rvanilla)^0.5)-SUM($P152:AL152),(Input!$P$148*(1+rvanilla)^0.5)/A6stdlife))</f>
        <v>0</v>
      </c>
      <c r="AN152" s="164">
        <f>IF(A6stdlife="n/a","n/a",IF(AN$3&gt;(A6stdlife+$E152),(Input!$P$148*(1+rvanilla)^0.5)-SUM($P152:AM152),(Input!$P$148*(1+rvanilla)^0.5)/A6stdlife))</f>
        <v>0</v>
      </c>
      <c r="AO152" s="164">
        <f>IF(A6stdlife="n/a","n/a",IF(AO$3&gt;(A6stdlife+$E152),(Input!$P$148*(1+rvanilla)^0.5)-SUM($P152:AN152),(Input!$P$148*(1+rvanilla)^0.5)/A6stdlife))</f>
        <v>0</v>
      </c>
      <c r="AP152" s="164">
        <f>IF(A6stdlife="n/a","n/a",IF(AP$3&gt;(A6stdlife+$E152),(Input!$P$148*(1+rvanilla)^0.5)-SUM($P152:AO152),(Input!$P$148*(1+rvanilla)^0.5)/A6stdlife))</f>
        <v>0</v>
      </c>
      <c r="AQ152" s="164">
        <f>IF(A6stdlife="n/a","n/a",IF(AQ$3&gt;(A6stdlife+$E152),(Input!$P$148*(1+rvanilla)^0.5)-SUM($P152:AP152),(Input!$P$148*(1+rvanilla)^0.5)/A6stdlife))</f>
        <v>0</v>
      </c>
      <c r="AR152" s="164">
        <f>IF(A6stdlife="n/a","n/a",IF(AR$3&gt;(A6stdlife+$E152),(Input!$P$148*(1+rvanilla)^0.5)-SUM($P152:AQ152),(Input!$P$148*(1+rvanilla)^0.5)/A6stdlife))</f>
        <v>0</v>
      </c>
      <c r="AS152" s="164">
        <f>IF(A6stdlife="n/a","n/a",IF(AS$3&gt;(A6stdlife+$E152),(Input!$P$148*(1+rvanilla)^0.5)-SUM($P152:AR152),(Input!$P$148*(1+rvanilla)^0.5)/A6stdlife))</f>
        <v>0</v>
      </c>
      <c r="AT152" s="164">
        <f>IF(A6stdlife="n/a","n/a",IF(AT$3&gt;(A6stdlife+$E152),(Input!$P$148*(1+rvanilla)^0.5)-SUM($P152:AS152),(Input!$P$148*(1+rvanilla)^0.5)/A6stdlife))</f>
        <v>0</v>
      </c>
      <c r="AU152" s="164">
        <f>IF(A6stdlife="n/a","n/a",IF(AU$3&gt;(A6stdlife+$E152),(Input!$P$148*(1+rvanilla)^0.5)-SUM($P152:AT152),(Input!$P$148*(1+rvanilla)^0.5)/A6stdlife))</f>
        <v>0</v>
      </c>
      <c r="AV152" s="164">
        <f>IF(A6stdlife="n/a","n/a",IF(AV$3&gt;(A6stdlife+$E152),(Input!$P$148*(1+rvanilla)^0.5)-SUM($P152:AU152),(Input!$P$148*(1+rvanilla)^0.5)/A6stdlife))</f>
        <v>0</v>
      </c>
      <c r="AW152" s="164">
        <f>IF(A6stdlife="n/a","n/a",IF(AW$3&gt;(A6stdlife+$E152),(Input!$P$148*(1+rvanilla)^0.5)-SUM($P152:AV152),(Input!$P$148*(1+rvanilla)^0.5)/A6stdlife))</f>
        <v>0</v>
      </c>
      <c r="AX152" s="164">
        <f>IF(A6stdlife="n/a","n/a",IF(AX$3&gt;(A6stdlife+$E152),(Input!$P$148*(1+rvanilla)^0.5)-SUM($P152:AW152),(Input!$P$148*(1+rvanilla)^0.5)/A6stdlife))</f>
        <v>0</v>
      </c>
      <c r="AY152" s="164">
        <f>IF(A6stdlife="n/a","n/a",IF(AY$3&gt;(A6stdlife+$E152),(Input!$P$148*(1+rvanilla)^0.5)-SUM($P152:AX152),(Input!$P$148*(1+rvanilla)^0.5)/A6stdlife))</f>
        <v>0</v>
      </c>
      <c r="AZ152" s="164">
        <f>IF(A6stdlife="n/a","n/a",IF(AZ$3&gt;(A6stdlife+$E152),(Input!$P$148*(1+rvanilla)^0.5)-SUM($P152:AY152),(Input!$P$148*(1+rvanilla)^0.5)/A6stdlife))</f>
        <v>0</v>
      </c>
      <c r="BA152" s="164">
        <f>IF(A6stdlife="n/a","n/a",IF(BA$3&gt;(A6stdlife+$E152),(Input!$P$148*(1+rvanilla)^0.5)-SUM($P152:AZ152),(Input!$P$148*(1+rvanilla)^0.5)/A6stdlife))</f>
        <v>0</v>
      </c>
      <c r="BB152" s="164">
        <f>IF(A6stdlife="n/a","n/a",IF(BB$3&gt;(A6stdlife+$E152),(Input!$P$148*(1+rvanilla)^0.5)-SUM($P152:BA152),(Input!$P$148*(1+rvanilla)^0.5)/A6stdlife))</f>
        <v>0</v>
      </c>
      <c r="BC152" s="164">
        <f>IF(A6stdlife="n/a","n/a",IF(BC$3&gt;(A6stdlife+$E152),(Input!$P$148*(1+rvanilla)^0.5)-SUM($P152:BB152),(Input!$P$148*(1+rvanilla)^0.5)/A6stdlife))</f>
        <v>0</v>
      </c>
      <c r="BD152" s="164">
        <f>IF(A6stdlife="n/a","n/a",IF(BD$3&gt;(A6stdlife+$E152),(Input!$P$148*(1+rvanilla)^0.5)-SUM($P152:BC152),(Input!$P$148*(1+rvanilla)^0.5)/A6stdlife))</f>
        <v>0</v>
      </c>
      <c r="BE152" s="164">
        <f>IF(A6stdlife="n/a","n/a",IF(BE$3&gt;(A6stdlife+$E152),(Input!$P$148*(1+rvanilla)^0.5)-SUM($P152:BD152),(Input!$P$148*(1+rvanilla)^0.5)/A6stdlife))</f>
        <v>0</v>
      </c>
      <c r="BF152" s="164">
        <f>IF(A6stdlife="n/a","n/a",IF(BF$3&gt;(A6stdlife+$E152),(Input!$P$148*(1+rvanilla)^0.5)-SUM($P152:BE152),(Input!$P$148*(1+rvanilla)^0.5)/A6stdlife))</f>
        <v>0</v>
      </c>
      <c r="BG152" s="164">
        <f>IF(A6stdlife="n/a","n/a",IF(BG$3&gt;(A6stdlife+$E152),(Input!$P$148*(1+rvanilla)^0.5)-SUM($P152:BF152),(Input!$P$148*(1+rvanilla)^0.5)/A6stdlife))</f>
        <v>0</v>
      </c>
      <c r="BH152" s="164">
        <f>IF(A6stdlife="n/a","n/a",IF(BH$3&gt;(A6stdlife+$E152),(Input!$P$148*(1+rvanilla)^0.5)-SUM($P152:BG152),(Input!$P$148*(1+rvanilla)^0.5)/A6stdlife))</f>
        <v>0</v>
      </c>
      <c r="BI152" s="164">
        <f>IF(A6stdlife="n/a","n/a",IF(BI$3&gt;(A6stdlife+$E152),(Input!$P$148*(1+rvanilla)^0.5)-SUM($P152:BH152),(Input!$P$148*(1+rvanilla)^0.5)/A6stdlife))</f>
        <v>0</v>
      </c>
      <c r="BJ152" s="18"/>
      <c r="BK152" s="18"/>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idden="1" outlineLevel="1">
      <c r="A153" s="18"/>
      <c r="B153" s="18"/>
      <c r="C153" s="36" t="str">
        <f>Asset6</f>
        <v>Transmission substation equip 132/66kV</v>
      </c>
      <c r="D153" s="18"/>
      <c r="E153" s="18"/>
      <c r="F153" s="33"/>
      <c r="G153" s="161">
        <f t="shared" ref="G153:AL153" si="47">SUM(G141:G152)</f>
        <v>5.7727765387737016</v>
      </c>
      <c r="H153" s="161">
        <f t="shared" si="47"/>
        <v>5.9475737459462508</v>
      </c>
      <c r="I153" s="161">
        <f t="shared" si="47"/>
        <v>6.1607323525845441</v>
      </c>
      <c r="J153" s="161">
        <f t="shared" si="47"/>
        <v>6.3209802894251519</v>
      </c>
      <c r="K153" s="161">
        <f t="shared" si="47"/>
        <v>6.5375562498892146</v>
      </c>
      <c r="L153" s="161">
        <f t="shared" si="47"/>
        <v>6.7149833382177739</v>
      </c>
      <c r="M153" s="161">
        <f t="shared" si="47"/>
        <v>6.7149833382177739</v>
      </c>
      <c r="N153" s="161">
        <f t="shared" si="47"/>
        <v>6.7149833382177739</v>
      </c>
      <c r="O153" s="161">
        <f t="shared" si="47"/>
        <v>6.7149833382177739</v>
      </c>
      <c r="P153" s="161">
        <f t="shared" si="47"/>
        <v>6.7149833382177739</v>
      </c>
      <c r="Q153" s="161">
        <f t="shared" si="47"/>
        <v>6.7149833382177739</v>
      </c>
      <c r="R153" s="161">
        <f t="shared" si="47"/>
        <v>6.7149833382177739</v>
      </c>
      <c r="S153" s="161">
        <f t="shared" si="47"/>
        <v>6.7149833382177739</v>
      </c>
      <c r="T153" s="161">
        <f t="shared" si="47"/>
        <v>6.7149833382177739</v>
      </c>
      <c r="U153" s="161">
        <f t="shared" si="47"/>
        <v>6.7149833382177739</v>
      </c>
      <c r="V153" s="161">
        <f t="shared" si="47"/>
        <v>6.7149833382177739</v>
      </c>
      <c r="W153" s="161">
        <f t="shared" si="47"/>
        <v>6.7149833382177739</v>
      </c>
      <c r="X153" s="161">
        <f t="shared" si="47"/>
        <v>6.7149833382177739</v>
      </c>
      <c r="Y153" s="161">
        <f t="shared" si="47"/>
        <v>6.7149833382177739</v>
      </c>
      <c r="Z153" s="161">
        <f t="shared" si="47"/>
        <v>6.7149833382177739</v>
      </c>
      <c r="AA153" s="161">
        <f t="shared" si="47"/>
        <v>6.7149833382177739</v>
      </c>
      <c r="AB153" s="161">
        <f t="shared" si="47"/>
        <v>6.7149833382177739</v>
      </c>
      <c r="AC153" s="161">
        <f t="shared" si="47"/>
        <v>6.7149833382177739</v>
      </c>
      <c r="AD153" s="161">
        <f t="shared" si="47"/>
        <v>6.7149833382177739</v>
      </c>
      <c r="AE153" s="161">
        <f t="shared" si="47"/>
        <v>6.7149833382177739</v>
      </c>
      <c r="AF153" s="161">
        <f t="shared" si="47"/>
        <v>6.7149833382177739</v>
      </c>
      <c r="AG153" s="161">
        <f t="shared" si="47"/>
        <v>6.7149833382177739</v>
      </c>
      <c r="AH153" s="161">
        <f t="shared" si="47"/>
        <v>6.7149833382177739</v>
      </c>
      <c r="AI153" s="161">
        <f t="shared" si="47"/>
        <v>6.7149833382177739</v>
      </c>
      <c r="AJ153" s="161">
        <f t="shared" si="47"/>
        <v>6.7149833382177739</v>
      </c>
      <c r="AK153" s="161">
        <f t="shared" si="47"/>
        <v>6.7149833382177739</v>
      </c>
      <c r="AL153" s="161">
        <f t="shared" si="47"/>
        <v>6.7149833382177739</v>
      </c>
      <c r="AM153" s="161">
        <f t="shared" ref="AM153:BI153" si="48">SUM(AM141:AM152)</f>
        <v>6.7149833382177739</v>
      </c>
      <c r="AN153" s="161">
        <f t="shared" si="48"/>
        <v>6.4412011149135182</v>
      </c>
      <c r="AO153" s="161">
        <f t="shared" si="48"/>
        <v>0.94220679944407282</v>
      </c>
      <c r="AP153" s="161">
        <f t="shared" si="48"/>
        <v>0.94220679944407282</v>
      </c>
      <c r="AQ153" s="161">
        <f t="shared" si="48"/>
        <v>0.94220679944407282</v>
      </c>
      <c r="AR153" s="161">
        <f t="shared" si="48"/>
        <v>0.94220679944407282</v>
      </c>
      <c r="AS153" s="161">
        <f t="shared" si="48"/>
        <v>0.94220679944407282</v>
      </c>
      <c r="AT153" s="161">
        <f t="shared" si="48"/>
        <v>0.94220679944407282</v>
      </c>
      <c r="AU153" s="161">
        <f t="shared" si="48"/>
        <v>0.94220679944407282</v>
      </c>
      <c r="AV153" s="161">
        <f t="shared" si="48"/>
        <v>0.94220679944407282</v>
      </c>
      <c r="AW153" s="161">
        <f t="shared" si="48"/>
        <v>0.94220679944407282</v>
      </c>
      <c r="AX153" s="161">
        <f t="shared" si="48"/>
        <v>0.94220679944407282</v>
      </c>
      <c r="AY153" s="161">
        <f t="shared" si="48"/>
        <v>0.94220679944407282</v>
      </c>
      <c r="AZ153" s="161">
        <f t="shared" si="48"/>
        <v>0.94220679944407282</v>
      </c>
      <c r="BA153" s="161">
        <f t="shared" si="48"/>
        <v>0.76740959227153116</v>
      </c>
      <c r="BB153" s="161">
        <f t="shared" si="48"/>
        <v>0.55425098563322972</v>
      </c>
      <c r="BC153" s="161">
        <f t="shared" si="48"/>
        <v>0.39400304879262954</v>
      </c>
      <c r="BD153" s="161">
        <f t="shared" si="48"/>
        <v>0.17742708832855381</v>
      </c>
      <c r="BE153" s="161">
        <f t="shared" si="48"/>
        <v>-7.1054273576010019E-15</v>
      </c>
      <c r="BF153" s="161">
        <f t="shared" si="48"/>
        <v>0</v>
      </c>
      <c r="BG153" s="161">
        <f t="shared" si="48"/>
        <v>0</v>
      </c>
      <c r="BH153" s="161">
        <f t="shared" si="48"/>
        <v>0</v>
      </c>
      <c r="BI153" s="161">
        <f t="shared" si="48"/>
        <v>0</v>
      </c>
      <c r="BJ153" s="18"/>
      <c r="BK153" s="18"/>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idden="1" outlineLevel="2">
      <c r="A154" s="18"/>
      <c r="B154" s="43" t="str">
        <f>C166</f>
        <v>Zone substation equip 132/66kV</v>
      </c>
      <c r="C154" s="44"/>
      <c r="D154" s="45" t="s">
        <v>72</v>
      </c>
      <c r="E154" s="44"/>
      <c r="F154" s="46"/>
      <c r="G154" s="389">
        <f>IF(G$3&gt;A7remlife,A7value-SUM($F154:F154),IF(A7remlife="N/A","n/a",A7value/A7remlife))</f>
        <v>10.029232236467031</v>
      </c>
      <c r="H154" s="163">
        <f>IF(H$3&gt;A7remlife,A7value-SUM($F154:G154),IF(A7remlife="N/A","n/a",A7value/A7remlife))</f>
        <v>10.029232236467031</v>
      </c>
      <c r="I154" s="163">
        <f>IF(I$3&gt;A7remlife,A7value-SUM($F154:H154),IF(A7remlife="N/A","n/a",A7value/A7remlife))</f>
        <v>10.029232236467031</v>
      </c>
      <c r="J154" s="163">
        <f>IF(J$3&gt;A7remlife,A7value-SUM($F154:I154),IF(A7remlife="N/A","n/a",A7value/A7remlife))</f>
        <v>10.029232236467031</v>
      </c>
      <c r="K154" s="163">
        <f>IF(K$3&gt;A7remlife,A7value-SUM($F154:J154),IF(A7remlife="N/A","n/a",A7value/A7remlife))</f>
        <v>10.029232236467031</v>
      </c>
      <c r="L154" s="163">
        <f>IF(L$3&gt;A7remlife,A7value-SUM($F154:K154),IF(A7remlife="N/A","n/a",A7value/A7remlife))</f>
        <v>10.029232236467031</v>
      </c>
      <c r="M154" s="163">
        <f>IF(M$3&gt;A7remlife,A7value-SUM($F154:L154),IF(A7remlife="N/A","n/a",A7value/A7remlife))</f>
        <v>10.029232236467031</v>
      </c>
      <c r="N154" s="163">
        <f>IF(N$3&gt;A7remlife,A7value-SUM($F154:M154),IF(A7remlife="N/A","n/a",A7value/A7remlife))</f>
        <v>10.029232236467031</v>
      </c>
      <c r="O154" s="163">
        <f>IF(O$3&gt;A7remlife,A7value-SUM($F154:N154),IF(A7remlife="N/A","n/a",A7value/A7remlife))</f>
        <v>10.029232236467031</v>
      </c>
      <c r="P154" s="163">
        <f>IF(P$3&gt;A7remlife,A7value-SUM($F154:O154),IF(A7remlife="N/A","n/a",A7value/A7remlife))</f>
        <v>10.029232236467031</v>
      </c>
      <c r="Q154" s="163">
        <f>IF(Q$3&gt;A7remlife,A7value-SUM($F154:P154),IF(A7remlife="N/A","n/a",A7value/A7remlife))</f>
        <v>10.029232236467031</v>
      </c>
      <c r="R154" s="163">
        <f>IF(R$3&gt;A7remlife,A7value-SUM($F154:Q154),IF(A7remlife="N/A","n/a",A7value/A7remlife))</f>
        <v>10.029232236467031</v>
      </c>
      <c r="S154" s="163">
        <f>IF(S$3&gt;A7remlife,A7value-SUM($F154:R154),IF(A7remlife="N/A","n/a",A7value/A7remlife))</f>
        <v>10.029232236467031</v>
      </c>
      <c r="T154" s="163">
        <f>IF(T$3&gt;A7remlife,A7value-SUM($F154:S154),IF(A7remlife="N/A","n/a",A7value/A7remlife))</f>
        <v>10.029232236467031</v>
      </c>
      <c r="U154" s="163">
        <f>IF(U$3&gt;A7remlife,A7value-SUM($F154:T154),IF(A7remlife="N/A","n/a",A7value/A7remlife))</f>
        <v>10.029232236467031</v>
      </c>
      <c r="V154" s="163">
        <f>IF(V$3&gt;A7remlife,A7value-SUM($F154:U154),IF(A7remlife="N/A","n/a",A7value/A7remlife))</f>
        <v>10.029232236467031</v>
      </c>
      <c r="W154" s="163">
        <f>IF(W$3&gt;A7remlife,A7value-SUM($F154:V154),IF(A7remlife="N/A","n/a",A7value/A7remlife))</f>
        <v>10.029232236467031</v>
      </c>
      <c r="X154" s="163">
        <f>IF(X$3&gt;A7remlife,A7value-SUM($F154:W154),IF(A7remlife="N/A","n/a",A7value/A7remlife))</f>
        <v>10.029232236467031</v>
      </c>
      <c r="Y154" s="163">
        <f>IF(Y$3&gt;A7remlife,A7value-SUM($F154:X154),IF(A7remlife="N/A","n/a",A7value/A7remlife))</f>
        <v>10.029232236467031</v>
      </c>
      <c r="Z154" s="163">
        <f>IF(Z$3&gt;A7remlife,A7value-SUM($F154:Y154),IF(A7remlife="N/A","n/a",A7value/A7remlife))</f>
        <v>10.029232236467031</v>
      </c>
      <c r="AA154" s="163">
        <f>IF(AA$3&gt;A7remlife,A7value-SUM($F154:Z154),IF(A7remlife="N/A","n/a",A7value/A7remlife))</f>
        <v>10.029232236467031</v>
      </c>
      <c r="AB154" s="163">
        <f>IF(AB$3&gt;A7remlife,A7value-SUM($F154:AA154),IF(A7remlife="N/A","n/a",A7value/A7remlife))</f>
        <v>10.029232236467031</v>
      </c>
      <c r="AC154" s="163">
        <f>IF(AC$3&gt;A7remlife,A7value-SUM($F154:AB154),IF(A7remlife="N/A","n/a",A7value/A7remlife))</f>
        <v>10.029232236467031</v>
      </c>
      <c r="AD154" s="163">
        <f>IF(AD$3&gt;A7remlife,A7value-SUM($F154:AC154),IF(A7remlife="N/A","n/a",A7value/A7remlife))</f>
        <v>10.029232236467031</v>
      </c>
      <c r="AE154" s="163">
        <f>IF(AE$3&gt;A7remlife,A7value-SUM($F154:AD154),IF(A7remlife="N/A","n/a",A7value/A7remlife))</f>
        <v>10.029232236467031</v>
      </c>
      <c r="AF154" s="163">
        <f>IF(AF$3&gt;A7remlife,A7value-SUM($F154:AE154),IF(A7remlife="N/A","n/a",A7value/A7remlife))</f>
        <v>10.029232236467031</v>
      </c>
      <c r="AG154" s="163">
        <f>IF(AG$3&gt;A7remlife,A7value-SUM($F154:AF154),IF(A7remlife="N/A","n/a",A7value/A7remlife))</f>
        <v>10.029232236467031</v>
      </c>
      <c r="AH154" s="163">
        <f>IF(AH$3&gt;A7remlife,A7value-SUM($F154:AG154),IF(A7remlife="N/A","n/a",A7value/A7remlife))</f>
        <v>10.029232236467031</v>
      </c>
      <c r="AI154" s="163">
        <f>IF(AI$3&gt;A7remlife,A7value-SUM($F154:AH154),IF(A7remlife="N/A","n/a",A7value/A7remlife))</f>
        <v>10.029232236467031</v>
      </c>
      <c r="AJ154" s="163">
        <f>IF(AJ$3&gt;A7remlife,A7value-SUM($F154:AI154),IF(A7remlife="N/A","n/a",A7value/A7remlife))</f>
        <v>10.029232236467031</v>
      </c>
      <c r="AK154" s="163">
        <f>IF(AK$3&gt;A7remlife,A7value-SUM($F154:AJ154),IF(A7remlife="N/A","n/a",A7value/A7remlife))</f>
        <v>10.029232236467031</v>
      </c>
      <c r="AL154" s="163">
        <f>IF(AL$3&gt;A7remlife,A7value-SUM($F154:AK154),IF(A7remlife="N/A","n/a",A7value/A7remlife))</f>
        <v>10.029232236467031</v>
      </c>
      <c r="AM154" s="163">
        <f>IF(AM$3&gt;A7remlife,A7value-SUM($F154:AL154),IF(A7remlife="N/A","n/a",A7value/A7remlife))</f>
        <v>10.029232236467031</v>
      </c>
      <c r="AN154" s="163">
        <f>IF(AN$3&gt;A7remlife,A7value-SUM($F154:AM154),IF(A7remlife="N/A","n/a",A7value/A7remlife))</f>
        <v>10.029232236467031</v>
      </c>
      <c r="AO154" s="163">
        <f>IF(AO$3&gt;A7remlife,A7value-SUM($F154:AN154),IF(A7remlife="N/A","n/a",A7value/A7remlife))</f>
        <v>10.029232236467031</v>
      </c>
      <c r="AP154" s="163">
        <f>IF(AP$3&gt;A7remlife,A7value-SUM($F154:AO154),IF(A7remlife="N/A","n/a",A7value/A7remlife))</f>
        <v>10.029232236467031</v>
      </c>
      <c r="AQ154" s="163">
        <f>IF(AQ$3&gt;A7remlife,A7value-SUM($F154:AP154),IF(A7remlife="N/A","n/a",A7value/A7remlife))</f>
        <v>10.029232236467031</v>
      </c>
      <c r="AR154" s="163">
        <f>IF(AR$3&gt;A7remlife,A7value-SUM($F154:AQ154),IF(A7remlife="N/A","n/a",A7value/A7remlife))</f>
        <v>9.248546639476217</v>
      </c>
      <c r="AS154" s="163">
        <f>IF(AS$3&gt;A7remlife,A7value-SUM($F154:AR154),IF(A7remlife="N/A","n/a",A7value/A7remlife))</f>
        <v>0</v>
      </c>
      <c r="AT154" s="163">
        <f>IF(AT$3&gt;A7remlife,A7value-SUM($F154:AS154),IF(A7remlife="N/A","n/a",A7value/A7remlife))</f>
        <v>0</v>
      </c>
      <c r="AU154" s="163">
        <f>IF(AU$3&gt;A7remlife,A7value-SUM($F154:AT154),IF(A7remlife="N/A","n/a",A7value/A7remlife))</f>
        <v>0</v>
      </c>
      <c r="AV154" s="163">
        <f>IF(AV$3&gt;A7remlife,A7value-SUM($F154:AU154),IF(A7remlife="N/A","n/a",A7value/A7remlife))</f>
        <v>0</v>
      </c>
      <c r="AW154" s="163">
        <f>IF(AW$3&gt;A7remlife,A7value-SUM($F154:AV154),IF(A7remlife="N/A","n/a",A7value/A7remlife))</f>
        <v>0</v>
      </c>
      <c r="AX154" s="163">
        <f>IF(AX$3&gt;A7remlife,A7value-SUM($F154:AW154),IF(A7remlife="N/A","n/a",A7value/A7remlife))</f>
        <v>0</v>
      </c>
      <c r="AY154" s="163">
        <f>IF(AY$3&gt;A7remlife,A7value-SUM($F154:AX154),IF(A7remlife="N/A","n/a",A7value/A7remlife))</f>
        <v>0</v>
      </c>
      <c r="AZ154" s="163">
        <f>IF(AZ$3&gt;A7remlife,A7value-SUM($F154:AY154),IF(A7remlife="N/A","n/a",A7value/A7remlife))</f>
        <v>0</v>
      </c>
      <c r="BA154" s="163">
        <f>IF(BA$3&gt;A7remlife,A7value-SUM($F154:AZ154),IF(A7remlife="N/A","n/a",A7value/A7remlife))</f>
        <v>0</v>
      </c>
      <c r="BB154" s="163">
        <f>IF(BB$3&gt;A7remlife,A7value-SUM($F154:BA154),IF(A7remlife="N/A","n/a",A7value/A7remlife))</f>
        <v>0</v>
      </c>
      <c r="BC154" s="163">
        <f>IF(BC$3&gt;A7remlife,A7value-SUM($F154:BB154),IF(A7remlife="N/A","n/a",A7value/A7remlife))</f>
        <v>0</v>
      </c>
      <c r="BD154" s="163">
        <f>IF(BD$3&gt;A7remlife,A7value-SUM($F154:BC154),IF(A7remlife="N/A","n/a",A7value/A7remlife))</f>
        <v>0</v>
      </c>
      <c r="BE154" s="163">
        <f>IF(BE$3&gt;A7remlife,A7value-SUM($F154:BD154),IF(A7remlife="N/A","n/a",A7value/A7remlife))</f>
        <v>0</v>
      </c>
      <c r="BF154" s="163">
        <f>IF(BF$3&gt;A7remlife,A7value-SUM($F154:BE154),IF(A7remlife="N/A","n/a",A7value/A7remlife))</f>
        <v>0</v>
      </c>
      <c r="BG154" s="163">
        <f>IF(BG$3&gt;A7remlife,A7value-SUM($F154:BF154),IF(A7remlife="N/A","n/a",A7value/A7remlife))</f>
        <v>0</v>
      </c>
      <c r="BH154" s="163">
        <f>IF(BH$3&gt;A7remlife,A7value-SUM($F154:BG154),IF(A7remlife="N/A","n/a",A7value/A7remlife))</f>
        <v>0</v>
      </c>
      <c r="BI154" s="163">
        <f>IF(BI$3&gt;A7remlife,A7value-SUM($F154:BH154),IF(A7remlife="N/A","n/a",A7value/A7remlife))</f>
        <v>0</v>
      </c>
      <c r="BJ154" s="18"/>
      <c r="BK154" s="18"/>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2">
      <c r="A155" s="18"/>
      <c r="B155" s="18"/>
      <c r="C155" s="36"/>
      <c r="D155" s="479" t="s">
        <v>71</v>
      </c>
      <c r="E155" s="283">
        <v>0</v>
      </c>
      <c r="F155" s="38"/>
      <c r="G155" s="160"/>
      <c r="H155" s="164"/>
      <c r="I155" s="164"/>
      <c r="J155" s="164"/>
      <c r="K155" s="164"/>
      <c r="L155" s="164"/>
      <c r="M155" s="164"/>
      <c r="N155" s="164"/>
      <c r="O155" s="164"/>
      <c r="P155" s="164"/>
      <c r="Q155" s="164"/>
      <c r="R155" s="164"/>
      <c r="S155" s="164"/>
      <c r="T155" s="164"/>
      <c r="U155" s="164"/>
      <c r="V155" s="164"/>
      <c r="W155" s="164"/>
      <c r="X155" s="164"/>
      <c r="Y155" s="164"/>
      <c r="Z155" s="164"/>
      <c r="AA155" s="164"/>
      <c r="AB155" s="164"/>
      <c r="AC155" s="164"/>
      <c r="AD155" s="164"/>
      <c r="AE155" s="164"/>
      <c r="AF155" s="164"/>
      <c r="AG155" s="164"/>
      <c r="AH155" s="164"/>
      <c r="AI155" s="164"/>
      <c r="AJ155" s="164"/>
      <c r="AK155" s="164"/>
      <c r="AL155" s="164"/>
      <c r="AM155" s="164"/>
      <c r="AN155" s="164"/>
      <c r="AO155" s="164"/>
      <c r="AP155" s="164"/>
      <c r="AQ155" s="164"/>
      <c r="AR155" s="164"/>
      <c r="AS155" s="164"/>
      <c r="AT155" s="164"/>
      <c r="AU155" s="164"/>
      <c r="AV155" s="164"/>
      <c r="AW155" s="164"/>
      <c r="AX155" s="164"/>
      <c r="AY155" s="164"/>
      <c r="AZ155" s="164"/>
      <c r="BA155" s="164"/>
      <c r="BB155" s="164"/>
      <c r="BC155" s="164"/>
      <c r="BD155" s="164"/>
      <c r="BE155" s="164"/>
      <c r="BF155" s="164"/>
      <c r="BG155" s="164"/>
      <c r="BH155" s="164"/>
      <c r="BI155" s="164"/>
      <c r="BJ155" s="18"/>
      <c r="BK155" s="18"/>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idden="1" outlineLevel="2">
      <c r="A156" s="18"/>
      <c r="B156" s="18"/>
      <c r="C156" s="36"/>
      <c r="D156" s="479"/>
      <c r="E156" s="283">
        <v>1</v>
      </c>
      <c r="F156" s="38"/>
      <c r="G156" s="390"/>
      <c r="H156" s="164">
        <f>IF(A7stdlife="n/a","n/a",IF(H$3&gt;(A7stdlife+$E156),(Input!$G$149*(1+rvanilla)^0.5)-SUM($G156:G156),(Input!$G$149*(1+rvanilla)^0.5)/A7stdlife))</f>
        <v>0.55570815984038857</v>
      </c>
      <c r="I156" s="164">
        <f>IF(A7stdlife="n/a","n/a",IF(I$3&gt;(A7stdlife+$E156),(Input!$G$149*(1+rvanilla)^0.5)-SUM($G156:H156),(Input!$G$149*(1+rvanilla)^0.5)/A7stdlife))</f>
        <v>0.55570815984038857</v>
      </c>
      <c r="J156" s="164">
        <f>IF(A7stdlife="n/a","n/a",IF(J$3&gt;(A7stdlife+$E156),(Input!$G$149*(1+rvanilla)^0.5)-SUM($G156:I156),(Input!$G$149*(1+rvanilla)^0.5)/A7stdlife))</f>
        <v>0.55570815984038857</v>
      </c>
      <c r="K156" s="164">
        <f>IF(A7stdlife="n/a","n/a",IF(K$3&gt;(A7stdlife+$E156),(Input!$G$149*(1+rvanilla)^0.5)-SUM($G156:J156),(Input!$G$149*(1+rvanilla)^0.5)/A7stdlife))</f>
        <v>0.55570815984038857</v>
      </c>
      <c r="L156" s="164">
        <f>IF(A7stdlife="n/a","n/a",IF(L$3&gt;(A7stdlife+$E156),(Input!$G$149*(1+rvanilla)^0.5)-SUM($G156:K156),(Input!$G$149*(1+rvanilla)^0.5)/A7stdlife))</f>
        <v>0.55570815984038857</v>
      </c>
      <c r="M156" s="164">
        <f>IF(A7stdlife="n/a","n/a",IF(M$3&gt;(A7stdlife+$E156),(Input!$G$149*(1+rvanilla)^0.5)-SUM($G156:L156),(Input!$G$149*(1+rvanilla)^0.5)/A7stdlife))</f>
        <v>0.55570815984038857</v>
      </c>
      <c r="N156" s="164">
        <f>IF(A7stdlife="n/a","n/a",IF(N$3&gt;(A7stdlife+$E156),(Input!$G$149*(1+rvanilla)^0.5)-SUM($G156:M156),(Input!$G$149*(1+rvanilla)^0.5)/A7stdlife))</f>
        <v>0.55570815984038857</v>
      </c>
      <c r="O156" s="164">
        <f>IF(A7stdlife="n/a","n/a",IF(O$3&gt;(A7stdlife+$E156),(Input!$G$149*(1+rvanilla)^0.5)-SUM($G156:N156),(Input!$G$149*(1+rvanilla)^0.5)/A7stdlife))</f>
        <v>0.55570815984038857</v>
      </c>
      <c r="P156" s="164">
        <f>IF(A7stdlife="n/a","n/a",IF(P$3&gt;(A7stdlife+$E156),(Input!$G$149*(1+rvanilla)^0.5)-SUM($G156:O156),(Input!$G$149*(1+rvanilla)^0.5)/A7stdlife))</f>
        <v>0.55570815984038857</v>
      </c>
      <c r="Q156" s="164">
        <f>IF(A7stdlife="n/a","n/a",IF(Q$3&gt;(A7stdlife+$E156),(Input!$G$149*(1+rvanilla)^0.5)-SUM($G156:P156),(Input!$G$149*(1+rvanilla)^0.5)/A7stdlife))</f>
        <v>0.55570815984038857</v>
      </c>
      <c r="R156" s="164">
        <f>IF(A7stdlife="n/a","n/a",IF(R$3&gt;(A7stdlife+$E156),(Input!$G$149*(1+rvanilla)^0.5)-SUM($G156:Q156),(Input!$G$149*(1+rvanilla)^0.5)/A7stdlife))</f>
        <v>0.55570815984038857</v>
      </c>
      <c r="S156" s="164">
        <f>IF(A7stdlife="n/a","n/a",IF(S$3&gt;(A7stdlife+$E156),(Input!$G$149*(1+rvanilla)^0.5)-SUM($G156:R156),(Input!$G$149*(1+rvanilla)^0.5)/A7stdlife))</f>
        <v>0.55570815984038857</v>
      </c>
      <c r="T156" s="164">
        <f>IF(A7stdlife="n/a","n/a",IF(T$3&gt;(A7stdlife+$E156),(Input!$G$149*(1+rvanilla)^0.5)-SUM($G156:S156),(Input!$G$149*(1+rvanilla)^0.5)/A7stdlife))</f>
        <v>0.55570815984038857</v>
      </c>
      <c r="U156" s="164">
        <f>IF(A7stdlife="n/a","n/a",IF(U$3&gt;(A7stdlife+$E156),(Input!$G$149*(1+rvanilla)^0.5)-SUM($G156:T156),(Input!$G$149*(1+rvanilla)^0.5)/A7stdlife))</f>
        <v>0.55570815984038857</v>
      </c>
      <c r="V156" s="164">
        <f>IF(A7stdlife="n/a","n/a",IF(V$3&gt;(A7stdlife+$E156),(Input!$G$149*(1+rvanilla)^0.5)-SUM($G156:U156),(Input!$G$149*(1+rvanilla)^0.5)/A7stdlife))</f>
        <v>0.55570815984038857</v>
      </c>
      <c r="W156" s="164">
        <f>IF(A7stdlife="n/a","n/a",IF(W$3&gt;(A7stdlife+$E156),(Input!$G$149*(1+rvanilla)^0.5)-SUM($G156:V156),(Input!$G$149*(1+rvanilla)^0.5)/A7stdlife))</f>
        <v>0.55570815984038857</v>
      </c>
      <c r="X156" s="164">
        <f>IF(A7stdlife="n/a","n/a",IF(X$3&gt;(A7stdlife+$E156),(Input!$G$149*(1+rvanilla)^0.5)-SUM($G156:W156),(Input!$G$149*(1+rvanilla)^0.5)/A7stdlife))</f>
        <v>0.55570815984038857</v>
      </c>
      <c r="Y156" s="164">
        <f>IF(A7stdlife="n/a","n/a",IF(Y$3&gt;(A7stdlife+$E156),(Input!$G$149*(1+rvanilla)^0.5)-SUM($G156:X156),(Input!$G$149*(1+rvanilla)^0.5)/A7stdlife))</f>
        <v>0.55570815984038857</v>
      </c>
      <c r="Z156" s="164">
        <f>IF(A7stdlife="n/a","n/a",IF(Z$3&gt;(A7stdlife+$E156),(Input!$G$149*(1+rvanilla)^0.5)-SUM($G156:Y156),(Input!$G$149*(1+rvanilla)^0.5)/A7stdlife))</f>
        <v>0.55570815984038857</v>
      </c>
      <c r="AA156" s="164">
        <f>IF(A7stdlife="n/a","n/a",IF(AA$3&gt;(A7stdlife+$E156),(Input!$G$149*(1+rvanilla)^0.5)-SUM($G156:Z156),(Input!$G$149*(1+rvanilla)^0.5)/A7stdlife))</f>
        <v>0.55570815984038857</v>
      </c>
      <c r="AB156" s="164">
        <f>IF(A7stdlife="n/a","n/a",IF(AB$3&gt;(A7stdlife+$E156),(Input!$G$149*(1+rvanilla)^0.5)-SUM($G156:AA156),(Input!$G$149*(1+rvanilla)^0.5)/A7stdlife))</f>
        <v>0.55570815984038857</v>
      </c>
      <c r="AC156" s="164">
        <f>IF(A7stdlife="n/a","n/a",IF(AC$3&gt;(A7stdlife+$E156),(Input!$G$149*(1+rvanilla)^0.5)-SUM($G156:AB156),(Input!$G$149*(1+rvanilla)^0.5)/A7stdlife))</f>
        <v>0.55570815984038857</v>
      </c>
      <c r="AD156" s="164">
        <f>IF(A7stdlife="n/a","n/a",IF(AD$3&gt;(A7stdlife+$E156),(Input!$G$149*(1+rvanilla)^0.5)-SUM($G156:AC156),(Input!$G$149*(1+rvanilla)^0.5)/A7stdlife))</f>
        <v>0.55570815984038857</v>
      </c>
      <c r="AE156" s="164">
        <f>IF(A7stdlife="n/a","n/a",IF(AE$3&gt;(A7stdlife+$E156),(Input!$G$149*(1+rvanilla)^0.5)-SUM($G156:AD156),(Input!$G$149*(1+rvanilla)^0.5)/A7stdlife))</f>
        <v>0.55570815984038857</v>
      </c>
      <c r="AF156" s="164">
        <f>IF(A7stdlife="n/a","n/a",IF(AF$3&gt;(A7stdlife+$E156),(Input!$G$149*(1+rvanilla)^0.5)-SUM($G156:AE156),(Input!$G$149*(1+rvanilla)^0.5)/A7stdlife))</f>
        <v>0.55570815984038857</v>
      </c>
      <c r="AG156" s="164">
        <f>IF(A7stdlife="n/a","n/a",IF(AG$3&gt;(A7stdlife+$E156),(Input!$G$149*(1+rvanilla)^0.5)-SUM($G156:AF156),(Input!$G$149*(1+rvanilla)^0.5)/A7stdlife))</f>
        <v>0.55570815984038857</v>
      </c>
      <c r="AH156" s="164">
        <f>IF(A7stdlife="n/a","n/a",IF(AH$3&gt;(A7stdlife+$E156),(Input!$G$149*(1+rvanilla)^0.5)-SUM($G156:AG156),(Input!$G$149*(1+rvanilla)^0.5)/A7stdlife))</f>
        <v>0.55570815984038857</v>
      </c>
      <c r="AI156" s="164">
        <f>IF(A7stdlife="n/a","n/a",IF(AI$3&gt;(A7stdlife+$E156),(Input!$G$149*(1+rvanilla)^0.5)-SUM($G156:AH156),(Input!$G$149*(1+rvanilla)^0.5)/A7stdlife))</f>
        <v>0.55570815984038857</v>
      </c>
      <c r="AJ156" s="164">
        <f>IF(A7stdlife="n/a","n/a",IF(AJ$3&gt;(A7stdlife+$E156),(Input!$G$149*(1+rvanilla)^0.5)-SUM($G156:AI156),(Input!$G$149*(1+rvanilla)^0.5)/A7stdlife))</f>
        <v>0.55570815984038857</v>
      </c>
      <c r="AK156" s="164">
        <f>IF(A7stdlife="n/a","n/a",IF(AK$3&gt;(A7stdlife+$E156),(Input!$G$149*(1+rvanilla)^0.5)-SUM($G156:AJ156),(Input!$G$149*(1+rvanilla)^0.5)/A7stdlife))</f>
        <v>0.55570815984038857</v>
      </c>
      <c r="AL156" s="164">
        <f>IF(A7stdlife="n/a","n/a",IF(AL$3&gt;(A7stdlife+$E156),(Input!$G$149*(1+rvanilla)^0.5)-SUM($G156:AK156),(Input!$G$149*(1+rvanilla)^0.5)/A7stdlife))</f>
        <v>0.55570815984038857</v>
      </c>
      <c r="AM156" s="164">
        <f>IF(A7stdlife="n/a","n/a",IF(AM$3&gt;(A7stdlife+$E156),(Input!$G$149*(1+rvanilla)^0.5)-SUM($G156:AL156),(Input!$G$149*(1+rvanilla)^0.5)/A7stdlife))</f>
        <v>0.55570815984038857</v>
      </c>
      <c r="AN156" s="164">
        <f>IF(A7stdlife="n/a","n/a",IF(AN$3&gt;(A7stdlife+$E156),(Input!$G$149*(1+rvanilla)^0.5)-SUM($G156:AM156),(Input!$G$149*(1+rvanilla)^0.5)/A7stdlife))</f>
        <v>0.55570815984038857</v>
      </c>
      <c r="AO156" s="164">
        <f>IF(A7stdlife="n/a","n/a",IF(AO$3&gt;(A7stdlife+$E156),(Input!$G$149*(1+rvanilla)^0.5)-SUM($G156:AN156),(Input!$G$149*(1+rvanilla)^0.5)/A7stdlife))</f>
        <v>0.55570815984038857</v>
      </c>
      <c r="AP156" s="164">
        <f>IF(A7stdlife="n/a","n/a",IF(AP$3&gt;(A7stdlife+$E156),(Input!$G$149*(1+rvanilla)^0.5)-SUM($G156:AO156),(Input!$G$149*(1+rvanilla)^0.5)/A7stdlife))</f>
        <v>0.55570815984038857</v>
      </c>
      <c r="AQ156" s="164">
        <f>IF(A7stdlife="n/a","n/a",IF(AQ$3&gt;(A7stdlife+$E156),(Input!$G$149*(1+rvanilla)^0.5)-SUM($G156:AP156),(Input!$G$149*(1+rvanilla)^0.5)/A7stdlife))</f>
        <v>0.55570815984038857</v>
      </c>
      <c r="AR156" s="164">
        <f>IF(A7stdlife="n/a","n/a",IF(AR$3&gt;(A7stdlife+$E156),(Input!$G$149*(1+rvanilla)^0.5)-SUM($G156:AQ156),(Input!$G$149*(1+rvanilla)^0.5)/A7stdlife))</f>
        <v>0.55570815984038857</v>
      </c>
      <c r="AS156" s="164">
        <f>IF(A7stdlife="n/a","n/a",IF(AS$3&gt;(A7stdlife+$E156),(Input!$G$149*(1+rvanilla)^0.5)-SUM($G156:AR156),(Input!$G$149*(1+rvanilla)^0.5)/A7stdlife))</f>
        <v>0.55570815984038857</v>
      </c>
      <c r="AT156" s="164">
        <f>IF(A7stdlife="n/a","n/a",IF(AT$3&gt;(A7stdlife+$E156),(Input!$G$149*(1+rvanilla)^0.5)-SUM($G156:AS156),(Input!$G$149*(1+rvanilla)^0.5)/A7stdlife))</f>
        <v>0.55570815984038857</v>
      </c>
      <c r="AU156" s="164">
        <f>IF(A7stdlife="n/a","n/a",IF(AU$3&gt;(A7stdlife+$E156),(Input!$G$149*(1+rvanilla)^0.5)-SUM($G156:AT156),(Input!$G$149*(1+rvanilla)^0.5)/A7stdlife))</f>
        <v>0.55570815984038857</v>
      </c>
      <c r="AV156" s="164">
        <f>IF(A7stdlife="n/a","n/a",IF(AV$3&gt;(A7stdlife+$E156),(Input!$G$149*(1+rvanilla)^0.5)-SUM($G156:AU156),(Input!$G$149*(1+rvanilla)^0.5)/A7stdlife))</f>
        <v>0.55570815984038857</v>
      </c>
      <c r="AW156" s="164">
        <f>IF(A7stdlife="n/a","n/a",IF(AW$3&gt;(A7stdlife+$E156),(Input!$G$149*(1+rvanilla)^0.5)-SUM($G156:AV156),(Input!$G$149*(1+rvanilla)^0.5)/A7stdlife))</f>
        <v>0.55570815984038857</v>
      </c>
      <c r="AX156" s="164">
        <f>IF(A7stdlife="n/a","n/a",IF(AX$3&gt;(A7stdlife+$E156),(Input!$G$149*(1+rvanilla)^0.5)-SUM($G156:AW156),(Input!$G$149*(1+rvanilla)^0.5)/A7stdlife))</f>
        <v>0.55570815984038857</v>
      </c>
      <c r="AY156" s="164">
        <f>IF(A7stdlife="n/a","n/a",IF(AY$3&gt;(A7stdlife+$E156),(Input!$G$149*(1+rvanilla)^0.5)-SUM($G156:AX156),(Input!$G$149*(1+rvanilla)^0.5)/A7stdlife))</f>
        <v>0.55570815984038857</v>
      </c>
      <c r="AZ156" s="164">
        <f>IF(A7stdlife="n/a","n/a",IF(AZ$3&gt;(A7stdlife+$E156),(Input!$G$149*(1+rvanilla)^0.5)-SUM($G156:AY156),(Input!$G$149*(1+rvanilla)^0.5)/A7stdlife))</f>
        <v>0.55570815984038857</v>
      </c>
      <c r="BA156" s="164">
        <f>IF(A7stdlife="n/a","n/a",IF(BA$3&gt;(A7stdlife+$E156),(Input!$G$149*(1+rvanilla)^0.5)-SUM($G156:AZ156),(Input!$G$149*(1+rvanilla)^0.5)/A7stdlife))</f>
        <v>-1.4210854715202004E-14</v>
      </c>
      <c r="BB156" s="164">
        <f>IF(A7stdlife="n/a","n/a",IF(BB$3&gt;(A7stdlife+$E156),(Input!$G$149*(1+rvanilla)^0.5)-SUM($G156:BA156),(Input!$G$149*(1+rvanilla)^0.5)/A7stdlife))</f>
        <v>0</v>
      </c>
      <c r="BC156" s="164">
        <f>IF(A7stdlife="n/a","n/a",IF(BC$3&gt;(A7stdlife+$E156),(Input!$G$149*(1+rvanilla)^0.5)-SUM($G156:BB156),(Input!$G$149*(1+rvanilla)^0.5)/A7stdlife))</f>
        <v>0</v>
      </c>
      <c r="BD156" s="164">
        <f>IF(A7stdlife="n/a","n/a",IF(BD$3&gt;(A7stdlife+$E156),(Input!$G$149*(1+rvanilla)^0.5)-SUM($G156:BC156),(Input!$G$149*(1+rvanilla)^0.5)/A7stdlife))</f>
        <v>0</v>
      </c>
      <c r="BE156" s="164">
        <f>IF(A7stdlife="n/a","n/a",IF(BE$3&gt;(A7stdlife+$E156),(Input!$G$149*(1+rvanilla)^0.5)-SUM($G156:BD156),(Input!$G$149*(1+rvanilla)^0.5)/A7stdlife))</f>
        <v>0</v>
      </c>
      <c r="BF156" s="164">
        <f>IF(A7stdlife="n/a","n/a",IF(BF$3&gt;(A7stdlife+$E156),(Input!$G$149*(1+rvanilla)^0.5)-SUM($G156:BE156),(Input!$G$149*(1+rvanilla)^0.5)/A7stdlife))</f>
        <v>0</v>
      </c>
      <c r="BG156" s="164">
        <f>IF(A7stdlife="n/a","n/a",IF(BG$3&gt;(A7stdlife+$E156),(Input!$G$149*(1+rvanilla)^0.5)-SUM($G156:BF156),(Input!$G$149*(1+rvanilla)^0.5)/A7stdlife))</f>
        <v>0</v>
      </c>
      <c r="BH156" s="164">
        <f>IF(A7stdlife="n/a","n/a",IF(BH$3&gt;(A7stdlife+$E156),(Input!$G$149*(1+rvanilla)^0.5)-SUM($G156:BG156),(Input!$G$149*(1+rvanilla)^0.5)/A7stdlife))</f>
        <v>0</v>
      </c>
      <c r="BI156" s="164">
        <f>IF(A7stdlife="n/a","n/a",IF(BI$3&gt;(A7stdlife+$E156),(Input!$G$149*(1+rvanilla)^0.5)-SUM($G156:BH156),(Input!$G$149*(1+rvanilla)^0.5)/A7stdlife))</f>
        <v>0</v>
      </c>
      <c r="BJ156" s="18"/>
      <c r="BK156" s="18"/>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idden="1" outlineLevel="2">
      <c r="A157" s="18"/>
      <c r="B157" s="18"/>
      <c r="C157" s="36"/>
      <c r="D157" s="479"/>
      <c r="E157" s="283">
        <v>2</v>
      </c>
      <c r="F157" s="38"/>
      <c r="G157" s="391"/>
      <c r="H157" s="307"/>
      <c r="I157" s="164">
        <f>IF(A7stdlife="n/a","n/a",IF(I$3&gt;(A7stdlife+$E157),(Input!$H$149*(1+rvanilla)^0.5)-SUM($H157:H157),(Input!$H$149*(1+rvanilla)^0.5)/A7stdlife))</f>
        <v>0.52531099348763244</v>
      </c>
      <c r="J157" s="164">
        <f>IF(A7stdlife="n/a","n/a",IF(J$3&gt;(A7stdlife+$E157),(Input!$H$149*(1+rvanilla)^0.5)-SUM($H157:I157),(Input!$H$149*(1+rvanilla)^0.5)/A7stdlife))</f>
        <v>0.52531099348763244</v>
      </c>
      <c r="K157" s="164">
        <f>IF(A7stdlife="n/a","n/a",IF(K$3&gt;(A7stdlife+$E157),(Input!$H$149*(1+rvanilla)^0.5)-SUM($H157:J157),(Input!$H$149*(1+rvanilla)^0.5)/A7stdlife))</f>
        <v>0.52531099348763244</v>
      </c>
      <c r="L157" s="164">
        <f>IF(A7stdlife="n/a","n/a",IF(L$3&gt;(A7stdlife+$E157),(Input!$H$149*(1+rvanilla)^0.5)-SUM($H157:K157),(Input!$H$149*(1+rvanilla)^0.5)/A7stdlife))</f>
        <v>0.52531099348763244</v>
      </c>
      <c r="M157" s="164">
        <f>IF(A7stdlife="n/a","n/a",IF(M$3&gt;(A7stdlife+$E157),(Input!$H$149*(1+rvanilla)^0.5)-SUM($H157:L157),(Input!$H$149*(1+rvanilla)^0.5)/A7stdlife))</f>
        <v>0.52531099348763244</v>
      </c>
      <c r="N157" s="164">
        <f>IF(A7stdlife="n/a","n/a",IF(N$3&gt;(A7stdlife+$E157),(Input!$H$149*(1+rvanilla)^0.5)-SUM($H157:M157),(Input!$H$149*(1+rvanilla)^0.5)/A7stdlife))</f>
        <v>0.52531099348763244</v>
      </c>
      <c r="O157" s="164">
        <f>IF(A7stdlife="n/a","n/a",IF(O$3&gt;(A7stdlife+$E157),(Input!$H$149*(1+rvanilla)^0.5)-SUM($H157:N157),(Input!$H$149*(1+rvanilla)^0.5)/A7stdlife))</f>
        <v>0.52531099348763244</v>
      </c>
      <c r="P157" s="164">
        <f>IF(A7stdlife="n/a","n/a",IF(P$3&gt;(A7stdlife+$E157),(Input!$H$149*(1+rvanilla)^0.5)-SUM($H157:O157),(Input!$H$149*(1+rvanilla)^0.5)/A7stdlife))</f>
        <v>0.52531099348763244</v>
      </c>
      <c r="Q157" s="164">
        <f>IF(A7stdlife="n/a","n/a",IF(Q$3&gt;(A7stdlife+$E157),(Input!$H$149*(1+rvanilla)^0.5)-SUM($H157:P157),(Input!$H$149*(1+rvanilla)^0.5)/A7stdlife))</f>
        <v>0.52531099348763244</v>
      </c>
      <c r="R157" s="164">
        <f>IF(A7stdlife="n/a","n/a",IF(R$3&gt;(A7stdlife+$E157),(Input!$H$149*(1+rvanilla)^0.5)-SUM($H157:Q157),(Input!$H$149*(1+rvanilla)^0.5)/A7stdlife))</f>
        <v>0.52531099348763244</v>
      </c>
      <c r="S157" s="164">
        <f>IF(A7stdlife="n/a","n/a",IF(S$3&gt;(A7stdlife+$E157),(Input!$H$149*(1+rvanilla)^0.5)-SUM($H157:R157),(Input!$H$149*(1+rvanilla)^0.5)/A7stdlife))</f>
        <v>0.52531099348763244</v>
      </c>
      <c r="T157" s="164">
        <f>IF(A7stdlife="n/a","n/a",IF(T$3&gt;(A7stdlife+$E157),(Input!$H$149*(1+rvanilla)^0.5)-SUM($H157:S157),(Input!$H$149*(1+rvanilla)^0.5)/A7stdlife))</f>
        <v>0.52531099348763244</v>
      </c>
      <c r="U157" s="164">
        <f>IF(A7stdlife="n/a","n/a",IF(U$3&gt;(A7stdlife+$E157),(Input!$H$149*(1+rvanilla)^0.5)-SUM($H157:T157),(Input!$H$149*(1+rvanilla)^0.5)/A7stdlife))</f>
        <v>0.52531099348763244</v>
      </c>
      <c r="V157" s="164">
        <f>IF(A7stdlife="n/a","n/a",IF(V$3&gt;(A7stdlife+$E157),(Input!$H$149*(1+rvanilla)^0.5)-SUM($H157:U157),(Input!$H$149*(1+rvanilla)^0.5)/A7stdlife))</f>
        <v>0.52531099348763244</v>
      </c>
      <c r="W157" s="164">
        <f>IF(A7stdlife="n/a","n/a",IF(W$3&gt;(A7stdlife+$E157),(Input!$H$149*(1+rvanilla)^0.5)-SUM($H157:V157),(Input!$H$149*(1+rvanilla)^0.5)/A7stdlife))</f>
        <v>0.52531099348763244</v>
      </c>
      <c r="X157" s="164">
        <f>IF(A7stdlife="n/a","n/a",IF(X$3&gt;(A7stdlife+$E157),(Input!$H$149*(1+rvanilla)^0.5)-SUM($H157:W157),(Input!$H$149*(1+rvanilla)^0.5)/A7stdlife))</f>
        <v>0.52531099348763244</v>
      </c>
      <c r="Y157" s="164">
        <f>IF(A7stdlife="n/a","n/a",IF(Y$3&gt;(A7stdlife+$E157),(Input!$H$149*(1+rvanilla)^0.5)-SUM($H157:X157),(Input!$H$149*(1+rvanilla)^0.5)/A7stdlife))</f>
        <v>0.52531099348763244</v>
      </c>
      <c r="Z157" s="164">
        <f>IF(A7stdlife="n/a","n/a",IF(Z$3&gt;(A7stdlife+$E157),(Input!$H$149*(1+rvanilla)^0.5)-SUM($H157:Y157),(Input!$H$149*(1+rvanilla)^0.5)/A7stdlife))</f>
        <v>0.52531099348763244</v>
      </c>
      <c r="AA157" s="164">
        <f>IF(A7stdlife="n/a","n/a",IF(AA$3&gt;(A7stdlife+$E157),(Input!$H$149*(1+rvanilla)^0.5)-SUM($H157:Z157),(Input!$H$149*(1+rvanilla)^0.5)/A7stdlife))</f>
        <v>0.52531099348763244</v>
      </c>
      <c r="AB157" s="164">
        <f>IF(A7stdlife="n/a","n/a",IF(AB$3&gt;(A7stdlife+$E157),(Input!$H$149*(1+rvanilla)^0.5)-SUM($H157:AA157),(Input!$H$149*(1+rvanilla)^0.5)/A7stdlife))</f>
        <v>0.52531099348763244</v>
      </c>
      <c r="AC157" s="164">
        <f>IF(A7stdlife="n/a","n/a",IF(AC$3&gt;(A7stdlife+$E157),(Input!$H$149*(1+rvanilla)^0.5)-SUM($H157:AB157),(Input!$H$149*(1+rvanilla)^0.5)/A7stdlife))</f>
        <v>0.52531099348763244</v>
      </c>
      <c r="AD157" s="164">
        <f>IF(A7stdlife="n/a","n/a",IF(AD$3&gt;(A7stdlife+$E157),(Input!$H$149*(1+rvanilla)^0.5)-SUM($H157:AC157),(Input!$H$149*(1+rvanilla)^0.5)/A7stdlife))</f>
        <v>0.52531099348763244</v>
      </c>
      <c r="AE157" s="164">
        <f>IF(A7stdlife="n/a","n/a",IF(AE$3&gt;(A7stdlife+$E157),(Input!$H$149*(1+rvanilla)^0.5)-SUM($H157:AD157),(Input!$H$149*(1+rvanilla)^0.5)/A7stdlife))</f>
        <v>0.52531099348763244</v>
      </c>
      <c r="AF157" s="164">
        <f>IF(A7stdlife="n/a","n/a",IF(AF$3&gt;(A7stdlife+$E157),(Input!$H$149*(1+rvanilla)^0.5)-SUM($H157:AE157),(Input!$H$149*(1+rvanilla)^0.5)/A7stdlife))</f>
        <v>0.52531099348763244</v>
      </c>
      <c r="AG157" s="164">
        <f>IF(A7stdlife="n/a","n/a",IF(AG$3&gt;(A7stdlife+$E157),(Input!$H$149*(1+rvanilla)^0.5)-SUM($H157:AF157),(Input!$H$149*(1+rvanilla)^0.5)/A7stdlife))</f>
        <v>0.52531099348763244</v>
      </c>
      <c r="AH157" s="164">
        <f>IF(A7stdlife="n/a","n/a",IF(AH$3&gt;(A7stdlife+$E157),(Input!$H$149*(1+rvanilla)^0.5)-SUM($H157:AG157),(Input!$H$149*(1+rvanilla)^0.5)/A7stdlife))</f>
        <v>0.52531099348763244</v>
      </c>
      <c r="AI157" s="164">
        <f>IF(A7stdlife="n/a","n/a",IF(AI$3&gt;(A7stdlife+$E157),(Input!$H$149*(1+rvanilla)^0.5)-SUM($H157:AH157),(Input!$H$149*(1+rvanilla)^0.5)/A7stdlife))</f>
        <v>0.52531099348763244</v>
      </c>
      <c r="AJ157" s="164">
        <f>IF(A7stdlife="n/a","n/a",IF(AJ$3&gt;(A7stdlife+$E157),(Input!$H$149*(1+rvanilla)^0.5)-SUM($H157:AI157),(Input!$H$149*(1+rvanilla)^0.5)/A7stdlife))</f>
        <v>0.52531099348763244</v>
      </c>
      <c r="AK157" s="164">
        <f>IF(A7stdlife="n/a","n/a",IF(AK$3&gt;(A7stdlife+$E157),(Input!$H$149*(1+rvanilla)^0.5)-SUM($H157:AJ157),(Input!$H$149*(1+rvanilla)^0.5)/A7stdlife))</f>
        <v>0.52531099348763244</v>
      </c>
      <c r="AL157" s="164">
        <f>IF(A7stdlife="n/a","n/a",IF(AL$3&gt;(A7stdlife+$E157),(Input!$H$149*(1+rvanilla)^0.5)-SUM($H157:AK157),(Input!$H$149*(1+rvanilla)^0.5)/A7stdlife))</f>
        <v>0.52531099348763244</v>
      </c>
      <c r="AM157" s="164">
        <f>IF(A7stdlife="n/a","n/a",IF(AM$3&gt;(A7stdlife+$E157),(Input!$H$149*(1+rvanilla)^0.5)-SUM($H157:AL157),(Input!$H$149*(1+rvanilla)^0.5)/A7stdlife))</f>
        <v>0.52531099348763244</v>
      </c>
      <c r="AN157" s="164">
        <f>IF(A7stdlife="n/a","n/a",IF(AN$3&gt;(A7stdlife+$E157),(Input!$H$149*(1+rvanilla)^0.5)-SUM($H157:AM157),(Input!$H$149*(1+rvanilla)^0.5)/A7stdlife))</f>
        <v>0.52531099348763244</v>
      </c>
      <c r="AO157" s="164">
        <f>IF(A7stdlife="n/a","n/a",IF(AO$3&gt;(A7stdlife+$E157),(Input!$H$149*(1+rvanilla)^0.5)-SUM($H157:AN157),(Input!$H$149*(1+rvanilla)^0.5)/A7stdlife))</f>
        <v>0.52531099348763244</v>
      </c>
      <c r="AP157" s="164">
        <f>IF(A7stdlife="n/a","n/a",IF(AP$3&gt;(A7stdlife+$E157),(Input!$H$149*(1+rvanilla)^0.5)-SUM($H157:AO157),(Input!$H$149*(1+rvanilla)^0.5)/A7stdlife))</f>
        <v>0.52531099348763244</v>
      </c>
      <c r="AQ157" s="164">
        <f>IF(A7stdlife="n/a","n/a",IF(AQ$3&gt;(A7stdlife+$E157),(Input!$H$149*(1+rvanilla)^0.5)-SUM($H157:AP157),(Input!$H$149*(1+rvanilla)^0.5)/A7stdlife))</f>
        <v>0.52531099348763244</v>
      </c>
      <c r="AR157" s="164">
        <f>IF(A7stdlife="n/a","n/a",IF(AR$3&gt;(A7stdlife+$E157),(Input!$H$149*(1+rvanilla)^0.5)-SUM($H157:AQ157),(Input!$H$149*(1+rvanilla)^0.5)/A7stdlife))</f>
        <v>0.52531099348763244</v>
      </c>
      <c r="AS157" s="164">
        <f>IF(A7stdlife="n/a","n/a",IF(AS$3&gt;(A7stdlife+$E157),(Input!$H$149*(1+rvanilla)^0.5)-SUM($H157:AR157),(Input!$H$149*(1+rvanilla)^0.5)/A7stdlife))</f>
        <v>0.52531099348763244</v>
      </c>
      <c r="AT157" s="164">
        <f>IF(A7stdlife="n/a","n/a",IF(AT$3&gt;(A7stdlife+$E157),(Input!$H$149*(1+rvanilla)^0.5)-SUM($H157:AS157),(Input!$H$149*(1+rvanilla)^0.5)/A7stdlife))</f>
        <v>0.52531099348763244</v>
      </c>
      <c r="AU157" s="164">
        <f>IF(A7stdlife="n/a","n/a",IF(AU$3&gt;(A7stdlife+$E157),(Input!$H$149*(1+rvanilla)^0.5)-SUM($H157:AT157),(Input!$H$149*(1+rvanilla)^0.5)/A7stdlife))</f>
        <v>0.52531099348763244</v>
      </c>
      <c r="AV157" s="164">
        <f>IF(A7stdlife="n/a","n/a",IF(AV$3&gt;(A7stdlife+$E157),(Input!$H$149*(1+rvanilla)^0.5)-SUM($H157:AU157),(Input!$H$149*(1+rvanilla)^0.5)/A7stdlife))</f>
        <v>0.52531099348763244</v>
      </c>
      <c r="AW157" s="164">
        <f>IF(A7stdlife="n/a","n/a",IF(AW$3&gt;(A7stdlife+$E157),(Input!$H$149*(1+rvanilla)^0.5)-SUM($H157:AV157),(Input!$H$149*(1+rvanilla)^0.5)/A7stdlife))</f>
        <v>0.52531099348763244</v>
      </c>
      <c r="AX157" s="164">
        <f>IF(A7stdlife="n/a","n/a",IF(AX$3&gt;(A7stdlife+$E157),(Input!$H$149*(1+rvanilla)^0.5)-SUM($H157:AW157),(Input!$H$149*(1+rvanilla)^0.5)/A7stdlife))</f>
        <v>0.52531099348763244</v>
      </c>
      <c r="AY157" s="164">
        <f>IF(A7stdlife="n/a","n/a",IF(AY$3&gt;(A7stdlife+$E157),(Input!$H$149*(1+rvanilla)^0.5)-SUM($H157:AX157),(Input!$H$149*(1+rvanilla)^0.5)/A7stdlife))</f>
        <v>0.52531099348763244</v>
      </c>
      <c r="AZ157" s="164">
        <f>IF(A7stdlife="n/a","n/a",IF(AZ$3&gt;(A7stdlife+$E157),(Input!$H$149*(1+rvanilla)^0.5)-SUM($H157:AY157),(Input!$H$149*(1+rvanilla)^0.5)/A7stdlife))</f>
        <v>0.52531099348763244</v>
      </c>
      <c r="BA157" s="164">
        <f>IF(A7stdlife="n/a","n/a",IF(BA$3&gt;(A7stdlife+$E157),(Input!$H$149*(1+rvanilla)^0.5)-SUM($H157:AZ157),(Input!$H$149*(1+rvanilla)^0.5)/A7stdlife))</f>
        <v>0.52531099348763244</v>
      </c>
      <c r="BB157" s="164">
        <f>IF(A7stdlife="n/a","n/a",IF(BB$3&gt;(A7stdlife+$E157),(Input!$H$149*(1+rvanilla)^0.5)-SUM($H157:BA157),(Input!$H$149*(1+rvanilla)^0.5)/A7stdlife))</f>
        <v>-1.0658141036401503E-14</v>
      </c>
      <c r="BC157" s="164">
        <f>IF(A7stdlife="n/a","n/a",IF(BC$3&gt;(A7stdlife+$E157),(Input!$H$149*(1+rvanilla)^0.5)-SUM($H157:BB157),(Input!$H$149*(1+rvanilla)^0.5)/A7stdlife))</f>
        <v>0</v>
      </c>
      <c r="BD157" s="164">
        <f>IF(A7stdlife="n/a","n/a",IF(BD$3&gt;(A7stdlife+$E157),(Input!$H$149*(1+rvanilla)^0.5)-SUM($H157:BC157),(Input!$H$149*(1+rvanilla)^0.5)/A7stdlife))</f>
        <v>0</v>
      </c>
      <c r="BE157" s="164">
        <f>IF(A7stdlife="n/a","n/a",IF(BE$3&gt;(A7stdlife+$E157),(Input!$H$149*(1+rvanilla)^0.5)-SUM($H157:BD157),(Input!$H$149*(1+rvanilla)^0.5)/A7stdlife))</f>
        <v>0</v>
      </c>
      <c r="BF157" s="164">
        <f>IF(A7stdlife="n/a","n/a",IF(BF$3&gt;(A7stdlife+$E157),(Input!$H$149*(1+rvanilla)^0.5)-SUM($H157:BE157),(Input!$H$149*(1+rvanilla)^0.5)/A7stdlife))</f>
        <v>0</v>
      </c>
      <c r="BG157" s="164">
        <f>IF(A7stdlife="n/a","n/a",IF(BG$3&gt;(A7stdlife+$E157),(Input!$H$149*(1+rvanilla)^0.5)-SUM($H157:BF157),(Input!$H$149*(1+rvanilla)^0.5)/A7stdlife))</f>
        <v>0</v>
      </c>
      <c r="BH157" s="164">
        <f>IF(A7stdlife="n/a","n/a",IF(BH$3&gt;(A7stdlife+$E157),(Input!$H$149*(1+rvanilla)^0.5)-SUM($H157:BG157),(Input!$H$149*(1+rvanilla)^0.5)/A7stdlife))</f>
        <v>0</v>
      </c>
      <c r="BI157" s="164">
        <f>IF(A7stdlife="n/a","n/a",IF(BI$3&gt;(A7stdlife+$E157),(Input!$H$149*(1+rvanilla)^0.5)-SUM($H157:BH157),(Input!$H$149*(1+rvanilla)^0.5)/A7stdlife))</f>
        <v>0</v>
      </c>
      <c r="BJ157" s="18"/>
      <c r="BK157" s="18"/>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idden="1" outlineLevel="2">
      <c r="A158" s="18"/>
      <c r="B158" s="18"/>
      <c r="C158" s="36"/>
      <c r="D158" s="479"/>
      <c r="E158" s="283">
        <v>3</v>
      </c>
      <c r="F158" s="38"/>
      <c r="G158" s="391"/>
      <c r="H158" s="308"/>
      <c r="I158" s="307"/>
      <c r="J158" s="164">
        <f>IF(A7stdlife="n/a","n/a",IF(J$3&gt;(A7stdlife+$E158),(Input!$I$149*(1+rvanilla)^0.5)-SUM($I158:I158),(Input!$I$149*(1+rvanilla)^0.5)/A7stdlife))</f>
        <v>0.33279479740254403</v>
      </c>
      <c r="K158" s="164">
        <f>IF(A7stdlife="n/a","n/a",IF(K$3&gt;(A7stdlife+$E158),(Input!$I$149*(1+rvanilla)^0.5)-SUM($I158:J158),(Input!$I$149*(1+rvanilla)^0.5)/A7stdlife))</f>
        <v>0.33279479740254403</v>
      </c>
      <c r="L158" s="164">
        <f>IF(A7stdlife="n/a","n/a",IF(L$3&gt;(A7stdlife+$E158),(Input!$I$149*(1+rvanilla)^0.5)-SUM($I158:K158),(Input!$I$149*(1+rvanilla)^0.5)/A7stdlife))</f>
        <v>0.33279479740254403</v>
      </c>
      <c r="M158" s="164">
        <f>IF(A7stdlife="n/a","n/a",IF(M$3&gt;(A7stdlife+$E158),(Input!$I$149*(1+rvanilla)^0.5)-SUM($I158:L158),(Input!$I$149*(1+rvanilla)^0.5)/A7stdlife))</f>
        <v>0.33279479740254403</v>
      </c>
      <c r="N158" s="164">
        <f>IF(A7stdlife="n/a","n/a",IF(N$3&gt;(A7stdlife+$E158),(Input!$I$149*(1+rvanilla)^0.5)-SUM($I158:M158),(Input!$I$149*(1+rvanilla)^0.5)/A7stdlife))</f>
        <v>0.33279479740254403</v>
      </c>
      <c r="O158" s="164">
        <f>IF(A7stdlife="n/a","n/a",IF(O$3&gt;(A7stdlife+$E158),(Input!$I$149*(1+rvanilla)^0.5)-SUM($I158:N158),(Input!$I$149*(1+rvanilla)^0.5)/A7stdlife))</f>
        <v>0.33279479740254403</v>
      </c>
      <c r="P158" s="164">
        <f>IF(A7stdlife="n/a","n/a",IF(P$3&gt;(A7stdlife+$E158),(Input!$I$149*(1+rvanilla)^0.5)-SUM($I158:O158),(Input!$I$149*(1+rvanilla)^0.5)/A7stdlife))</f>
        <v>0.33279479740254403</v>
      </c>
      <c r="Q158" s="164">
        <f>IF(A7stdlife="n/a","n/a",IF(Q$3&gt;(A7stdlife+$E158),(Input!$I$149*(1+rvanilla)^0.5)-SUM($I158:P158),(Input!$I$149*(1+rvanilla)^0.5)/A7stdlife))</f>
        <v>0.33279479740254403</v>
      </c>
      <c r="R158" s="164">
        <f>IF(A7stdlife="n/a","n/a",IF(R$3&gt;(A7stdlife+$E158),(Input!$I$149*(1+rvanilla)^0.5)-SUM($I158:Q158),(Input!$I$149*(1+rvanilla)^0.5)/A7stdlife))</f>
        <v>0.33279479740254403</v>
      </c>
      <c r="S158" s="164">
        <f>IF(A7stdlife="n/a","n/a",IF(S$3&gt;(A7stdlife+$E158),(Input!$I$149*(1+rvanilla)^0.5)-SUM($I158:R158),(Input!$I$149*(1+rvanilla)^0.5)/A7stdlife))</f>
        <v>0.33279479740254403</v>
      </c>
      <c r="T158" s="164">
        <f>IF(A7stdlife="n/a","n/a",IF(T$3&gt;(A7stdlife+$E158),(Input!$I$149*(1+rvanilla)^0.5)-SUM($I158:S158),(Input!$I$149*(1+rvanilla)^0.5)/A7stdlife))</f>
        <v>0.33279479740254403</v>
      </c>
      <c r="U158" s="164">
        <f>IF(A7stdlife="n/a","n/a",IF(U$3&gt;(A7stdlife+$E158),(Input!$I$149*(1+rvanilla)^0.5)-SUM($I158:T158),(Input!$I$149*(1+rvanilla)^0.5)/A7stdlife))</f>
        <v>0.33279479740254403</v>
      </c>
      <c r="V158" s="164">
        <f>IF(A7stdlife="n/a","n/a",IF(V$3&gt;(A7stdlife+$E158),(Input!$I$149*(1+rvanilla)^0.5)-SUM($I158:U158),(Input!$I$149*(1+rvanilla)^0.5)/A7stdlife))</f>
        <v>0.33279479740254403</v>
      </c>
      <c r="W158" s="164">
        <f>IF(A7stdlife="n/a","n/a",IF(W$3&gt;(A7stdlife+$E158),(Input!$I$149*(1+rvanilla)^0.5)-SUM($I158:V158),(Input!$I$149*(1+rvanilla)^0.5)/A7stdlife))</f>
        <v>0.33279479740254403</v>
      </c>
      <c r="X158" s="164">
        <f>IF(A7stdlife="n/a","n/a",IF(X$3&gt;(A7stdlife+$E158),(Input!$I$149*(1+rvanilla)^0.5)-SUM($I158:W158),(Input!$I$149*(1+rvanilla)^0.5)/A7stdlife))</f>
        <v>0.33279479740254403</v>
      </c>
      <c r="Y158" s="164">
        <f>IF(A7stdlife="n/a","n/a",IF(Y$3&gt;(A7stdlife+$E158),(Input!$I$149*(1+rvanilla)^0.5)-SUM($I158:X158),(Input!$I$149*(1+rvanilla)^0.5)/A7stdlife))</f>
        <v>0.33279479740254403</v>
      </c>
      <c r="Z158" s="164">
        <f>IF(A7stdlife="n/a","n/a",IF(Z$3&gt;(A7stdlife+$E158),(Input!$I$149*(1+rvanilla)^0.5)-SUM($I158:Y158),(Input!$I$149*(1+rvanilla)^0.5)/A7stdlife))</f>
        <v>0.33279479740254403</v>
      </c>
      <c r="AA158" s="164">
        <f>IF(A7stdlife="n/a","n/a",IF(AA$3&gt;(A7stdlife+$E158),(Input!$I$149*(1+rvanilla)^0.5)-SUM($I158:Z158),(Input!$I$149*(1+rvanilla)^0.5)/A7stdlife))</f>
        <v>0.33279479740254403</v>
      </c>
      <c r="AB158" s="164">
        <f>IF(A7stdlife="n/a","n/a",IF(AB$3&gt;(A7stdlife+$E158),(Input!$I$149*(1+rvanilla)^0.5)-SUM($I158:AA158),(Input!$I$149*(1+rvanilla)^0.5)/A7stdlife))</f>
        <v>0.33279479740254403</v>
      </c>
      <c r="AC158" s="164">
        <f>IF(A7stdlife="n/a","n/a",IF(AC$3&gt;(A7stdlife+$E158),(Input!$I$149*(1+rvanilla)^0.5)-SUM($I158:AB158),(Input!$I$149*(1+rvanilla)^0.5)/A7stdlife))</f>
        <v>0.33279479740254403</v>
      </c>
      <c r="AD158" s="164">
        <f>IF(A7stdlife="n/a","n/a",IF(AD$3&gt;(A7stdlife+$E158),(Input!$I$149*(1+rvanilla)^0.5)-SUM($I158:AC158),(Input!$I$149*(1+rvanilla)^0.5)/A7stdlife))</f>
        <v>0.33279479740254403</v>
      </c>
      <c r="AE158" s="164">
        <f>IF(A7stdlife="n/a","n/a",IF(AE$3&gt;(A7stdlife+$E158),(Input!$I$149*(1+rvanilla)^0.5)-SUM($I158:AD158),(Input!$I$149*(1+rvanilla)^0.5)/A7stdlife))</f>
        <v>0.33279479740254403</v>
      </c>
      <c r="AF158" s="164">
        <f>IF(A7stdlife="n/a","n/a",IF(AF$3&gt;(A7stdlife+$E158),(Input!$I$149*(1+rvanilla)^0.5)-SUM($I158:AE158),(Input!$I$149*(1+rvanilla)^0.5)/A7stdlife))</f>
        <v>0.33279479740254403</v>
      </c>
      <c r="AG158" s="164">
        <f>IF(A7stdlife="n/a","n/a",IF(AG$3&gt;(A7stdlife+$E158),(Input!$I$149*(1+rvanilla)^0.5)-SUM($I158:AF158),(Input!$I$149*(1+rvanilla)^0.5)/A7stdlife))</f>
        <v>0.33279479740254403</v>
      </c>
      <c r="AH158" s="164">
        <f>IF(A7stdlife="n/a","n/a",IF(AH$3&gt;(A7stdlife+$E158),(Input!$I$149*(1+rvanilla)^0.5)-SUM($I158:AG158),(Input!$I$149*(1+rvanilla)^0.5)/A7stdlife))</f>
        <v>0.33279479740254403</v>
      </c>
      <c r="AI158" s="164">
        <f>IF(A7stdlife="n/a","n/a",IF(AI$3&gt;(A7stdlife+$E158),(Input!$I$149*(1+rvanilla)^0.5)-SUM($I158:AH158),(Input!$I$149*(1+rvanilla)^0.5)/A7stdlife))</f>
        <v>0.33279479740254403</v>
      </c>
      <c r="AJ158" s="164">
        <f>IF(A7stdlife="n/a","n/a",IF(AJ$3&gt;(A7stdlife+$E158),(Input!$I$149*(1+rvanilla)^0.5)-SUM($I158:AI158),(Input!$I$149*(1+rvanilla)^0.5)/A7stdlife))</f>
        <v>0.33279479740254403</v>
      </c>
      <c r="AK158" s="164">
        <f>IF(A7stdlife="n/a","n/a",IF(AK$3&gt;(A7stdlife+$E158),(Input!$I$149*(1+rvanilla)^0.5)-SUM($I158:AJ158),(Input!$I$149*(1+rvanilla)^0.5)/A7stdlife))</f>
        <v>0.33279479740254403</v>
      </c>
      <c r="AL158" s="164">
        <f>IF(A7stdlife="n/a","n/a",IF(AL$3&gt;(A7stdlife+$E158),(Input!$I$149*(1+rvanilla)^0.5)-SUM($I158:AK158),(Input!$I$149*(1+rvanilla)^0.5)/A7stdlife))</f>
        <v>0.33279479740254403</v>
      </c>
      <c r="AM158" s="164">
        <f>IF(A7stdlife="n/a","n/a",IF(AM$3&gt;(A7stdlife+$E158),(Input!$I$149*(1+rvanilla)^0.5)-SUM($I158:AL158),(Input!$I$149*(1+rvanilla)^0.5)/A7stdlife))</f>
        <v>0.33279479740254403</v>
      </c>
      <c r="AN158" s="164">
        <f>IF(A7stdlife="n/a","n/a",IF(AN$3&gt;(A7stdlife+$E158),(Input!$I$149*(1+rvanilla)^0.5)-SUM($I158:AM158),(Input!$I$149*(1+rvanilla)^0.5)/A7stdlife))</f>
        <v>0.33279479740254403</v>
      </c>
      <c r="AO158" s="164">
        <f>IF(A7stdlife="n/a","n/a",IF(AO$3&gt;(A7stdlife+$E158),(Input!$I$149*(1+rvanilla)^0.5)-SUM($I158:AN158),(Input!$I$149*(1+rvanilla)^0.5)/A7stdlife))</f>
        <v>0.33279479740254403</v>
      </c>
      <c r="AP158" s="164">
        <f>IF(A7stdlife="n/a","n/a",IF(AP$3&gt;(A7stdlife+$E158),(Input!$I$149*(1+rvanilla)^0.5)-SUM($I158:AO158),(Input!$I$149*(1+rvanilla)^0.5)/A7stdlife))</f>
        <v>0.33279479740254403</v>
      </c>
      <c r="AQ158" s="164">
        <f>IF(A7stdlife="n/a","n/a",IF(AQ$3&gt;(A7stdlife+$E158),(Input!$I$149*(1+rvanilla)^0.5)-SUM($I158:AP158),(Input!$I$149*(1+rvanilla)^0.5)/A7stdlife))</f>
        <v>0.33279479740254403</v>
      </c>
      <c r="AR158" s="164">
        <f>IF(A7stdlife="n/a","n/a",IF(AR$3&gt;(A7stdlife+$E158),(Input!$I$149*(1+rvanilla)^0.5)-SUM($I158:AQ158),(Input!$I$149*(1+rvanilla)^0.5)/A7stdlife))</f>
        <v>0.33279479740254403</v>
      </c>
      <c r="AS158" s="164">
        <f>IF(A7stdlife="n/a","n/a",IF(AS$3&gt;(A7stdlife+$E158),(Input!$I$149*(1+rvanilla)^0.5)-SUM($I158:AR158),(Input!$I$149*(1+rvanilla)^0.5)/A7stdlife))</f>
        <v>0.33279479740254403</v>
      </c>
      <c r="AT158" s="164">
        <f>IF(A7stdlife="n/a","n/a",IF(AT$3&gt;(A7stdlife+$E158),(Input!$I$149*(1+rvanilla)^0.5)-SUM($I158:AS158),(Input!$I$149*(1+rvanilla)^0.5)/A7stdlife))</f>
        <v>0.33279479740254403</v>
      </c>
      <c r="AU158" s="164">
        <f>IF(A7stdlife="n/a","n/a",IF(AU$3&gt;(A7stdlife+$E158),(Input!$I$149*(1+rvanilla)^0.5)-SUM($I158:AT158),(Input!$I$149*(1+rvanilla)^0.5)/A7stdlife))</f>
        <v>0.33279479740254403</v>
      </c>
      <c r="AV158" s="164">
        <f>IF(A7stdlife="n/a","n/a",IF(AV$3&gt;(A7stdlife+$E158),(Input!$I$149*(1+rvanilla)^0.5)-SUM($I158:AU158),(Input!$I$149*(1+rvanilla)^0.5)/A7stdlife))</f>
        <v>0.33279479740254403</v>
      </c>
      <c r="AW158" s="164">
        <f>IF(A7stdlife="n/a","n/a",IF(AW$3&gt;(A7stdlife+$E158),(Input!$I$149*(1+rvanilla)^0.5)-SUM($I158:AV158),(Input!$I$149*(1+rvanilla)^0.5)/A7stdlife))</f>
        <v>0.33279479740254403</v>
      </c>
      <c r="AX158" s="164">
        <f>IF(A7stdlife="n/a","n/a",IF(AX$3&gt;(A7stdlife+$E158),(Input!$I$149*(1+rvanilla)^0.5)-SUM($I158:AW158),(Input!$I$149*(1+rvanilla)^0.5)/A7stdlife))</f>
        <v>0.33279479740254403</v>
      </c>
      <c r="AY158" s="164">
        <f>IF(A7stdlife="n/a","n/a",IF(AY$3&gt;(A7stdlife+$E158),(Input!$I$149*(1+rvanilla)^0.5)-SUM($I158:AX158),(Input!$I$149*(1+rvanilla)^0.5)/A7stdlife))</f>
        <v>0.33279479740254403</v>
      </c>
      <c r="AZ158" s="164">
        <f>IF(A7stdlife="n/a","n/a",IF(AZ$3&gt;(A7stdlife+$E158),(Input!$I$149*(1+rvanilla)^0.5)-SUM($I158:AY158),(Input!$I$149*(1+rvanilla)^0.5)/A7stdlife))</f>
        <v>0.33279479740254403</v>
      </c>
      <c r="BA158" s="164">
        <f>IF(A7stdlife="n/a","n/a",IF(BA$3&gt;(A7stdlife+$E158),(Input!$I$149*(1+rvanilla)^0.5)-SUM($I158:AZ158),(Input!$I$149*(1+rvanilla)^0.5)/A7stdlife))</f>
        <v>0.33279479740254403</v>
      </c>
      <c r="BB158" s="164">
        <f>IF(A7stdlife="n/a","n/a",IF(BB$3&gt;(A7stdlife+$E158),(Input!$I$149*(1+rvanilla)^0.5)-SUM($I158:BA158),(Input!$I$149*(1+rvanilla)^0.5)/A7stdlife))</f>
        <v>0.33279479740254403</v>
      </c>
      <c r="BC158" s="164">
        <f>IF(A7stdlife="n/a","n/a",IF(BC$3&gt;(A7stdlife+$E158),(Input!$I$149*(1+rvanilla)^0.5)-SUM($I158:BB158),(Input!$I$149*(1+rvanilla)^0.5)/A7stdlife))</f>
        <v>7.1054273576010019E-15</v>
      </c>
      <c r="BD158" s="164">
        <f>IF(A7stdlife="n/a","n/a",IF(BD$3&gt;(A7stdlife+$E158),(Input!$I$149*(1+rvanilla)^0.5)-SUM($I158:BC158),(Input!$I$149*(1+rvanilla)^0.5)/A7stdlife))</f>
        <v>0</v>
      </c>
      <c r="BE158" s="164">
        <f>IF(A7stdlife="n/a","n/a",IF(BE$3&gt;(A7stdlife+$E158),(Input!$I$149*(1+rvanilla)^0.5)-SUM($I158:BD158),(Input!$I$149*(1+rvanilla)^0.5)/A7stdlife))</f>
        <v>0</v>
      </c>
      <c r="BF158" s="164">
        <f>IF(A7stdlife="n/a","n/a",IF(BF$3&gt;(A7stdlife+$E158),(Input!$I$149*(1+rvanilla)^0.5)-SUM($I158:BE158),(Input!$I$149*(1+rvanilla)^0.5)/A7stdlife))</f>
        <v>0</v>
      </c>
      <c r="BG158" s="164">
        <f>IF(A7stdlife="n/a","n/a",IF(BG$3&gt;(A7stdlife+$E158),(Input!$I$149*(1+rvanilla)^0.5)-SUM($I158:BF158),(Input!$I$149*(1+rvanilla)^0.5)/A7stdlife))</f>
        <v>0</v>
      </c>
      <c r="BH158" s="164">
        <f>IF(A7stdlife="n/a","n/a",IF(BH$3&gt;(A7stdlife+$E158),(Input!$I$149*(1+rvanilla)^0.5)-SUM($I158:BG158),(Input!$I$149*(1+rvanilla)^0.5)/A7stdlife))</f>
        <v>0</v>
      </c>
      <c r="BI158" s="164">
        <f>IF(A7stdlife="n/a","n/a",IF(BI$3&gt;(A7stdlife+$E158),(Input!$I$149*(1+rvanilla)^0.5)-SUM($I158:BH158),(Input!$I$149*(1+rvanilla)^0.5)/A7stdlife))</f>
        <v>0</v>
      </c>
      <c r="BJ158" s="18"/>
      <c r="BK158" s="18"/>
      <c r="BL158" s="385"/>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idden="1" outlineLevel="2">
      <c r="A159" s="18"/>
      <c r="B159" s="18"/>
      <c r="C159" s="36"/>
      <c r="D159" s="479"/>
      <c r="E159" s="283">
        <v>4</v>
      </c>
      <c r="F159" s="38"/>
      <c r="G159" s="391"/>
      <c r="H159" s="308"/>
      <c r="I159" s="308"/>
      <c r="J159" s="307"/>
      <c r="K159" s="164">
        <f>IF(A7stdlife="n/a","n/a",IF(K$3&gt;(A7stdlife+$E159),(Input!$J$149*(1+rvanilla)^0.5)-SUM($J159:J159),(Input!$J$149*(1+rvanilla)^0.5)/A7stdlife))</f>
        <v>0.58576921564806084</v>
      </c>
      <c r="L159" s="164">
        <f>IF(A7stdlife="n/a","n/a",IF(L$3&gt;(A7stdlife+$E159),(Input!$J$149*(1+rvanilla)^0.5)-SUM($J159:K159),(Input!$J$149*(1+rvanilla)^0.5)/A7stdlife))</f>
        <v>0.58576921564806084</v>
      </c>
      <c r="M159" s="164">
        <f>IF(A7stdlife="n/a","n/a",IF(M$3&gt;(A7stdlife+$E159),(Input!$J$149*(1+rvanilla)^0.5)-SUM($J159:L159),(Input!$J$149*(1+rvanilla)^0.5)/A7stdlife))</f>
        <v>0.58576921564806084</v>
      </c>
      <c r="N159" s="164">
        <f>IF(A7stdlife="n/a","n/a",IF(N$3&gt;(A7stdlife+$E159),(Input!$J$149*(1+rvanilla)^0.5)-SUM($J159:M159),(Input!$J$149*(1+rvanilla)^0.5)/A7stdlife))</f>
        <v>0.58576921564806084</v>
      </c>
      <c r="O159" s="164">
        <f>IF(A7stdlife="n/a","n/a",IF(O$3&gt;(A7stdlife+$E159),(Input!$J$149*(1+rvanilla)^0.5)-SUM($J159:N159),(Input!$J$149*(1+rvanilla)^0.5)/A7stdlife))</f>
        <v>0.58576921564806084</v>
      </c>
      <c r="P159" s="164">
        <f>IF(A7stdlife="n/a","n/a",IF(P$3&gt;(A7stdlife+$E159),(Input!$J$149*(1+rvanilla)^0.5)-SUM($J159:O159),(Input!$J$149*(1+rvanilla)^0.5)/A7stdlife))</f>
        <v>0.58576921564806084</v>
      </c>
      <c r="Q159" s="164">
        <f>IF(A7stdlife="n/a","n/a",IF(Q$3&gt;(A7stdlife+$E159),(Input!$J$149*(1+rvanilla)^0.5)-SUM($J159:P159),(Input!$J$149*(1+rvanilla)^0.5)/A7stdlife))</f>
        <v>0.58576921564806084</v>
      </c>
      <c r="R159" s="164">
        <f>IF(A7stdlife="n/a","n/a",IF(R$3&gt;(A7stdlife+$E159),(Input!$J$149*(1+rvanilla)^0.5)-SUM($J159:Q159),(Input!$J$149*(1+rvanilla)^0.5)/A7stdlife))</f>
        <v>0.58576921564806084</v>
      </c>
      <c r="S159" s="164">
        <f>IF(A7stdlife="n/a","n/a",IF(S$3&gt;(A7stdlife+$E159),(Input!$J$149*(1+rvanilla)^0.5)-SUM($J159:R159),(Input!$J$149*(1+rvanilla)^0.5)/A7stdlife))</f>
        <v>0.58576921564806084</v>
      </c>
      <c r="T159" s="164">
        <f>IF(A7stdlife="n/a","n/a",IF(T$3&gt;(A7stdlife+$E159),(Input!$J$149*(1+rvanilla)^0.5)-SUM($J159:S159),(Input!$J$149*(1+rvanilla)^0.5)/A7stdlife))</f>
        <v>0.58576921564806084</v>
      </c>
      <c r="U159" s="164">
        <f>IF(A7stdlife="n/a","n/a",IF(U$3&gt;(A7stdlife+$E159),(Input!$J$149*(1+rvanilla)^0.5)-SUM($J159:T159),(Input!$J$149*(1+rvanilla)^0.5)/A7stdlife))</f>
        <v>0.58576921564806084</v>
      </c>
      <c r="V159" s="164">
        <f>IF(A7stdlife="n/a","n/a",IF(V$3&gt;(A7stdlife+$E159),(Input!$J$149*(1+rvanilla)^0.5)-SUM($J159:U159),(Input!$J$149*(1+rvanilla)^0.5)/A7stdlife))</f>
        <v>0.58576921564806084</v>
      </c>
      <c r="W159" s="164">
        <f>IF(A7stdlife="n/a","n/a",IF(W$3&gt;(A7stdlife+$E159),(Input!$J$149*(1+rvanilla)^0.5)-SUM($J159:V159),(Input!$J$149*(1+rvanilla)^0.5)/A7stdlife))</f>
        <v>0.58576921564806084</v>
      </c>
      <c r="X159" s="164">
        <f>IF(A7stdlife="n/a","n/a",IF(X$3&gt;(A7stdlife+$E159),(Input!$J$149*(1+rvanilla)^0.5)-SUM($J159:W159),(Input!$J$149*(1+rvanilla)^0.5)/A7stdlife))</f>
        <v>0.58576921564806084</v>
      </c>
      <c r="Y159" s="164">
        <f>IF(A7stdlife="n/a","n/a",IF(Y$3&gt;(A7stdlife+$E159),(Input!$J$149*(1+rvanilla)^0.5)-SUM($J159:X159),(Input!$J$149*(1+rvanilla)^0.5)/A7stdlife))</f>
        <v>0.58576921564806084</v>
      </c>
      <c r="Z159" s="164">
        <f>IF(A7stdlife="n/a","n/a",IF(Z$3&gt;(A7stdlife+$E159),(Input!$J$149*(1+rvanilla)^0.5)-SUM($J159:Y159),(Input!$J$149*(1+rvanilla)^0.5)/A7stdlife))</f>
        <v>0.58576921564806084</v>
      </c>
      <c r="AA159" s="164">
        <f>IF(A7stdlife="n/a","n/a",IF(AA$3&gt;(A7stdlife+$E159),(Input!$J$149*(1+rvanilla)^0.5)-SUM($J159:Z159),(Input!$J$149*(1+rvanilla)^0.5)/A7stdlife))</f>
        <v>0.58576921564806084</v>
      </c>
      <c r="AB159" s="164">
        <f>IF(A7stdlife="n/a","n/a",IF(AB$3&gt;(A7stdlife+$E159),(Input!$J$149*(1+rvanilla)^0.5)-SUM($J159:AA159),(Input!$J$149*(1+rvanilla)^0.5)/A7stdlife))</f>
        <v>0.58576921564806084</v>
      </c>
      <c r="AC159" s="164">
        <f>IF(A7stdlife="n/a","n/a",IF(AC$3&gt;(A7stdlife+$E159),(Input!$J$149*(1+rvanilla)^0.5)-SUM($J159:AB159),(Input!$J$149*(1+rvanilla)^0.5)/A7stdlife))</f>
        <v>0.58576921564806084</v>
      </c>
      <c r="AD159" s="164">
        <f>IF(A7stdlife="n/a","n/a",IF(AD$3&gt;(A7stdlife+$E159),(Input!$J$149*(1+rvanilla)^0.5)-SUM($J159:AC159),(Input!$J$149*(1+rvanilla)^0.5)/A7stdlife))</f>
        <v>0.58576921564806084</v>
      </c>
      <c r="AE159" s="164">
        <f>IF(A7stdlife="n/a","n/a",IF(AE$3&gt;(A7stdlife+$E159),(Input!$J$149*(1+rvanilla)^0.5)-SUM($J159:AD159),(Input!$J$149*(1+rvanilla)^0.5)/A7stdlife))</f>
        <v>0.58576921564806084</v>
      </c>
      <c r="AF159" s="164">
        <f>IF(A7stdlife="n/a","n/a",IF(AF$3&gt;(A7stdlife+$E159),(Input!$J$149*(1+rvanilla)^0.5)-SUM($J159:AE159),(Input!$J$149*(1+rvanilla)^0.5)/A7stdlife))</f>
        <v>0.58576921564806084</v>
      </c>
      <c r="AG159" s="164">
        <f>IF(A7stdlife="n/a","n/a",IF(AG$3&gt;(A7stdlife+$E159),(Input!$J$149*(1+rvanilla)^0.5)-SUM($J159:AF159),(Input!$J$149*(1+rvanilla)^0.5)/A7stdlife))</f>
        <v>0.58576921564806084</v>
      </c>
      <c r="AH159" s="164">
        <f>IF(A7stdlife="n/a","n/a",IF(AH$3&gt;(A7stdlife+$E159),(Input!$J$149*(1+rvanilla)^0.5)-SUM($J159:AG159),(Input!$J$149*(1+rvanilla)^0.5)/A7stdlife))</f>
        <v>0.58576921564806084</v>
      </c>
      <c r="AI159" s="164">
        <f>IF(A7stdlife="n/a","n/a",IF(AI$3&gt;(A7stdlife+$E159),(Input!$J$149*(1+rvanilla)^0.5)-SUM($J159:AH159),(Input!$J$149*(1+rvanilla)^0.5)/A7stdlife))</f>
        <v>0.58576921564806084</v>
      </c>
      <c r="AJ159" s="164">
        <f>IF(A7stdlife="n/a","n/a",IF(AJ$3&gt;(A7stdlife+$E159),(Input!$J$149*(1+rvanilla)^0.5)-SUM($J159:AI159),(Input!$J$149*(1+rvanilla)^0.5)/A7stdlife))</f>
        <v>0.58576921564806084</v>
      </c>
      <c r="AK159" s="164">
        <f>IF(A7stdlife="n/a","n/a",IF(AK$3&gt;(A7stdlife+$E159),(Input!$J$149*(1+rvanilla)^0.5)-SUM($J159:AJ159),(Input!$J$149*(1+rvanilla)^0.5)/A7stdlife))</f>
        <v>0.58576921564806084</v>
      </c>
      <c r="AL159" s="164">
        <f>IF(A7stdlife="n/a","n/a",IF(AL$3&gt;(A7stdlife+$E159),(Input!$J$149*(1+rvanilla)^0.5)-SUM($J159:AK159),(Input!$J$149*(1+rvanilla)^0.5)/A7stdlife))</f>
        <v>0.58576921564806084</v>
      </c>
      <c r="AM159" s="164">
        <f>IF(A7stdlife="n/a","n/a",IF(AM$3&gt;(A7stdlife+$E159),(Input!$J$149*(1+rvanilla)^0.5)-SUM($J159:AL159),(Input!$J$149*(1+rvanilla)^0.5)/A7stdlife))</f>
        <v>0.58576921564806084</v>
      </c>
      <c r="AN159" s="164">
        <f>IF(A7stdlife="n/a","n/a",IF(AN$3&gt;(A7stdlife+$E159),(Input!$J$149*(1+rvanilla)^0.5)-SUM($J159:AM159),(Input!$J$149*(1+rvanilla)^0.5)/A7stdlife))</f>
        <v>0.58576921564806084</v>
      </c>
      <c r="AO159" s="164">
        <f>IF(A7stdlife="n/a","n/a",IF(AO$3&gt;(A7stdlife+$E159),(Input!$J$149*(1+rvanilla)^0.5)-SUM($J159:AN159),(Input!$J$149*(1+rvanilla)^0.5)/A7stdlife))</f>
        <v>0.58576921564806084</v>
      </c>
      <c r="AP159" s="164">
        <f>IF(A7stdlife="n/a","n/a",IF(AP$3&gt;(A7stdlife+$E159),(Input!$J$149*(1+rvanilla)^0.5)-SUM($J159:AO159),(Input!$J$149*(1+rvanilla)^0.5)/A7stdlife))</f>
        <v>0.58576921564806084</v>
      </c>
      <c r="AQ159" s="164">
        <f>IF(A7stdlife="n/a","n/a",IF(AQ$3&gt;(A7stdlife+$E159),(Input!$J$149*(1+rvanilla)^0.5)-SUM($J159:AP159),(Input!$J$149*(1+rvanilla)^0.5)/A7stdlife))</f>
        <v>0.58576921564806084</v>
      </c>
      <c r="AR159" s="164">
        <f>IF(A7stdlife="n/a","n/a",IF(AR$3&gt;(A7stdlife+$E159),(Input!$J$149*(1+rvanilla)^0.5)-SUM($J159:AQ159),(Input!$J$149*(1+rvanilla)^0.5)/A7stdlife))</f>
        <v>0.58576921564806084</v>
      </c>
      <c r="AS159" s="164">
        <f>IF(A7stdlife="n/a","n/a",IF(AS$3&gt;(A7stdlife+$E159),(Input!$J$149*(1+rvanilla)^0.5)-SUM($J159:AR159),(Input!$J$149*(1+rvanilla)^0.5)/A7stdlife))</f>
        <v>0.58576921564806084</v>
      </c>
      <c r="AT159" s="164">
        <f>IF(A7stdlife="n/a","n/a",IF(AT$3&gt;(A7stdlife+$E159),(Input!$J$149*(1+rvanilla)^0.5)-SUM($J159:AS159),(Input!$J$149*(1+rvanilla)^0.5)/A7stdlife))</f>
        <v>0.58576921564806084</v>
      </c>
      <c r="AU159" s="164">
        <f>IF(A7stdlife="n/a","n/a",IF(AU$3&gt;(A7stdlife+$E159),(Input!$J$149*(1+rvanilla)^0.5)-SUM($J159:AT159),(Input!$J$149*(1+rvanilla)^0.5)/A7stdlife))</f>
        <v>0.58576921564806084</v>
      </c>
      <c r="AV159" s="164">
        <f>IF(A7stdlife="n/a","n/a",IF(AV$3&gt;(A7stdlife+$E159),(Input!$J$149*(1+rvanilla)^0.5)-SUM($J159:AU159),(Input!$J$149*(1+rvanilla)^0.5)/A7stdlife))</f>
        <v>0.58576921564806084</v>
      </c>
      <c r="AW159" s="164">
        <f>IF(A7stdlife="n/a","n/a",IF(AW$3&gt;(A7stdlife+$E159),(Input!$J$149*(1+rvanilla)^0.5)-SUM($J159:AV159),(Input!$J$149*(1+rvanilla)^0.5)/A7stdlife))</f>
        <v>0.58576921564806084</v>
      </c>
      <c r="AX159" s="164">
        <f>IF(A7stdlife="n/a","n/a",IF(AX$3&gt;(A7stdlife+$E159),(Input!$J$149*(1+rvanilla)^0.5)-SUM($J159:AW159),(Input!$J$149*(1+rvanilla)^0.5)/A7stdlife))</f>
        <v>0.58576921564806084</v>
      </c>
      <c r="AY159" s="164">
        <f>IF(A7stdlife="n/a","n/a",IF(AY$3&gt;(A7stdlife+$E159),(Input!$J$149*(1+rvanilla)^0.5)-SUM($J159:AX159),(Input!$J$149*(1+rvanilla)^0.5)/A7stdlife))</f>
        <v>0.58576921564806084</v>
      </c>
      <c r="AZ159" s="164">
        <f>IF(A7stdlife="n/a","n/a",IF(AZ$3&gt;(A7stdlife+$E159),(Input!$J$149*(1+rvanilla)^0.5)-SUM($J159:AY159),(Input!$J$149*(1+rvanilla)^0.5)/A7stdlife))</f>
        <v>0.58576921564806084</v>
      </c>
      <c r="BA159" s="164">
        <f>IF(A7stdlife="n/a","n/a",IF(BA$3&gt;(A7stdlife+$E159),(Input!$J$149*(1+rvanilla)^0.5)-SUM($J159:AZ159),(Input!$J$149*(1+rvanilla)^0.5)/A7stdlife))</f>
        <v>0.58576921564806084</v>
      </c>
      <c r="BB159" s="164">
        <f>IF(A7stdlife="n/a","n/a",IF(BB$3&gt;(A7stdlife+$E159),(Input!$J$149*(1+rvanilla)^0.5)-SUM($J159:BA159),(Input!$J$149*(1+rvanilla)^0.5)/A7stdlife))</f>
        <v>0.58576921564806084</v>
      </c>
      <c r="BC159" s="164">
        <f>IF(A7stdlife="n/a","n/a",IF(BC$3&gt;(A7stdlife+$E159),(Input!$J$149*(1+rvanilla)^0.5)-SUM($J159:BB159),(Input!$J$149*(1+rvanilla)^0.5)/A7stdlife))</f>
        <v>0.58576921564806084</v>
      </c>
      <c r="BD159" s="164">
        <f>IF(A7stdlife="n/a","n/a",IF(BD$3&gt;(A7stdlife+$E159),(Input!$J$149*(1+rvanilla)^0.5)-SUM($J159:BC159),(Input!$J$149*(1+rvanilla)^0.5)/A7stdlife))</f>
        <v>1.4210854715202004E-14</v>
      </c>
      <c r="BE159" s="164">
        <f>IF(A7stdlife="n/a","n/a",IF(BE$3&gt;(A7stdlife+$E159),(Input!$J$149*(1+rvanilla)^0.5)-SUM($J159:BD159),(Input!$J$149*(1+rvanilla)^0.5)/A7stdlife))</f>
        <v>0</v>
      </c>
      <c r="BF159" s="164">
        <f>IF(A7stdlife="n/a","n/a",IF(BF$3&gt;(A7stdlife+$E159),(Input!$J$149*(1+rvanilla)^0.5)-SUM($J159:BE159),(Input!$J$149*(1+rvanilla)^0.5)/A7stdlife))</f>
        <v>0</v>
      </c>
      <c r="BG159" s="164">
        <f>IF(A7stdlife="n/a","n/a",IF(BG$3&gt;(A7stdlife+$E159),(Input!$J$149*(1+rvanilla)^0.5)-SUM($J159:BF159),(Input!$J$149*(1+rvanilla)^0.5)/A7stdlife))</f>
        <v>0</v>
      </c>
      <c r="BH159" s="164">
        <f>IF(A7stdlife="n/a","n/a",IF(BH$3&gt;(A7stdlife+$E159),(Input!$J$149*(1+rvanilla)^0.5)-SUM($J159:BG159),(Input!$J$149*(1+rvanilla)^0.5)/A7stdlife))</f>
        <v>0</v>
      </c>
      <c r="BI159" s="164">
        <f>IF(A7stdlife="n/a","n/a",IF(BI$3&gt;(A7stdlife+$E159),(Input!$J$149*(1+rvanilla)^0.5)-SUM($J159:BH159),(Input!$J$149*(1+rvanilla)^0.5)/A7stdlife))</f>
        <v>0</v>
      </c>
      <c r="BJ159" s="18"/>
      <c r="BK159" s="18"/>
      <c r="BL159" s="385"/>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idden="1" outlineLevel="2">
      <c r="A160" s="18"/>
      <c r="B160" s="18"/>
      <c r="C160" s="36"/>
      <c r="D160" s="479"/>
      <c r="E160" s="283">
        <v>5</v>
      </c>
      <c r="F160" s="38"/>
      <c r="G160" s="391"/>
      <c r="H160" s="308"/>
      <c r="I160" s="308"/>
      <c r="J160" s="308"/>
      <c r="K160" s="307"/>
      <c r="L160" s="164">
        <f>IF(A7stdlife="n/a","n/a",IF(L$3&gt;(A7stdlife+$E160),(Input!$K$149*(1+rvanilla)^0.5)-SUM($K160:K160),(Input!$K$149*(1+rvanilla)^0.5)/A7stdlife))</f>
        <v>0.1994797969960439</v>
      </c>
      <c r="M160" s="164">
        <f>IF(A7stdlife="n/a","n/a",IF(M$3&gt;(A7stdlife+$E160),(Input!$K$149*(1+rvanilla)^0.5)-SUM($K160:L160),(Input!$K$149*(1+rvanilla)^0.5)/A7stdlife))</f>
        <v>0.1994797969960439</v>
      </c>
      <c r="N160" s="164">
        <f>IF(A7stdlife="n/a","n/a",IF(N$3&gt;(A7stdlife+$E160),(Input!$K$149*(1+rvanilla)^0.5)-SUM($K160:M160),(Input!$K$149*(1+rvanilla)^0.5)/A7stdlife))</f>
        <v>0.1994797969960439</v>
      </c>
      <c r="O160" s="164">
        <f>IF(A7stdlife="n/a","n/a",IF(O$3&gt;(A7stdlife+$E160),(Input!$K$149*(1+rvanilla)^0.5)-SUM($K160:N160),(Input!$K$149*(1+rvanilla)^0.5)/A7stdlife))</f>
        <v>0.1994797969960439</v>
      </c>
      <c r="P160" s="164">
        <f>IF(A7stdlife="n/a","n/a",IF(P$3&gt;(A7stdlife+$E160),(Input!$K$149*(1+rvanilla)^0.5)-SUM($K160:O160),(Input!$K$149*(1+rvanilla)^0.5)/A7stdlife))</f>
        <v>0.1994797969960439</v>
      </c>
      <c r="Q160" s="164">
        <f>IF(A7stdlife="n/a","n/a",IF(Q$3&gt;(A7stdlife+$E160),(Input!$K$149*(1+rvanilla)^0.5)-SUM($K160:P160),(Input!$K$149*(1+rvanilla)^0.5)/A7stdlife))</f>
        <v>0.1994797969960439</v>
      </c>
      <c r="R160" s="164">
        <f>IF(A7stdlife="n/a","n/a",IF(R$3&gt;(A7stdlife+$E160),(Input!$K$149*(1+rvanilla)^0.5)-SUM($K160:Q160),(Input!$K$149*(1+rvanilla)^0.5)/A7stdlife))</f>
        <v>0.1994797969960439</v>
      </c>
      <c r="S160" s="164">
        <f>IF(A7stdlife="n/a","n/a",IF(S$3&gt;(A7stdlife+$E160),(Input!$K$149*(1+rvanilla)^0.5)-SUM($K160:R160),(Input!$K$149*(1+rvanilla)^0.5)/A7stdlife))</f>
        <v>0.1994797969960439</v>
      </c>
      <c r="T160" s="164">
        <f>IF(A7stdlife="n/a","n/a",IF(T$3&gt;(A7stdlife+$E160),(Input!$K$149*(1+rvanilla)^0.5)-SUM($K160:S160),(Input!$K$149*(1+rvanilla)^0.5)/A7stdlife))</f>
        <v>0.1994797969960439</v>
      </c>
      <c r="U160" s="164">
        <f>IF(A7stdlife="n/a","n/a",IF(U$3&gt;(A7stdlife+$E160),(Input!$K$149*(1+rvanilla)^0.5)-SUM($K160:T160),(Input!$K$149*(1+rvanilla)^0.5)/A7stdlife))</f>
        <v>0.1994797969960439</v>
      </c>
      <c r="V160" s="164">
        <f>IF(A7stdlife="n/a","n/a",IF(V$3&gt;(A7stdlife+$E160),(Input!$K$149*(1+rvanilla)^0.5)-SUM($K160:U160),(Input!$K$149*(1+rvanilla)^0.5)/A7stdlife))</f>
        <v>0.1994797969960439</v>
      </c>
      <c r="W160" s="164">
        <f>IF(A7stdlife="n/a","n/a",IF(W$3&gt;(A7stdlife+$E160),(Input!$K$149*(1+rvanilla)^0.5)-SUM($K160:V160),(Input!$K$149*(1+rvanilla)^0.5)/A7stdlife))</f>
        <v>0.1994797969960439</v>
      </c>
      <c r="X160" s="164">
        <f>IF(A7stdlife="n/a","n/a",IF(X$3&gt;(A7stdlife+$E160),(Input!$K$149*(1+rvanilla)^0.5)-SUM($K160:W160),(Input!$K$149*(1+rvanilla)^0.5)/A7stdlife))</f>
        <v>0.1994797969960439</v>
      </c>
      <c r="Y160" s="164">
        <f>IF(A7stdlife="n/a","n/a",IF(Y$3&gt;(A7stdlife+$E160),(Input!$K$149*(1+rvanilla)^0.5)-SUM($K160:X160),(Input!$K$149*(1+rvanilla)^0.5)/A7stdlife))</f>
        <v>0.1994797969960439</v>
      </c>
      <c r="Z160" s="164">
        <f>IF(A7stdlife="n/a","n/a",IF(Z$3&gt;(A7stdlife+$E160),(Input!$K$149*(1+rvanilla)^0.5)-SUM($K160:Y160),(Input!$K$149*(1+rvanilla)^0.5)/A7stdlife))</f>
        <v>0.1994797969960439</v>
      </c>
      <c r="AA160" s="164">
        <f>IF(A7stdlife="n/a","n/a",IF(AA$3&gt;(A7stdlife+$E160),(Input!$K$149*(1+rvanilla)^0.5)-SUM($K160:Z160),(Input!$K$149*(1+rvanilla)^0.5)/A7stdlife))</f>
        <v>0.1994797969960439</v>
      </c>
      <c r="AB160" s="164">
        <f>IF(A7stdlife="n/a","n/a",IF(AB$3&gt;(A7stdlife+$E160),(Input!$K$149*(1+rvanilla)^0.5)-SUM($K160:AA160),(Input!$K$149*(1+rvanilla)^0.5)/A7stdlife))</f>
        <v>0.1994797969960439</v>
      </c>
      <c r="AC160" s="164">
        <f>IF(A7stdlife="n/a","n/a",IF(AC$3&gt;(A7stdlife+$E160),(Input!$K$149*(1+rvanilla)^0.5)-SUM($K160:AB160),(Input!$K$149*(1+rvanilla)^0.5)/A7stdlife))</f>
        <v>0.1994797969960439</v>
      </c>
      <c r="AD160" s="164">
        <f>IF(A7stdlife="n/a","n/a",IF(AD$3&gt;(A7stdlife+$E160),(Input!$K$149*(1+rvanilla)^0.5)-SUM($K160:AC160),(Input!$K$149*(1+rvanilla)^0.5)/A7stdlife))</f>
        <v>0.1994797969960439</v>
      </c>
      <c r="AE160" s="164">
        <f>IF(A7stdlife="n/a","n/a",IF(AE$3&gt;(A7stdlife+$E160),(Input!$K$149*(1+rvanilla)^0.5)-SUM($K160:AD160),(Input!$K$149*(1+rvanilla)^0.5)/A7stdlife))</f>
        <v>0.1994797969960439</v>
      </c>
      <c r="AF160" s="164">
        <f>IF(A7stdlife="n/a","n/a",IF(AF$3&gt;(A7stdlife+$E160),(Input!$K$149*(1+rvanilla)^0.5)-SUM($K160:AE160),(Input!$K$149*(1+rvanilla)^0.5)/A7stdlife))</f>
        <v>0.1994797969960439</v>
      </c>
      <c r="AG160" s="164">
        <f>IF(A7stdlife="n/a","n/a",IF(AG$3&gt;(A7stdlife+$E160),(Input!$K$149*(1+rvanilla)^0.5)-SUM($K160:AF160),(Input!$K$149*(1+rvanilla)^0.5)/A7stdlife))</f>
        <v>0.1994797969960439</v>
      </c>
      <c r="AH160" s="164">
        <f>IF(A7stdlife="n/a","n/a",IF(AH$3&gt;(A7stdlife+$E160),(Input!$K$149*(1+rvanilla)^0.5)-SUM($K160:AG160),(Input!$K$149*(1+rvanilla)^0.5)/A7stdlife))</f>
        <v>0.1994797969960439</v>
      </c>
      <c r="AI160" s="164">
        <f>IF(A7stdlife="n/a","n/a",IF(AI$3&gt;(A7stdlife+$E160),(Input!$K$149*(1+rvanilla)^0.5)-SUM($K160:AH160),(Input!$K$149*(1+rvanilla)^0.5)/A7stdlife))</f>
        <v>0.1994797969960439</v>
      </c>
      <c r="AJ160" s="164">
        <f>IF(A7stdlife="n/a","n/a",IF(AJ$3&gt;(A7stdlife+$E160),(Input!$K$149*(1+rvanilla)^0.5)-SUM($K160:AI160),(Input!$K$149*(1+rvanilla)^0.5)/A7stdlife))</f>
        <v>0.1994797969960439</v>
      </c>
      <c r="AK160" s="164">
        <f>IF(A7stdlife="n/a","n/a",IF(AK$3&gt;(A7stdlife+$E160),(Input!$K$149*(1+rvanilla)^0.5)-SUM($K160:AJ160),(Input!$K$149*(1+rvanilla)^0.5)/A7stdlife))</f>
        <v>0.1994797969960439</v>
      </c>
      <c r="AL160" s="164">
        <f>IF(A7stdlife="n/a","n/a",IF(AL$3&gt;(A7stdlife+$E160),(Input!$K$149*(1+rvanilla)^0.5)-SUM($K160:AK160),(Input!$K$149*(1+rvanilla)^0.5)/A7stdlife))</f>
        <v>0.1994797969960439</v>
      </c>
      <c r="AM160" s="164">
        <f>IF(A7stdlife="n/a","n/a",IF(AM$3&gt;(A7stdlife+$E160),(Input!$K$149*(1+rvanilla)^0.5)-SUM($K160:AL160),(Input!$K$149*(1+rvanilla)^0.5)/A7stdlife))</f>
        <v>0.1994797969960439</v>
      </c>
      <c r="AN160" s="164">
        <f>IF(A7stdlife="n/a","n/a",IF(AN$3&gt;(A7stdlife+$E160),(Input!$K$149*(1+rvanilla)^0.5)-SUM($K160:AM160),(Input!$K$149*(1+rvanilla)^0.5)/A7stdlife))</f>
        <v>0.1994797969960439</v>
      </c>
      <c r="AO160" s="164">
        <f>IF(A7stdlife="n/a","n/a",IF(AO$3&gt;(A7stdlife+$E160),(Input!$K$149*(1+rvanilla)^0.5)-SUM($K160:AN160),(Input!$K$149*(1+rvanilla)^0.5)/A7stdlife))</f>
        <v>0.1994797969960439</v>
      </c>
      <c r="AP160" s="164">
        <f>IF(A7stdlife="n/a","n/a",IF(AP$3&gt;(A7stdlife+$E160),(Input!$K$149*(1+rvanilla)^0.5)-SUM($K160:AO160),(Input!$K$149*(1+rvanilla)^0.5)/A7stdlife))</f>
        <v>0.1994797969960439</v>
      </c>
      <c r="AQ160" s="164">
        <f>IF(A7stdlife="n/a","n/a",IF(AQ$3&gt;(A7stdlife+$E160),(Input!$K$149*(1+rvanilla)^0.5)-SUM($K160:AP160),(Input!$K$149*(1+rvanilla)^0.5)/A7stdlife))</f>
        <v>0.1994797969960439</v>
      </c>
      <c r="AR160" s="164">
        <f>IF(A7stdlife="n/a","n/a",IF(AR$3&gt;(A7stdlife+$E160),(Input!$K$149*(1+rvanilla)^0.5)-SUM($K160:AQ160),(Input!$K$149*(1+rvanilla)^0.5)/A7stdlife))</f>
        <v>0.1994797969960439</v>
      </c>
      <c r="AS160" s="164">
        <f>IF(A7stdlife="n/a","n/a",IF(AS$3&gt;(A7stdlife+$E160),(Input!$K$149*(1+rvanilla)^0.5)-SUM($K160:AR160),(Input!$K$149*(1+rvanilla)^0.5)/A7stdlife))</f>
        <v>0.1994797969960439</v>
      </c>
      <c r="AT160" s="164">
        <f>IF(A7stdlife="n/a","n/a",IF(AT$3&gt;(A7stdlife+$E160),(Input!$K$149*(1+rvanilla)^0.5)-SUM($K160:AS160),(Input!$K$149*(1+rvanilla)^0.5)/A7stdlife))</f>
        <v>0.1994797969960439</v>
      </c>
      <c r="AU160" s="164">
        <f>IF(A7stdlife="n/a","n/a",IF(AU$3&gt;(A7stdlife+$E160),(Input!$K$149*(1+rvanilla)^0.5)-SUM($K160:AT160),(Input!$K$149*(1+rvanilla)^0.5)/A7stdlife))</f>
        <v>0.1994797969960439</v>
      </c>
      <c r="AV160" s="164">
        <f>IF(A7stdlife="n/a","n/a",IF(AV$3&gt;(A7stdlife+$E160),(Input!$K$149*(1+rvanilla)^0.5)-SUM($K160:AU160),(Input!$K$149*(1+rvanilla)^0.5)/A7stdlife))</f>
        <v>0.1994797969960439</v>
      </c>
      <c r="AW160" s="164">
        <f>IF(A7stdlife="n/a","n/a",IF(AW$3&gt;(A7stdlife+$E160),(Input!$K$149*(1+rvanilla)^0.5)-SUM($K160:AV160),(Input!$K$149*(1+rvanilla)^0.5)/A7stdlife))</f>
        <v>0.1994797969960439</v>
      </c>
      <c r="AX160" s="164">
        <f>IF(A7stdlife="n/a","n/a",IF(AX$3&gt;(A7stdlife+$E160),(Input!$K$149*(1+rvanilla)^0.5)-SUM($K160:AW160),(Input!$K$149*(1+rvanilla)^0.5)/A7stdlife))</f>
        <v>0.1994797969960439</v>
      </c>
      <c r="AY160" s="164">
        <f>IF(A7stdlife="n/a","n/a",IF(AY$3&gt;(A7stdlife+$E160),(Input!$K$149*(1+rvanilla)^0.5)-SUM($K160:AX160),(Input!$K$149*(1+rvanilla)^0.5)/A7stdlife))</f>
        <v>0.1994797969960439</v>
      </c>
      <c r="AZ160" s="164">
        <f>IF(A7stdlife="n/a","n/a",IF(AZ$3&gt;(A7stdlife+$E160),(Input!$K$149*(1+rvanilla)^0.5)-SUM($K160:AY160),(Input!$K$149*(1+rvanilla)^0.5)/A7stdlife))</f>
        <v>0.1994797969960439</v>
      </c>
      <c r="BA160" s="164">
        <f>IF(A7stdlife="n/a","n/a",IF(BA$3&gt;(A7stdlife+$E160),(Input!$K$149*(1+rvanilla)^0.5)-SUM($K160:AZ160),(Input!$K$149*(1+rvanilla)^0.5)/A7stdlife))</f>
        <v>0.1994797969960439</v>
      </c>
      <c r="BB160" s="164">
        <f>IF(A7stdlife="n/a","n/a",IF(BB$3&gt;(A7stdlife+$E160),(Input!$K$149*(1+rvanilla)^0.5)-SUM($K160:BA160),(Input!$K$149*(1+rvanilla)^0.5)/A7stdlife))</f>
        <v>0.1994797969960439</v>
      </c>
      <c r="BC160" s="164">
        <f>IF(A7stdlife="n/a","n/a",IF(BC$3&gt;(A7stdlife+$E160),(Input!$K$149*(1+rvanilla)^0.5)-SUM($K160:BB160),(Input!$K$149*(1+rvanilla)^0.5)/A7stdlife))</f>
        <v>0.1994797969960439</v>
      </c>
      <c r="BD160" s="164">
        <f>IF(A7stdlife="n/a","n/a",IF(BD$3&gt;(A7stdlife+$E160),(Input!$K$149*(1+rvanilla)^0.5)-SUM($K160:BC160),(Input!$K$149*(1+rvanilla)^0.5)/A7stdlife))</f>
        <v>0.1994797969960439</v>
      </c>
      <c r="BE160" s="164">
        <f>IF(A7stdlife="n/a","n/a",IF(BE$3&gt;(A7stdlife+$E160),(Input!$K$149*(1+rvanilla)^0.5)-SUM($K160:BD160),(Input!$K$149*(1+rvanilla)^0.5)/A7stdlife))</f>
        <v>3.5527136788005009E-15</v>
      </c>
      <c r="BF160" s="164">
        <f>IF(A7stdlife="n/a","n/a",IF(BF$3&gt;(A7stdlife+$E160),(Input!$K$149*(1+rvanilla)^0.5)-SUM($K160:BE160),(Input!$K$149*(1+rvanilla)^0.5)/A7stdlife))</f>
        <v>0</v>
      </c>
      <c r="BG160" s="164">
        <f>IF(A7stdlife="n/a","n/a",IF(BG$3&gt;(A7stdlife+$E160),(Input!$K$149*(1+rvanilla)^0.5)-SUM($K160:BF160),(Input!$K$149*(1+rvanilla)^0.5)/A7stdlife))</f>
        <v>0</v>
      </c>
      <c r="BH160" s="164">
        <f>IF(A7stdlife="n/a","n/a",IF(BH$3&gt;(A7stdlife+$E160),(Input!$K$149*(1+rvanilla)^0.5)-SUM($K160:BG160),(Input!$K$149*(1+rvanilla)^0.5)/A7stdlife))</f>
        <v>0</v>
      </c>
      <c r="BI160" s="164">
        <f>IF(A7stdlife="n/a","n/a",IF(BI$3&gt;(A7stdlife+$E160),(Input!$K$149*(1+rvanilla)^0.5)-SUM($K160:BH160),(Input!$K$149*(1+rvanilla)^0.5)/A7stdlife))</f>
        <v>0</v>
      </c>
      <c r="BJ160" s="18"/>
      <c r="BK160" s="18"/>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idden="1" outlineLevel="2">
      <c r="A161" s="18"/>
      <c r="B161" s="18"/>
      <c r="C161" s="36"/>
      <c r="D161" s="479"/>
      <c r="E161" s="283">
        <v>6</v>
      </c>
      <c r="F161" s="38"/>
      <c r="G161" s="391"/>
      <c r="H161" s="308"/>
      <c r="I161" s="308"/>
      <c r="J161" s="308"/>
      <c r="K161" s="308"/>
      <c r="L161" s="307"/>
      <c r="M161" s="164">
        <f>IF(A7stdlife="n/a","n/a",IF(M$3&gt;(A7stdlife+$E161),(Input!$L$149*(1+rvanilla)^0.5)-SUM($L161:L161),(Input!$L$149*(1+rvanilla)^0.5)/A7stdlife))</f>
        <v>0</v>
      </c>
      <c r="N161" s="164">
        <f>IF(A7stdlife="n/a","n/a",IF(N$3&gt;(A7stdlife+$E161),(Input!$L$149*(1+rvanilla)^0.5)-SUM($L161:M161),(Input!$L$149*(1+rvanilla)^0.5)/A7stdlife))</f>
        <v>0</v>
      </c>
      <c r="O161" s="164">
        <f>IF(A7stdlife="n/a","n/a",IF(O$3&gt;(A7stdlife+$E161),(Input!$L$149*(1+rvanilla)^0.5)-SUM($L161:N161),(Input!$L$149*(1+rvanilla)^0.5)/A7stdlife))</f>
        <v>0</v>
      </c>
      <c r="P161" s="164">
        <f>IF(A7stdlife="n/a","n/a",IF(P$3&gt;(A7stdlife+$E161),(Input!$L$149*(1+rvanilla)^0.5)-SUM($L161:O161),(Input!$L$149*(1+rvanilla)^0.5)/A7stdlife))</f>
        <v>0</v>
      </c>
      <c r="Q161" s="164">
        <f>IF(A7stdlife="n/a","n/a",IF(Q$3&gt;(A7stdlife+$E161),(Input!$L$149*(1+rvanilla)^0.5)-SUM($L161:P161),(Input!$L$149*(1+rvanilla)^0.5)/A7stdlife))</f>
        <v>0</v>
      </c>
      <c r="R161" s="164">
        <f>IF(A7stdlife="n/a","n/a",IF(R$3&gt;(A7stdlife+$E161),(Input!$L$149*(1+rvanilla)^0.5)-SUM($L161:Q161),(Input!$L$149*(1+rvanilla)^0.5)/A7stdlife))</f>
        <v>0</v>
      </c>
      <c r="S161" s="164">
        <f>IF(A7stdlife="n/a","n/a",IF(S$3&gt;(A7stdlife+$E161),(Input!$L$149*(1+rvanilla)^0.5)-SUM($L161:R161),(Input!$L$149*(1+rvanilla)^0.5)/A7stdlife))</f>
        <v>0</v>
      </c>
      <c r="T161" s="164">
        <f>IF(A7stdlife="n/a","n/a",IF(T$3&gt;(A7stdlife+$E161),(Input!$L$149*(1+rvanilla)^0.5)-SUM($L161:S161),(Input!$L$149*(1+rvanilla)^0.5)/A7stdlife))</f>
        <v>0</v>
      </c>
      <c r="U161" s="164">
        <f>IF(A7stdlife="n/a","n/a",IF(U$3&gt;(A7stdlife+$E161),(Input!$L$149*(1+rvanilla)^0.5)-SUM($L161:T161),(Input!$L$149*(1+rvanilla)^0.5)/A7stdlife))</f>
        <v>0</v>
      </c>
      <c r="V161" s="164">
        <f>IF(A7stdlife="n/a","n/a",IF(V$3&gt;(A7stdlife+$E161),(Input!$L$149*(1+rvanilla)^0.5)-SUM($L161:U161),(Input!$L$149*(1+rvanilla)^0.5)/A7stdlife))</f>
        <v>0</v>
      </c>
      <c r="W161" s="164">
        <f>IF(A7stdlife="n/a","n/a",IF(W$3&gt;(A7stdlife+$E161),(Input!$L$149*(1+rvanilla)^0.5)-SUM($L161:V161),(Input!$L$149*(1+rvanilla)^0.5)/A7stdlife))</f>
        <v>0</v>
      </c>
      <c r="X161" s="164">
        <f>IF(A7stdlife="n/a","n/a",IF(X$3&gt;(A7stdlife+$E161),(Input!$L$149*(1+rvanilla)^0.5)-SUM($L161:W161),(Input!$L$149*(1+rvanilla)^0.5)/A7stdlife))</f>
        <v>0</v>
      </c>
      <c r="Y161" s="164">
        <f>IF(A7stdlife="n/a","n/a",IF(Y$3&gt;(A7stdlife+$E161),(Input!$L$149*(1+rvanilla)^0.5)-SUM($L161:X161),(Input!$L$149*(1+rvanilla)^0.5)/A7stdlife))</f>
        <v>0</v>
      </c>
      <c r="Z161" s="164">
        <f>IF(A7stdlife="n/a","n/a",IF(Z$3&gt;(A7stdlife+$E161),(Input!$L$149*(1+rvanilla)^0.5)-SUM($L161:Y161),(Input!$L$149*(1+rvanilla)^0.5)/A7stdlife))</f>
        <v>0</v>
      </c>
      <c r="AA161" s="164">
        <f>IF(A7stdlife="n/a","n/a",IF(AA$3&gt;(A7stdlife+$E161),(Input!$L$149*(1+rvanilla)^0.5)-SUM($L161:Z161),(Input!$L$149*(1+rvanilla)^0.5)/A7stdlife))</f>
        <v>0</v>
      </c>
      <c r="AB161" s="164">
        <f>IF(A7stdlife="n/a","n/a",IF(AB$3&gt;(A7stdlife+$E161),(Input!$L$149*(1+rvanilla)^0.5)-SUM($L161:AA161),(Input!$L$149*(1+rvanilla)^0.5)/A7stdlife))</f>
        <v>0</v>
      </c>
      <c r="AC161" s="164">
        <f>IF(A7stdlife="n/a","n/a",IF(AC$3&gt;(A7stdlife+$E161),(Input!$L$149*(1+rvanilla)^0.5)-SUM($L161:AB161),(Input!$L$149*(1+rvanilla)^0.5)/A7stdlife))</f>
        <v>0</v>
      </c>
      <c r="AD161" s="164">
        <f>IF(A7stdlife="n/a","n/a",IF(AD$3&gt;(A7stdlife+$E161),(Input!$L$149*(1+rvanilla)^0.5)-SUM($L161:AC161),(Input!$L$149*(1+rvanilla)^0.5)/A7stdlife))</f>
        <v>0</v>
      </c>
      <c r="AE161" s="164">
        <f>IF(A7stdlife="n/a","n/a",IF(AE$3&gt;(A7stdlife+$E161),(Input!$L$149*(1+rvanilla)^0.5)-SUM($L161:AD161),(Input!$L$149*(1+rvanilla)^0.5)/A7stdlife))</f>
        <v>0</v>
      </c>
      <c r="AF161" s="164">
        <f>IF(A7stdlife="n/a","n/a",IF(AF$3&gt;(A7stdlife+$E161),(Input!$L$149*(1+rvanilla)^0.5)-SUM($L161:AE161),(Input!$L$149*(1+rvanilla)^0.5)/A7stdlife))</f>
        <v>0</v>
      </c>
      <c r="AG161" s="164">
        <f>IF(A7stdlife="n/a","n/a",IF(AG$3&gt;(A7stdlife+$E161),(Input!$L$149*(1+rvanilla)^0.5)-SUM($L161:AF161),(Input!$L$149*(1+rvanilla)^0.5)/A7stdlife))</f>
        <v>0</v>
      </c>
      <c r="AH161" s="164">
        <f>IF(A7stdlife="n/a","n/a",IF(AH$3&gt;(A7stdlife+$E161),(Input!$L$149*(1+rvanilla)^0.5)-SUM($L161:AG161),(Input!$L$149*(1+rvanilla)^0.5)/A7stdlife))</f>
        <v>0</v>
      </c>
      <c r="AI161" s="164">
        <f>IF(A7stdlife="n/a","n/a",IF(AI$3&gt;(A7stdlife+$E161),(Input!$L$149*(1+rvanilla)^0.5)-SUM($L161:AH161),(Input!$L$149*(1+rvanilla)^0.5)/A7stdlife))</f>
        <v>0</v>
      </c>
      <c r="AJ161" s="164">
        <f>IF(A7stdlife="n/a","n/a",IF(AJ$3&gt;(A7stdlife+$E161),(Input!$L$149*(1+rvanilla)^0.5)-SUM($L161:AI161),(Input!$L$149*(1+rvanilla)^0.5)/A7stdlife))</f>
        <v>0</v>
      </c>
      <c r="AK161" s="164">
        <f>IF(A7stdlife="n/a","n/a",IF(AK$3&gt;(A7stdlife+$E161),(Input!$L$149*(1+rvanilla)^0.5)-SUM($L161:AJ161),(Input!$L$149*(1+rvanilla)^0.5)/A7stdlife))</f>
        <v>0</v>
      </c>
      <c r="AL161" s="164">
        <f>IF(A7stdlife="n/a","n/a",IF(AL$3&gt;(A7stdlife+$E161),(Input!$L$149*(1+rvanilla)^0.5)-SUM($L161:AK161),(Input!$L$149*(1+rvanilla)^0.5)/A7stdlife))</f>
        <v>0</v>
      </c>
      <c r="AM161" s="164">
        <f>IF(A7stdlife="n/a","n/a",IF(AM$3&gt;(A7stdlife+$E161),(Input!$L$149*(1+rvanilla)^0.5)-SUM($L161:AL161),(Input!$L$149*(1+rvanilla)^0.5)/A7stdlife))</f>
        <v>0</v>
      </c>
      <c r="AN161" s="164">
        <f>IF(A7stdlife="n/a","n/a",IF(AN$3&gt;(A7stdlife+$E161),(Input!$L$149*(1+rvanilla)^0.5)-SUM($L161:AM161),(Input!$L$149*(1+rvanilla)^0.5)/A7stdlife))</f>
        <v>0</v>
      </c>
      <c r="AO161" s="164">
        <f>IF(A7stdlife="n/a","n/a",IF(AO$3&gt;(A7stdlife+$E161),(Input!$L$149*(1+rvanilla)^0.5)-SUM($L161:AN161),(Input!$L$149*(1+rvanilla)^0.5)/A7stdlife))</f>
        <v>0</v>
      </c>
      <c r="AP161" s="164">
        <f>IF(A7stdlife="n/a","n/a",IF(AP$3&gt;(A7stdlife+$E161),(Input!$L$149*(1+rvanilla)^0.5)-SUM($L161:AO161),(Input!$L$149*(1+rvanilla)^0.5)/A7stdlife))</f>
        <v>0</v>
      </c>
      <c r="AQ161" s="164">
        <f>IF(A7stdlife="n/a","n/a",IF(AQ$3&gt;(A7stdlife+$E161),(Input!$L$149*(1+rvanilla)^0.5)-SUM($L161:AP161),(Input!$L$149*(1+rvanilla)^0.5)/A7stdlife))</f>
        <v>0</v>
      </c>
      <c r="AR161" s="164">
        <f>IF(A7stdlife="n/a","n/a",IF(AR$3&gt;(A7stdlife+$E161),(Input!$L$149*(1+rvanilla)^0.5)-SUM($L161:AQ161),(Input!$L$149*(1+rvanilla)^0.5)/A7stdlife))</f>
        <v>0</v>
      </c>
      <c r="AS161" s="164">
        <f>IF(A7stdlife="n/a","n/a",IF(AS$3&gt;(A7stdlife+$E161),(Input!$L$149*(1+rvanilla)^0.5)-SUM($L161:AR161),(Input!$L$149*(1+rvanilla)^0.5)/A7stdlife))</f>
        <v>0</v>
      </c>
      <c r="AT161" s="164">
        <f>IF(A7stdlife="n/a","n/a",IF(AT$3&gt;(A7stdlife+$E161),(Input!$L$149*(1+rvanilla)^0.5)-SUM($L161:AS161),(Input!$L$149*(1+rvanilla)^0.5)/A7stdlife))</f>
        <v>0</v>
      </c>
      <c r="AU161" s="164">
        <f>IF(A7stdlife="n/a","n/a",IF(AU$3&gt;(A7stdlife+$E161),(Input!$L$149*(1+rvanilla)^0.5)-SUM($L161:AT161),(Input!$L$149*(1+rvanilla)^0.5)/A7stdlife))</f>
        <v>0</v>
      </c>
      <c r="AV161" s="164">
        <f>IF(A7stdlife="n/a","n/a",IF(AV$3&gt;(A7stdlife+$E161),(Input!$L$149*(1+rvanilla)^0.5)-SUM($L161:AU161),(Input!$L$149*(1+rvanilla)^0.5)/A7stdlife))</f>
        <v>0</v>
      </c>
      <c r="AW161" s="164">
        <f>IF(A7stdlife="n/a","n/a",IF(AW$3&gt;(A7stdlife+$E161),(Input!$L$149*(1+rvanilla)^0.5)-SUM($L161:AV161),(Input!$L$149*(1+rvanilla)^0.5)/A7stdlife))</f>
        <v>0</v>
      </c>
      <c r="AX161" s="164">
        <f>IF(A7stdlife="n/a","n/a",IF(AX$3&gt;(A7stdlife+$E161),(Input!$L$149*(1+rvanilla)^0.5)-SUM($L161:AW161),(Input!$L$149*(1+rvanilla)^0.5)/A7stdlife))</f>
        <v>0</v>
      </c>
      <c r="AY161" s="164">
        <f>IF(A7stdlife="n/a","n/a",IF(AY$3&gt;(A7stdlife+$E161),(Input!$L$149*(1+rvanilla)^0.5)-SUM($L161:AX161),(Input!$L$149*(1+rvanilla)^0.5)/A7stdlife))</f>
        <v>0</v>
      </c>
      <c r="AZ161" s="164">
        <f>IF(A7stdlife="n/a","n/a",IF(AZ$3&gt;(A7stdlife+$E161),(Input!$L$149*(1+rvanilla)^0.5)-SUM($L161:AY161),(Input!$L$149*(1+rvanilla)^0.5)/A7stdlife))</f>
        <v>0</v>
      </c>
      <c r="BA161" s="164">
        <f>IF(A7stdlife="n/a","n/a",IF(BA$3&gt;(A7stdlife+$E161),(Input!$L$149*(1+rvanilla)^0.5)-SUM($L161:AZ161),(Input!$L$149*(1+rvanilla)^0.5)/A7stdlife))</f>
        <v>0</v>
      </c>
      <c r="BB161" s="164">
        <f>IF(A7stdlife="n/a","n/a",IF(BB$3&gt;(A7stdlife+$E161),(Input!$L$149*(1+rvanilla)^0.5)-SUM($L161:BA161),(Input!$L$149*(1+rvanilla)^0.5)/A7stdlife))</f>
        <v>0</v>
      </c>
      <c r="BC161" s="164">
        <f>IF(A7stdlife="n/a","n/a",IF(BC$3&gt;(A7stdlife+$E161),(Input!$L$149*(1+rvanilla)^0.5)-SUM($L161:BB161),(Input!$L$149*(1+rvanilla)^0.5)/A7stdlife))</f>
        <v>0</v>
      </c>
      <c r="BD161" s="164">
        <f>IF(A7stdlife="n/a","n/a",IF(BD$3&gt;(A7stdlife+$E161),(Input!$L$149*(1+rvanilla)^0.5)-SUM($L161:BC161),(Input!$L$149*(1+rvanilla)^0.5)/A7stdlife))</f>
        <v>0</v>
      </c>
      <c r="BE161" s="164">
        <f>IF(A7stdlife="n/a","n/a",IF(BE$3&gt;(A7stdlife+$E161),(Input!$L$149*(1+rvanilla)^0.5)-SUM($L161:BD161),(Input!$L$149*(1+rvanilla)^0.5)/A7stdlife))</f>
        <v>0</v>
      </c>
      <c r="BF161" s="164">
        <f>IF(A7stdlife="n/a","n/a",IF(BF$3&gt;(A7stdlife+$E161),(Input!$L$149*(1+rvanilla)^0.5)-SUM($L161:BE161),(Input!$L$149*(1+rvanilla)^0.5)/A7stdlife))</f>
        <v>0</v>
      </c>
      <c r="BG161" s="164">
        <f>IF(A7stdlife="n/a","n/a",IF(BG$3&gt;(A7stdlife+$E161),(Input!$L$149*(1+rvanilla)^0.5)-SUM($L161:BF161),(Input!$L$149*(1+rvanilla)^0.5)/A7stdlife))</f>
        <v>0</v>
      </c>
      <c r="BH161" s="164">
        <f>IF(A7stdlife="n/a","n/a",IF(BH$3&gt;(A7stdlife+$E161),(Input!$L$149*(1+rvanilla)^0.5)-SUM($L161:BG161),(Input!$L$149*(1+rvanilla)^0.5)/A7stdlife))</f>
        <v>0</v>
      </c>
      <c r="BI161" s="164">
        <f>IF(A7stdlife="n/a","n/a",IF(BI$3&gt;(A7stdlife+$E161),(Input!$L$149*(1+rvanilla)^0.5)-SUM($L161:BH161),(Input!$L$149*(1+rvanilla)^0.5)/A7stdlife))</f>
        <v>0</v>
      </c>
      <c r="BJ161" s="18"/>
      <c r="BK161" s="18"/>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idden="1" outlineLevel="2">
      <c r="A162" s="18"/>
      <c r="B162" s="18"/>
      <c r="C162" s="36"/>
      <c r="D162" s="479"/>
      <c r="E162" s="283">
        <v>7</v>
      </c>
      <c r="F162" s="38"/>
      <c r="G162" s="391"/>
      <c r="H162" s="308"/>
      <c r="I162" s="308"/>
      <c r="J162" s="308"/>
      <c r="K162" s="308"/>
      <c r="L162" s="308"/>
      <c r="M162" s="307"/>
      <c r="N162" s="164">
        <f>IF(A7stdlife="n/a","n/a",IF(N$3&gt;(A7stdlife+$E162),(Input!$M$149*(1+rvanilla)^0.5)-SUM($M162:M162),(Input!$M$149*(1+rvanilla)^0.5)/A7stdlife))</f>
        <v>0</v>
      </c>
      <c r="O162" s="164">
        <f>IF(A7stdlife="n/a","n/a",IF(O$3&gt;(A7stdlife+$E162),(Input!$M$149*(1+rvanilla)^0.5)-SUM($M162:N162),(Input!$M$149*(1+rvanilla)^0.5)/A7stdlife))</f>
        <v>0</v>
      </c>
      <c r="P162" s="164">
        <f>IF(A7stdlife="n/a","n/a",IF(P$3&gt;(A7stdlife+$E162),(Input!$M$149*(1+rvanilla)^0.5)-SUM($M162:O162),(Input!$M$149*(1+rvanilla)^0.5)/A7stdlife))</f>
        <v>0</v>
      </c>
      <c r="Q162" s="164">
        <f>IF(A7stdlife="n/a","n/a",IF(Q$3&gt;(A7stdlife+$E162),(Input!$M$149*(1+rvanilla)^0.5)-SUM($M162:P162),(Input!$M$149*(1+rvanilla)^0.5)/A7stdlife))</f>
        <v>0</v>
      </c>
      <c r="R162" s="164">
        <f>IF(A7stdlife="n/a","n/a",IF(R$3&gt;(A7stdlife+$E162),(Input!$M$149*(1+rvanilla)^0.5)-SUM($M162:Q162),(Input!$M$149*(1+rvanilla)^0.5)/A7stdlife))</f>
        <v>0</v>
      </c>
      <c r="S162" s="164">
        <f>IF(A7stdlife="n/a","n/a",IF(S$3&gt;(A7stdlife+$E162),(Input!$M$149*(1+rvanilla)^0.5)-SUM($M162:R162),(Input!$M$149*(1+rvanilla)^0.5)/A7stdlife))</f>
        <v>0</v>
      </c>
      <c r="T162" s="164">
        <f>IF(A7stdlife="n/a","n/a",IF(T$3&gt;(A7stdlife+$E162),(Input!$M$149*(1+rvanilla)^0.5)-SUM($M162:S162),(Input!$M$149*(1+rvanilla)^0.5)/A7stdlife))</f>
        <v>0</v>
      </c>
      <c r="U162" s="164">
        <f>IF(A7stdlife="n/a","n/a",IF(U$3&gt;(A7stdlife+$E162),(Input!$M$149*(1+rvanilla)^0.5)-SUM($M162:T162),(Input!$M$149*(1+rvanilla)^0.5)/A7stdlife))</f>
        <v>0</v>
      </c>
      <c r="V162" s="164">
        <f>IF(A7stdlife="n/a","n/a",IF(V$3&gt;(A7stdlife+$E162),(Input!$M$149*(1+rvanilla)^0.5)-SUM($M162:U162),(Input!$M$149*(1+rvanilla)^0.5)/A7stdlife))</f>
        <v>0</v>
      </c>
      <c r="W162" s="164">
        <f>IF(A7stdlife="n/a","n/a",IF(W$3&gt;(A7stdlife+$E162),(Input!$M$149*(1+rvanilla)^0.5)-SUM($M162:V162),(Input!$M$149*(1+rvanilla)^0.5)/A7stdlife))</f>
        <v>0</v>
      </c>
      <c r="X162" s="164">
        <f>IF(A7stdlife="n/a","n/a",IF(X$3&gt;(A7stdlife+$E162),(Input!$M$149*(1+rvanilla)^0.5)-SUM($M162:W162),(Input!$M$149*(1+rvanilla)^0.5)/A7stdlife))</f>
        <v>0</v>
      </c>
      <c r="Y162" s="164">
        <f>IF(A7stdlife="n/a","n/a",IF(Y$3&gt;(A7stdlife+$E162),(Input!$M$149*(1+rvanilla)^0.5)-SUM($M162:X162),(Input!$M$149*(1+rvanilla)^0.5)/A7stdlife))</f>
        <v>0</v>
      </c>
      <c r="Z162" s="164">
        <f>IF(A7stdlife="n/a","n/a",IF(Z$3&gt;(A7stdlife+$E162),(Input!$M$149*(1+rvanilla)^0.5)-SUM($M162:Y162),(Input!$M$149*(1+rvanilla)^0.5)/A7stdlife))</f>
        <v>0</v>
      </c>
      <c r="AA162" s="164">
        <f>IF(A7stdlife="n/a","n/a",IF(AA$3&gt;(A7stdlife+$E162),(Input!$M$149*(1+rvanilla)^0.5)-SUM($M162:Z162),(Input!$M$149*(1+rvanilla)^0.5)/A7stdlife))</f>
        <v>0</v>
      </c>
      <c r="AB162" s="164">
        <f>IF(A7stdlife="n/a","n/a",IF(AB$3&gt;(A7stdlife+$E162),(Input!$M$149*(1+rvanilla)^0.5)-SUM($M162:AA162),(Input!$M$149*(1+rvanilla)^0.5)/A7stdlife))</f>
        <v>0</v>
      </c>
      <c r="AC162" s="164">
        <f>IF(A7stdlife="n/a","n/a",IF(AC$3&gt;(A7stdlife+$E162),(Input!$M$149*(1+rvanilla)^0.5)-SUM($M162:AB162),(Input!$M$149*(1+rvanilla)^0.5)/A7stdlife))</f>
        <v>0</v>
      </c>
      <c r="AD162" s="164">
        <f>IF(A7stdlife="n/a","n/a",IF(AD$3&gt;(A7stdlife+$E162),(Input!$M$149*(1+rvanilla)^0.5)-SUM($M162:AC162),(Input!$M$149*(1+rvanilla)^0.5)/A7stdlife))</f>
        <v>0</v>
      </c>
      <c r="AE162" s="164">
        <f>IF(A7stdlife="n/a","n/a",IF(AE$3&gt;(A7stdlife+$E162),(Input!$M$149*(1+rvanilla)^0.5)-SUM($M162:AD162),(Input!$M$149*(1+rvanilla)^0.5)/A7stdlife))</f>
        <v>0</v>
      </c>
      <c r="AF162" s="164">
        <f>IF(A7stdlife="n/a","n/a",IF(AF$3&gt;(A7stdlife+$E162),(Input!$M$149*(1+rvanilla)^0.5)-SUM($M162:AE162),(Input!$M$149*(1+rvanilla)^0.5)/A7stdlife))</f>
        <v>0</v>
      </c>
      <c r="AG162" s="164">
        <f>IF(A7stdlife="n/a","n/a",IF(AG$3&gt;(A7stdlife+$E162),(Input!$M$149*(1+rvanilla)^0.5)-SUM($M162:AF162),(Input!$M$149*(1+rvanilla)^0.5)/A7stdlife))</f>
        <v>0</v>
      </c>
      <c r="AH162" s="164">
        <f>IF(A7stdlife="n/a","n/a",IF(AH$3&gt;(A7stdlife+$E162),(Input!$M$149*(1+rvanilla)^0.5)-SUM($M162:AG162),(Input!$M$149*(1+rvanilla)^0.5)/A7stdlife))</f>
        <v>0</v>
      </c>
      <c r="AI162" s="164">
        <f>IF(A7stdlife="n/a","n/a",IF(AI$3&gt;(A7stdlife+$E162),(Input!$M$149*(1+rvanilla)^0.5)-SUM($M162:AH162),(Input!$M$149*(1+rvanilla)^0.5)/A7stdlife))</f>
        <v>0</v>
      </c>
      <c r="AJ162" s="164">
        <f>IF(A7stdlife="n/a","n/a",IF(AJ$3&gt;(A7stdlife+$E162),(Input!$M$149*(1+rvanilla)^0.5)-SUM($M162:AI162),(Input!$M$149*(1+rvanilla)^0.5)/A7stdlife))</f>
        <v>0</v>
      </c>
      <c r="AK162" s="164">
        <f>IF(A7stdlife="n/a","n/a",IF(AK$3&gt;(A7stdlife+$E162),(Input!$M$149*(1+rvanilla)^0.5)-SUM($M162:AJ162),(Input!$M$149*(1+rvanilla)^0.5)/A7stdlife))</f>
        <v>0</v>
      </c>
      <c r="AL162" s="164">
        <f>IF(A7stdlife="n/a","n/a",IF(AL$3&gt;(A7stdlife+$E162),(Input!$M$149*(1+rvanilla)^0.5)-SUM($M162:AK162),(Input!$M$149*(1+rvanilla)^0.5)/A7stdlife))</f>
        <v>0</v>
      </c>
      <c r="AM162" s="164">
        <f>IF(A7stdlife="n/a","n/a",IF(AM$3&gt;(A7stdlife+$E162),(Input!$M$149*(1+rvanilla)^0.5)-SUM($M162:AL162),(Input!$M$149*(1+rvanilla)^0.5)/A7stdlife))</f>
        <v>0</v>
      </c>
      <c r="AN162" s="164">
        <f>IF(A7stdlife="n/a","n/a",IF(AN$3&gt;(A7stdlife+$E162),(Input!$M$149*(1+rvanilla)^0.5)-SUM($M162:AM162),(Input!$M$149*(1+rvanilla)^0.5)/A7stdlife))</f>
        <v>0</v>
      </c>
      <c r="AO162" s="164">
        <f>IF(A7stdlife="n/a","n/a",IF(AO$3&gt;(A7stdlife+$E162),(Input!$M$149*(1+rvanilla)^0.5)-SUM($M162:AN162),(Input!$M$149*(1+rvanilla)^0.5)/A7stdlife))</f>
        <v>0</v>
      </c>
      <c r="AP162" s="164">
        <f>IF(A7stdlife="n/a","n/a",IF(AP$3&gt;(A7stdlife+$E162),(Input!$M$149*(1+rvanilla)^0.5)-SUM($M162:AO162),(Input!$M$149*(1+rvanilla)^0.5)/A7stdlife))</f>
        <v>0</v>
      </c>
      <c r="AQ162" s="164">
        <f>IF(A7stdlife="n/a","n/a",IF(AQ$3&gt;(A7stdlife+$E162),(Input!$M$149*(1+rvanilla)^0.5)-SUM($M162:AP162),(Input!$M$149*(1+rvanilla)^0.5)/A7stdlife))</f>
        <v>0</v>
      </c>
      <c r="AR162" s="164">
        <f>IF(A7stdlife="n/a","n/a",IF(AR$3&gt;(A7stdlife+$E162),(Input!$M$149*(1+rvanilla)^0.5)-SUM($M162:AQ162),(Input!$M$149*(1+rvanilla)^0.5)/A7stdlife))</f>
        <v>0</v>
      </c>
      <c r="AS162" s="164">
        <f>IF(A7stdlife="n/a","n/a",IF(AS$3&gt;(A7stdlife+$E162),(Input!$M$149*(1+rvanilla)^0.5)-SUM($M162:AR162),(Input!$M$149*(1+rvanilla)^0.5)/A7stdlife))</f>
        <v>0</v>
      </c>
      <c r="AT162" s="164">
        <f>IF(A7stdlife="n/a","n/a",IF(AT$3&gt;(A7stdlife+$E162),(Input!$M$149*(1+rvanilla)^0.5)-SUM($M162:AS162),(Input!$M$149*(1+rvanilla)^0.5)/A7stdlife))</f>
        <v>0</v>
      </c>
      <c r="AU162" s="164">
        <f>IF(A7stdlife="n/a","n/a",IF(AU$3&gt;(A7stdlife+$E162),(Input!$M$149*(1+rvanilla)^0.5)-SUM($M162:AT162),(Input!$M$149*(1+rvanilla)^0.5)/A7stdlife))</f>
        <v>0</v>
      </c>
      <c r="AV162" s="164">
        <f>IF(A7stdlife="n/a","n/a",IF(AV$3&gt;(A7stdlife+$E162),(Input!$M$149*(1+rvanilla)^0.5)-SUM($M162:AU162),(Input!$M$149*(1+rvanilla)^0.5)/A7stdlife))</f>
        <v>0</v>
      </c>
      <c r="AW162" s="164">
        <f>IF(A7stdlife="n/a","n/a",IF(AW$3&gt;(A7stdlife+$E162),(Input!$M$149*(1+rvanilla)^0.5)-SUM($M162:AV162),(Input!$M$149*(1+rvanilla)^0.5)/A7stdlife))</f>
        <v>0</v>
      </c>
      <c r="AX162" s="164">
        <f>IF(A7stdlife="n/a","n/a",IF(AX$3&gt;(A7stdlife+$E162),(Input!$M$149*(1+rvanilla)^0.5)-SUM($M162:AW162),(Input!$M$149*(1+rvanilla)^0.5)/A7stdlife))</f>
        <v>0</v>
      </c>
      <c r="AY162" s="164">
        <f>IF(A7stdlife="n/a","n/a",IF(AY$3&gt;(A7stdlife+$E162),(Input!$M$149*(1+rvanilla)^0.5)-SUM($M162:AX162),(Input!$M$149*(1+rvanilla)^0.5)/A7stdlife))</f>
        <v>0</v>
      </c>
      <c r="AZ162" s="164">
        <f>IF(A7stdlife="n/a","n/a",IF(AZ$3&gt;(A7stdlife+$E162),(Input!$M$149*(1+rvanilla)^0.5)-SUM($M162:AY162),(Input!$M$149*(1+rvanilla)^0.5)/A7stdlife))</f>
        <v>0</v>
      </c>
      <c r="BA162" s="164">
        <f>IF(A7stdlife="n/a","n/a",IF(BA$3&gt;(A7stdlife+$E162),(Input!$M$149*(1+rvanilla)^0.5)-SUM($M162:AZ162),(Input!$M$149*(1+rvanilla)^0.5)/A7stdlife))</f>
        <v>0</v>
      </c>
      <c r="BB162" s="164">
        <f>IF(A7stdlife="n/a","n/a",IF(BB$3&gt;(A7stdlife+$E162),(Input!$M$149*(1+rvanilla)^0.5)-SUM($M162:BA162),(Input!$M$149*(1+rvanilla)^0.5)/A7stdlife))</f>
        <v>0</v>
      </c>
      <c r="BC162" s="164">
        <f>IF(A7stdlife="n/a","n/a",IF(BC$3&gt;(A7stdlife+$E162),(Input!$M$149*(1+rvanilla)^0.5)-SUM($M162:BB162),(Input!$M$149*(1+rvanilla)^0.5)/A7stdlife))</f>
        <v>0</v>
      </c>
      <c r="BD162" s="164">
        <f>IF(A7stdlife="n/a","n/a",IF(BD$3&gt;(A7stdlife+$E162),(Input!$M$149*(1+rvanilla)^0.5)-SUM($M162:BC162),(Input!$M$149*(1+rvanilla)^0.5)/A7stdlife))</f>
        <v>0</v>
      </c>
      <c r="BE162" s="164">
        <f>IF(A7stdlife="n/a","n/a",IF(BE$3&gt;(A7stdlife+$E162),(Input!$M$149*(1+rvanilla)^0.5)-SUM($M162:BD162),(Input!$M$149*(1+rvanilla)^0.5)/A7stdlife))</f>
        <v>0</v>
      </c>
      <c r="BF162" s="164">
        <f>IF(A7stdlife="n/a","n/a",IF(BF$3&gt;(A7stdlife+$E162),(Input!$M$149*(1+rvanilla)^0.5)-SUM($M162:BE162),(Input!$M$149*(1+rvanilla)^0.5)/A7stdlife))</f>
        <v>0</v>
      </c>
      <c r="BG162" s="164">
        <f>IF(A7stdlife="n/a","n/a",IF(BG$3&gt;(A7stdlife+$E162),(Input!$M$149*(1+rvanilla)^0.5)-SUM($M162:BF162),(Input!$M$149*(1+rvanilla)^0.5)/A7stdlife))</f>
        <v>0</v>
      </c>
      <c r="BH162" s="164">
        <f>IF(A7stdlife="n/a","n/a",IF(BH$3&gt;(A7stdlife+$E162),(Input!$M$149*(1+rvanilla)^0.5)-SUM($M162:BG162),(Input!$M$149*(1+rvanilla)^0.5)/A7stdlife))</f>
        <v>0</v>
      </c>
      <c r="BI162" s="164">
        <f>IF(A7stdlife="n/a","n/a",IF(BI$3&gt;(A7stdlife+$E162),(Input!$M$149*(1+rvanilla)^0.5)-SUM($M162:BH162),(Input!$M$149*(1+rvanilla)^0.5)/A7stdlife))</f>
        <v>0</v>
      </c>
      <c r="BJ162" s="18"/>
      <c r="BK162" s="18"/>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idden="1" outlineLevel="2">
      <c r="A163" s="18"/>
      <c r="B163" s="18"/>
      <c r="C163" s="36"/>
      <c r="D163" s="479"/>
      <c r="E163" s="283">
        <v>8</v>
      </c>
      <c r="F163" s="38"/>
      <c r="G163" s="391"/>
      <c r="H163" s="308"/>
      <c r="I163" s="308"/>
      <c r="J163" s="308"/>
      <c r="K163" s="308"/>
      <c r="L163" s="308"/>
      <c r="M163" s="308"/>
      <c r="N163" s="307"/>
      <c r="O163" s="164">
        <f>IF(A7stdlife="n/a","n/a",IF(O$3&gt;(A7stdlife+$E163),(Input!$N$149*(1+rvanilla)^0.5)-SUM($N163:N163),(Input!$N$149*(1+rvanilla)^0.5)/A7stdlife))</f>
        <v>0</v>
      </c>
      <c r="P163" s="164">
        <f>IF(A7stdlife="n/a","n/a",IF(P$3&gt;(A7stdlife+$E163),(Input!$N$149*(1+rvanilla)^0.5)-SUM($N163:O163),(Input!$N$149*(1+rvanilla)^0.5)/A7stdlife))</f>
        <v>0</v>
      </c>
      <c r="Q163" s="164">
        <f>IF(A7stdlife="n/a","n/a",IF(Q$3&gt;(A7stdlife+$E163),(Input!$N$149*(1+rvanilla)^0.5)-SUM($N163:P163),(Input!$N$149*(1+rvanilla)^0.5)/A7stdlife))</f>
        <v>0</v>
      </c>
      <c r="R163" s="164">
        <f>IF(A7stdlife="n/a","n/a",IF(R$3&gt;(A7stdlife+$E163),(Input!$N$149*(1+rvanilla)^0.5)-SUM($N163:Q163),(Input!$N$149*(1+rvanilla)^0.5)/A7stdlife))</f>
        <v>0</v>
      </c>
      <c r="S163" s="164">
        <f>IF(A7stdlife="n/a","n/a",IF(S$3&gt;(A7stdlife+$E163),(Input!$N$149*(1+rvanilla)^0.5)-SUM($N163:R163),(Input!$N$149*(1+rvanilla)^0.5)/A7stdlife))</f>
        <v>0</v>
      </c>
      <c r="T163" s="164">
        <f>IF(A7stdlife="n/a","n/a",IF(T$3&gt;(A7stdlife+$E163),(Input!$N$149*(1+rvanilla)^0.5)-SUM($N163:S163),(Input!$N$149*(1+rvanilla)^0.5)/A7stdlife))</f>
        <v>0</v>
      </c>
      <c r="U163" s="164">
        <f>IF(A7stdlife="n/a","n/a",IF(U$3&gt;(A7stdlife+$E163),(Input!$N$149*(1+rvanilla)^0.5)-SUM($N163:T163),(Input!$N$149*(1+rvanilla)^0.5)/A7stdlife))</f>
        <v>0</v>
      </c>
      <c r="V163" s="164">
        <f>IF(A7stdlife="n/a","n/a",IF(V$3&gt;(A7stdlife+$E163),(Input!$N$149*(1+rvanilla)^0.5)-SUM($N163:U163),(Input!$N$149*(1+rvanilla)^0.5)/A7stdlife))</f>
        <v>0</v>
      </c>
      <c r="W163" s="164">
        <f>IF(A7stdlife="n/a","n/a",IF(W$3&gt;(A7stdlife+$E163),(Input!$N$149*(1+rvanilla)^0.5)-SUM($N163:V163),(Input!$N$149*(1+rvanilla)^0.5)/A7stdlife))</f>
        <v>0</v>
      </c>
      <c r="X163" s="164">
        <f>IF(A7stdlife="n/a","n/a",IF(X$3&gt;(A7stdlife+$E163),(Input!$N$149*(1+rvanilla)^0.5)-SUM($N163:W163),(Input!$N$149*(1+rvanilla)^0.5)/A7stdlife))</f>
        <v>0</v>
      </c>
      <c r="Y163" s="164">
        <f>IF(A7stdlife="n/a","n/a",IF(Y$3&gt;(A7stdlife+$E163),(Input!$N$149*(1+rvanilla)^0.5)-SUM($N163:X163),(Input!$N$149*(1+rvanilla)^0.5)/A7stdlife))</f>
        <v>0</v>
      </c>
      <c r="Z163" s="164">
        <f>IF(A7stdlife="n/a","n/a",IF(Z$3&gt;(A7stdlife+$E163),(Input!$N$149*(1+rvanilla)^0.5)-SUM($N163:Y163),(Input!$N$149*(1+rvanilla)^0.5)/A7stdlife))</f>
        <v>0</v>
      </c>
      <c r="AA163" s="164">
        <f>IF(A7stdlife="n/a","n/a",IF(AA$3&gt;(A7stdlife+$E163),(Input!$N$149*(1+rvanilla)^0.5)-SUM($N163:Z163),(Input!$N$149*(1+rvanilla)^0.5)/A7stdlife))</f>
        <v>0</v>
      </c>
      <c r="AB163" s="164">
        <f>IF(A7stdlife="n/a","n/a",IF(AB$3&gt;(A7stdlife+$E163),(Input!$N$149*(1+rvanilla)^0.5)-SUM($N163:AA163),(Input!$N$149*(1+rvanilla)^0.5)/A7stdlife))</f>
        <v>0</v>
      </c>
      <c r="AC163" s="164">
        <f>IF(A7stdlife="n/a","n/a",IF(AC$3&gt;(A7stdlife+$E163),(Input!$N$149*(1+rvanilla)^0.5)-SUM($N163:AB163),(Input!$N$149*(1+rvanilla)^0.5)/A7stdlife))</f>
        <v>0</v>
      </c>
      <c r="AD163" s="164">
        <f>IF(A7stdlife="n/a","n/a",IF(AD$3&gt;(A7stdlife+$E163),(Input!$N$149*(1+rvanilla)^0.5)-SUM($N163:AC163),(Input!$N$149*(1+rvanilla)^0.5)/A7stdlife))</f>
        <v>0</v>
      </c>
      <c r="AE163" s="164">
        <f>IF(A7stdlife="n/a","n/a",IF(AE$3&gt;(A7stdlife+$E163),(Input!$N$149*(1+rvanilla)^0.5)-SUM($N163:AD163),(Input!$N$149*(1+rvanilla)^0.5)/A7stdlife))</f>
        <v>0</v>
      </c>
      <c r="AF163" s="164">
        <f>IF(A7stdlife="n/a","n/a",IF(AF$3&gt;(A7stdlife+$E163),(Input!$N$149*(1+rvanilla)^0.5)-SUM($N163:AE163),(Input!$N$149*(1+rvanilla)^0.5)/A7stdlife))</f>
        <v>0</v>
      </c>
      <c r="AG163" s="164">
        <f>IF(A7stdlife="n/a","n/a",IF(AG$3&gt;(A7stdlife+$E163),(Input!$N$149*(1+rvanilla)^0.5)-SUM($N163:AF163),(Input!$N$149*(1+rvanilla)^0.5)/A7stdlife))</f>
        <v>0</v>
      </c>
      <c r="AH163" s="164">
        <f>IF(A7stdlife="n/a","n/a",IF(AH$3&gt;(A7stdlife+$E163),(Input!$N$149*(1+rvanilla)^0.5)-SUM($N163:AG163),(Input!$N$149*(1+rvanilla)^0.5)/A7stdlife))</f>
        <v>0</v>
      </c>
      <c r="AI163" s="164">
        <f>IF(A7stdlife="n/a","n/a",IF(AI$3&gt;(A7stdlife+$E163),(Input!$N$149*(1+rvanilla)^0.5)-SUM($N163:AH163),(Input!$N$149*(1+rvanilla)^0.5)/A7stdlife))</f>
        <v>0</v>
      </c>
      <c r="AJ163" s="164">
        <f>IF(A7stdlife="n/a","n/a",IF(AJ$3&gt;(A7stdlife+$E163),(Input!$N$149*(1+rvanilla)^0.5)-SUM($N163:AI163),(Input!$N$149*(1+rvanilla)^0.5)/A7stdlife))</f>
        <v>0</v>
      </c>
      <c r="AK163" s="164">
        <f>IF(A7stdlife="n/a","n/a",IF(AK$3&gt;(A7stdlife+$E163),(Input!$N$149*(1+rvanilla)^0.5)-SUM($N163:AJ163),(Input!$N$149*(1+rvanilla)^0.5)/A7stdlife))</f>
        <v>0</v>
      </c>
      <c r="AL163" s="164">
        <f>IF(A7stdlife="n/a","n/a",IF(AL$3&gt;(A7stdlife+$E163),(Input!$N$149*(1+rvanilla)^0.5)-SUM($N163:AK163),(Input!$N$149*(1+rvanilla)^0.5)/A7stdlife))</f>
        <v>0</v>
      </c>
      <c r="AM163" s="164">
        <f>IF(A7stdlife="n/a","n/a",IF(AM$3&gt;(A7stdlife+$E163),(Input!$N$149*(1+rvanilla)^0.5)-SUM($N163:AL163),(Input!$N$149*(1+rvanilla)^0.5)/A7stdlife))</f>
        <v>0</v>
      </c>
      <c r="AN163" s="164">
        <f>IF(A7stdlife="n/a","n/a",IF(AN$3&gt;(A7stdlife+$E163),(Input!$N$149*(1+rvanilla)^0.5)-SUM($N163:AM163),(Input!$N$149*(1+rvanilla)^0.5)/A7stdlife))</f>
        <v>0</v>
      </c>
      <c r="AO163" s="164">
        <f>IF(A7stdlife="n/a","n/a",IF(AO$3&gt;(A7stdlife+$E163),(Input!$N$149*(1+rvanilla)^0.5)-SUM($N163:AN163),(Input!$N$149*(1+rvanilla)^0.5)/A7stdlife))</f>
        <v>0</v>
      </c>
      <c r="AP163" s="164">
        <f>IF(A7stdlife="n/a","n/a",IF(AP$3&gt;(A7stdlife+$E163),(Input!$N$149*(1+rvanilla)^0.5)-SUM($N163:AO163),(Input!$N$149*(1+rvanilla)^0.5)/A7stdlife))</f>
        <v>0</v>
      </c>
      <c r="AQ163" s="164">
        <f>IF(A7stdlife="n/a","n/a",IF(AQ$3&gt;(A7stdlife+$E163),(Input!$N$149*(1+rvanilla)^0.5)-SUM($N163:AP163),(Input!$N$149*(1+rvanilla)^0.5)/A7stdlife))</f>
        <v>0</v>
      </c>
      <c r="AR163" s="164">
        <f>IF(A7stdlife="n/a","n/a",IF(AR$3&gt;(A7stdlife+$E163),(Input!$N$149*(1+rvanilla)^0.5)-SUM($N163:AQ163),(Input!$N$149*(1+rvanilla)^0.5)/A7stdlife))</f>
        <v>0</v>
      </c>
      <c r="AS163" s="164">
        <f>IF(A7stdlife="n/a","n/a",IF(AS$3&gt;(A7stdlife+$E163),(Input!$N$149*(1+rvanilla)^0.5)-SUM($N163:AR163),(Input!$N$149*(1+rvanilla)^0.5)/A7stdlife))</f>
        <v>0</v>
      </c>
      <c r="AT163" s="164">
        <f>IF(A7stdlife="n/a","n/a",IF(AT$3&gt;(A7stdlife+$E163),(Input!$N$149*(1+rvanilla)^0.5)-SUM($N163:AS163),(Input!$N$149*(1+rvanilla)^0.5)/A7stdlife))</f>
        <v>0</v>
      </c>
      <c r="AU163" s="164">
        <f>IF(A7stdlife="n/a","n/a",IF(AU$3&gt;(A7stdlife+$E163),(Input!$N$149*(1+rvanilla)^0.5)-SUM($N163:AT163),(Input!$N$149*(1+rvanilla)^0.5)/A7stdlife))</f>
        <v>0</v>
      </c>
      <c r="AV163" s="164">
        <f>IF(A7stdlife="n/a","n/a",IF(AV$3&gt;(A7stdlife+$E163),(Input!$N$149*(1+rvanilla)^0.5)-SUM($N163:AU163),(Input!$N$149*(1+rvanilla)^0.5)/A7stdlife))</f>
        <v>0</v>
      </c>
      <c r="AW163" s="164">
        <f>IF(A7stdlife="n/a","n/a",IF(AW$3&gt;(A7stdlife+$E163),(Input!$N$149*(1+rvanilla)^0.5)-SUM($N163:AV163),(Input!$N$149*(1+rvanilla)^0.5)/A7stdlife))</f>
        <v>0</v>
      </c>
      <c r="AX163" s="164">
        <f>IF(A7stdlife="n/a","n/a",IF(AX$3&gt;(A7stdlife+$E163),(Input!$N$149*(1+rvanilla)^0.5)-SUM($N163:AW163),(Input!$N$149*(1+rvanilla)^0.5)/A7stdlife))</f>
        <v>0</v>
      </c>
      <c r="AY163" s="164">
        <f>IF(A7stdlife="n/a","n/a",IF(AY$3&gt;(A7stdlife+$E163),(Input!$N$149*(1+rvanilla)^0.5)-SUM($N163:AX163),(Input!$N$149*(1+rvanilla)^0.5)/A7stdlife))</f>
        <v>0</v>
      </c>
      <c r="AZ163" s="164">
        <f>IF(A7stdlife="n/a","n/a",IF(AZ$3&gt;(A7stdlife+$E163),(Input!$N$149*(1+rvanilla)^0.5)-SUM($N163:AY163),(Input!$N$149*(1+rvanilla)^0.5)/A7stdlife))</f>
        <v>0</v>
      </c>
      <c r="BA163" s="164">
        <f>IF(A7stdlife="n/a","n/a",IF(BA$3&gt;(A7stdlife+$E163),(Input!$N$149*(1+rvanilla)^0.5)-SUM($N163:AZ163),(Input!$N$149*(1+rvanilla)^0.5)/A7stdlife))</f>
        <v>0</v>
      </c>
      <c r="BB163" s="164">
        <f>IF(A7stdlife="n/a","n/a",IF(BB$3&gt;(A7stdlife+$E163),(Input!$N$149*(1+rvanilla)^0.5)-SUM($N163:BA163),(Input!$N$149*(1+rvanilla)^0.5)/A7stdlife))</f>
        <v>0</v>
      </c>
      <c r="BC163" s="164">
        <f>IF(A7stdlife="n/a","n/a",IF(BC$3&gt;(A7stdlife+$E163),(Input!$N$149*(1+rvanilla)^0.5)-SUM($N163:BB163),(Input!$N$149*(1+rvanilla)^0.5)/A7stdlife))</f>
        <v>0</v>
      </c>
      <c r="BD163" s="164">
        <f>IF(A7stdlife="n/a","n/a",IF(BD$3&gt;(A7stdlife+$E163),(Input!$N$149*(1+rvanilla)^0.5)-SUM($N163:BC163),(Input!$N$149*(1+rvanilla)^0.5)/A7stdlife))</f>
        <v>0</v>
      </c>
      <c r="BE163" s="164">
        <f>IF(A7stdlife="n/a","n/a",IF(BE$3&gt;(A7stdlife+$E163),(Input!$N$149*(1+rvanilla)^0.5)-SUM($N163:BD163),(Input!$N$149*(1+rvanilla)^0.5)/A7stdlife))</f>
        <v>0</v>
      </c>
      <c r="BF163" s="164">
        <f>IF(A7stdlife="n/a","n/a",IF(BF$3&gt;(A7stdlife+$E163),(Input!$N$149*(1+rvanilla)^0.5)-SUM($N163:BE163),(Input!$N$149*(1+rvanilla)^0.5)/A7stdlife))</f>
        <v>0</v>
      </c>
      <c r="BG163" s="164">
        <f>IF(A7stdlife="n/a","n/a",IF(BG$3&gt;(A7stdlife+$E163),(Input!$N$149*(1+rvanilla)^0.5)-SUM($N163:BF163),(Input!$N$149*(1+rvanilla)^0.5)/A7stdlife))</f>
        <v>0</v>
      </c>
      <c r="BH163" s="164">
        <f>IF(A7stdlife="n/a","n/a",IF(BH$3&gt;(A7stdlife+$E163),(Input!$N$149*(1+rvanilla)^0.5)-SUM($N163:BG163),(Input!$N$149*(1+rvanilla)^0.5)/A7stdlife))</f>
        <v>0</v>
      </c>
      <c r="BI163" s="164">
        <f>IF(A7stdlife="n/a","n/a",IF(BI$3&gt;(A7stdlife+$E163),(Input!$N$149*(1+rvanilla)^0.5)-SUM($N163:BH163),(Input!$N$149*(1+rvanilla)^0.5)/A7stdlife))</f>
        <v>0</v>
      </c>
      <c r="BJ163" s="18"/>
      <c r="BK163" s="18"/>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idden="1" outlineLevel="2">
      <c r="A164" s="18"/>
      <c r="B164" s="18"/>
      <c r="C164" s="36"/>
      <c r="D164" s="479"/>
      <c r="E164" s="283">
        <v>9</v>
      </c>
      <c r="F164" s="38"/>
      <c r="G164" s="391"/>
      <c r="H164" s="308"/>
      <c r="I164" s="308"/>
      <c r="J164" s="308"/>
      <c r="K164" s="308"/>
      <c r="L164" s="308"/>
      <c r="M164" s="308"/>
      <c r="N164" s="308"/>
      <c r="O164" s="307"/>
      <c r="P164" s="164">
        <f>IF(A7stdlife="n/a","n/a",IF(P$3&gt;(A7stdlife+$E164),(Input!$O$149*(1+rvanilla)^0.5)-SUM($O164:O164),(Input!$O$149*(1+rvanilla)^0.5)/A7stdlife))</f>
        <v>0</v>
      </c>
      <c r="Q164" s="164">
        <f>IF(A7stdlife="n/a","n/a",IF(Q$3&gt;(A7stdlife+$E164),(Input!$O$149*(1+rvanilla)^0.5)-SUM($O164:P164),(Input!$O$149*(1+rvanilla)^0.5)/A7stdlife))</f>
        <v>0</v>
      </c>
      <c r="R164" s="164">
        <f>IF(A7stdlife="n/a","n/a",IF(R$3&gt;(A7stdlife+$E164),(Input!$O$149*(1+rvanilla)^0.5)-SUM($O164:Q164),(Input!$O$149*(1+rvanilla)^0.5)/A7stdlife))</f>
        <v>0</v>
      </c>
      <c r="S164" s="164">
        <f>IF(A7stdlife="n/a","n/a",IF(S$3&gt;(A7stdlife+$E164),(Input!$O$149*(1+rvanilla)^0.5)-SUM($O164:R164),(Input!$O$149*(1+rvanilla)^0.5)/A7stdlife))</f>
        <v>0</v>
      </c>
      <c r="T164" s="164">
        <f>IF(A7stdlife="n/a","n/a",IF(T$3&gt;(A7stdlife+$E164),(Input!$O$149*(1+rvanilla)^0.5)-SUM($O164:S164),(Input!$O$149*(1+rvanilla)^0.5)/A7stdlife))</f>
        <v>0</v>
      </c>
      <c r="U164" s="164">
        <f>IF(A7stdlife="n/a","n/a",IF(U$3&gt;(A7stdlife+$E164),(Input!$O$149*(1+rvanilla)^0.5)-SUM($O164:T164),(Input!$O$149*(1+rvanilla)^0.5)/A7stdlife))</f>
        <v>0</v>
      </c>
      <c r="V164" s="164">
        <f>IF(A7stdlife="n/a","n/a",IF(V$3&gt;(A7stdlife+$E164),(Input!$O$149*(1+rvanilla)^0.5)-SUM($O164:U164),(Input!$O$149*(1+rvanilla)^0.5)/A7stdlife))</f>
        <v>0</v>
      </c>
      <c r="W164" s="164">
        <f>IF(A7stdlife="n/a","n/a",IF(W$3&gt;(A7stdlife+$E164),(Input!$O$149*(1+rvanilla)^0.5)-SUM($O164:V164),(Input!$O$149*(1+rvanilla)^0.5)/A7stdlife))</f>
        <v>0</v>
      </c>
      <c r="X164" s="164">
        <f>IF(A7stdlife="n/a","n/a",IF(X$3&gt;(A7stdlife+$E164),(Input!$O$149*(1+rvanilla)^0.5)-SUM($O164:W164),(Input!$O$149*(1+rvanilla)^0.5)/A7stdlife))</f>
        <v>0</v>
      </c>
      <c r="Y164" s="164">
        <f>IF(A7stdlife="n/a","n/a",IF(Y$3&gt;(A7stdlife+$E164),(Input!$O$149*(1+rvanilla)^0.5)-SUM($O164:X164),(Input!$O$149*(1+rvanilla)^0.5)/A7stdlife))</f>
        <v>0</v>
      </c>
      <c r="Z164" s="164">
        <f>IF(A7stdlife="n/a","n/a",IF(Z$3&gt;(A7stdlife+$E164),(Input!$O$149*(1+rvanilla)^0.5)-SUM($O164:Y164),(Input!$O$149*(1+rvanilla)^0.5)/A7stdlife))</f>
        <v>0</v>
      </c>
      <c r="AA164" s="164">
        <f>IF(A7stdlife="n/a","n/a",IF(AA$3&gt;(A7stdlife+$E164),(Input!$O$149*(1+rvanilla)^0.5)-SUM($O164:Z164),(Input!$O$149*(1+rvanilla)^0.5)/A7stdlife))</f>
        <v>0</v>
      </c>
      <c r="AB164" s="164">
        <f>IF(A7stdlife="n/a","n/a",IF(AB$3&gt;(A7stdlife+$E164),(Input!$O$149*(1+rvanilla)^0.5)-SUM($O164:AA164),(Input!$O$149*(1+rvanilla)^0.5)/A7stdlife))</f>
        <v>0</v>
      </c>
      <c r="AC164" s="164">
        <f>IF(A7stdlife="n/a","n/a",IF(AC$3&gt;(A7stdlife+$E164),(Input!$O$149*(1+rvanilla)^0.5)-SUM($O164:AB164),(Input!$O$149*(1+rvanilla)^0.5)/A7stdlife))</f>
        <v>0</v>
      </c>
      <c r="AD164" s="164">
        <f>IF(A7stdlife="n/a","n/a",IF(AD$3&gt;(A7stdlife+$E164),(Input!$O$149*(1+rvanilla)^0.5)-SUM($O164:AC164),(Input!$O$149*(1+rvanilla)^0.5)/A7stdlife))</f>
        <v>0</v>
      </c>
      <c r="AE164" s="164">
        <f>IF(A7stdlife="n/a","n/a",IF(AE$3&gt;(A7stdlife+$E164),(Input!$O$149*(1+rvanilla)^0.5)-SUM($O164:AD164),(Input!$O$149*(1+rvanilla)^0.5)/A7stdlife))</f>
        <v>0</v>
      </c>
      <c r="AF164" s="164">
        <f>IF(A7stdlife="n/a","n/a",IF(AF$3&gt;(A7stdlife+$E164),(Input!$O$149*(1+rvanilla)^0.5)-SUM($O164:AE164),(Input!$O$149*(1+rvanilla)^0.5)/A7stdlife))</f>
        <v>0</v>
      </c>
      <c r="AG164" s="164">
        <f>IF(A7stdlife="n/a","n/a",IF(AG$3&gt;(A7stdlife+$E164),(Input!$O$149*(1+rvanilla)^0.5)-SUM($O164:AF164),(Input!$O$149*(1+rvanilla)^0.5)/A7stdlife))</f>
        <v>0</v>
      </c>
      <c r="AH164" s="164">
        <f>IF(A7stdlife="n/a","n/a",IF(AH$3&gt;(A7stdlife+$E164),(Input!$O$149*(1+rvanilla)^0.5)-SUM($O164:AG164),(Input!$O$149*(1+rvanilla)^0.5)/A7stdlife))</f>
        <v>0</v>
      </c>
      <c r="AI164" s="164">
        <f>IF(A7stdlife="n/a","n/a",IF(AI$3&gt;(A7stdlife+$E164),(Input!$O$149*(1+rvanilla)^0.5)-SUM($O164:AH164),(Input!$O$149*(1+rvanilla)^0.5)/A7stdlife))</f>
        <v>0</v>
      </c>
      <c r="AJ164" s="164">
        <f>IF(A7stdlife="n/a","n/a",IF(AJ$3&gt;(A7stdlife+$E164),(Input!$O$149*(1+rvanilla)^0.5)-SUM($O164:AI164),(Input!$O$149*(1+rvanilla)^0.5)/A7stdlife))</f>
        <v>0</v>
      </c>
      <c r="AK164" s="164">
        <f>IF(A7stdlife="n/a","n/a",IF(AK$3&gt;(A7stdlife+$E164),(Input!$O$149*(1+rvanilla)^0.5)-SUM($O164:AJ164),(Input!$O$149*(1+rvanilla)^0.5)/A7stdlife))</f>
        <v>0</v>
      </c>
      <c r="AL164" s="164">
        <f>IF(A7stdlife="n/a","n/a",IF(AL$3&gt;(A7stdlife+$E164),(Input!$O$149*(1+rvanilla)^0.5)-SUM($O164:AK164),(Input!$O$149*(1+rvanilla)^0.5)/A7stdlife))</f>
        <v>0</v>
      </c>
      <c r="AM164" s="164">
        <f>IF(A7stdlife="n/a","n/a",IF(AM$3&gt;(A7stdlife+$E164),(Input!$O$149*(1+rvanilla)^0.5)-SUM($O164:AL164),(Input!$O$149*(1+rvanilla)^0.5)/A7stdlife))</f>
        <v>0</v>
      </c>
      <c r="AN164" s="164">
        <f>IF(A7stdlife="n/a","n/a",IF(AN$3&gt;(A7stdlife+$E164),(Input!$O$149*(1+rvanilla)^0.5)-SUM($O164:AM164),(Input!$O$149*(1+rvanilla)^0.5)/A7stdlife))</f>
        <v>0</v>
      </c>
      <c r="AO164" s="164">
        <f>IF(A7stdlife="n/a","n/a",IF(AO$3&gt;(A7stdlife+$E164),(Input!$O$149*(1+rvanilla)^0.5)-SUM($O164:AN164),(Input!$O$149*(1+rvanilla)^0.5)/A7stdlife))</f>
        <v>0</v>
      </c>
      <c r="AP164" s="164">
        <f>IF(A7stdlife="n/a","n/a",IF(AP$3&gt;(A7stdlife+$E164),(Input!$O$149*(1+rvanilla)^0.5)-SUM($O164:AO164),(Input!$O$149*(1+rvanilla)^0.5)/A7stdlife))</f>
        <v>0</v>
      </c>
      <c r="AQ164" s="164">
        <f>IF(A7stdlife="n/a","n/a",IF(AQ$3&gt;(A7stdlife+$E164),(Input!$O$149*(1+rvanilla)^0.5)-SUM($O164:AP164),(Input!$O$149*(1+rvanilla)^0.5)/A7stdlife))</f>
        <v>0</v>
      </c>
      <c r="AR164" s="164">
        <f>IF(A7stdlife="n/a","n/a",IF(AR$3&gt;(A7stdlife+$E164),(Input!$O$149*(1+rvanilla)^0.5)-SUM($O164:AQ164),(Input!$O$149*(1+rvanilla)^0.5)/A7stdlife))</f>
        <v>0</v>
      </c>
      <c r="AS164" s="164">
        <f>IF(A7stdlife="n/a","n/a",IF(AS$3&gt;(A7stdlife+$E164),(Input!$O$149*(1+rvanilla)^0.5)-SUM($O164:AR164),(Input!$O$149*(1+rvanilla)^0.5)/A7stdlife))</f>
        <v>0</v>
      </c>
      <c r="AT164" s="164">
        <f>IF(A7stdlife="n/a","n/a",IF(AT$3&gt;(A7stdlife+$E164),(Input!$O$149*(1+rvanilla)^0.5)-SUM($O164:AS164),(Input!$O$149*(1+rvanilla)^0.5)/A7stdlife))</f>
        <v>0</v>
      </c>
      <c r="AU164" s="164">
        <f>IF(A7stdlife="n/a","n/a",IF(AU$3&gt;(A7stdlife+$E164),(Input!$O$149*(1+rvanilla)^0.5)-SUM($O164:AT164),(Input!$O$149*(1+rvanilla)^0.5)/A7stdlife))</f>
        <v>0</v>
      </c>
      <c r="AV164" s="164">
        <f>IF(A7stdlife="n/a","n/a",IF(AV$3&gt;(A7stdlife+$E164),(Input!$O$149*(1+rvanilla)^0.5)-SUM($O164:AU164),(Input!$O$149*(1+rvanilla)^0.5)/A7stdlife))</f>
        <v>0</v>
      </c>
      <c r="AW164" s="164">
        <f>IF(A7stdlife="n/a","n/a",IF(AW$3&gt;(A7stdlife+$E164),(Input!$O$149*(1+rvanilla)^0.5)-SUM($O164:AV164),(Input!$O$149*(1+rvanilla)^0.5)/A7stdlife))</f>
        <v>0</v>
      </c>
      <c r="AX164" s="164">
        <f>IF(A7stdlife="n/a","n/a",IF(AX$3&gt;(A7stdlife+$E164),(Input!$O$149*(1+rvanilla)^0.5)-SUM($O164:AW164),(Input!$O$149*(1+rvanilla)^0.5)/A7stdlife))</f>
        <v>0</v>
      </c>
      <c r="AY164" s="164">
        <f>IF(A7stdlife="n/a","n/a",IF(AY$3&gt;(A7stdlife+$E164),(Input!$O$149*(1+rvanilla)^0.5)-SUM($O164:AX164),(Input!$O$149*(1+rvanilla)^0.5)/A7stdlife))</f>
        <v>0</v>
      </c>
      <c r="AZ164" s="164">
        <f>IF(A7stdlife="n/a","n/a",IF(AZ$3&gt;(A7stdlife+$E164),(Input!$O$149*(1+rvanilla)^0.5)-SUM($O164:AY164),(Input!$O$149*(1+rvanilla)^0.5)/A7stdlife))</f>
        <v>0</v>
      </c>
      <c r="BA164" s="164">
        <f>IF(A7stdlife="n/a","n/a",IF(BA$3&gt;(A7stdlife+$E164),(Input!$O$149*(1+rvanilla)^0.5)-SUM($O164:AZ164),(Input!$O$149*(1+rvanilla)^0.5)/A7stdlife))</f>
        <v>0</v>
      </c>
      <c r="BB164" s="164">
        <f>IF(A7stdlife="n/a","n/a",IF(BB$3&gt;(A7stdlife+$E164),(Input!$O$149*(1+rvanilla)^0.5)-SUM($O164:BA164),(Input!$O$149*(1+rvanilla)^0.5)/A7stdlife))</f>
        <v>0</v>
      </c>
      <c r="BC164" s="164">
        <f>IF(A7stdlife="n/a","n/a",IF(BC$3&gt;(A7stdlife+$E164),(Input!$O$149*(1+rvanilla)^0.5)-SUM($O164:BB164),(Input!$O$149*(1+rvanilla)^0.5)/A7stdlife))</f>
        <v>0</v>
      </c>
      <c r="BD164" s="164">
        <f>IF(A7stdlife="n/a","n/a",IF(BD$3&gt;(A7stdlife+$E164),(Input!$O$149*(1+rvanilla)^0.5)-SUM($O164:BC164),(Input!$O$149*(1+rvanilla)^0.5)/A7stdlife))</f>
        <v>0</v>
      </c>
      <c r="BE164" s="164">
        <f>IF(A7stdlife="n/a","n/a",IF(BE$3&gt;(A7stdlife+$E164),(Input!$O$149*(1+rvanilla)^0.5)-SUM($O164:BD164),(Input!$O$149*(1+rvanilla)^0.5)/A7stdlife))</f>
        <v>0</v>
      </c>
      <c r="BF164" s="164">
        <f>IF(A7stdlife="n/a","n/a",IF(BF$3&gt;(A7stdlife+$E164),(Input!$O$149*(1+rvanilla)^0.5)-SUM($O164:BE164),(Input!$O$149*(1+rvanilla)^0.5)/A7stdlife))</f>
        <v>0</v>
      </c>
      <c r="BG164" s="164">
        <f>IF(A7stdlife="n/a","n/a",IF(BG$3&gt;(A7stdlife+$E164),(Input!$O$149*(1+rvanilla)^0.5)-SUM($O164:BF164),(Input!$O$149*(1+rvanilla)^0.5)/A7stdlife))</f>
        <v>0</v>
      </c>
      <c r="BH164" s="164">
        <f>IF(A7stdlife="n/a","n/a",IF(BH$3&gt;(A7stdlife+$E164),(Input!$O$149*(1+rvanilla)^0.5)-SUM($O164:BG164),(Input!$O$149*(1+rvanilla)^0.5)/A7stdlife))</f>
        <v>0</v>
      </c>
      <c r="BI164" s="164">
        <f>IF(A7stdlife="n/a","n/a",IF(BI$3&gt;(A7stdlife+$E164),(Input!$O$149*(1+rvanilla)^0.5)-SUM($O164:BH164),(Input!$O$149*(1+rvanilla)^0.5)/A7stdlife))</f>
        <v>0</v>
      </c>
      <c r="BJ164" s="18"/>
      <c r="BK164" s="18"/>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idden="1" outlineLevel="2">
      <c r="A165" s="18"/>
      <c r="B165" s="18"/>
      <c r="C165" s="36"/>
      <c r="D165" s="479"/>
      <c r="E165" s="284">
        <v>10</v>
      </c>
      <c r="F165" s="38"/>
      <c r="G165" s="391"/>
      <c r="H165" s="308"/>
      <c r="I165" s="308"/>
      <c r="J165" s="308"/>
      <c r="K165" s="308"/>
      <c r="L165" s="308"/>
      <c r="M165" s="308"/>
      <c r="N165" s="308"/>
      <c r="O165" s="308"/>
      <c r="P165" s="307"/>
      <c r="Q165" s="164">
        <f>IF(A7stdlife="n/a","n/a",IF(Q$3&gt;(A7stdlife+$E165),(Input!$P$149*(1+rvanilla)^0.5)-SUM($P165:P165),(Input!$P$149*(1+rvanilla)^0.5)/A7stdlife))</f>
        <v>0</v>
      </c>
      <c r="R165" s="164">
        <f>IF(A7stdlife="n/a","n/a",IF(R$3&gt;(A7stdlife+$E165),(Input!$P$149*(1+rvanilla)^0.5)-SUM($P165:Q165),(Input!$P$149*(1+rvanilla)^0.5)/A7stdlife))</f>
        <v>0</v>
      </c>
      <c r="S165" s="164">
        <f>IF(A7stdlife="n/a","n/a",IF(S$3&gt;(A7stdlife+$E165),(Input!$P$149*(1+rvanilla)^0.5)-SUM($P165:R165),(Input!$P$149*(1+rvanilla)^0.5)/A7stdlife))</f>
        <v>0</v>
      </c>
      <c r="T165" s="164">
        <f>IF(A7stdlife="n/a","n/a",IF(T$3&gt;(A7stdlife+$E165),(Input!$P$149*(1+rvanilla)^0.5)-SUM($P165:S165),(Input!$P$149*(1+rvanilla)^0.5)/A7stdlife))</f>
        <v>0</v>
      </c>
      <c r="U165" s="164">
        <f>IF(A7stdlife="n/a","n/a",IF(U$3&gt;(A7stdlife+$E165),(Input!$P$149*(1+rvanilla)^0.5)-SUM($P165:T165),(Input!$P$149*(1+rvanilla)^0.5)/A7stdlife))</f>
        <v>0</v>
      </c>
      <c r="V165" s="164">
        <f>IF(A7stdlife="n/a","n/a",IF(V$3&gt;(A7stdlife+$E165),(Input!$P$149*(1+rvanilla)^0.5)-SUM($P165:U165),(Input!$P$149*(1+rvanilla)^0.5)/A7stdlife))</f>
        <v>0</v>
      </c>
      <c r="W165" s="164">
        <f>IF(A7stdlife="n/a","n/a",IF(W$3&gt;(A7stdlife+$E165),(Input!$P$149*(1+rvanilla)^0.5)-SUM($P165:V165),(Input!$P$149*(1+rvanilla)^0.5)/A7stdlife))</f>
        <v>0</v>
      </c>
      <c r="X165" s="164">
        <f>IF(A7stdlife="n/a","n/a",IF(X$3&gt;(A7stdlife+$E165),(Input!$P$149*(1+rvanilla)^0.5)-SUM($P165:W165),(Input!$P$149*(1+rvanilla)^0.5)/A7stdlife))</f>
        <v>0</v>
      </c>
      <c r="Y165" s="164">
        <f>IF(A7stdlife="n/a","n/a",IF(Y$3&gt;(A7stdlife+$E165),(Input!$P$149*(1+rvanilla)^0.5)-SUM($P165:X165),(Input!$P$149*(1+rvanilla)^0.5)/A7stdlife))</f>
        <v>0</v>
      </c>
      <c r="Z165" s="164">
        <f>IF(A7stdlife="n/a","n/a",IF(Z$3&gt;(A7stdlife+$E165),(Input!$P$149*(1+rvanilla)^0.5)-SUM($P165:Y165),(Input!$P$149*(1+rvanilla)^0.5)/A7stdlife))</f>
        <v>0</v>
      </c>
      <c r="AA165" s="164">
        <f>IF(A7stdlife="n/a","n/a",IF(AA$3&gt;(A7stdlife+$E165),(Input!$P$149*(1+rvanilla)^0.5)-SUM($P165:Z165),(Input!$P$149*(1+rvanilla)^0.5)/A7stdlife))</f>
        <v>0</v>
      </c>
      <c r="AB165" s="164">
        <f>IF(A7stdlife="n/a","n/a",IF(AB$3&gt;(A7stdlife+$E165),(Input!$P$149*(1+rvanilla)^0.5)-SUM($P165:AA165),(Input!$P$149*(1+rvanilla)^0.5)/A7stdlife))</f>
        <v>0</v>
      </c>
      <c r="AC165" s="164">
        <f>IF(A7stdlife="n/a","n/a",IF(AC$3&gt;(A7stdlife+$E165),(Input!$P$149*(1+rvanilla)^0.5)-SUM($P165:AB165),(Input!$P$149*(1+rvanilla)^0.5)/A7stdlife))</f>
        <v>0</v>
      </c>
      <c r="AD165" s="164">
        <f>IF(A7stdlife="n/a","n/a",IF(AD$3&gt;(A7stdlife+$E165),(Input!$P$149*(1+rvanilla)^0.5)-SUM($P165:AC165),(Input!$P$149*(1+rvanilla)^0.5)/A7stdlife))</f>
        <v>0</v>
      </c>
      <c r="AE165" s="164">
        <f>IF(A7stdlife="n/a","n/a",IF(AE$3&gt;(A7stdlife+$E165),(Input!$P$149*(1+rvanilla)^0.5)-SUM($P165:AD165),(Input!$P$149*(1+rvanilla)^0.5)/A7stdlife))</f>
        <v>0</v>
      </c>
      <c r="AF165" s="164">
        <f>IF(A7stdlife="n/a","n/a",IF(AF$3&gt;(A7stdlife+$E165),(Input!$P$149*(1+rvanilla)^0.5)-SUM($P165:AE165),(Input!$P$149*(1+rvanilla)^0.5)/A7stdlife))</f>
        <v>0</v>
      </c>
      <c r="AG165" s="164">
        <f>IF(A7stdlife="n/a","n/a",IF(AG$3&gt;(A7stdlife+$E165),(Input!$P$149*(1+rvanilla)^0.5)-SUM($P165:AF165),(Input!$P$149*(1+rvanilla)^0.5)/A7stdlife))</f>
        <v>0</v>
      </c>
      <c r="AH165" s="164">
        <f>IF(A7stdlife="n/a","n/a",IF(AH$3&gt;(A7stdlife+$E165),(Input!$P$149*(1+rvanilla)^0.5)-SUM($P165:AG165),(Input!$P$149*(1+rvanilla)^0.5)/A7stdlife))</f>
        <v>0</v>
      </c>
      <c r="AI165" s="164">
        <f>IF(A7stdlife="n/a","n/a",IF(AI$3&gt;(A7stdlife+$E165),(Input!$P$149*(1+rvanilla)^0.5)-SUM($P165:AH165),(Input!$P$149*(1+rvanilla)^0.5)/A7stdlife))</f>
        <v>0</v>
      </c>
      <c r="AJ165" s="164">
        <f>IF(A7stdlife="n/a","n/a",IF(AJ$3&gt;(A7stdlife+$E165),(Input!$P$149*(1+rvanilla)^0.5)-SUM($P165:AI165),(Input!$P$149*(1+rvanilla)^0.5)/A7stdlife))</f>
        <v>0</v>
      </c>
      <c r="AK165" s="164">
        <f>IF(A7stdlife="n/a","n/a",IF(AK$3&gt;(A7stdlife+$E165),(Input!$P$149*(1+rvanilla)^0.5)-SUM($P165:AJ165),(Input!$P$149*(1+rvanilla)^0.5)/A7stdlife))</f>
        <v>0</v>
      </c>
      <c r="AL165" s="164">
        <f>IF(A7stdlife="n/a","n/a",IF(AL$3&gt;(A7stdlife+$E165),(Input!$P$149*(1+rvanilla)^0.5)-SUM($P165:AK165),(Input!$P$149*(1+rvanilla)^0.5)/A7stdlife))</f>
        <v>0</v>
      </c>
      <c r="AM165" s="164">
        <f>IF(A7stdlife="n/a","n/a",IF(AM$3&gt;(A7stdlife+$E165),(Input!$P$149*(1+rvanilla)^0.5)-SUM($P165:AL165),(Input!$P$149*(1+rvanilla)^0.5)/A7stdlife))</f>
        <v>0</v>
      </c>
      <c r="AN165" s="164">
        <f>IF(A7stdlife="n/a","n/a",IF(AN$3&gt;(A7stdlife+$E165),(Input!$P$149*(1+rvanilla)^0.5)-SUM($P165:AM165),(Input!$P$149*(1+rvanilla)^0.5)/A7stdlife))</f>
        <v>0</v>
      </c>
      <c r="AO165" s="164">
        <f>IF(A7stdlife="n/a","n/a",IF(AO$3&gt;(A7stdlife+$E165),(Input!$P$149*(1+rvanilla)^0.5)-SUM($P165:AN165),(Input!$P$149*(1+rvanilla)^0.5)/A7stdlife))</f>
        <v>0</v>
      </c>
      <c r="AP165" s="164">
        <f>IF(A7stdlife="n/a","n/a",IF(AP$3&gt;(A7stdlife+$E165),(Input!$P$149*(1+rvanilla)^0.5)-SUM($P165:AO165),(Input!$P$149*(1+rvanilla)^0.5)/A7stdlife))</f>
        <v>0</v>
      </c>
      <c r="AQ165" s="164">
        <f>IF(A7stdlife="n/a","n/a",IF(AQ$3&gt;(A7stdlife+$E165),(Input!$P$149*(1+rvanilla)^0.5)-SUM($P165:AP165),(Input!$P$149*(1+rvanilla)^0.5)/A7stdlife))</f>
        <v>0</v>
      </c>
      <c r="AR165" s="164">
        <f>IF(A7stdlife="n/a","n/a",IF(AR$3&gt;(A7stdlife+$E165),(Input!$P$149*(1+rvanilla)^0.5)-SUM($P165:AQ165),(Input!$P$149*(1+rvanilla)^0.5)/A7stdlife))</f>
        <v>0</v>
      </c>
      <c r="AS165" s="164">
        <f>IF(A7stdlife="n/a","n/a",IF(AS$3&gt;(A7stdlife+$E165),(Input!$P$149*(1+rvanilla)^0.5)-SUM($P165:AR165),(Input!$P$149*(1+rvanilla)^0.5)/A7stdlife))</f>
        <v>0</v>
      </c>
      <c r="AT165" s="164">
        <f>IF(A7stdlife="n/a","n/a",IF(AT$3&gt;(A7stdlife+$E165),(Input!$P$149*(1+rvanilla)^0.5)-SUM($P165:AS165),(Input!$P$149*(1+rvanilla)^0.5)/A7stdlife))</f>
        <v>0</v>
      </c>
      <c r="AU165" s="164">
        <f>IF(A7stdlife="n/a","n/a",IF(AU$3&gt;(A7stdlife+$E165),(Input!$P$149*(1+rvanilla)^0.5)-SUM($P165:AT165),(Input!$P$149*(1+rvanilla)^0.5)/A7stdlife))</f>
        <v>0</v>
      </c>
      <c r="AV165" s="164">
        <f>IF(A7stdlife="n/a","n/a",IF(AV$3&gt;(A7stdlife+$E165),(Input!$P$149*(1+rvanilla)^0.5)-SUM($P165:AU165),(Input!$P$149*(1+rvanilla)^0.5)/A7stdlife))</f>
        <v>0</v>
      </c>
      <c r="AW165" s="164">
        <f>IF(A7stdlife="n/a","n/a",IF(AW$3&gt;(A7stdlife+$E165),(Input!$P$149*(1+rvanilla)^0.5)-SUM($P165:AV165),(Input!$P$149*(1+rvanilla)^0.5)/A7stdlife))</f>
        <v>0</v>
      </c>
      <c r="AX165" s="164">
        <f>IF(A7stdlife="n/a","n/a",IF(AX$3&gt;(A7stdlife+$E165),(Input!$P$149*(1+rvanilla)^0.5)-SUM($P165:AW165),(Input!$P$149*(1+rvanilla)^0.5)/A7stdlife))</f>
        <v>0</v>
      </c>
      <c r="AY165" s="164">
        <f>IF(A7stdlife="n/a","n/a",IF(AY$3&gt;(A7stdlife+$E165),(Input!$P$149*(1+rvanilla)^0.5)-SUM($P165:AX165),(Input!$P$149*(1+rvanilla)^0.5)/A7stdlife))</f>
        <v>0</v>
      </c>
      <c r="AZ165" s="164">
        <f>IF(A7stdlife="n/a","n/a",IF(AZ$3&gt;(A7stdlife+$E165),(Input!$P$149*(1+rvanilla)^0.5)-SUM($P165:AY165),(Input!$P$149*(1+rvanilla)^0.5)/A7stdlife))</f>
        <v>0</v>
      </c>
      <c r="BA165" s="164">
        <f>IF(A7stdlife="n/a","n/a",IF(BA$3&gt;(A7stdlife+$E165),(Input!$P$149*(1+rvanilla)^0.5)-SUM($P165:AZ165),(Input!$P$149*(1+rvanilla)^0.5)/A7stdlife))</f>
        <v>0</v>
      </c>
      <c r="BB165" s="164">
        <f>IF(A7stdlife="n/a","n/a",IF(BB$3&gt;(A7stdlife+$E165),(Input!$P$149*(1+rvanilla)^0.5)-SUM($P165:BA165),(Input!$P$149*(1+rvanilla)^0.5)/A7stdlife))</f>
        <v>0</v>
      </c>
      <c r="BC165" s="164">
        <f>IF(A7stdlife="n/a","n/a",IF(BC$3&gt;(A7stdlife+$E165),(Input!$P$149*(1+rvanilla)^0.5)-SUM($P165:BB165),(Input!$P$149*(1+rvanilla)^0.5)/A7stdlife))</f>
        <v>0</v>
      </c>
      <c r="BD165" s="164">
        <f>IF(A7stdlife="n/a","n/a",IF(BD$3&gt;(A7stdlife+$E165),(Input!$P$149*(1+rvanilla)^0.5)-SUM($P165:BC165),(Input!$P$149*(1+rvanilla)^0.5)/A7stdlife))</f>
        <v>0</v>
      </c>
      <c r="BE165" s="164">
        <f>IF(A7stdlife="n/a","n/a",IF(BE$3&gt;(A7stdlife+$E165),(Input!$P$149*(1+rvanilla)^0.5)-SUM($P165:BD165),(Input!$P$149*(1+rvanilla)^0.5)/A7stdlife))</f>
        <v>0</v>
      </c>
      <c r="BF165" s="164">
        <f>IF(A7stdlife="n/a","n/a",IF(BF$3&gt;(A7stdlife+$E165),(Input!$P$149*(1+rvanilla)^0.5)-SUM($P165:BE165),(Input!$P$149*(1+rvanilla)^0.5)/A7stdlife))</f>
        <v>0</v>
      </c>
      <c r="BG165" s="164">
        <f>IF(A7stdlife="n/a","n/a",IF(BG$3&gt;(A7stdlife+$E165),(Input!$P$149*(1+rvanilla)^0.5)-SUM($P165:BF165),(Input!$P$149*(1+rvanilla)^0.5)/A7stdlife))</f>
        <v>0</v>
      </c>
      <c r="BH165" s="164">
        <f>IF(A7stdlife="n/a","n/a",IF(BH$3&gt;(A7stdlife+$E165),(Input!$P$149*(1+rvanilla)^0.5)-SUM($P165:BG165),(Input!$P$149*(1+rvanilla)^0.5)/A7stdlife))</f>
        <v>0</v>
      </c>
      <c r="BI165" s="164">
        <f>IF(A7stdlife="n/a","n/a",IF(BI$3&gt;(A7stdlife+$E165),(Input!$P$149*(1+rvanilla)^0.5)-SUM($P165:BH165),(Input!$P$149*(1+rvanilla)^0.5)/A7stdlife))</f>
        <v>0</v>
      </c>
      <c r="BJ165" s="18"/>
      <c r="BK165" s="18"/>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idden="1" outlineLevel="1">
      <c r="A166" s="18"/>
      <c r="B166" s="18"/>
      <c r="C166" s="36" t="str">
        <f>Asset7</f>
        <v>Zone substation equip 132/66kV</v>
      </c>
      <c r="D166" s="18"/>
      <c r="E166" s="18"/>
      <c r="F166" s="33"/>
      <c r="G166" s="161">
        <f t="shared" ref="G166:AL166" si="49">SUM(G154:G165)</f>
        <v>10.029232236467031</v>
      </c>
      <c r="H166" s="161">
        <f t="shared" si="49"/>
        <v>10.58494039630742</v>
      </c>
      <c r="I166" s="161">
        <f t="shared" si="49"/>
        <v>11.110251389795053</v>
      </c>
      <c r="J166" s="161">
        <f t="shared" si="49"/>
        <v>11.443046187197597</v>
      </c>
      <c r="K166" s="161">
        <f t="shared" si="49"/>
        <v>12.028815402845657</v>
      </c>
      <c r="L166" s="161">
        <f t="shared" si="49"/>
        <v>12.228295199841702</v>
      </c>
      <c r="M166" s="161">
        <f t="shared" si="49"/>
        <v>12.228295199841702</v>
      </c>
      <c r="N166" s="161">
        <f t="shared" si="49"/>
        <v>12.228295199841702</v>
      </c>
      <c r="O166" s="161">
        <f t="shared" si="49"/>
        <v>12.228295199841702</v>
      </c>
      <c r="P166" s="161">
        <f t="shared" si="49"/>
        <v>12.228295199841702</v>
      </c>
      <c r="Q166" s="161">
        <f t="shared" si="49"/>
        <v>12.228295199841702</v>
      </c>
      <c r="R166" s="161">
        <f t="shared" si="49"/>
        <v>12.228295199841702</v>
      </c>
      <c r="S166" s="161">
        <f t="shared" si="49"/>
        <v>12.228295199841702</v>
      </c>
      <c r="T166" s="161">
        <f t="shared" si="49"/>
        <v>12.228295199841702</v>
      </c>
      <c r="U166" s="161">
        <f t="shared" si="49"/>
        <v>12.228295199841702</v>
      </c>
      <c r="V166" s="161">
        <f t="shared" si="49"/>
        <v>12.228295199841702</v>
      </c>
      <c r="W166" s="161">
        <f t="shared" si="49"/>
        <v>12.228295199841702</v>
      </c>
      <c r="X166" s="161">
        <f t="shared" si="49"/>
        <v>12.228295199841702</v>
      </c>
      <c r="Y166" s="161">
        <f t="shared" si="49"/>
        <v>12.228295199841702</v>
      </c>
      <c r="Z166" s="161">
        <f t="shared" si="49"/>
        <v>12.228295199841702</v>
      </c>
      <c r="AA166" s="161">
        <f t="shared" si="49"/>
        <v>12.228295199841702</v>
      </c>
      <c r="AB166" s="161">
        <f t="shared" si="49"/>
        <v>12.228295199841702</v>
      </c>
      <c r="AC166" s="161">
        <f t="shared" si="49"/>
        <v>12.228295199841702</v>
      </c>
      <c r="AD166" s="161">
        <f t="shared" si="49"/>
        <v>12.228295199841702</v>
      </c>
      <c r="AE166" s="161">
        <f t="shared" si="49"/>
        <v>12.228295199841702</v>
      </c>
      <c r="AF166" s="161">
        <f t="shared" si="49"/>
        <v>12.228295199841702</v>
      </c>
      <c r="AG166" s="161">
        <f t="shared" si="49"/>
        <v>12.228295199841702</v>
      </c>
      <c r="AH166" s="161">
        <f t="shared" si="49"/>
        <v>12.228295199841702</v>
      </c>
      <c r="AI166" s="161">
        <f t="shared" si="49"/>
        <v>12.228295199841702</v>
      </c>
      <c r="AJ166" s="161">
        <f t="shared" si="49"/>
        <v>12.228295199841702</v>
      </c>
      <c r="AK166" s="161">
        <f t="shared" si="49"/>
        <v>12.228295199841702</v>
      </c>
      <c r="AL166" s="161">
        <f t="shared" si="49"/>
        <v>12.228295199841702</v>
      </c>
      <c r="AM166" s="161">
        <f t="shared" ref="AM166:BI166" si="50">SUM(AM154:AM165)</f>
        <v>12.228295199841702</v>
      </c>
      <c r="AN166" s="161">
        <f t="shared" si="50"/>
        <v>12.228295199841702</v>
      </c>
      <c r="AO166" s="161">
        <f t="shared" si="50"/>
        <v>12.228295199841702</v>
      </c>
      <c r="AP166" s="161">
        <f t="shared" si="50"/>
        <v>12.228295199841702</v>
      </c>
      <c r="AQ166" s="161">
        <f t="shared" si="50"/>
        <v>12.228295199841702</v>
      </c>
      <c r="AR166" s="161">
        <f t="shared" si="50"/>
        <v>11.447609602850887</v>
      </c>
      <c r="AS166" s="161">
        <f t="shared" si="50"/>
        <v>2.1990629633746699</v>
      </c>
      <c r="AT166" s="161">
        <f t="shared" si="50"/>
        <v>2.1990629633746699</v>
      </c>
      <c r="AU166" s="161">
        <f t="shared" si="50"/>
        <v>2.1990629633746699</v>
      </c>
      <c r="AV166" s="161">
        <f t="shared" si="50"/>
        <v>2.1990629633746699</v>
      </c>
      <c r="AW166" s="161">
        <f t="shared" si="50"/>
        <v>2.1990629633746699</v>
      </c>
      <c r="AX166" s="161">
        <f t="shared" si="50"/>
        <v>2.1990629633746699</v>
      </c>
      <c r="AY166" s="161">
        <f t="shared" si="50"/>
        <v>2.1990629633746699</v>
      </c>
      <c r="AZ166" s="161">
        <f t="shared" si="50"/>
        <v>2.1990629633746699</v>
      </c>
      <c r="BA166" s="161">
        <f t="shared" si="50"/>
        <v>1.6433548035342671</v>
      </c>
      <c r="BB166" s="161">
        <f t="shared" si="50"/>
        <v>1.1180438100466381</v>
      </c>
      <c r="BC166" s="161">
        <f t="shared" si="50"/>
        <v>0.78524901264411184</v>
      </c>
      <c r="BD166" s="161">
        <f t="shared" si="50"/>
        <v>0.19947979699605811</v>
      </c>
      <c r="BE166" s="161">
        <f t="shared" si="50"/>
        <v>3.5527136788005009E-15</v>
      </c>
      <c r="BF166" s="161">
        <f t="shared" si="50"/>
        <v>0</v>
      </c>
      <c r="BG166" s="161">
        <f t="shared" si="50"/>
        <v>0</v>
      </c>
      <c r="BH166" s="161">
        <f t="shared" si="50"/>
        <v>0</v>
      </c>
      <c r="BI166" s="161">
        <f t="shared" si="50"/>
        <v>0</v>
      </c>
      <c r="BJ166" s="18"/>
      <c r="BK166" s="18"/>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idden="1" outlineLevel="2">
      <c r="A167" s="18"/>
      <c r="B167" s="43" t="str">
        <f>C179</f>
        <v>Transmission &amp; Zone emergency spares</v>
      </c>
      <c r="C167" s="44"/>
      <c r="D167" s="45" t="s">
        <v>72</v>
      </c>
      <c r="E167" s="44"/>
      <c r="F167" s="46"/>
      <c r="G167" s="389">
        <f>IF(G$3&gt;A8remlife,A8value-SUM($F167:F167),IF(A8remlife="N/A","n/a",A8value/A8remlife))</f>
        <v>6.006699794995931E-2</v>
      </c>
      <c r="H167" s="163">
        <f>IF(H$3&gt;A8remlife,A8value-SUM($F167:G167),IF(A8remlife="N/A","n/a",A8value/A8remlife))</f>
        <v>6.006699794995931E-2</v>
      </c>
      <c r="I167" s="163">
        <f>IF(I$3&gt;A8remlife,A8value-SUM($F167:H167),IF(A8remlife="N/A","n/a",A8value/A8remlife))</f>
        <v>6.006699794995931E-2</v>
      </c>
      <c r="J167" s="163">
        <f>IF(J$3&gt;A8remlife,A8value-SUM($F167:I167),IF(A8remlife="N/A","n/a",A8value/A8remlife))</f>
        <v>6.006699794995931E-2</v>
      </c>
      <c r="K167" s="163">
        <f>IF(K$3&gt;A8remlife,A8value-SUM($F167:J167),IF(A8remlife="N/A","n/a",A8value/A8remlife))</f>
        <v>6.006699794995931E-2</v>
      </c>
      <c r="L167" s="163">
        <f>IF(L$3&gt;A8remlife,A8value-SUM($F167:K167),IF(A8remlife="N/A","n/a",A8value/A8remlife))</f>
        <v>6.006699794995931E-2</v>
      </c>
      <c r="M167" s="163">
        <f>IF(M$3&gt;A8remlife,A8value-SUM($F167:L167),IF(A8remlife="N/A","n/a",A8value/A8remlife))</f>
        <v>6.006699794995931E-2</v>
      </c>
      <c r="N167" s="163">
        <f>IF(N$3&gt;A8remlife,A8value-SUM($F167:M167),IF(A8remlife="N/A","n/a",A8value/A8remlife))</f>
        <v>6.006699794995931E-2</v>
      </c>
      <c r="O167" s="163">
        <f>IF(O$3&gt;A8remlife,A8value-SUM($F167:N167),IF(A8remlife="N/A","n/a",A8value/A8remlife))</f>
        <v>6.006699794995931E-2</v>
      </c>
      <c r="P167" s="163">
        <f>IF(P$3&gt;A8remlife,A8value-SUM($F167:O167),IF(A8remlife="N/A","n/a",A8value/A8remlife))</f>
        <v>6.006699794995931E-2</v>
      </c>
      <c r="Q167" s="163">
        <f>IF(Q$3&gt;A8remlife,A8value-SUM($F167:P167),IF(A8remlife="N/A","n/a",A8value/A8remlife))</f>
        <v>6.006699794995931E-2</v>
      </c>
      <c r="R167" s="163">
        <f>IF(R$3&gt;A8remlife,A8value-SUM($F167:Q167),IF(A8remlife="N/A","n/a",A8value/A8remlife))</f>
        <v>6.006699794995931E-2</v>
      </c>
      <c r="S167" s="163">
        <f>IF(S$3&gt;A8remlife,A8value-SUM($F167:R167),IF(A8remlife="N/A","n/a",A8value/A8remlife))</f>
        <v>6.006699794995931E-2</v>
      </c>
      <c r="T167" s="163">
        <f>IF(T$3&gt;A8remlife,A8value-SUM($F167:S167),IF(A8remlife="N/A","n/a",A8value/A8remlife))</f>
        <v>6.006699794995931E-2</v>
      </c>
      <c r="U167" s="163">
        <f>IF(U$3&gt;A8remlife,A8value-SUM($F167:T167),IF(A8remlife="N/A","n/a",A8value/A8remlife))</f>
        <v>6.006699794995931E-2</v>
      </c>
      <c r="V167" s="163">
        <f>IF(V$3&gt;A8remlife,A8value-SUM($F167:U167),IF(A8remlife="N/A","n/a",A8value/A8remlife))</f>
        <v>6.006699794995931E-2</v>
      </c>
      <c r="W167" s="163">
        <f>IF(W$3&gt;A8remlife,A8value-SUM($F167:V167),IF(A8remlife="N/A","n/a",A8value/A8remlife))</f>
        <v>6.006699794995931E-2</v>
      </c>
      <c r="X167" s="163">
        <f>IF(X$3&gt;A8remlife,A8value-SUM($F167:W167),IF(A8remlife="N/A","n/a",A8value/A8remlife))</f>
        <v>6.006699794995931E-2</v>
      </c>
      <c r="Y167" s="163">
        <f>IF(Y$3&gt;A8remlife,A8value-SUM($F167:X167),IF(A8remlife="N/A","n/a",A8value/A8remlife))</f>
        <v>6.006699794995931E-2</v>
      </c>
      <c r="Z167" s="163">
        <f>IF(Z$3&gt;A8remlife,A8value-SUM($F167:Y167),IF(A8remlife="N/A","n/a",A8value/A8remlife))</f>
        <v>6.006699794995931E-2</v>
      </c>
      <c r="AA167" s="163">
        <f>IF(AA$3&gt;A8remlife,A8value-SUM($F167:Z167),IF(A8remlife="N/A","n/a",A8value/A8remlife))</f>
        <v>6.006699794995931E-2</v>
      </c>
      <c r="AB167" s="163">
        <f>IF(AB$3&gt;A8remlife,A8value-SUM($F167:AA167),IF(A8remlife="N/A","n/a",A8value/A8remlife))</f>
        <v>6.006699794995931E-2</v>
      </c>
      <c r="AC167" s="163">
        <f>IF(AC$3&gt;A8remlife,A8value-SUM($F167:AB167),IF(A8remlife="N/A","n/a",A8value/A8remlife))</f>
        <v>6.006699794995931E-2</v>
      </c>
      <c r="AD167" s="163">
        <f>IF(AD$3&gt;A8remlife,A8value-SUM($F167:AC167),IF(A8remlife="N/A","n/a",A8value/A8remlife))</f>
        <v>6.006699794995931E-2</v>
      </c>
      <c r="AE167" s="163">
        <f>IF(AE$3&gt;A8remlife,A8value-SUM($F167:AD167),IF(A8remlife="N/A","n/a",A8value/A8remlife))</f>
        <v>6.006699794995931E-2</v>
      </c>
      <c r="AF167" s="163">
        <f>IF(AF$3&gt;A8remlife,A8value-SUM($F167:AE167),IF(A8remlife="N/A","n/a",A8value/A8remlife))</f>
        <v>6.006699794995931E-2</v>
      </c>
      <c r="AG167" s="163">
        <f>IF(AG$3&gt;A8remlife,A8value-SUM($F167:AF167),IF(A8remlife="N/A","n/a",A8value/A8remlife))</f>
        <v>6.006699794995931E-2</v>
      </c>
      <c r="AH167" s="163">
        <f>IF(AH$3&gt;A8remlife,A8value-SUM($F167:AG167),IF(A8remlife="N/A","n/a",A8value/A8remlife))</f>
        <v>6.006699794995931E-2</v>
      </c>
      <c r="AI167" s="163">
        <f>IF(AI$3&gt;A8remlife,A8value-SUM($F167:AH167),IF(A8remlife="N/A","n/a",A8value/A8remlife))</f>
        <v>6.006699794995931E-2</v>
      </c>
      <c r="AJ167" s="163">
        <f>IF(AJ$3&gt;A8remlife,A8value-SUM($F167:AI167),IF(A8remlife="N/A","n/a",A8value/A8remlife))</f>
        <v>6.006699794995931E-2</v>
      </c>
      <c r="AK167" s="163">
        <f>IF(AK$3&gt;A8remlife,A8value-SUM($F167:AJ167),IF(A8remlife="N/A","n/a",A8value/A8remlife))</f>
        <v>6.006699794995931E-2</v>
      </c>
      <c r="AL167" s="163">
        <f>IF(AL$3&gt;A8remlife,A8value-SUM($F167:AK167),IF(A8remlife="N/A","n/a",A8value/A8remlife))</f>
        <v>6.006699794995931E-2</v>
      </c>
      <c r="AM167" s="163">
        <f>IF(AM$3&gt;A8remlife,A8value-SUM($F167:AL167),IF(A8remlife="N/A","n/a",A8value/A8remlife))</f>
        <v>6.006699794995931E-2</v>
      </c>
      <c r="AN167" s="163">
        <f>IF(AN$3&gt;A8remlife,A8value-SUM($F167:AM167),IF(A8remlife="N/A","n/a",A8value/A8remlife))</f>
        <v>6.006699794995931E-2</v>
      </c>
      <c r="AO167" s="163">
        <f>IF(AO$3&gt;A8remlife,A8value-SUM($F167:AN167),IF(A8remlife="N/A","n/a",A8value/A8remlife))</f>
        <v>6.006699794995931E-2</v>
      </c>
      <c r="AP167" s="163">
        <f>IF(AP$3&gt;A8remlife,A8value-SUM($F167:AO167),IF(A8remlife="N/A","n/a",A8value/A8remlife))</f>
        <v>0</v>
      </c>
      <c r="AQ167" s="163">
        <f>IF(AQ$3&gt;A8remlife,A8value-SUM($F167:AP167),IF(A8remlife="N/A","n/a",A8value/A8remlife))</f>
        <v>0</v>
      </c>
      <c r="AR167" s="163">
        <f>IF(AR$3&gt;A8remlife,A8value-SUM($F167:AQ167),IF(A8remlife="N/A","n/a",A8value/A8remlife))</f>
        <v>0</v>
      </c>
      <c r="AS167" s="163">
        <f>IF(AS$3&gt;A8remlife,A8value-SUM($F167:AR167),IF(A8remlife="N/A","n/a",A8value/A8remlife))</f>
        <v>0</v>
      </c>
      <c r="AT167" s="163">
        <f>IF(AT$3&gt;A8remlife,A8value-SUM($F167:AS167),IF(A8remlife="N/A","n/a",A8value/A8remlife))</f>
        <v>0</v>
      </c>
      <c r="AU167" s="163">
        <f>IF(AU$3&gt;A8remlife,A8value-SUM($F167:AT167),IF(A8remlife="N/A","n/a",A8value/A8remlife))</f>
        <v>0</v>
      </c>
      <c r="AV167" s="163">
        <f>IF(AV$3&gt;A8remlife,A8value-SUM($F167:AU167),IF(A8remlife="N/A","n/a",A8value/A8remlife))</f>
        <v>0</v>
      </c>
      <c r="AW167" s="163">
        <f>IF(AW$3&gt;A8remlife,A8value-SUM($F167:AV167),IF(A8remlife="N/A","n/a",A8value/A8remlife))</f>
        <v>0</v>
      </c>
      <c r="AX167" s="163">
        <f>IF(AX$3&gt;A8remlife,A8value-SUM($F167:AW167),IF(A8remlife="N/A","n/a",A8value/A8remlife))</f>
        <v>0</v>
      </c>
      <c r="AY167" s="163">
        <f>IF(AY$3&gt;A8remlife,A8value-SUM($F167:AX167),IF(A8remlife="N/A","n/a",A8value/A8remlife))</f>
        <v>0</v>
      </c>
      <c r="AZ167" s="163">
        <f>IF(AZ$3&gt;A8remlife,A8value-SUM($F167:AY167),IF(A8remlife="N/A","n/a",A8value/A8remlife))</f>
        <v>0</v>
      </c>
      <c r="BA167" s="163">
        <f>IF(BA$3&gt;A8remlife,A8value-SUM($F167:AZ167),IF(A8remlife="N/A","n/a",A8value/A8remlife))</f>
        <v>0</v>
      </c>
      <c r="BB167" s="163">
        <f>IF(BB$3&gt;A8remlife,A8value-SUM($F167:BA167),IF(A8remlife="N/A","n/a",A8value/A8remlife))</f>
        <v>0</v>
      </c>
      <c r="BC167" s="163">
        <f>IF(BC$3&gt;A8remlife,A8value-SUM($F167:BB167),IF(A8remlife="N/A","n/a",A8value/A8remlife))</f>
        <v>0</v>
      </c>
      <c r="BD167" s="163">
        <f>IF(BD$3&gt;A8remlife,A8value-SUM($F167:BC167),IF(A8remlife="N/A","n/a",A8value/A8remlife))</f>
        <v>0</v>
      </c>
      <c r="BE167" s="163">
        <f>IF(BE$3&gt;A8remlife,A8value-SUM($F167:BD167),IF(A8remlife="N/A","n/a",A8value/A8remlife))</f>
        <v>0</v>
      </c>
      <c r="BF167" s="163">
        <f>IF(BF$3&gt;A8remlife,A8value-SUM($F167:BE167),IF(A8remlife="N/A","n/a",A8value/A8remlife))</f>
        <v>0</v>
      </c>
      <c r="BG167" s="163">
        <f>IF(BG$3&gt;A8remlife,A8value-SUM($F167:BF167),IF(A8remlife="N/A","n/a",A8value/A8remlife))</f>
        <v>0</v>
      </c>
      <c r="BH167" s="163">
        <f>IF(BH$3&gt;A8remlife,A8value-SUM($F167:BG167),IF(A8remlife="N/A","n/a",A8value/A8remlife))</f>
        <v>0</v>
      </c>
      <c r="BI167" s="163">
        <f>IF(BI$3&gt;A8remlife,A8value-SUM($F167:BH167),IF(A8remlife="N/A","n/a",A8value/A8remlife))</f>
        <v>0</v>
      </c>
      <c r="BJ167" s="18"/>
      <c r="BK167" s="18"/>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idden="1" outlineLevel="2">
      <c r="A168" s="18"/>
      <c r="B168" s="18"/>
      <c r="C168" s="36"/>
      <c r="D168" s="479" t="s">
        <v>71</v>
      </c>
      <c r="E168" s="283">
        <v>0</v>
      </c>
      <c r="F168" s="38"/>
      <c r="G168" s="160"/>
      <c r="H168" s="164"/>
      <c r="I168" s="164"/>
      <c r="J168" s="164"/>
      <c r="K168" s="164"/>
      <c r="L168" s="164"/>
      <c r="M168" s="164"/>
      <c r="N168" s="164"/>
      <c r="O168" s="164"/>
      <c r="P168" s="164"/>
      <c r="Q168" s="164"/>
      <c r="R168" s="164"/>
      <c r="S168" s="164"/>
      <c r="T168" s="164"/>
      <c r="U168" s="164"/>
      <c r="V168" s="164"/>
      <c r="W168" s="164"/>
      <c r="X168" s="164"/>
      <c r="Y168" s="164"/>
      <c r="Z168" s="164"/>
      <c r="AA168" s="164"/>
      <c r="AB168" s="164"/>
      <c r="AC168" s="164"/>
      <c r="AD168" s="164"/>
      <c r="AE168" s="164"/>
      <c r="AF168" s="164"/>
      <c r="AG168" s="164"/>
      <c r="AH168" s="164"/>
      <c r="AI168" s="164"/>
      <c r="AJ168" s="164"/>
      <c r="AK168" s="164"/>
      <c r="AL168" s="164"/>
      <c r="AM168" s="164"/>
      <c r="AN168" s="164"/>
      <c r="AO168" s="164"/>
      <c r="AP168" s="164"/>
      <c r="AQ168" s="164"/>
      <c r="AR168" s="164"/>
      <c r="AS168" s="164"/>
      <c r="AT168" s="164"/>
      <c r="AU168" s="164"/>
      <c r="AV168" s="164"/>
      <c r="AW168" s="164"/>
      <c r="AX168" s="164"/>
      <c r="AY168" s="164"/>
      <c r="AZ168" s="164"/>
      <c r="BA168" s="164"/>
      <c r="BB168" s="164"/>
      <c r="BC168" s="164"/>
      <c r="BD168" s="164"/>
      <c r="BE168" s="164"/>
      <c r="BF168" s="164"/>
      <c r="BG168" s="164"/>
      <c r="BH168" s="164"/>
      <c r="BI168" s="164"/>
      <c r="BJ168" s="18"/>
      <c r="BK168" s="1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2">
      <c r="A169" s="18"/>
      <c r="B169" s="18"/>
      <c r="C169" s="36"/>
      <c r="D169" s="479"/>
      <c r="E169" s="283">
        <v>1</v>
      </c>
      <c r="F169" s="38"/>
      <c r="G169" s="390"/>
      <c r="H169" s="164">
        <f>IF(A8stdlife="n/a","n/a",IF(H$3&gt;(A8stdlife+$E169),(Input!$G$150*(1+rvanilla)^0.5)-SUM($G169:G169),(Input!$G$150*(1+rvanilla)^0.5)/A8stdlife))</f>
        <v>0</v>
      </c>
      <c r="I169" s="164">
        <f>IF(A8stdlife="n/a","n/a",IF(I$3&gt;(A8stdlife+$E169),(Input!$G$150*(1+rvanilla)^0.5)-SUM($G169:H169),(Input!$G$150*(1+rvanilla)^0.5)/A8stdlife))</f>
        <v>0</v>
      </c>
      <c r="J169" s="164">
        <f>IF(A8stdlife="n/a","n/a",IF(J$3&gt;(A8stdlife+$E169),(Input!$G$150*(1+rvanilla)^0.5)-SUM($G169:I169),(Input!$G$150*(1+rvanilla)^0.5)/A8stdlife))</f>
        <v>0</v>
      </c>
      <c r="K169" s="164">
        <f>IF(A8stdlife="n/a","n/a",IF(K$3&gt;(A8stdlife+$E169),(Input!$G$150*(1+rvanilla)^0.5)-SUM($G169:J169),(Input!$G$150*(1+rvanilla)^0.5)/A8stdlife))</f>
        <v>0</v>
      </c>
      <c r="L169" s="164">
        <f>IF(A8stdlife="n/a","n/a",IF(L$3&gt;(A8stdlife+$E169),(Input!$G$150*(1+rvanilla)^0.5)-SUM($G169:K169),(Input!$G$150*(1+rvanilla)^0.5)/A8stdlife))</f>
        <v>0</v>
      </c>
      <c r="M169" s="164">
        <f>IF(A8stdlife="n/a","n/a",IF(M$3&gt;(A8stdlife+$E169),(Input!$G$150*(1+rvanilla)^0.5)-SUM($G169:L169),(Input!$G$150*(1+rvanilla)^0.5)/A8stdlife))</f>
        <v>0</v>
      </c>
      <c r="N169" s="164">
        <f>IF(A8stdlife="n/a","n/a",IF(N$3&gt;(A8stdlife+$E169),(Input!$G$150*(1+rvanilla)^0.5)-SUM($G169:M169),(Input!$G$150*(1+rvanilla)^0.5)/A8stdlife))</f>
        <v>0</v>
      </c>
      <c r="O169" s="164">
        <f>IF(A8stdlife="n/a","n/a",IF(O$3&gt;(A8stdlife+$E169),(Input!$G$150*(1+rvanilla)^0.5)-SUM($G169:N169),(Input!$G$150*(1+rvanilla)^0.5)/A8stdlife))</f>
        <v>0</v>
      </c>
      <c r="P169" s="164">
        <f>IF(A8stdlife="n/a","n/a",IF(P$3&gt;(A8stdlife+$E169),(Input!$G$150*(1+rvanilla)^0.5)-SUM($G169:O169),(Input!$G$150*(1+rvanilla)^0.5)/A8stdlife))</f>
        <v>0</v>
      </c>
      <c r="Q169" s="164">
        <f>IF(A8stdlife="n/a","n/a",IF(Q$3&gt;(A8stdlife+$E169),(Input!$G$150*(1+rvanilla)^0.5)-SUM($G169:P169),(Input!$G$150*(1+rvanilla)^0.5)/A8stdlife))</f>
        <v>0</v>
      </c>
      <c r="R169" s="164">
        <f>IF(A8stdlife="n/a","n/a",IF(R$3&gt;(A8stdlife+$E169),(Input!$G$150*(1+rvanilla)^0.5)-SUM($G169:Q169),(Input!$G$150*(1+rvanilla)^0.5)/A8stdlife))</f>
        <v>0</v>
      </c>
      <c r="S169" s="164">
        <f>IF(A8stdlife="n/a","n/a",IF(S$3&gt;(A8stdlife+$E169),(Input!$G$150*(1+rvanilla)^0.5)-SUM($G169:R169),(Input!$G$150*(1+rvanilla)^0.5)/A8stdlife))</f>
        <v>0</v>
      </c>
      <c r="T169" s="164">
        <f>IF(A8stdlife="n/a","n/a",IF(T$3&gt;(A8stdlife+$E169),(Input!$G$150*(1+rvanilla)^0.5)-SUM($G169:S169),(Input!$G$150*(1+rvanilla)^0.5)/A8stdlife))</f>
        <v>0</v>
      </c>
      <c r="U169" s="164">
        <f>IF(A8stdlife="n/a","n/a",IF(U$3&gt;(A8stdlife+$E169),(Input!$G$150*(1+rvanilla)^0.5)-SUM($G169:T169),(Input!$G$150*(1+rvanilla)^0.5)/A8stdlife))</f>
        <v>0</v>
      </c>
      <c r="V169" s="164">
        <f>IF(A8stdlife="n/a","n/a",IF(V$3&gt;(A8stdlife+$E169),(Input!$G$150*(1+rvanilla)^0.5)-SUM($G169:U169),(Input!$G$150*(1+rvanilla)^0.5)/A8stdlife))</f>
        <v>0</v>
      </c>
      <c r="W169" s="164">
        <f>IF(A8stdlife="n/a","n/a",IF(W$3&gt;(A8stdlife+$E169),(Input!$G$150*(1+rvanilla)^0.5)-SUM($G169:V169),(Input!$G$150*(1+rvanilla)^0.5)/A8stdlife))</f>
        <v>0</v>
      </c>
      <c r="X169" s="164">
        <f>IF(A8stdlife="n/a","n/a",IF(X$3&gt;(A8stdlife+$E169),(Input!$G$150*(1+rvanilla)^0.5)-SUM($G169:W169),(Input!$G$150*(1+rvanilla)^0.5)/A8stdlife))</f>
        <v>0</v>
      </c>
      <c r="Y169" s="164">
        <f>IF(A8stdlife="n/a","n/a",IF(Y$3&gt;(A8stdlife+$E169),(Input!$G$150*(1+rvanilla)^0.5)-SUM($G169:X169),(Input!$G$150*(1+rvanilla)^0.5)/A8stdlife))</f>
        <v>0</v>
      </c>
      <c r="Z169" s="164">
        <f>IF(A8stdlife="n/a","n/a",IF(Z$3&gt;(A8stdlife+$E169),(Input!$G$150*(1+rvanilla)^0.5)-SUM($G169:Y169),(Input!$G$150*(1+rvanilla)^0.5)/A8stdlife))</f>
        <v>0</v>
      </c>
      <c r="AA169" s="164">
        <f>IF(A8stdlife="n/a","n/a",IF(AA$3&gt;(A8stdlife+$E169),(Input!$G$150*(1+rvanilla)^0.5)-SUM($G169:Z169),(Input!$G$150*(1+rvanilla)^0.5)/A8stdlife))</f>
        <v>0</v>
      </c>
      <c r="AB169" s="164">
        <f>IF(A8stdlife="n/a","n/a",IF(AB$3&gt;(A8stdlife+$E169),(Input!$G$150*(1+rvanilla)^0.5)-SUM($G169:AA169),(Input!$G$150*(1+rvanilla)^0.5)/A8stdlife))</f>
        <v>0</v>
      </c>
      <c r="AC169" s="164">
        <f>IF(A8stdlife="n/a","n/a",IF(AC$3&gt;(A8stdlife+$E169),(Input!$G$150*(1+rvanilla)^0.5)-SUM($G169:AB169),(Input!$G$150*(1+rvanilla)^0.5)/A8stdlife))</f>
        <v>0</v>
      </c>
      <c r="AD169" s="164">
        <f>IF(A8stdlife="n/a","n/a",IF(AD$3&gt;(A8stdlife+$E169),(Input!$G$150*(1+rvanilla)^0.5)-SUM($G169:AC169),(Input!$G$150*(1+rvanilla)^0.5)/A8stdlife))</f>
        <v>0</v>
      </c>
      <c r="AE169" s="164">
        <f>IF(A8stdlife="n/a","n/a",IF(AE$3&gt;(A8stdlife+$E169),(Input!$G$150*(1+rvanilla)^0.5)-SUM($G169:AD169),(Input!$G$150*(1+rvanilla)^0.5)/A8stdlife))</f>
        <v>0</v>
      </c>
      <c r="AF169" s="164">
        <f>IF(A8stdlife="n/a","n/a",IF(AF$3&gt;(A8stdlife+$E169),(Input!$G$150*(1+rvanilla)^0.5)-SUM($G169:AE169),(Input!$G$150*(1+rvanilla)^0.5)/A8stdlife))</f>
        <v>0</v>
      </c>
      <c r="AG169" s="164">
        <f>IF(A8stdlife="n/a","n/a",IF(AG$3&gt;(A8stdlife+$E169),(Input!$G$150*(1+rvanilla)^0.5)-SUM($G169:AF169),(Input!$G$150*(1+rvanilla)^0.5)/A8stdlife))</f>
        <v>0</v>
      </c>
      <c r="AH169" s="164">
        <f>IF(A8stdlife="n/a","n/a",IF(AH$3&gt;(A8stdlife+$E169),(Input!$G$150*(1+rvanilla)^0.5)-SUM($G169:AG169),(Input!$G$150*(1+rvanilla)^0.5)/A8stdlife))</f>
        <v>0</v>
      </c>
      <c r="AI169" s="164">
        <f>IF(A8stdlife="n/a","n/a",IF(AI$3&gt;(A8stdlife+$E169),(Input!$G$150*(1+rvanilla)^0.5)-SUM($G169:AH169),(Input!$G$150*(1+rvanilla)^0.5)/A8stdlife))</f>
        <v>0</v>
      </c>
      <c r="AJ169" s="164">
        <f>IF(A8stdlife="n/a","n/a",IF(AJ$3&gt;(A8stdlife+$E169),(Input!$G$150*(1+rvanilla)^0.5)-SUM($G169:AI169),(Input!$G$150*(1+rvanilla)^0.5)/A8stdlife))</f>
        <v>0</v>
      </c>
      <c r="AK169" s="164">
        <f>IF(A8stdlife="n/a","n/a",IF(AK$3&gt;(A8stdlife+$E169),(Input!$G$150*(1+rvanilla)^0.5)-SUM($G169:AJ169),(Input!$G$150*(1+rvanilla)^0.5)/A8stdlife))</f>
        <v>0</v>
      </c>
      <c r="AL169" s="164">
        <f>IF(A8stdlife="n/a","n/a",IF(AL$3&gt;(A8stdlife+$E169),(Input!$G$150*(1+rvanilla)^0.5)-SUM($G169:AK169),(Input!$G$150*(1+rvanilla)^0.5)/A8stdlife))</f>
        <v>0</v>
      </c>
      <c r="AM169" s="164">
        <f>IF(A8stdlife="n/a","n/a",IF(AM$3&gt;(A8stdlife+$E169),(Input!$G$150*(1+rvanilla)^0.5)-SUM($G169:AL169),(Input!$G$150*(1+rvanilla)^0.5)/A8stdlife))</f>
        <v>0</v>
      </c>
      <c r="AN169" s="164">
        <f>IF(A8stdlife="n/a","n/a",IF(AN$3&gt;(A8stdlife+$E169),(Input!$G$150*(1+rvanilla)^0.5)-SUM($G169:AM169),(Input!$G$150*(1+rvanilla)^0.5)/A8stdlife))</f>
        <v>0</v>
      </c>
      <c r="AO169" s="164">
        <f>IF(A8stdlife="n/a","n/a",IF(AO$3&gt;(A8stdlife+$E169),(Input!$G$150*(1+rvanilla)^0.5)-SUM($G169:AN169),(Input!$G$150*(1+rvanilla)^0.5)/A8stdlife))</f>
        <v>0</v>
      </c>
      <c r="AP169" s="164">
        <f>IF(A8stdlife="n/a","n/a",IF(AP$3&gt;(A8stdlife+$E169),(Input!$G$150*(1+rvanilla)^0.5)-SUM($G169:AO169),(Input!$G$150*(1+rvanilla)^0.5)/A8stdlife))</f>
        <v>0</v>
      </c>
      <c r="AQ169" s="164">
        <f>IF(A8stdlife="n/a","n/a",IF(AQ$3&gt;(A8stdlife+$E169),(Input!$G$150*(1+rvanilla)^0.5)-SUM($G169:AP169),(Input!$G$150*(1+rvanilla)^0.5)/A8stdlife))</f>
        <v>0</v>
      </c>
      <c r="AR169" s="164">
        <f>IF(A8stdlife="n/a","n/a",IF(AR$3&gt;(A8stdlife+$E169),(Input!$G$150*(1+rvanilla)^0.5)-SUM($G169:AQ169),(Input!$G$150*(1+rvanilla)^0.5)/A8stdlife))</f>
        <v>0</v>
      </c>
      <c r="AS169" s="164">
        <f>IF(A8stdlife="n/a","n/a",IF(AS$3&gt;(A8stdlife+$E169),(Input!$G$150*(1+rvanilla)^0.5)-SUM($G169:AR169),(Input!$G$150*(1+rvanilla)^0.5)/A8stdlife))</f>
        <v>0</v>
      </c>
      <c r="AT169" s="164">
        <f>IF(A8stdlife="n/a","n/a",IF(AT$3&gt;(A8stdlife+$E169),(Input!$G$150*(1+rvanilla)^0.5)-SUM($G169:AS169),(Input!$G$150*(1+rvanilla)^0.5)/A8stdlife))</f>
        <v>0</v>
      </c>
      <c r="AU169" s="164">
        <f>IF(A8stdlife="n/a","n/a",IF(AU$3&gt;(A8stdlife+$E169),(Input!$G$150*(1+rvanilla)^0.5)-SUM($G169:AT169),(Input!$G$150*(1+rvanilla)^0.5)/A8stdlife))</f>
        <v>0</v>
      </c>
      <c r="AV169" s="164">
        <f>IF(A8stdlife="n/a","n/a",IF(AV$3&gt;(A8stdlife+$E169),(Input!$G$150*(1+rvanilla)^0.5)-SUM($G169:AU169),(Input!$G$150*(1+rvanilla)^0.5)/A8stdlife))</f>
        <v>0</v>
      </c>
      <c r="AW169" s="164">
        <f>IF(A8stdlife="n/a","n/a",IF(AW$3&gt;(A8stdlife+$E169),(Input!$G$150*(1+rvanilla)^0.5)-SUM($G169:AV169),(Input!$G$150*(1+rvanilla)^0.5)/A8stdlife))</f>
        <v>0</v>
      </c>
      <c r="AX169" s="164">
        <f>IF(A8stdlife="n/a","n/a",IF(AX$3&gt;(A8stdlife+$E169),(Input!$G$150*(1+rvanilla)^0.5)-SUM($G169:AW169),(Input!$G$150*(1+rvanilla)^0.5)/A8stdlife))</f>
        <v>0</v>
      </c>
      <c r="AY169" s="164">
        <f>IF(A8stdlife="n/a","n/a",IF(AY$3&gt;(A8stdlife+$E169),(Input!$G$150*(1+rvanilla)^0.5)-SUM($G169:AX169),(Input!$G$150*(1+rvanilla)^0.5)/A8stdlife))</f>
        <v>0</v>
      </c>
      <c r="AZ169" s="164">
        <f>IF(A8stdlife="n/a","n/a",IF(AZ$3&gt;(A8stdlife+$E169),(Input!$G$150*(1+rvanilla)^0.5)-SUM($G169:AY169),(Input!$G$150*(1+rvanilla)^0.5)/A8stdlife))</f>
        <v>0</v>
      </c>
      <c r="BA169" s="164">
        <f>IF(A8stdlife="n/a","n/a",IF(BA$3&gt;(A8stdlife+$E169),(Input!$G$150*(1+rvanilla)^0.5)-SUM($G169:AZ169),(Input!$G$150*(1+rvanilla)^0.5)/A8stdlife))</f>
        <v>0</v>
      </c>
      <c r="BB169" s="164">
        <f>IF(A8stdlife="n/a","n/a",IF(BB$3&gt;(A8stdlife+$E169),(Input!$G$150*(1+rvanilla)^0.5)-SUM($G169:BA169),(Input!$G$150*(1+rvanilla)^0.5)/A8stdlife))</f>
        <v>0</v>
      </c>
      <c r="BC169" s="164">
        <f>IF(A8stdlife="n/a","n/a",IF(BC$3&gt;(A8stdlife+$E169),(Input!$G$150*(1+rvanilla)^0.5)-SUM($G169:BB169),(Input!$G$150*(1+rvanilla)^0.5)/A8stdlife))</f>
        <v>0</v>
      </c>
      <c r="BD169" s="164">
        <f>IF(A8stdlife="n/a","n/a",IF(BD$3&gt;(A8stdlife+$E169),(Input!$G$150*(1+rvanilla)^0.5)-SUM($G169:BC169),(Input!$G$150*(1+rvanilla)^0.5)/A8stdlife))</f>
        <v>0</v>
      </c>
      <c r="BE169" s="164">
        <f>IF(A8stdlife="n/a","n/a",IF(BE$3&gt;(A8stdlife+$E169),(Input!$G$150*(1+rvanilla)^0.5)-SUM($G169:BD169),(Input!$G$150*(1+rvanilla)^0.5)/A8stdlife))</f>
        <v>0</v>
      </c>
      <c r="BF169" s="164">
        <f>IF(A8stdlife="n/a","n/a",IF(BF$3&gt;(A8stdlife+$E169),(Input!$G$150*(1+rvanilla)^0.5)-SUM($G169:BE169),(Input!$G$150*(1+rvanilla)^0.5)/A8stdlife))</f>
        <v>0</v>
      </c>
      <c r="BG169" s="164">
        <f>IF(A8stdlife="n/a","n/a",IF(BG$3&gt;(A8stdlife+$E169),(Input!$G$150*(1+rvanilla)^0.5)-SUM($G169:BF169),(Input!$G$150*(1+rvanilla)^0.5)/A8stdlife))</f>
        <v>0</v>
      </c>
      <c r="BH169" s="164">
        <f>IF(A8stdlife="n/a","n/a",IF(BH$3&gt;(A8stdlife+$E169),(Input!$G$150*(1+rvanilla)^0.5)-SUM($G169:BG169),(Input!$G$150*(1+rvanilla)^0.5)/A8stdlife))</f>
        <v>0</v>
      </c>
      <c r="BI169" s="164">
        <f>IF(A8stdlife="n/a","n/a",IF(BI$3&gt;(A8stdlife+$E169),(Input!$G$150*(1+rvanilla)^0.5)-SUM($G169:BH169),(Input!$G$150*(1+rvanilla)^0.5)/A8stdlife))</f>
        <v>0</v>
      </c>
      <c r="BJ169" s="18"/>
      <c r="BK169" s="18"/>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idden="1" outlineLevel="2">
      <c r="A170" s="18"/>
      <c r="B170" s="18"/>
      <c r="C170" s="36"/>
      <c r="D170" s="479"/>
      <c r="E170" s="283">
        <v>2</v>
      </c>
      <c r="F170" s="38"/>
      <c r="G170" s="391"/>
      <c r="H170" s="307"/>
      <c r="I170" s="164">
        <f>IF(A8stdlife="n/a","n/a",IF(I$3&gt;(A8stdlife+$E170),(Input!$H$150*(1+rvanilla)^0.5)-SUM($H170:H170),(Input!$H$150*(1+rvanilla)^0.5)/A8stdlife))</f>
        <v>0</v>
      </c>
      <c r="J170" s="164">
        <f>IF(A8stdlife="n/a","n/a",IF(J$3&gt;(A8stdlife+$E170),(Input!$H$150*(1+rvanilla)^0.5)-SUM($H170:I170),(Input!$H$150*(1+rvanilla)^0.5)/A8stdlife))</f>
        <v>0</v>
      </c>
      <c r="K170" s="164">
        <f>IF(A8stdlife="n/a","n/a",IF(K$3&gt;(A8stdlife+$E170),(Input!$H$150*(1+rvanilla)^0.5)-SUM($H170:J170),(Input!$H$150*(1+rvanilla)^0.5)/A8stdlife))</f>
        <v>0</v>
      </c>
      <c r="L170" s="164">
        <f>IF(A8stdlife="n/a","n/a",IF(L$3&gt;(A8stdlife+$E170),(Input!$H$150*(1+rvanilla)^0.5)-SUM($H170:K170),(Input!$H$150*(1+rvanilla)^0.5)/A8stdlife))</f>
        <v>0</v>
      </c>
      <c r="M170" s="164">
        <f>IF(A8stdlife="n/a","n/a",IF(M$3&gt;(A8stdlife+$E170),(Input!$H$150*(1+rvanilla)^0.5)-SUM($H170:L170),(Input!$H$150*(1+rvanilla)^0.5)/A8stdlife))</f>
        <v>0</v>
      </c>
      <c r="N170" s="164">
        <f>IF(A8stdlife="n/a","n/a",IF(N$3&gt;(A8stdlife+$E170),(Input!$H$150*(1+rvanilla)^0.5)-SUM($H170:M170),(Input!$H$150*(1+rvanilla)^0.5)/A8stdlife))</f>
        <v>0</v>
      </c>
      <c r="O170" s="164">
        <f>IF(A8stdlife="n/a","n/a",IF(O$3&gt;(A8stdlife+$E170),(Input!$H$150*(1+rvanilla)^0.5)-SUM($H170:N170),(Input!$H$150*(1+rvanilla)^0.5)/A8stdlife))</f>
        <v>0</v>
      </c>
      <c r="P170" s="164">
        <f>IF(A8stdlife="n/a","n/a",IF(P$3&gt;(A8stdlife+$E170),(Input!$H$150*(1+rvanilla)^0.5)-SUM($H170:O170),(Input!$H$150*(1+rvanilla)^0.5)/A8stdlife))</f>
        <v>0</v>
      </c>
      <c r="Q170" s="164">
        <f>IF(A8stdlife="n/a","n/a",IF(Q$3&gt;(A8stdlife+$E170),(Input!$H$150*(1+rvanilla)^0.5)-SUM($H170:P170),(Input!$H$150*(1+rvanilla)^0.5)/A8stdlife))</f>
        <v>0</v>
      </c>
      <c r="R170" s="164">
        <f>IF(A8stdlife="n/a","n/a",IF(R$3&gt;(A8stdlife+$E170),(Input!$H$150*(1+rvanilla)^0.5)-SUM($H170:Q170),(Input!$H$150*(1+rvanilla)^0.5)/A8stdlife))</f>
        <v>0</v>
      </c>
      <c r="S170" s="164">
        <f>IF(A8stdlife="n/a","n/a",IF(S$3&gt;(A8stdlife+$E170),(Input!$H$150*(1+rvanilla)^0.5)-SUM($H170:R170),(Input!$H$150*(1+rvanilla)^0.5)/A8stdlife))</f>
        <v>0</v>
      </c>
      <c r="T170" s="164">
        <f>IF(A8stdlife="n/a","n/a",IF(T$3&gt;(A8stdlife+$E170),(Input!$H$150*(1+rvanilla)^0.5)-SUM($H170:S170),(Input!$H$150*(1+rvanilla)^0.5)/A8stdlife))</f>
        <v>0</v>
      </c>
      <c r="U170" s="164">
        <f>IF(A8stdlife="n/a","n/a",IF(U$3&gt;(A8stdlife+$E170),(Input!$H$150*(1+rvanilla)^0.5)-SUM($H170:T170),(Input!$H$150*(1+rvanilla)^0.5)/A8stdlife))</f>
        <v>0</v>
      </c>
      <c r="V170" s="164">
        <f>IF(A8stdlife="n/a","n/a",IF(V$3&gt;(A8stdlife+$E170),(Input!$H$150*(1+rvanilla)^0.5)-SUM($H170:U170),(Input!$H$150*(1+rvanilla)^0.5)/A8stdlife))</f>
        <v>0</v>
      </c>
      <c r="W170" s="164">
        <f>IF(A8stdlife="n/a","n/a",IF(W$3&gt;(A8stdlife+$E170),(Input!$H$150*(1+rvanilla)^0.5)-SUM($H170:V170),(Input!$H$150*(1+rvanilla)^0.5)/A8stdlife))</f>
        <v>0</v>
      </c>
      <c r="X170" s="164">
        <f>IF(A8stdlife="n/a","n/a",IF(X$3&gt;(A8stdlife+$E170),(Input!$H$150*(1+rvanilla)^0.5)-SUM($H170:W170),(Input!$H$150*(1+rvanilla)^0.5)/A8stdlife))</f>
        <v>0</v>
      </c>
      <c r="Y170" s="164">
        <f>IF(A8stdlife="n/a","n/a",IF(Y$3&gt;(A8stdlife+$E170),(Input!$H$150*(1+rvanilla)^0.5)-SUM($H170:X170),(Input!$H$150*(1+rvanilla)^0.5)/A8stdlife))</f>
        <v>0</v>
      </c>
      <c r="Z170" s="164">
        <f>IF(A8stdlife="n/a","n/a",IF(Z$3&gt;(A8stdlife+$E170),(Input!$H$150*(1+rvanilla)^0.5)-SUM($H170:Y170),(Input!$H$150*(1+rvanilla)^0.5)/A8stdlife))</f>
        <v>0</v>
      </c>
      <c r="AA170" s="164">
        <f>IF(A8stdlife="n/a","n/a",IF(AA$3&gt;(A8stdlife+$E170),(Input!$H$150*(1+rvanilla)^0.5)-SUM($H170:Z170),(Input!$H$150*(1+rvanilla)^0.5)/A8stdlife))</f>
        <v>0</v>
      </c>
      <c r="AB170" s="164">
        <f>IF(A8stdlife="n/a","n/a",IF(AB$3&gt;(A8stdlife+$E170),(Input!$H$150*(1+rvanilla)^0.5)-SUM($H170:AA170),(Input!$H$150*(1+rvanilla)^0.5)/A8stdlife))</f>
        <v>0</v>
      </c>
      <c r="AC170" s="164">
        <f>IF(A8stdlife="n/a","n/a",IF(AC$3&gt;(A8stdlife+$E170),(Input!$H$150*(1+rvanilla)^0.5)-SUM($H170:AB170),(Input!$H$150*(1+rvanilla)^0.5)/A8stdlife))</f>
        <v>0</v>
      </c>
      <c r="AD170" s="164">
        <f>IF(A8stdlife="n/a","n/a",IF(AD$3&gt;(A8stdlife+$E170),(Input!$H$150*(1+rvanilla)^0.5)-SUM($H170:AC170),(Input!$H$150*(1+rvanilla)^0.5)/A8stdlife))</f>
        <v>0</v>
      </c>
      <c r="AE170" s="164">
        <f>IF(A8stdlife="n/a","n/a",IF(AE$3&gt;(A8stdlife+$E170),(Input!$H$150*(1+rvanilla)^0.5)-SUM($H170:AD170),(Input!$H$150*(1+rvanilla)^0.5)/A8stdlife))</f>
        <v>0</v>
      </c>
      <c r="AF170" s="164">
        <f>IF(A8stdlife="n/a","n/a",IF(AF$3&gt;(A8stdlife+$E170),(Input!$H$150*(1+rvanilla)^0.5)-SUM($H170:AE170),(Input!$H$150*(1+rvanilla)^0.5)/A8stdlife))</f>
        <v>0</v>
      </c>
      <c r="AG170" s="164">
        <f>IF(A8stdlife="n/a","n/a",IF(AG$3&gt;(A8stdlife+$E170),(Input!$H$150*(1+rvanilla)^0.5)-SUM($H170:AF170),(Input!$H$150*(1+rvanilla)^0.5)/A8stdlife))</f>
        <v>0</v>
      </c>
      <c r="AH170" s="164">
        <f>IF(A8stdlife="n/a","n/a",IF(AH$3&gt;(A8stdlife+$E170),(Input!$H$150*(1+rvanilla)^0.5)-SUM($H170:AG170),(Input!$H$150*(1+rvanilla)^0.5)/A8stdlife))</f>
        <v>0</v>
      </c>
      <c r="AI170" s="164">
        <f>IF(A8stdlife="n/a","n/a",IF(AI$3&gt;(A8stdlife+$E170),(Input!$H$150*(1+rvanilla)^0.5)-SUM($H170:AH170),(Input!$H$150*(1+rvanilla)^0.5)/A8stdlife))</f>
        <v>0</v>
      </c>
      <c r="AJ170" s="164">
        <f>IF(A8stdlife="n/a","n/a",IF(AJ$3&gt;(A8stdlife+$E170),(Input!$H$150*(1+rvanilla)^0.5)-SUM($H170:AI170),(Input!$H$150*(1+rvanilla)^0.5)/A8stdlife))</f>
        <v>0</v>
      </c>
      <c r="AK170" s="164">
        <f>IF(A8stdlife="n/a","n/a",IF(AK$3&gt;(A8stdlife+$E170),(Input!$H$150*(1+rvanilla)^0.5)-SUM($H170:AJ170),(Input!$H$150*(1+rvanilla)^0.5)/A8stdlife))</f>
        <v>0</v>
      </c>
      <c r="AL170" s="164">
        <f>IF(A8stdlife="n/a","n/a",IF(AL$3&gt;(A8stdlife+$E170),(Input!$H$150*(1+rvanilla)^0.5)-SUM($H170:AK170),(Input!$H$150*(1+rvanilla)^0.5)/A8stdlife))</f>
        <v>0</v>
      </c>
      <c r="AM170" s="164">
        <f>IF(A8stdlife="n/a","n/a",IF(AM$3&gt;(A8stdlife+$E170),(Input!$H$150*(1+rvanilla)^0.5)-SUM($H170:AL170),(Input!$H$150*(1+rvanilla)^0.5)/A8stdlife))</f>
        <v>0</v>
      </c>
      <c r="AN170" s="164">
        <f>IF(A8stdlife="n/a","n/a",IF(AN$3&gt;(A8stdlife+$E170),(Input!$H$150*(1+rvanilla)^0.5)-SUM($H170:AM170),(Input!$H$150*(1+rvanilla)^0.5)/A8stdlife))</f>
        <v>0</v>
      </c>
      <c r="AO170" s="164">
        <f>IF(A8stdlife="n/a","n/a",IF(AO$3&gt;(A8stdlife+$E170),(Input!$H$150*(1+rvanilla)^0.5)-SUM($H170:AN170),(Input!$H$150*(1+rvanilla)^0.5)/A8stdlife))</f>
        <v>0</v>
      </c>
      <c r="AP170" s="164">
        <f>IF(A8stdlife="n/a","n/a",IF(AP$3&gt;(A8stdlife+$E170),(Input!$H$150*(1+rvanilla)^0.5)-SUM($H170:AO170),(Input!$H$150*(1+rvanilla)^0.5)/A8stdlife))</f>
        <v>0</v>
      </c>
      <c r="AQ170" s="164">
        <f>IF(A8stdlife="n/a","n/a",IF(AQ$3&gt;(A8stdlife+$E170),(Input!$H$150*(1+rvanilla)^0.5)-SUM($H170:AP170),(Input!$H$150*(1+rvanilla)^0.5)/A8stdlife))</f>
        <v>0</v>
      </c>
      <c r="AR170" s="164">
        <f>IF(A8stdlife="n/a","n/a",IF(AR$3&gt;(A8stdlife+$E170),(Input!$H$150*(1+rvanilla)^0.5)-SUM($H170:AQ170),(Input!$H$150*(1+rvanilla)^0.5)/A8stdlife))</f>
        <v>0</v>
      </c>
      <c r="AS170" s="164">
        <f>IF(A8stdlife="n/a","n/a",IF(AS$3&gt;(A8stdlife+$E170),(Input!$H$150*(1+rvanilla)^0.5)-SUM($H170:AR170),(Input!$H$150*(1+rvanilla)^0.5)/A8stdlife))</f>
        <v>0</v>
      </c>
      <c r="AT170" s="164">
        <f>IF(A8stdlife="n/a","n/a",IF(AT$3&gt;(A8stdlife+$E170),(Input!$H$150*(1+rvanilla)^0.5)-SUM($H170:AS170),(Input!$H$150*(1+rvanilla)^0.5)/A8stdlife))</f>
        <v>0</v>
      </c>
      <c r="AU170" s="164">
        <f>IF(A8stdlife="n/a","n/a",IF(AU$3&gt;(A8stdlife+$E170),(Input!$H$150*(1+rvanilla)^0.5)-SUM($H170:AT170),(Input!$H$150*(1+rvanilla)^0.5)/A8stdlife))</f>
        <v>0</v>
      </c>
      <c r="AV170" s="164">
        <f>IF(A8stdlife="n/a","n/a",IF(AV$3&gt;(A8stdlife+$E170),(Input!$H$150*(1+rvanilla)^0.5)-SUM($H170:AU170),(Input!$H$150*(1+rvanilla)^0.5)/A8stdlife))</f>
        <v>0</v>
      </c>
      <c r="AW170" s="164">
        <f>IF(A8stdlife="n/a","n/a",IF(AW$3&gt;(A8stdlife+$E170),(Input!$H$150*(1+rvanilla)^0.5)-SUM($H170:AV170),(Input!$H$150*(1+rvanilla)^0.5)/A8stdlife))</f>
        <v>0</v>
      </c>
      <c r="AX170" s="164">
        <f>IF(A8stdlife="n/a","n/a",IF(AX$3&gt;(A8stdlife+$E170),(Input!$H$150*(1+rvanilla)^0.5)-SUM($H170:AW170),(Input!$H$150*(1+rvanilla)^0.5)/A8stdlife))</f>
        <v>0</v>
      </c>
      <c r="AY170" s="164">
        <f>IF(A8stdlife="n/a","n/a",IF(AY$3&gt;(A8stdlife+$E170),(Input!$H$150*(1+rvanilla)^0.5)-SUM($H170:AX170),(Input!$H$150*(1+rvanilla)^0.5)/A8stdlife))</f>
        <v>0</v>
      </c>
      <c r="AZ170" s="164">
        <f>IF(A8stdlife="n/a","n/a",IF(AZ$3&gt;(A8stdlife+$E170),(Input!$H$150*(1+rvanilla)^0.5)-SUM($H170:AY170),(Input!$H$150*(1+rvanilla)^0.5)/A8stdlife))</f>
        <v>0</v>
      </c>
      <c r="BA170" s="164">
        <f>IF(A8stdlife="n/a","n/a",IF(BA$3&gt;(A8stdlife+$E170),(Input!$H$150*(1+rvanilla)^0.5)-SUM($H170:AZ170),(Input!$H$150*(1+rvanilla)^0.5)/A8stdlife))</f>
        <v>0</v>
      </c>
      <c r="BB170" s="164">
        <f>IF(A8stdlife="n/a","n/a",IF(BB$3&gt;(A8stdlife+$E170),(Input!$H$150*(1+rvanilla)^0.5)-SUM($H170:BA170),(Input!$H$150*(1+rvanilla)^0.5)/A8stdlife))</f>
        <v>0</v>
      </c>
      <c r="BC170" s="164">
        <f>IF(A8stdlife="n/a","n/a",IF(BC$3&gt;(A8stdlife+$E170),(Input!$H$150*(1+rvanilla)^0.5)-SUM($H170:BB170),(Input!$H$150*(1+rvanilla)^0.5)/A8stdlife))</f>
        <v>0</v>
      </c>
      <c r="BD170" s="164">
        <f>IF(A8stdlife="n/a","n/a",IF(BD$3&gt;(A8stdlife+$E170),(Input!$H$150*(1+rvanilla)^0.5)-SUM($H170:BC170),(Input!$H$150*(1+rvanilla)^0.5)/A8stdlife))</f>
        <v>0</v>
      </c>
      <c r="BE170" s="164">
        <f>IF(A8stdlife="n/a","n/a",IF(BE$3&gt;(A8stdlife+$E170),(Input!$H$150*(1+rvanilla)^0.5)-SUM($H170:BD170),(Input!$H$150*(1+rvanilla)^0.5)/A8stdlife))</f>
        <v>0</v>
      </c>
      <c r="BF170" s="164">
        <f>IF(A8stdlife="n/a","n/a",IF(BF$3&gt;(A8stdlife+$E170),(Input!$H$150*(1+rvanilla)^0.5)-SUM($H170:BE170),(Input!$H$150*(1+rvanilla)^0.5)/A8stdlife))</f>
        <v>0</v>
      </c>
      <c r="BG170" s="164">
        <f>IF(A8stdlife="n/a","n/a",IF(BG$3&gt;(A8stdlife+$E170),(Input!$H$150*(1+rvanilla)^0.5)-SUM($H170:BF170),(Input!$H$150*(1+rvanilla)^0.5)/A8stdlife))</f>
        <v>0</v>
      </c>
      <c r="BH170" s="164">
        <f>IF(A8stdlife="n/a","n/a",IF(BH$3&gt;(A8stdlife+$E170),(Input!$H$150*(1+rvanilla)^0.5)-SUM($H170:BG170),(Input!$H$150*(1+rvanilla)^0.5)/A8stdlife))</f>
        <v>0</v>
      </c>
      <c r="BI170" s="164">
        <f>IF(A8stdlife="n/a","n/a",IF(BI$3&gt;(A8stdlife+$E170),(Input!$H$150*(1+rvanilla)^0.5)-SUM($H170:BH170),(Input!$H$150*(1+rvanilla)^0.5)/A8stdlife))</f>
        <v>0</v>
      </c>
      <c r="BJ170" s="18"/>
      <c r="BK170" s="18"/>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idden="1" outlineLevel="2">
      <c r="A171" s="18"/>
      <c r="B171" s="18"/>
      <c r="C171" s="36"/>
      <c r="D171" s="479"/>
      <c r="E171" s="283">
        <v>3</v>
      </c>
      <c r="F171" s="38"/>
      <c r="G171" s="391"/>
      <c r="H171" s="308"/>
      <c r="I171" s="307"/>
      <c r="J171" s="164">
        <f>IF(A8stdlife="n/a","n/a",IF(J$3&gt;(A8stdlife+$E171),(Input!$I$150*(1+rvanilla)^0.5)-SUM($I171:I171),(Input!$I$150*(1+rvanilla)^0.5)/A8stdlife))</f>
        <v>0</v>
      </c>
      <c r="K171" s="164">
        <f>IF(A8stdlife="n/a","n/a",IF(K$3&gt;(A8stdlife+$E171),(Input!$I$150*(1+rvanilla)^0.5)-SUM($I171:J171),(Input!$I$150*(1+rvanilla)^0.5)/A8stdlife))</f>
        <v>0</v>
      </c>
      <c r="L171" s="164">
        <f>IF(A8stdlife="n/a","n/a",IF(L$3&gt;(A8stdlife+$E171),(Input!$I$150*(1+rvanilla)^0.5)-SUM($I171:K171),(Input!$I$150*(1+rvanilla)^0.5)/A8stdlife))</f>
        <v>0</v>
      </c>
      <c r="M171" s="164">
        <f>IF(A8stdlife="n/a","n/a",IF(M$3&gt;(A8stdlife+$E171),(Input!$I$150*(1+rvanilla)^0.5)-SUM($I171:L171),(Input!$I$150*(1+rvanilla)^0.5)/A8stdlife))</f>
        <v>0</v>
      </c>
      <c r="N171" s="164">
        <f>IF(A8stdlife="n/a","n/a",IF(N$3&gt;(A8stdlife+$E171),(Input!$I$150*(1+rvanilla)^0.5)-SUM($I171:M171),(Input!$I$150*(1+rvanilla)^0.5)/A8stdlife))</f>
        <v>0</v>
      </c>
      <c r="O171" s="164">
        <f>IF(A8stdlife="n/a","n/a",IF(O$3&gt;(A8stdlife+$E171),(Input!$I$150*(1+rvanilla)^0.5)-SUM($I171:N171),(Input!$I$150*(1+rvanilla)^0.5)/A8stdlife))</f>
        <v>0</v>
      </c>
      <c r="P171" s="164">
        <f>IF(A8stdlife="n/a","n/a",IF(P$3&gt;(A8stdlife+$E171),(Input!$I$150*(1+rvanilla)^0.5)-SUM($I171:O171),(Input!$I$150*(1+rvanilla)^0.5)/A8stdlife))</f>
        <v>0</v>
      </c>
      <c r="Q171" s="164">
        <f>IF(A8stdlife="n/a","n/a",IF(Q$3&gt;(A8stdlife+$E171),(Input!$I$150*(1+rvanilla)^0.5)-SUM($I171:P171),(Input!$I$150*(1+rvanilla)^0.5)/A8stdlife))</f>
        <v>0</v>
      </c>
      <c r="R171" s="164">
        <f>IF(A8stdlife="n/a","n/a",IF(R$3&gt;(A8stdlife+$E171),(Input!$I$150*(1+rvanilla)^0.5)-SUM($I171:Q171),(Input!$I$150*(1+rvanilla)^0.5)/A8stdlife))</f>
        <v>0</v>
      </c>
      <c r="S171" s="164">
        <f>IF(A8stdlife="n/a","n/a",IF(S$3&gt;(A8stdlife+$E171),(Input!$I$150*(1+rvanilla)^0.5)-SUM($I171:R171),(Input!$I$150*(1+rvanilla)^0.5)/A8stdlife))</f>
        <v>0</v>
      </c>
      <c r="T171" s="164">
        <f>IF(A8stdlife="n/a","n/a",IF(T$3&gt;(A8stdlife+$E171),(Input!$I$150*(1+rvanilla)^0.5)-SUM($I171:S171),(Input!$I$150*(1+rvanilla)^0.5)/A8stdlife))</f>
        <v>0</v>
      </c>
      <c r="U171" s="164">
        <f>IF(A8stdlife="n/a","n/a",IF(U$3&gt;(A8stdlife+$E171),(Input!$I$150*(1+rvanilla)^0.5)-SUM($I171:T171),(Input!$I$150*(1+rvanilla)^0.5)/A8stdlife))</f>
        <v>0</v>
      </c>
      <c r="V171" s="164">
        <f>IF(A8stdlife="n/a","n/a",IF(V$3&gt;(A8stdlife+$E171),(Input!$I$150*(1+rvanilla)^0.5)-SUM($I171:U171),(Input!$I$150*(1+rvanilla)^0.5)/A8stdlife))</f>
        <v>0</v>
      </c>
      <c r="W171" s="164">
        <f>IF(A8stdlife="n/a","n/a",IF(W$3&gt;(A8stdlife+$E171),(Input!$I$150*(1+rvanilla)^0.5)-SUM($I171:V171),(Input!$I$150*(1+rvanilla)^0.5)/A8stdlife))</f>
        <v>0</v>
      </c>
      <c r="X171" s="164">
        <f>IF(A8stdlife="n/a","n/a",IF(X$3&gt;(A8stdlife+$E171),(Input!$I$150*(1+rvanilla)^0.5)-SUM($I171:W171),(Input!$I$150*(1+rvanilla)^0.5)/A8stdlife))</f>
        <v>0</v>
      </c>
      <c r="Y171" s="164">
        <f>IF(A8stdlife="n/a","n/a",IF(Y$3&gt;(A8stdlife+$E171),(Input!$I$150*(1+rvanilla)^0.5)-SUM($I171:X171),(Input!$I$150*(1+rvanilla)^0.5)/A8stdlife))</f>
        <v>0</v>
      </c>
      <c r="Z171" s="164">
        <f>IF(A8stdlife="n/a","n/a",IF(Z$3&gt;(A8stdlife+$E171),(Input!$I$150*(1+rvanilla)^0.5)-SUM($I171:Y171),(Input!$I$150*(1+rvanilla)^0.5)/A8stdlife))</f>
        <v>0</v>
      </c>
      <c r="AA171" s="164">
        <f>IF(A8stdlife="n/a","n/a",IF(AA$3&gt;(A8stdlife+$E171),(Input!$I$150*(1+rvanilla)^0.5)-SUM($I171:Z171),(Input!$I$150*(1+rvanilla)^0.5)/A8stdlife))</f>
        <v>0</v>
      </c>
      <c r="AB171" s="164">
        <f>IF(A8stdlife="n/a","n/a",IF(AB$3&gt;(A8stdlife+$E171),(Input!$I$150*(1+rvanilla)^0.5)-SUM($I171:AA171),(Input!$I$150*(1+rvanilla)^0.5)/A8stdlife))</f>
        <v>0</v>
      </c>
      <c r="AC171" s="164">
        <f>IF(A8stdlife="n/a","n/a",IF(AC$3&gt;(A8stdlife+$E171),(Input!$I$150*(1+rvanilla)^0.5)-SUM($I171:AB171),(Input!$I$150*(1+rvanilla)^0.5)/A8stdlife))</f>
        <v>0</v>
      </c>
      <c r="AD171" s="164">
        <f>IF(A8stdlife="n/a","n/a",IF(AD$3&gt;(A8stdlife+$E171),(Input!$I$150*(1+rvanilla)^0.5)-SUM($I171:AC171),(Input!$I$150*(1+rvanilla)^0.5)/A8stdlife))</f>
        <v>0</v>
      </c>
      <c r="AE171" s="164">
        <f>IF(A8stdlife="n/a","n/a",IF(AE$3&gt;(A8stdlife+$E171),(Input!$I$150*(1+rvanilla)^0.5)-SUM($I171:AD171),(Input!$I$150*(1+rvanilla)^0.5)/A8stdlife))</f>
        <v>0</v>
      </c>
      <c r="AF171" s="164">
        <f>IF(A8stdlife="n/a","n/a",IF(AF$3&gt;(A8stdlife+$E171),(Input!$I$150*(1+rvanilla)^0.5)-SUM($I171:AE171),(Input!$I$150*(1+rvanilla)^0.5)/A8stdlife))</f>
        <v>0</v>
      </c>
      <c r="AG171" s="164">
        <f>IF(A8stdlife="n/a","n/a",IF(AG$3&gt;(A8stdlife+$E171),(Input!$I$150*(1+rvanilla)^0.5)-SUM($I171:AF171),(Input!$I$150*(1+rvanilla)^0.5)/A8stdlife))</f>
        <v>0</v>
      </c>
      <c r="AH171" s="164">
        <f>IF(A8stdlife="n/a","n/a",IF(AH$3&gt;(A8stdlife+$E171),(Input!$I$150*(1+rvanilla)^0.5)-SUM($I171:AG171),(Input!$I$150*(1+rvanilla)^0.5)/A8stdlife))</f>
        <v>0</v>
      </c>
      <c r="AI171" s="164">
        <f>IF(A8stdlife="n/a","n/a",IF(AI$3&gt;(A8stdlife+$E171),(Input!$I$150*(1+rvanilla)^0.5)-SUM($I171:AH171),(Input!$I$150*(1+rvanilla)^0.5)/A8stdlife))</f>
        <v>0</v>
      </c>
      <c r="AJ171" s="164">
        <f>IF(A8stdlife="n/a","n/a",IF(AJ$3&gt;(A8stdlife+$E171),(Input!$I$150*(1+rvanilla)^0.5)-SUM($I171:AI171),(Input!$I$150*(1+rvanilla)^0.5)/A8stdlife))</f>
        <v>0</v>
      </c>
      <c r="AK171" s="164">
        <f>IF(A8stdlife="n/a","n/a",IF(AK$3&gt;(A8stdlife+$E171),(Input!$I$150*(1+rvanilla)^0.5)-SUM($I171:AJ171),(Input!$I$150*(1+rvanilla)^0.5)/A8stdlife))</f>
        <v>0</v>
      </c>
      <c r="AL171" s="164">
        <f>IF(A8stdlife="n/a","n/a",IF(AL$3&gt;(A8stdlife+$E171),(Input!$I$150*(1+rvanilla)^0.5)-SUM($I171:AK171),(Input!$I$150*(1+rvanilla)^0.5)/A8stdlife))</f>
        <v>0</v>
      </c>
      <c r="AM171" s="164">
        <f>IF(A8stdlife="n/a","n/a",IF(AM$3&gt;(A8stdlife+$E171),(Input!$I$150*(1+rvanilla)^0.5)-SUM($I171:AL171),(Input!$I$150*(1+rvanilla)^0.5)/A8stdlife))</f>
        <v>0</v>
      </c>
      <c r="AN171" s="164">
        <f>IF(A8stdlife="n/a","n/a",IF(AN$3&gt;(A8stdlife+$E171),(Input!$I$150*(1+rvanilla)^0.5)-SUM($I171:AM171),(Input!$I$150*(1+rvanilla)^0.5)/A8stdlife))</f>
        <v>0</v>
      </c>
      <c r="AO171" s="164">
        <f>IF(A8stdlife="n/a","n/a",IF(AO$3&gt;(A8stdlife+$E171),(Input!$I$150*(1+rvanilla)^0.5)-SUM($I171:AN171),(Input!$I$150*(1+rvanilla)^0.5)/A8stdlife))</f>
        <v>0</v>
      </c>
      <c r="AP171" s="164">
        <f>IF(A8stdlife="n/a","n/a",IF(AP$3&gt;(A8stdlife+$E171),(Input!$I$150*(1+rvanilla)^0.5)-SUM($I171:AO171),(Input!$I$150*(1+rvanilla)^0.5)/A8stdlife))</f>
        <v>0</v>
      </c>
      <c r="AQ171" s="164">
        <f>IF(A8stdlife="n/a","n/a",IF(AQ$3&gt;(A8stdlife+$E171),(Input!$I$150*(1+rvanilla)^0.5)-SUM($I171:AP171),(Input!$I$150*(1+rvanilla)^0.5)/A8stdlife))</f>
        <v>0</v>
      </c>
      <c r="AR171" s="164">
        <f>IF(A8stdlife="n/a","n/a",IF(AR$3&gt;(A8stdlife+$E171),(Input!$I$150*(1+rvanilla)^0.5)-SUM($I171:AQ171),(Input!$I$150*(1+rvanilla)^0.5)/A8stdlife))</f>
        <v>0</v>
      </c>
      <c r="AS171" s="164">
        <f>IF(A8stdlife="n/a","n/a",IF(AS$3&gt;(A8stdlife+$E171),(Input!$I$150*(1+rvanilla)^0.5)-SUM($I171:AR171),(Input!$I$150*(1+rvanilla)^0.5)/A8stdlife))</f>
        <v>0</v>
      </c>
      <c r="AT171" s="164">
        <f>IF(A8stdlife="n/a","n/a",IF(AT$3&gt;(A8stdlife+$E171),(Input!$I$150*(1+rvanilla)^0.5)-SUM($I171:AS171),(Input!$I$150*(1+rvanilla)^0.5)/A8stdlife))</f>
        <v>0</v>
      </c>
      <c r="AU171" s="164">
        <f>IF(A8stdlife="n/a","n/a",IF(AU$3&gt;(A8stdlife+$E171),(Input!$I$150*(1+rvanilla)^0.5)-SUM($I171:AT171),(Input!$I$150*(1+rvanilla)^0.5)/A8stdlife))</f>
        <v>0</v>
      </c>
      <c r="AV171" s="164">
        <f>IF(A8stdlife="n/a","n/a",IF(AV$3&gt;(A8stdlife+$E171),(Input!$I$150*(1+rvanilla)^0.5)-SUM($I171:AU171),(Input!$I$150*(1+rvanilla)^0.5)/A8stdlife))</f>
        <v>0</v>
      </c>
      <c r="AW171" s="164">
        <f>IF(A8stdlife="n/a","n/a",IF(AW$3&gt;(A8stdlife+$E171),(Input!$I$150*(1+rvanilla)^0.5)-SUM($I171:AV171),(Input!$I$150*(1+rvanilla)^0.5)/A8stdlife))</f>
        <v>0</v>
      </c>
      <c r="AX171" s="164">
        <f>IF(A8stdlife="n/a","n/a",IF(AX$3&gt;(A8stdlife+$E171),(Input!$I$150*(1+rvanilla)^0.5)-SUM($I171:AW171),(Input!$I$150*(1+rvanilla)^0.5)/A8stdlife))</f>
        <v>0</v>
      </c>
      <c r="AY171" s="164">
        <f>IF(A8stdlife="n/a","n/a",IF(AY$3&gt;(A8stdlife+$E171),(Input!$I$150*(1+rvanilla)^0.5)-SUM($I171:AX171),(Input!$I$150*(1+rvanilla)^0.5)/A8stdlife))</f>
        <v>0</v>
      </c>
      <c r="AZ171" s="164">
        <f>IF(A8stdlife="n/a","n/a",IF(AZ$3&gt;(A8stdlife+$E171),(Input!$I$150*(1+rvanilla)^0.5)-SUM($I171:AY171),(Input!$I$150*(1+rvanilla)^0.5)/A8stdlife))</f>
        <v>0</v>
      </c>
      <c r="BA171" s="164">
        <f>IF(A8stdlife="n/a","n/a",IF(BA$3&gt;(A8stdlife+$E171),(Input!$I$150*(1+rvanilla)^0.5)-SUM($I171:AZ171),(Input!$I$150*(1+rvanilla)^0.5)/A8stdlife))</f>
        <v>0</v>
      </c>
      <c r="BB171" s="164">
        <f>IF(A8stdlife="n/a","n/a",IF(BB$3&gt;(A8stdlife+$E171),(Input!$I$150*(1+rvanilla)^0.5)-SUM($I171:BA171),(Input!$I$150*(1+rvanilla)^0.5)/A8stdlife))</f>
        <v>0</v>
      </c>
      <c r="BC171" s="164">
        <f>IF(A8stdlife="n/a","n/a",IF(BC$3&gt;(A8stdlife+$E171),(Input!$I$150*(1+rvanilla)^0.5)-SUM($I171:BB171),(Input!$I$150*(1+rvanilla)^0.5)/A8stdlife))</f>
        <v>0</v>
      </c>
      <c r="BD171" s="164">
        <f>IF(A8stdlife="n/a","n/a",IF(BD$3&gt;(A8stdlife+$E171),(Input!$I$150*(1+rvanilla)^0.5)-SUM($I171:BC171),(Input!$I$150*(1+rvanilla)^0.5)/A8stdlife))</f>
        <v>0</v>
      </c>
      <c r="BE171" s="164">
        <f>IF(A8stdlife="n/a","n/a",IF(BE$3&gt;(A8stdlife+$E171),(Input!$I$150*(1+rvanilla)^0.5)-SUM($I171:BD171),(Input!$I$150*(1+rvanilla)^0.5)/A8stdlife))</f>
        <v>0</v>
      </c>
      <c r="BF171" s="164">
        <f>IF(A8stdlife="n/a","n/a",IF(BF$3&gt;(A8stdlife+$E171),(Input!$I$150*(1+rvanilla)^0.5)-SUM($I171:BE171),(Input!$I$150*(1+rvanilla)^0.5)/A8stdlife))</f>
        <v>0</v>
      </c>
      <c r="BG171" s="164">
        <f>IF(A8stdlife="n/a","n/a",IF(BG$3&gt;(A8stdlife+$E171),(Input!$I$150*(1+rvanilla)^0.5)-SUM($I171:BF171),(Input!$I$150*(1+rvanilla)^0.5)/A8stdlife))</f>
        <v>0</v>
      </c>
      <c r="BH171" s="164">
        <f>IF(A8stdlife="n/a","n/a",IF(BH$3&gt;(A8stdlife+$E171),(Input!$I$150*(1+rvanilla)^0.5)-SUM($I171:BG171),(Input!$I$150*(1+rvanilla)^0.5)/A8stdlife))</f>
        <v>0</v>
      </c>
      <c r="BI171" s="164">
        <f>IF(A8stdlife="n/a","n/a",IF(BI$3&gt;(A8stdlife+$E171),(Input!$I$150*(1+rvanilla)^0.5)-SUM($I171:BH171),(Input!$I$150*(1+rvanilla)^0.5)/A8stdlife))</f>
        <v>0</v>
      </c>
      <c r="BJ171" s="18"/>
      <c r="BK171" s="18"/>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idden="1" outlineLevel="2">
      <c r="A172" s="18"/>
      <c r="B172" s="18"/>
      <c r="C172" s="36"/>
      <c r="D172" s="479"/>
      <c r="E172" s="283">
        <v>4</v>
      </c>
      <c r="F172" s="38"/>
      <c r="G172" s="391"/>
      <c r="H172" s="308"/>
      <c r="I172" s="308"/>
      <c r="J172" s="307"/>
      <c r="K172" s="164">
        <f>IF(A8stdlife="n/a","n/a",IF(K$3&gt;(A8stdlife+$E172),(Input!$J$150*(1+rvanilla)^0.5)-SUM($J172:J172),(Input!$J$150*(1+rvanilla)^0.5)/A8stdlife))</f>
        <v>0</v>
      </c>
      <c r="L172" s="164">
        <f>IF(A8stdlife="n/a","n/a",IF(L$3&gt;(A8stdlife+$E172),(Input!$J$150*(1+rvanilla)^0.5)-SUM($J172:K172),(Input!$J$150*(1+rvanilla)^0.5)/A8stdlife))</f>
        <v>0</v>
      </c>
      <c r="M172" s="164">
        <f>IF(A8stdlife="n/a","n/a",IF(M$3&gt;(A8stdlife+$E172),(Input!$J$150*(1+rvanilla)^0.5)-SUM($J172:L172),(Input!$J$150*(1+rvanilla)^0.5)/A8stdlife))</f>
        <v>0</v>
      </c>
      <c r="N172" s="164">
        <f>IF(A8stdlife="n/a","n/a",IF(N$3&gt;(A8stdlife+$E172),(Input!$J$150*(1+rvanilla)^0.5)-SUM($J172:M172),(Input!$J$150*(1+rvanilla)^0.5)/A8stdlife))</f>
        <v>0</v>
      </c>
      <c r="O172" s="164">
        <f>IF(A8stdlife="n/a","n/a",IF(O$3&gt;(A8stdlife+$E172),(Input!$J$150*(1+rvanilla)^0.5)-SUM($J172:N172),(Input!$J$150*(1+rvanilla)^0.5)/A8stdlife))</f>
        <v>0</v>
      </c>
      <c r="P172" s="164">
        <f>IF(A8stdlife="n/a","n/a",IF(P$3&gt;(A8stdlife+$E172),(Input!$J$150*(1+rvanilla)^0.5)-SUM($J172:O172),(Input!$J$150*(1+rvanilla)^0.5)/A8stdlife))</f>
        <v>0</v>
      </c>
      <c r="Q172" s="164">
        <f>IF(A8stdlife="n/a","n/a",IF(Q$3&gt;(A8stdlife+$E172),(Input!$J$150*(1+rvanilla)^0.5)-SUM($J172:P172),(Input!$J$150*(1+rvanilla)^0.5)/A8stdlife))</f>
        <v>0</v>
      </c>
      <c r="R172" s="164">
        <f>IF(A8stdlife="n/a","n/a",IF(R$3&gt;(A8stdlife+$E172),(Input!$J$150*(1+rvanilla)^0.5)-SUM($J172:Q172),(Input!$J$150*(1+rvanilla)^0.5)/A8stdlife))</f>
        <v>0</v>
      </c>
      <c r="S172" s="164">
        <f>IF(A8stdlife="n/a","n/a",IF(S$3&gt;(A8stdlife+$E172),(Input!$J$150*(1+rvanilla)^0.5)-SUM($J172:R172),(Input!$J$150*(1+rvanilla)^0.5)/A8stdlife))</f>
        <v>0</v>
      </c>
      <c r="T172" s="164">
        <f>IF(A8stdlife="n/a","n/a",IF(T$3&gt;(A8stdlife+$E172),(Input!$J$150*(1+rvanilla)^0.5)-SUM($J172:S172),(Input!$J$150*(1+rvanilla)^0.5)/A8stdlife))</f>
        <v>0</v>
      </c>
      <c r="U172" s="164">
        <f>IF(A8stdlife="n/a","n/a",IF(U$3&gt;(A8stdlife+$E172),(Input!$J$150*(1+rvanilla)^0.5)-SUM($J172:T172),(Input!$J$150*(1+rvanilla)^0.5)/A8stdlife))</f>
        <v>0</v>
      </c>
      <c r="V172" s="164">
        <f>IF(A8stdlife="n/a","n/a",IF(V$3&gt;(A8stdlife+$E172),(Input!$J$150*(1+rvanilla)^0.5)-SUM($J172:U172),(Input!$J$150*(1+rvanilla)^0.5)/A8stdlife))</f>
        <v>0</v>
      </c>
      <c r="W172" s="164">
        <f>IF(A8stdlife="n/a","n/a",IF(W$3&gt;(A8stdlife+$E172),(Input!$J$150*(1+rvanilla)^0.5)-SUM($J172:V172),(Input!$J$150*(1+rvanilla)^0.5)/A8stdlife))</f>
        <v>0</v>
      </c>
      <c r="X172" s="164">
        <f>IF(A8stdlife="n/a","n/a",IF(X$3&gt;(A8stdlife+$E172),(Input!$J$150*(1+rvanilla)^0.5)-SUM($J172:W172),(Input!$J$150*(1+rvanilla)^0.5)/A8stdlife))</f>
        <v>0</v>
      </c>
      <c r="Y172" s="164">
        <f>IF(A8stdlife="n/a","n/a",IF(Y$3&gt;(A8stdlife+$E172),(Input!$J$150*(1+rvanilla)^0.5)-SUM($J172:X172),(Input!$J$150*(1+rvanilla)^0.5)/A8stdlife))</f>
        <v>0</v>
      </c>
      <c r="Z172" s="164">
        <f>IF(A8stdlife="n/a","n/a",IF(Z$3&gt;(A8stdlife+$E172),(Input!$J$150*(1+rvanilla)^0.5)-SUM($J172:Y172),(Input!$J$150*(1+rvanilla)^0.5)/A8stdlife))</f>
        <v>0</v>
      </c>
      <c r="AA172" s="164">
        <f>IF(A8stdlife="n/a","n/a",IF(AA$3&gt;(A8stdlife+$E172),(Input!$J$150*(1+rvanilla)^0.5)-SUM($J172:Z172),(Input!$J$150*(1+rvanilla)^0.5)/A8stdlife))</f>
        <v>0</v>
      </c>
      <c r="AB172" s="164">
        <f>IF(A8stdlife="n/a","n/a",IF(AB$3&gt;(A8stdlife+$E172),(Input!$J$150*(1+rvanilla)^0.5)-SUM($J172:AA172),(Input!$J$150*(1+rvanilla)^0.5)/A8stdlife))</f>
        <v>0</v>
      </c>
      <c r="AC172" s="164">
        <f>IF(A8stdlife="n/a","n/a",IF(AC$3&gt;(A8stdlife+$E172),(Input!$J$150*(1+rvanilla)^0.5)-SUM($J172:AB172),(Input!$J$150*(1+rvanilla)^0.5)/A8stdlife))</f>
        <v>0</v>
      </c>
      <c r="AD172" s="164">
        <f>IF(A8stdlife="n/a","n/a",IF(AD$3&gt;(A8stdlife+$E172),(Input!$J$150*(1+rvanilla)^0.5)-SUM($J172:AC172),(Input!$J$150*(1+rvanilla)^0.5)/A8stdlife))</f>
        <v>0</v>
      </c>
      <c r="AE172" s="164">
        <f>IF(A8stdlife="n/a","n/a",IF(AE$3&gt;(A8stdlife+$E172),(Input!$J$150*(1+rvanilla)^0.5)-SUM($J172:AD172),(Input!$J$150*(1+rvanilla)^0.5)/A8stdlife))</f>
        <v>0</v>
      </c>
      <c r="AF172" s="164">
        <f>IF(A8stdlife="n/a","n/a",IF(AF$3&gt;(A8stdlife+$E172),(Input!$J$150*(1+rvanilla)^0.5)-SUM($J172:AE172),(Input!$J$150*(1+rvanilla)^0.5)/A8stdlife))</f>
        <v>0</v>
      </c>
      <c r="AG172" s="164">
        <f>IF(A8stdlife="n/a","n/a",IF(AG$3&gt;(A8stdlife+$E172),(Input!$J$150*(1+rvanilla)^0.5)-SUM($J172:AF172),(Input!$J$150*(1+rvanilla)^0.5)/A8stdlife))</f>
        <v>0</v>
      </c>
      <c r="AH172" s="164">
        <f>IF(A8stdlife="n/a","n/a",IF(AH$3&gt;(A8stdlife+$E172),(Input!$J$150*(1+rvanilla)^0.5)-SUM($J172:AG172),(Input!$J$150*(1+rvanilla)^0.5)/A8stdlife))</f>
        <v>0</v>
      </c>
      <c r="AI172" s="164">
        <f>IF(A8stdlife="n/a","n/a",IF(AI$3&gt;(A8stdlife+$E172),(Input!$J$150*(1+rvanilla)^0.5)-SUM($J172:AH172),(Input!$J$150*(1+rvanilla)^0.5)/A8stdlife))</f>
        <v>0</v>
      </c>
      <c r="AJ172" s="164">
        <f>IF(A8stdlife="n/a","n/a",IF(AJ$3&gt;(A8stdlife+$E172),(Input!$J$150*(1+rvanilla)^0.5)-SUM($J172:AI172),(Input!$J$150*(1+rvanilla)^0.5)/A8stdlife))</f>
        <v>0</v>
      </c>
      <c r="AK172" s="164">
        <f>IF(A8stdlife="n/a","n/a",IF(AK$3&gt;(A8stdlife+$E172),(Input!$J$150*(1+rvanilla)^0.5)-SUM($J172:AJ172),(Input!$J$150*(1+rvanilla)^0.5)/A8stdlife))</f>
        <v>0</v>
      </c>
      <c r="AL172" s="164">
        <f>IF(A8stdlife="n/a","n/a",IF(AL$3&gt;(A8stdlife+$E172),(Input!$J$150*(1+rvanilla)^0.5)-SUM($J172:AK172),(Input!$J$150*(1+rvanilla)^0.5)/A8stdlife))</f>
        <v>0</v>
      </c>
      <c r="AM172" s="164">
        <f>IF(A8stdlife="n/a","n/a",IF(AM$3&gt;(A8stdlife+$E172),(Input!$J$150*(1+rvanilla)^0.5)-SUM($J172:AL172),(Input!$J$150*(1+rvanilla)^0.5)/A8stdlife))</f>
        <v>0</v>
      </c>
      <c r="AN172" s="164">
        <f>IF(A8stdlife="n/a","n/a",IF(AN$3&gt;(A8stdlife+$E172),(Input!$J$150*(1+rvanilla)^0.5)-SUM($J172:AM172),(Input!$J$150*(1+rvanilla)^0.5)/A8stdlife))</f>
        <v>0</v>
      </c>
      <c r="AO172" s="164">
        <f>IF(A8stdlife="n/a","n/a",IF(AO$3&gt;(A8stdlife+$E172),(Input!$J$150*(1+rvanilla)^0.5)-SUM($J172:AN172),(Input!$J$150*(1+rvanilla)^0.5)/A8stdlife))</f>
        <v>0</v>
      </c>
      <c r="AP172" s="164">
        <f>IF(A8stdlife="n/a","n/a",IF(AP$3&gt;(A8stdlife+$E172),(Input!$J$150*(1+rvanilla)^0.5)-SUM($J172:AO172),(Input!$J$150*(1+rvanilla)^0.5)/A8stdlife))</f>
        <v>0</v>
      </c>
      <c r="AQ172" s="164">
        <f>IF(A8stdlife="n/a","n/a",IF(AQ$3&gt;(A8stdlife+$E172),(Input!$J$150*(1+rvanilla)^0.5)-SUM($J172:AP172),(Input!$J$150*(1+rvanilla)^0.5)/A8stdlife))</f>
        <v>0</v>
      </c>
      <c r="AR172" s="164">
        <f>IF(A8stdlife="n/a","n/a",IF(AR$3&gt;(A8stdlife+$E172),(Input!$J$150*(1+rvanilla)^0.5)-SUM($J172:AQ172),(Input!$J$150*(1+rvanilla)^0.5)/A8stdlife))</f>
        <v>0</v>
      </c>
      <c r="AS172" s="164">
        <f>IF(A8stdlife="n/a","n/a",IF(AS$3&gt;(A8stdlife+$E172),(Input!$J$150*(1+rvanilla)^0.5)-SUM($J172:AR172),(Input!$J$150*(1+rvanilla)^0.5)/A8stdlife))</f>
        <v>0</v>
      </c>
      <c r="AT172" s="164">
        <f>IF(A8stdlife="n/a","n/a",IF(AT$3&gt;(A8stdlife+$E172),(Input!$J$150*(1+rvanilla)^0.5)-SUM($J172:AS172),(Input!$J$150*(1+rvanilla)^0.5)/A8stdlife))</f>
        <v>0</v>
      </c>
      <c r="AU172" s="164">
        <f>IF(A8stdlife="n/a","n/a",IF(AU$3&gt;(A8stdlife+$E172),(Input!$J$150*(1+rvanilla)^0.5)-SUM($J172:AT172),(Input!$J$150*(1+rvanilla)^0.5)/A8stdlife))</f>
        <v>0</v>
      </c>
      <c r="AV172" s="164">
        <f>IF(A8stdlife="n/a","n/a",IF(AV$3&gt;(A8stdlife+$E172),(Input!$J$150*(1+rvanilla)^0.5)-SUM($J172:AU172),(Input!$J$150*(1+rvanilla)^0.5)/A8stdlife))</f>
        <v>0</v>
      </c>
      <c r="AW172" s="164">
        <f>IF(A8stdlife="n/a","n/a",IF(AW$3&gt;(A8stdlife+$E172),(Input!$J$150*(1+rvanilla)^0.5)-SUM($J172:AV172),(Input!$J$150*(1+rvanilla)^0.5)/A8stdlife))</f>
        <v>0</v>
      </c>
      <c r="AX172" s="164">
        <f>IF(A8stdlife="n/a","n/a",IF(AX$3&gt;(A8stdlife+$E172),(Input!$J$150*(1+rvanilla)^0.5)-SUM($J172:AW172),(Input!$J$150*(1+rvanilla)^0.5)/A8stdlife))</f>
        <v>0</v>
      </c>
      <c r="AY172" s="164">
        <f>IF(A8stdlife="n/a","n/a",IF(AY$3&gt;(A8stdlife+$E172),(Input!$J$150*(1+rvanilla)^0.5)-SUM($J172:AX172),(Input!$J$150*(1+rvanilla)^0.5)/A8stdlife))</f>
        <v>0</v>
      </c>
      <c r="AZ172" s="164">
        <f>IF(A8stdlife="n/a","n/a",IF(AZ$3&gt;(A8stdlife+$E172),(Input!$J$150*(1+rvanilla)^0.5)-SUM($J172:AY172),(Input!$J$150*(1+rvanilla)^0.5)/A8stdlife))</f>
        <v>0</v>
      </c>
      <c r="BA172" s="164">
        <f>IF(A8stdlife="n/a","n/a",IF(BA$3&gt;(A8stdlife+$E172),(Input!$J$150*(1+rvanilla)^0.5)-SUM($J172:AZ172),(Input!$J$150*(1+rvanilla)^0.5)/A8stdlife))</f>
        <v>0</v>
      </c>
      <c r="BB172" s="164">
        <f>IF(A8stdlife="n/a","n/a",IF(BB$3&gt;(A8stdlife+$E172),(Input!$J$150*(1+rvanilla)^0.5)-SUM($J172:BA172),(Input!$J$150*(1+rvanilla)^0.5)/A8stdlife))</f>
        <v>0</v>
      </c>
      <c r="BC172" s="164">
        <f>IF(A8stdlife="n/a","n/a",IF(BC$3&gt;(A8stdlife+$E172),(Input!$J$150*(1+rvanilla)^0.5)-SUM($J172:BB172),(Input!$J$150*(1+rvanilla)^0.5)/A8stdlife))</f>
        <v>0</v>
      </c>
      <c r="BD172" s="164">
        <f>IF(A8stdlife="n/a","n/a",IF(BD$3&gt;(A8stdlife+$E172),(Input!$J$150*(1+rvanilla)^0.5)-SUM($J172:BC172),(Input!$J$150*(1+rvanilla)^0.5)/A8stdlife))</f>
        <v>0</v>
      </c>
      <c r="BE172" s="164">
        <f>IF(A8stdlife="n/a","n/a",IF(BE$3&gt;(A8stdlife+$E172),(Input!$J$150*(1+rvanilla)^0.5)-SUM($J172:BD172),(Input!$J$150*(1+rvanilla)^0.5)/A8stdlife))</f>
        <v>0</v>
      </c>
      <c r="BF172" s="164">
        <f>IF(A8stdlife="n/a","n/a",IF(BF$3&gt;(A8stdlife+$E172),(Input!$J$150*(1+rvanilla)^0.5)-SUM($J172:BE172),(Input!$J$150*(1+rvanilla)^0.5)/A8stdlife))</f>
        <v>0</v>
      </c>
      <c r="BG172" s="164">
        <f>IF(A8stdlife="n/a","n/a",IF(BG$3&gt;(A8stdlife+$E172),(Input!$J$150*(1+rvanilla)^0.5)-SUM($J172:BF172),(Input!$J$150*(1+rvanilla)^0.5)/A8stdlife))</f>
        <v>0</v>
      </c>
      <c r="BH172" s="164">
        <f>IF(A8stdlife="n/a","n/a",IF(BH$3&gt;(A8stdlife+$E172),(Input!$J$150*(1+rvanilla)^0.5)-SUM($J172:BG172),(Input!$J$150*(1+rvanilla)^0.5)/A8stdlife))</f>
        <v>0</v>
      </c>
      <c r="BI172" s="164">
        <f>IF(A8stdlife="n/a","n/a",IF(BI$3&gt;(A8stdlife+$E172),(Input!$J$150*(1+rvanilla)^0.5)-SUM($J172:BH172),(Input!$J$150*(1+rvanilla)^0.5)/A8stdlife))</f>
        <v>0</v>
      </c>
      <c r="BJ172" s="18"/>
      <c r="BK172" s="18"/>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idden="1" outlineLevel="2">
      <c r="A173" s="18"/>
      <c r="B173" s="18"/>
      <c r="C173" s="36"/>
      <c r="D173" s="479"/>
      <c r="E173" s="283">
        <v>5</v>
      </c>
      <c r="F173" s="38"/>
      <c r="G173" s="391"/>
      <c r="H173" s="308"/>
      <c r="I173" s="308"/>
      <c r="J173" s="308"/>
      <c r="K173" s="307"/>
      <c r="L173" s="164">
        <f>IF(A8stdlife="n/a","n/a",IF(L$3&gt;(A8stdlife+$E173),(Input!$K$150*(1+rvanilla)^0.5)-SUM($K173:K173),(Input!$K$150*(1+rvanilla)^0.5)/A8stdlife))</f>
        <v>0</v>
      </c>
      <c r="M173" s="164">
        <f>IF(A8stdlife="n/a","n/a",IF(M$3&gt;(A8stdlife+$E173),(Input!$K$150*(1+rvanilla)^0.5)-SUM($K173:L173),(Input!$K$150*(1+rvanilla)^0.5)/A8stdlife))</f>
        <v>0</v>
      </c>
      <c r="N173" s="164">
        <f>IF(A8stdlife="n/a","n/a",IF(N$3&gt;(A8stdlife+$E173),(Input!$K$150*(1+rvanilla)^0.5)-SUM($K173:M173),(Input!$K$150*(1+rvanilla)^0.5)/A8stdlife))</f>
        <v>0</v>
      </c>
      <c r="O173" s="164">
        <f>IF(A8stdlife="n/a","n/a",IF(O$3&gt;(A8stdlife+$E173),(Input!$K$150*(1+rvanilla)^0.5)-SUM($K173:N173),(Input!$K$150*(1+rvanilla)^0.5)/A8stdlife))</f>
        <v>0</v>
      </c>
      <c r="P173" s="164">
        <f>IF(A8stdlife="n/a","n/a",IF(P$3&gt;(A8stdlife+$E173),(Input!$K$150*(1+rvanilla)^0.5)-SUM($K173:O173),(Input!$K$150*(1+rvanilla)^0.5)/A8stdlife))</f>
        <v>0</v>
      </c>
      <c r="Q173" s="164">
        <f>IF(A8stdlife="n/a","n/a",IF(Q$3&gt;(A8stdlife+$E173),(Input!$K$150*(1+rvanilla)^0.5)-SUM($K173:P173),(Input!$K$150*(1+rvanilla)^0.5)/A8stdlife))</f>
        <v>0</v>
      </c>
      <c r="R173" s="164">
        <f>IF(A8stdlife="n/a","n/a",IF(R$3&gt;(A8stdlife+$E173),(Input!$K$150*(1+rvanilla)^0.5)-SUM($K173:Q173),(Input!$K$150*(1+rvanilla)^0.5)/A8stdlife))</f>
        <v>0</v>
      </c>
      <c r="S173" s="164">
        <f>IF(A8stdlife="n/a","n/a",IF(S$3&gt;(A8stdlife+$E173),(Input!$K$150*(1+rvanilla)^0.5)-SUM($K173:R173),(Input!$K$150*(1+rvanilla)^0.5)/A8stdlife))</f>
        <v>0</v>
      </c>
      <c r="T173" s="164">
        <f>IF(A8stdlife="n/a","n/a",IF(T$3&gt;(A8stdlife+$E173),(Input!$K$150*(1+rvanilla)^0.5)-SUM($K173:S173),(Input!$K$150*(1+rvanilla)^0.5)/A8stdlife))</f>
        <v>0</v>
      </c>
      <c r="U173" s="164">
        <f>IF(A8stdlife="n/a","n/a",IF(U$3&gt;(A8stdlife+$E173),(Input!$K$150*(1+rvanilla)^0.5)-SUM($K173:T173),(Input!$K$150*(1+rvanilla)^0.5)/A8stdlife))</f>
        <v>0</v>
      </c>
      <c r="V173" s="164">
        <f>IF(A8stdlife="n/a","n/a",IF(V$3&gt;(A8stdlife+$E173),(Input!$K$150*(1+rvanilla)^0.5)-SUM($K173:U173),(Input!$K$150*(1+rvanilla)^0.5)/A8stdlife))</f>
        <v>0</v>
      </c>
      <c r="W173" s="164">
        <f>IF(A8stdlife="n/a","n/a",IF(W$3&gt;(A8stdlife+$E173),(Input!$K$150*(1+rvanilla)^0.5)-SUM($K173:V173),(Input!$K$150*(1+rvanilla)^0.5)/A8stdlife))</f>
        <v>0</v>
      </c>
      <c r="X173" s="164">
        <f>IF(A8stdlife="n/a","n/a",IF(X$3&gt;(A8stdlife+$E173),(Input!$K$150*(1+rvanilla)^0.5)-SUM($K173:W173),(Input!$K$150*(1+rvanilla)^0.5)/A8stdlife))</f>
        <v>0</v>
      </c>
      <c r="Y173" s="164">
        <f>IF(A8stdlife="n/a","n/a",IF(Y$3&gt;(A8stdlife+$E173),(Input!$K$150*(1+rvanilla)^0.5)-SUM($K173:X173),(Input!$K$150*(1+rvanilla)^0.5)/A8stdlife))</f>
        <v>0</v>
      </c>
      <c r="Z173" s="164">
        <f>IF(A8stdlife="n/a","n/a",IF(Z$3&gt;(A8stdlife+$E173),(Input!$K$150*(1+rvanilla)^0.5)-SUM($K173:Y173),(Input!$K$150*(1+rvanilla)^0.5)/A8stdlife))</f>
        <v>0</v>
      </c>
      <c r="AA173" s="164">
        <f>IF(A8stdlife="n/a","n/a",IF(AA$3&gt;(A8stdlife+$E173),(Input!$K$150*(1+rvanilla)^0.5)-SUM($K173:Z173),(Input!$K$150*(1+rvanilla)^0.5)/A8stdlife))</f>
        <v>0</v>
      </c>
      <c r="AB173" s="164">
        <f>IF(A8stdlife="n/a","n/a",IF(AB$3&gt;(A8stdlife+$E173),(Input!$K$150*(1+rvanilla)^0.5)-SUM($K173:AA173),(Input!$K$150*(1+rvanilla)^0.5)/A8stdlife))</f>
        <v>0</v>
      </c>
      <c r="AC173" s="164">
        <f>IF(A8stdlife="n/a","n/a",IF(AC$3&gt;(A8stdlife+$E173),(Input!$K$150*(1+rvanilla)^0.5)-SUM($K173:AB173),(Input!$K$150*(1+rvanilla)^0.5)/A8stdlife))</f>
        <v>0</v>
      </c>
      <c r="AD173" s="164">
        <f>IF(A8stdlife="n/a","n/a",IF(AD$3&gt;(A8stdlife+$E173),(Input!$K$150*(1+rvanilla)^0.5)-SUM($K173:AC173),(Input!$K$150*(1+rvanilla)^0.5)/A8stdlife))</f>
        <v>0</v>
      </c>
      <c r="AE173" s="164">
        <f>IF(A8stdlife="n/a","n/a",IF(AE$3&gt;(A8stdlife+$E173),(Input!$K$150*(1+rvanilla)^0.5)-SUM($K173:AD173),(Input!$K$150*(1+rvanilla)^0.5)/A8stdlife))</f>
        <v>0</v>
      </c>
      <c r="AF173" s="164">
        <f>IF(A8stdlife="n/a","n/a",IF(AF$3&gt;(A8stdlife+$E173),(Input!$K$150*(1+rvanilla)^0.5)-SUM($K173:AE173),(Input!$K$150*(1+rvanilla)^0.5)/A8stdlife))</f>
        <v>0</v>
      </c>
      <c r="AG173" s="164">
        <f>IF(A8stdlife="n/a","n/a",IF(AG$3&gt;(A8stdlife+$E173),(Input!$K$150*(1+rvanilla)^0.5)-SUM($K173:AF173),(Input!$K$150*(1+rvanilla)^0.5)/A8stdlife))</f>
        <v>0</v>
      </c>
      <c r="AH173" s="164">
        <f>IF(A8stdlife="n/a","n/a",IF(AH$3&gt;(A8stdlife+$E173),(Input!$K$150*(1+rvanilla)^0.5)-SUM($K173:AG173),(Input!$K$150*(1+rvanilla)^0.5)/A8stdlife))</f>
        <v>0</v>
      </c>
      <c r="AI173" s="164">
        <f>IF(A8stdlife="n/a","n/a",IF(AI$3&gt;(A8stdlife+$E173),(Input!$K$150*(1+rvanilla)^0.5)-SUM($K173:AH173),(Input!$K$150*(1+rvanilla)^0.5)/A8stdlife))</f>
        <v>0</v>
      </c>
      <c r="AJ173" s="164">
        <f>IF(A8stdlife="n/a","n/a",IF(AJ$3&gt;(A8stdlife+$E173),(Input!$K$150*(1+rvanilla)^0.5)-SUM($K173:AI173),(Input!$K$150*(1+rvanilla)^0.5)/A8stdlife))</f>
        <v>0</v>
      </c>
      <c r="AK173" s="164">
        <f>IF(A8stdlife="n/a","n/a",IF(AK$3&gt;(A8stdlife+$E173),(Input!$K$150*(1+rvanilla)^0.5)-SUM($K173:AJ173),(Input!$K$150*(1+rvanilla)^0.5)/A8stdlife))</f>
        <v>0</v>
      </c>
      <c r="AL173" s="164">
        <f>IF(A8stdlife="n/a","n/a",IF(AL$3&gt;(A8stdlife+$E173),(Input!$K$150*(1+rvanilla)^0.5)-SUM($K173:AK173),(Input!$K$150*(1+rvanilla)^0.5)/A8stdlife))</f>
        <v>0</v>
      </c>
      <c r="AM173" s="164">
        <f>IF(A8stdlife="n/a","n/a",IF(AM$3&gt;(A8stdlife+$E173),(Input!$K$150*(1+rvanilla)^0.5)-SUM($K173:AL173),(Input!$K$150*(1+rvanilla)^0.5)/A8stdlife))</f>
        <v>0</v>
      </c>
      <c r="AN173" s="164">
        <f>IF(A8stdlife="n/a","n/a",IF(AN$3&gt;(A8stdlife+$E173),(Input!$K$150*(1+rvanilla)^0.5)-SUM($K173:AM173),(Input!$K$150*(1+rvanilla)^0.5)/A8stdlife))</f>
        <v>0</v>
      </c>
      <c r="AO173" s="164">
        <f>IF(A8stdlife="n/a","n/a",IF(AO$3&gt;(A8stdlife+$E173),(Input!$K$150*(1+rvanilla)^0.5)-SUM($K173:AN173),(Input!$K$150*(1+rvanilla)^0.5)/A8stdlife))</f>
        <v>0</v>
      </c>
      <c r="AP173" s="164">
        <f>IF(A8stdlife="n/a","n/a",IF(AP$3&gt;(A8stdlife+$E173),(Input!$K$150*(1+rvanilla)^0.5)-SUM($K173:AO173),(Input!$K$150*(1+rvanilla)^0.5)/A8stdlife))</f>
        <v>0</v>
      </c>
      <c r="AQ173" s="164">
        <f>IF(A8stdlife="n/a","n/a",IF(AQ$3&gt;(A8stdlife+$E173),(Input!$K$150*(1+rvanilla)^0.5)-SUM($K173:AP173),(Input!$K$150*(1+rvanilla)^0.5)/A8stdlife))</f>
        <v>0</v>
      </c>
      <c r="AR173" s="164">
        <f>IF(A8stdlife="n/a","n/a",IF(AR$3&gt;(A8stdlife+$E173),(Input!$K$150*(1+rvanilla)^0.5)-SUM($K173:AQ173),(Input!$K$150*(1+rvanilla)^0.5)/A8stdlife))</f>
        <v>0</v>
      </c>
      <c r="AS173" s="164">
        <f>IF(A8stdlife="n/a","n/a",IF(AS$3&gt;(A8stdlife+$E173),(Input!$K$150*(1+rvanilla)^0.5)-SUM($K173:AR173),(Input!$K$150*(1+rvanilla)^0.5)/A8stdlife))</f>
        <v>0</v>
      </c>
      <c r="AT173" s="164">
        <f>IF(A8stdlife="n/a","n/a",IF(AT$3&gt;(A8stdlife+$E173),(Input!$K$150*(1+rvanilla)^0.5)-SUM($K173:AS173),(Input!$K$150*(1+rvanilla)^0.5)/A8stdlife))</f>
        <v>0</v>
      </c>
      <c r="AU173" s="164">
        <f>IF(A8stdlife="n/a","n/a",IF(AU$3&gt;(A8stdlife+$E173),(Input!$K$150*(1+rvanilla)^0.5)-SUM($K173:AT173),(Input!$K$150*(1+rvanilla)^0.5)/A8stdlife))</f>
        <v>0</v>
      </c>
      <c r="AV173" s="164">
        <f>IF(A8stdlife="n/a","n/a",IF(AV$3&gt;(A8stdlife+$E173),(Input!$K$150*(1+rvanilla)^0.5)-SUM($K173:AU173),(Input!$K$150*(1+rvanilla)^0.5)/A8stdlife))</f>
        <v>0</v>
      </c>
      <c r="AW173" s="164">
        <f>IF(A8stdlife="n/a","n/a",IF(AW$3&gt;(A8stdlife+$E173),(Input!$K$150*(1+rvanilla)^0.5)-SUM($K173:AV173),(Input!$K$150*(1+rvanilla)^0.5)/A8stdlife))</f>
        <v>0</v>
      </c>
      <c r="AX173" s="164">
        <f>IF(A8stdlife="n/a","n/a",IF(AX$3&gt;(A8stdlife+$E173),(Input!$K$150*(1+rvanilla)^0.5)-SUM($K173:AW173),(Input!$K$150*(1+rvanilla)^0.5)/A8stdlife))</f>
        <v>0</v>
      </c>
      <c r="AY173" s="164">
        <f>IF(A8stdlife="n/a","n/a",IF(AY$3&gt;(A8stdlife+$E173),(Input!$K$150*(1+rvanilla)^0.5)-SUM($K173:AX173),(Input!$K$150*(1+rvanilla)^0.5)/A8stdlife))</f>
        <v>0</v>
      </c>
      <c r="AZ173" s="164">
        <f>IF(A8stdlife="n/a","n/a",IF(AZ$3&gt;(A8stdlife+$E173),(Input!$K$150*(1+rvanilla)^0.5)-SUM($K173:AY173),(Input!$K$150*(1+rvanilla)^0.5)/A8stdlife))</f>
        <v>0</v>
      </c>
      <c r="BA173" s="164">
        <f>IF(A8stdlife="n/a","n/a",IF(BA$3&gt;(A8stdlife+$E173),(Input!$K$150*(1+rvanilla)^0.5)-SUM($K173:AZ173),(Input!$K$150*(1+rvanilla)^0.5)/A8stdlife))</f>
        <v>0</v>
      </c>
      <c r="BB173" s="164">
        <f>IF(A8stdlife="n/a","n/a",IF(BB$3&gt;(A8stdlife+$E173),(Input!$K$150*(1+rvanilla)^0.5)-SUM($K173:BA173),(Input!$K$150*(1+rvanilla)^0.5)/A8stdlife))</f>
        <v>0</v>
      </c>
      <c r="BC173" s="164">
        <f>IF(A8stdlife="n/a","n/a",IF(BC$3&gt;(A8stdlife+$E173),(Input!$K$150*(1+rvanilla)^0.5)-SUM($K173:BB173),(Input!$K$150*(1+rvanilla)^0.5)/A8stdlife))</f>
        <v>0</v>
      </c>
      <c r="BD173" s="164">
        <f>IF(A8stdlife="n/a","n/a",IF(BD$3&gt;(A8stdlife+$E173),(Input!$K$150*(1+rvanilla)^0.5)-SUM($K173:BC173),(Input!$K$150*(1+rvanilla)^0.5)/A8stdlife))</f>
        <v>0</v>
      </c>
      <c r="BE173" s="164">
        <f>IF(A8stdlife="n/a","n/a",IF(BE$3&gt;(A8stdlife+$E173),(Input!$K$150*(1+rvanilla)^0.5)-SUM($K173:BD173),(Input!$K$150*(1+rvanilla)^0.5)/A8stdlife))</f>
        <v>0</v>
      </c>
      <c r="BF173" s="164">
        <f>IF(A8stdlife="n/a","n/a",IF(BF$3&gt;(A8stdlife+$E173),(Input!$K$150*(1+rvanilla)^0.5)-SUM($K173:BE173),(Input!$K$150*(1+rvanilla)^0.5)/A8stdlife))</f>
        <v>0</v>
      </c>
      <c r="BG173" s="164">
        <f>IF(A8stdlife="n/a","n/a",IF(BG$3&gt;(A8stdlife+$E173),(Input!$K$150*(1+rvanilla)^0.5)-SUM($K173:BF173),(Input!$K$150*(1+rvanilla)^0.5)/A8stdlife))</f>
        <v>0</v>
      </c>
      <c r="BH173" s="164">
        <f>IF(A8stdlife="n/a","n/a",IF(BH$3&gt;(A8stdlife+$E173),(Input!$K$150*(1+rvanilla)^0.5)-SUM($K173:BG173),(Input!$K$150*(1+rvanilla)^0.5)/A8stdlife))</f>
        <v>0</v>
      </c>
      <c r="BI173" s="164">
        <f>IF(A8stdlife="n/a","n/a",IF(BI$3&gt;(A8stdlife+$E173),(Input!$K$150*(1+rvanilla)^0.5)-SUM($K173:BH173),(Input!$K$150*(1+rvanilla)^0.5)/A8stdlife))</f>
        <v>0</v>
      </c>
      <c r="BJ173" s="18"/>
      <c r="BK173" s="18"/>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idden="1" outlineLevel="2">
      <c r="A174" s="18"/>
      <c r="B174" s="18"/>
      <c r="C174" s="36"/>
      <c r="D174" s="479"/>
      <c r="E174" s="283">
        <v>6</v>
      </c>
      <c r="F174" s="38"/>
      <c r="G174" s="391"/>
      <c r="H174" s="308"/>
      <c r="I174" s="308"/>
      <c r="J174" s="308"/>
      <c r="K174" s="308"/>
      <c r="L174" s="307"/>
      <c r="M174" s="164">
        <f>IF(A8stdlife="n/a","n/a",IF(M$3&gt;(A8stdlife+$E174),(Input!$L$150*(1+rvanilla)^0.5)-SUM($L174:L174),(Input!$L$150*(1+rvanilla)^0.5)/A8stdlife))</f>
        <v>0</v>
      </c>
      <c r="N174" s="164">
        <f>IF(A8stdlife="n/a","n/a",IF(N$3&gt;(A8stdlife+$E174),(Input!$L$150*(1+rvanilla)^0.5)-SUM($L174:M174),(Input!$L$150*(1+rvanilla)^0.5)/A8stdlife))</f>
        <v>0</v>
      </c>
      <c r="O174" s="164">
        <f>IF(A8stdlife="n/a","n/a",IF(O$3&gt;(A8stdlife+$E174),(Input!$L$150*(1+rvanilla)^0.5)-SUM($L174:N174),(Input!$L$150*(1+rvanilla)^0.5)/A8stdlife))</f>
        <v>0</v>
      </c>
      <c r="P174" s="164">
        <f>IF(A8stdlife="n/a","n/a",IF(P$3&gt;(A8stdlife+$E174),(Input!$L$150*(1+rvanilla)^0.5)-SUM($L174:O174),(Input!$L$150*(1+rvanilla)^0.5)/A8stdlife))</f>
        <v>0</v>
      </c>
      <c r="Q174" s="164">
        <f>IF(A8stdlife="n/a","n/a",IF(Q$3&gt;(A8stdlife+$E174),(Input!$L$150*(1+rvanilla)^0.5)-SUM($L174:P174),(Input!$L$150*(1+rvanilla)^0.5)/A8stdlife))</f>
        <v>0</v>
      </c>
      <c r="R174" s="164">
        <f>IF(A8stdlife="n/a","n/a",IF(R$3&gt;(A8stdlife+$E174),(Input!$L$150*(1+rvanilla)^0.5)-SUM($L174:Q174),(Input!$L$150*(1+rvanilla)^0.5)/A8stdlife))</f>
        <v>0</v>
      </c>
      <c r="S174" s="164">
        <f>IF(A8stdlife="n/a","n/a",IF(S$3&gt;(A8stdlife+$E174),(Input!$L$150*(1+rvanilla)^0.5)-SUM($L174:R174),(Input!$L$150*(1+rvanilla)^0.5)/A8stdlife))</f>
        <v>0</v>
      </c>
      <c r="T174" s="164">
        <f>IF(A8stdlife="n/a","n/a",IF(T$3&gt;(A8stdlife+$E174),(Input!$L$150*(1+rvanilla)^0.5)-SUM($L174:S174),(Input!$L$150*(1+rvanilla)^0.5)/A8stdlife))</f>
        <v>0</v>
      </c>
      <c r="U174" s="164">
        <f>IF(A8stdlife="n/a","n/a",IF(U$3&gt;(A8stdlife+$E174),(Input!$L$150*(1+rvanilla)^0.5)-SUM($L174:T174),(Input!$L$150*(1+rvanilla)^0.5)/A8stdlife))</f>
        <v>0</v>
      </c>
      <c r="V174" s="164">
        <f>IF(A8stdlife="n/a","n/a",IF(V$3&gt;(A8stdlife+$E174),(Input!$L$150*(1+rvanilla)^0.5)-SUM($L174:U174),(Input!$L$150*(1+rvanilla)^0.5)/A8stdlife))</f>
        <v>0</v>
      </c>
      <c r="W174" s="164">
        <f>IF(A8stdlife="n/a","n/a",IF(W$3&gt;(A8stdlife+$E174),(Input!$L$150*(1+rvanilla)^0.5)-SUM($L174:V174),(Input!$L$150*(1+rvanilla)^0.5)/A8stdlife))</f>
        <v>0</v>
      </c>
      <c r="X174" s="164">
        <f>IF(A8stdlife="n/a","n/a",IF(X$3&gt;(A8stdlife+$E174),(Input!$L$150*(1+rvanilla)^0.5)-SUM($L174:W174),(Input!$L$150*(1+rvanilla)^0.5)/A8stdlife))</f>
        <v>0</v>
      </c>
      <c r="Y174" s="164">
        <f>IF(A8stdlife="n/a","n/a",IF(Y$3&gt;(A8stdlife+$E174),(Input!$L$150*(1+rvanilla)^0.5)-SUM($L174:X174),(Input!$L$150*(1+rvanilla)^0.5)/A8stdlife))</f>
        <v>0</v>
      </c>
      <c r="Z174" s="164">
        <f>IF(A8stdlife="n/a","n/a",IF(Z$3&gt;(A8stdlife+$E174),(Input!$L$150*(1+rvanilla)^0.5)-SUM($L174:Y174),(Input!$L$150*(1+rvanilla)^0.5)/A8stdlife))</f>
        <v>0</v>
      </c>
      <c r="AA174" s="164">
        <f>IF(A8stdlife="n/a","n/a",IF(AA$3&gt;(A8stdlife+$E174),(Input!$L$150*(1+rvanilla)^0.5)-SUM($L174:Z174),(Input!$L$150*(1+rvanilla)^0.5)/A8stdlife))</f>
        <v>0</v>
      </c>
      <c r="AB174" s="164">
        <f>IF(A8stdlife="n/a","n/a",IF(AB$3&gt;(A8stdlife+$E174),(Input!$L$150*(1+rvanilla)^0.5)-SUM($L174:AA174),(Input!$L$150*(1+rvanilla)^0.5)/A8stdlife))</f>
        <v>0</v>
      </c>
      <c r="AC174" s="164">
        <f>IF(A8stdlife="n/a","n/a",IF(AC$3&gt;(A8stdlife+$E174),(Input!$L$150*(1+rvanilla)^0.5)-SUM($L174:AB174),(Input!$L$150*(1+rvanilla)^0.5)/A8stdlife))</f>
        <v>0</v>
      </c>
      <c r="AD174" s="164">
        <f>IF(A8stdlife="n/a","n/a",IF(AD$3&gt;(A8stdlife+$E174),(Input!$L$150*(1+rvanilla)^0.5)-SUM($L174:AC174),(Input!$L$150*(1+rvanilla)^0.5)/A8stdlife))</f>
        <v>0</v>
      </c>
      <c r="AE174" s="164">
        <f>IF(A8stdlife="n/a","n/a",IF(AE$3&gt;(A8stdlife+$E174),(Input!$L$150*(1+rvanilla)^0.5)-SUM($L174:AD174),(Input!$L$150*(1+rvanilla)^0.5)/A8stdlife))</f>
        <v>0</v>
      </c>
      <c r="AF174" s="164">
        <f>IF(A8stdlife="n/a","n/a",IF(AF$3&gt;(A8stdlife+$E174),(Input!$L$150*(1+rvanilla)^0.5)-SUM($L174:AE174),(Input!$L$150*(1+rvanilla)^0.5)/A8stdlife))</f>
        <v>0</v>
      </c>
      <c r="AG174" s="164">
        <f>IF(A8stdlife="n/a","n/a",IF(AG$3&gt;(A8stdlife+$E174),(Input!$L$150*(1+rvanilla)^0.5)-SUM($L174:AF174),(Input!$L$150*(1+rvanilla)^0.5)/A8stdlife))</f>
        <v>0</v>
      </c>
      <c r="AH174" s="164">
        <f>IF(A8stdlife="n/a","n/a",IF(AH$3&gt;(A8stdlife+$E174),(Input!$L$150*(1+rvanilla)^0.5)-SUM($L174:AG174),(Input!$L$150*(1+rvanilla)^0.5)/A8stdlife))</f>
        <v>0</v>
      </c>
      <c r="AI174" s="164">
        <f>IF(A8stdlife="n/a","n/a",IF(AI$3&gt;(A8stdlife+$E174),(Input!$L$150*(1+rvanilla)^0.5)-SUM($L174:AH174),(Input!$L$150*(1+rvanilla)^0.5)/A8stdlife))</f>
        <v>0</v>
      </c>
      <c r="AJ174" s="164">
        <f>IF(A8stdlife="n/a","n/a",IF(AJ$3&gt;(A8stdlife+$E174),(Input!$L$150*(1+rvanilla)^0.5)-SUM($L174:AI174),(Input!$L$150*(1+rvanilla)^0.5)/A8stdlife))</f>
        <v>0</v>
      </c>
      <c r="AK174" s="164">
        <f>IF(A8stdlife="n/a","n/a",IF(AK$3&gt;(A8stdlife+$E174),(Input!$L$150*(1+rvanilla)^0.5)-SUM($L174:AJ174),(Input!$L$150*(1+rvanilla)^0.5)/A8stdlife))</f>
        <v>0</v>
      </c>
      <c r="AL174" s="164">
        <f>IF(A8stdlife="n/a","n/a",IF(AL$3&gt;(A8stdlife+$E174),(Input!$L$150*(1+rvanilla)^0.5)-SUM($L174:AK174),(Input!$L$150*(1+rvanilla)^0.5)/A8stdlife))</f>
        <v>0</v>
      </c>
      <c r="AM174" s="164">
        <f>IF(A8stdlife="n/a","n/a",IF(AM$3&gt;(A8stdlife+$E174),(Input!$L$150*(1+rvanilla)^0.5)-SUM($L174:AL174),(Input!$L$150*(1+rvanilla)^0.5)/A8stdlife))</f>
        <v>0</v>
      </c>
      <c r="AN174" s="164">
        <f>IF(A8stdlife="n/a","n/a",IF(AN$3&gt;(A8stdlife+$E174),(Input!$L$150*(1+rvanilla)^0.5)-SUM($L174:AM174),(Input!$L$150*(1+rvanilla)^0.5)/A8stdlife))</f>
        <v>0</v>
      </c>
      <c r="AO174" s="164">
        <f>IF(A8stdlife="n/a","n/a",IF(AO$3&gt;(A8stdlife+$E174),(Input!$L$150*(1+rvanilla)^0.5)-SUM($L174:AN174),(Input!$L$150*(1+rvanilla)^0.5)/A8stdlife))</f>
        <v>0</v>
      </c>
      <c r="AP174" s="164">
        <f>IF(A8stdlife="n/a","n/a",IF(AP$3&gt;(A8stdlife+$E174),(Input!$L$150*(1+rvanilla)^0.5)-SUM($L174:AO174),(Input!$L$150*(1+rvanilla)^0.5)/A8stdlife))</f>
        <v>0</v>
      </c>
      <c r="AQ174" s="164">
        <f>IF(A8stdlife="n/a","n/a",IF(AQ$3&gt;(A8stdlife+$E174),(Input!$L$150*(1+rvanilla)^0.5)-SUM($L174:AP174),(Input!$L$150*(1+rvanilla)^0.5)/A8stdlife))</f>
        <v>0</v>
      </c>
      <c r="AR174" s="164">
        <f>IF(A8stdlife="n/a","n/a",IF(AR$3&gt;(A8stdlife+$E174),(Input!$L$150*(1+rvanilla)^0.5)-SUM($L174:AQ174),(Input!$L$150*(1+rvanilla)^0.5)/A8stdlife))</f>
        <v>0</v>
      </c>
      <c r="AS174" s="164">
        <f>IF(A8stdlife="n/a","n/a",IF(AS$3&gt;(A8stdlife+$E174),(Input!$L$150*(1+rvanilla)^0.5)-SUM($L174:AR174),(Input!$L$150*(1+rvanilla)^0.5)/A8stdlife))</f>
        <v>0</v>
      </c>
      <c r="AT174" s="164">
        <f>IF(A8stdlife="n/a","n/a",IF(AT$3&gt;(A8stdlife+$E174),(Input!$L$150*(1+rvanilla)^0.5)-SUM($L174:AS174),(Input!$L$150*(1+rvanilla)^0.5)/A8stdlife))</f>
        <v>0</v>
      </c>
      <c r="AU174" s="164">
        <f>IF(A8stdlife="n/a","n/a",IF(AU$3&gt;(A8stdlife+$E174),(Input!$L$150*(1+rvanilla)^0.5)-SUM($L174:AT174),(Input!$L$150*(1+rvanilla)^0.5)/A8stdlife))</f>
        <v>0</v>
      </c>
      <c r="AV174" s="164">
        <f>IF(A8stdlife="n/a","n/a",IF(AV$3&gt;(A8stdlife+$E174),(Input!$L$150*(1+rvanilla)^0.5)-SUM($L174:AU174),(Input!$L$150*(1+rvanilla)^0.5)/A8stdlife))</f>
        <v>0</v>
      </c>
      <c r="AW174" s="164">
        <f>IF(A8stdlife="n/a","n/a",IF(AW$3&gt;(A8stdlife+$E174),(Input!$L$150*(1+rvanilla)^0.5)-SUM($L174:AV174),(Input!$L$150*(1+rvanilla)^0.5)/A8stdlife))</f>
        <v>0</v>
      </c>
      <c r="AX174" s="164">
        <f>IF(A8stdlife="n/a","n/a",IF(AX$3&gt;(A8stdlife+$E174),(Input!$L$150*(1+rvanilla)^0.5)-SUM($L174:AW174),(Input!$L$150*(1+rvanilla)^0.5)/A8stdlife))</f>
        <v>0</v>
      </c>
      <c r="AY174" s="164">
        <f>IF(A8stdlife="n/a","n/a",IF(AY$3&gt;(A8stdlife+$E174),(Input!$L$150*(1+rvanilla)^0.5)-SUM($L174:AX174),(Input!$L$150*(1+rvanilla)^0.5)/A8stdlife))</f>
        <v>0</v>
      </c>
      <c r="AZ174" s="164">
        <f>IF(A8stdlife="n/a","n/a",IF(AZ$3&gt;(A8stdlife+$E174),(Input!$L$150*(1+rvanilla)^0.5)-SUM($L174:AY174),(Input!$L$150*(1+rvanilla)^0.5)/A8stdlife))</f>
        <v>0</v>
      </c>
      <c r="BA174" s="164">
        <f>IF(A8stdlife="n/a","n/a",IF(BA$3&gt;(A8stdlife+$E174),(Input!$L$150*(1+rvanilla)^0.5)-SUM($L174:AZ174),(Input!$L$150*(1+rvanilla)^0.5)/A8stdlife))</f>
        <v>0</v>
      </c>
      <c r="BB174" s="164">
        <f>IF(A8stdlife="n/a","n/a",IF(BB$3&gt;(A8stdlife+$E174),(Input!$L$150*(1+rvanilla)^0.5)-SUM($L174:BA174),(Input!$L$150*(1+rvanilla)^0.5)/A8stdlife))</f>
        <v>0</v>
      </c>
      <c r="BC174" s="164">
        <f>IF(A8stdlife="n/a","n/a",IF(BC$3&gt;(A8stdlife+$E174),(Input!$L$150*(1+rvanilla)^0.5)-SUM($L174:BB174),(Input!$L$150*(1+rvanilla)^0.5)/A8stdlife))</f>
        <v>0</v>
      </c>
      <c r="BD174" s="164">
        <f>IF(A8stdlife="n/a","n/a",IF(BD$3&gt;(A8stdlife+$E174),(Input!$L$150*(1+rvanilla)^0.5)-SUM($L174:BC174),(Input!$L$150*(1+rvanilla)^0.5)/A8stdlife))</f>
        <v>0</v>
      </c>
      <c r="BE174" s="164">
        <f>IF(A8stdlife="n/a","n/a",IF(BE$3&gt;(A8stdlife+$E174),(Input!$L$150*(1+rvanilla)^0.5)-SUM($L174:BD174),(Input!$L$150*(1+rvanilla)^0.5)/A8stdlife))</f>
        <v>0</v>
      </c>
      <c r="BF174" s="164">
        <f>IF(A8stdlife="n/a","n/a",IF(BF$3&gt;(A8stdlife+$E174),(Input!$L$150*(1+rvanilla)^0.5)-SUM($L174:BE174),(Input!$L$150*(1+rvanilla)^0.5)/A8stdlife))</f>
        <v>0</v>
      </c>
      <c r="BG174" s="164">
        <f>IF(A8stdlife="n/a","n/a",IF(BG$3&gt;(A8stdlife+$E174),(Input!$L$150*(1+rvanilla)^0.5)-SUM($L174:BF174),(Input!$L$150*(1+rvanilla)^0.5)/A8stdlife))</f>
        <v>0</v>
      </c>
      <c r="BH174" s="164">
        <f>IF(A8stdlife="n/a","n/a",IF(BH$3&gt;(A8stdlife+$E174),(Input!$L$150*(1+rvanilla)^0.5)-SUM($L174:BG174),(Input!$L$150*(1+rvanilla)^0.5)/A8stdlife))</f>
        <v>0</v>
      </c>
      <c r="BI174" s="164">
        <f>IF(A8stdlife="n/a","n/a",IF(BI$3&gt;(A8stdlife+$E174),(Input!$L$150*(1+rvanilla)^0.5)-SUM($L174:BH174),(Input!$L$150*(1+rvanilla)^0.5)/A8stdlife))</f>
        <v>0</v>
      </c>
      <c r="BJ174" s="18"/>
      <c r="BK174" s="18"/>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idden="1" outlineLevel="2">
      <c r="A175" s="18"/>
      <c r="B175" s="18"/>
      <c r="C175" s="36"/>
      <c r="D175" s="479"/>
      <c r="E175" s="283">
        <v>7</v>
      </c>
      <c r="F175" s="38"/>
      <c r="G175" s="391"/>
      <c r="H175" s="308"/>
      <c r="I175" s="308"/>
      <c r="J175" s="308"/>
      <c r="K175" s="308"/>
      <c r="L175" s="308"/>
      <c r="M175" s="307"/>
      <c r="N175" s="164">
        <f>IF(A8stdlife="n/a","n/a",IF(N$3&gt;(A8stdlife+$E175),(Input!$M$150*(1+rvanilla)^0.5)-SUM($M175:M175),(Input!$M$150*(1+rvanilla)^0.5)/A8stdlife))</f>
        <v>0</v>
      </c>
      <c r="O175" s="164">
        <f>IF(A8stdlife="n/a","n/a",IF(O$3&gt;(A8stdlife+$E175),(Input!$M$150*(1+rvanilla)^0.5)-SUM($M175:N175),(Input!$M$150*(1+rvanilla)^0.5)/A8stdlife))</f>
        <v>0</v>
      </c>
      <c r="P175" s="164">
        <f>IF(A8stdlife="n/a","n/a",IF(P$3&gt;(A8stdlife+$E175),(Input!$M$150*(1+rvanilla)^0.5)-SUM($M175:O175),(Input!$M$150*(1+rvanilla)^0.5)/A8stdlife))</f>
        <v>0</v>
      </c>
      <c r="Q175" s="164">
        <f>IF(A8stdlife="n/a","n/a",IF(Q$3&gt;(A8stdlife+$E175),(Input!$M$150*(1+rvanilla)^0.5)-SUM($M175:P175),(Input!$M$150*(1+rvanilla)^0.5)/A8stdlife))</f>
        <v>0</v>
      </c>
      <c r="R175" s="164">
        <f>IF(A8stdlife="n/a","n/a",IF(R$3&gt;(A8stdlife+$E175),(Input!$M$150*(1+rvanilla)^0.5)-SUM($M175:Q175),(Input!$M$150*(1+rvanilla)^0.5)/A8stdlife))</f>
        <v>0</v>
      </c>
      <c r="S175" s="164">
        <f>IF(A8stdlife="n/a","n/a",IF(S$3&gt;(A8stdlife+$E175),(Input!$M$150*(1+rvanilla)^0.5)-SUM($M175:R175),(Input!$M$150*(1+rvanilla)^0.5)/A8stdlife))</f>
        <v>0</v>
      </c>
      <c r="T175" s="164">
        <f>IF(A8stdlife="n/a","n/a",IF(T$3&gt;(A8stdlife+$E175),(Input!$M$150*(1+rvanilla)^0.5)-SUM($M175:S175),(Input!$M$150*(1+rvanilla)^0.5)/A8stdlife))</f>
        <v>0</v>
      </c>
      <c r="U175" s="164">
        <f>IF(A8stdlife="n/a","n/a",IF(U$3&gt;(A8stdlife+$E175),(Input!$M$150*(1+rvanilla)^0.5)-SUM($M175:T175),(Input!$M$150*(1+rvanilla)^0.5)/A8stdlife))</f>
        <v>0</v>
      </c>
      <c r="V175" s="164">
        <f>IF(A8stdlife="n/a","n/a",IF(V$3&gt;(A8stdlife+$E175),(Input!$M$150*(1+rvanilla)^0.5)-SUM($M175:U175),(Input!$M$150*(1+rvanilla)^0.5)/A8stdlife))</f>
        <v>0</v>
      </c>
      <c r="W175" s="164">
        <f>IF(A8stdlife="n/a","n/a",IF(W$3&gt;(A8stdlife+$E175),(Input!$M$150*(1+rvanilla)^0.5)-SUM($M175:V175),(Input!$M$150*(1+rvanilla)^0.5)/A8stdlife))</f>
        <v>0</v>
      </c>
      <c r="X175" s="164">
        <f>IF(A8stdlife="n/a","n/a",IF(X$3&gt;(A8stdlife+$E175),(Input!$M$150*(1+rvanilla)^0.5)-SUM($M175:W175),(Input!$M$150*(1+rvanilla)^0.5)/A8stdlife))</f>
        <v>0</v>
      </c>
      <c r="Y175" s="164">
        <f>IF(A8stdlife="n/a","n/a",IF(Y$3&gt;(A8stdlife+$E175),(Input!$M$150*(1+rvanilla)^0.5)-SUM($M175:X175),(Input!$M$150*(1+rvanilla)^0.5)/A8stdlife))</f>
        <v>0</v>
      </c>
      <c r="Z175" s="164">
        <f>IF(A8stdlife="n/a","n/a",IF(Z$3&gt;(A8stdlife+$E175),(Input!$M$150*(1+rvanilla)^0.5)-SUM($M175:Y175),(Input!$M$150*(1+rvanilla)^0.5)/A8stdlife))</f>
        <v>0</v>
      </c>
      <c r="AA175" s="164">
        <f>IF(A8stdlife="n/a","n/a",IF(AA$3&gt;(A8stdlife+$E175),(Input!$M$150*(1+rvanilla)^0.5)-SUM($M175:Z175),(Input!$M$150*(1+rvanilla)^0.5)/A8stdlife))</f>
        <v>0</v>
      </c>
      <c r="AB175" s="164">
        <f>IF(A8stdlife="n/a","n/a",IF(AB$3&gt;(A8stdlife+$E175),(Input!$M$150*(1+rvanilla)^0.5)-SUM($M175:AA175),(Input!$M$150*(1+rvanilla)^0.5)/A8stdlife))</f>
        <v>0</v>
      </c>
      <c r="AC175" s="164">
        <f>IF(A8stdlife="n/a","n/a",IF(AC$3&gt;(A8stdlife+$E175),(Input!$M$150*(1+rvanilla)^0.5)-SUM($M175:AB175),(Input!$M$150*(1+rvanilla)^0.5)/A8stdlife))</f>
        <v>0</v>
      </c>
      <c r="AD175" s="164">
        <f>IF(A8stdlife="n/a","n/a",IF(AD$3&gt;(A8stdlife+$E175),(Input!$M$150*(1+rvanilla)^0.5)-SUM($M175:AC175),(Input!$M$150*(1+rvanilla)^0.5)/A8stdlife))</f>
        <v>0</v>
      </c>
      <c r="AE175" s="164">
        <f>IF(A8stdlife="n/a","n/a",IF(AE$3&gt;(A8stdlife+$E175),(Input!$M$150*(1+rvanilla)^0.5)-SUM($M175:AD175),(Input!$M$150*(1+rvanilla)^0.5)/A8stdlife))</f>
        <v>0</v>
      </c>
      <c r="AF175" s="164">
        <f>IF(A8stdlife="n/a","n/a",IF(AF$3&gt;(A8stdlife+$E175),(Input!$M$150*(1+rvanilla)^0.5)-SUM($M175:AE175),(Input!$M$150*(1+rvanilla)^0.5)/A8stdlife))</f>
        <v>0</v>
      </c>
      <c r="AG175" s="164">
        <f>IF(A8stdlife="n/a","n/a",IF(AG$3&gt;(A8stdlife+$E175),(Input!$M$150*(1+rvanilla)^0.5)-SUM($M175:AF175),(Input!$M$150*(1+rvanilla)^0.5)/A8stdlife))</f>
        <v>0</v>
      </c>
      <c r="AH175" s="164">
        <f>IF(A8stdlife="n/a","n/a",IF(AH$3&gt;(A8stdlife+$E175),(Input!$M$150*(1+rvanilla)^0.5)-SUM($M175:AG175),(Input!$M$150*(1+rvanilla)^0.5)/A8stdlife))</f>
        <v>0</v>
      </c>
      <c r="AI175" s="164">
        <f>IF(A8stdlife="n/a","n/a",IF(AI$3&gt;(A8stdlife+$E175),(Input!$M$150*(1+rvanilla)^0.5)-SUM($M175:AH175),(Input!$M$150*(1+rvanilla)^0.5)/A8stdlife))</f>
        <v>0</v>
      </c>
      <c r="AJ175" s="164">
        <f>IF(A8stdlife="n/a","n/a",IF(AJ$3&gt;(A8stdlife+$E175),(Input!$M$150*(1+rvanilla)^0.5)-SUM($M175:AI175),(Input!$M$150*(1+rvanilla)^0.5)/A8stdlife))</f>
        <v>0</v>
      </c>
      <c r="AK175" s="164">
        <f>IF(A8stdlife="n/a","n/a",IF(AK$3&gt;(A8stdlife+$E175),(Input!$M$150*(1+rvanilla)^0.5)-SUM($M175:AJ175),(Input!$M$150*(1+rvanilla)^0.5)/A8stdlife))</f>
        <v>0</v>
      </c>
      <c r="AL175" s="164">
        <f>IF(A8stdlife="n/a","n/a",IF(AL$3&gt;(A8stdlife+$E175),(Input!$M$150*(1+rvanilla)^0.5)-SUM($M175:AK175),(Input!$M$150*(1+rvanilla)^0.5)/A8stdlife))</f>
        <v>0</v>
      </c>
      <c r="AM175" s="164">
        <f>IF(A8stdlife="n/a","n/a",IF(AM$3&gt;(A8stdlife+$E175),(Input!$M$150*(1+rvanilla)^0.5)-SUM($M175:AL175),(Input!$M$150*(1+rvanilla)^0.5)/A8stdlife))</f>
        <v>0</v>
      </c>
      <c r="AN175" s="164">
        <f>IF(A8stdlife="n/a","n/a",IF(AN$3&gt;(A8stdlife+$E175),(Input!$M$150*(1+rvanilla)^0.5)-SUM($M175:AM175),(Input!$M$150*(1+rvanilla)^0.5)/A8stdlife))</f>
        <v>0</v>
      </c>
      <c r="AO175" s="164">
        <f>IF(A8stdlife="n/a","n/a",IF(AO$3&gt;(A8stdlife+$E175),(Input!$M$150*(1+rvanilla)^0.5)-SUM($M175:AN175),(Input!$M$150*(1+rvanilla)^0.5)/A8stdlife))</f>
        <v>0</v>
      </c>
      <c r="AP175" s="164">
        <f>IF(A8stdlife="n/a","n/a",IF(AP$3&gt;(A8stdlife+$E175),(Input!$M$150*(1+rvanilla)^0.5)-SUM($M175:AO175),(Input!$M$150*(1+rvanilla)^0.5)/A8stdlife))</f>
        <v>0</v>
      </c>
      <c r="AQ175" s="164">
        <f>IF(A8stdlife="n/a","n/a",IF(AQ$3&gt;(A8stdlife+$E175),(Input!$M$150*(1+rvanilla)^0.5)-SUM($M175:AP175),(Input!$M$150*(1+rvanilla)^0.5)/A8stdlife))</f>
        <v>0</v>
      </c>
      <c r="AR175" s="164">
        <f>IF(A8stdlife="n/a","n/a",IF(AR$3&gt;(A8stdlife+$E175),(Input!$M$150*(1+rvanilla)^0.5)-SUM($M175:AQ175),(Input!$M$150*(1+rvanilla)^0.5)/A8stdlife))</f>
        <v>0</v>
      </c>
      <c r="AS175" s="164">
        <f>IF(A8stdlife="n/a","n/a",IF(AS$3&gt;(A8stdlife+$E175),(Input!$M$150*(1+rvanilla)^0.5)-SUM($M175:AR175),(Input!$M$150*(1+rvanilla)^0.5)/A8stdlife))</f>
        <v>0</v>
      </c>
      <c r="AT175" s="164">
        <f>IF(A8stdlife="n/a","n/a",IF(AT$3&gt;(A8stdlife+$E175),(Input!$M$150*(1+rvanilla)^0.5)-SUM($M175:AS175),(Input!$M$150*(1+rvanilla)^0.5)/A8stdlife))</f>
        <v>0</v>
      </c>
      <c r="AU175" s="164">
        <f>IF(A8stdlife="n/a","n/a",IF(AU$3&gt;(A8stdlife+$E175),(Input!$M$150*(1+rvanilla)^0.5)-SUM($M175:AT175),(Input!$M$150*(1+rvanilla)^0.5)/A8stdlife))</f>
        <v>0</v>
      </c>
      <c r="AV175" s="164">
        <f>IF(A8stdlife="n/a","n/a",IF(AV$3&gt;(A8stdlife+$E175),(Input!$M$150*(1+rvanilla)^0.5)-SUM($M175:AU175),(Input!$M$150*(1+rvanilla)^0.5)/A8stdlife))</f>
        <v>0</v>
      </c>
      <c r="AW175" s="164">
        <f>IF(A8stdlife="n/a","n/a",IF(AW$3&gt;(A8stdlife+$E175),(Input!$M$150*(1+rvanilla)^0.5)-SUM($M175:AV175),(Input!$M$150*(1+rvanilla)^0.5)/A8stdlife))</f>
        <v>0</v>
      </c>
      <c r="AX175" s="164">
        <f>IF(A8stdlife="n/a","n/a",IF(AX$3&gt;(A8stdlife+$E175),(Input!$M$150*(1+rvanilla)^0.5)-SUM($M175:AW175),(Input!$M$150*(1+rvanilla)^0.5)/A8stdlife))</f>
        <v>0</v>
      </c>
      <c r="AY175" s="164">
        <f>IF(A8stdlife="n/a","n/a",IF(AY$3&gt;(A8stdlife+$E175),(Input!$M$150*(1+rvanilla)^0.5)-SUM($M175:AX175),(Input!$M$150*(1+rvanilla)^0.5)/A8stdlife))</f>
        <v>0</v>
      </c>
      <c r="AZ175" s="164">
        <f>IF(A8stdlife="n/a","n/a",IF(AZ$3&gt;(A8stdlife+$E175),(Input!$M$150*(1+rvanilla)^0.5)-SUM($M175:AY175),(Input!$M$150*(1+rvanilla)^0.5)/A8stdlife))</f>
        <v>0</v>
      </c>
      <c r="BA175" s="164">
        <f>IF(A8stdlife="n/a","n/a",IF(BA$3&gt;(A8stdlife+$E175),(Input!$M$150*(1+rvanilla)^0.5)-SUM($M175:AZ175),(Input!$M$150*(1+rvanilla)^0.5)/A8stdlife))</f>
        <v>0</v>
      </c>
      <c r="BB175" s="164">
        <f>IF(A8stdlife="n/a","n/a",IF(BB$3&gt;(A8stdlife+$E175),(Input!$M$150*(1+rvanilla)^0.5)-SUM($M175:BA175),(Input!$M$150*(1+rvanilla)^0.5)/A8stdlife))</f>
        <v>0</v>
      </c>
      <c r="BC175" s="164">
        <f>IF(A8stdlife="n/a","n/a",IF(BC$3&gt;(A8stdlife+$E175),(Input!$M$150*(1+rvanilla)^0.5)-SUM($M175:BB175),(Input!$M$150*(1+rvanilla)^0.5)/A8stdlife))</f>
        <v>0</v>
      </c>
      <c r="BD175" s="164">
        <f>IF(A8stdlife="n/a","n/a",IF(BD$3&gt;(A8stdlife+$E175),(Input!$M$150*(1+rvanilla)^0.5)-SUM($M175:BC175),(Input!$M$150*(1+rvanilla)^0.5)/A8stdlife))</f>
        <v>0</v>
      </c>
      <c r="BE175" s="164">
        <f>IF(A8stdlife="n/a","n/a",IF(BE$3&gt;(A8stdlife+$E175),(Input!$M$150*(1+rvanilla)^0.5)-SUM($M175:BD175),(Input!$M$150*(1+rvanilla)^0.5)/A8stdlife))</f>
        <v>0</v>
      </c>
      <c r="BF175" s="164">
        <f>IF(A8stdlife="n/a","n/a",IF(BF$3&gt;(A8stdlife+$E175),(Input!$M$150*(1+rvanilla)^0.5)-SUM($M175:BE175),(Input!$M$150*(1+rvanilla)^0.5)/A8stdlife))</f>
        <v>0</v>
      </c>
      <c r="BG175" s="164">
        <f>IF(A8stdlife="n/a","n/a",IF(BG$3&gt;(A8stdlife+$E175),(Input!$M$150*(1+rvanilla)^0.5)-SUM($M175:BF175),(Input!$M$150*(1+rvanilla)^0.5)/A8stdlife))</f>
        <v>0</v>
      </c>
      <c r="BH175" s="164">
        <f>IF(A8stdlife="n/a","n/a",IF(BH$3&gt;(A8stdlife+$E175),(Input!$M$150*(1+rvanilla)^0.5)-SUM($M175:BG175),(Input!$M$150*(1+rvanilla)^0.5)/A8stdlife))</f>
        <v>0</v>
      </c>
      <c r="BI175" s="164">
        <f>IF(A8stdlife="n/a","n/a",IF(BI$3&gt;(A8stdlife+$E175),(Input!$M$150*(1+rvanilla)^0.5)-SUM($M175:BH175),(Input!$M$150*(1+rvanilla)^0.5)/A8stdlife))</f>
        <v>0</v>
      </c>
      <c r="BJ175" s="18"/>
      <c r="BK175" s="18"/>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idden="1" outlineLevel="2">
      <c r="A176" s="18"/>
      <c r="B176" s="18"/>
      <c r="C176" s="36"/>
      <c r="D176" s="479"/>
      <c r="E176" s="283">
        <v>8</v>
      </c>
      <c r="F176" s="38"/>
      <c r="G176" s="391"/>
      <c r="H176" s="308"/>
      <c r="I176" s="308"/>
      <c r="J176" s="308"/>
      <c r="K176" s="308"/>
      <c r="L176" s="308"/>
      <c r="M176" s="308"/>
      <c r="N176" s="307"/>
      <c r="O176" s="164">
        <f>IF(A8stdlife="n/a","n/a",IF(O$3&gt;(A8stdlife+$E176),(Input!$N$150*(1+rvanilla)^0.5)-SUM($N176:N176),(Input!$N$150*(1+rvanilla)^0.5)/A8stdlife))</f>
        <v>0</v>
      </c>
      <c r="P176" s="164">
        <f>IF(A8stdlife="n/a","n/a",IF(P$3&gt;(A8stdlife+$E176),(Input!$N$150*(1+rvanilla)^0.5)-SUM($N176:O176),(Input!$N$150*(1+rvanilla)^0.5)/A8stdlife))</f>
        <v>0</v>
      </c>
      <c r="Q176" s="164">
        <f>IF(A8stdlife="n/a","n/a",IF(Q$3&gt;(A8stdlife+$E176),(Input!$N$150*(1+rvanilla)^0.5)-SUM($N176:P176),(Input!$N$150*(1+rvanilla)^0.5)/A8stdlife))</f>
        <v>0</v>
      </c>
      <c r="R176" s="164">
        <f>IF(A8stdlife="n/a","n/a",IF(R$3&gt;(A8stdlife+$E176),(Input!$N$150*(1+rvanilla)^0.5)-SUM($N176:Q176),(Input!$N$150*(1+rvanilla)^0.5)/A8stdlife))</f>
        <v>0</v>
      </c>
      <c r="S176" s="164">
        <f>IF(A8stdlife="n/a","n/a",IF(S$3&gt;(A8stdlife+$E176),(Input!$N$150*(1+rvanilla)^0.5)-SUM($N176:R176),(Input!$N$150*(1+rvanilla)^0.5)/A8stdlife))</f>
        <v>0</v>
      </c>
      <c r="T176" s="164">
        <f>IF(A8stdlife="n/a","n/a",IF(T$3&gt;(A8stdlife+$E176),(Input!$N$150*(1+rvanilla)^0.5)-SUM($N176:S176),(Input!$N$150*(1+rvanilla)^0.5)/A8stdlife))</f>
        <v>0</v>
      </c>
      <c r="U176" s="164">
        <f>IF(A8stdlife="n/a","n/a",IF(U$3&gt;(A8stdlife+$E176),(Input!$N$150*(1+rvanilla)^0.5)-SUM($N176:T176),(Input!$N$150*(1+rvanilla)^0.5)/A8stdlife))</f>
        <v>0</v>
      </c>
      <c r="V176" s="164">
        <f>IF(A8stdlife="n/a","n/a",IF(V$3&gt;(A8stdlife+$E176),(Input!$N$150*(1+rvanilla)^0.5)-SUM($N176:U176),(Input!$N$150*(1+rvanilla)^0.5)/A8stdlife))</f>
        <v>0</v>
      </c>
      <c r="W176" s="164">
        <f>IF(A8stdlife="n/a","n/a",IF(W$3&gt;(A8stdlife+$E176),(Input!$N$150*(1+rvanilla)^0.5)-SUM($N176:V176),(Input!$N$150*(1+rvanilla)^0.5)/A8stdlife))</f>
        <v>0</v>
      </c>
      <c r="X176" s="164">
        <f>IF(A8stdlife="n/a","n/a",IF(X$3&gt;(A8stdlife+$E176),(Input!$N$150*(1+rvanilla)^0.5)-SUM($N176:W176),(Input!$N$150*(1+rvanilla)^0.5)/A8stdlife))</f>
        <v>0</v>
      </c>
      <c r="Y176" s="164">
        <f>IF(A8stdlife="n/a","n/a",IF(Y$3&gt;(A8stdlife+$E176),(Input!$N$150*(1+rvanilla)^0.5)-SUM($N176:X176),(Input!$N$150*(1+rvanilla)^0.5)/A8stdlife))</f>
        <v>0</v>
      </c>
      <c r="Z176" s="164">
        <f>IF(A8stdlife="n/a","n/a",IF(Z$3&gt;(A8stdlife+$E176),(Input!$N$150*(1+rvanilla)^0.5)-SUM($N176:Y176),(Input!$N$150*(1+rvanilla)^0.5)/A8stdlife))</f>
        <v>0</v>
      </c>
      <c r="AA176" s="164">
        <f>IF(A8stdlife="n/a","n/a",IF(AA$3&gt;(A8stdlife+$E176),(Input!$N$150*(1+rvanilla)^0.5)-SUM($N176:Z176),(Input!$N$150*(1+rvanilla)^0.5)/A8stdlife))</f>
        <v>0</v>
      </c>
      <c r="AB176" s="164">
        <f>IF(A8stdlife="n/a","n/a",IF(AB$3&gt;(A8stdlife+$E176),(Input!$N$150*(1+rvanilla)^0.5)-SUM($N176:AA176),(Input!$N$150*(1+rvanilla)^0.5)/A8stdlife))</f>
        <v>0</v>
      </c>
      <c r="AC176" s="164">
        <f>IF(A8stdlife="n/a","n/a",IF(AC$3&gt;(A8stdlife+$E176),(Input!$N$150*(1+rvanilla)^0.5)-SUM($N176:AB176),(Input!$N$150*(1+rvanilla)^0.5)/A8stdlife))</f>
        <v>0</v>
      </c>
      <c r="AD176" s="164">
        <f>IF(A8stdlife="n/a","n/a",IF(AD$3&gt;(A8stdlife+$E176),(Input!$N$150*(1+rvanilla)^0.5)-SUM($N176:AC176),(Input!$N$150*(1+rvanilla)^0.5)/A8stdlife))</f>
        <v>0</v>
      </c>
      <c r="AE176" s="164">
        <f>IF(A8stdlife="n/a","n/a",IF(AE$3&gt;(A8stdlife+$E176),(Input!$N$150*(1+rvanilla)^0.5)-SUM($N176:AD176),(Input!$N$150*(1+rvanilla)^0.5)/A8stdlife))</f>
        <v>0</v>
      </c>
      <c r="AF176" s="164">
        <f>IF(A8stdlife="n/a","n/a",IF(AF$3&gt;(A8stdlife+$E176),(Input!$N$150*(1+rvanilla)^0.5)-SUM($N176:AE176),(Input!$N$150*(1+rvanilla)^0.5)/A8stdlife))</f>
        <v>0</v>
      </c>
      <c r="AG176" s="164">
        <f>IF(A8stdlife="n/a","n/a",IF(AG$3&gt;(A8stdlife+$E176),(Input!$N$150*(1+rvanilla)^0.5)-SUM($N176:AF176),(Input!$N$150*(1+rvanilla)^0.5)/A8stdlife))</f>
        <v>0</v>
      </c>
      <c r="AH176" s="164">
        <f>IF(A8stdlife="n/a","n/a",IF(AH$3&gt;(A8stdlife+$E176),(Input!$N$150*(1+rvanilla)^0.5)-SUM($N176:AG176),(Input!$N$150*(1+rvanilla)^0.5)/A8stdlife))</f>
        <v>0</v>
      </c>
      <c r="AI176" s="164">
        <f>IF(A8stdlife="n/a","n/a",IF(AI$3&gt;(A8stdlife+$E176),(Input!$N$150*(1+rvanilla)^0.5)-SUM($N176:AH176),(Input!$N$150*(1+rvanilla)^0.5)/A8stdlife))</f>
        <v>0</v>
      </c>
      <c r="AJ176" s="164">
        <f>IF(A8stdlife="n/a","n/a",IF(AJ$3&gt;(A8stdlife+$E176),(Input!$N$150*(1+rvanilla)^0.5)-SUM($N176:AI176),(Input!$N$150*(1+rvanilla)^0.5)/A8stdlife))</f>
        <v>0</v>
      </c>
      <c r="AK176" s="164">
        <f>IF(A8stdlife="n/a","n/a",IF(AK$3&gt;(A8stdlife+$E176),(Input!$N$150*(1+rvanilla)^0.5)-SUM($N176:AJ176),(Input!$N$150*(1+rvanilla)^0.5)/A8stdlife))</f>
        <v>0</v>
      </c>
      <c r="AL176" s="164">
        <f>IF(A8stdlife="n/a","n/a",IF(AL$3&gt;(A8stdlife+$E176),(Input!$N$150*(1+rvanilla)^0.5)-SUM($N176:AK176),(Input!$N$150*(1+rvanilla)^0.5)/A8stdlife))</f>
        <v>0</v>
      </c>
      <c r="AM176" s="164">
        <f>IF(A8stdlife="n/a","n/a",IF(AM$3&gt;(A8stdlife+$E176),(Input!$N$150*(1+rvanilla)^0.5)-SUM($N176:AL176),(Input!$N$150*(1+rvanilla)^0.5)/A8stdlife))</f>
        <v>0</v>
      </c>
      <c r="AN176" s="164">
        <f>IF(A8stdlife="n/a","n/a",IF(AN$3&gt;(A8stdlife+$E176),(Input!$N$150*(1+rvanilla)^0.5)-SUM($N176:AM176),(Input!$N$150*(1+rvanilla)^0.5)/A8stdlife))</f>
        <v>0</v>
      </c>
      <c r="AO176" s="164">
        <f>IF(A8stdlife="n/a","n/a",IF(AO$3&gt;(A8stdlife+$E176),(Input!$N$150*(1+rvanilla)^0.5)-SUM($N176:AN176),(Input!$N$150*(1+rvanilla)^0.5)/A8stdlife))</f>
        <v>0</v>
      </c>
      <c r="AP176" s="164">
        <f>IF(A8stdlife="n/a","n/a",IF(AP$3&gt;(A8stdlife+$E176),(Input!$N$150*(1+rvanilla)^0.5)-SUM($N176:AO176),(Input!$N$150*(1+rvanilla)^0.5)/A8stdlife))</f>
        <v>0</v>
      </c>
      <c r="AQ176" s="164">
        <f>IF(A8stdlife="n/a","n/a",IF(AQ$3&gt;(A8stdlife+$E176),(Input!$N$150*(1+rvanilla)^0.5)-SUM($N176:AP176),(Input!$N$150*(1+rvanilla)^0.5)/A8stdlife))</f>
        <v>0</v>
      </c>
      <c r="AR176" s="164">
        <f>IF(A8stdlife="n/a","n/a",IF(AR$3&gt;(A8stdlife+$E176),(Input!$N$150*(1+rvanilla)^0.5)-SUM($N176:AQ176),(Input!$N$150*(1+rvanilla)^0.5)/A8stdlife))</f>
        <v>0</v>
      </c>
      <c r="AS176" s="164">
        <f>IF(A8stdlife="n/a","n/a",IF(AS$3&gt;(A8stdlife+$E176),(Input!$N$150*(1+rvanilla)^0.5)-SUM($N176:AR176),(Input!$N$150*(1+rvanilla)^0.5)/A8stdlife))</f>
        <v>0</v>
      </c>
      <c r="AT176" s="164">
        <f>IF(A8stdlife="n/a","n/a",IF(AT$3&gt;(A8stdlife+$E176),(Input!$N$150*(1+rvanilla)^0.5)-SUM($N176:AS176),(Input!$N$150*(1+rvanilla)^0.5)/A8stdlife))</f>
        <v>0</v>
      </c>
      <c r="AU176" s="164">
        <f>IF(A8stdlife="n/a","n/a",IF(AU$3&gt;(A8stdlife+$E176),(Input!$N$150*(1+rvanilla)^0.5)-SUM($N176:AT176),(Input!$N$150*(1+rvanilla)^0.5)/A8stdlife))</f>
        <v>0</v>
      </c>
      <c r="AV176" s="164">
        <f>IF(A8stdlife="n/a","n/a",IF(AV$3&gt;(A8stdlife+$E176),(Input!$N$150*(1+rvanilla)^0.5)-SUM($N176:AU176),(Input!$N$150*(1+rvanilla)^0.5)/A8stdlife))</f>
        <v>0</v>
      </c>
      <c r="AW176" s="164">
        <f>IF(A8stdlife="n/a","n/a",IF(AW$3&gt;(A8stdlife+$E176),(Input!$N$150*(1+rvanilla)^0.5)-SUM($N176:AV176),(Input!$N$150*(1+rvanilla)^0.5)/A8stdlife))</f>
        <v>0</v>
      </c>
      <c r="AX176" s="164">
        <f>IF(A8stdlife="n/a","n/a",IF(AX$3&gt;(A8stdlife+$E176),(Input!$N$150*(1+rvanilla)^0.5)-SUM($N176:AW176),(Input!$N$150*(1+rvanilla)^0.5)/A8stdlife))</f>
        <v>0</v>
      </c>
      <c r="AY176" s="164">
        <f>IF(A8stdlife="n/a","n/a",IF(AY$3&gt;(A8stdlife+$E176),(Input!$N$150*(1+rvanilla)^0.5)-SUM($N176:AX176),(Input!$N$150*(1+rvanilla)^0.5)/A8stdlife))</f>
        <v>0</v>
      </c>
      <c r="AZ176" s="164">
        <f>IF(A8stdlife="n/a","n/a",IF(AZ$3&gt;(A8stdlife+$E176),(Input!$N$150*(1+rvanilla)^0.5)-SUM($N176:AY176),(Input!$N$150*(1+rvanilla)^0.5)/A8stdlife))</f>
        <v>0</v>
      </c>
      <c r="BA176" s="164">
        <f>IF(A8stdlife="n/a","n/a",IF(BA$3&gt;(A8stdlife+$E176),(Input!$N$150*(1+rvanilla)^0.5)-SUM($N176:AZ176),(Input!$N$150*(1+rvanilla)^0.5)/A8stdlife))</f>
        <v>0</v>
      </c>
      <c r="BB176" s="164">
        <f>IF(A8stdlife="n/a","n/a",IF(BB$3&gt;(A8stdlife+$E176),(Input!$N$150*(1+rvanilla)^0.5)-SUM($N176:BA176),(Input!$N$150*(1+rvanilla)^0.5)/A8stdlife))</f>
        <v>0</v>
      </c>
      <c r="BC176" s="164">
        <f>IF(A8stdlife="n/a","n/a",IF(BC$3&gt;(A8stdlife+$E176),(Input!$N$150*(1+rvanilla)^0.5)-SUM($N176:BB176),(Input!$N$150*(1+rvanilla)^0.5)/A8stdlife))</f>
        <v>0</v>
      </c>
      <c r="BD176" s="164">
        <f>IF(A8stdlife="n/a","n/a",IF(BD$3&gt;(A8stdlife+$E176),(Input!$N$150*(1+rvanilla)^0.5)-SUM($N176:BC176),(Input!$N$150*(1+rvanilla)^0.5)/A8stdlife))</f>
        <v>0</v>
      </c>
      <c r="BE176" s="164">
        <f>IF(A8stdlife="n/a","n/a",IF(BE$3&gt;(A8stdlife+$E176),(Input!$N$150*(1+rvanilla)^0.5)-SUM($N176:BD176),(Input!$N$150*(1+rvanilla)^0.5)/A8stdlife))</f>
        <v>0</v>
      </c>
      <c r="BF176" s="164">
        <f>IF(A8stdlife="n/a","n/a",IF(BF$3&gt;(A8stdlife+$E176),(Input!$N$150*(1+rvanilla)^0.5)-SUM($N176:BE176),(Input!$N$150*(1+rvanilla)^0.5)/A8stdlife))</f>
        <v>0</v>
      </c>
      <c r="BG176" s="164">
        <f>IF(A8stdlife="n/a","n/a",IF(BG$3&gt;(A8stdlife+$E176),(Input!$N$150*(1+rvanilla)^0.5)-SUM($N176:BF176),(Input!$N$150*(1+rvanilla)^0.5)/A8stdlife))</f>
        <v>0</v>
      </c>
      <c r="BH176" s="164">
        <f>IF(A8stdlife="n/a","n/a",IF(BH$3&gt;(A8stdlife+$E176),(Input!$N$150*(1+rvanilla)^0.5)-SUM($N176:BG176),(Input!$N$150*(1+rvanilla)^0.5)/A8stdlife))</f>
        <v>0</v>
      </c>
      <c r="BI176" s="164">
        <f>IF(A8stdlife="n/a","n/a",IF(BI$3&gt;(A8stdlife+$E176),(Input!$N$150*(1+rvanilla)^0.5)-SUM($N176:BH176),(Input!$N$150*(1+rvanilla)^0.5)/A8stdlife))</f>
        <v>0</v>
      </c>
      <c r="BJ176" s="18"/>
      <c r="BK176" s="18"/>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idden="1" outlineLevel="2">
      <c r="A177" s="18"/>
      <c r="B177" s="18"/>
      <c r="C177" s="36"/>
      <c r="D177" s="479"/>
      <c r="E177" s="283">
        <v>9</v>
      </c>
      <c r="F177" s="38"/>
      <c r="G177" s="391"/>
      <c r="H177" s="308"/>
      <c r="I177" s="308"/>
      <c r="J177" s="308"/>
      <c r="K177" s="308"/>
      <c r="L177" s="308"/>
      <c r="M177" s="308"/>
      <c r="N177" s="308"/>
      <c r="O177" s="307"/>
      <c r="P177" s="164">
        <f>IF(A8stdlife="n/a","n/a",IF(P$3&gt;(A8stdlife+$E177),(Input!$O$150*(1+rvanilla)^0.5)-SUM($O177:O177),(Input!$O$150*(1+rvanilla)^0.5)/A8stdlife))</f>
        <v>0</v>
      </c>
      <c r="Q177" s="164">
        <f>IF(A8stdlife="n/a","n/a",IF(Q$3&gt;(A8stdlife+$E177),(Input!$O$150*(1+rvanilla)^0.5)-SUM($O177:P177),(Input!$O$150*(1+rvanilla)^0.5)/A8stdlife))</f>
        <v>0</v>
      </c>
      <c r="R177" s="164">
        <f>IF(A8stdlife="n/a","n/a",IF(R$3&gt;(A8stdlife+$E177),(Input!$O$150*(1+rvanilla)^0.5)-SUM($O177:Q177),(Input!$O$150*(1+rvanilla)^0.5)/A8stdlife))</f>
        <v>0</v>
      </c>
      <c r="S177" s="164">
        <f>IF(A8stdlife="n/a","n/a",IF(S$3&gt;(A8stdlife+$E177),(Input!$O$150*(1+rvanilla)^0.5)-SUM($O177:R177),(Input!$O$150*(1+rvanilla)^0.5)/A8stdlife))</f>
        <v>0</v>
      </c>
      <c r="T177" s="164">
        <f>IF(A8stdlife="n/a","n/a",IF(T$3&gt;(A8stdlife+$E177),(Input!$O$150*(1+rvanilla)^0.5)-SUM($O177:S177),(Input!$O$150*(1+rvanilla)^0.5)/A8stdlife))</f>
        <v>0</v>
      </c>
      <c r="U177" s="164">
        <f>IF(A8stdlife="n/a","n/a",IF(U$3&gt;(A8stdlife+$E177),(Input!$O$150*(1+rvanilla)^0.5)-SUM($O177:T177),(Input!$O$150*(1+rvanilla)^0.5)/A8stdlife))</f>
        <v>0</v>
      </c>
      <c r="V177" s="164">
        <f>IF(A8stdlife="n/a","n/a",IF(V$3&gt;(A8stdlife+$E177),(Input!$O$150*(1+rvanilla)^0.5)-SUM($O177:U177),(Input!$O$150*(1+rvanilla)^0.5)/A8stdlife))</f>
        <v>0</v>
      </c>
      <c r="W177" s="164">
        <f>IF(A8stdlife="n/a","n/a",IF(W$3&gt;(A8stdlife+$E177),(Input!$O$150*(1+rvanilla)^0.5)-SUM($O177:V177),(Input!$O$150*(1+rvanilla)^0.5)/A8stdlife))</f>
        <v>0</v>
      </c>
      <c r="X177" s="164">
        <f>IF(A8stdlife="n/a","n/a",IF(X$3&gt;(A8stdlife+$E177),(Input!$O$150*(1+rvanilla)^0.5)-SUM($O177:W177),(Input!$O$150*(1+rvanilla)^0.5)/A8stdlife))</f>
        <v>0</v>
      </c>
      <c r="Y177" s="164">
        <f>IF(A8stdlife="n/a","n/a",IF(Y$3&gt;(A8stdlife+$E177),(Input!$O$150*(1+rvanilla)^0.5)-SUM($O177:X177),(Input!$O$150*(1+rvanilla)^0.5)/A8stdlife))</f>
        <v>0</v>
      </c>
      <c r="Z177" s="164">
        <f>IF(A8stdlife="n/a","n/a",IF(Z$3&gt;(A8stdlife+$E177),(Input!$O$150*(1+rvanilla)^0.5)-SUM($O177:Y177),(Input!$O$150*(1+rvanilla)^0.5)/A8stdlife))</f>
        <v>0</v>
      </c>
      <c r="AA177" s="164">
        <f>IF(A8stdlife="n/a","n/a",IF(AA$3&gt;(A8stdlife+$E177),(Input!$O$150*(1+rvanilla)^0.5)-SUM($O177:Z177),(Input!$O$150*(1+rvanilla)^0.5)/A8stdlife))</f>
        <v>0</v>
      </c>
      <c r="AB177" s="164">
        <f>IF(A8stdlife="n/a","n/a",IF(AB$3&gt;(A8stdlife+$E177),(Input!$O$150*(1+rvanilla)^0.5)-SUM($O177:AA177),(Input!$O$150*(1+rvanilla)^0.5)/A8stdlife))</f>
        <v>0</v>
      </c>
      <c r="AC177" s="164">
        <f>IF(A8stdlife="n/a","n/a",IF(AC$3&gt;(A8stdlife+$E177),(Input!$O$150*(1+rvanilla)^0.5)-SUM($O177:AB177),(Input!$O$150*(1+rvanilla)^0.5)/A8stdlife))</f>
        <v>0</v>
      </c>
      <c r="AD177" s="164">
        <f>IF(A8stdlife="n/a","n/a",IF(AD$3&gt;(A8stdlife+$E177),(Input!$O$150*(1+rvanilla)^0.5)-SUM($O177:AC177),(Input!$O$150*(1+rvanilla)^0.5)/A8stdlife))</f>
        <v>0</v>
      </c>
      <c r="AE177" s="164">
        <f>IF(A8stdlife="n/a","n/a",IF(AE$3&gt;(A8stdlife+$E177),(Input!$O$150*(1+rvanilla)^0.5)-SUM($O177:AD177),(Input!$O$150*(1+rvanilla)^0.5)/A8stdlife))</f>
        <v>0</v>
      </c>
      <c r="AF177" s="164">
        <f>IF(A8stdlife="n/a","n/a",IF(AF$3&gt;(A8stdlife+$E177),(Input!$O$150*(1+rvanilla)^0.5)-SUM($O177:AE177),(Input!$O$150*(1+rvanilla)^0.5)/A8stdlife))</f>
        <v>0</v>
      </c>
      <c r="AG177" s="164">
        <f>IF(A8stdlife="n/a","n/a",IF(AG$3&gt;(A8stdlife+$E177),(Input!$O$150*(1+rvanilla)^0.5)-SUM($O177:AF177),(Input!$O$150*(1+rvanilla)^0.5)/A8stdlife))</f>
        <v>0</v>
      </c>
      <c r="AH177" s="164">
        <f>IF(A8stdlife="n/a","n/a",IF(AH$3&gt;(A8stdlife+$E177),(Input!$O$150*(1+rvanilla)^0.5)-SUM($O177:AG177),(Input!$O$150*(1+rvanilla)^0.5)/A8stdlife))</f>
        <v>0</v>
      </c>
      <c r="AI177" s="164">
        <f>IF(A8stdlife="n/a","n/a",IF(AI$3&gt;(A8stdlife+$E177),(Input!$O$150*(1+rvanilla)^0.5)-SUM($O177:AH177),(Input!$O$150*(1+rvanilla)^0.5)/A8stdlife))</f>
        <v>0</v>
      </c>
      <c r="AJ177" s="164">
        <f>IF(A8stdlife="n/a","n/a",IF(AJ$3&gt;(A8stdlife+$E177),(Input!$O$150*(1+rvanilla)^0.5)-SUM($O177:AI177),(Input!$O$150*(1+rvanilla)^0.5)/A8stdlife))</f>
        <v>0</v>
      </c>
      <c r="AK177" s="164">
        <f>IF(A8stdlife="n/a","n/a",IF(AK$3&gt;(A8stdlife+$E177),(Input!$O$150*(1+rvanilla)^0.5)-SUM($O177:AJ177),(Input!$O$150*(1+rvanilla)^0.5)/A8stdlife))</f>
        <v>0</v>
      </c>
      <c r="AL177" s="164">
        <f>IF(A8stdlife="n/a","n/a",IF(AL$3&gt;(A8stdlife+$E177),(Input!$O$150*(1+rvanilla)^0.5)-SUM($O177:AK177),(Input!$O$150*(1+rvanilla)^0.5)/A8stdlife))</f>
        <v>0</v>
      </c>
      <c r="AM177" s="164">
        <f>IF(A8stdlife="n/a","n/a",IF(AM$3&gt;(A8stdlife+$E177),(Input!$O$150*(1+rvanilla)^0.5)-SUM($O177:AL177),(Input!$O$150*(1+rvanilla)^0.5)/A8stdlife))</f>
        <v>0</v>
      </c>
      <c r="AN177" s="164">
        <f>IF(A8stdlife="n/a","n/a",IF(AN$3&gt;(A8stdlife+$E177),(Input!$O$150*(1+rvanilla)^0.5)-SUM($O177:AM177),(Input!$O$150*(1+rvanilla)^0.5)/A8stdlife))</f>
        <v>0</v>
      </c>
      <c r="AO177" s="164">
        <f>IF(A8stdlife="n/a","n/a",IF(AO$3&gt;(A8stdlife+$E177),(Input!$O$150*(1+rvanilla)^0.5)-SUM($O177:AN177),(Input!$O$150*(1+rvanilla)^0.5)/A8stdlife))</f>
        <v>0</v>
      </c>
      <c r="AP177" s="164">
        <f>IF(A8stdlife="n/a","n/a",IF(AP$3&gt;(A8stdlife+$E177),(Input!$O$150*(1+rvanilla)^0.5)-SUM($O177:AO177),(Input!$O$150*(1+rvanilla)^0.5)/A8stdlife))</f>
        <v>0</v>
      </c>
      <c r="AQ177" s="164">
        <f>IF(A8stdlife="n/a","n/a",IF(AQ$3&gt;(A8stdlife+$E177),(Input!$O$150*(1+rvanilla)^0.5)-SUM($O177:AP177),(Input!$O$150*(1+rvanilla)^0.5)/A8stdlife))</f>
        <v>0</v>
      </c>
      <c r="AR177" s="164">
        <f>IF(A8stdlife="n/a","n/a",IF(AR$3&gt;(A8stdlife+$E177),(Input!$O$150*(1+rvanilla)^0.5)-SUM($O177:AQ177),(Input!$O$150*(1+rvanilla)^0.5)/A8stdlife))</f>
        <v>0</v>
      </c>
      <c r="AS177" s="164">
        <f>IF(A8stdlife="n/a","n/a",IF(AS$3&gt;(A8stdlife+$E177),(Input!$O$150*(1+rvanilla)^0.5)-SUM($O177:AR177),(Input!$O$150*(1+rvanilla)^0.5)/A8stdlife))</f>
        <v>0</v>
      </c>
      <c r="AT177" s="164">
        <f>IF(A8stdlife="n/a","n/a",IF(AT$3&gt;(A8stdlife+$E177),(Input!$O$150*(1+rvanilla)^0.5)-SUM($O177:AS177),(Input!$O$150*(1+rvanilla)^0.5)/A8stdlife))</f>
        <v>0</v>
      </c>
      <c r="AU177" s="164">
        <f>IF(A8stdlife="n/a","n/a",IF(AU$3&gt;(A8stdlife+$E177),(Input!$O$150*(1+rvanilla)^0.5)-SUM($O177:AT177),(Input!$O$150*(1+rvanilla)^0.5)/A8stdlife))</f>
        <v>0</v>
      </c>
      <c r="AV177" s="164">
        <f>IF(A8stdlife="n/a","n/a",IF(AV$3&gt;(A8stdlife+$E177),(Input!$O$150*(1+rvanilla)^0.5)-SUM($O177:AU177),(Input!$O$150*(1+rvanilla)^0.5)/A8stdlife))</f>
        <v>0</v>
      </c>
      <c r="AW177" s="164">
        <f>IF(A8stdlife="n/a","n/a",IF(AW$3&gt;(A8stdlife+$E177),(Input!$O$150*(1+rvanilla)^0.5)-SUM($O177:AV177),(Input!$O$150*(1+rvanilla)^0.5)/A8stdlife))</f>
        <v>0</v>
      </c>
      <c r="AX177" s="164">
        <f>IF(A8stdlife="n/a","n/a",IF(AX$3&gt;(A8stdlife+$E177),(Input!$O$150*(1+rvanilla)^0.5)-SUM($O177:AW177),(Input!$O$150*(1+rvanilla)^0.5)/A8stdlife))</f>
        <v>0</v>
      </c>
      <c r="AY177" s="164">
        <f>IF(A8stdlife="n/a","n/a",IF(AY$3&gt;(A8stdlife+$E177),(Input!$O$150*(1+rvanilla)^0.5)-SUM($O177:AX177),(Input!$O$150*(1+rvanilla)^0.5)/A8stdlife))</f>
        <v>0</v>
      </c>
      <c r="AZ177" s="164">
        <f>IF(A8stdlife="n/a","n/a",IF(AZ$3&gt;(A8stdlife+$E177),(Input!$O$150*(1+rvanilla)^0.5)-SUM($O177:AY177),(Input!$O$150*(1+rvanilla)^0.5)/A8stdlife))</f>
        <v>0</v>
      </c>
      <c r="BA177" s="164">
        <f>IF(A8stdlife="n/a","n/a",IF(BA$3&gt;(A8stdlife+$E177),(Input!$O$150*(1+rvanilla)^0.5)-SUM($O177:AZ177),(Input!$O$150*(1+rvanilla)^0.5)/A8stdlife))</f>
        <v>0</v>
      </c>
      <c r="BB177" s="164">
        <f>IF(A8stdlife="n/a","n/a",IF(BB$3&gt;(A8stdlife+$E177),(Input!$O$150*(1+rvanilla)^0.5)-SUM($O177:BA177),(Input!$O$150*(1+rvanilla)^0.5)/A8stdlife))</f>
        <v>0</v>
      </c>
      <c r="BC177" s="164">
        <f>IF(A8stdlife="n/a","n/a",IF(BC$3&gt;(A8stdlife+$E177),(Input!$O$150*(1+rvanilla)^0.5)-SUM($O177:BB177),(Input!$O$150*(1+rvanilla)^0.5)/A8stdlife))</f>
        <v>0</v>
      </c>
      <c r="BD177" s="164">
        <f>IF(A8stdlife="n/a","n/a",IF(BD$3&gt;(A8stdlife+$E177),(Input!$O$150*(1+rvanilla)^0.5)-SUM($O177:BC177),(Input!$O$150*(1+rvanilla)^0.5)/A8stdlife))</f>
        <v>0</v>
      </c>
      <c r="BE177" s="164">
        <f>IF(A8stdlife="n/a","n/a",IF(BE$3&gt;(A8stdlife+$E177),(Input!$O$150*(1+rvanilla)^0.5)-SUM($O177:BD177),(Input!$O$150*(1+rvanilla)^0.5)/A8stdlife))</f>
        <v>0</v>
      </c>
      <c r="BF177" s="164">
        <f>IF(A8stdlife="n/a","n/a",IF(BF$3&gt;(A8stdlife+$E177),(Input!$O$150*(1+rvanilla)^0.5)-SUM($O177:BE177),(Input!$O$150*(1+rvanilla)^0.5)/A8stdlife))</f>
        <v>0</v>
      </c>
      <c r="BG177" s="164">
        <f>IF(A8stdlife="n/a","n/a",IF(BG$3&gt;(A8stdlife+$E177),(Input!$O$150*(1+rvanilla)^0.5)-SUM($O177:BF177),(Input!$O$150*(1+rvanilla)^0.5)/A8stdlife))</f>
        <v>0</v>
      </c>
      <c r="BH177" s="164">
        <f>IF(A8stdlife="n/a","n/a",IF(BH$3&gt;(A8stdlife+$E177),(Input!$O$150*(1+rvanilla)^0.5)-SUM($O177:BG177),(Input!$O$150*(1+rvanilla)^0.5)/A8stdlife))</f>
        <v>0</v>
      </c>
      <c r="BI177" s="164">
        <f>IF(A8stdlife="n/a","n/a",IF(BI$3&gt;(A8stdlife+$E177),(Input!$O$150*(1+rvanilla)^0.5)-SUM($O177:BH177),(Input!$O$150*(1+rvanilla)^0.5)/A8stdlife))</f>
        <v>0</v>
      </c>
      <c r="BJ177" s="18"/>
      <c r="BK177" s="18"/>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idden="1" outlineLevel="2">
      <c r="A178" s="18"/>
      <c r="B178" s="18"/>
      <c r="C178" s="36"/>
      <c r="D178" s="479"/>
      <c r="E178" s="284">
        <v>10</v>
      </c>
      <c r="F178" s="38"/>
      <c r="G178" s="391"/>
      <c r="H178" s="308"/>
      <c r="I178" s="308"/>
      <c r="J178" s="308"/>
      <c r="K178" s="308"/>
      <c r="L178" s="308"/>
      <c r="M178" s="308"/>
      <c r="N178" s="308"/>
      <c r="O178" s="308"/>
      <c r="P178" s="307"/>
      <c r="Q178" s="164">
        <f>IF(A8stdlife="n/a","n/a",IF(Q$3&gt;(A8stdlife+$E178),(Input!$P$150*(1+rvanilla)^0.5)-SUM($P178:P178),(Input!$P$150*(1+rvanilla)^0.5)/A8stdlife))</f>
        <v>0</v>
      </c>
      <c r="R178" s="164">
        <f>IF(A8stdlife="n/a","n/a",IF(R$3&gt;(A8stdlife+$E178),(Input!$P$150*(1+rvanilla)^0.5)-SUM($P178:Q178),(Input!$P$150*(1+rvanilla)^0.5)/A8stdlife))</f>
        <v>0</v>
      </c>
      <c r="S178" s="164">
        <f>IF(A8stdlife="n/a","n/a",IF(S$3&gt;(A8stdlife+$E178),(Input!$P$150*(1+rvanilla)^0.5)-SUM($P178:R178),(Input!$P$150*(1+rvanilla)^0.5)/A8stdlife))</f>
        <v>0</v>
      </c>
      <c r="T178" s="164">
        <f>IF(A8stdlife="n/a","n/a",IF(T$3&gt;(A8stdlife+$E178),(Input!$P$150*(1+rvanilla)^0.5)-SUM($P178:S178),(Input!$P$150*(1+rvanilla)^0.5)/A8stdlife))</f>
        <v>0</v>
      </c>
      <c r="U178" s="164">
        <f>IF(A8stdlife="n/a","n/a",IF(U$3&gt;(A8stdlife+$E178),(Input!$P$150*(1+rvanilla)^0.5)-SUM($P178:T178),(Input!$P$150*(1+rvanilla)^0.5)/A8stdlife))</f>
        <v>0</v>
      </c>
      <c r="V178" s="164">
        <f>IF(A8stdlife="n/a","n/a",IF(V$3&gt;(A8stdlife+$E178),(Input!$P$150*(1+rvanilla)^0.5)-SUM($P178:U178),(Input!$P$150*(1+rvanilla)^0.5)/A8stdlife))</f>
        <v>0</v>
      </c>
      <c r="W178" s="164">
        <f>IF(A8stdlife="n/a","n/a",IF(W$3&gt;(A8stdlife+$E178),(Input!$P$150*(1+rvanilla)^0.5)-SUM($P178:V178),(Input!$P$150*(1+rvanilla)^0.5)/A8stdlife))</f>
        <v>0</v>
      </c>
      <c r="X178" s="164">
        <f>IF(A8stdlife="n/a","n/a",IF(X$3&gt;(A8stdlife+$E178),(Input!$P$150*(1+rvanilla)^0.5)-SUM($P178:W178),(Input!$P$150*(1+rvanilla)^0.5)/A8stdlife))</f>
        <v>0</v>
      </c>
      <c r="Y178" s="164">
        <f>IF(A8stdlife="n/a","n/a",IF(Y$3&gt;(A8stdlife+$E178),(Input!$P$150*(1+rvanilla)^0.5)-SUM($P178:X178),(Input!$P$150*(1+rvanilla)^0.5)/A8stdlife))</f>
        <v>0</v>
      </c>
      <c r="Z178" s="164">
        <f>IF(A8stdlife="n/a","n/a",IF(Z$3&gt;(A8stdlife+$E178),(Input!$P$150*(1+rvanilla)^0.5)-SUM($P178:Y178),(Input!$P$150*(1+rvanilla)^0.5)/A8stdlife))</f>
        <v>0</v>
      </c>
      <c r="AA178" s="164">
        <f>IF(A8stdlife="n/a","n/a",IF(AA$3&gt;(A8stdlife+$E178),(Input!$P$150*(1+rvanilla)^0.5)-SUM($P178:Z178),(Input!$P$150*(1+rvanilla)^0.5)/A8stdlife))</f>
        <v>0</v>
      </c>
      <c r="AB178" s="164">
        <f>IF(A8stdlife="n/a","n/a",IF(AB$3&gt;(A8stdlife+$E178),(Input!$P$150*(1+rvanilla)^0.5)-SUM($P178:AA178),(Input!$P$150*(1+rvanilla)^0.5)/A8stdlife))</f>
        <v>0</v>
      </c>
      <c r="AC178" s="164">
        <f>IF(A8stdlife="n/a","n/a",IF(AC$3&gt;(A8stdlife+$E178),(Input!$P$150*(1+rvanilla)^0.5)-SUM($P178:AB178),(Input!$P$150*(1+rvanilla)^0.5)/A8stdlife))</f>
        <v>0</v>
      </c>
      <c r="AD178" s="164">
        <f>IF(A8stdlife="n/a","n/a",IF(AD$3&gt;(A8stdlife+$E178),(Input!$P$150*(1+rvanilla)^0.5)-SUM($P178:AC178),(Input!$P$150*(1+rvanilla)^0.5)/A8stdlife))</f>
        <v>0</v>
      </c>
      <c r="AE178" s="164">
        <f>IF(A8stdlife="n/a","n/a",IF(AE$3&gt;(A8stdlife+$E178),(Input!$P$150*(1+rvanilla)^0.5)-SUM($P178:AD178),(Input!$P$150*(1+rvanilla)^0.5)/A8stdlife))</f>
        <v>0</v>
      </c>
      <c r="AF178" s="164">
        <f>IF(A8stdlife="n/a","n/a",IF(AF$3&gt;(A8stdlife+$E178),(Input!$P$150*(1+rvanilla)^0.5)-SUM($P178:AE178),(Input!$P$150*(1+rvanilla)^0.5)/A8stdlife))</f>
        <v>0</v>
      </c>
      <c r="AG178" s="164">
        <f>IF(A8stdlife="n/a","n/a",IF(AG$3&gt;(A8stdlife+$E178),(Input!$P$150*(1+rvanilla)^0.5)-SUM($P178:AF178),(Input!$P$150*(1+rvanilla)^0.5)/A8stdlife))</f>
        <v>0</v>
      </c>
      <c r="AH178" s="164">
        <f>IF(A8stdlife="n/a","n/a",IF(AH$3&gt;(A8stdlife+$E178),(Input!$P$150*(1+rvanilla)^0.5)-SUM($P178:AG178),(Input!$P$150*(1+rvanilla)^0.5)/A8stdlife))</f>
        <v>0</v>
      </c>
      <c r="AI178" s="164">
        <f>IF(A8stdlife="n/a","n/a",IF(AI$3&gt;(A8stdlife+$E178),(Input!$P$150*(1+rvanilla)^0.5)-SUM($P178:AH178),(Input!$P$150*(1+rvanilla)^0.5)/A8stdlife))</f>
        <v>0</v>
      </c>
      <c r="AJ178" s="164">
        <f>IF(A8stdlife="n/a","n/a",IF(AJ$3&gt;(A8stdlife+$E178),(Input!$P$150*(1+rvanilla)^0.5)-SUM($P178:AI178),(Input!$P$150*(1+rvanilla)^0.5)/A8stdlife))</f>
        <v>0</v>
      </c>
      <c r="AK178" s="164">
        <f>IF(A8stdlife="n/a","n/a",IF(AK$3&gt;(A8stdlife+$E178),(Input!$P$150*(1+rvanilla)^0.5)-SUM($P178:AJ178),(Input!$P$150*(1+rvanilla)^0.5)/A8stdlife))</f>
        <v>0</v>
      </c>
      <c r="AL178" s="164">
        <f>IF(A8stdlife="n/a","n/a",IF(AL$3&gt;(A8stdlife+$E178),(Input!$P$150*(1+rvanilla)^0.5)-SUM($P178:AK178),(Input!$P$150*(1+rvanilla)^0.5)/A8stdlife))</f>
        <v>0</v>
      </c>
      <c r="AM178" s="164">
        <f>IF(A8stdlife="n/a","n/a",IF(AM$3&gt;(A8stdlife+$E178),(Input!$P$150*(1+rvanilla)^0.5)-SUM($P178:AL178),(Input!$P$150*(1+rvanilla)^0.5)/A8stdlife))</f>
        <v>0</v>
      </c>
      <c r="AN178" s="164">
        <f>IF(A8stdlife="n/a","n/a",IF(AN$3&gt;(A8stdlife+$E178),(Input!$P$150*(1+rvanilla)^0.5)-SUM($P178:AM178),(Input!$P$150*(1+rvanilla)^0.5)/A8stdlife))</f>
        <v>0</v>
      </c>
      <c r="AO178" s="164">
        <f>IF(A8stdlife="n/a","n/a",IF(AO$3&gt;(A8stdlife+$E178),(Input!$P$150*(1+rvanilla)^0.5)-SUM($P178:AN178),(Input!$P$150*(1+rvanilla)^0.5)/A8stdlife))</f>
        <v>0</v>
      </c>
      <c r="AP178" s="164">
        <f>IF(A8stdlife="n/a","n/a",IF(AP$3&gt;(A8stdlife+$E178),(Input!$P$150*(1+rvanilla)^0.5)-SUM($P178:AO178),(Input!$P$150*(1+rvanilla)^0.5)/A8stdlife))</f>
        <v>0</v>
      </c>
      <c r="AQ178" s="164">
        <f>IF(A8stdlife="n/a","n/a",IF(AQ$3&gt;(A8stdlife+$E178),(Input!$P$150*(1+rvanilla)^0.5)-SUM($P178:AP178),(Input!$P$150*(1+rvanilla)^0.5)/A8stdlife))</f>
        <v>0</v>
      </c>
      <c r="AR178" s="164">
        <f>IF(A8stdlife="n/a","n/a",IF(AR$3&gt;(A8stdlife+$E178),(Input!$P$150*(1+rvanilla)^0.5)-SUM($P178:AQ178),(Input!$P$150*(1+rvanilla)^0.5)/A8stdlife))</f>
        <v>0</v>
      </c>
      <c r="AS178" s="164">
        <f>IF(A8stdlife="n/a","n/a",IF(AS$3&gt;(A8stdlife+$E178),(Input!$P$150*(1+rvanilla)^0.5)-SUM($P178:AR178),(Input!$P$150*(1+rvanilla)^0.5)/A8stdlife))</f>
        <v>0</v>
      </c>
      <c r="AT178" s="164">
        <f>IF(A8stdlife="n/a","n/a",IF(AT$3&gt;(A8stdlife+$E178),(Input!$P$150*(1+rvanilla)^0.5)-SUM($P178:AS178),(Input!$P$150*(1+rvanilla)^0.5)/A8stdlife))</f>
        <v>0</v>
      </c>
      <c r="AU178" s="164">
        <f>IF(A8stdlife="n/a","n/a",IF(AU$3&gt;(A8stdlife+$E178),(Input!$P$150*(1+rvanilla)^0.5)-SUM($P178:AT178),(Input!$P$150*(1+rvanilla)^0.5)/A8stdlife))</f>
        <v>0</v>
      </c>
      <c r="AV178" s="164">
        <f>IF(A8stdlife="n/a","n/a",IF(AV$3&gt;(A8stdlife+$E178),(Input!$P$150*(1+rvanilla)^0.5)-SUM($P178:AU178),(Input!$P$150*(1+rvanilla)^0.5)/A8stdlife))</f>
        <v>0</v>
      </c>
      <c r="AW178" s="164">
        <f>IF(A8stdlife="n/a","n/a",IF(AW$3&gt;(A8stdlife+$E178),(Input!$P$150*(1+rvanilla)^0.5)-SUM($P178:AV178),(Input!$P$150*(1+rvanilla)^0.5)/A8stdlife))</f>
        <v>0</v>
      </c>
      <c r="AX178" s="164">
        <f>IF(A8stdlife="n/a","n/a",IF(AX$3&gt;(A8stdlife+$E178),(Input!$P$150*(1+rvanilla)^0.5)-SUM($P178:AW178),(Input!$P$150*(1+rvanilla)^0.5)/A8stdlife))</f>
        <v>0</v>
      </c>
      <c r="AY178" s="164">
        <f>IF(A8stdlife="n/a","n/a",IF(AY$3&gt;(A8stdlife+$E178),(Input!$P$150*(1+rvanilla)^0.5)-SUM($P178:AX178),(Input!$P$150*(1+rvanilla)^0.5)/A8stdlife))</f>
        <v>0</v>
      </c>
      <c r="AZ178" s="164">
        <f>IF(A8stdlife="n/a","n/a",IF(AZ$3&gt;(A8stdlife+$E178),(Input!$P$150*(1+rvanilla)^0.5)-SUM($P178:AY178),(Input!$P$150*(1+rvanilla)^0.5)/A8stdlife))</f>
        <v>0</v>
      </c>
      <c r="BA178" s="164">
        <f>IF(A8stdlife="n/a","n/a",IF(BA$3&gt;(A8stdlife+$E178),(Input!$P$150*(1+rvanilla)^0.5)-SUM($P178:AZ178),(Input!$P$150*(1+rvanilla)^0.5)/A8stdlife))</f>
        <v>0</v>
      </c>
      <c r="BB178" s="164">
        <f>IF(A8stdlife="n/a","n/a",IF(BB$3&gt;(A8stdlife+$E178),(Input!$P$150*(1+rvanilla)^0.5)-SUM($P178:BA178),(Input!$P$150*(1+rvanilla)^0.5)/A8stdlife))</f>
        <v>0</v>
      </c>
      <c r="BC178" s="164">
        <f>IF(A8stdlife="n/a","n/a",IF(BC$3&gt;(A8stdlife+$E178),(Input!$P$150*(1+rvanilla)^0.5)-SUM($P178:BB178),(Input!$P$150*(1+rvanilla)^0.5)/A8stdlife))</f>
        <v>0</v>
      </c>
      <c r="BD178" s="164">
        <f>IF(A8stdlife="n/a","n/a",IF(BD$3&gt;(A8stdlife+$E178),(Input!$P$150*(1+rvanilla)^0.5)-SUM($P178:BC178),(Input!$P$150*(1+rvanilla)^0.5)/A8stdlife))</f>
        <v>0</v>
      </c>
      <c r="BE178" s="164">
        <f>IF(A8stdlife="n/a","n/a",IF(BE$3&gt;(A8stdlife+$E178),(Input!$P$150*(1+rvanilla)^0.5)-SUM($P178:BD178),(Input!$P$150*(1+rvanilla)^0.5)/A8stdlife))</f>
        <v>0</v>
      </c>
      <c r="BF178" s="164">
        <f>IF(A8stdlife="n/a","n/a",IF(BF$3&gt;(A8stdlife+$E178),(Input!$P$150*(1+rvanilla)^0.5)-SUM($P178:BE178),(Input!$P$150*(1+rvanilla)^0.5)/A8stdlife))</f>
        <v>0</v>
      </c>
      <c r="BG178" s="164">
        <f>IF(A8stdlife="n/a","n/a",IF(BG$3&gt;(A8stdlife+$E178),(Input!$P$150*(1+rvanilla)^0.5)-SUM($P178:BF178),(Input!$P$150*(1+rvanilla)^0.5)/A8stdlife))</f>
        <v>0</v>
      </c>
      <c r="BH178" s="164">
        <f>IF(A8stdlife="n/a","n/a",IF(BH$3&gt;(A8stdlife+$E178),(Input!$P$150*(1+rvanilla)^0.5)-SUM($P178:BG178),(Input!$P$150*(1+rvanilla)^0.5)/A8stdlife))</f>
        <v>0</v>
      </c>
      <c r="BI178" s="164">
        <f>IF(A8stdlife="n/a","n/a",IF(BI$3&gt;(A8stdlife+$E178),(Input!$P$150*(1+rvanilla)^0.5)-SUM($P178:BH178),(Input!$P$150*(1+rvanilla)^0.5)/A8stdlife))</f>
        <v>0</v>
      </c>
      <c r="BJ178" s="18"/>
      <c r="BK178" s="1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idden="1" outlineLevel="1">
      <c r="A179" s="18"/>
      <c r="B179" s="18"/>
      <c r="C179" s="36" t="str">
        <f>Asset8</f>
        <v>Transmission &amp; Zone emergency spares</v>
      </c>
      <c r="D179" s="18"/>
      <c r="E179" s="18"/>
      <c r="F179" s="33"/>
      <c r="G179" s="161">
        <f t="shared" ref="G179:AL179" si="51">SUM(G167:G178)</f>
        <v>6.006699794995931E-2</v>
      </c>
      <c r="H179" s="161">
        <f t="shared" si="51"/>
        <v>6.006699794995931E-2</v>
      </c>
      <c r="I179" s="161">
        <f t="shared" si="51"/>
        <v>6.006699794995931E-2</v>
      </c>
      <c r="J179" s="161">
        <f t="shared" si="51"/>
        <v>6.006699794995931E-2</v>
      </c>
      <c r="K179" s="161">
        <f t="shared" si="51"/>
        <v>6.006699794995931E-2</v>
      </c>
      <c r="L179" s="161">
        <f t="shared" si="51"/>
        <v>6.006699794995931E-2</v>
      </c>
      <c r="M179" s="161">
        <f t="shared" si="51"/>
        <v>6.006699794995931E-2</v>
      </c>
      <c r="N179" s="161">
        <f t="shared" si="51"/>
        <v>6.006699794995931E-2</v>
      </c>
      <c r="O179" s="161">
        <f t="shared" si="51"/>
        <v>6.006699794995931E-2</v>
      </c>
      <c r="P179" s="161">
        <f t="shared" si="51"/>
        <v>6.006699794995931E-2</v>
      </c>
      <c r="Q179" s="161">
        <f t="shared" si="51"/>
        <v>6.006699794995931E-2</v>
      </c>
      <c r="R179" s="161">
        <f t="shared" si="51"/>
        <v>6.006699794995931E-2</v>
      </c>
      <c r="S179" s="161">
        <f t="shared" si="51"/>
        <v>6.006699794995931E-2</v>
      </c>
      <c r="T179" s="161">
        <f t="shared" si="51"/>
        <v>6.006699794995931E-2</v>
      </c>
      <c r="U179" s="161">
        <f t="shared" si="51"/>
        <v>6.006699794995931E-2</v>
      </c>
      <c r="V179" s="161">
        <f t="shared" si="51"/>
        <v>6.006699794995931E-2</v>
      </c>
      <c r="W179" s="161">
        <f t="shared" si="51"/>
        <v>6.006699794995931E-2</v>
      </c>
      <c r="X179" s="161">
        <f t="shared" si="51"/>
        <v>6.006699794995931E-2</v>
      </c>
      <c r="Y179" s="161">
        <f t="shared" si="51"/>
        <v>6.006699794995931E-2</v>
      </c>
      <c r="Z179" s="161">
        <f t="shared" si="51"/>
        <v>6.006699794995931E-2</v>
      </c>
      <c r="AA179" s="161">
        <f t="shared" si="51"/>
        <v>6.006699794995931E-2</v>
      </c>
      <c r="AB179" s="161">
        <f t="shared" si="51"/>
        <v>6.006699794995931E-2</v>
      </c>
      <c r="AC179" s="161">
        <f t="shared" si="51"/>
        <v>6.006699794995931E-2</v>
      </c>
      <c r="AD179" s="161">
        <f t="shared" si="51"/>
        <v>6.006699794995931E-2</v>
      </c>
      <c r="AE179" s="161">
        <f t="shared" si="51"/>
        <v>6.006699794995931E-2</v>
      </c>
      <c r="AF179" s="161">
        <f t="shared" si="51"/>
        <v>6.006699794995931E-2</v>
      </c>
      <c r="AG179" s="161">
        <f t="shared" si="51"/>
        <v>6.006699794995931E-2</v>
      </c>
      <c r="AH179" s="161">
        <f t="shared" si="51"/>
        <v>6.006699794995931E-2</v>
      </c>
      <c r="AI179" s="161">
        <f t="shared" si="51"/>
        <v>6.006699794995931E-2</v>
      </c>
      <c r="AJ179" s="161">
        <f t="shared" si="51"/>
        <v>6.006699794995931E-2</v>
      </c>
      <c r="AK179" s="161">
        <f t="shared" si="51"/>
        <v>6.006699794995931E-2</v>
      </c>
      <c r="AL179" s="161">
        <f t="shared" si="51"/>
        <v>6.006699794995931E-2</v>
      </c>
      <c r="AM179" s="161">
        <f t="shared" ref="AM179:BI179" si="52">SUM(AM167:AM178)</f>
        <v>6.006699794995931E-2</v>
      </c>
      <c r="AN179" s="161">
        <f t="shared" si="52"/>
        <v>6.006699794995931E-2</v>
      </c>
      <c r="AO179" s="161">
        <f t="shared" si="52"/>
        <v>6.006699794995931E-2</v>
      </c>
      <c r="AP179" s="161">
        <f t="shared" si="52"/>
        <v>0</v>
      </c>
      <c r="AQ179" s="161">
        <f t="shared" si="52"/>
        <v>0</v>
      </c>
      <c r="AR179" s="161">
        <f t="shared" si="52"/>
        <v>0</v>
      </c>
      <c r="AS179" s="161">
        <f t="shared" si="52"/>
        <v>0</v>
      </c>
      <c r="AT179" s="161">
        <f t="shared" si="52"/>
        <v>0</v>
      </c>
      <c r="AU179" s="161">
        <f t="shared" si="52"/>
        <v>0</v>
      </c>
      <c r="AV179" s="161">
        <f t="shared" si="52"/>
        <v>0</v>
      </c>
      <c r="AW179" s="161">
        <f t="shared" si="52"/>
        <v>0</v>
      </c>
      <c r="AX179" s="161">
        <f t="shared" si="52"/>
        <v>0</v>
      </c>
      <c r="AY179" s="161">
        <f t="shared" si="52"/>
        <v>0</v>
      </c>
      <c r="AZ179" s="161">
        <f t="shared" si="52"/>
        <v>0</v>
      </c>
      <c r="BA179" s="161">
        <f t="shared" si="52"/>
        <v>0</v>
      </c>
      <c r="BB179" s="161">
        <f t="shared" si="52"/>
        <v>0</v>
      </c>
      <c r="BC179" s="161">
        <f t="shared" si="52"/>
        <v>0</v>
      </c>
      <c r="BD179" s="161">
        <f t="shared" si="52"/>
        <v>0</v>
      </c>
      <c r="BE179" s="161">
        <f t="shared" si="52"/>
        <v>0</v>
      </c>
      <c r="BF179" s="161">
        <f t="shared" si="52"/>
        <v>0</v>
      </c>
      <c r="BG179" s="161">
        <f t="shared" si="52"/>
        <v>0</v>
      </c>
      <c r="BH179" s="161">
        <f t="shared" si="52"/>
        <v>0</v>
      </c>
      <c r="BI179" s="161">
        <f t="shared" si="52"/>
        <v>0</v>
      </c>
      <c r="BJ179" s="18"/>
      <c r="BK179" s="18"/>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t="12.75" hidden="1" customHeight="1" outlineLevel="2">
      <c r="A180" s="18"/>
      <c r="B180" s="43" t="str">
        <f>C192</f>
        <v>Ancillary substation equipment (tx)</v>
      </c>
      <c r="C180" s="44"/>
      <c r="D180" s="45" t="s">
        <v>72</v>
      </c>
      <c r="E180" s="44"/>
      <c r="F180" s="46"/>
      <c r="G180" s="389">
        <f>IF(G$3&gt;A9remlife,A9value-SUM($F180:F180),IF(A9remlife="N/A","n/a",A9value/A9remlife))</f>
        <v>3.618127507654461</v>
      </c>
      <c r="H180" s="163">
        <f>IF(H$3&gt;A9remlife,A9value-SUM($F180:G180),IF(A9remlife="N/A","n/a",A9value/A9remlife))</f>
        <v>3.618127507654461</v>
      </c>
      <c r="I180" s="163">
        <f>IF(I$3&gt;A9remlife,A9value-SUM($F180:H180),IF(A9remlife="N/A","n/a",A9value/A9remlife))</f>
        <v>3.618127507654461</v>
      </c>
      <c r="J180" s="163">
        <f>IF(J$3&gt;A9remlife,A9value-SUM($F180:I180),IF(A9remlife="N/A","n/a",A9value/A9remlife))</f>
        <v>3.618127507654461</v>
      </c>
      <c r="K180" s="163">
        <f>IF(K$3&gt;A9remlife,A9value-SUM($F180:J180),IF(A9remlife="N/A","n/a",A9value/A9remlife))</f>
        <v>3.618127507654461</v>
      </c>
      <c r="L180" s="163">
        <f>IF(L$3&gt;A9remlife,A9value-SUM($F180:K180),IF(A9remlife="N/A","n/a",A9value/A9remlife))</f>
        <v>3.618127507654461</v>
      </c>
      <c r="M180" s="163">
        <f>IF(M$3&gt;A9remlife,A9value-SUM($F180:L180),IF(A9remlife="N/A","n/a",A9value/A9remlife))</f>
        <v>3.618127507654461</v>
      </c>
      <c r="N180" s="163">
        <f>IF(N$3&gt;A9remlife,A9value-SUM($F180:M180),IF(A9remlife="N/A","n/a",A9value/A9remlife))</f>
        <v>3.618127507654461</v>
      </c>
      <c r="O180" s="163">
        <f>IF(O$3&gt;A9remlife,A9value-SUM($F180:N180),IF(A9remlife="N/A","n/a",A9value/A9remlife))</f>
        <v>3.618127507654461</v>
      </c>
      <c r="P180" s="163">
        <f>IF(P$3&gt;A9remlife,A9value-SUM($F180:O180),IF(A9remlife="N/A","n/a",A9value/A9remlife))</f>
        <v>3.618127507654461</v>
      </c>
      <c r="Q180" s="163">
        <f>IF(Q$3&gt;A9remlife,A9value-SUM($F180:P180),IF(A9remlife="N/A","n/a",A9value/A9remlife))</f>
        <v>3.618127507654461</v>
      </c>
      <c r="R180" s="163">
        <f>IF(R$3&gt;A9remlife,A9value-SUM($F180:Q180),IF(A9remlife="N/A","n/a",A9value/A9remlife))</f>
        <v>3.618127507654461</v>
      </c>
      <c r="S180" s="163">
        <f>IF(S$3&gt;A9remlife,A9value-SUM($F180:R180),IF(A9remlife="N/A","n/a",A9value/A9remlife))</f>
        <v>3.618127507654461</v>
      </c>
      <c r="T180" s="163">
        <f>IF(T$3&gt;A9remlife,A9value-SUM($F180:S180),IF(A9remlife="N/A","n/a",A9value/A9remlife))</f>
        <v>3.618127507654461</v>
      </c>
      <c r="U180" s="163">
        <f>IF(U$3&gt;A9remlife,A9value-SUM($F180:T180),IF(A9remlife="N/A","n/a",A9value/A9remlife))</f>
        <v>0.21150854771933325</v>
      </c>
      <c r="V180" s="163">
        <f>IF(V$3&gt;A9remlife,A9value-SUM($F180:U180),IF(A9remlife="N/A","n/a",A9value/A9remlife))</f>
        <v>0</v>
      </c>
      <c r="W180" s="163">
        <f>IF(W$3&gt;A9remlife,A9value-SUM($F180:V180),IF(A9remlife="N/A","n/a",A9value/A9remlife))</f>
        <v>0</v>
      </c>
      <c r="X180" s="163">
        <f>IF(X$3&gt;A9remlife,A9value-SUM($F180:W180),IF(A9remlife="N/A","n/a",A9value/A9remlife))</f>
        <v>0</v>
      </c>
      <c r="Y180" s="163">
        <f>IF(Y$3&gt;A9remlife,A9value-SUM($F180:X180),IF(A9remlife="N/A","n/a",A9value/A9remlife))</f>
        <v>0</v>
      </c>
      <c r="Z180" s="163">
        <f>IF(Z$3&gt;A9remlife,A9value-SUM($F180:Y180),IF(A9remlife="N/A","n/a",A9value/A9remlife))</f>
        <v>0</v>
      </c>
      <c r="AA180" s="163">
        <f>IF(AA$3&gt;A9remlife,A9value-SUM($F180:Z180),IF(A9remlife="N/A","n/a",A9value/A9remlife))</f>
        <v>0</v>
      </c>
      <c r="AB180" s="163">
        <f>IF(AB$3&gt;A9remlife,A9value-SUM($F180:AA180),IF(A9remlife="N/A","n/a",A9value/A9remlife))</f>
        <v>0</v>
      </c>
      <c r="AC180" s="163">
        <f>IF(AC$3&gt;A9remlife,A9value-SUM($F180:AB180),IF(A9remlife="N/A","n/a",A9value/A9remlife))</f>
        <v>0</v>
      </c>
      <c r="AD180" s="163">
        <f>IF(AD$3&gt;A9remlife,A9value-SUM($F180:AC180),IF(A9remlife="N/A","n/a",A9value/A9remlife))</f>
        <v>0</v>
      </c>
      <c r="AE180" s="163">
        <f>IF(AE$3&gt;A9remlife,A9value-SUM($F180:AD180),IF(A9remlife="N/A","n/a",A9value/A9remlife))</f>
        <v>0</v>
      </c>
      <c r="AF180" s="163">
        <f>IF(AF$3&gt;A9remlife,A9value-SUM($F180:AE180),IF(A9remlife="N/A","n/a",A9value/A9remlife))</f>
        <v>0</v>
      </c>
      <c r="AG180" s="163">
        <f>IF(AG$3&gt;A9remlife,A9value-SUM($F180:AF180),IF(A9remlife="N/A","n/a",A9value/A9remlife))</f>
        <v>0</v>
      </c>
      <c r="AH180" s="163">
        <f>IF(AH$3&gt;A9remlife,A9value-SUM($F180:AG180),IF(A9remlife="N/A","n/a",A9value/A9remlife))</f>
        <v>0</v>
      </c>
      <c r="AI180" s="163">
        <f>IF(AI$3&gt;A9remlife,A9value-SUM($F180:AH180),IF(A9remlife="N/A","n/a",A9value/A9remlife))</f>
        <v>0</v>
      </c>
      <c r="AJ180" s="163">
        <f>IF(AJ$3&gt;A9remlife,A9value-SUM($F180:AI180),IF(A9remlife="N/A","n/a",A9value/A9remlife))</f>
        <v>0</v>
      </c>
      <c r="AK180" s="163">
        <f>IF(AK$3&gt;A9remlife,A9value-SUM($F180:AJ180),IF(A9remlife="N/A","n/a",A9value/A9remlife))</f>
        <v>0</v>
      </c>
      <c r="AL180" s="163">
        <f>IF(AL$3&gt;A9remlife,A9value-SUM($F180:AK180),IF(A9remlife="N/A","n/a",A9value/A9remlife))</f>
        <v>0</v>
      </c>
      <c r="AM180" s="163">
        <f>IF(AM$3&gt;A9remlife,A9value-SUM($F180:AL180),IF(A9remlife="N/A","n/a",A9value/A9remlife))</f>
        <v>0</v>
      </c>
      <c r="AN180" s="163">
        <f>IF(AN$3&gt;A9remlife,A9value-SUM($F180:AM180),IF(A9remlife="N/A","n/a",A9value/A9remlife))</f>
        <v>0</v>
      </c>
      <c r="AO180" s="163">
        <f>IF(AO$3&gt;A9remlife,A9value-SUM($F180:AN180),IF(A9remlife="N/A","n/a",A9value/A9remlife))</f>
        <v>0</v>
      </c>
      <c r="AP180" s="163">
        <f>IF(AP$3&gt;A9remlife,A9value-SUM($F180:AO180),IF(A9remlife="N/A","n/a",A9value/A9remlife))</f>
        <v>0</v>
      </c>
      <c r="AQ180" s="163">
        <f>IF(AQ$3&gt;A9remlife,A9value-SUM($F180:AP180),IF(A9remlife="N/A","n/a",A9value/A9remlife))</f>
        <v>0</v>
      </c>
      <c r="AR180" s="163">
        <f>IF(AR$3&gt;A9remlife,A9value-SUM($F180:AQ180),IF(A9remlife="N/A","n/a",A9value/A9remlife))</f>
        <v>0</v>
      </c>
      <c r="AS180" s="163">
        <f>IF(AS$3&gt;A9remlife,A9value-SUM($F180:AR180),IF(A9remlife="N/A","n/a",A9value/A9remlife))</f>
        <v>0</v>
      </c>
      <c r="AT180" s="163">
        <f>IF(AT$3&gt;A9remlife,A9value-SUM($F180:AS180),IF(A9remlife="N/A","n/a",A9value/A9remlife))</f>
        <v>0</v>
      </c>
      <c r="AU180" s="163">
        <f>IF(AU$3&gt;A9remlife,A9value-SUM($F180:AT180),IF(A9remlife="N/A","n/a",A9value/A9remlife))</f>
        <v>0</v>
      </c>
      <c r="AV180" s="163">
        <f>IF(AV$3&gt;A9remlife,A9value-SUM($F180:AU180),IF(A9remlife="N/A","n/a",A9value/A9remlife))</f>
        <v>0</v>
      </c>
      <c r="AW180" s="163">
        <f>IF(AW$3&gt;A9remlife,A9value-SUM($F180:AV180),IF(A9remlife="N/A","n/a",A9value/A9remlife))</f>
        <v>0</v>
      </c>
      <c r="AX180" s="163">
        <f>IF(AX$3&gt;A9remlife,A9value-SUM($F180:AW180),IF(A9remlife="N/A","n/a",A9value/A9remlife))</f>
        <v>0</v>
      </c>
      <c r="AY180" s="163">
        <f>IF(AY$3&gt;A9remlife,A9value-SUM($F180:AX180),IF(A9remlife="N/A","n/a",A9value/A9remlife))</f>
        <v>0</v>
      </c>
      <c r="AZ180" s="163">
        <f>IF(AZ$3&gt;A9remlife,A9value-SUM($F180:AY180),IF(A9remlife="N/A","n/a",A9value/A9remlife))</f>
        <v>0</v>
      </c>
      <c r="BA180" s="163">
        <f>IF(BA$3&gt;A9remlife,A9value-SUM($F180:AZ180),IF(A9remlife="N/A","n/a",A9value/A9remlife))</f>
        <v>0</v>
      </c>
      <c r="BB180" s="163">
        <f>IF(BB$3&gt;A9remlife,A9value-SUM($F180:BA180),IF(A9remlife="N/A","n/a",A9value/A9remlife))</f>
        <v>0</v>
      </c>
      <c r="BC180" s="163">
        <f>IF(BC$3&gt;A9remlife,A9value-SUM($F180:BB180),IF(A9remlife="N/A","n/a",A9value/A9remlife))</f>
        <v>0</v>
      </c>
      <c r="BD180" s="163">
        <f>IF(BD$3&gt;A9remlife,A9value-SUM($F180:BC180),IF(A9remlife="N/A","n/a",A9value/A9remlife))</f>
        <v>0</v>
      </c>
      <c r="BE180" s="163">
        <f>IF(BE$3&gt;A9remlife,A9value-SUM($F180:BD180),IF(A9remlife="N/A","n/a",A9value/A9remlife))</f>
        <v>0</v>
      </c>
      <c r="BF180" s="163">
        <f>IF(BF$3&gt;A9remlife,A9value-SUM($F180:BE180),IF(A9remlife="N/A","n/a",A9value/A9remlife))</f>
        <v>0</v>
      </c>
      <c r="BG180" s="163">
        <f>IF(BG$3&gt;A9remlife,A9value-SUM($F180:BF180),IF(A9remlife="N/A","n/a",A9value/A9remlife))</f>
        <v>0</v>
      </c>
      <c r="BH180" s="163">
        <f>IF(BH$3&gt;A9remlife,A9value-SUM($F180:BG180),IF(A9remlife="N/A","n/a",A9value/A9remlife))</f>
        <v>0</v>
      </c>
      <c r="BI180" s="163">
        <f>IF(BI$3&gt;A9remlife,A9value-SUM($F180:BH180),IF(A9remlife="N/A","n/a",A9value/A9remlife))</f>
        <v>0</v>
      </c>
      <c r="BJ180" s="18"/>
      <c r="BK180" s="18"/>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t="12.75" hidden="1" customHeight="1" outlineLevel="2">
      <c r="A181" s="18"/>
      <c r="B181" s="18"/>
      <c r="C181" s="36"/>
      <c r="D181" s="479" t="s">
        <v>71</v>
      </c>
      <c r="E181" s="283">
        <v>0</v>
      </c>
      <c r="F181" s="38"/>
      <c r="G181" s="160"/>
      <c r="H181" s="164"/>
      <c r="I181" s="164"/>
      <c r="J181" s="164"/>
      <c r="K181" s="164"/>
      <c r="L181" s="164"/>
      <c r="M181" s="164"/>
      <c r="N181" s="164"/>
      <c r="O181" s="164"/>
      <c r="P181" s="164"/>
      <c r="Q181" s="164"/>
      <c r="R181" s="164"/>
      <c r="S181" s="164"/>
      <c r="T181" s="164"/>
      <c r="U181" s="164"/>
      <c r="V181" s="164"/>
      <c r="W181" s="164"/>
      <c r="X181" s="164"/>
      <c r="Y181" s="164"/>
      <c r="Z181" s="164"/>
      <c r="AA181" s="164"/>
      <c r="AB181" s="164"/>
      <c r="AC181" s="164"/>
      <c r="AD181" s="164"/>
      <c r="AE181" s="164"/>
      <c r="AF181" s="164"/>
      <c r="AG181" s="164"/>
      <c r="AH181" s="164"/>
      <c r="AI181" s="164"/>
      <c r="AJ181" s="164"/>
      <c r="AK181" s="164"/>
      <c r="AL181" s="164"/>
      <c r="AM181" s="164"/>
      <c r="AN181" s="164"/>
      <c r="AO181" s="164"/>
      <c r="AP181" s="164"/>
      <c r="AQ181" s="164"/>
      <c r="AR181" s="164"/>
      <c r="AS181" s="164"/>
      <c r="AT181" s="164"/>
      <c r="AU181" s="164"/>
      <c r="AV181" s="164"/>
      <c r="AW181" s="164"/>
      <c r="AX181" s="164"/>
      <c r="AY181" s="164"/>
      <c r="AZ181" s="164"/>
      <c r="BA181" s="164"/>
      <c r="BB181" s="164"/>
      <c r="BC181" s="164"/>
      <c r="BD181" s="164"/>
      <c r="BE181" s="164"/>
      <c r="BF181" s="164"/>
      <c r="BG181" s="164"/>
      <c r="BH181" s="164"/>
      <c r="BI181" s="164"/>
      <c r="BJ181" s="18"/>
      <c r="BK181" s="18"/>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t="12.75" hidden="1" customHeight="1" outlineLevel="2">
      <c r="A182" s="18"/>
      <c r="B182" s="18"/>
      <c r="C182" s="36"/>
      <c r="D182" s="479"/>
      <c r="E182" s="283">
        <v>1</v>
      </c>
      <c r="F182" s="38"/>
      <c r="G182" s="390"/>
      <c r="H182" s="164">
        <f>IF(A9stdlife="n/a","n/a",IF(H$3&gt;(A9stdlife+$E182),(Input!$G$151*(1+rvanilla)^0.5)-SUM($G182:G182),(Input!$G$151*(1+rvanilla)^0.5)/A9stdlife))</f>
        <v>0.63005391827765023</v>
      </c>
      <c r="I182" s="164">
        <f>IF(A9stdlife="n/a","n/a",IF(I$3&gt;(A9stdlife+$E182),(Input!$G$151*(1+rvanilla)^0.5)-SUM($G182:H182),(Input!$G$151*(1+rvanilla)^0.5)/A9stdlife))</f>
        <v>0.63005391827765023</v>
      </c>
      <c r="J182" s="164">
        <f>IF(A9stdlife="n/a","n/a",IF(J$3&gt;(A9stdlife+$E182),(Input!$G$151*(1+rvanilla)^0.5)-SUM($G182:I182),(Input!$G$151*(1+rvanilla)^0.5)/A9stdlife))</f>
        <v>0.63005391827765023</v>
      </c>
      <c r="K182" s="164">
        <f>IF(A9stdlife="n/a","n/a",IF(K$3&gt;(A9stdlife+$E182),(Input!$G$151*(1+rvanilla)^0.5)-SUM($G182:J182),(Input!$G$151*(1+rvanilla)^0.5)/A9stdlife))</f>
        <v>0.63005391827765023</v>
      </c>
      <c r="L182" s="164">
        <f>IF(A9stdlife="n/a","n/a",IF(L$3&gt;(A9stdlife+$E182),(Input!$G$151*(1+rvanilla)^0.5)-SUM($G182:K182),(Input!$G$151*(1+rvanilla)^0.5)/A9stdlife))</f>
        <v>0.63005391827765023</v>
      </c>
      <c r="M182" s="164">
        <f>IF(A9stdlife="n/a","n/a",IF(M$3&gt;(A9stdlife+$E182),(Input!$G$151*(1+rvanilla)^0.5)-SUM($G182:L182),(Input!$G$151*(1+rvanilla)^0.5)/A9stdlife))</f>
        <v>0.63005391827765023</v>
      </c>
      <c r="N182" s="164">
        <f>IF(A9stdlife="n/a","n/a",IF(N$3&gt;(A9stdlife+$E182),(Input!$G$151*(1+rvanilla)^0.5)-SUM($G182:M182),(Input!$G$151*(1+rvanilla)^0.5)/A9stdlife))</f>
        <v>0.63005391827765023</v>
      </c>
      <c r="O182" s="164">
        <f>IF(A9stdlife="n/a","n/a",IF(O$3&gt;(A9stdlife+$E182),(Input!$G$151*(1+rvanilla)^0.5)-SUM($G182:N182),(Input!$G$151*(1+rvanilla)^0.5)/A9stdlife))</f>
        <v>0.63005391827765023</v>
      </c>
      <c r="P182" s="164">
        <f>IF(A9stdlife="n/a","n/a",IF(P$3&gt;(A9stdlife+$E182),(Input!$G$151*(1+rvanilla)^0.5)-SUM($G182:O182),(Input!$G$151*(1+rvanilla)^0.5)/A9stdlife))</f>
        <v>0.63005391827765023</v>
      </c>
      <c r="Q182" s="164">
        <f>IF(A9stdlife="n/a","n/a",IF(Q$3&gt;(A9stdlife+$E182),(Input!$G$151*(1+rvanilla)^0.5)-SUM($G182:P182),(Input!$G$151*(1+rvanilla)^0.5)/A9stdlife))</f>
        <v>0.63005391827765023</v>
      </c>
      <c r="R182" s="164">
        <f>IF(A9stdlife="n/a","n/a",IF(R$3&gt;(A9stdlife+$E182),(Input!$G$151*(1+rvanilla)^0.5)-SUM($G182:Q182),(Input!$G$151*(1+rvanilla)^0.5)/A9stdlife))</f>
        <v>0.63005391827765023</v>
      </c>
      <c r="S182" s="164">
        <f>IF(A9stdlife="n/a","n/a",IF(S$3&gt;(A9stdlife+$E182),(Input!$G$151*(1+rvanilla)^0.5)-SUM($G182:R182),(Input!$G$151*(1+rvanilla)^0.5)/A9stdlife))</f>
        <v>0.63005391827765023</v>
      </c>
      <c r="T182" s="164">
        <f>IF(A9stdlife="n/a","n/a",IF(T$3&gt;(A9stdlife+$E182),(Input!$G$151*(1+rvanilla)^0.5)-SUM($G182:S182),(Input!$G$151*(1+rvanilla)^0.5)/A9stdlife))</f>
        <v>0.63005391827765023</v>
      </c>
      <c r="U182" s="164">
        <f>IF(A9stdlife="n/a","n/a",IF(U$3&gt;(A9stdlife+$E182),(Input!$G$151*(1+rvanilla)^0.5)-SUM($G182:T182),(Input!$G$151*(1+rvanilla)^0.5)/A9stdlife))</f>
        <v>0.63005391827765023</v>
      </c>
      <c r="V182" s="164">
        <f>IF(A9stdlife="n/a","n/a",IF(V$3&gt;(A9stdlife+$E182),(Input!$G$151*(1+rvanilla)^0.5)-SUM($G182:U182),(Input!$G$151*(1+rvanilla)^0.5)/A9stdlife))</f>
        <v>0.63005391827765023</v>
      </c>
      <c r="W182" s="164">
        <f>IF(A9stdlife="n/a","n/a",IF(W$3&gt;(A9stdlife+$E182),(Input!$G$151*(1+rvanilla)^0.5)-SUM($G182:V182),(Input!$G$151*(1+rvanilla)^0.5)/A9stdlife))</f>
        <v>0</v>
      </c>
      <c r="X182" s="164">
        <f>IF(A9stdlife="n/a","n/a",IF(X$3&gt;(A9stdlife+$E182),(Input!$G$151*(1+rvanilla)^0.5)-SUM($G182:W182),(Input!$G$151*(1+rvanilla)^0.5)/A9stdlife))</f>
        <v>0</v>
      </c>
      <c r="Y182" s="164">
        <f>IF(A9stdlife="n/a","n/a",IF(Y$3&gt;(A9stdlife+$E182),(Input!$G$151*(1+rvanilla)^0.5)-SUM($G182:X182),(Input!$G$151*(1+rvanilla)^0.5)/A9stdlife))</f>
        <v>0</v>
      </c>
      <c r="Z182" s="164">
        <f>IF(A9stdlife="n/a","n/a",IF(Z$3&gt;(A9stdlife+$E182),(Input!$G$151*(1+rvanilla)^0.5)-SUM($G182:Y182),(Input!$G$151*(1+rvanilla)^0.5)/A9stdlife))</f>
        <v>0</v>
      </c>
      <c r="AA182" s="164">
        <f>IF(A9stdlife="n/a","n/a",IF(AA$3&gt;(A9stdlife+$E182),(Input!$G$151*(1+rvanilla)^0.5)-SUM($G182:Z182),(Input!$G$151*(1+rvanilla)^0.5)/A9stdlife))</f>
        <v>0</v>
      </c>
      <c r="AB182" s="164">
        <f>IF(A9stdlife="n/a","n/a",IF(AB$3&gt;(A9stdlife+$E182),(Input!$G$151*(1+rvanilla)^0.5)-SUM($G182:AA182),(Input!$G$151*(1+rvanilla)^0.5)/A9stdlife))</f>
        <v>0</v>
      </c>
      <c r="AC182" s="164">
        <f>IF(A9stdlife="n/a","n/a",IF(AC$3&gt;(A9stdlife+$E182),(Input!$G$151*(1+rvanilla)^0.5)-SUM($G182:AB182),(Input!$G$151*(1+rvanilla)^0.5)/A9stdlife))</f>
        <v>0</v>
      </c>
      <c r="AD182" s="164">
        <f>IF(A9stdlife="n/a","n/a",IF(AD$3&gt;(A9stdlife+$E182),(Input!$G$151*(1+rvanilla)^0.5)-SUM($G182:AC182),(Input!$G$151*(1+rvanilla)^0.5)/A9stdlife))</f>
        <v>0</v>
      </c>
      <c r="AE182" s="164">
        <f>IF(A9stdlife="n/a","n/a",IF(AE$3&gt;(A9stdlife+$E182),(Input!$G$151*(1+rvanilla)^0.5)-SUM($G182:AD182),(Input!$G$151*(1+rvanilla)^0.5)/A9stdlife))</f>
        <v>0</v>
      </c>
      <c r="AF182" s="164">
        <f>IF(A9stdlife="n/a","n/a",IF(AF$3&gt;(A9stdlife+$E182),(Input!$G$151*(1+rvanilla)^0.5)-SUM($G182:AE182),(Input!$G$151*(1+rvanilla)^0.5)/A9stdlife))</f>
        <v>0</v>
      </c>
      <c r="AG182" s="164">
        <f>IF(A9stdlife="n/a","n/a",IF(AG$3&gt;(A9stdlife+$E182),(Input!$G$151*(1+rvanilla)^0.5)-SUM($G182:AF182),(Input!$G$151*(1+rvanilla)^0.5)/A9stdlife))</f>
        <v>0</v>
      </c>
      <c r="AH182" s="164">
        <f>IF(A9stdlife="n/a","n/a",IF(AH$3&gt;(A9stdlife+$E182),(Input!$G$151*(1+rvanilla)^0.5)-SUM($G182:AG182),(Input!$G$151*(1+rvanilla)^0.5)/A9stdlife))</f>
        <v>0</v>
      </c>
      <c r="AI182" s="164">
        <f>IF(A9stdlife="n/a","n/a",IF(AI$3&gt;(A9stdlife+$E182),(Input!$G$151*(1+rvanilla)^0.5)-SUM($G182:AH182),(Input!$G$151*(1+rvanilla)^0.5)/A9stdlife))</f>
        <v>0</v>
      </c>
      <c r="AJ182" s="164">
        <f>IF(A9stdlife="n/a","n/a",IF(AJ$3&gt;(A9stdlife+$E182),(Input!$G$151*(1+rvanilla)^0.5)-SUM($G182:AI182),(Input!$G$151*(1+rvanilla)^0.5)/A9stdlife))</f>
        <v>0</v>
      </c>
      <c r="AK182" s="164">
        <f>IF(A9stdlife="n/a","n/a",IF(AK$3&gt;(A9stdlife+$E182),(Input!$G$151*(1+rvanilla)^0.5)-SUM($G182:AJ182),(Input!$G$151*(1+rvanilla)^0.5)/A9stdlife))</f>
        <v>0</v>
      </c>
      <c r="AL182" s="164">
        <f>IF(A9stdlife="n/a","n/a",IF(AL$3&gt;(A9stdlife+$E182),(Input!$G$151*(1+rvanilla)^0.5)-SUM($G182:AK182),(Input!$G$151*(1+rvanilla)^0.5)/A9stdlife))</f>
        <v>0</v>
      </c>
      <c r="AM182" s="164">
        <f>IF(A9stdlife="n/a","n/a",IF(AM$3&gt;(A9stdlife+$E182),(Input!$G$151*(1+rvanilla)^0.5)-SUM($G182:AL182),(Input!$G$151*(1+rvanilla)^0.5)/A9stdlife))</f>
        <v>0</v>
      </c>
      <c r="AN182" s="164">
        <f>IF(A9stdlife="n/a","n/a",IF(AN$3&gt;(A9stdlife+$E182),(Input!$G$151*(1+rvanilla)^0.5)-SUM($G182:AM182),(Input!$G$151*(1+rvanilla)^0.5)/A9stdlife))</f>
        <v>0</v>
      </c>
      <c r="AO182" s="164">
        <f>IF(A9stdlife="n/a","n/a",IF(AO$3&gt;(A9stdlife+$E182),(Input!$G$151*(1+rvanilla)^0.5)-SUM($G182:AN182),(Input!$G$151*(1+rvanilla)^0.5)/A9stdlife))</f>
        <v>0</v>
      </c>
      <c r="AP182" s="164">
        <f>IF(A9stdlife="n/a","n/a",IF(AP$3&gt;(A9stdlife+$E182),(Input!$G$151*(1+rvanilla)^0.5)-SUM($G182:AO182),(Input!$G$151*(1+rvanilla)^0.5)/A9stdlife))</f>
        <v>0</v>
      </c>
      <c r="AQ182" s="164">
        <f>IF(A9stdlife="n/a","n/a",IF(AQ$3&gt;(A9stdlife+$E182),(Input!$G$151*(1+rvanilla)^0.5)-SUM($G182:AP182),(Input!$G$151*(1+rvanilla)^0.5)/A9stdlife))</f>
        <v>0</v>
      </c>
      <c r="AR182" s="164">
        <f>IF(A9stdlife="n/a","n/a",IF(AR$3&gt;(A9stdlife+$E182),(Input!$G$151*(1+rvanilla)^0.5)-SUM($G182:AQ182),(Input!$G$151*(1+rvanilla)^0.5)/A9stdlife))</f>
        <v>0</v>
      </c>
      <c r="AS182" s="164">
        <f>IF(A9stdlife="n/a","n/a",IF(AS$3&gt;(A9stdlife+$E182),(Input!$G$151*(1+rvanilla)^0.5)-SUM($G182:AR182),(Input!$G$151*(1+rvanilla)^0.5)/A9stdlife))</f>
        <v>0</v>
      </c>
      <c r="AT182" s="164">
        <f>IF(A9stdlife="n/a","n/a",IF(AT$3&gt;(A9stdlife+$E182),(Input!$G$151*(1+rvanilla)^0.5)-SUM($G182:AS182),(Input!$G$151*(1+rvanilla)^0.5)/A9stdlife))</f>
        <v>0</v>
      </c>
      <c r="AU182" s="164">
        <f>IF(A9stdlife="n/a","n/a",IF(AU$3&gt;(A9stdlife+$E182),(Input!$G$151*(1+rvanilla)^0.5)-SUM($G182:AT182),(Input!$G$151*(1+rvanilla)^0.5)/A9stdlife))</f>
        <v>0</v>
      </c>
      <c r="AV182" s="164">
        <f>IF(A9stdlife="n/a","n/a",IF(AV$3&gt;(A9stdlife+$E182),(Input!$G$151*(1+rvanilla)^0.5)-SUM($G182:AU182),(Input!$G$151*(1+rvanilla)^0.5)/A9stdlife))</f>
        <v>0</v>
      </c>
      <c r="AW182" s="164">
        <f>IF(A9stdlife="n/a","n/a",IF(AW$3&gt;(A9stdlife+$E182),(Input!$G$151*(1+rvanilla)^0.5)-SUM($G182:AV182),(Input!$G$151*(1+rvanilla)^0.5)/A9stdlife))</f>
        <v>0</v>
      </c>
      <c r="AX182" s="164">
        <f>IF(A9stdlife="n/a","n/a",IF(AX$3&gt;(A9stdlife+$E182),(Input!$G$151*(1+rvanilla)^0.5)-SUM($G182:AW182),(Input!$G$151*(1+rvanilla)^0.5)/A9stdlife))</f>
        <v>0</v>
      </c>
      <c r="AY182" s="164">
        <f>IF(A9stdlife="n/a","n/a",IF(AY$3&gt;(A9stdlife+$E182),(Input!$G$151*(1+rvanilla)^0.5)-SUM($G182:AX182),(Input!$G$151*(1+rvanilla)^0.5)/A9stdlife))</f>
        <v>0</v>
      </c>
      <c r="AZ182" s="164">
        <f>IF(A9stdlife="n/a","n/a",IF(AZ$3&gt;(A9stdlife+$E182),(Input!$G$151*(1+rvanilla)^0.5)-SUM($G182:AY182),(Input!$G$151*(1+rvanilla)^0.5)/A9stdlife))</f>
        <v>0</v>
      </c>
      <c r="BA182" s="164">
        <f>IF(A9stdlife="n/a","n/a",IF(BA$3&gt;(A9stdlife+$E182),(Input!$G$151*(1+rvanilla)^0.5)-SUM($G182:AZ182),(Input!$G$151*(1+rvanilla)^0.5)/A9stdlife))</f>
        <v>0</v>
      </c>
      <c r="BB182" s="164">
        <f>IF(A9stdlife="n/a","n/a",IF(BB$3&gt;(A9stdlife+$E182),(Input!$G$151*(1+rvanilla)^0.5)-SUM($G182:BA182),(Input!$G$151*(1+rvanilla)^0.5)/A9stdlife))</f>
        <v>0</v>
      </c>
      <c r="BC182" s="164">
        <f>IF(A9stdlife="n/a","n/a",IF(BC$3&gt;(A9stdlife+$E182),(Input!$G$151*(1+rvanilla)^0.5)-SUM($G182:BB182),(Input!$G$151*(1+rvanilla)^0.5)/A9stdlife))</f>
        <v>0</v>
      </c>
      <c r="BD182" s="164">
        <f>IF(A9stdlife="n/a","n/a",IF(BD$3&gt;(A9stdlife+$E182),(Input!$G$151*(1+rvanilla)^0.5)-SUM($G182:BC182),(Input!$G$151*(1+rvanilla)^0.5)/A9stdlife))</f>
        <v>0</v>
      </c>
      <c r="BE182" s="164">
        <f>IF(A9stdlife="n/a","n/a",IF(BE$3&gt;(A9stdlife+$E182),(Input!$G$151*(1+rvanilla)^0.5)-SUM($G182:BD182),(Input!$G$151*(1+rvanilla)^0.5)/A9stdlife))</f>
        <v>0</v>
      </c>
      <c r="BF182" s="164">
        <f>IF(A9stdlife="n/a","n/a",IF(BF$3&gt;(A9stdlife+$E182),(Input!$G$151*(1+rvanilla)^0.5)-SUM($G182:BE182),(Input!$G$151*(1+rvanilla)^0.5)/A9stdlife))</f>
        <v>0</v>
      </c>
      <c r="BG182" s="164">
        <f>IF(A9stdlife="n/a","n/a",IF(BG$3&gt;(A9stdlife+$E182),(Input!$G$151*(1+rvanilla)^0.5)-SUM($G182:BF182),(Input!$G$151*(1+rvanilla)^0.5)/A9stdlife))</f>
        <v>0</v>
      </c>
      <c r="BH182" s="164">
        <f>IF(A9stdlife="n/a","n/a",IF(BH$3&gt;(A9stdlife+$E182),(Input!$G$151*(1+rvanilla)^0.5)-SUM($G182:BG182),(Input!$G$151*(1+rvanilla)^0.5)/A9stdlife))</f>
        <v>0</v>
      </c>
      <c r="BI182" s="164">
        <f>IF(A9stdlife="n/a","n/a",IF(BI$3&gt;(A9stdlife+$E182),(Input!$G$151*(1+rvanilla)^0.5)-SUM($G182:BH182),(Input!$G$151*(1+rvanilla)^0.5)/A9stdlife))</f>
        <v>0</v>
      </c>
      <c r="BJ182" s="18"/>
      <c r="BK182" s="18"/>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t="12.75" hidden="1" customHeight="1" outlineLevel="2">
      <c r="A183" s="18"/>
      <c r="B183" s="18"/>
      <c r="C183" s="36"/>
      <c r="D183" s="479"/>
      <c r="E183" s="283">
        <v>2</v>
      </c>
      <c r="F183" s="38"/>
      <c r="G183" s="391"/>
      <c r="H183" s="307"/>
      <c r="I183" s="164">
        <f>IF(A9stdlife="n/a","n/a",IF(I$3&gt;(A9stdlife+$E183),(Input!$H$151*(1+rvanilla)^0.5)-SUM($H183:H183),(Input!$H$151*(1+rvanilla)^0.5)/A9stdlife))</f>
        <v>0.71269552374529233</v>
      </c>
      <c r="J183" s="164">
        <f>IF(A9stdlife="n/a","n/a",IF(J$3&gt;(A9stdlife+$E183),(Input!$H$151*(1+rvanilla)^0.5)-SUM($H183:I183),(Input!$H$151*(1+rvanilla)^0.5)/A9stdlife))</f>
        <v>0.71269552374529233</v>
      </c>
      <c r="K183" s="164">
        <f>IF(A9stdlife="n/a","n/a",IF(K$3&gt;(A9stdlife+$E183),(Input!$H$151*(1+rvanilla)^0.5)-SUM($H183:J183),(Input!$H$151*(1+rvanilla)^0.5)/A9stdlife))</f>
        <v>0.71269552374529233</v>
      </c>
      <c r="L183" s="164">
        <f>IF(A9stdlife="n/a","n/a",IF(L$3&gt;(A9stdlife+$E183),(Input!$H$151*(1+rvanilla)^0.5)-SUM($H183:K183),(Input!$H$151*(1+rvanilla)^0.5)/A9stdlife))</f>
        <v>0.71269552374529233</v>
      </c>
      <c r="M183" s="164">
        <f>IF(A9stdlife="n/a","n/a",IF(M$3&gt;(A9stdlife+$E183),(Input!$H$151*(1+rvanilla)^0.5)-SUM($H183:L183),(Input!$H$151*(1+rvanilla)^0.5)/A9stdlife))</f>
        <v>0.71269552374529233</v>
      </c>
      <c r="N183" s="164">
        <f>IF(A9stdlife="n/a","n/a",IF(N$3&gt;(A9stdlife+$E183),(Input!$H$151*(1+rvanilla)^0.5)-SUM($H183:M183),(Input!$H$151*(1+rvanilla)^0.5)/A9stdlife))</f>
        <v>0.71269552374529233</v>
      </c>
      <c r="O183" s="164">
        <f>IF(A9stdlife="n/a","n/a",IF(O$3&gt;(A9stdlife+$E183),(Input!$H$151*(1+rvanilla)^0.5)-SUM($H183:N183),(Input!$H$151*(1+rvanilla)^0.5)/A9stdlife))</f>
        <v>0.71269552374529233</v>
      </c>
      <c r="P183" s="164">
        <f>IF(A9stdlife="n/a","n/a",IF(P$3&gt;(A9stdlife+$E183),(Input!$H$151*(1+rvanilla)^0.5)-SUM($H183:O183),(Input!$H$151*(1+rvanilla)^0.5)/A9stdlife))</f>
        <v>0.71269552374529233</v>
      </c>
      <c r="Q183" s="164">
        <f>IF(A9stdlife="n/a","n/a",IF(Q$3&gt;(A9stdlife+$E183),(Input!$H$151*(1+rvanilla)^0.5)-SUM($H183:P183),(Input!$H$151*(1+rvanilla)^0.5)/A9stdlife))</f>
        <v>0.71269552374529233</v>
      </c>
      <c r="R183" s="164">
        <f>IF(A9stdlife="n/a","n/a",IF(R$3&gt;(A9stdlife+$E183),(Input!$H$151*(1+rvanilla)^0.5)-SUM($H183:Q183),(Input!$H$151*(1+rvanilla)^0.5)/A9stdlife))</f>
        <v>0.71269552374529233</v>
      </c>
      <c r="S183" s="164">
        <f>IF(A9stdlife="n/a","n/a",IF(S$3&gt;(A9stdlife+$E183),(Input!$H$151*(1+rvanilla)^0.5)-SUM($H183:R183),(Input!$H$151*(1+rvanilla)^0.5)/A9stdlife))</f>
        <v>0.71269552374529233</v>
      </c>
      <c r="T183" s="164">
        <f>IF(A9stdlife="n/a","n/a",IF(T$3&gt;(A9stdlife+$E183),(Input!$H$151*(1+rvanilla)^0.5)-SUM($H183:S183),(Input!$H$151*(1+rvanilla)^0.5)/A9stdlife))</f>
        <v>0.71269552374529233</v>
      </c>
      <c r="U183" s="164">
        <f>IF(A9stdlife="n/a","n/a",IF(U$3&gt;(A9stdlife+$E183),(Input!$H$151*(1+rvanilla)^0.5)-SUM($H183:T183),(Input!$H$151*(1+rvanilla)^0.5)/A9stdlife))</f>
        <v>0.71269552374529233</v>
      </c>
      <c r="V183" s="164">
        <f>IF(A9stdlife="n/a","n/a",IF(V$3&gt;(A9stdlife+$E183),(Input!$H$151*(1+rvanilla)^0.5)-SUM($H183:U183),(Input!$H$151*(1+rvanilla)^0.5)/A9stdlife))</f>
        <v>0.71269552374529233</v>
      </c>
      <c r="W183" s="164">
        <f>IF(A9stdlife="n/a","n/a",IF(W$3&gt;(A9stdlife+$E183),(Input!$H$151*(1+rvanilla)^0.5)-SUM($H183:V183),(Input!$H$151*(1+rvanilla)^0.5)/A9stdlife))</f>
        <v>0.71269552374529233</v>
      </c>
      <c r="X183" s="164">
        <f>IF(A9stdlife="n/a","n/a",IF(X$3&gt;(A9stdlife+$E183),(Input!$H$151*(1+rvanilla)^0.5)-SUM($H183:W183),(Input!$H$151*(1+rvanilla)^0.5)/A9stdlife))</f>
        <v>-1.7763568394002505E-15</v>
      </c>
      <c r="Y183" s="164">
        <f>IF(A9stdlife="n/a","n/a",IF(Y$3&gt;(A9stdlife+$E183),(Input!$H$151*(1+rvanilla)^0.5)-SUM($H183:X183),(Input!$H$151*(1+rvanilla)^0.5)/A9stdlife))</f>
        <v>0</v>
      </c>
      <c r="Z183" s="164">
        <f>IF(A9stdlife="n/a","n/a",IF(Z$3&gt;(A9stdlife+$E183),(Input!$H$151*(1+rvanilla)^0.5)-SUM($H183:Y183),(Input!$H$151*(1+rvanilla)^0.5)/A9stdlife))</f>
        <v>0</v>
      </c>
      <c r="AA183" s="164">
        <f>IF(A9stdlife="n/a","n/a",IF(AA$3&gt;(A9stdlife+$E183),(Input!$H$151*(1+rvanilla)^0.5)-SUM($H183:Z183),(Input!$H$151*(1+rvanilla)^0.5)/A9stdlife))</f>
        <v>0</v>
      </c>
      <c r="AB183" s="164">
        <f>IF(A9stdlife="n/a","n/a",IF(AB$3&gt;(A9stdlife+$E183),(Input!$H$151*(1+rvanilla)^0.5)-SUM($H183:AA183),(Input!$H$151*(1+rvanilla)^0.5)/A9stdlife))</f>
        <v>0</v>
      </c>
      <c r="AC183" s="164">
        <f>IF(A9stdlife="n/a","n/a",IF(AC$3&gt;(A9stdlife+$E183),(Input!$H$151*(1+rvanilla)^0.5)-SUM($H183:AB183),(Input!$H$151*(1+rvanilla)^0.5)/A9stdlife))</f>
        <v>0</v>
      </c>
      <c r="AD183" s="164">
        <f>IF(A9stdlife="n/a","n/a",IF(AD$3&gt;(A9stdlife+$E183),(Input!$H$151*(1+rvanilla)^0.5)-SUM($H183:AC183),(Input!$H$151*(1+rvanilla)^0.5)/A9stdlife))</f>
        <v>0</v>
      </c>
      <c r="AE183" s="164">
        <f>IF(A9stdlife="n/a","n/a",IF(AE$3&gt;(A9stdlife+$E183),(Input!$H$151*(1+rvanilla)^0.5)-SUM($H183:AD183),(Input!$H$151*(1+rvanilla)^0.5)/A9stdlife))</f>
        <v>0</v>
      </c>
      <c r="AF183" s="164">
        <f>IF(A9stdlife="n/a","n/a",IF(AF$3&gt;(A9stdlife+$E183),(Input!$H$151*(1+rvanilla)^0.5)-SUM($H183:AE183),(Input!$H$151*(1+rvanilla)^0.5)/A9stdlife))</f>
        <v>0</v>
      </c>
      <c r="AG183" s="164">
        <f>IF(A9stdlife="n/a","n/a",IF(AG$3&gt;(A9stdlife+$E183),(Input!$H$151*(1+rvanilla)^0.5)-SUM($H183:AF183),(Input!$H$151*(1+rvanilla)^0.5)/A9stdlife))</f>
        <v>0</v>
      </c>
      <c r="AH183" s="164">
        <f>IF(A9stdlife="n/a","n/a",IF(AH$3&gt;(A9stdlife+$E183),(Input!$H$151*(1+rvanilla)^0.5)-SUM($H183:AG183),(Input!$H$151*(1+rvanilla)^0.5)/A9stdlife))</f>
        <v>0</v>
      </c>
      <c r="AI183" s="164">
        <f>IF(A9stdlife="n/a","n/a",IF(AI$3&gt;(A9stdlife+$E183),(Input!$H$151*(1+rvanilla)^0.5)-SUM($H183:AH183),(Input!$H$151*(1+rvanilla)^0.5)/A9stdlife))</f>
        <v>0</v>
      </c>
      <c r="AJ183" s="164">
        <f>IF(A9stdlife="n/a","n/a",IF(AJ$3&gt;(A9stdlife+$E183),(Input!$H$151*(1+rvanilla)^0.5)-SUM($H183:AI183),(Input!$H$151*(1+rvanilla)^0.5)/A9stdlife))</f>
        <v>0</v>
      </c>
      <c r="AK183" s="164">
        <f>IF(A9stdlife="n/a","n/a",IF(AK$3&gt;(A9stdlife+$E183),(Input!$H$151*(1+rvanilla)^0.5)-SUM($H183:AJ183),(Input!$H$151*(1+rvanilla)^0.5)/A9stdlife))</f>
        <v>0</v>
      </c>
      <c r="AL183" s="164">
        <f>IF(A9stdlife="n/a","n/a",IF(AL$3&gt;(A9stdlife+$E183),(Input!$H$151*(1+rvanilla)^0.5)-SUM($H183:AK183),(Input!$H$151*(1+rvanilla)^0.5)/A9stdlife))</f>
        <v>0</v>
      </c>
      <c r="AM183" s="164">
        <f>IF(A9stdlife="n/a","n/a",IF(AM$3&gt;(A9stdlife+$E183),(Input!$H$151*(1+rvanilla)^0.5)-SUM($H183:AL183),(Input!$H$151*(1+rvanilla)^0.5)/A9stdlife))</f>
        <v>0</v>
      </c>
      <c r="AN183" s="164">
        <f>IF(A9stdlife="n/a","n/a",IF(AN$3&gt;(A9stdlife+$E183),(Input!$H$151*(1+rvanilla)^0.5)-SUM($H183:AM183),(Input!$H$151*(1+rvanilla)^0.5)/A9stdlife))</f>
        <v>0</v>
      </c>
      <c r="AO183" s="164">
        <f>IF(A9stdlife="n/a","n/a",IF(AO$3&gt;(A9stdlife+$E183),(Input!$H$151*(1+rvanilla)^0.5)-SUM($H183:AN183),(Input!$H$151*(1+rvanilla)^0.5)/A9stdlife))</f>
        <v>0</v>
      </c>
      <c r="AP183" s="164">
        <f>IF(A9stdlife="n/a","n/a",IF(AP$3&gt;(A9stdlife+$E183),(Input!$H$151*(1+rvanilla)^0.5)-SUM($H183:AO183),(Input!$H$151*(1+rvanilla)^0.5)/A9stdlife))</f>
        <v>0</v>
      </c>
      <c r="AQ183" s="164">
        <f>IF(A9stdlife="n/a","n/a",IF(AQ$3&gt;(A9stdlife+$E183),(Input!$H$151*(1+rvanilla)^0.5)-SUM($H183:AP183),(Input!$H$151*(1+rvanilla)^0.5)/A9stdlife))</f>
        <v>0</v>
      </c>
      <c r="AR183" s="164">
        <f>IF(A9stdlife="n/a","n/a",IF(AR$3&gt;(A9stdlife+$E183),(Input!$H$151*(1+rvanilla)^0.5)-SUM($H183:AQ183),(Input!$H$151*(1+rvanilla)^0.5)/A9stdlife))</f>
        <v>0</v>
      </c>
      <c r="AS183" s="164">
        <f>IF(A9stdlife="n/a","n/a",IF(AS$3&gt;(A9stdlife+$E183),(Input!$H$151*(1+rvanilla)^0.5)-SUM($H183:AR183),(Input!$H$151*(1+rvanilla)^0.5)/A9stdlife))</f>
        <v>0</v>
      </c>
      <c r="AT183" s="164">
        <f>IF(A9stdlife="n/a","n/a",IF(AT$3&gt;(A9stdlife+$E183),(Input!$H$151*(1+rvanilla)^0.5)-SUM($H183:AS183),(Input!$H$151*(1+rvanilla)^0.5)/A9stdlife))</f>
        <v>0</v>
      </c>
      <c r="AU183" s="164">
        <f>IF(A9stdlife="n/a","n/a",IF(AU$3&gt;(A9stdlife+$E183),(Input!$H$151*(1+rvanilla)^0.5)-SUM($H183:AT183),(Input!$H$151*(1+rvanilla)^0.5)/A9stdlife))</f>
        <v>0</v>
      </c>
      <c r="AV183" s="164">
        <f>IF(A9stdlife="n/a","n/a",IF(AV$3&gt;(A9stdlife+$E183),(Input!$H$151*(1+rvanilla)^0.5)-SUM($H183:AU183),(Input!$H$151*(1+rvanilla)^0.5)/A9stdlife))</f>
        <v>0</v>
      </c>
      <c r="AW183" s="164">
        <f>IF(A9stdlife="n/a","n/a",IF(AW$3&gt;(A9stdlife+$E183),(Input!$H$151*(1+rvanilla)^0.5)-SUM($H183:AV183),(Input!$H$151*(1+rvanilla)^0.5)/A9stdlife))</f>
        <v>0</v>
      </c>
      <c r="AX183" s="164">
        <f>IF(A9stdlife="n/a","n/a",IF(AX$3&gt;(A9stdlife+$E183),(Input!$H$151*(1+rvanilla)^0.5)-SUM($H183:AW183),(Input!$H$151*(1+rvanilla)^0.5)/A9stdlife))</f>
        <v>0</v>
      </c>
      <c r="AY183" s="164">
        <f>IF(A9stdlife="n/a","n/a",IF(AY$3&gt;(A9stdlife+$E183),(Input!$H$151*(1+rvanilla)^0.5)-SUM($H183:AX183),(Input!$H$151*(1+rvanilla)^0.5)/A9stdlife))</f>
        <v>0</v>
      </c>
      <c r="AZ183" s="164">
        <f>IF(A9stdlife="n/a","n/a",IF(AZ$3&gt;(A9stdlife+$E183),(Input!$H$151*(1+rvanilla)^0.5)-SUM($H183:AY183),(Input!$H$151*(1+rvanilla)^0.5)/A9stdlife))</f>
        <v>0</v>
      </c>
      <c r="BA183" s="164">
        <f>IF(A9stdlife="n/a","n/a",IF(BA$3&gt;(A9stdlife+$E183),(Input!$H$151*(1+rvanilla)^0.5)-SUM($H183:AZ183),(Input!$H$151*(1+rvanilla)^0.5)/A9stdlife))</f>
        <v>0</v>
      </c>
      <c r="BB183" s="164">
        <f>IF(A9stdlife="n/a","n/a",IF(BB$3&gt;(A9stdlife+$E183),(Input!$H$151*(1+rvanilla)^0.5)-SUM($H183:BA183),(Input!$H$151*(1+rvanilla)^0.5)/A9stdlife))</f>
        <v>0</v>
      </c>
      <c r="BC183" s="164">
        <f>IF(A9stdlife="n/a","n/a",IF(BC$3&gt;(A9stdlife+$E183),(Input!$H$151*(1+rvanilla)^0.5)-SUM($H183:BB183),(Input!$H$151*(1+rvanilla)^0.5)/A9stdlife))</f>
        <v>0</v>
      </c>
      <c r="BD183" s="164">
        <f>IF(A9stdlife="n/a","n/a",IF(BD$3&gt;(A9stdlife+$E183),(Input!$H$151*(1+rvanilla)^0.5)-SUM($H183:BC183),(Input!$H$151*(1+rvanilla)^0.5)/A9stdlife))</f>
        <v>0</v>
      </c>
      <c r="BE183" s="164">
        <f>IF(A9stdlife="n/a","n/a",IF(BE$3&gt;(A9stdlife+$E183),(Input!$H$151*(1+rvanilla)^0.5)-SUM($H183:BD183),(Input!$H$151*(1+rvanilla)^0.5)/A9stdlife))</f>
        <v>0</v>
      </c>
      <c r="BF183" s="164">
        <f>IF(A9stdlife="n/a","n/a",IF(BF$3&gt;(A9stdlife+$E183),(Input!$H$151*(1+rvanilla)^0.5)-SUM($H183:BE183),(Input!$H$151*(1+rvanilla)^0.5)/A9stdlife))</f>
        <v>0</v>
      </c>
      <c r="BG183" s="164">
        <f>IF(A9stdlife="n/a","n/a",IF(BG$3&gt;(A9stdlife+$E183),(Input!$H$151*(1+rvanilla)^0.5)-SUM($H183:BF183),(Input!$H$151*(1+rvanilla)^0.5)/A9stdlife))</f>
        <v>0</v>
      </c>
      <c r="BH183" s="164">
        <f>IF(A9stdlife="n/a","n/a",IF(BH$3&gt;(A9stdlife+$E183),(Input!$H$151*(1+rvanilla)^0.5)-SUM($H183:BG183),(Input!$H$151*(1+rvanilla)^0.5)/A9stdlife))</f>
        <v>0</v>
      </c>
      <c r="BI183" s="164">
        <f>IF(A9stdlife="n/a","n/a",IF(BI$3&gt;(A9stdlife+$E183),(Input!$H$151*(1+rvanilla)^0.5)-SUM($H183:BH183),(Input!$H$151*(1+rvanilla)^0.5)/A9stdlife))</f>
        <v>0</v>
      </c>
      <c r="BJ183" s="18"/>
      <c r="BK183" s="18"/>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t="12.75" hidden="1" customHeight="1" outlineLevel="2">
      <c r="A184" s="18"/>
      <c r="B184" s="18"/>
      <c r="C184" s="36"/>
      <c r="D184" s="479"/>
      <c r="E184" s="283">
        <v>3</v>
      </c>
      <c r="F184" s="38"/>
      <c r="G184" s="391"/>
      <c r="H184" s="308"/>
      <c r="I184" s="307"/>
      <c r="J184" s="164">
        <f>IF(A9stdlife="n/a","n/a",IF(J$3&gt;(A9stdlife+$E184),(Input!$I$151*(1+rvanilla)^0.5)-SUM($I184:I184),(Input!$I$151*(1+rvanilla)^0.5)/A9stdlife))</f>
        <v>0.35501828680175634</v>
      </c>
      <c r="K184" s="164">
        <f>IF(A9stdlife="n/a","n/a",IF(K$3&gt;(A9stdlife+$E184),(Input!$I$151*(1+rvanilla)^0.5)-SUM($I184:J184),(Input!$I$151*(1+rvanilla)^0.5)/A9stdlife))</f>
        <v>0.35501828680175634</v>
      </c>
      <c r="L184" s="164">
        <f>IF(A9stdlife="n/a","n/a",IF(L$3&gt;(A9stdlife+$E184),(Input!$I$151*(1+rvanilla)^0.5)-SUM($I184:K184),(Input!$I$151*(1+rvanilla)^0.5)/A9stdlife))</f>
        <v>0.35501828680175634</v>
      </c>
      <c r="M184" s="164">
        <f>IF(A9stdlife="n/a","n/a",IF(M$3&gt;(A9stdlife+$E184),(Input!$I$151*(1+rvanilla)^0.5)-SUM($I184:L184),(Input!$I$151*(1+rvanilla)^0.5)/A9stdlife))</f>
        <v>0.35501828680175634</v>
      </c>
      <c r="N184" s="164">
        <f>IF(A9stdlife="n/a","n/a",IF(N$3&gt;(A9stdlife+$E184),(Input!$I$151*(1+rvanilla)^0.5)-SUM($I184:M184),(Input!$I$151*(1+rvanilla)^0.5)/A9stdlife))</f>
        <v>0.35501828680175634</v>
      </c>
      <c r="O184" s="164">
        <f>IF(A9stdlife="n/a","n/a",IF(O$3&gt;(A9stdlife+$E184),(Input!$I$151*(1+rvanilla)^0.5)-SUM($I184:N184),(Input!$I$151*(1+rvanilla)^0.5)/A9stdlife))</f>
        <v>0.35501828680175634</v>
      </c>
      <c r="P184" s="164">
        <f>IF(A9stdlife="n/a","n/a",IF(P$3&gt;(A9stdlife+$E184),(Input!$I$151*(1+rvanilla)^0.5)-SUM($I184:O184),(Input!$I$151*(1+rvanilla)^0.5)/A9stdlife))</f>
        <v>0.35501828680175634</v>
      </c>
      <c r="Q184" s="164">
        <f>IF(A9stdlife="n/a","n/a",IF(Q$3&gt;(A9stdlife+$E184),(Input!$I$151*(1+rvanilla)^0.5)-SUM($I184:P184),(Input!$I$151*(1+rvanilla)^0.5)/A9stdlife))</f>
        <v>0.35501828680175634</v>
      </c>
      <c r="R184" s="164">
        <f>IF(A9stdlife="n/a","n/a",IF(R$3&gt;(A9stdlife+$E184),(Input!$I$151*(1+rvanilla)^0.5)-SUM($I184:Q184),(Input!$I$151*(1+rvanilla)^0.5)/A9stdlife))</f>
        <v>0.35501828680175634</v>
      </c>
      <c r="S184" s="164">
        <f>IF(A9stdlife="n/a","n/a",IF(S$3&gt;(A9stdlife+$E184),(Input!$I$151*(1+rvanilla)^0.5)-SUM($I184:R184),(Input!$I$151*(1+rvanilla)^0.5)/A9stdlife))</f>
        <v>0.35501828680175634</v>
      </c>
      <c r="T184" s="164">
        <f>IF(A9stdlife="n/a","n/a",IF(T$3&gt;(A9stdlife+$E184),(Input!$I$151*(1+rvanilla)^0.5)-SUM($I184:S184),(Input!$I$151*(1+rvanilla)^0.5)/A9stdlife))</f>
        <v>0.35501828680175634</v>
      </c>
      <c r="U184" s="164">
        <f>IF(A9stdlife="n/a","n/a",IF(U$3&gt;(A9stdlife+$E184),(Input!$I$151*(1+rvanilla)^0.5)-SUM($I184:T184),(Input!$I$151*(1+rvanilla)^0.5)/A9stdlife))</f>
        <v>0.35501828680175634</v>
      </c>
      <c r="V184" s="164">
        <f>IF(A9stdlife="n/a","n/a",IF(V$3&gt;(A9stdlife+$E184),(Input!$I$151*(1+rvanilla)^0.5)-SUM($I184:U184),(Input!$I$151*(1+rvanilla)^0.5)/A9stdlife))</f>
        <v>0.35501828680175634</v>
      </c>
      <c r="W184" s="164">
        <f>IF(A9stdlife="n/a","n/a",IF(W$3&gt;(A9stdlife+$E184),(Input!$I$151*(1+rvanilla)^0.5)-SUM($I184:V184),(Input!$I$151*(1+rvanilla)^0.5)/A9stdlife))</f>
        <v>0.35501828680175634</v>
      </c>
      <c r="X184" s="164">
        <f>IF(A9stdlife="n/a","n/a",IF(X$3&gt;(A9stdlife+$E184),(Input!$I$151*(1+rvanilla)^0.5)-SUM($I184:W184),(Input!$I$151*(1+rvanilla)^0.5)/A9stdlife))</f>
        <v>0.35501828680175634</v>
      </c>
      <c r="Y184" s="164">
        <f>IF(A9stdlife="n/a","n/a",IF(Y$3&gt;(A9stdlife+$E184),(Input!$I$151*(1+rvanilla)^0.5)-SUM($I184:X184),(Input!$I$151*(1+rvanilla)^0.5)/A9stdlife))</f>
        <v>1.7763568394002505E-15</v>
      </c>
      <c r="Z184" s="164">
        <f>IF(A9stdlife="n/a","n/a",IF(Z$3&gt;(A9stdlife+$E184),(Input!$I$151*(1+rvanilla)^0.5)-SUM($I184:Y184),(Input!$I$151*(1+rvanilla)^0.5)/A9stdlife))</f>
        <v>0</v>
      </c>
      <c r="AA184" s="164">
        <f>IF(A9stdlife="n/a","n/a",IF(AA$3&gt;(A9stdlife+$E184),(Input!$I$151*(1+rvanilla)^0.5)-SUM($I184:Z184),(Input!$I$151*(1+rvanilla)^0.5)/A9stdlife))</f>
        <v>0</v>
      </c>
      <c r="AB184" s="164">
        <f>IF(A9stdlife="n/a","n/a",IF(AB$3&gt;(A9stdlife+$E184),(Input!$I$151*(1+rvanilla)^0.5)-SUM($I184:AA184),(Input!$I$151*(1+rvanilla)^0.5)/A9stdlife))</f>
        <v>0</v>
      </c>
      <c r="AC184" s="164">
        <f>IF(A9stdlife="n/a","n/a",IF(AC$3&gt;(A9stdlife+$E184),(Input!$I$151*(1+rvanilla)^0.5)-SUM($I184:AB184),(Input!$I$151*(1+rvanilla)^0.5)/A9stdlife))</f>
        <v>0</v>
      </c>
      <c r="AD184" s="164">
        <f>IF(A9stdlife="n/a","n/a",IF(AD$3&gt;(A9stdlife+$E184),(Input!$I$151*(1+rvanilla)^0.5)-SUM($I184:AC184),(Input!$I$151*(1+rvanilla)^0.5)/A9stdlife))</f>
        <v>0</v>
      </c>
      <c r="AE184" s="164">
        <f>IF(A9stdlife="n/a","n/a",IF(AE$3&gt;(A9stdlife+$E184),(Input!$I$151*(1+rvanilla)^0.5)-SUM($I184:AD184),(Input!$I$151*(1+rvanilla)^0.5)/A9stdlife))</f>
        <v>0</v>
      </c>
      <c r="AF184" s="164">
        <f>IF(A9stdlife="n/a","n/a",IF(AF$3&gt;(A9stdlife+$E184),(Input!$I$151*(1+rvanilla)^0.5)-SUM($I184:AE184),(Input!$I$151*(1+rvanilla)^0.5)/A9stdlife))</f>
        <v>0</v>
      </c>
      <c r="AG184" s="164">
        <f>IF(A9stdlife="n/a","n/a",IF(AG$3&gt;(A9stdlife+$E184),(Input!$I$151*(1+rvanilla)^0.5)-SUM($I184:AF184),(Input!$I$151*(1+rvanilla)^0.5)/A9stdlife))</f>
        <v>0</v>
      </c>
      <c r="AH184" s="164">
        <f>IF(A9stdlife="n/a","n/a",IF(AH$3&gt;(A9stdlife+$E184),(Input!$I$151*(1+rvanilla)^0.5)-SUM($I184:AG184),(Input!$I$151*(1+rvanilla)^0.5)/A9stdlife))</f>
        <v>0</v>
      </c>
      <c r="AI184" s="164">
        <f>IF(A9stdlife="n/a","n/a",IF(AI$3&gt;(A9stdlife+$E184),(Input!$I$151*(1+rvanilla)^0.5)-SUM($I184:AH184),(Input!$I$151*(1+rvanilla)^0.5)/A9stdlife))</f>
        <v>0</v>
      </c>
      <c r="AJ184" s="164">
        <f>IF(A9stdlife="n/a","n/a",IF(AJ$3&gt;(A9stdlife+$E184),(Input!$I$151*(1+rvanilla)^0.5)-SUM($I184:AI184),(Input!$I$151*(1+rvanilla)^0.5)/A9stdlife))</f>
        <v>0</v>
      </c>
      <c r="AK184" s="164">
        <f>IF(A9stdlife="n/a","n/a",IF(AK$3&gt;(A9stdlife+$E184),(Input!$I$151*(1+rvanilla)^0.5)-SUM($I184:AJ184),(Input!$I$151*(1+rvanilla)^0.5)/A9stdlife))</f>
        <v>0</v>
      </c>
      <c r="AL184" s="164">
        <f>IF(A9stdlife="n/a","n/a",IF(AL$3&gt;(A9stdlife+$E184),(Input!$I$151*(1+rvanilla)^0.5)-SUM($I184:AK184),(Input!$I$151*(1+rvanilla)^0.5)/A9stdlife))</f>
        <v>0</v>
      </c>
      <c r="AM184" s="164">
        <f>IF(A9stdlife="n/a","n/a",IF(AM$3&gt;(A9stdlife+$E184),(Input!$I$151*(1+rvanilla)^0.5)-SUM($I184:AL184),(Input!$I$151*(1+rvanilla)^0.5)/A9stdlife))</f>
        <v>0</v>
      </c>
      <c r="AN184" s="164">
        <f>IF(A9stdlife="n/a","n/a",IF(AN$3&gt;(A9stdlife+$E184),(Input!$I$151*(1+rvanilla)^0.5)-SUM($I184:AM184),(Input!$I$151*(1+rvanilla)^0.5)/A9stdlife))</f>
        <v>0</v>
      </c>
      <c r="AO184" s="164">
        <f>IF(A9stdlife="n/a","n/a",IF(AO$3&gt;(A9stdlife+$E184),(Input!$I$151*(1+rvanilla)^0.5)-SUM($I184:AN184),(Input!$I$151*(1+rvanilla)^0.5)/A9stdlife))</f>
        <v>0</v>
      </c>
      <c r="AP184" s="164">
        <f>IF(A9stdlife="n/a","n/a",IF(AP$3&gt;(A9stdlife+$E184),(Input!$I$151*(1+rvanilla)^0.5)-SUM($I184:AO184),(Input!$I$151*(1+rvanilla)^0.5)/A9stdlife))</f>
        <v>0</v>
      </c>
      <c r="AQ184" s="164">
        <f>IF(A9stdlife="n/a","n/a",IF(AQ$3&gt;(A9stdlife+$E184),(Input!$I$151*(1+rvanilla)^0.5)-SUM($I184:AP184),(Input!$I$151*(1+rvanilla)^0.5)/A9stdlife))</f>
        <v>0</v>
      </c>
      <c r="AR184" s="164">
        <f>IF(A9stdlife="n/a","n/a",IF(AR$3&gt;(A9stdlife+$E184),(Input!$I$151*(1+rvanilla)^0.5)-SUM($I184:AQ184),(Input!$I$151*(1+rvanilla)^0.5)/A9stdlife))</f>
        <v>0</v>
      </c>
      <c r="AS184" s="164">
        <f>IF(A9stdlife="n/a","n/a",IF(AS$3&gt;(A9stdlife+$E184),(Input!$I$151*(1+rvanilla)^0.5)-SUM($I184:AR184),(Input!$I$151*(1+rvanilla)^0.5)/A9stdlife))</f>
        <v>0</v>
      </c>
      <c r="AT184" s="164">
        <f>IF(A9stdlife="n/a","n/a",IF(AT$3&gt;(A9stdlife+$E184),(Input!$I$151*(1+rvanilla)^0.5)-SUM($I184:AS184),(Input!$I$151*(1+rvanilla)^0.5)/A9stdlife))</f>
        <v>0</v>
      </c>
      <c r="AU184" s="164">
        <f>IF(A9stdlife="n/a","n/a",IF(AU$3&gt;(A9stdlife+$E184),(Input!$I$151*(1+rvanilla)^0.5)-SUM($I184:AT184),(Input!$I$151*(1+rvanilla)^0.5)/A9stdlife))</f>
        <v>0</v>
      </c>
      <c r="AV184" s="164">
        <f>IF(A9stdlife="n/a","n/a",IF(AV$3&gt;(A9stdlife+$E184),(Input!$I$151*(1+rvanilla)^0.5)-SUM($I184:AU184),(Input!$I$151*(1+rvanilla)^0.5)/A9stdlife))</f>
        <v>0</v>
      </c>
      <c r="AW184" s="164">
        <f>IF(A9stdlife="n/a","n/a",IF(AW$3&gt;(A9stdlife+$E184),(Input!$I$151*(1+rvanilla)^0.5)-SUM($I184:AV184),(Input!$I$151*(1+rvanilla)^0.5)/A9stdlife))</f>
        <v>0</v>
      </c>
      <c r="AX184" s="164">
        <f>IF(A9stdlife="n/a","n/a",IF(AX$3&gt;(A9stdlife+$E184),(Input!$I$151*(1+rvanilla)^0.5)-SUM($I184:AW184),(Input!$I$151*(1+rvanilla)^0.5)/A9stdlife))</f>
        <v>0</v>
      </c>
      <c r="AY184" s="164">
        <f>IF(A9stdlife="n/a","n/a",IF(AY$3&gt;(A9stdlife+$E184),(Input!$I$151*(1+rvanilla)^0.5)-SUM($I184:AX184),(Input!$I$151*(1+rvanilla)^0.5)/A9stdlife))</f>
        <v>0</v>
      </c>
      <c r="AZ184" s="164">
        <f>IF(A9stdlife="n/a","n/a",IF(AZ$3&gt;(A9stdlife+$E184),(Input!$I$151*(1+rvanilla)^0.5)-SUM($I184:AY184),(Input!$I$151*(1+rvanilla)^0.5)/A9stdlife))</f>
        <v>0</v>
      </c>
      <c r="BA184" s="164">
        <f>IF(A9stdlife="n/a","n/a",IF(BA$3&gt;(A9stdlife+$E184),(Input!$I$151*(1+rvanilla)^0.5)-SUM($I184:AZ184),(Input!$I$151*(1+rvanilla)^0.5)/A9stdlife))</f>
        <v>0</v>
      </c>
      <c r="BB184" s="164">
        <f>IF(A9stdlife="n/a","n/a",IF(BB$3&gt;(A9stdlife+$E184),(Input!$I$151*(1+rvanilla)^0.5)-SUM($I184:BA184),(Input!$I$151*(1+rvanilla)^0.5)/A9stdlife))</f>
        <v>0</v>
      </c>
      <c r="BC184" s="164">
        <f>IF(A9stdlife="n/a","n/a",IF(BC$3&gt;(A9stdlife+$E184),(Input!$I$151*(1+rvanilla)^0.5)-SUM($I184:BB184),(Input!$I$151*(1+rvanilla)^0.5)/A9stdlife))</f>
        <v>0</v>
      </c>
      <c r="BD184" s="164">
        <f>IF(A9stdlife="n/a","n/a",IF(BD$3&gt;(A9stdlife+$E184),(Input!$I$151*(1+rvanilla)^0.5)-SUM($I184:BC184),(Input!$I$151*(1+rvanilla)^0.5)/A9stdlife))</f>
        <v>0</v>
      </c>
      <c r="BE184" s="164">
        <f>IF(A9stdlife="n/a","n/a",IF(BE$3&gt;(A9stdlife+$E184),(Input!$I$151*(1+rvanilla)^0.5)-SUM($I184:BD184),(Input!$I$151*(1+rvanilla)^0.5)/A9stdlife))</f>
        <v>0</v>
      </c>
      <c r="BF184" s="164">
        <f>IF(A9stdlife="n/a","n/a",IF(BF$3&gt;(A9stdlife+$E184),(Input!$I$151*(1+rvanilla)^0.5)-SUM($I184:BE184),(Input!$I$151*(1+rvanilla)^0.5)/A9stdlife))</f>
        <v>0</v>
      </c>
      <c r="BG184" s="164">
        <f>IF(A9stdlife="n/a","n/a",IF(BG$3&gt;(A9stdlife+$E184),(Input!$I$151*(1+rvanilla)^0.5)-SUM($I184:BF184),(Input!$I$151*(1+rvanilla)^0.5)/A9stdlife))</f>
        <v>0</v>
      </c>
      <c r="BH184" s="164">
        <f>IF(A9stdlife="n/a","n/a",IF(BH$3&gt;(A9stdlife+$E184),(Input!$I$151*(1+rvanilla)^0.5)-SUM($I184:BG184),(Input!$I$151*(1+rvanilla)^0.5)/A9stdlife))</f>
        <v>0</v>
      </c>
      <c r="BI184" s="164">
        <f>IF(A9stdlife="n/a","n/a",IF(BI$3&gt;(A9stdlife+$E184),(Input!$I$151*(1+rvanilla)^0.5)-SUM($I184:BH184),(Input!$I$151*(1+rvanilla)^0.5)/A9stdlife))</f>
        <v>0</v>
      </c>
      <c r="BJ184" s="18"/>
      <c r="BK184" s="18"/>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t="12.75" hidden="1" customHeight="1" outlineLevel="2">
      <c r="A185" s="18"/>
      <c r="B185" s="18"/>
      <c r="C185" s="36"/>
      <c r="D185" s="479"/>
      <c r="E185" s="283">
        <v>4</v>
      </c>
      <c r="F185" s="38"/>
      <c r="G185" s="391"/>
      <c r="H185" s="308"/>
      <c r="I185" s="308"/>
      <c r="J185" s="307"/>
      <c r="K185" s="164">
        <f>IF(A9stdlife="n/a","n/a",IF(K$3&gt;(A9stdlife+$E185),(Input!$J$151*(1+rvanilla)^0.5)-SUM($J185:J185),(Input!$J$151*(1+rvanilla)^0.5)/A9stdlife))</f>
        <v>0.4886081494611354</v>
      </c>
      <c r="L185" s="164">
        <f>IF(A9stdlife="n/a","n/a",IF(L$3&gt;(A9stdlife+$E185),(Input!$J$151*(1+rvanilla)^0.5)-SUM($J185:K185),(Input!$J$151*(1+rvanilla)^0.5)/A9stdlife))</f>
        <v>0.4886081494611354</v>
      </c>
      <c r="M185" s="164">
        <f>IF(A9stdlife="n/a","n/a",IF(M$3&gt;(A9stdlife+$E185),(Input!$J$151*(1+rvanilla)^0.5)-SUM($J185:L185),(Input!$J$151*(1+rvanilla)^0.5)/A9stdlife))</f>
        <v>0.4886081494611354</v>
      </c>
      <c r="N185" s="164">
        <f>IF(A9stdlife="n/a","n/a",IF(N$3&gt;(A9stdlife+$E185),(Input!$J$151*(1+rvanilla)^0.5)-SUM($J185:M185),(Input!$J$151*(1+rvanilla)^0.5)/A9stdlife))</f>
        <v>0.4886081494611354</v>
      </c>
      <c r="O185" s="164">
        <f>IF(A9stdlife="n/a","n/a",IF(O$3&gt;(A9stdlife+$E185),(Input!$J$151*(1+rvanilla)^0.5)-SUM($J185:N185),(Input!$J$151*(1+rvanilla)^0.5)/A9stdlife))</f>
        <v>0.4886081494611354</v>
      </c>
      <c r="P185" s="164">
        <f>IF(A9stdlife="n/a","n/a",IF(P$3&gt;(A9stdlife+$E185),(Input!$J$151*(1+rvanilla)^0.5)-SUM($J185:O185),(Input!$J$151*(1+rvanilla)^0.5)/A9stdlife))</f>
        <v>0.4886081494611354</v>
      </c>
      <c r="Q185" s="164">
        <f>IF(A9stdlife="n/a","n/a",IF(Q$3&gt;(A9stdlife+$E185),(Input!$J$151*(1+rvanilla)^0.5)-SUM($J185:P185),(Input!$J$151*(1+rvanilla)^0.5)/A9stdlife))</f>
        <v>0.4886081494611354</v>
      </c>
      <c r="R185" s="164">
        <f>IF(A9stdlife="n/a","n/a",IF(R$3&gt;(A9stdlife+$E185),(Input!$J$151*(1+rvanilla)^0.5)-SUM($J185:Q185),(Input!$J$151*(1+rvanilla)^0.5)/A9stdlife))</f>
        <v>0.4886081494611354</v>
      </c>
      <c r="S185" s="164">
        <f>IF(A9stdlife="n/a","n/a",IF(S$3&gt;(A9stdlife+$E185),(Input!$J$151*(1+rvanilla)^0.5)-SUM($J185:R185),(Input!$J$151*(1+rvanilla)^0.5)/A9stdlife))</f>
        <v>0.4886081494611354</v>
      </c>
      <c r="T185" s="164">
        <f>IF(A9stdlife="n/a","n/a",IF(T$3&gt;(A9stdlife+$E185),(Input!$J$151*(1+rvanilla)^0.5)-SUM($J185:S185),(Input!$J$151*(1+rvanilla)^0.5)/A9stdlife))</f>
        <v>0.4886081494611354</v>
      </c>
      <c r="U185" s="164">
        <f>IF(A9stdlife="n/a","n/a",IF(U$3&gt;(A9stdlife+$E185),(Input!$J$151*(1+rvanilla)^0.5)-SUM($J185:T185),(Input!$J$151*(1+rvanilla)^0.5)/A9stdlife))</f>
        <v>0.4886081494611354</v>
      </c>
      <c r="V185" s="164">
        <f>IF(A9stdlife="n/a","n/a",IF(V$3&gt;(A9stdlife+$E185),(Input!$J$151*(1+rvanilla)^0.5)-SUM($J185:U185),(Input!$J$151*(1+rvanilla)^0.5)/A9stdlife))</f>
        <v>0.4886081494611354</v>
      </c>
      <c r="W185" s="164">
        <f>IF(A9stdlife="n/a","n/a",IF(W$3&gt;(A9stdlife+$E185),(Input!$J$151*(1+rvanilla)^0.5)-SUM($J185:V185),(Input!$J$151*(1+rvanilla)^0.5)/A9stdlife))</f>
        <v>0.4886081494611354</v>
      </c>
      <c r="X185" s="164">
        <f>IF(A9stdlife="n/a","n/a",IF(X$3&gt;(A9stdlife+$E185),(Input!$J$151*(1+rvanilla)^0.5)-SUM($J185:W185),(Input!$J$151*(1+rvanilla)^0.5)/A9stdlife))</f>
        <v>0.4886081494611354</v>
      </c>
      <c r="Y185" s="164">
        <f>IF(A9stdlife="n/a","n/a",IF(Y$3&gt;(A9stdlife+$E185),(Input!$J$151*(1+rvanilla)^0.5)-SUM($J185:X185),(Input!$J$151*(1+rvanilla)^0.5)/A9stdlife))</f>
        <v>0.4886081494611354</v>
      </c>
      <c r="Z185" s="164">
        <f>IF(A9stdlife="n/a","n/a",IF(Z$3&gt;(A9stdlife+$E185),(Input!$J$151*(1+rvanilla)^0.5)-SUM($J185:Y185),(Input!$J$151*(1+rvanilla)^0.5)/A9stdlife))</f>
        <v>2.6645352591003757E-15</v>
      </c>
      <c r="AA185" s="164">
        <f>IF(A9stdlife="n/a","n/a",IF(AA$3&gt;(A9stdlife+$E185),(Input!$J$151*(1+rvanilla)^0.5)-SUM($J185:Z185),(Input!$J$151*(1+rvanilla)^0.5)/A9stdlife))</f>
        <v>0</v>
      </c>
      <c r="AB185" s="164">
        <f>IF(A9stdlife="n/a","n/a",IF(AB$3&gt;(A9stdlife+$E185),(Input!$J$151*(1+rvanilla)^0.5)-SUM($J185:AA185),(Input!$J$151*(1+rvanilla)^0.5)/A9stdlife))</f>
        <v>0</v>
      </c>
      <c r="AC185" s="164">
        <f>IF(A9stdlife="n/a","n/a",IF(AC$3&gt;(A9stdlife+$E185),(Input!$J$151*(1+rvanilla)^0.5)-SUM($J185:AB185),(Input!$J$151*(1+rvanilla)^0.5)/A9stdlife))</f>
        <v>0</v>
      </c>
      <c r="AD185" s="164">
        <f>IF(A9stdlife="n/a","n/a",IF(AD$3&gt;(A9stdlife+$E185),(Input!$J$151*(1+rvanilla)^0.5)-SUM($J185:AC185),(Input!$J$151*(1+rvanilla)^0.5)/A9stdlife))</f>
        <v>0</v>
      </c>
      <c r="AE185" s="164">
        <f>IF(A9stdlife="n/a","n/a",IF(AE$3&gt;(A9stdlife+$E185),(Input!$J$151*(1+rvanilla)^0.5)-SUM($J185:AD185),(Input!$J$151*(1+rvanilla)^0.5)/A9stdlife))</f>
        <v>0</v>
      </c>
      <c r="AF185" s="164">
        <f>IF(A9stdlife="n/a","n/a",IF(AF$3&gt;(A9stdlife+$E185),(Input!$J$151*(1+rvanilla)^0.5)-SUM($J185:AE185),(Input!$J$151*(1+rvanilla)^0.5)/A9stdlife))</f>
        <v>0</v>
      </c>
      <c r="AG185" s="164">
        <f>IF(A9stdlife="n/a","n/a",IF(AG$3&gt;(A9stdlife+$E185),(Input!$J$151*(1+rvanilla)^0.5)-SUM($J185:AF185),(Input!$J$151*(1+rvanilla)^0.5)/A9stdlife))</f>
        <v>0</v>
      </c>
      <c r="AH185" s="164">
        <f>IF(A9stdlife="n/a","n/a",IF(AH$3&gt;(A9stdlife+$E185),(Input!$J$151*(1+rvanilla)^0.5)-SUM($J185:AG185),(Input!$J$151*(1+rvanilla)^0.5)/A9stdlife))</f>
        <v>0</v>
      </c>
      <c r="AI185" s="164">
        <f>IF(A9stdlife="n/a","n/a",IF(AI$3&gt;(A9stdlife+$E185),(Input!$J$151*(1+rvanilla)^0.5)-SUM($J185:AH185),(Input!$J$151*(1+rvanilla)^0.5)/A9stdlife))</f>
        <v>0</v>
      </c>
      <c r="AJ185" s="164">
        <f>IF(A9stdlife="n/a","n/a",IF(AJ$3&gt;(A9stdlife+$E185),(Input!$J$151*(1+rvanilla)^0.5)-SUM($J185:AI185),(Input!$J$151*(1+rvanilla)^0.5)/A9stdlife))</f>
        <v>0</v>
      </c>
      <c r="AK185" s="164">
        <f>IF(A9stdlife="n/a","n/a",IF(AK$3&gt;(A9stdlife+$E185),(Input!$J$151*(1+rvanilla)^0.5)-SUM($J185:AJ185),(Input!$J$151*(1+rvanilla)^0.5)/A9stdlife))</f>
        <v>0</v>
      </c>
      <c r="AL185" s="164">
        <f>IF(A9stdlife="n/a","n/a",IF(AL$3&gt;(A9stdlife+$E185),(Input!$J$151*(1+rvanilla)^0.5)-SUM($J185:AK185),(Input!$J$151*(1+rvanilla)^0.5)/A9stdlife))</f>
        <v>0</v>
      </c>
      <c r="AM185" s="164">
        <f>IF(A9stdlife="n/a","n/a",IF(AM$3&gt;(A9stdlife+$E185),(Input!$J$151*(1+rvanilla)^0.5)-SUM($J185:AL185),(Input!$J$151*(1+rvanilla)^0.5)/A9stdlife))</f>
        <v>0</v>
      </c>
      <c r="AN185" s="164">
        <f>IF(A9stdlife="n/a","n/a",IF(AN$3&gt;(A9stdlife+$E185),(Input!$J$151*(1+rvanilla)^0.5)-SUM($J185:AM185),(Input!$J$151*(1+rvanilla)^0.5)/A9stdlife))</f>
        <v>0</v>
      </c>
      <c r="AO185" s="164">
        <f>IF(A9stdlife="n/a","n/a",IF(AO$3&gt;(A9stdlife+$E185),(Input!$J$151*(1+rvanilla)^0.5)-SUM($J185:AN185),(Input!$J$151*(1+rvanilla)^0.5)/A9stdlife))</f>
        <v>0</v>
      </c>
      <c r="AP185" s="164">
        <f>IF(A9stdlife="n/a","n/a",IF(AP$3&gt;(A9stdlife+$E185),(Input!$J$151*(1+rvanilla)^0.5)-SUM($J185:AO185),(Input!$J$151*(1+rvanilla)^0.5)/A9stdlife))</f>
        <v>0</v>
      </c>
      <c r="AQ185" s="164">
        <f>IF(A9stdlife="n/a","n/a",IF(AQ$3&gt;(A9stdlife+$E185),(Input!$J$151*(1+rvanilla)^0.5)-SUM($J185:AP185),(Input!$J$151*(1+rvanilla)^0.5)/A9stdlife))</f>
        <v>0</v>
      </c>
      <c r="AR185" s="164">
        <f>IF(A9stdlife="n/a","n/a",IF(AR$3&gt;(A9stdlife+$E185),(Input!$J$151*(1+rvanilla)^0.5)-SUM($J185:AQ185),(Input!$J$151*(1+rvanilla)^0.5)/A9stdlife))</f>
        <v>0</v>
      </c>
      <c r="AS185" s="164">
        <f>IF(A9stdlife="n/a","n/a",IF(AS$3&gt;(A9stdlife+$E185),(Input!$J$151*(1+rvanilla)^0.5)-SUM($J185:AR185),(Input!$J$151*(1+rvanilla)^0.5)/A9stdlife))</f>
        <v>0</v>
      </c>
      <c r="AT185" s="164">
        <f>IF(A9stdlife="n/a","n/a",IF(AT$3&gt;(A9stdlife+$E185),(Input!$J$151*(1+rvanilla)^0.5)-SUM($J185:AS185),(Input!$J$151*(1+rvanilla)^0.5)/A9stdlife))</f>
        <v>0</v>
      </c>
      <c r="AU185" s="164">
        <f>IF(A9stdlife="n/a","n/a",IF(AU$3&gt;(A9stdlife+$E185),(Input!$J$151*(1+rvanilla)^0.5)-SUM($J185:AT185),(Input!$J$151*(1+rvanilla)^0.5)/A9stdlife))</f>
        <v>0</v>
      </c>
      <c r="AV185" s="164">
        <f>IF(A9stdlife="n/a","n/a",IF(AV$3&gt;(A9stdlife+$E185),(Input!$J$151*(1+rvanilla)^0.5)-SUM($J185:AU185),(Input!$J$151*(1+rvanilla)^0.5)/A9stdlife))</f>
        <v>0</v>
      </c>
      <c r="AW185" s="164">
        <f>IF(A9stdlife="n/a","n/a",IF(AW$3&gt;(A9stdlife+$E185),(Input!$J$151*(1+rvanilla)^0.5)-SUM($J185:AV185),(Input!$J$151*(1+rvanilla)^0.5)/A9stdlife))</f>
        <v>0</v>
      </c>
      <c r="AX185" s="164">
        <f>IF(A9stdlife="n/a","n/a",IF(AX$3&gt;(A9stdlife+$E185),(Input!$J$151*(1+rvanilla)^0.5)-SUM($J185:AW185),(Input!$J$151*(1+rvanilla)^0.5)/A9stdlife))</f>
        <v>0</v>
      </c>
      <c r="AY185" s="164">
        <f>IF(A9stdlife="n/a","n/a",IF(AY$3&gt;(A9stdlife+$E185),(Input!$J$151*(1+rvanilla)^0.5)-SUM($J185:AX185),(Input!$J$151*(1+rvanilla)^0.5)/A9stdlife))</f>
        <v>0</v>
      </c>
      <c r="AZ185" s="164">
        <f>IF(A9stdlife="n/a","n/a",IF(AZ$3&gt;(A9stdlife+$E185),(Input!$J$151*(1+rvanilla)^0.5)-SUM($J185:AY185),(Input!$J$151*(1+rvanilla)^0.5)/A9stdlife))</f>
        <v>0</v>
      </c>
      <c r="BA185" s="164">
        <f>IF(A9stdlife="n/a","n/a",IF(BA$3&gt;(A9stdlife+$E185),(Input!$J$151*(1+rvanilla)^0.5)-SUM($J185:AZ185),(Input!$J$151*(1+rvanilla)^0.5)/A9stdlife))</f>
        <v>0</v>
      </c>
      <c r="BB185" s="164">
        <f>IF(A9stdlife="n/a","n/a",IF(BB$3&gt;(A9stdlife+$E185),(Input!$J$151*(1+rvanilla)^0.5)-SUM($J185:BA185),(Input!$J$151*(1+rvanilla)^0.5)/A9stdlife))</f>
        <v>0</v>
      </c>
      <c r="BC185" s="164">
        <f>IF(A9stdlife="n/a","n/a",IF(BC$3&gt;(A9stdlife+$E185),(Input!$J$151*(1+rvanilla)^0.5)-SUM($J185:BB185),(Input!$J$151*(1+rvanilla)^0.5)/A9stdlife))</f>
        <v>0</v>
      </c>
      <c r="BD185" s="164">
        <f>IF(A9stdlife="n/a","n/a",IF(BD$3&gt;(A9stdlife+$E185),(Input!$J$151*(1+rvanilla)^0.5)-SUM($J185:BC185),(Input!$J$151*(1+rvanilla)^0.5)/A9stdlife))</f>
        <v>0</v>
      </c>
      <c r="BE185" s="164">
        <f>IF(A9stdlife="n/a","n/a",IF(BE$3&gt;(A9stdlife+$E185),(Input!$J$151*(1+rvanilla)^0.5)-SUM($J185:BD185),(Input!$J$151*(1+rvanilla)^0.5)/A9stdlife))</f>
        <v>0</v>
      </c>
      <c r="BF185" s="164">
        <f>IF(A9stdlife="n/a","n/a",IF(BF$3&gt;(A9stdlife+$E185),(Input!$J$151*(1+rvanilla)^0.5)-SUM($J185:BE185),(Input!$J$151*(1+rvanilla)^0.5)/A9stdlife))</f>
        <v>0</v>
      </c>
      <c r="BG185" s="164">
        <f>IF(A9stdlife="n/a","n/a",IF(BG$3&gt;(A9stdlife+$E185),(Input!$J$151*(1+rvanilla)^0.5)-SUM($J185:BF185),(Input!$J$151*(1+rvanilla)^0.5)/A9stdlife))</f>
        <v>0</v>
      </c>
      <c r="BH185" s="164">
        <f>IF(A9stdlife="n/a","n/a",IF(BH$3&gt;(A9stdlife+$E185),(Input!$J$151*(1+rvanilla)^0.5)-SUM($J185:BG185),(Input!$J$151*(1+rvanilla)^0.5)/A9stdlife))</f>
        <v>0</v>
      </c>
      <c r="BI185" s="164">
        <f>IF(A9stdlife="n/a","n/a",IF(BI$3&gt;(A9stdlife+$E185),(Input!$J$151*(1+rvanilla)^0.5)-SUM($J185:BH185),(Input!$J$151*(1+rvanilla)^0.5)/A9stdlife))</f>
        <v>0</v>
      </c>
      <c r="BJ185" s="18"/>
      <c r="BK185" s="18"/>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t="12.75" hidden="1" customHeight="1" outlineLevel="2">
      <c r="A186" s="18"/>
      <c r="B186" s="18"/>
      <c r="C186" s="36"/>
      <c r="D186" s="479"/>
      <c r="E186" s="283">
        <v>5</v>
      </c>
      <c r="F186" s="38"/>
      <c r="G186" s="391"/>
      <c r="H186" s="308"/>
      <c r="I186" s="308"/>
      <c r="J186" s="308"/>
      <c r="K186" s="307"/>
      <c r="L186" s="164">
        <f>IF(A9stdlife="n/a","n/a",IF(L$3&gt;(A9stdlife+$E186),(Input!$K$151*(1+rvanilla)^0.5)-SUM($K186:K186),(Input!$K$151*(1+rvanilla)^0.5)/A9stdlife))</f>
        <v>0.36687517311635603</v>
      </c>
      <c r="M186" s="164">
        <f>IF(A9stdlife="n/a","n/a",IF(M$3&gt;(A9stdlife+$E186),(Input!$K$151*(1+rvanilla)^0.5)-SUM($K186:L186),(Input!$K$151*(1+rvanilla)^0.5)/A9stdlife))</f>
        <v>0.36687517311635603</v>
      </c>
      <c r="N186" s="164">
        <f>IF(A9stdlife="n/a","n/a",IF(N$3&gt;(A9stdlife+$E186),(Input!$K$151*(1+rvanilla)^0.5)-SUM($K186:M186),(Input!$K$151*(1+rvanilla)^0.5)/A9stdlife))</f>
        <v>0.36687517311635603</v>
      </c>
      <c r="O186" s="164">
        <f>IF(A9stdlife="n/a","n/a",IF(O$3&gt;(A9stdlife+$E186),(Input!$K$151*(1+rvanilla)^0.5)-SUM($K186:N186),(Input!$K$151*(1+rvanilla)^0.5)/A9stdlife))</f>
        <v>0.36687517311635603</v>
      </c>
      <c r="P186" s="164">
        <f>IF(A9stdlife="n/a","n/a",IF(P$3&gt;(A9stdlife+$E186),(Input!$K$151*(1+rvanilla)^0.5)-SUM($K186:O186),(Input!$K$151*(1+rvanilla)^0.5)/A9stdlife))</f>
        <v>0.36687517311635603</v>
      </c>
      <c r="Q186" s="164">
        <f>IF(A9stdlife="n/a","n/a",IF(Q$3&gt;(A9stdlife+$E186),(Input!$K$151*(1+rvanilla)^0.5)-SUM($K186:P186),(Input!$K$151*(1+rvanilla)^0.5)/A9stdlife))</f>
        <v>0.36687517311635603</v>
      </c>
      <c r="R186" s="164">
        <f>IF(A9stdlife="n/a","n/a",IF(R$3&gt;(A9stdlife+$E186),(Input!$K$151*(1+rvanilla)^0.5)-SUM($K186:Q186),(Input!$K$151*(1+rvanilla)^0.5)/A9stdlife))</f>
        <v>0.36687517311635603</v>
      </c>
      <c r="S186" s="164">
        <f>IF(A9stdlife="n/a","n/a",IF(S$3&gt;(A9stdlife+$E186),(Input!$K$151*(1+rvanilla)^0.5)-SUM($K186:R186),(Input!$K$151*(1+rvanilla)^0.5)/A9stdlife))</f>
        <v>0.36687517311635603</v>
      </c>
      <c r="T186" s="164">
        <f>IF(A9stdlife="n/a","n/a",IF(T$3&gt;(A9stdlife+$E186),(Input!$K$151*(1+rvanilla)^0.5)-SUM($K186:S186),(Input!$K$151*(1+rvanilla)^0.5)/A9stdlife))</f>
        <v>0.36687517311635603</v>
      </c>
      <c r="U186" s="164">
        <f>IF(A9stdlife="n/a","n/a",IF(U$3&gt;(A9stdlife+$E186),(Input!$K$151*(1+rvanilla)^0.5)-SUM($K186:T186),(Input!$K$151*(1+rvanilla)^0.5)/A9stdlife))</f>
        <v>0.36687517311635603</v>
      </c>
      <c r="V186" s="164">
        <f>IF(A9stdlife="n/a","n/a",IF(V$3&gt;(A9stdlife+$E186),(Input!$K$151*(1+rvanilla)^0.5)-SUM($K186:U186),(Input!$K$151*(1+rvanilla)^0.5)/A9stdlife))</f>
        <v>0.36687517311635603</v>
      </c>
      <c r="W186" s="164">
        <f>IF(A9stdlife="n/a","n/a",IF(W$3&gt;(A9stdlife+$E186),(Input!$K$151*(1+rvanilla)^0.5)-SUM($K186:V186),(Input!$K$151*(1+rvanilla)^0.5)/A9stdlife))</f>
        <v>0.36687517311635603</v>
      </c>
      <c r="X186" s="164">
        <f>IF(A9stdlife="n/a","n/a",IF(X$3&gt;(A9stdlife+$E186),(Input!$K$151*(1+rvanilla)^0.5)-SUM($K186:W186),(Input!$K$151*(1+rvanilla)^0.5)/A9stdlife))</f>
        <v>0.36687517311635603</v>
      </c>
      <c r="Y186" s="164">
        <f>IF(A9stdlife="n/a","n/a",IF(Y$3&gt;(A9stdlife+$E186),(Input!$K$151*(1+rvanilla)^0.5)-SUM($K186:X186),(Input!$K$151*(1+rvanilla)^0.5)/A9stdlife))</f>
        <v>0.36687517311635603</v>
      </c>
      <c r="Z186" s="164">
        <f>IF(A9stdlife="n/a","n/a",IF(Z$3&gt;(A9stdlife+$E186),(Input!$K$151*(1+rvanilla)^0.5)-SUM($K186:Y186),(Input!$K$151*(1+rvanilla)^0.5)/A9stdlife))</f>
        <v>0.36687517311635603</v>
      </c>
      <c r="AA186" s="164">
        <f>IF(A9stdlife="n/a","n/a",IF(AA$3&gt;(A9stdlife+$E186),(Input!$K$151*(1+rvanilla)^0.5)-SUM($K186:Z186),(Input!$K$151*(1+rvanilla)^0.5)/A9stdlife))</f>
        <v>-1.7763568394002505E-15</v>
      </c>
      <c r="AB186" s="164">
        <f>IF(A9stdlife="n/a","n/a",IF(AB$3&gt;(A9stdlife+$E186),(Input!$K$151*(1+rvanilla)^0.5)-SUM($K186:AA186),(Input!$K$151*(1+rvanilla)^0.5)/A9stdlife))</f>
        <v>0</v>
      </c>
      <c r="AC186" s="164">
        <f>IF(A9stdlife="n/a","n/a",IF(AC$3&gt;(A9stdlife+$E186),(Input!$K$151*(1+rvanilla)^0.5)-SUM($K186:AB186),(Input!$K$151*(1+rvanilla)^0.5)/A9stdlife))</f>
        <v>0</v>
      </c>
      <c r="AD186" s="164">
        <f>IF(A9stdlife="n/a","n/a",IF(AD$3&gt;(A9stdlife+$E186),(Input!$K$151*(1+rvanilla)^0.5)-SUM($K186:AC186),(Input!$K$151*(1+rvanilla)^0.5)/A9stdlife))</f>
        <v>0</v>
      </c>
      <c r="AE186" s="164">
        <f>IF(A9stdlife="n/a","n/a",IF(AE$3&gt;(A9stdlife+$E186),(Input!$K$151*(1+rvanilla)^0.5)-SUM($K186:AD186),(Input!$K$151*(1+rvanilla)^0.5)/A9stdlife))</f>
        <v>0</v>
      </c>
      <c r="AF186" s="164">
        <f>IF(A9stdlife="n/a","n/a",IF(AF$3&gt;(A9stdlife+$E186),(Input!$K$151*(1+rvanilla)^0.5)-SUM($K186:AE186),(Input!$K$151*(1+rvanilla)^0.5)/A9stdlife))</f>
        <v>0</v>
      </c>
      <c r="AG186" s="164">
        <f>IF(A9stdlife="n/a","n/a",IF(AG$3&gt;(A9stdlife+$E186),(Input!$K$151*(1+rvanilla)^0.5)-SUM($K186:AF186),(Input!$K$151*(1+rvanilla)^0.5)/A9stdlife))</f>
        <v>0</v>
      </c>
      <c r="AH186" s="164">
        <f>IF(A9stdlife="n/a","n/a",IF(AH$3&gt;(A9stdlife+$E186),(Input!$K$151*(1+rvanilla)^0.5)-SUM($K186:AG186),(Input!$K$151*(1+rvanilla)^0.5)/A9stdlife))</f>
        <v>0</v>
      </c>
      <c r="AI186" s="164">
        <f>IF(A9stdlife="n/a","n/a",IF(AI$3&gt;(A9stdlife+$E186),(Input!$K$151*(1+rvanilla)^0.5)-SUM($K186:AH186),(Input!$K$151*(1+rvanilla)^0.5)/A9stdlife))</f>
        <v>0</v>
      </c>
      <c r="AJ186" s="164">
        <f>IF(A9stdlife="n/a","n/a",IF(AJ$3&gt;(A9stdlife+$E186),(Input!$K$151*(1+rvanilla)^0.5)-SUM($K186:AI186),(Input!$K$151*(1+rvanilla)^0.5)/A9stdlife))</f>
        <v>0</v>
      </c>
      <c r="AK186" s="164">
        <f>IF(A9stdlife="n/a","n/a",IF(AK$3&gt;(A9stdlife+$E186),(Input!$K$151*(1+rvanilla)^0.5)-SUM($K186:AJ186),(Input!$K$151*(1+rvanilla)^0.5)/A9stdlife))</f>
        <v>0</v>
      </c>
      <c r="AL186" s="164">
        <f>IF(A9stdlife="n/a","n/a",IF(AL$3&gt;(A9stdlife+$E186),(Input!$K$151*(1+rvanilla)^0.5)-SUM($K186:AK186),(Input!$K$151*(1+rvanilla)^0.5)/A9stdlife))</f>
        <v>0</v>
      </c>
      <c r="AM186" s="164">
        <f>IF(A9stdlife="n/a","n/a",IF(AM$3&gt;(A9stdlife+$E186),(Input!$K$151*(1+rvanilla)^0.5)-SUM($K186:AL186),(Input!$K$151*(1+rvanilla)^0.5)/A9stdlife))</f>
        <v>0</v>
      </c>
      <c r="AN186" s="164">
        <f>IF(A9stdlife="n/a","n/a",IF(AN$3&gt;(A9stdlife+$E186),(Input!$K$151*(1+rvanilla)^0.5)-SUM($K186:AM186),(Input!$K$151*(1+rvanilla)^0.5)/A9stdlife))</f>
        <v>0</v>
      </c>
      <c r="AO186" s="164">
        <f>IF(A9stdlife="n/a","n/a",IF(AO$3&gt;(A9stdlife+$E186),(Input!$K$151*(1+rvanilla)^0.5)-SUM($K186:AN186),(Input!$K$151*(1+rvanilla)^0.5)/A9stdlife))</f>
        <v>0</v>
      </c>
      <c r="AP186" s="164">
        <f>IF(A9stdlife="n/a","n/a",IF(AP$3&gt;(A9stdlife+$E186),(Input!$K$151*(1+rvanilla)^0.5)-SUM($K186:AO186),(Input!$K$151*(1+rvanilla)^0.5)/A9stdlife))</f>
        <v>0</v>
      </c>
      <c r="AQ186" s="164">
        <f>IF(A9stdlife="n/a","n/a",IF(AQ$3&gt;(A9stdlife+$E186),(Input!$K$151*(1+rvanilla)^0.5)-SUM($K186:AP186),(Input!$K$151*(1+rvanilla)^0.5)/A9stdlife))</f>
        <v>0</v>
      </c>
      <c r="AR186" s="164">
        <f>IF(A9stdlife="n/a","n/a",IF(AR$3&gt;(A9stdlife+$E186),(Input!$K$151*(1+rvanilla)^0.5)-SUM($K186:AQ186),(Input!$K$151*(1+rvanilla)^0.5)/A9stdlife))</f>
        <v>0</v>
      </c>
      <c r="AS186" s="164">
        <f>IF(A9stdlife="n/a","n/a",IF(AS$3&gt;(A9stdlife+$E186),(Input!$K$151*(1+rvanilla)^0.5)-SUM($K186:AR186),(Input!$K$151*(1+rvanilla)^0.5)/A9stdlife))</f>
        <v>0</v>
      </c>
      <c r="AT186" s="164">
        <f>IF(A9stdlife="n/a","n/a",IF(AT$3&gt;(A9stdlife+$E186),(Input!$K$151*(1+rvanilla)^0.5)-SUM($K186:AS186),(Input!$K$151*(1+rvanilla)^0.5)/A9stdlife))</f>
        <v>0</v>
      </c>
      <c r="AU186" s="164">
        <f>IF(A9stdlife="n/a","n/a",IF(AU$3&gt;(A9stdlife+$E186),(Input!$K$151*(1+rvanilla)^0.5)-SUM($K186:AT186),(Input!$K$151*(1+rvanilla)^0.5)/A9stdlife))</f>
        <v>0</v>
      </c>
      <c r="AV186" s="164">
        <f>IF(A9stdlife="n/a","n/a",IF(AV$3&gt;(A9stdlife+$E186),(Input!$K$151*(1+rvanilla)^0.5)-SUM($K186:AU186),(Input!$K$151*(1+rvanilla)^0.5)/A9stdlife))</f>
        <v>0</v>
      </c>
      <c r="AW186" s="164">
        <f>IF(A9stdlife="n/a","n/a",IF(AW$3&gt;(A9stdlife+$E186),(Input!$K$151*(1+rvanilla)^0.5)-SUM($K186:AV186),(Input!$K$151*(1+rvanilla)^0.5)/A9stdlife))</f>
        <v>0</v>
      </c>
      <c r="AX186" s="164">
        <f>IF(A9stdlife="n/a","n/a",IF(AX$3&gt;(A9stdlife+$E186),(Input!$K$151*(1+rvanilla)^0.5)-SUM($K186:AW186),(Input!$K$151*(1+rvanilla)^0.5)/A9stdlife))</f>
        <v>0</v>
      </c>
      <c r="AY186" s="164">
        <f>IF(A9stdlife="n/a","n/a",IF(AY$3&gt;(A9stdlife+$E186),(Input!$K$151*(1+rvanilla)^0.5)-SUM($K186:AX186),(Input!$K$151*(1+rvanilla)^0.5)/A9stdlife))</f>
        <v>0</v>
      </c>
      <c r="AZ186" s="164">
        <f>IF(A9stdlife="n/a","n/a",IF(AZ$3&gt;(A9stdlife+$E186),(Input!$K$151*(1+rvanilla)^0.5)-SUM($K186:AY186),(Input!$K$151*(1+rvanilla)^0.5)/A9stdlife))</f>
        <v>0</v>
      </c>
      <c r="BA186" s="164">
        <f>IF(A9stdlife="n/a","n/a",IF(BA$3&gt;(A9stdlife+$E186),(Input!$K$151*(1+rvanilla)^0.5)-SUM($K186:AZ186),(Input!$K$151*(1+rvanilla)^0.5)/A9stdlife))</f>
        <v>0</v>
      </c>
      <c r="BB186" s="164">
        <f>IF(A9stdlife="n/a","n/a",IF(BB$3&gt;(A9stdlife+$E186),(Input!$K$151*(1+rvanilla)^0.5)-SUM($K186:BA186),(Input!$K$151*(1+rvanilla)^0.5)/A9stdlife))</f>
        <v>0</v>
      </c>
      <c r="BC186" s="164">
        <f>IF(A9stdlife="n/a","n/a",IF(BC$3&gt;(A9stdlife+$E186),(Input!$K$151*(1+rvanilla)^0.5)-SUM($K186:BB186),(Input!$K$151*(1+rvanilla)^0.5)/A9stdlife))</f>
        <v>0</v>
      </c>
      <c r="BD186" s="164">
        <f>IF(A9stdlife="n/a","n/a",IF(BD$3&gt;(A9stdlife+$E186),(Input!$K$151*(1+rvanilla)^0.5)-SUM($K186:BC186),(Input!$K$151*(1+rvanilla)^0.5)/A9stdlife))</f>
        <v>0</v>
      </c>
      <c r="BE186" s="164">
        <f>IF(A9stdlife="n/a","n/a",IF(BE$3&gt;(A9stdlife+$E186),(Input!$K$151*(1+rvanilla)^0.5)-SUM($K186:BD186),(Input!$K$151*(1+rvanilla)^0.5)/A9stdlife))</f>
        <v>0</v>
      </c>
      <c r="BF186" s="164">
        <f>IF(A9stdlife="n/a","n/a",IF(BF$3&gt;(A9stdlife+$E186),(Input!$K$151*(1+rvanilla)^0.5)-SUM($K186:BE186),(Input!$K$151*(1+rvanilla)^0.5)/A9stdlife))</f>
        <v>0</v>
      </c>
      <c r="BG186" s="164">
        <f>IF(A9stdlife="n/a","n/a",IF(BG$3&gt;(A9stdlife+$E186),(Input!$K$151*(1+rvanilla)^0.5)-SUM($K186:BF186),(Input!$K$151*(1+rvanilla)^0.5)/A9stdlife))</f>
        <v>0</v>
      </c>
      <c r="BH186" s="164">
        <f>IF(A9stdlife="n/a","n/a",IF(BH$3&gt;(A9stdlife+$E186),(Input!$K$151*(1+rvanilla)^0.5)-SUM($K186:BG186),(Input!$K$151*(1+rvanilla)^0.5)/A9stdlife))</f>
        <v>0</v>
      </c>
      <c r="BI186" s="164">
        <f>IF(A9stdlife="n/a","n/a",IF(BI$3&gt;(A9stdlife+$E186),(Input!$K$151*(1+rvanilla)^0.5)-SUM($K186:BH186),(Input!$K$151*(1+rvanilla)^0.5)/A9stdlife))</f>
        <v>0</v>
      </c>
      <c r="BJ186" s="18"/>
      <c r="BK186" s="18"/>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t="12.75" hidden="1" customHeight="1" outlineLevel="2">
      <c r="A187" s="18"/>
      <c r="B187" s="18"/>
      <c r="C187" s="36"/>
      <c r="D187" s="479"/>
      <c r="E187" s="283">
        <v>6</v>
      </c>
      <c r="F187" s="38"/>
      <c r="G187" s="391"/>
      <c r="H187" s="308"/>
      <c r="I187" s="308"/>
      <c r="J187" s="308"/>
      <c r="K187" s="308"/>
      <c r="L187" s="307"/>
      <c r="M187" s="164">
        <f>IF(A9stdlife="n/a","n/a",IF(M$3&gt;(A9stdlife+$E187),(Input!$L$151*(1+rvanilla)^0.5)-SUM($L187:L187),(Input!$L$151*(1+rvanilla)^0.5)/A9stdlife))</f>
        <v>0</v>
      </c>
      <c r="N187" s="164">
        <f>IF(A9stdlife="n/a","n/a",IF(N$3&gt;(A9stdlife+$E187),(Input!$L$151*(1+rvanilla)^0.5)-SUM($L187:M187),(Input!$L$151*(1+rvanilla)^0.5)/A9stdlife))</f>
        <v>0</v>
      </c>
      <c r="O187" s="164">
        <f>IF(A9stdlife="n/a","n/a",IF(O$3&gt;(A9stdlife+$E187),(Input!$L$151*(1+rvanilla)^0.5)-SUM($L187:N187),(Input!$L$151*(1+rvanilla)^0.5)/A9stdlife))</f>
        <v>0</v>
      </c>
      <c r="P187" s="164">
        <f>IF(A9stdlife="n/a","n/a",IF(P$3&gt;(A9stdlife+$E187),(Input!$L$151*(1+rvanilla)^0.5)-SUM($L187:O187),(Input!$L$151*(1+rvanilla)^0.5)/A9stdlife))</f>
        <v>0</v>
      </c>
      <c r="Q187" s="164">
        <f>IF(A9stdlife="n/a","n/a",IF(Q$3&gt;(A9stdlife+$E187),(Input!$L$151*(1+rvanilla)^0.5)-SUM($L187:P187),(Input!$L$151*(1+rvanilla)^0.5)/A9stdlife))</f>
        <v>0</v>
      </c>
      <c r="R187" s="164">
        <f>IF(A9stdlife="n/a","n/a",IF(R$3&gt;(A9stdlife+$E187),(Input!$L$151*(1+rvanilla)^0.5)-SUM($L187:Q187),(Input!$L$151*(1+rvanilla)^0.5)/A9stdlife))</f>
        <v>0</v>
      </c>
      <c r="S187" s="164">
        <f>IF(A9stdlife="n/a","n/a",IF(S$3&gt;(A9stdlife+$E187),(Input!$L$151*(1+rvanilla)^0.5)-SUM($L187:R187),(Input!$L$151*(1+rvanilla)^0.5)/A9stdlife))</f>
        <v>0</v>
      </c>
      <c r="T187" s="164">
        <f>IF(A9stdlife="n/a","n/a",IF(T$3&gt;(A9stdlife+$E187),(Input!$L$151*(1+rvanilla)^0.5)-SUM($L187:S187),(Input!$L$151*(1+rvanilla)^0.5)/A9stdlife))</f>
        <v>0</v>
      </c>
      <c r="U187" s="164">
        <f>IF(A9stdlife="n/a","n/a",IF(U$3&gt;(A9stdlife+$E187),(Input!$L$151*(1+rvanilla)^0.5)-SUM($L187:T187),(Input!$L$151*(1+rvanilla)^0.5)/A9stdlife))</f>
        <v>0</v>
      </c>
      <c r="V187" s="164">
        <f>IF(A9stdlife="n/a","n/a",IF(V$3&gt;(A9stdlife+$E187),(Input!$L$151*(1+rvanilla)^0.5)-SUM($L187:U187),(Input!$L$151*(1+rvanilla)^0.5)/A9stdlife))</f>
        <v>0</v>
      </c>
      <c r="W187" s="164">
        <f>IF(A9stdlife="n/a","n/a",IF(W$3&gt;(A9stdlife+$E187),(Input!$L$151*(1+rvanilla)^0.5)-SUM($L187:V187),(Input!$L$151*(1+rvanilla)^0.5)/A9stdlife))</f>
        <v>0</v>
      </c>
      <c r="X187" s="164">
        <f>IF(A9stdlife="n/a","n/a",IF(X$3&gt;(A9stdlife+$E187),(Input!$L$151*(1+rvanilla)^0.5)-SUM($L187:W187),(Input!$L$151*(1+rvanilla)^0.5)/A9stdlife))</f>
        <v>0</v>
      </c>
      <c r="Y187" s="164">
        <f>IF(A9stdlife="n/a","n/a",IF(Y$3&gt;(A9stdlife+$E187),(Input!$L$151*(1+rvanilla)^0.5)-SUM($L187:X187),(Input!$L$151*(1+rvanilla)^0.5)/A9stdlife))</f>
        <v>0</v>
      </c>
      <c r="Z187" s="164">
        <f>IF(A9stdlife="n/a","n/a",IF(Z$3&gt;(A9stdlife+$E187),(Input!$L$151*(1+rvanilla)^0.5)-SUM($L187:Y187),(Input!$L$151*(1+rvanilla)^0.5)/A9stdlife))</f>
        <v>0</v>
      </c>
      <c r="AA187" s="164">
        <f>IF(A9stdlife="n/a","n/a",IF(AA$3&gt;(A9stdlife+$E187),(Input!$L$151*(1+rvanilla)^0.5)-SUM($L187:Z187),(Input!$L$151*(1+rvanilla)^0.5)/A9stdlife))</f>
        <v>0</v>
      </c>
      <c r="AB187" s="164">
        <f>IF(A9stdlife="n/a","n/a",IF(AB$3&gt;(A9stdlife+$E187),(Input!$L$151*(1+rvanilla)^0.5)-SUM($L187:AA187),(Input!$L$151*(1+rvanilla)^0.5)/A9stdlife))</f>
        <v>0</v>
      </c>
      <c r="AC187" s="164">
        <f>IF(A9stdlife="n/a","n/a",IF(AC$3&gt;(A9stdlife+$E187),(Input!$L$151*(1+rvanilla)^0.5)-SUM($L187:AB187),(Input!$L$151*(1+rvanilla)^0.5)/A9stdlife))</f>
        <v>0</v>
      </c>
      <c r="AD187" s="164">
        <f>IF(A9stdlife="n/a","n/a",IF(AD$3&gt;(A9stdlife+$E187),(Input!$L$151*(1+rvanilla)^0.5)-SUM($L187:AC187),(Input!$L$151*(1+rvanilla)^0.5)/A9stdlife))</f>
        <v>0</v>
      </c>
      <c r="AE187" s="164">
        <f>IF(A9stdlife="n/a","n/a",IF(AE$3&gt;(A9stdlife+$E187),(Input!$L$151*(1+rvanilla)^0.5)-SUM($L187:AD187),(Input!$L$151*(1+rvanilla)^0.5)/A9stdlife))</f>
        <v>0</v>
      </c>
      <c r="AF187" s="164">
        <f>IF(A9stdlife="n/a","n/a",IF(AF$3&gt;(A9stdlife+$E187),(Input!$L$151*(1+rvanilla)^0.5)-SUM($L187:AE187),(Input!$L$151*(1+rvanilla)^0.5)/A9stdlife))</f>
        <v>0</v>
      </c>
      <c r="AG187" s="164">
        <f>IF(A9stdlife="n/a","n/a",IF(AG$3&gt;(A9stdlife+$E187),(Input!$L$151*(1+rvanilla)^0.5)-SUM($L187:AF187),(Input!$L$151*(1+rvanilla)^0.5)/A9stdlife))</f>
        <v>0</v>
      </c>
      <c r="AH187" s="164">
        <f>IF(A9stdlife="n/a","n/a",IF(AH$3&gt;(A9stdlife+$E187),(Input!$L$151*(1+rvanilla)^0.5)-SUM($L187:AG187),(Input!$L$151*(1+rvanilla)^0.5)/A9stdlife))</f>
        <v>0</v>
      </c>
      <c r="AI187" s="164">
        <f>IF(A9stdlife="n/a","n/a",IF(AI$3&gt;(A9stdlife+$E187),(Input!$L$151*(1+rvanilla)^0.5)-SUM($L187:AH187),(Input!$L$151*(1+rvanilla)^0.5)/A9stdlife))</f>
        <v>0</v>
      </c>
      <c r="AJ187" s="164">
        <f>IF(A9stdlife="n/a","n/a",IF(AJ$3&gt;(A9stdlife+$E187),(Input!$L$151*(1+rvanilla)^0.5)-SUM($L187:AI187),(Input!$L$151*(1+rvanilla)^0.5)/A9stdlife))</f>
        <v>0</v>
      </c>
      <c r="AK187" s="164">
        <f>IF(A9stdlife="n/a","n/a",IF(AK$3&gt;(A9stdlife+$E187),(Input!$L$151*(1+rvanilla)^0.5)-SUM($L187:AJ187),(Input!$L$151*(1+rvanilla)^0.5)/A9stdlife))</f>
        <v>0</v>
      </c>
      <c r="AL187" s="164">
        <f>IF(A9stdlife="n/a","n/a",IF(AL$3&gt;(A9stdlife+$E187),(Input!$L$151*(1+rvanilla)^0.5)-SUM($L187:AK187),(Input!$L$151*(1+rvanilla)^0.5)/A9stdlife))</f>
        <v>0</v>
      </c>
      <c r="AM187" s="164">
        <f>IF(A9stdlife="n/a","n/a",IF(AM$3&gt;(A9stdlife+$E187),(Input!$L$151*(1+rvanilla)^0.5)-SUM($L187:AL187),(Input!$L$151*(1+rvanilla)^0.5)/A9stdlife))</f>
        <v>0</v>
      </c>
      <c r="AN187" s="164">
        <f>IF(A9stdlife="n/a","n/a",IF(AN$3&gt;(A9stdlife+$E187),(Input!$L$151*(1+rvanilla)^0.5)-SUM($L187:AM187),(Input!$L$151*(1+rvanilla)^0.5)/A9stdlife))</f>
        <v>0</v>
      </c>
      <c r="AO187" s="164">
        <f>IF(A9stdlife="n/a","n/a",IF(AO$3&gt;(A9stdlife+$E187),(Input!$L$151*(1+rvanilla)^0.5)-SUM($L187:AN187),(Input!$L$151*(1+rvanilla)^0.5)/A9stdlife))</f>
        <v>0</v>
      </c>
      <c r="AP187" s="164">
        <f>IF(A9stdlife="n/a","n/a",IF(AP$3&gt;(A9stdlife+$E187),(Input!$L$151*(1+rvanilla)^0.5)-SUM($L187:AO187),(Input!$L$151*(1+rvanilla)^0.5)/A9stdlife))</f>
        <v>0</v>
      </c>
      <c r="AQ187" s="164">
        <f>IF(A9stdlife="n/a","n/a",IF(AQ$3&gt;(A9stdlife+$E187),(Input!$L$151*(1+rvanilla)^0.5)-SUM($L187:AP187),(Input!$L$151*(1+rvanilla)^0.5)/A9stdlife))</f>
        <v>0</v>
      </c>
      <c r="AR187" s="164">
        <f>IF(A9stdlife="n/a","n/a",IF(AR$3&gt;(A9stdlife+$E187),(Input!$L$151*(1+rvanilla)^0.5)-SUM($L187:AQ187),(Input!$L$151*(1+rvanilla)^0.5)/A9stdlife))</f>
        <v>0</v>
      </c>
      <c r="AS187" s="164">
        <f>IF(A9stdlife="n/a","n/a",IF(AS$3&gt;(A9stdlife+$E187),(Input!$L$151*(1+rvanilla)^0.5)-SUM($L187:AR187),(Input!$L$151*(1+rvanilla)^0.5)/A9stdlife))</f>
        <v>0</v>
      </c>
      <c r="AT187" s="164">
        <f>IF(A9stdlife="n/a","n/a",IF(AT$3&gt;(A9stdlife+$E187),(Input!$L$151*(1+rvanilla)^0.5)-SUM($L187:AS187),(Input!$L$151*(1+rvanilla)^0.5)/A9stdlife))</f>
        <v>0</v>
      </c>
      <c r="AU187" s="164">
        <f>IF(A9stdlife="n/a","n/a",IF(AU$3&gt;(A9stdlife+$E187),(Input!$L$151*(1+rvanilla)^0.5)-SUM($L187:AT187),(Input!$L$151*(1+rvanilla)^0.5)/A9stdlife))</f>
        <v>0</v>
      </c>
      <c r="AV187" s="164">
        <f>IF(A9stdlife="n/a","n/a",IF(AV$3&gt;(A9stdlife+$E187),(Input!$L$151*(1+rvanilla)^0.5)-SUM($L187:AU187),(Input!$L$151*(1+rvanilla)^0.5)/A9stdlife))</f>
        <v>0</v>
      </c>
      <c r="AW187" s="164">
        <f>IF(A9stdlife="n/a","n/a",IF(AW$3&gt;(A9stdlife+$E187),(Input!$L$151*(1+rvanilla)^0.5)-SUM($L187:AV187),(Input!$L$151*(1+rvanilla)^0.5)/A9stdlife))</f>
        <v>0</v>
      </c>
      <c r="AX187" s="164">
        <f>IF(A9stdlife="n/a","n/a",IF(AX$3&gt;(A9stdlife+$E187),(Input!$L$151*(1+rvanilla)^0.5)-SUM($L187:AW187),(Input!$L$151*(1+rvanilla)^0.5)/A9stdlife))</f>
        <v>0</v>
      </c>
      <c r="AY187" s="164">
        <f>IF(A9stdlife="n/a","n/a",IF(AY$3&gt;(A9stdlife+$E187),(Input!$L$151*(1+rvanilla)^0.5)-SUM($L187:AX187),(Input!$L$151*(1+rvanilla)^0.5)/A9stdlife))</f>
        <v>0</v>
      </c>
      <c r="AZ187" s="164">
        <f>IF(A9stdlife="n/a","n/a",IF(AZ$3&gt;(A9stdlife+$E187),(Input!$L$151*(1+rvanilla)^0.5)-SUM($L187:AY187),(Input!$L$151*(1+rvanilla)^0.5)/A9stdlife))</f>
        <v>0</v>
      </c>
      <c r="BA187" s="164">
        <f>IF(A9stdlife="n/a","n/a",IF(BA$3&gt;(A9stdlife+$E187),(Input!$L$151*(1+rvanilla)^0.5)-SUM($L187:AZ187),(Input!$L$151*(1+rvanilla)^0.5)/A9stdlife))</f>
        <v>0</v>
      </c>
      <c r="BB187" s="164">
        <f>IF(A9stdlife="n/a","n/a",IF(BB$3&gt;(A9stdlife+$E187),(Input!$L$151*(1+rvanilla)^0.5)-SUM($L187:BA187),(Input!$L$151*(1+rvanilla)^0.5)/A9stdlife))</f>
        <v>0</v>
      </c>
      <c r="BC187" s="164">
        <f>IF(A9stdlife="n/a","n/a",IF(BC$3&gt;(A9stdlife+$E187),(Input!$L$151*(1+rvanilla)^0.5)-SUM($L187:BB187),(Input!$L$151*(1+rvanilla)^0.5)/A9stdlife))</f>
        <v>0</v>
      </c>
      <c r="BD187" s="164">
        <f>IF(A9stdlife="n/a","n/a",IF(BD$3&gt;(A9stdlife+$E187),(Input!$L$151*(1+rvanilla)^0.5)-SUM($L187:BC187),(Input!$L$151*(1+rvanilla)^0.5)/A9stdlife))</f>
        <v>0</v>
      </c>
      <c r="BE187" s="164">
        <f>IF(A9stdlife="n/a","n/a",IF(BE$3&gt;(A9stdlife+$E187),(Input!$L$151*(1+rvanilla)^0.5)-SUM($L187:BD187),(Input!$L$151*(1+rvanilla)^0.5)/A9stdlife))</f>
        <v>0</v>
      </c>
      <c r="BF187" s="164">
        <f>IF(A9stdlife="n/a","n/a",IF(BF$3&gt;(A9stdlife+$E187),(Input!$L$151*(1+rvanilla)^0.5)-SUM($L187:BE187),(Input!$L$151*(1+rvanilla)^0.5)/A9stdlife))</f>
        <v>0</v>
      </c>
      <c r="BG187" s="164">
        <f>IF(A9stdlife="n/a","n/a",IF(BG$3&gt;(A9stdlife+$E187),(Input!$L$151*(1+rvanilla)^0.5)-SUM($L187:BF187),(Input!$L$151*(1+rvanilla)^0.5)/A9stdlife))</f>
        <v>0</v>
      </c>
      <c r="BH187" s="164">
        <f>IF(A9stdlife="n/a","n/a",IF(BH$3&gt;(A9stdlife+$E187),(Input!$L$151*(1+rvanilla)^0.5)-SUM($L187:BG187),(Input!$L$151*(1+rvanilla)^0.5)/A9stdlife))</f>
        <v>0</v>
      </c>
      <c r="BI187" s="164">
        <f>IF(A9stdlife="n/a","n/a",IF(BI$3&gt;(A9stdlife+$E187),(Input!$L$151*(1+rvanilla)^0.5)-SUM($L187:BH187),(Input!$L$151*(1+rvanilla)^0.5)/A9stdlife))</f>
        <v>0</v>
      </c>
      <c r="BJ187" s="18"/>
      <c r="BK187" s="18"/>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18"/>
      <c r="B188" s="18"/>
      <c r="C188" s="36"/>
      <c r="D188" s="479"/>
      <c r="E188" s="283">
        <v>7</v>
      </c>
      <c r="F188" s="38"/>
      <c r="G188" s="391"/>
      <c r="H188" s="308"/>
      <c r="I188" s="308"/>
      <c r="J188" s="308"/>
      <c r="K188" s="308"/>
      <c r="L188" s="308"/>
      <c r="M188" s="307"/>
      <c r="N188" s="164">
        <f>IF(A9stdlife="n/a","n/a",IF(N$3&gt;(A9stdlife+$E188),(Input!$M$151*(1+rvanilla)^0.5)-SUM($M188:M188),(Input!$M$151*(1+rvanilla)^0.5)/A9stdlife))</f>
        <v>0</v>
      </c>
      <c r="O188" s="164">
        <f>IF(A9stdlife="n/a","n/a",IF(O$3&gt;(A9stdlife+$E188),(Input!$M$151*(1+rvanilla)^0.5)-SUM($M188:N188),(Input!$M$151*(1+rvanilla)^0.5)/A9stdlife))</f>
        <v>0</v>
      </c>
      <c r="P188" s="164">
        <f>IF(A9stdlife="n/a","n/a",IF(P$3&gt;(A9stdlife+$E188),(Input!$M$151*(1+rvanilla)^0.5)-SUM($M188:O188),(Input!$M$151*(1+rvanilla)^0.5)/A9stdlife))</f>
        <v>0</v>
      </c>
      <c r="Q188" s="164">
        <f>IF(A9stdlife="n/a","n/a",IF(Q$3&gt;(A9stdlife+$E188),(Input!$M$151*(1+rvanilla)^0.5)-SUM($M188:P188),(Input!$M$151*(1+rvanilla)^0.5)/A9stdlife))</f>
        <v>0</v>
      </c>
      <c r="R188" s="164">
        <f>IF(A9stdlife="n/a","n/a",IF(R$3&gt;(A9stdlife+$E188),(Input!$M$151*(1+rvanilla)^0.5)-SUM($M188:Q188),(Input!$M$151*(1+rvanilla)^0.5)/A9stdlife))</f>
        <v>0</v>
      </c>
      <c r="S188" s="164">
        <f>IF(A9stdlife="n/a","n/a",IF(S$3&gt;(A9stdlife+$E188),(Input!$M$151*(1+rvanilla)^0.5)-SUM($M188:R188),(Input!$M$151*(1+rvanilla)^0.5)/A9stdlife))</f>
        <v>0</v>
      </c>
      <c r="T188" s="164">
        <f>IF(A9stdlife="n/a","n/a",IF(T$3&gt;(A9stdlife+$E188),(Input!$M$151*(1+rvanilla)^0.5)-SUM($M188:S188),(Input!$M$151*(1+rvanilla)^0.5)/A9stdlife))</f>
        <v>0</v>
      </c>
      <c r="U188" s="164">
        <f>IF(A9stdlife="n/a","n/a",IF(U$3&gt;(A9stdlife+$E188),(Input!$M$151*(1+rvanilla)^0.5)-SUM($M188:T188),(Input!$M$151*(1+rvanilla)^0.5)/A9stdlife))</f>
        <v>0</v>
      </c>
      <c r="V188" s="164">
        <f>IF(A9stdlife="n/a","n/a",IF(V$3&gt;(A9stdlife+$E188),(Input!$M$151*(1+rvanilla)^0.5)-SUM($M188:U188),(Input!$M$151*(1+rvanilla)^0.5)/A9stdlife))</f>
        <v>0</v>
      </c>
      <c r="W188" s="164">
        <f>IF(A9stdlife="n/a","n/a",IF(W$3&gt;(A9stdlife+$E188),(Input!$M$151*(1+rvanilla)^0.5)-SUM($M188:V188),(Input!$M$151*(1+rvanilla)^0.5)/A9stdlife))</f>
        <v>0</v>
      </c>
      <c r="X188" s="164">
        <f>IF(A9stdlife="n/a","n/a",IF(X$3&gt;(A9stdlife+$E188),(Input!$M$151*(1+rvanilla)^0.5)-SUM($M188:W188),(Input!$M$151*(1+rvanilla)^0.5)/A9stdlife))</f>
        <v>0</v>
      </c>
      <c r="Y188" s="164">
        <f>IF(A9stdlife="n/a","n/a",IF(Y$3&gt;(A9stdlife+$E188),(Input!$M$151*(1+rvanilla)^0.5)-SUM($M188:X188),(Input!$M$151*(1+rvanilla)^0.5)/A9stdlife))</f>
        <v>0</v>
      </c>
      <c r="Z188" s="164">
        <f>IF(A9stdlife="n/a","n/a",IF(Z$3&gt;(A9stdlife+$E188),(Input!$M$151*(1+rvanilla)^0.5)-SUM($M188:Y188),(Input!$M$151*(1+rvanilla)^0.5)/A9stdlife))</f>
        <v>0</v>
      </c>
      <c r="AA188" s="164">
        <f>IF(A9stdlife="n/a","n/a",IF(AA$3&gt;(A9stdlife+$E188),(Input!$M$151*(1+rvanilla)^0.5)-SUM($M188:Z188),(Input!$M$151*(1+rvanilla)^0.5)/A9stdlife))</f>
        <v>0</v>
      </c>
      <c r="AB188" s="164">
        <f>IF(A9stdlife="n/a","n/a",IF(AB$3&gt;(A9stdlife+$E188),(Input!$M$151*(1+rvanilla)^0.5)-SUM($M188:AA188),(Input!$M$151*(1+rvanilla)^0.5)/A9stdlife))</f>
        <v>0</v>
      </c>
      <c r="AC188" s="164">
        <f>IF(A9stdlife="n/a","n/a",IF(AC$3&gt;(A9stdlife+$E188),(Input!$M$151*(1+rvanilla)^0.5)-SUM($M188:AB188),(Input!$M$151*(1+rvanilla)^0.5)/A9stdlife))</f>
        <v>0</v>
      </c>
      <c r="AD188" s="164">
        <f>IF(A9stdlife="n/a","n/a",IF(AD$3&gt;(A9stdlife+$E188),(Input!$M$151*(1+rvanilla)^0.5)-SUM($M188:AC188),(Input!$M$151*(1+rvanilla)^0.5)/A9stdlife))</f>
        <v>0</v>
      </c>
      <c r="AE188" s="164">
        <f>IF(A9stdlife="n/a","n/a",IF(AE$3&gt;(A9stdlife+$E188),(Input!$M$151*(1+rvanilla)^0.5)-SUM($M188:AD188),(Input!$M$151*(1+rvanilla)^0.5)/A9stdlife))</f>
        <v>0</v>
      </c>
      <c r="AF188" s="164">
        <f>IF(A9stdlife="n/a","n/a",IF(AF$3&gt;(A9stdlife+$E188),(Input!$M$151*(1+rvanilla)^0.5)-SUM($M188:AE188),(Input!$M$151*(1+rvanilla)^0.5)/A9stdlife))</f>
        <v>0</v>
      </c>
      <c r="AG188" s="164">
        <f>IF(A9stdlife="n/a","n/a",IF(AG$3&gt;(A9stdlife+$E188),(Input!$M$151*(1+rvanilla)^0.5)-SUM($M188:AF188),(Input!$M$151*(1+rvanilla)^0.5)/A9stdlife))</f>
        <v>0</v>
      </c>
      <c r="AH188" s="164">
        <f>IF(A9stdlife="n/a","n/a",IF(AH$3&gt;(A9stdlife+$E188),(Input!$M$151*(1+rvanilla)^0.5)-SUM($M188:AG188),(Input!$M$151*(1+rvanilla)^0.5)/A9stdlife))</f>
        <v>0</v>
      </c>
      <c r="AI188" s="164">
        <f>IF(A9stdlife="n/a","n/a",IF(AI$3&gt;(A9stdlife+$E188),(Input!$M$151*(1+rvanilla)^0.5)-SUM($M188:AH188),(Input!$M$151*(1+rvanilla)^0.5)/A9stdlife))</f>
        <v>0</v>
      </c>
      <c r="AJ188" s="164">
        <f>IF(A9stdlife="n/a","n/a",IF(AJ$3&gt;(A9stdlife+$E188),(Input!$M$151*(1+rvanilla)^0.5)-SUM($M188:AI188),(Input!$M$151*(1+rvanilla)^0.5)/A9stdlife))</f>
        <v>0</v>
      </c>
      <c r="AK188" s="164">
        <f>IF(A9stdlife="n/a","n/a",IF(AK$3&gt;(A9stdlife+$E188),(Input!$M$151*(1+rvanilla)^0.5)-SUM($M188:AJ188),(Input!$M$151*(1+rvanilla)^0.5)/A9stdlife))</f>
        <v>0</v>
      </c>
      <c r="AL188" s="164">
        <f>IF(A9stdlife="n/a","n/a",IF(AL$3&gt;(A9stdlife+$E188),(Input!$M$151*(1+rvanilla)^0.5)-SUM($M188:AK188),(Input!$M$151*(1+rvanilla)^0.5)/A9stdlife))</f>
        <v>0</v>
      </c>
      <c r="AM188" s="164">
        <f>IF(A9stdlife="n/a","n/a",IF(AM$3&gt;(A9stdlife+$E188),(Input!$M$151*(1+rvanilla)^0.5)-SUM($M188:AL188),(Input!$M$151*(1+rvanilla)^0.5)/A9stdlife))</f>
        <v>0</v>
      </c>
      <c r="AN188" s="164">
        <f>IF(A9stdlife="n/a","n/a",IF(AN$3&gt;(A9stdlife+$E188),(Input!$M$151*(1+rvanilla)^0.5)-SUM($M188:AM188),(Input!$M$151*(1+rvanilla)^0.5)/A9stdlife))</f>
        <v>0</v>
      </c>
      <c r="AO188" s="164">
        <f>IF(A9stdlife="n/a","n/a",IF(AO$3&gt;(A9stdlife+$E188),(Input!$M$151*(1+rvanilla)^0.5)-SUM($M188:AN188),(Input!$M$151*(1+rvanilla)^0.5)/A9stdlife))</f>
        <v>0</v>
      </c>
      <c r="AP188" s="164">
        <f>IF(A9stdlife="n/a","n/a",IF(AP$3&gt;(A9stdlife+$E188),(Input!$M$151*(1+rvanilla)^0.5)-SUM($M188:AO188),(Input!$M$151*(1+rvanilla)^0.5)/A9stdlife))</f>
        <v>0</v>
      </c>
      <c r="AQ188" s="164">
        <f>IF(A9stdlife="n/a","n/a",IF(AQ$3&gt;(A9stdlife+$E188),(Input!$M$151*(1+rvanilla)^0.5)-SUM($M188:AP188),(Input!$M$151*(1+rvanilla)^0.5)/A9stdlife))</f>
        <v>0</v>
      </c>
      <c r="AR188" s="164">
        <f>IF(A9stdlife="n/a","n/a",IF(AR$3&gt;(A9stdlife+$E188),(Input!$M$151*(1+rvanilla)^0.5)-SUM($M188:AQ188),(Input!$M$151*(1+rvanilla)^0.5)/A9stdlife))</f>
        <v>0</v>
      </c>
      <c r="AS188" s="164">
        <f>IF(A9stdlife="n/a","n/a",IF(AS$3&gt;(A9stdlife+$E188),(Input!$M$151*(1+rvanilla)^0.5)-SUM($M188:AR188),(Input!$M$151*(1+rvanilla)^0.5)/A9stdlife))</f>
        <v>0</v>
      </c>
      <c r="AT188" s="164">
        <f>IF(A9stdlife="n/a","n/a",IF(AT$3&gt;(A9stdlife+$E188),(Input!$M$151*(1+rvanilla)^0.5)-SUM($M188:AS188),(Input!$M$151*(1+rvanilla)^0.5)/A9stdlife))</f>
        <v>0</v>
      </c>
      <c r="AU188" s="164">
        <f>IF(A9stdlife="n/a","n/a",IF(AU$3&gt;(A9stdlife+$E188),(Input!$M$151*(1+rvanilla)^0.5)-SUM($M188:AT188),(Input!$M$151*(1+rvanilla)^0.5)/A9stdlife))</f>
        <v>0</v>
      </c>
      <c r="AV188" s="164">
        <f>IF(A9stdlife="n/a","n/a",IF(AV$3&gt;(A9stdlife+$E188),(Input!$M$151*(1+rvanilla)^0.5)-SUM($M188:AU188),(Input!$M$151*(1+rvanilla)^0.5)/A9stdlife))</f>
        <v>0</v>
      </c>
      <c r="AW188" s="164">
        <f>IF(A9stdlife="n/a","n/a",IF(AW$3&gt;(A9stdlife+$E188),(Input!$M$151*(1+rvanilla)^0.5)-SUM($M188:AV188),(Input!$M$151*(1+rvanilla)^0.5)/A9stdlife))</f>
        <v>0</v>
      </c>
      <c r="AX188" s="164">
        <f>IF(A9stdlife="n/a","n/a",IF(AX$3&gt;(A9stdlife+$E188),(Input!$M$151*(1+rvanilla)^0.5)-SUM($M188:AW188),(Input!$M$151*(1+rvanilla)^0.5)/A9stdlife))</f>
        <v>0</v>
      </c>
      <c r="AY188" s="164">
        <f>IF(A9stdlife="n/a","n/a",IF(AY$3&gt;(A9stdlife+$E188),(Input!$M$151*(1+rvanilla)^0.5)-SUM($M188:AX188),(Input!$M$151*(1+rvanilla)^0.5)/A9stdlife))</f>
        <v>0</v>
      </c>
      <c r="AZ188" s="164">
        <f>IF(A9stdlife="n/a","n/a",IF(AZ$3&gt;(A9stdlife+$E188),(Input!$M$151*(1+rvanilla)^0.5)-SUM($M188:AY188),(Input!$M$151*(1+rvanilla)^0.5)/A9stdlife))</f>
        <v>0</v>
      </c>
      <c r="BA188" s="164">
        <f>IF(A9stdlife="n/a","n/a",IF(BA$3&gt;(A9stdlife+$E188),(Input!$M$151*(1+rvanilla)^0.5)-SUM($M188:AZ188),(Input!$M$151*(1+rvanilla)^0.5)/A9stdlife))</f>
        <v>0</v>
      </c>
      <c r="BB188" s="164">
        <f>IF(A9stdlife="n/a","n/a",IF(BB$3&gt;(A9stdlife+$E188),(Input!$M$151*(1+rvanilla)^0.5)-SUM($M188:BA188),(Input!$M$151*(1+rvanilla)^0.5)/A9stdlife))</f>
        <v>0</v>
      </c>
      <c r="BC188" s="164">
        <f>IF(A9stdlife="n/a","n/a",IF(BC$3&gt;(A9stdlife+$E188),(Input!$M$151*(1+rvanilla)^0.5)-SUM($M188:BB188),(Input!$M$151*(1+rvanilla)^0.5)/A9stdlife))</f>
        <v>0</v>
      </c>
      <c r="BD188" s="164">
        <f>IF(A9stdlife="n/a","n/a",IF(BD$3&gt;(A9stdlife+$E188),(Input!$M$151*(1+rvanilla)^0.5)-SUM($M188:BC188),(Input!$M$151*(1+rvanilla)^0.5)/A9stdlife))</f>
        <v>0</v>
      </c>
      <c r="BE188" s="164">
        <f>IF(A9stdlife="n/a","n/a",IF(BE$3&gt;(A9stdlife+$E188),(Input!$M$151*(1+rvanilla)^0.5)-SUM($M188:BD188),(Input!$M$151*(1+rvanilla)^0.5)/A9stdlife))</f>
        <v>0</v>
      </c>
      <c r="BF188" s="164">
        <f>IF(A9stdlife="n/a","n/a",IF(BF$3&gt;(A9stdlife+$E188),(Input!$M$151*(1+rvanilla)^0.5)-SUM($M188:BE188),(Input!$M$151*(1+rvanilla)^0.5)/A9stdlife))</f>
        <v>0</v>
      </c>
      <c r="BG188" s="164">
        <f>IF(A9stdlife="n/a","n/a",IF(BG$3&gt;(A9stdlife+$E188),(Input!$M$151*(1+rvanilla)^0.5)-SUM($M188:BF188),(Input!$M$151*(1+rvanilla)^0.5)/A9stdlife))</f>
        <v>0</v>
      </c>
      <c r="BH188" s="164">
        <f>IF(A9stdlife="n/a","n/a",IF(BH$3&gt;(A9stdlife+$E188),(Input!$M$151*(1+rvanilla)^0.5)-SUM($M188:BG188),(Input!$M$151*(1+rvanilla)^0.5)/A9stdlife))</f>
        <v>0</v>
      </c>
      <c r="BI188" s="164">
        <f>IF(A9stdlife="n/a","n/a",IF(BI$3&gt;(A9stdlife+$E188),(Input!$M$151*(1+rvanilla)^0.5)-SUM($M188:BH188),(Input!$M$151*(1+rvanilla)^0.5)/A9stdlife))</f>
        <v>0</v>
      </c>
      <c r="BJ188" s="18"/>
      <c r="BK188" s="1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t="12.75" hidden="1" customHeight="1" outlineLevel="2">
      <c r="A189" s="18"/>
      <c r="B189" s="18"/>
      <c r="C189" s="36"/>
      <c r="D189" s="479"/>
      <c r="E189" s="283">
        <v>8</v>
      </c>
      <c r="F189" s="38"/>
      <c r="G189" s="391"/>
      <c r="H189" s="308"/>
      <c r="I189" s="308"/>
      <c r="J189" s="308"/>
      <c r="K189" s="308"/>
      <c r="L189" s="308"/>
      <c r="M189" s="308"/>
      <c r="N189" s="307"/>
      <c r="O189" s="164">
        <f>IF(A9stdlife="n/a","n/a",IF(O$3&gt;(A9stdlife+$E189),(Input!$N$151*(1+rvanilla)^0.5)-SUM($N189:N189),(Input!$N$151*(1+rvanilla)^0.5)/A9stdlife))</f>
        <v>0</v>
      </c>
      <c r="P189" s="164">
        <f>IF(A9stdlife="n/a","n/a",IF(P$3&gt;(A9stdlife+$E189),(Input!$N$151*(1+rvanilla)^0.5)-SUM($N189:O189),(Input!$N$151*(1+rvanilla)^0.5)/A9stdlife))</f>
        <v>0</v>
      </c>
      <c r="Q189" s="164">
        <f>IF(A9stdlife="n/a","n/a",IF(Q$3&gt;(A9stdlife+$E189),(Input!$N$151*(1+rvanilla)^0.5)-SUM($N189:P189),(Input!$N$151*(1+rvanilla)^0.5)/A9stdlife))</f>
        <v>0</v>
      </c>
      <c r="R189" s="164">
        <f>IF(A9stdlife="n/a","n/a",IF(R$3&gt;(A9stdlife+$E189),(Input!$N$151*(1+rvanilla)^0.5)-SUM($N189:Q189),(Input!$N$151*(1+rvanilla)^0.5)/A9stdlife))</f>
        <v>0</v>
      </c>
      <c r="S189" s="164">
        <f>IF(A9stdlife="n/a","n/a",IF(S$3&gt;(A9stdlife+$E189),(Input!$N$151*(1+rvanilla)^0.5)-SUM($N189:R189),(Input!$N$151*(1+rvanilla)^0.5)/A9stdlife))</f>
        <v>0</v>
      </c>
      <c r="T189" s="164">
        <f>IF(A9stdlife="n/a","n/a",IF(T$3&gt;(A9stdlife+$E189),(Input!$N$151*(1+rvanilla)^0.5)-SUM($N189:S189),(Input!$N$151*(1+rvanilla)^0.5)/A9stdlife))</f>
        <v>0</v>
      </c>
      <c r="U189" s="164">
        <f>IF(A9stdlife="n/a","n/a",IF(U$3&gt;(A9stdlife+$E189),(Input!$N$151*(1+rvanilla)^0.5)-SUM($N189:T189),(Input!$N$151*(1+rvanilla)^0.5)/A9stdlife))</f>
        <v>0</v>
      </c>
      <c r="V189" s="164">
        <f>IF(A9stdlife="n/a","n/a",IF(V$3&gt;(A9stdlife+$E189),(Input!$N$151*(1+rvanilla)^0.5)-SUM($N189:U189),(Input!$N$151*(1+rvanilla)^0.5)/A9stdlife))</f>
        <v>0</v>
      </c>
      <c r="W189" s="164">
        <f>IF(A9stdlife="n/a","n/a",IF(W$3&gt;(A9stdlife+$E189),(Input!$N$151*(1+rvanilla)^0.5)-SUM($N189:V189),(Input!$N$151*(1+rvanilla)^0.5)/A9stdlife))</f>
        <v>0</v>
      </c>
      <c r="X189" s="164">
        <f>IF(A9stdlife="n/a","n/a",IF(X$3&gt;(A9stdlife+$E189),(Input!$N$151*(1+rvanilla)^0.5)-SUM($N189:W189),(Input!$N$151*(1+rvanilla)^0.5)/A9stdlife))</f>
        <v>0</v>
      </c>
      <c r="Y189" s="164">
        <f>IF(A9stdlife="n/a","n/a",IF(Y$3&gt;(A9stdlife+$E189),(Input!$N$151*(1+rvanilla)^0.5)-SUM($N189:X189),(Input!$N$151*(1+rvanilla)^0.5)/A9stdlife))</f>
        <v>0</v>
      </c>
      <c r="Z189" s="164">
        <f>IF(A9stdlife="n/a","n/a",IF(Z$3&gt;(A9stdlife+$E189),(Input!$N$151*(1+rvanilla)^0.5)-SUM($N189:Y189),(Input!$N$151*(1+rvanilla)^0.5)/A9stdlife))</f>
        <v>0</v>
      </c>
      <c r="AA189" s="164">
        <f>IF(A9stdlife="n/a","n/a",IF(AA$3&gt;(A9stdlife+$E189),(Input!$N$151*(1+rvanilla)^0.5)-SUM($N189:Z189),(Input!$N$151*(1+rvanilla)^0.5)/A9stdlife))</f>
        <v>0</v>
      </c>
      <c r="AB189" s="164">
        <f>IF(A9stdlife="n/a","n/a",IF(AB$3&gt;(A9stdlife+$E189),(Input!$N$151*(1+rvanilla)^0.5)-SUM($N189:AA189),(Input!$N$151*(1+rvanilla)^0.5)/A9stdlife))</f>
        <v>0</v>
      </c>
      <c r="AC189" s="164">
        <f>IF(A9stdlife="n/a","n/a",IF(AC$3&gt;(A9stdlife+$E189),(Input!$N$151*(1+rvanilla)^0.5)-SUM($N189:AB189),(Input!$N$151*(1+rvanilla)^0.5)/A9stdlife))</f>
        <v>0</v>
      </c>
      <c r="AD189" s="164">
        <f>IF(A9stdlife="n/a","n/a",IF(AD$3&gt;(A9stdlife+$E189),(Input!$N$151*(1+rvanilla)^0.5)-SUM($N189:AC189),(Input!$N$151*(1+rvanilla)^0.5)/A9stdlife))</f>
        <v>0</v>
      </c>
      <c r="AE189" s="164">
        <f>IF(A9stdlife="n/a","n/a",IF(AE$3&gt;(A9stdlife+$E189),(Input!$N$151*(1+rvanilla)^0.5)-SUM($N189:AD189),(Input!$N$151*(1+rvanilla)^0.5)/A9stdlife))</f>
        <v>0</v>
      </c>
      <c r="AF189" s="164">
        <f>IF(A9stdlife="n/a","n/a",IF(AF$3&gt;(A9stdlife+$E189),(Input!$N$151*(1+rvanilla)^0.5)-SUM($N189:AE189),(Input!$N$151*(1+rvanilla)^0.5)/A9stdlife))</f>
        <v>0</v>
      </c>
      <c r="AG189" s="164">
        <f>IF(A9stdlife="n/a","n/a",IF(AG$3&gt;(A9stdlife+$E189),(Input!$N$151*(1+rvanilla)^0.5)-SUM($N189:AF189),(Input!$N$151*(1+rvanilla)^0.5)/A9stdlife))</f>
        <v>0</v>
      </c>
      <c r="AH189" s="164">
        <f>IF(A9stdlife="n/a","n/a",IF(AH$3&gt;(A9stdlife+$E189),(Input!$N$151*(1+rvanilla)^0.5)-SUM($N189:AG189),(Input!$N$151*(1+rvanilla)^0.5)/A9stdlife))</f>
        <v>0</v>
      </c>
      <c r="AI189" s="164">
        <f>IF(A9stdlife="n/a","n/a",IF(AI$3&gt;(A9stdlife+$E189),(Input!$N$151*(1+rvanilla)^0.5)-SUM($N189:AH189),(Input!$N$151*(1+rvanilla)^0.5)/A9stdlife))</f>
        <v>0</v>
      </c>
      <c r="AJ189" s="164">
        <f>IF(A9stdlife="n/a","n/a",IF(AJ$3&gt;(A9stdlife+$E189),(Input!$N$151*(1+rvanilla)^0.5)-SUM($N189:AI189),(Input!$N$151*(1+rvanilla)^0.5)/A9stdlife))</f>
        <v>0</v>
      </c>
      <c r="AK189" s="164">
        <f>IF(A9stdlife="n/a","n/a",IF(AK$3&gt;(A9stdlife+$E189),(Input!$N$151*(1+rvanilla)^0.5)-SUM($N189:AJ189),(Input!$N$151*(1+rvanilla)^0.5)/A9stdlife))</f>
        <v>0</v>
      </c>
      <c r="AL189" s="164">
        <f>IF(A9stdlife="n/a","n/a",IF(AL$3&gt;(A9stdlife+$E189),(Input!$N$151*(1+rvanilla)^0.5)-SUM($N189:AK189),(Input!$N$151*(1+rvanilla)^0.5)/A9stdlife))</f>
        <v>0</v>
      </c>
      <c r="AM189" s="164">
        <f>IF(A9stdlife="n/a","n/a",IF(AM$3&gt;(A9stdlife+$E189),(Input!$N$151*(1+rvanilla)^0.5)-SUM($N189:AL189),(Input!$N$151*(1+rvanilla)^0.5)/A9stdlife))</f>
        <v>0</v>
      </c>
      <c r="AN189" s="164">
        <f>IF(A9stdlife="n/a","n/a",IF(AN$3&gt;(A9stdlife+$E189),(Input!$N$151*(1+rvanilla)^0.5)-SUM($N189:AM189),(Input!$N$151*(1+rvanilla)^0.5)/A9stdlife))</f>
        <v>0</v>
      </c>
      <c r="AO189" s="164">
        <f>IF(A9stdlife="n/a","n/a",IF(AO$3&gt;(A9stdlife+$E189),(Input!$N$151*(1+rvanilla)^0.5)-SUM($N189:AN189),(Input!$N$151*(1+rvanilla)^0.5)/A9stdlife))</f>
        <v>0</v>
      </c>
      <c r="AP189" s="164">
        <f>IF(A9stdlife="n/a","n/a",IF(AP$3&gt;(A9stdlife+$E189),(Input!$N$151*(1+rvanilla)^0.5)-SUM($N189:AO189),(Input!$N$151*(1+rvanilla)^0.5)/A9stdlife))</f>
        <v>0</v>
      </c>
      <c r="AQ189" s="164">
        <f>IF(A9stdlife="n/a","n/a",IF(AQ$3&gt;(A9stdlife+$E189),(Input!$N$151*(1+rvanilla)^0.5)-SUM($N189:AP189),(Input!$N$151*(1+rvanilla)^0.5)/A9stdlife))</f>
        <v>0</v>
      </c>
      <c r="AR189" s="164">
        <f>IF(A9stdlife="n/a","n/a",IF(AR$3&gt;(A9stdlife+$E189),(Input!$N$151*(1+rvanilla)^0.5)-SUM($N189:AQ189),(Input!$N$151*(1+rvanilla)^0.5)/A9stdlife))</f>
        <v>0</v>
      </c>
      <c r="AS189" s="164">
        <f>IF(A9stdlife="n/a","n/a",IF(AS$3&gt;(A9stdlife+$E189),(Input!$N$151*(1+rvanilla)^0.5)-SUM($N189:AR189),(Input!$N$151*(1+rvanilla)^0.5)/A9stdlife))</f>
        <v>0</v>
      </c>
      <c r="AT189" s="164">
        <f>IF(A9stdlife="n/a","n/a",IF(AT$3&gt;(A9stdlife+$E189),(Input!$N$151*(1+rvanilla)^0.5)-SUM($N189:AS189),(Input!$N$151*(1+rvanilla)^0.5)/A9stdlife))</f>
        <v>0</v>
      </c>
      <c r="AU189" s="164">
        <f>IF(A9stdlife="n/a","n/a",IF(AU$3&gt;(A9stdlife+$E189),(Input!$N$151*(1+rvanilla)^0.5)-SUM($N189:AT189),(Input!$N$151*(1+rvanilla)^0.5)/A9stdlife))</f>
        <v>0</v>
      </c>
      <c r="AV189" s="164">
        <f>IF(A9stdlife="n/a","n/a",IF(AV$3&gt;(A9stdlife+$E189),(Input!$N$151*(1+rvanilla)^0.5)-SUM($N189:AU189),(Input!$N$151*(1+rvanilla)^0.5)/A9stdlife))</f>
        <v>0</v>
      </c>
      <c r="AW189" s="164">
        <f>IF(A9stdlife="n/a","n/a",IF(AW$3&gt;(A9stdlife+$E189),(Input!$N$151*(1+rvanilla)^0.5)-SUM($N189:AV189),(Input!$N$151*(1+rvanilla)^0.5)/A9stdlife))</f>
        <v>0</v>
      </c>
      <c r="AX189" s="164">
        <f>IF(A9stdlife="n/a","n/a",IF(AX$3&gt;(A9stdlife+$E189),(Input!$N$151*(1+rvanilla)^0.5)-SUM($N189:AW189),(Input!$N$151*(1+rvanilla)^0.5)/A9stdlife))</f>
        <v>0</v>
      </c>
      <c r="AY189" s="164">
        <f>IF(A9stdlife="n/a","n/a",IF(AY$3&gt;(A9stdlife+$E189),(Input!$N$151*(1+rvanilla)^0.5)-SUM($N189:AX189),(Input!$N$151*(1+rvanilla)^0.5)/A9stdlife))</f>
        <v>0</v>
      </c>
      <c r="AZ189" s="164">
        <f>IF(A9stdlife="n/a","n/a",IF(AZ$3&gt;(A9stdlife+$E189),(Input!$N$151*(1+rvanilla)^0.5)-SUM($N189:AY189),(Input!$N$151*(1+rvanilla)^0.5)/A9stdlife))</f>
        <v>0</v>
      </c>
      <c r="BA189" s="164">
        <f>IF(A9stdlife="n/a","n/a",IF(BA$3&gt;(A9stdlife+$E189),(Input!$N$151*(1+rvanilla)^0.5)-SUM($N189:AZ189),(Input!$N$151*(1+rvanilla)^0.5)/A9stdlife))</f>
        <v>0</v>
      </c>
      <c r="BB189" s="164">
        <f>IF(A9stdlife="n/a","n/a",IF(BB$3&gt;(A9stdlife+$E189),(Input!$N$151*(1+rvanilla)^0.5)-SUM($N189:BA189),(Input!$N$151*(1+rvanilla)^0.5)/A9stdlife))</f>
        <v>0</v>
      </c>
      <c r="BC189" s="164">
        <f>IF(A9stdlife="n/a","n/a",IF(BC$3&gt;(A9stdlife+$E189),(Input!$N$151*(1+rvanilla)^0.5)-SUM($N189:BB189),(Input!$N$151*(1+rvanilla)^0.5)/A9stdlife))</f>
        <v>0</v>
      </c>
      <c r="BD189" s="164">
        <f>IF(A9stdlife="n/a","n/a",IF(BD$3&gt;(A9stdlife+$E189),(Input!$N$151*(1+rvanilla)^0.5)-SUM($N189:BC189),(Input!$N$151*(1+rvanilla)^0.5)/A9stdlife))</f>
        <v>0</v>
      </c>
      <c r="BE189" s="164">
        <f>IF(A9stdlife="n/a","n/a",IF(BE$3&gt;(A9stdlife+$E189),(Input!$N$151*(1+rvanilla)^0.5)-SUM($N189:BD189),(Input!$N$151*(1+rvanilla)^0.5)/A9stdlife))</f>
        <v>0</v>
      </c>
      <c r="BF189" s="164">
        <f>IF(A9stdlife="n/a","n/a",IF(BF$3&gt;(A9stdlife+$E189),(Input!$N$151*(1+rvanilla)^0.5)-SUM($N189:BE189),(Input!$N$151*(1+rvanilla)^0.5)/A9stdlife))</f>
        <v>0</v>
      </c>
      <c r="BG189" s="164">
        <f>IF(A9stdlife="n/a","n/a",IF(BG$3&gt;(A9stdlife+$E189),(Input!$N$151*(1+rvanilla)^0.5)-SUM($N189:BF189),(Input!$N$151*(1+rvanilla)^0.5)/A9stdlife))</f>
        <v>0</v>
      </c>
      <c r="BH189" s="164">
        <f>IF(A9stdlife="n/a","n/a",IF(BH$3&gt;(A9stdlife+$E189),(Input!$N$151*(1+rvanilla)^0.5)-SUM($N189:BG189),(Input!$N$151*(1+rvanilla)^0.5)/A9stdlife))</f>
        <v>0</v>
      </c>
      <c r="BI189" s="164">
        <f>IF(A9stdlife="n/a","n/a",IF(BI$3&gt;(A9stdlife+$E189),(Input!$N$151*(1+rvanilla)^0.5)-SUM($N189:BH189),(Input!$N$151*(1+rvanilla)^0.5)/A9stdlife))</f>
        <v>0</v>
      </c>
      <c r="BJ189" s="18"/>
      <c r="BK189" s="18"/>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t="12.75" hidden="1" customHeight="1" outlineLevel="2">
      <c r="A190" s="18"/>
      <c r="B190" s="18"/>
      <c r="C190" s="36"/>
      <c r="D190" s="479"/>
      <c r="E190" s="283">
        <v>9</v>
      </c>
      <c r="F190" s="38"/>
      <c r="G190" s="391"/>
      <c r="H190" s="308"/>
      <c r="I190" s="308"/>
      <c r="J190" s="308"/>
      <c r="K190" s="308"/>
      <c r="L190" s="308"/>
      <c r="M190" s="308"/>
      <c r="N190" s="308"/>
      <c r="O190" s="307"/>
      <c r="P190" s="164">
        <f>IF(A9stdlife="n/a","n/a",IF(P$3&gt;(A9stdlife+$E190),(Input!$O$151*(1+rvanilla)^0.5)-SUM($O190:O190),(Input!$O$151*(1+rvanilla)^0.5)/A9stdlife))</f>
        <v>0</v>
      </c>
      <c r="Q190" s="164">
        <f>IF(A9stdlife="n/a","n/a",IF(Q$3&gt;(A9stdlife+$E190),(Input!$O$151*(1+rvanilla)^0.5)-SUM($O190:P190),(Input!$O$151*(1+rvanilla)^0.5)/A9stdlife))</f>
        <v>0</v>
      </c>
      <c r="R190" s="164">
        <f>IF(A9stdlife="n/a","n/a",IF(R$3&gt;(A9stdlife+$E190),(Input!$O$151*(1+rvanilla)^0.5)-SUM($O190:Q190),(Input!$O$151*(1+rvanilla)^0.5)/A9stdlife))</f>
        <v>0</v>
      </c>
      <c r="S190" s="164">
        <f>IF(A9stdlife="n/a","n/a",IF(S$3&gt;(A9stdlife+$E190),(Input!$O$151*(1+rvanilla)^0.5)-SUM($O190:R190),(Input!$O$151*(1+rvanilla)^0.5)/A9stdlife))</f>
        <v>0</v>
      </c>
      <c r="T190" s="164">
        <f>IF(A9stdlife="n/a","n/a",IF(T$3&gt;(A9stdlife+$E190),(Input!$O$151*(1+rvanilla)^0.5)-SUM($O190:S190),(Input!$O$151*(1+rvanilla)^0.5)/A9stdlife))</f>
        <v>0</v>
      </c>
      <c r="U190" s="164">
        <f>IF(A9stdlife="n/a","n/a",IF(U$3&gt;(A9stdlife+$E190),(Input!$O$151*(1+rvanilla)^0.5)-SUM($O190:T190),(Input!$O$151*(1+rvanilla)^0.5)/A9stdlife))</f>
        <v>0</v>
      </c>
      <c r="V190" s="164">
        <f>IF(A9stdlife="n/a","n/a",IF(V$3&gt;(A9stdlife+$E190),(Input!$O$151*(1+rvanilla)^0.5)-SUM($O190:U190),(Input!$O$151*(1+rvanilla)^0.5)/A9stdlife))</f>
        <v>0</v>
      </c>
      <c r="W190" s="164">
        <f>IF(A9stdlife="n/a","n/a",IF(W$3&gt;(A9stdlife+$E190),(Input!$O$151*(1+rvanilla)^0.5)-SUM($O190:V190),(Input!$O$151*(1+rvanilla)^0.5)/A9stdlife))</f>
        <v>0</v>
      </c>
      <c r="X190" s="164">
        <f>IF(A9stdlife="n/a","n/a",IF(X$3&gt;(A9stdlife+$E190),(Input!$O$151*(1+rvanilla)^0.5)-SUM($O190:W190),(Input!$O$151*(1+rvanilla)^0.5)/A9stdlife))</f>
        <v>0</v>
      </c>
      <c r="Y190" s="164">
        <f>IF(A9stdlife="n/a","n/a",IF(Y$3&gt;(A9stdlife+$E190),(Input!$O$151*(1+rvanilla)^0.5)-SUM($O190:X190),(Input!$O$151*(1+rvanilla)^0.5)/A9stdlife))</f>
        <v>0</v>
      </c>
      <c r="Z190" s="164">
        <f>IF(A9stdlife="n/a","n/a",IF(Z$3&gt;(A9stdlife+$E190),(Input!$O$151*(1+rvanilla)^0.5)-SUM($O190:Y190),(Input!$O$151*(1+rvanilla)^0.5)/A9stdlife))</f>
        <v>0</v>
      </c>
      <c r="AA190" s="164">
        <f>IF(A9stdlife="n/a","n/a",IF(AA$3&gt;(A9stdlife+$E190),(Input!$O$151*(1+rvanilla)^0.5)-SUM($O190:Z190),(Input!$O$151*(1+rvanilla)^0.5)/A9stdlife))</f>
        <v>0</v>
      </c>
      <c r="AB190" s="164">
        <f>IF(A9stdlife="n/a","n/a",IF(AB$3&gt;(A9stdlife+$E190),(Input!$O$151*(1+rvanilla)^0.5)-SUM($O190:AA190),(Input!$O$151*(1+rvanilla)^0.5)/A9stdlife))</f>
        <v>0</v>
      </c>
      <c r="AC190" s="164">
        <f>IF(A9stdlife="n/a","n/a",IF(AC$3&gt;(A9stdlife+$E190),(Input!$O$151*(1+rvanilla)^0.5)-SUM($O190:AB190),(Input!$O$151*(1+rvanilla)^0.5)/A9stdlife))</f>
        <v>0</v>
      </c>
      <c r="AD190" s="164">
        <f>IF(A9stdlife="n/a","n/a",IF(AD$3&gt;(A9stdlife+$E190),(Input!$O$151*(1+rvanilla)^0.5)-SUM($O190:AC190),(Input!$O$151*(1+rvanilla)^0.5)/A9stdlife))</f>
        <v>0</v>
      </c>
      <c r="AE190" s="164">
        <f>IF(A9stdlife="n/a","n/a",IF(AE$3&gt;(A9stdlife+$E190),(Input!$O$151*(1+rvanilla)^0.5)-SUM($O190:AD190),(Input!$O$151*(1+rvanilla)^0.5)/A9stdlife))</f>
        <v>0</v>
      </c>
      <c r="AF190" s="164">
        <f>IF(A9stdlife="n/a","n/a",IF(AF$3&gt;(A9stdlife+$E190),(Input!$O$151*(1+rvanilla)^0.5)-SUM($O190:AE190),(Input!$O$151*(1+rvanilla)^0.5)/A9stdlife))</f>
        <v>0</v>
      </c>
      <c r="AG190" s="164">
        <f>IF(A9stdlife="n/a","n/a",IF(AG$3&gt;(A9stdlife+$E190),(Input!$O$151*(1+rvanilla)^0.5)-SUM($O190:AF190),(Input!$O$151*(1+rvanilla)^0.5)/A9stdlife))</f>
        <v>0</v>
      </c>
      <c r="AH190" s="164">
        <f>IF(A9stdlife="n/a","n/a",IF(AH$3&gt;(A9stdlife+$E190),(Input!$O$151*(1+rvanilla)^0.5)-SUM($O190:AG190),(Input!$O$151*(1+rvanilla)^0.5)/A9stdlife))</f>
        <v>0</v>
      </c>
      <c r="AI190" s="164">
        <f>IF(A9stdlife="n/a","n/a",IF(AI$3&gt;(A9stdlife+$E190),(Input!$O$151*(1+rvanilla)^0.5)-SUM($O190:AH190),(Input!$O$151*(1+rvanilla)^0.5)/A9stdlife))</f>
        <v>0</v>
      </c>
      <c r="AJ190" s="164">
        <f>IF(A9stdlife="n/a","n/a",IF(AJ$3&gt;(A9stdlife+$E190),(Input!$O$151*(1+rvanilla)^0.5)-SUM($O190:AI190),(Input!$O$151*(1+rvanilla)^0.5)/A9stdlife))</f>
        <v>0</v>
      </c>
      <c r="AK190" s="164">
        <f>IF(A9stdlife="n/a","n/a",IF(AK$3&gt;(A9stdlife+$E190),(Input!$O$151*(1+rvanilla)^0.5)-SUM($O190:AJ190),(Input!$O$151*(1+rvanilla)^0.5)/A9stdlife))</f>
        <v>0</v>
      </c>
      <c r="AL190" s="164">
        <f>IF(A9stdlife="n/a","n/a",IF(AL$3&gt;(A9stdlife+$E190),(Input!$O$151*(1+rvanilla)^0.5)-SUM($O190:AK190),(Input!$O$151*(1+rvanilla)^0.5)/A9stdlife))</f>
        <v>0</v>
      </c>
      <c r="AM190" s="164">
        <f>IF(A9stdlife="n/a","n/a",IF(AM$3&gt;(A9stdlife+$E190),(Input!$O$151*(1+rvanilla)^0.5)-SUM($O190:AL190),(Input!$O$151*(1+rvanilla)^0.5)/A9stdlife))</f>
        <v>0</v>
      </c>
      <c r="AN190" s="164">
        <f>IF(A9stdlife="n/a","n/a",IF(AN$3&gt;(A9stdlife+$E190),(Input!$O$151*(1+rvanilla)^0.5)-SUM($O190:AM190),(Input!$O$151*(1+rvanilla)^0.5)/A9stdlife))</f>
        <v>0</v>
      </c>
      <c r="AO190" s="164">
        <f>IF(A9stdlife="n/a","n/a",IF(AO$3&gt;(A9stdlife+$E190),(Input!$O$151*(1+rvanilla)^0.5)-SUM($O190:AN190),(Input!$O$151*(1+rvanilla)^0.5)/A9stdlife))</f>
        <v>0</v>
      </c>
      <c r="AP190" s="164">
        <f>IF(A9stdlife="n/a","n/a",IF(AP$3&gt;(A9stdlife+$E190),(Input!$O$151*(1+rvanilla)^0.5)-SUM($O190:AO190),(Input!$O$151*(1+rvanilla)^0.5)/A9stdlife))</f>
        <v>0</v>
      </c>
      <c r="AQ190" s="164">
        <f>IF(A9stdlife="n/a","n/a",IF(AQ$3&gt;(A9stdlife+$E190),(Input!$O$151*(1+rvanilla)^0.5)-SUM($O190:AP190),(Input!$O$151*(1+rvanilla)^0.5)/A9stdlife))</f>
        <v>0</v>
      </c>
      <c r="AR190" s="164">
        <f>IF(A9stdlife="n/a","n/a",IF(AR$3&gt;(A9stdlife+$E190),(Input!$O$151*(1+rvanilla)^0.5)-SUM($O190:AQ190),(Input!$O$151*(1+rvanilla)^0.5)/A9stdlife))</f>
        <v>0</v>
      </c>
      <c r="AS190" s="164">
        <f>IF(A9stdlife="n/a","n/a",IF(AS$3&gt;(A9stdlife+$E190),(Input!$O$151*(1+rvanilla)^0.5)-SUM($O190:AR190),(Input!$O$151*(1+rvanilla)^0.5)/A9stdlife))</f>
        <v>0</v>
      </c>
      <c r="AT190" s="164">
        <f>IF(A9stdlife="n/a","n/a",IF(AT$3&gt;(A9stdlife+$E190),(Input!$O$151*(1+rvanilla)^0.5)-SUM($O190:AS190),(Input!$O$151*(1+rvanilla)^0.5)/A9stdlife))</f>
        <v>0</v>
      </c>
      <c r="AU190" s="164">
        <f>IF(A9stdlife="n/a","n/a",IF(AU$3&gt;(A9stdlife+$E190),(Input!$O$151*(1+rvanilla)^0.5)-SUM($O190:AT190),(Input!$O$151*(1+rvanilla)^0.5)/A9stdlife))</f>
        <v>0</v>
      </c>
      <c r="AV190" s="164">
        <f>IF(A9stdlife="n/a","n/a",IF(AV$3&gt;(A9stdlife+$E190),(Input!$O$151*(1+rvanilla)^0.5)-SUM($O190:AU190),(Input!$O$151*(1+rvanilla)^0.5)/A9stdlife))</f>
        <v>0</v>
      </c>
      <c r="AW190" s="164">
        <f>IF(A9stdlife="n/a","n/a",IF(AW$3&gt;(A9stdlife+$E190),(Input!$O$151*(1+rvanilla)^0.5)-SUM($O190:AV190),(Input!$O$151*(1+rvanilla)^0.5)/A9stdlife))</f>
        <v>0</v>
      </c>
      <c r="AX190" s="164">
        <f>IF(A9stdlife="n/a","n/a",IF(AX$3&gt;(A9stdlife+$E190),(Input!$O$151*(1+rvanilla)^0.5)-SUM($O190:AW190),(Input!$O$151*(1+rvanilla)^0.5)/A9stdlife))</f>
        <v>0</v>
      </c>
      <c r="AY190" s="164">
        <f>IF(A9stdlife="n/a","n/a",IF(AY$3&gt;(A9stdlife+$E190),(Input!$O$151*(1+rvanilla)^0.5)-SUM($O190:AX190),(Input!$O$151*(1+rvanilla)^0.5)/A9stdlife))</f>
        <v>0</v>
      </c>
      <c r="AZ190" s="164">
        <f>IF(A9stdlife="n/a","n/a",IF(AZ$3&gt;(A9stdlife+$E190),(Input!$O$151*(1+rvanilla)^0.5)-SUM($O190:AY190),(Input!$O$151*(1+rvanilla)^0.5)/A9stdlife))</f>
        <v>0</v>
      </c>
      <c r="BA190" s="164">
        <f>IF(A9stdlife="n/a","n/a",IF(BA$3&gt;(A9stdlife+$E190),(Input!$O$151*(1+rvanilla)^0.5)-SUM($O190:AZ190),(Input!$O$151*(1+rvanilla)^0.5)/A9stdlife))</f>
        <v>0</v>
      </c>
      <c r="BB190" s="164">
        <f>IF(A9stdlife="n/a","n/a",IF(BB$3&gt;(A9stdlife+$E190),(Input!$O$151*(1+rvanilla)^0.5)-SUM($O190:BA190),(Input!$O$151*(1+rvanilla)^0.5)/A9stdlife))</f>
        <v>0</v>
      </c>
      <c r="BC190" s="164">
        <f>IF(A9stdlife="n/a","n/a",IF(BC$3&gt;(A9stdlife+$E190),(Input!$O$151*(1+rvanilla)^0.5)-SUM($O190:BB190),(Input!$O$151*(1+rvanilla)^0.5)/A9stdlife))</f>
        <v>0</v>
      </c>
      <c r="BD190" s="164">
        <f>IF(A9stdlife="n/a","n/a",IF(BD$3&gt;(A9stdlife+$E190),(Input!$O$151*(1+rvanilla)^0.5)-SUM($O190:BC190),(Input!$O$151*(1+rvanilla)^0.5)/A9stdlife))</f>
        <v>0</v>
      </c>
      <c r="BE190" s="164">
        <f>IF(A9stdlife="n/a","n/a",IF(BE$3&gt;(A9stdlife+$E190),(Input!$O$151*(1+rvanilla)^0.5)-SUM($O190:BD190),(Input!$O$151*(1+rvanilla)^0.5)/A9stdlife))</f>
        <v>0</v>
      </c>
      <c r="BF190" s="164">
        <f>IF(A9stdlife="n/a","n/a",IF(BF$3&gt;(A9stdlife+$E190),(Input!$O$151*(1+rvanilla)^0.5)-SUM($O190:BE190),(Input!$O$151*(1+rvanilla)^0.5)/A9stdlife))</f>
        <v>0</v>
      </c>
      <c r="BG190" s="164">
        <f>IF(A9stdlife="n/a","n/a",IF(BG$3&gt;(A9stdlife+$E190),(Input!$O$151*(1+rvanilla)^0.5)-SUM($O190:BF190),(Input!$O$151*(1+rvanilla)^0.5)/A9stdlife))</f>
        <v>0</v>
      </c>
      <c r="BH190" s="164">
        <f>IF(A9stdlife="n/a","n/a",IF(BH$3&gt;(A9stdlife+$E190),(Input!$O$151*(1+rvanilla)^0.5)-SUM($O190:BG190),(Input!$O$151*(1+rvanilla)^0.5)/A9stdlife))</f>
        <v>0</v>
      </c>
      <c r="BI190" s="164">
        <f>IF(A9stdlife="n/a","n/a",IF(BI$3&gt;(A9stdlife+$E190),(Input!$O$151*(1+rvanilla)^0.5)-SUM($O190:BH190),(Input!$O$151*(1+rvanilla)^0.5)/A9stdlife))</f>
        <v>0</v>
      </c>
      <c r="BJ190" s="18"/>
      <c r="BK190" s="18"/>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t="12.75" hidden="1" customHeight="1" outlineLevel="2">
      <c r="A191" s="18"/>
      <c r="B191" s="18"/>
      <c r="C191" s="36"/>
      <c r="D191" s="479"/>
      <c r="E191" s="284">
        <v>10</v>
      </c>
      <c r="F191" s="38"/>
      <c r="G191" s="391"/>
      <c r="H191" s="308"/>
      <c r="I191" s="308"/>
      <c r="J191" s="308"/>
      <c r="K191" s="308"/>
      <c r="L191" s="308"/>
      <c r="M191" s="308"/>
      <c r="N191" s="308"/>
      <c r="O191" s="308"/>
      <c r="P191" s="307"/>
      <c r="Q191" s="164">
        <f>IF(A9stdlife="n/a","n/a",IF(Q$3&gt;(A9stdlife+$E191),(Input!$P$151*(1+rvanilla)^0.5)-SUM($P191:P191),(Input!$P$151*(1+rvanilla)^0.5)/A9stdlife))</f>
        <v>0</v>
      </c>
      <c r="R191" s="164">
        <f>IF(A9stdlife="n/a","n/a",IF(R$3&gt;(A9stdlife+$E191),(Input!$P$151*(1+rvanilla)^0.5)-SUM($P191:Q191),(Input!$P$151*(1+rvanilla)^0.5)/A9stdlife))</f>
        <v>0</v>
      </c>
      <c r="S191" s="164">
        <f>IF(A9stdlife="n/a","n/a",IF(S$3&gt;(A9stdlife+$E191),(Input!$P$151*(1+rvanilla)^0.5)-SUM($P191:R191),(Input!$P$151*(1+rvanilla)^0.5)/A9stdlife))</f>
        <v>0</v>
      </c>
      <c r="T191" s="164">
        <f>IF(A9stdlife="n/a","n/a",IF(T$3&gt;(A9stdlife+$E191),(Input!$P$151*(1+rvanilla)^0.5)-SUM($P191:S191),(Input!$P$151*(1+rvanilla)^0.5)/A9stdlife))</f>
        <v>0</v>
      </c>
      <c r="U191" s="164">
        <f>IF(A9stdlife="n/a","n/a",IF(U$3&gt;(A9stdlife+$E191),(Input!$P$151*(1+rvanilla)^0.5)-SUM($P191:T191),(Input!$P$151*(1+rvanilla)^0.5)/A9stdlife))</f>
        <v>0</v>
      </c>
      <c r="V191" s="164">
        <f>IF(A9stdlife="n/a","n/a",IF(V$3&gt;(A9stdlife+$E191),(Input!$P$151*(1+rvanilla)^0.5)-SUM($P191:U191),(Input!$P$151*(1+rvanilla)^0.5)/A9stdlife))</f>
        <v>0</v>
      </c>
      <c r="W191" s="164">
        <f>IF(A9stdlife="n/a","n/a",IF(W$3&gt;(A9stdlife+$E191),(Input!$P$151*(1+rvanilla)^0.5)-SUM($P191:V191),(Input!$P$151*(1+rvanilla)^0.5)/A9stdlife))</f>
        <v>0</v>
      </c>
      <c r="X191" s="164">
        <f>IF(A9stdlife="n/a","n/a",IF(X$3&gt;(A9stdlife+$E191),(Input!$P$151*(1+rvanilla)^0.5)-SUM($P191:W191),(Input!$P$151*(1+rvanilla)^0.5)/A9stdlife))</f>
        <v>0</v>
      </c>
      <c r="Y191" s="164">
        <f>IF(A9stdlife="n/a","n/a",IF(Y$3&gt;(A9stdlife+$E191),(Input!$P$151*(1+rvanilla)^0.5)-SUM($P191:X191),(Input!$P$151*(1+rvanilla)^0.5)/A9stdlife))</f>
        <v>0</v>
      </c>
      <c r="Z191" s="164">
        <f>IF(A9stdlife="n/a","n/a",IF(Z$3&gt;(A9stdlife+$E191),(Input!$P$151*(1+rvanilla)^0.5)-SUM($P191:Y191),(Input!$P$151*(1+rvanilla)^0.5)/A9stdlife))</f>
        <v>0</v>
      </c>
      <c r="AA191" s="164">
        <f>IF(A9stdlife="n/a","n/a",IF(AA$3&gt;(A9stdlife+$E191),(Input!$P$151*(1+rvanilla)^0.5)-SUM($P191:Z191),(Input!$P$151*(1+rvanilla)^0.5)/A9stdlife))</f>
        <v>0</v>
      </c>
      <c r="AB191" s="164">
        <f>IF(A9stdlife="n/a","n/a",IF(AB$3&gt;(A9stdlife+$E191),(Input!$P$151*(1+rvanilla)^0.5)-SUM($P191:AA191),(Input!$P$151*(1+rvanilla)^0.5)/A9stdlife))</f>
        <v>0</v>
      </c>
      <c r="AC191" s="164">
        <f>IF(A9stdlife="n/a","n/a",IF(AC$3&gt;(A9stdlife+$E191),(Input!$P$151*(1+rvanilla)^0.5)-SUM($P191:AB191),(Input!$P$151*(1+rvanilla)^0.5)/A9stdlife))</f>
        <v>0</v>
      </c>
      <c r="AD191" s="164">
        <f>IF(A9stdlife="n/a","n/a",IF(AD$3&gt;(A9stdlife+$E191),(Input!$P$151*(1+rvanilla)^0.5)-SUM($P191:AC191),(Input!$P$151*(1+rvanilla)^0.5)/A9stdlife))</f>
        <v>0</v>
      </c>
      <c r="AE191" s="164">
        <f>IF(A9stdlife="n/a","n/a",IF(AE$3&gt;(A9stdlife+$E191),(Input!$P$151*(1+rvanilla)^0.5)-SUM($P191:AD191),(Input!$P$151*(1+rvanilla)^0.5)/A9stdlife))</f>
        <v>0</v>
      </c>
      <c r="AF191" s="164">
        <f>IF(A9stdlife="n/a","n/a",IF(AF$3&gt;(A9stdlife+$E191),(Input!$P$151*(1+rvanilla)^0.5)-SUM($P191:AE191),(Input!$P$151*(1+rvanilla)^0.5)/A9stdlife))</f>
        <v>0</v>
      </c>
      <c r="AG191" s="164">
        <f>IF(A9stdlife="n/a","n/a",IF(AG$3&gt;(A9stdlife+$E191),(Input!$P$151*(1+rvanilla)^0.5)-SUM($P191:AF191),(Input!$P$151*(1+rvanilla)^0.5)/A9stdlife))</f>
        <v>0</v>
      </c>
      <c r="AH191" s="164">
        <f>IF(A9stdlife="n/a","n/a",IF(AH$3&gt;(A9stdlife+$E191),(Input!$P$151*(1+rvanilla)^0.5)-SUM($P191:AG191),(Input!$P$151*(1+rvanilla)^0.5)/A9stdlife))</f>
        <v>0</v>
      </c>
      <c r="AI191" s="164">
        <f>IF(A9stdlife="n/a","n/a",IF(AI$3&gt;(A9stdlife+$E191),(Input!$P$151*(1+rvanilla)^0.5)-SUM($P191:AH191),(Input!$P$151*(1+rvanilla)^0.5)/A9stdlife))</f>
        <v>0</v>
      </c>
      <c r="AJ191" s="164">
        <f>IF(A9stdlife="n/a","n/a",IF(AJ$3&gt;(A9stdlife+$E191),(Input!$P$151*(1+rvanilla)^0.5)-SUM($P191:AI191),(Input!$P$151*(1+rvanilla)^0.5)/A9stdlife))</f>
        <v>0</v>
      </c>
      <c r="AK191" s="164">
        <f>IF(A9stdlife="n/a","n/a",IF(AK$3&gt;(A9stdlife+$E191),(Input!$P$151*(1+rvanilla)^0.5)-SUM($P191:AJ191),(Input!$P$151*(1+rvanilla)^0.5)/A9stdlife))</f>
        <v>0</v>
      </c>
      <c r="AL191" s="164">
        <f>IF(A9stdlife="n/a","n/a",IF(AL$3&gt;(A9stdlife+$E191),(Input!$P$151*(1+rvanilla)^0.5)-SUM($P191:AK191),(Input!$P$151*(1+rvanilla)^0.5)/A9stdlife))</f>
        <v>0</v>
      </c>
      <c r="AM191" s="164">
        <f>IF(A9stdlife="n/a","n/a",IF(AM$3&gt;(A9stdlife+$E191),(Input!$P$151*(1+rvanilla)^0.5)-SUM($P191:AL191),(Input!$P$151*(1+rvanilla)^0.5)/A9stdlife))</f>
        <v>0</v>
      </c>
      <c r="AN191" s="164">
        <f>IF(A9stdlife="n/a","n/a",IF(AN$3&gt;(A9stdlife+$E191),(Input!$P$151*(1+rvanilla)^0.5)-SUM($P191:AM191),(Input!$P$151*(1+rvanilla)^0.5)/A9stdlife))</f>
        <v>0</v>
      </c>
      <c r="AO191" s="164">
        <f>IF(A9stdlife="n/a","n/a",IF(AO$3&gt;(A9stdlife+$E191),(Input!$P$151*(1+rvanilla)^0.5)-SUM($P191:AN191),(Input!$P$151*(1+rvanilla)^0.5)/A9stdlife))</f>
        <v>0</v>
      </c>
      <c r="AP191" s="164">
        <f>IF(A9stdlife="n/a","n/a",IF(AP$3&gt;(A9stdlife+$E191),(Input!$P$151*(1+rvanilla)^0.5)-SUM($P191:AO191),(Input!$P$151*(1+rvanilla)^0.5)/A9stdlife))</f>
        <v>0</v>
      </c>
      <c r="AQ191" s="164">
        <f>IF(A9stdlife="n/a","n/a",IF(AQ$3&gt;(A9stdlife+$E191),(Input!$P$151*(1+rvanilla)^0.5)-SUM($P191:AP191),(Input!$P$151*(1+rvanilla)^0.5)/A9stdlife))</f>
        <v>0</v>
      </c>
      <c r="AR191" s="164">
        <f>IF(A9stdlife="n/a","n/a",IF(AR$3&gt;(A9stdlife+$E191),(Input!$P$151*(1+rvanilla)^0.5)-SUM($P191:AQ191),(Input!$P$151*(1+rvanilla)^0.5)/A9stdlife))</f>
        <v>0</v>
      </c>
      <c r="AS191" s="164">
        <f>IF(A9stdlife="n/a","n/a",IF(AS$3&gt;(A9stdlife+$E191),(Input!$P$151*(1+rvanilla)^0.5)-SUM($P191:AR191),(Input!$P$151*(1+rvanilla)^0.5)/A9stdlife))</f>
        <v>0</v>
      </c>
      <c r="AT191" s="164">
        <f>IF(A9stdlife="n/a","n/a",IF(AT$3&gt;(A9stdlife+$E191),(Input!$P$151*(1+rvanilla)^0.5)-SUM($P191:AS191),(Input!$P$151*(1+rvanilla)^0.5)/A9stdlife))</f>
        <v>0</v>
      </c>
      <c r="AU191" s="164">
        <f>IF(A9stdlife="n/a","n/a",IF(AU$3&gt;(A9stdlife+$E191),(Input!$P$151*(1+rvanilla)^0.5)-SUM($P191:AT191),(Input!$P$151*(1+rvanilla)^0.5)/A9stdlife))</f>
        <v>0</v>
      </c>
      <c r="AV191" s="164">
        <f>IF(A9stdlife="n/a","n/a",IF(AV$3&gt;(A9stdlife+$E191),(Input!$P$151*(1+rvanilla)^0.5)-SUM($P191:AU191),(Input!$P$151*(1+rvanilla)^0.5)/A9stdlife))</f>
        <v>0</v>
      </c>
      <c r="AW191" s="164">
        <f>IF(A9stdlife="n/a","n/a",IF(AW$3&gt;(A9stdlife+$E191),(Input!$P$151*(1+rvanilla)^0.5)-SUM($P191:AV191),(Input!$P$151*(1+rvanilla)^0.5)/A9stdlife))</f>
        <v>0</v>
      </c>
      <c r="AX191" s="164">
        <f>IF(A9stdlife="n/a","n/a",IF(AX$3&gt;(A9stdlife+$E191),(Input!$P$151*(1+rvanilla)^0.5)-SUM($P191:AW191),(Input!$P$151*(1+rvanilla)^0.5)/A9stdlife))</f>
        <v>0</v>
      </c>
      <c r="AY191" s="164">
        <f>IF(A9stdlife="n/a","n/a",IF(AY$3&gt;(A9stdlife+$E191),(Input!$P$151*(1+rvanilla)^0.5)-SUM($P191:AX191),(Input!$P$151*(1+rvanilla)^0.5)/A9stdlife))</f>
        <v>0</v>
      </c>
      <c r="AZ191" s="164">
        <f>IF(A9stdlife="n/a","n/a",IF(AZ$3&gt;(A9stdlife+$E191),(Input!$P$151*(1+rvanilla)^0.5)-SUM($P191:AY191),(Input!$P$151*(1+rvanilla)^0.5)/A9stdlife))</f>
        <v>0</v>
      </c>
      <c r="BA191" s="164">
        <f>IF(A9stdlife="n/a","n/a",IF(BA$3&gt;(A9stdlife+$E191),(Input!$P$151*(1+rvanilla)^0.5)-SUM($P191:AZ191),(Input!$P$151*(1+rvanilla)^0.5)/A9stdlife))</f>
        <v>0</v>
      </c>
      <c r="BB191" s="164">
        <f>IF(A9stdlife="n/a","n/a",IF(BB$3&gt;(A9stdlife+$E191),(Input!$P$151*(1+rvanilla)^0.5)-SUM($P191:BA191),(Input!$P$151*(1+rvanilla)^0.5)/A9stdlife))</f>
        <v>0</v>
      </c>
      <c r="BC191" s="164">
        <f>IF(A9stdlife="n/a","n/a",IF(BC$3&gt;(A9stdlife+$E191),(Input!$P$151*(1+rvanilla)^0.5)-SUM($P191:BB191),(Input!$P$151*(1+rvanilla)^0.5)/A9stdlife))</f>
        <v>0</v>
      </c>
      <c r="BD191" s="164">
        <f>IF(A9stdlife="n/a","n/a",IF(BD$3&gt;(A9stdlife+$E191),(Input!$P$151*(1+rvanilla)^0.5)-SUM($P191:BC191),(Input!$P$151*(1+rvanilla)^0.5)/A9stdlife))</f>
        <v>0</v>
      </c>
      <c r="BE191" s="164">
        <f>IF(A9stdlife="n/a","n/a",IF(BE$3&gt;(A9stdlife+$E191),(Input!$P$151*(1+rvanilla)^0.5)-SUM($P191:BD191),(Input!$P$151*(1+rvanilla)^0.5)/A9stdlife))</f>
        <v>0</v>
      </c>
      <c r="BF191" s="164">
        <f>IF(A9stdlife="n/a","n/a",IF(BF$3&gt;(A9stdlife+$E191),(Input!$P$151*(1+rvanilla)^0.5)-SUM($P191:BE191),(Input!$P$151*(1+rvanilla)^0.5)/A9stdlife))</f>
        <v>0</v>
      </c>
      <c r="BG191" s="164">
        <f>IF(A9stdlife="n/a","n/a",IF(BG$3&gt;(A9stdlife+$E191),(Input!$P$151*(1+rvanilla)^0.5)-SUM($P191:BF191),(Input!$P$151*(1+rvanilla)^0.5)/A9stdlife))</f>
        <v>0</v>
      </c>
      <c r="BH191" s="164">
        <f>IF(A9stdlife="n/a","n/a",IF(BH$3&gt;(A9stdlife+$E191),(Input!$P$151*(1+rvanilla)^0.5)-SUM($P191:BG191),(Input!$P$151*(1+rvanilla)^0.5)/A9stdlife))</f>
        <v>0</v>
      </c>
      <c r="BI191" s="164">
        <f>IF(A9stdlife="n/a","n/a",IF(BI$3&gt;(A9stdlife+$E191),(Input!$P$151*(1+rvanilla)^0.5)-SUM($P191:BH191),(Input!$P$151*(1+rvanilla)^0.5)/A9stdlife))</f>
        <v>0</v>
      </c>
      <c r="BJ191" s="18"/>
      <c r="BK191" s="18"/>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idden="1" outlineLevel="1">
      <c r="A192" s="18"/>
      <c r="B192" s="18"/>
      <c r="C192" s="36" t="str">
        <f>Asset9</f>
        <v>Ancillary substation equipment (tx)</v>
      </c>
      <c r="D192" s="18"/>
      <c r="E192" s="18"/>
      <c r="F192" s="33"/>
      <c r="G192" s="161">
        <f>SUM(G180:G191)</f>
        <v>3.618127507654461</v>
      </c>
      <c r="H192" s="161">
        <f t="shared" ref="H192:AL192" si="53">SUM(H180:H191)</f>
        <v>4.2481814259321116</v>
      </c>
      <c r="I192" s="161">
        <f t="shared" si="53"/>
        <v>4.9608769496774041</v>
      </c>
      <c r="J192" s="161">
        <f t="shared" si="53"/>
        <v>5.3158952364791601</v>
      </c>
      <c r="K192" s="161">
        <f t="shared" si="53"/>
        <v>5.8045033859402952</v>
      </c>
      <c r="L192" s="161">
        <f t="shared" si="53"/>
        <v>6.1713785590566514</v>
      </c>
      <c r="M192" s="161">
        <f t="shared" si="53"/>
        <v>6.1713785590566514</v>
      </c>
      <c r="N192" s="161">
        <f t="shared" si="53"/>
        <v>6.1713785590566514</v>
      </c>
      <c r="O192" s="161">
        <f t="shared" si="53"/>
        <v>6.1713785590566514</v>
      </c>
      <c r="P192" s="161">
        <f t="shared" si="53"/>
        <v>6.1713785590566514</v>
      </c>
      <c r="Q192" s="161">
        <f t="shared" si="53"/>
        <v>6.1713785590566514</v>
      </c>
      <c r="R192" s="161">
        <f t="shared" si="53"/>
        <v>6.1713785590566514</v>
      </c>
      <c r="S192" s="161">
        <f t="shared" si="53"/>
        <v>6.1713785590566514</v>
      </c>
      <c r="T192" s="161">
        <f t="shared" si="53"/>
        <v>6.1713785590566514</v>
      </c>
      <c r="U192" s="161">
        <f t="shared" si="53"/>
        <v>2.7647595991215237</v>
      </c>
      <c r="V192" s="161">
        <f t="shared" si="53"/>
        <v>2.5532510514021904</v>
      </c>
      <c r="W192" s="161">
        <f t="shared" si="53"/>
        <v>1.9231971331245401</v>
      </c>
      <c r="X192" s="161">
        <f t="shared" si="53"/>
        <v>1.210501609379246</v>
      </c>
      <c r="Y192" s="161">
        <f t="shared" si="53"/>
        <v>0.85548332257749315</v>
      </c>
      <c r="Z192" s="161">
        <f t="shared" si="53"/>
        <v>0.3668751731163587</v>
      </c>
      <c r="AA192" s="161">
        <f t="shared" si="53"/>
        <v>-1.7763568394002505E-15</v>
      </c>
      <c r="AB192" s="161">
        <f t="shared" si="53"/>
        <v>0</v>
      </c>
      <c r="AC192" s="161">
        <f t="shared" si="53"/>
        <v>0</v>
      </c>
      <c r="AD192" s="161">
        <f t="shared" si="53"/>
        <v>0</v>
      </c>
      <c r="AE192" s="161">
        <f t="shared" si="53"/>
        <v>0</v>
      </c>
      <c r="AF192" s="161">
        <f t="shared" si="53"/>
        <v>0</v>
      </c>
      <c r="AG192" s="161">
        <f t="shared" si="53"/>
        <v>0</v>
      </c>
      <c r="AH192" s="161">
        <f t="shared" si="53"/>
        <v>0</v>
      </c>
      <c r="AI192" s="161">
        <f t="shared" si="53"/>
        <v>0</v>
      </c>
      <c r="AJ192" s="161">
        <f t="shared" si="53"/>
        <v>0</v>
      </c>
      <c r="AK192" s="161">
        <f t="shared" si="53"/>
        <v>0</v>
      </c>
      <c r="AL192" s="161">
        <f t="shared" si="53"/>
        <v>0</v>
      </c>
      <c r="AM192" s="161">
        <f t="shared" ref="AM192:BI192" si="54">SUM(AM180:AM191)</f>
        <v>0</v>
      </c>
      <c r="AN192" s="161">
        <f t="shared" si="54"/>
        <v>0</v>
      </c>
      <c r="AO192" s="161">
        <f t="shared" si="54"/>
        <v>0</v>
      </c>
      <c r="AP192" s="161">
        <f t="shared" si="54"/>
        <v>0</v>
      </c>
      <c r="AQ192" s="161">
        <f t="shared" si="54"/>
        <v>0</v>
      </c>
      <c r="AR192" s="161">
        <f t="shared" si="54"/>
        <v>0</v>
      </c>
      <c r="AS192" s="161">
        <f t="shared" si="54"/>
        <v>0</v>
      </c>
      <c r="AT192" s="161">
        <f t="shared" si="54"/>
        <v>0</v>
      </c>
      <c r="AU192" s="161">
        <f t="shared" si="54"/>
        <v>0</v>
      </c>
      <c r="AV192" s="161">
        <f t="shared" si="54"/>
        <v>0</v>
      </c>
      <c r="AW192" s="161">
        <f t="shared" si="54"/>
        <v>0</v>
      </c>
      <c r="AX192" s="161">
        <f t="shared" si="54"/>
        <v>0</v>
      </c>
      <c r="AY192" s="161">
        <f t="shared" si="54"/>
        <v>0</v>
      </c>
      <c r="AZ192" s="161">
        <f t="shared" si="54"/>
        <v>0</v>
      </c>
      <c r="BA192" s="161">
        <f t="shared" si="54"/>
        <v>0</v>
      </c>
      <c r="BB192" s="161">
        <f t="shared" si="54"/>
        <v>0</v>
      </c>
      <c r="BC192" s="161">
        <f t="shared" si="54"/>
        <v>0</v>
      </c>
      <c r="BD192" s="161">
        <f t="shared" si="54"/>
        <v>0</v>
      </c>
      <c r="BE192" s="161">
        <f t="shared" si="54"/>
        <v>0</v>
      </c>
      <c r="BF192" s="161">
        <f t="shared" si="54"/>
        <v>0</v>
      </c>
      <c r="BG192" s="161">
        <f t="shared" si="54"/>
        <v>0</v>
      </c>
      <c r="BH192" s="161">
        <f t="shared" si="54"/>
        <v>0</v>
      </c>
      <c r="BI192" s="161">
        <f t="shared" si="54"/>
        <v>0</v>
      </c>
      <c r="BJ192" s="18"/>
      <c r="BK192" s="18"/>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idden="1" outlineLevel="2">
      <c r="A193" s="18"/>
      <c r="B193" s="43" t="str">
        <f>C205</f>
        <v>132kV tower lines</v>
      </c>
      <c r="C193" s="44"/>
      <c r="D193" s="45" t="s">
        <v>72</v>
      </c>
      <c r="E193" s="44"/>
      <c r="F193" s="46"/>
      <c r="G193" s="389">
        <f>IF(G$3&gt;A10remlife,A10value-SUM($F193:F193),IF(A10remlife="N/A","n/a",A10value/A10remlife))</f>
        <v>1.1092907499919267</v>
      </c>
      <c r="H193" s="163">
        <f>IF(H$3&gt;A10remlife,A10value-SUM($F193:G193),IF(A10remlife="N/A","n/a",A10value/A10remlife))</f>
        <v>1.1092907499919267</v>
      </c>
      <c r="I193" s="163">
        <f>IF(I$3&gt;A10remlife,A10value-SUM($F193:H193),IF(A10remlife="N/A","n/a",A10value/A10remlife))</f>
        <v>1.1092907499919267</v>
      </c>
      <c r="J193" s="163">
        <f>IF(J$3&gt;A10remlife,A10value-SUM($F193:I193),IF(A10remlife="N/A","n/a",A10value/A10remlife))</f>
        <v>1.1092907499919267</v>
      </c>
      <c r="K193" s="163">
        <f>IF(K$3&gt;A10remlife,A10value-SUM($F193:J193),IF(A10remlife="N/A","n/a",A10value/A10remlife))</f>
        <v>1.1092907499919267</v>
      </c>
      <c r="L193" s="163">
        <f>IF(L$3&gt;A10remlife,A10value-SUM($F193:K193),IF(A10remlife="N/A","n/a",A10value/A10remlife))</f>
        <v>1.1092907499919267</v>
      </c>
      <c r="M193" s="163">
        <f>IF(M$3&gt;A10remlife,A10value-SUM($F193:L193),IF(A10remlife="N/A","n/a",A10value/A10remlife))</f>
        <v>1.1092907499919267</v>
      </c>
      <c r="N193" s="163">
        <f>IF(N$3&gt;A10remlife,A10value-SUM($F193:M193),IF(A10remlife="N/A","n/a",A10value/A10remlife))</f>
        <v>1.1092907499919267</v>
      </c>
      <c r="O193" s="163">
        <f>IF(O$3&gt;A10remlife,A10value-SUM($F193:N193),IF(A10remlife="N/A","n/a",A10value/A10remlife))</f>
        <v>1.1092907499919267</v>
      </c>
      <c r="P193" s="163">
        <f>IF(P$3&gt;A10remlife,A10value-SUM($F193:O193),IF(A10remlife="N/A","n/a",A10value/A10remlife))</f>
        <v>1.1092907499919267</v>
      </c>
      <c r="Q193" s="163">
        <f>IF(Q$3&gt;A10remlife,A10value-SUM($F193:P193),IF(A10remlife="N/A","n/a",A10value/A10remlife))</f>
        <v>1.1092907499919267</v>
      </c>
      <c r="R193" s="163">
        <f>IF(R$3&gt;A10remlife,A10value-SUM($F193:Q193),IF(A10remlife="N/A","n/a",A10value/A10remlife))</f>
        <v>1.1092907499919267</v>
      </c>
      <c r="S193" s="163">
        <f>IF(S$3&gt;A10remlife,A10value-SUM($F193:R193),IF(A10remlife="N/A","n/a",A10value/A10remlife))</f>
        <v>1.1092907499919267</v>
      </c>
      <c r="T193" s="163">
        <f>IF(T$3&gt;A10remlife,A10value-SUM($F193:S193),IF(A10remlife="N/A","n/a",A10value/A10remlife))</f>
        <v>1.1092907499919267</v>
      </c>
      <c r="U193" s="163">
        <f>IF(U$3&gt;A10remlife,A10value-SUM($F193:T193),IF(A10remlife="N/A","n/a",A10value/A10remlife))</f>
        <v>1.1092907499919267</v>
      </c>
      <c r="V193" s="163">
        <f>IF(V$3&gt;A10remlife,A10value-SUM($F193:U193),IF(A10remlife="N/A","n/a",A10value/A10remlife))</f>
        <v>1.1092907499919267</v>
      </c>
      <c r="W193" s="163">
        <f>IF(W$3&gt;A10remlife,A10value-SUM($F193:V193),IF(A10remlife="N/A","n/a",A10value/A10remlife))</f>
        <v>1.1092907499919267</v>
      </c>
      <c r="X193" s="163">
        <f>IF(X$3&gt;A10remlife,A10value-SUM($F193:W193),IF(A10remlife="N/A","n/a",A10value/A10remlife))</f>
        <v>1.1092907499919267</v>
      </c>
      <c r="Y193" s="163">
        <f>IF(Y$3&gt;A10remlife,A10value-SUM($F193:X193),IF(A10remlife="N/A","n/a",A10value/A10remlife))</f>
        <v>1.1092907499919267</v>
      </c>
      <c r="Z193" s="163">
        <f>IF(Z$3&gt;A10remlife,A10value-SUM($F193:Y193),IF(A10remlife="N/A","n/a",A10value/A10remlife))</f>
        <v>1.1092907499919267</v>
      </c>
      <c r="AA193" s="163">
        <f>IF(AA$3&gt;A10remlife,A10value-SUM($F193:Z193),IF(A10remlife="N/A","n/a",A10value/A10remlife))</f>
        <v>1.1092907499919267</v>
      </c>
      <c r="AB193" s="163">
        <f>IF(AB$3&gt;A10remlife,A10value-SUM($F193:AA193),IF(A10remlife="N/A","n/a",A10value/A10remlife))</f>
        <v>1.1092907499919267</v>
      </c>
      <c r="AC193" s="163">
        <f>IF(AC$3&gt;A10remlife,A10value-SUM($F193:AB193),IF(A10remlife="N/A","n/a",A10value/A10remlife))</f>
        <v>1.1092907499919267</v>
      </c>
      <c r="AD193" s="163">
        <f>IF(AD$3&gt;A10remlife,A10value-SUM($F193:AC193),IF(A10remlife="N/A","n/a",A10value/A10remlife))</f>
        <v>1.1092907499919267</v>
      </c>
      <c r="AE193" s="163">
        <f>IF(AE$3&gt;A10remlife,A10value-SUM($F193:AD193),IF(A10remlife="N/A","n/a",A10value/A10remlife))</f>
        <v>1.1092907499919267</v>
      </c>
      <c r="AF193" s="163">
        <f>IF(AF$3&gt;A10remlife,A10value-SUM($F193:AE193),IF(A10remlife="N/A","n/a",A10value/A10remlife))</f>
        <v>1.1092907499919267</v>
      </c>
      <c r="AG193" s="163">
        <f>IF(AG$3&gt;A10remlife,A10value-SUM($F193:AF193),IF(A10remlife="N/A","n/a",A10value/A10remlife))</f>
        <v>1.1092907499919267</v>
      </c>
      <c r="AH193" s="163">
        <f>IF(AH$3&gt;A10remlife,A10value-SUM($F193:AG193),IF(A10remlife="N/A","n/a",A10value/A10remlife))</f>
        <v>1.1092907499919267</v>
      </c>
      <c r="AI193" s="163">
        <f>IF(AI$3&gt;A10remlife,A10value-SUM($F193:AH193),IF(A10remlife="N/A","n/a",A10value/A10remlife))</f>
        <v>1.1092907499919267</v>
      </c>
      <c r="AJ193" s="163">
        <f>IF(AJ$3&gt;A10remlife,A10value-SUM($F193:AI193),IF(A10remlife="N/A","n/a",A10value/A10remlife))</f>
        <v>1.1092907499919267</v>
      </c>
      <c r="AK193" s="163">
        <f>IF(AK$3&gt;A10remlife,A10value-SUM($F193:AJ193),IF(A10remlife="N/A","n/a",A10value/A10remlife))</f>
        <v>1.1092907499919267</v>
      </c>
      <c r="AL193" s="163">
        <f>IF(AL$3&gt;A10remlife,A10value-SUM($F193:AK193),IF(A10remlife="N/A","n/a",A10value/A10remlife))</f>
        <v>1.1092907499919267</v>
      </c>
      <c r="AM193" s="163">
        <f>IF(AM$3&gt;A10remlife,A10value-SUM($F193:AL193),IF(A10remlife="N/A","n/a",A10value/A10remlife))</f>
        <v>1.1092907499919267</v>
      </c>
      <c r="AN193" s="163">
        <f>IF(AN$3&gt;A10remlife,A10value-SUM($F193:AM193),IF(A10remlife="N/A","n/a",A10value/A10remlife))</f>
        <v>1.1092907499919267</v>
      </c>
      <c r="AO193" s="163">
        <f>IF(AO$3&gt;A10remlife,A10value-SUM($F193:AN193),IF(A10remlife="N/A","n/a",A10value/A10remlife))</f>
        <v>1.1092907499919267</v>
      </c>
      <c r="AP193" s="163">
        <f>IF(AP$3&gt;A10remlife,A10value-SUM($F193:AO193),IF(A10remlife="N/A","n/a",A10value/A10remlife))</f>
        <v>1.1092907499919267</v>
      </c>
      <c r="AQ193" s="163">
        <f>IF(AQ$3&gt;A10remlife,A10value-SUM($F193:AP193),IF(A10remlife="N/A","n/a",A10value/A10remlife))</f>
        <v>1.1092907499919267</v>
      </c>
      <c r="AR193" s="163">
        <f>IF(AR$3&gt;A10remlife,A10value-SUM($F193:AQ193),IF(A10remlife="N/A","n/a",A10value/A10remlife))</f>
        <v>1.1092907499919267</v>
      </c>
      <c r="AS193" s="163">
        <f>IF(AS$3&gt;A10remlife,A10value-SUM($F193:AR193),IF(A10remlife="N/A","n/a",A10value/A10remlife))</f>
        <v>1.1092907499919267</v>
      </c>
      <c r="AT193" s="163">
        <f>IF(AT$3&gt;A10remlife,A10value-SUM($F193:AS193),IF(A10remlife="N/A","n/a",A10value/A10remlife))</f>
        <v>1.1092907499919267</v>
      </c>
      <c r="AU193" s="163">
        <f>IF(AU$3&gt;A10remlife,A10value-SUM($F193:AT193),IF(A10remlife="N/A","n/a",A10value/A10remlife))</f>
        <v>1.1092907499919267</v>
      </c>
      <c r="AV193" s="163">
        <f>IF(AV$3&gt;A10remlife,A10value-SUM($F193:AU193),IF(A10remlife="N/A","n/a",A10value/A10remlife))</f>
        <v>0.10458474012590813</v>
      </c>
      <c r="AW193" s="163">
        <f>IF(AW$3&gt;A10remlife,A10value-SUM($F193:AV193),IF(A10remlife="N/A","n/a",A10value/A10remlife))</f>
        <v>0</v>
      </c>
      <c r="AX193" s="163">
        <f>IF(AX$3&gt;A10remlife,A10value-SUM($F193:AW193),IF(A10remlife="N/A","n/a",A10value/A10remlife))</f>
        <v>0</v>
      </c>
      <c r="AY193" s="163">
        <f>IF(AY$3&gt;A10remlife,A10value-SUM($F193:AX193),IF(A10remlife="N/A","n/a",A10value/A10remlife))</f>
        <v>0</v>
      </c>
      <c r="AZ193" s="163">
        <f>IF(AZ$3&gt;A10remlife,A10value-SUM($F193:AY193),IF(A10remlife="N/A","n/a",A10value/A10remlife))</f>
        <v>0</v>
      </c>
      <c r="BA193" s="163">
        <f>IF(BA$3&gt;A10remlife,A10value-SUM($F193:AZ193),IF(A10remlife="N/A","n/a",A10value/A10remlife))</f>
        <v>0</v>
      </c>
      <c r="BB193" s="163">
        <f>IF(BB$3&gt;A10remlife,A10value-SUM($F193:BA193),IF(A10remlife="N/A","n/a",A10value/A10remlife))</f>
        <v>0</v>
      </c>
      <c r="BC193" s="163">
        <f>IF(BC$3&gt;A10remlife,A10value-SUM($F193:BB193),IF(A10remlife="N/A","n/a",A10value/A10remlife))</f>
        <v>0</v>
      </c>
      <c r="BD193" s="163">
        <f>IF(BD$3&gt;A10remlife,A10value-SUM($F193:BC193),IF(A10remlife="N/A","n/a",A10value/A10remlife))</f>
        <v>0</v>
      </c>
      <c r="BE193" s="163">
        <f>IF(BE$3&gt;A10remlife,A10value-SUM($F193:BD193),IF(A10remlife="N/A","n/a",A10value/A10remlife))</f>
        <v>0</v>
      </c>
      <c r="BF193" s="163">
        <f>IF(BF$3&gt;A10remlife,A10value-SUM($F193:BE193),IF(A10remlife="N/A","n/a",A10value/A10remlife))</f>
        <v>0</v>
      </c>
      <c r="BG193" s="163">
        <f>IF(BG$3&gt;A10remlife,A10value-SUM($F193:BF193),IF(A10remlife="N/A","n/a",A10value/A10remlife))</f>
        <v>0</v>
      </c>
      <c r="BH193" s="163">
        <f>IF(BH$3&gt;A10remlife,A10value-SUM($F193:BG193),IF(A10remlife="N/A","n/a",A10value/A10remlife))</f>
        <v>0</v>
      </c>
      <c r="BI193" s="163">
        <f>IF(BI$3&gt;A10remlife,A10value-SUM($F193:BH193),IF(A10remlife="N/A","n/a",A10value/A10remlife))</f>
        <v>0</v>
      </c>
      <c r="BJ193" s="18"/>
      <c r="BK193" s="18"/>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idden="1" outlineLevel="2">
      <c r="A194" s="18"/>
      <c r="B194" s="18"/>
      <c r="C194" s="142"/>
      <c r="D194" s="479" t="s">
        <v>71</v>
      </c>
      <c r="E194" s="283">
        <v>0</v>
      </c>
      <c r="F194" s="38"/>
      <c r="G194" s="160"/>
      <c r="H194" s="164"/>
      <c r="I194" s="164"/>
      <c r="J194" s="164"/>
      <c r="K194" s="164"/>
      <c r="L194" s="164"/>
      <c r="M194" s="164"/>
      <c r="N194" s="164"/>
      <c r="O194" s="164"/>
      <c r="P194" s="164"/>
      <c r="Q194" s="164"/>
      <c r="R194" s="164"/>
      <c r="S194" s="164"/>
      <c r="T194" s="164"/>
      <c r="U194" s="164"/>
      <c r="V194" s="164"/>
      <c r="W194" s="164"/>
      <c r="X194" s="164"/>
      <c r="Y194" s="164"/>
      <c r="Z194" s="164"/>
      <c r="AA194" s="164"/>
      <c r="AB194" s="164"/>
      <c r="AC194" s="164"/>
      <c r="AD194" s="164"/>
      <c r="AE194" s="164"/>
      <c r="AF194" s="164"/>
      <c r="AG194" s="164"/>
      <c r="AH194" s="164"/>
      <c r="AI194" s="164"/>
      <c r="AJ194" s="164"/>
      <c r="AK194" s="164"/>
      <c r="AL194" s="164"/>
      <c r="AM194" s="164"/>
      <c r="AN194" s="164"/>
      <c r="AO194" s="164"/>
      <c r="AP194" s="164"/>
      <c r="AQ194" s="164"/>
      <c r="AR194" s="164"/>
      <c r="AS194" s="164"/>
      <c r="AT194" s="164"/>
      <c r="AU194" s="164"/>
      <c r="AV194" s="164"/>
      <c r="AW194" s="164"/>
      <c r="AX194" s="164"/>
      <c r="AY194" s="164"/>
      <c r="AZ194" s="164"/>
      <c r="BA194" s="164"/>
      <c r="BB194" s="164"/>
      <c r="BC194" s="164"/>
      <c r="BD194" s="164"/>
      <c r="BE194" s="164"/>
      <c r="BF194" s="164"/>
      <c r="BG194" s="164"/>
      <c r="BH194" s="164"/>
      <c r="BI194" s="164"/>
      <c r="BJ194" s="18"/>
      <c r="BK194" s="18"/>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idden="1" outlineLevel="2">
      <c r="A195" s="18"/>
      <c r="B195" s="18"/>
      <c r="C195" s="36"/>
      <c r="D195" s="479"/>
      <c r="E195" s="283">
        <v>1</v>
      </c>
      <c r="F195" s="38"/>
      <c r="G195" s="390"/>
      <c r="H195" s="164">
        <f>IF(A10stdlife="n/a","n/a",IF(H$3&gt;(A10stdlife+$E195),(Input!$G$152*(1+rvanilla)^0.5)-SUM($G195:G195),(Input!$G$152*(1+rvanilla)^0.5)/A10stdlife))</f>
        <v>7.2372919310632458E-2</v>
      </c>
      <c r="I195" s="164">
        <f>IF(A10stdlife="n/a","n/a",IF(I$3&gt;(A10stdlife+$E195),(Input!$G$152*(1+rvanilla)^0.5)-SUM($G195:H195),(Input!$G$152*(1+rvanilla)^0.5)/A10stdlife))</f>
        <v>7.2372919310632458E-2</v>
      </c>
      <c r="J195" s="164">
        <f>IF(A10stdlife="n/a","n/a",IF(J$3&gt;(A10stdlife+$E195),(Input!$G$152*(1+rvanilla)^0.5)-SUM($G195:I195),(Input!$G$152*(1+rvanilla)^0.5)/A10stdlife))</f>
        <v>7.2372919310632458E-2</v>
      </c>
      <c r="K195" s="164">
        <f>IF(A10stdlife="n/a","n/a",IF(K$3&gt;(A10stdlife+$E195),(Input!$G$152*(1+rvanilla)^0.5)-SUM($G195:J195),(Input!$G$152*(1+rvanilla)^0.5)/A10stdlife))</f>
        <v>7.2372919310632458E-2</v>
      </c>
      <c r="L195" s="164">
        <f>IF(A10stdlife="n/a","n/a",IF(L$3&gt;(A10stdlife+$E195),(Input!$G$152*(1+rvanilla)^0.5)-SUM($G195:K195),(Input!$G$152*(1+rvanilla)^0.5)/A10stdlife))</f>
        <v>7.2372919310632458E-2</v>
      </c>
      <c r="M195" s="164">
        <f>IF(A10stdlife="n/a","n/a",IF(M$3&gt;(A10stdlife+$E195),(Input!$G$152*(1+rvanilla)^0.5)-SUM($G195:L195),(Input!$G$152*(1+rvanilla)^0.5)/A10stdlife))</f>
        <v>7.2372919310632458E-2</v>
      </c>
      <c r="N195" s="164">
        <f>IF(A10stdlife="n/a","n/a",IF(N$3&gt;(A10stdlife+$E195),(Input!$G$152*(1+rvanilla)^0.5)-SUM($G195:M195),(Input!$G$152*(1+rvanilla)^0.5)/A10stdlife))</f>
        <v>7.2372919310632458E-2</v>
      </c>
      <c r="O195" s="164">
        <f>IF(A10stdlife="n/a","n/a",IF(O$3&gt;(A10stdlife+$E195),(Input!$G$152*(1+rvanilla)^0.5)-SUM($G195:N195),(Input!$G$152*(1+rvanilla)^0.5)/A10stdlife))</f>
        <v>7.2372919310632458E-2</v>
      </c>
      <c r="P195" s="164">
        <f>IF(A10stdlife="n/a","n/a",IF(P$3&gt;(A10stdlife+$E195),(Input!$G$152*(1+rvanilla)^0.5)-SUM($G195:O195),(Input!$G$152*(1+rvanilla)^0.5)/A10stdlife))</f>
        <v>7.2372919310632458E-2</v>
      </c>
      <c r="Q195" s="164">
        <f>IF(A10stdlife="n/a","n/a",IF(Q$3&gt;(A10stdlife+$E195),(Input!$G$152*(1+rvanilla)^0.5)-SUM($G195:P195),(Input!$G$152*(1+rvanilla)^0.5)/A10stdlife))</f>
        <v>7.2372919310632458E-2</v>
      </c>
      <c r="R195" s="164">
        <f>IF(A10stdlife="n/a","n/a",IF(R$3&gt;(A10stdlife+$E195),(Input!$G$152*(1+rvanilla)^0.5)-SUM($G195:Q195),(Input!$G$152*(1+rvanilla)^0.5)/A10stdlife))</f>
        <v>7.2372919310632458E-2</v>
      </c>
      <c r="S195" s="164">
        <f>IF(A10stdlife="n/a","n/a",IF(S$3&gt;(A10stdlife+$E195),(Input!$G$152*(1+rvanilla)^0.5)-SUM($G195:R195),(Input!$G$152*(1+rvanilla)^0.5)/A10stdlife))</f>
        <v>7.2372919310632458E-2</v>
      </c>
      <c r="T195" s="164">
        <f>IF(A10stdlife="n/a","n/a",IF(T$3&gt;(A10stdlife+$E195),(Input!$G$152*(1+rvanilla)^0.5)-SUM($G195:S195),(Input!$G$152*(1+rvanilla)^0.5)/A10stdlife))</f>
        <v>7.2372919310632458E-2</v>
      </c>
      <c r="U195" s="164">
        <f>IF(A10stdlife="n/a","n/a",IF(U$3&gt;(A10stdlife+$E195),(Input!$G$152*(1+rvanilla)^0.5)-SUM($G195:T195),(Input!$G$152*(1+rvanilla)^0.5)/A10stdlife))</f>
        <v>7.2372919310632458E-2</v>
      </c>
      <c r="V195" s="164">
        <f>IF(A10stdlife="n/a","n/a",IF(V$3&gt;(A10stdlife+$E195),(Input!$G$152*(1+rvanilla)^0.5)-SUM($G195:U195),(Input!$G$152*(1+rvanilla)^0.5)/A10stdlife))</f>
        <v>7.2372919310632458E-2</v>
      </c>
      <c r="W195" s="164">
        <f>IF(A10stdlife="n/a","n/a",IF(W$3&gt;(A10stdlife+$E195),(Input!$G$152*(1+rvanilla)^0.5)-SUM($G195:V195),(Input!$G$152*(1+rvanilla)^0.5)/A10stdlife))</f>
        <v>7.2372919310632458E-2</v>
      </c>
      <c r="X195" s="164">
        <f>IF(A10stdlife="n/a","n/a",IF(X$3&gt;(A10stdlife+$E195),(Input!$G$152*(1+rvanilla)^0.5)-SUM($G195:W195),(Input!$G$152*(1+rvanilla)^0.5)/A10stdlife))</f>
        <v>7.2372919310632458E-2</v>
      </c>
      <c r="Y195" s="164">
        <f>IF(A10stdlife="n/a","n/a",IF(Y$3&gt;(A10stdlife+$E195),(Input!$G$152*(1+rvanilla)^0.5)-SUM($G195:X195),(Input!$G$152*(1+rvanilla)^0.5)/A10stdlife))</f>
        <v>7.2372919310632458E-2</v>
      </c>
      <c r="Z195" s="164">
        <f>IF(A10stdlife="n/a","n/a",IF(Z$3&gt;(A10stdlife+$E195),(Input!$G$152*(1+rvanilla)^0.5)-SUM($G195:Y195),(Input!$G$152*(1+rvanilla)^0.5)/A10stdlife))</f>
        <v>7.2372919310632458E-2</v>
      </c>
      <c r="AA195" s="164">
        <f>IF(A10stdlife="n/a","n/a",IF(AA$3&gt;(A10stdlife+$E195),(Input!$G$152*(1+rvanilla)^0.5)-SUM($G195:Z195),(Input!$G$152*(1+rvanilla)^0.5)/A10stdlife))</f>
        <v>7.2372919310632458E-2</v>
      </c>
      <c r="AB195" s="164">
        <f>IF(A10stdlife="n/a","n/a",IF(AB$3&gt;(A10stdlife+$E195),(Input!$G$152*(1+rvanilla)^0.5)-SUM($G195:AA195),(Input!$G$152*(1+rvanilla)^0.5)/A10stdlife))</f>
        <v>7.2372919310632458E-2</v>
      </c>
      <c r="AC195" s="164">
        <f>IF(A10stdlife="n/a","n/a",IF(AC$3&gt;(A10stdlife+$E195),(Input!$G$152*(1+rvanilla)^0.5)-SUM($G195:AB195),(Input!$G$152*(1+rvanilla)^0.5)/A10stdlife))</f>
        <v>7.2372919310632458E-2</v>
      </c>
      <c r="AD195" s="164">
        <f>IF(A10stdlife="n/a","n/a",IF(AD$3&gt;(A10stdlife+$E195),(Input!$G$152*(1+rvanilla)^0.5)-SUM($G195:AC195),(Input!$G$152*(1+rvanilla)^0.5)/A10stdlife))</f>
        <v>7.2372919310632458E-2</v>
      </c>
      <c r="AE195" s="164">
        <f>IF(A10stdlife="n/a","n/a",IF(AE$3&gt;(A10stdlife+$E195),(Input!$G$152*(1+rvanilla)^0.5)-SUM($G195:AD195),(Input!$G$152*(1+rvanilla)^0.5)/A10stdlife))</f>
        <v>7.2372919310632458E-2</v>
      </c>
      <c r="AF195" s="164">
        <f>IF(A10stdlife="n/a","n/a",IF(AF$3&gt;(A10stdlife+$E195),(Input!$G$152*(1+rvanilla)^0.5)-SUM($G195:AE195),(Input!$G$152*(1+rvanilla)^0.5)/A10stdlife))</f>
        <v>7.2372919310632458E-2</v>
      </c>
      <c r="AG195" s="164">
        <f>IF(A10stdlife="n/a","n/a",IF(AG$3&gt;(A10stdlife+$E195),(Input!$G$152*(1+rvanilla)^0.5)-SUM($G195:AF195),(Input!$G$152*(1+rvanilla)^0.5)/A10stdlife))</f>
        <v>7.2372919310632458E-2</v>
      </c>
      <c r="AH195" s="164">
        <f>IF(A10stdlife="n/a","n/a",IF(AH$3&gt;(A10stdlife+$E195),(Input!$G$152*(1+rvanilla)^0.5)-SUM($G195:AG195),(Input!$G$152*(1+rvanilla)^0.5)/A10stdlife))</f>
        <v>7.2372919310632458E-2</v>
      </c>
      <c r="AI195" s="164">
        <f>IF(A10stdlife="n/a","n/a",IF(AI$3&gt;(A10stdlife+$E195),(Input!$G$152*(1+rvanilla)^0.5)-SUM($G195:AH195),(Input!$G$152*(1+rvanilla)^0.5)/A10stdlife))</f>
        <v>7.2372919310632458E-2</v>
      </c>
      <c r="AJ195" s="164">
        <f>IF(A10stdlife="n/a","n/a",IF(AJ$3&gt;(A10stdlife+$E195),(Input!$G$152*(1+rvanilla)^0.5)-SUM($G195:AI195),(Input!$G$152*(1+rvanilla)^0.5)/A10stdlife))</f>
        <v>7.2372919310632458E-2</v>
      </c>
      <c r="AK195" s="164">
        <f>IF(A10stdlife="n/a","n/a",IF(AK$3&gt;(A10stdlife+$E195),(Input!$G$152*(1+rvanilla)^0.5)-SUM($G195:AJ195),(Input!$G$152*(1+rvanilla)^0.5)/A10stdlife))</f>
        <v>7.2372919310632458E-2</v>
      </c>
      <c r="AL195" s="164">
        <f>IF(A10stdlife="n/a","n/a",IF(AL$3&gt;(A10stdlife+$E195),(Input!$G$152*(1+rvanilla)^0.5)-SUM($G195:AK195),(Input!$G$152*(1+rvanilla)^0.5)/A10stdlife))</f>
        <v>7.2372919310632458E-2</v>
      </c>
      <c r="AM195" s="164">
        <f>IF(A10stdlife="n/a","n/a",IF(AM$3&gt;(A10stdlife+$E195),(Input!$G$152*(1+rvanilla)^0.5)-SUM($G195:AL195),(Input!$G$152*(1+rvanilla)^0.5)/A10stdlife))</f>
        <v>7.2372919310632458E-2</v>
      </c>
      <c r="AN195" s="164">
        <f>IF(A10stdlife="n/a","n/a",IF(AN$3&gt;(A10stdlife+$E195),(Input!$G$152*(1+rvanilla)^0.5)-SUM($G195:AM195),(Input!$G$152*(1+rvanilla)^0.5)/A10stdlife))</f>
        <v>7.2372919310632458E-2</v>
      </c>
      <c r="AO195" s="164">
        <f>IF(A10stdlife="n/a","n/a",IF(AO$3&gt;(A10stdlife+$E195),(Input!$G$152*(1+rvanilla)^0.5)-SUM($G195:AN195),(Input!$G$152*(1+rvanilla)^0.5)/A10stdlife))</f>
        <v>7.2372919310632458E-2</v>
      </c>
      <c r="AP195" s="164">
        <f>IF(A10stdlife="n/a","n/a",IF(AP$3&gt;(A10stdlife+$E195),(Input!$G$152*(1+rvanilla)^0.5)-SUM($G195:AO195),(Input!$G$152*(1+rvanilla)^0.5)/A10stdlife))</f>
        <v>7.2372919310632458E-2</v>
      </c>
      <c r="AQ195" s="164">
        <f>IF(A10stdlife="n/a","n/a",IF(AQ$3&gt;(A10stdlife+$E195),(Input!$G$152*(1+rvanilla)^0.5)-SUM($G195:AP195),(Input!$G$152*(1+rvanilla)^0.5)/A10stdlife))</f>
        <v>7.2372919310632458E-2</v>
      </c>
      <c r="AR195" s="164">
        <f>IF(A10stdlife="n/a","n/a",IF(AR$3&gt;(A10stdlife+$E195),(Input!$G$152*(1+rvanilla)^0.5)-SUM($G195:AQ195),(Input!$G$152*(1+rvanilla)^0.5)/A10stdlife))</f>
        <v>7.2372919310632458E-2</v>
      </c>
      <c r="AS195" s="164">
        <f>IF(A10stdlife="n/a","n/a",IF(AS$3&gt;(A10stdlife+$E195),(Input!$G$152*(1+rvanilla)^0.5)-SUM($G195:AR195),(Input!$G$152*(1+rvanilla)^0.5)/A10stdlife))</f>
        <v>7.2372919310632458E-2</v>
      </c>
      <c r="AT195" s="164">
        <f>IF(A10stdlife="n/a","n/a",IF(AT$3&gt;(A10stdlife+$E195),(Input!$G$152*(1+rvanilla)^0.5)-SUM($G195:AS195),(Input!$G$152*(1+rvanilla)^0.5)/A10stdlife))</f>
        <v>7.2372919310632458E-2</v>
      </c>
      <c r="AU195" s="164">
        <f>IF(A10stdlife="n/a","n/a",IF(AU$3&gt;(A10stdlife+$E195),(Input!$G$152*(1+rvanilla)^0.5)-SUM($G195:AT195),(Input!$G$152*(1+rvanilla)^0.5)/A10stdlife))</f>
        <v>7.2372919310632458E-2</v>
      </c>
      <c r="AV195" s="164">
        <f>IF(A10stdlife="n/a","n/a",IF(AV$3&gt;(A10stdlife+$E195),(Input!$G$152*(1+rvanilla)^0.5)-SUM($G195:AU195),(Input!$G$152*(1+rvanilla)^0.5)/A10stdlife))</f>
        <v>7.2372919310632458E-2</v>
      </c>
      <c r="AW195" s="164">
        <f>IF(A10stdlife="n/a","n/a",IF(AW$3&gt;(A10stdlife+$E195),(Input!$G$152*(1+rvanilla)^0.5)-SUM($G195:AV195),(Input!$G$152*(1+rvanilla)^0.5)/A10stdlife))</f>
        <v>7.2372919310632458E-2</v>
      </c>
      <c r="AX195" s="164">
        <f>IF(A10stdlife="n/a","n/a",IF(AX$3&gt;(A10stdlife+$E195),(Input!$G$152*(1+rvanilla)^0.5)-SUM($G195:AW195),(Input!$G$152*(1+rvanilla)^0.5)/A10stdlife))</f>
        <v>7.2372919310632458E-2</v>
      </c>
      <c r="AY195" s="164">
        <f>IF(A10stdlife="n/a","n/a",IF(AY$3&gt;(A10stdlife+$E195),(Input!$G$152*(1+rvanilla)^0.5)-SUM($G195:AX195),(Input!$G$152*(1+rvanilla)^0.5)/A10stdlife))</f>
        <v>7.2372919310632458E-2</v>
      </c>
      <c r="AZ195" s="164">
        <f>IF(A10stdlife="n/a","n/a",IF(AZ$3&gt;(A10stdlife+$E195),(Input!$G$152*(1+rvanilla)^0.5)-SUM($G195:AY195),(Input!$G$152*(1+rvanilla)^0.5)/A10stdlife))</f>
        <v>7.2372919310632458E-2</v>
      </c>
      <c r="BA195" s="164">
        <f>IF(A10stdlife="n/a","n/a",IF(BA$3&gt;(A10stdlife+$E195),(Input!$G$152*(1+rvanilla)^0.5)-SUM($G195:AZ195),(Input!$G$152*(1+rvanilla)^0.5)/A10stdlife))</f>
        <v>7.2372919310632458E-2</v>
      </c>
      <c r="BB195" s="164">
        <f>IF(A10stdlife="n/a","n/a",IF(BB$3&gt;(A10stdlife+$E195),(Input!$G$152*(1+rvanilla)^0.5)-SUM($G195:BA195),(Input!$G$152*(1+rvanilla)^0.5)/A10stdlife))</f>
        <v>7.2372919310632458E-2</v>
      </c>
      <c r="BC195" s="164">
        <f>IF(A10stdlife="n/a","n/a",IF(BC$3&gt;(A10stdlife+$E195),(Input!$G$152*(1+rvanilla)^0.5)-SUM($G195:BB195),(Input!$G$152*(1+rvanilla)^0.5)/A10stdlife))</f>
        <v>7.2372919310632458E-2</v>
      </c>
      <c r="BD195" s="164">
        <f>IF(A10stdlife="n/a","n/a",IF(BD$3&gt;(A10stdlife+$E195),(Input!$G$152*(1+rvanilla)^0.5)-SUM($G195:BC195),(Input!$G$152*(1+rvanilla)^0.5)/A10stdlife))</f>
        <v>7.2372919310632458E-2</v>
      </c>
      <c r="BE195" s="164">
        <f>IF(A10stdlife="n/a","n/a",IF(BE$3&gt;(A10stdlife+$E195),(Input!$G$152*(1+rvanilla)^0.5)-SUM($G195:BD195),(Input!$G$152*(1+rvanilla)^0.5)/A10stdlife))</f>
        <v>7.2372919310632458E-2</v>
      </c>
      <c r="BF195" s="164">
        <f>IF(A10stdlife="n/a","n/a",IF(BF$3&gt;(A10stdlife+$E195),(Input!$G$152*(1+rvanilla)^0.5)-SUM($G195:BE195),(Input!$G$152*(1+rvanilla)^0.5)/A10stdlife))</f>
        <v>7.2372919310632458E-2</v>
      </c>
      <c r="BG195" s="164">
        <f>IF(A10stdlife="n/a","n/a",IF(BG$3&gt;(A10stdlife+$E195),(Input!$G$152*(1+rvanilla)^0.5)-SUM($G195:BF195),(Input!$G$152*(1+rvanilla)^0.5)/A10stdlife))</f>
        <v>7.2372919310632458E-2</v>
      </c>
      <c r="BH195" s="164">
        <f>IF(A10stdlife="n/a","n/a",IF(BH$3&gt;(A10stdlife+$E195),(Input!$G$152*(1+rvanilla)^0.5)-SUM($G195:BG195),(Input!$G$152*(1+rvanilla)^0.5)/A10stdlife))</f>
        <v>7.2372919310632458E-2</v>
      </c>
      <c r="BI195" s="164">
        <f>IF(A10stdlife="n/a","n/a",IF(BI$3&gt;(A10stdlife+$E195),(Input!$G$152*(1+rvanilla)^0.5)-SUM($G195:BH195),(Input!$G$152*(1+rvanilla)^0.5)/A10stdlife))</f>
        <v>7.2372919310632458E-2</v>
      </c>
      <c r="BJ195" s="18"/>
      <c r="BK195" s="18"/>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idden="1" outlineLevel="2">
      <c r="A196" s="18"/>
      <c r="B196" s="18"/>
      <c r="C196" s="36"/>
      <c r="D196" s="479"/>
      <c r="E196" s="283">
        <v>2</v>
      </c>
      <c r="F196" s="38"/>
      <c r="G196" s="391"/>
      <c r="H196" s="307"/>
      <c r="I196" s="164">
        <f>IF(A10stdlife="n/a","n/a",IF(I$3&gt;(A10stdlife+$E196),(Input!$H$152*(1+rvanilla)^0.5)-SUM($H196:H196),(Input!$H$152*(1+rvanilla)^0.5)/A10stdlife))</f>
        <v>6.3664390607475793E-2</v>
      </c>
      <c r="J196" s="164">
        <f>IF(A10stdlife="n/a","n/a",IF(J$3&gt;(A10stdlife+$E196),(Input!$H$152*(1+rvanilla)^0.5)-SUM($H196:I196),(Input!$H$152*(1+rvanilla)^0.5)/A10stdlife))</f>
        <v>6.3664390607475793E-2</v>
      </c>
      <c r="K196" s="164">
        <f>IF(A10stdlife="n/a","n/a",IF(K$3&gt;(A10stdlife+$E196),(Input!$H$152*(1+rvanilla)^0.5)-SUM($H196:J196),(Input!$H$152*(1+rvanilla)^0.5)/A10stdlife))</f>
        <v>6.3664390607475793E-2</v>
      </c>
      <c r="L196" s="164">
        <f>IF(A10stdlife="n/a","n/a",IF(L$3&gt;(A10stdlife+$E196),(Input!$H$152*(1+rvanilla)^0.5)-SUM($H196:K196),(Input!$H$152*(1+rvanilla)^0.5)/A10stdlife))</f>
        <v>6.3664390607475793E-2</v>
      </c>
      <c r="M196" s="164">
        <f>IF(A10stdlife="n/a","n/a",IF(M$3&gt;(A10stdlife+$E196),(Input!$H$152*(1+rvanilla)^0.5)-SUM($H196:L196),(Input!$H$152*(1+rvanilla)^0.5)/A10stdlife))</f>
        <v>6.3664390607475793E-2</v>
      </c>
      <c r="N196" s="164">
        <f>IF(A10stdlife="n/a","n/a",IF(N$3&gt;(A10stdlife+$E196),(Input!$H$152*(1+rvanilla)^0.5)-SUM($H196:M196),(Input!$H$152*(1+rvanilla)^0.5)/A10stdlife))</f>
        <v>6.3664390607475793E-2</v>
      </c>
      <c r="O196" s="164">
        <f>IF(A10stdlife="n/a","n/a",IF(O$3&gt;(A10stdlife+$E196),(Input!$H$152*(1+rvanilla)^0.5)-SUM($H196:N196),(Input!$H$152*(1+rvanilla)^0.5)/A10stdlife))</f>
        <v>6.3664390607475793E-2</v>
      </c>
      <c r="P196" s="164">
        <f>IF(A10stdlife="n/a","n/a",IF(P$3&gt;(A10stdlife+$E196),(Input!$H$152*(1+rvanilla)^0.5)-SUM($H196:O196),(Input!$H$152*(1+rvanilla)^0.5)/A10stdlife))</f>
        <v>6.3664390607475793E-2</v>
      </c>
      <c r="Q196" s="164">
        <f>IF(A10stdlife="n/a","n/a",IF(Q$3&gt;(A10stdlife+$E196),(Input!$H$152*(1+rvanilla)^0.5)-SUM($H196:P196),(Input!$H$152*(1+rvanilla)^0.5)/A10stdlife))</f>
        <v>6.3664390607475793E-2</v>
      </c>
      <c r="R196" s="164">
        <f>IF(A10stdlife="n/a","n/a",IF(R$3&gt;(A10stdlife+$E196),(Input!$H$152*(1+rvanilla)^0.5)-SUM($H196:Q196),(Input!$H$152*(1+rvanilla)^0.5)/A10stdlife))</f>
        <v>6.3664390607475793E-2</v>
      </c>
      <c r="S196" s="164">
        <f>IF(A10stdlife="n/a","n/a",IF(S$3&gt;(A10stdlife+$E196),(Input!$H$152*(1+rvanilla)^0.5)-SUM($H196:R196),(Input!$H$152*(1+rvanilla)^0.5)/A10stdlife))</f>
        <v>6.3664390607475793E-2</v>
      </c>
      <c r="T196" s="164">
        <f>IF(A10stdlife="n/a","n/a",IF(T$3&gt;(A10stdlife+$E196),(Input!$H$152*(1+rvanilla)^0.5)-SUM($H196:S196),(Input!$H$152*(1+rvanilla)^0.5)/A10stdlife))</f>
        <v>6.3664390607475793E-2</v>
      </c>
      <c r="U196" s="164">
        <f>IF(A10stdlife="n/a","n/a",IF(U$3&gt;(A10stdlife+$E196),(Input!$H$152*(1+rvanilla)^0.5)-SUM($H196:T196),(Input!$H$152*(1+rvanilla)^0.5)/A10stdlife))</f>
        <v>6.3664390607475793E-2</v>
      </c>
      <c r="V196" s="164">
        <f>IF(A10stdlife="n/a","n/a",IF(V$3&gt;(A10stdlife+$E196),(Input!$H$152*(1+rvanilla)^0.5)-SUM($H196:U196),(Input!$H$152*(1+rvanilla)^0.5)/A10stdlife))</f>
        <v>6.3664390607475793E-2</v>
      </c>
      <c r="W196" s="164">
        <f>IF(A10stdlife="n/a","n/a",IF(W$3&gt;(A10stdlife+$E196),(Input!$H$152*(1+rvanilla)^0.5)-SUM($H196:V196),(Input!$H$152*(1+rvanilla)^0.5)/A10stdlife))</f>
        <v>6.3664390607475793E-2</v>
      </c>
      <c r="X196" s="164">
        <f>IF(A10stdlife="n/a","n/a",IF(X$3&gt;(A10stdlife+$E196),(Input!$H$152*(1+rvanilla)^0.5)-SUM($H196:W196),(Input!$H$152*(1+rvanilla)^0.5)/A10stdlife))</f>
        <v>6.3664390607475793E-2</v>
      </c>
      <c r="Y196" s="164">
        <f>IF(A10stdlife="n/a","n/a",IF(Y$3&gt;(A10stdlife+$E196),(Input!$H$152*(1+rvanilla)^0.5)-SUM($H196:X196),(Input!$H$152*(1+rvanilla)^0.5)/A10stdlife))</f>
        <v>6.3664390607475793E-2</v>
      </c>
      <c r="Z196" s="164">
        <f>IF(A10stdlife="n/a","n/a",IF(Z$3&gt;(A10stdlife+$E196),(Input!$H$152*(1+rvanilla)^0.5)-SUM($H196:Y196),(Input!$H$152*(1+rvanilla)^0.5)/A10stdlife))</f>
        <v>6.3664390607475793E-2</v>
      </c>
      <c r="AA196" s="164">
        <f>IF(A10stdlife="n/a","n/a",IF(AA$3&gt;(A10stdlife+$E196),(Input!$H$152*(1+rvanilla)^0.5)-SUM($H196:Z196),(Input!$H$152*(1+rvanilla)^0.5)/A10stdlife))</f>
        <v>6.3664390607475793E-2</v>
      </c>
      <c r="AB196" s="164">
        <f>IF(A10stdlife="n/a","n/a",IF(AB$3&gt;(A10stdlife+$E196),(Input!$H$152*(1+rvanilla)^0.5)-SUM($H196:AA196),(Input!$H$152*(1+rvanilla)^0.5)/A10stdlife))</f>
        <v>6.3664390607475793E-2</v>
      </c>
      <c r="AC196" s="164">
        <f>IF(A10stdlife="n/a","n/a",IF(AC$3&gt;(A10stdlife+$E196),(Input!$H$152*(1+rvanilla)^0.5)-SUM($H196:AB196),(Input!$H$152*(1+rvanilla)^0.5)/A10stdlife))</f>
        <v>6.3664390607475793E-2</v>
      </c>
      <c r="AD196" s="164">
        <f>IF(A10stdlife="n/a","n/a",IF(AD$3&gt;(A10stdlife+$E196),(Input!$H$152*(1+rvanilla)^0.5)-SUM($H196:AC196),(Input!$H$152*(1+rvanilla)^0.5)/A10stdlife))</f>
        <v>6.3664390607475793E-2</v>
      </c>
      <c r="AE196" s="164">
        <f>IF(A10stdlife="n/a","n/a",IF(AE$3&gt;(A10stdlife+$E196),(Input!$H$152*(1+rvanilla)^0.5)-SUM($H196:AD196),(Input!$H$152*(1+rvanilla)^0.5)/A10stdlife))</f>
        <v>6.3664390607475793E-2</v>
      </c>
      <c r="AF196" s="164">
        <f>IF(A10stdlife="n/a","n/a",IF(AF$3&gt;(A10stdlife+$E196),(Input!$H$152*(1+rvanilla)^0.5)-SUM($H196:AE196),(Input!$H$152*(1+rvanilla)^0.5)/A10stdlife))</f>
        <v>6.3664390607475793E-2</v>
      </c>
      <c r="AG196" s="164">
        <f>IF(A10stdlife="n/a","n/a",IF(AG$3&gt;(A10stdlife+$E196),(Input!$H$152*(1+rvanilla)^0.5)-SUM($H196:AF196),(Input!$H$152*(1+rvanilla)^0.5)/A10stdlife))</f>
        <v>6.3664390607475793E-2</v>
      </c>
      <c r="AH196" s="164">
        <f>IF(A10stdlife="n/a","n/a",IF(AH$3&gt;(A10stdlife+$E196),(Input!$H$152*(1+rvanilla)^0.5)-SUM($H196:AG196),(Input!$H$152*(1+rvanilla)^0.5)/A10stdlife))</f>
        <v>6.3664390607475793E-2</v>
      </c>
      <c r="AI196" s="164">
        <f>IF(A10stdlife="n/a","n/a",IF(AI$3&gt;(A10stdlife+$E196),(Input!$H$152*(1+rvanilla)^0.5)-SUM($H196:AH196),(Input!$H$152*(1+rvanilla)^0.5)/A10stdlife))</f>
        <v>6.3664390607475793E-2</v>
      </c>
      <c r="AJ196" s="164">
        <f>IF(A10stdlife="n/a","n/a",IF(AJ$3&gt;(A10stdlife+$E196),(Input!$H$152*(1+rvanilla)^0.5)-SUM($H196:AI196),(Input!$H$152*(1+rvanilla)^0.5)/A10stdlife))</f>
        <v>6.3664390607475793E-2</v>
      </c>
      <c r="AK196" s="164">
        <f>IF(A10stdlife="n/a","n/a",IF(AK$3&gt;(A10stdlife+$E196),(Input!$H$152*(1+rvanilla)^0.5)-SUM($H196:AJ196),(Input!$H$152*(1+rvanilla)^0.5)/A10stdlife))</f>
        <v>6.3664390607475793E-2</v>
      </c>
      <c r="AL196" s="164">
        <f>IF(A10stdlife="n/a","n/a",IF(AL$3&gt;(A10stdlife+$E196),(Input!$H$152*(1+rvanilla)^0.5)-SUM($H196:AK196),(Input!$H$152*(1+rvanilla)^0.5)/A10stdlife))</f>
        <v>6.3664390607475793E-2</v>
      </c>
      <c r="AM196" s="164">
        <f>IF(A10stdlife="n/a","n/a",IF(AM$3&gt;(A10stdlife+$E196),(Input!$H$152*(1+rvanilla)^0.5)-SUM($H196:AL196),(Input!$H$152*(1+rvanilla)^0.5)/A10stdlife))</f>
        <v>6.3664390607475793E-2</v>
      </c>
      <c r="AN196" s="164">
        <f>IF(A10stdlife="n/a","n/a",IF(AN$3&gt;(A10stdlife+$E196),(Input!$H$152*(1+rvanilla)^0.5)-SUM($H196:AM196),(Input!$H$152*(1+rvanilla)^0.5)/A10stdlife))</f>
        <v>6.3664390607475793E-2</v>
      </c>
      <c r="AO196" s="164">
        <f>IF(A10stdlife="n/a","n/a",IF(AO$3&gt;(A10stdlife+$E196),(Input!$H$152*(1+rvanilla)^0.5)-SUM($H196:AN196),(Input!$H$152*(1+rvanilla)^0.5)/A10stdlife))</f>
        <v>6.3664390607475793E-2</v>
      </c>
      <c r="AP196" s="164">
        <f>IF(A10stdlife="n/a","n/a",IF(AP$3&gt;(A10stdlife+$E196),(Input!$H$152*(1+rvanilla)^0.5)-SUM($H196:AO196),(Input!$H$152*(1+rvanilla)^0.5)/A10stdlife))</f>
        <v>6.3664390607475793E-2</v>
      </c>
      <c r="AQ196" s="164">
        <f>IF(A10stdlife="n/a","n/a",IF(AQ$3&gt;(A10stdlife+$E196),(Input!$H$152*(1+rvanilla)^0.5)-SUM($H196:AP196),(Input!$H$152*(1+rvanilla)^0.5)/A10stdlife))</f>
        <v>6.3664390607475793E-2</v>
      </c>
      <c r="AR196" s="164">
        <f>IF(A10stdlife="n/a","n/a",IF(AR$3&gt;(A10stdlife+$E196),(Input!$H$152*(1+rvanilla)^0.5)-SUM($H196:AQ196),(Input!$H$152*(1+rvanilla)^0.5)/A10stdlife))</f>
        <v>6.3664390607475793E-2</v>
      </c>
      <c r="AS196" s="164">
        <f>IF(A10stdlife="n/a","n/a",IF(AS$3&gt;(A10stdlife+$E196),(Input!$H$152*(1+rvanilla)^0.5)-SUM($H196:AR196),(Input!$H$152*(1+rvanilla)^0.5)/A10stdlife))</f>
        <v>6.3664390607475793E-2</v>
      </c>
      <c r="AT196" s="164">
        <f>IF(A10stdlife="n/a","n/a",IF(AT$3&gt;(A10stdlife+$E196),(Input!$H$152*(1+rvanilla)^0.5)-SUM($H196:AS196),(Input!$H$152*(1+rvanilla)^0.5)/A10stdlife))</f>
        <v>6.3664390607475793E-2</v>
      </c>
      <c r="AU196" s="164">
        <f>IF(A10stdlife="n/a","n/a",IF(AU$3&gt;(A10stdlife+$E196),(Input!$H$152*(1+rvanilla)^0.5)-SUM($H196:AT196),(Input!$H$152*(1+rvanilla)^0.5)/A10stdlife))</f>
        <v>6.3664390607475793E-2</v>
      </c>
      <c r="AV196" s="164">
        <f>IF(A10stdlife="n/a","n/a",IF(AV$3&gt;(A10stdlife+$E196),(Input!$H$152*(1+rvanilla)^0.5)-SUM($H196:AU196),(Input!$H$152*(1+rvanilla)^0.5)/A10stdlife))</f>
        <v>6.3664390607475793E-2</v>
      </c>
      <c r="AW196" s="164">
        <f>IF(A10stdlife="n/a","n/a",IF(AW$3&gt;(A10stdlife+$E196),(Input!$H$152*(1+rvanilla)^0.5)-SUM($H196:AV196),(Input!$H$152*(1+rvanilla)^0.5)/A10stdlife))</f>
        <v>6.3664390607475793E-2</v>
      </c>
      <c r="AX196" s="164">
        <f>IF(A10stdlife="n/a","n/a",IF(AX$3&gt;(A10stdlife+$E196),(Input!$H$152*(1+rvanilla)^0.5)-SUM($H196:AW196),(Input!$H$152*(1+rvanilla)^0.5)/A10stdlife))</f>
        <v>6.3664390607475793E-2</v>
      </c>
      <c r="AY196" s="164">
        <f>IF(A10stdlife="n/a","n/a",IF(AY$3&gt;(A10stdlife+$E196),(Input!$H$152*(1+rvanilla)^0.5)-SUM($H196:AX196),(Input!$H$152*(1+rvanilla)^0.5)/A10stdlife))</f>
        <v>6.3664390607475793E-2</v>
      </c>
      <c r="AZ196" s="164">
        <f>IF(A10stdlife="n/a","n/a",IF(AZ$3&gt;(A10stdlife+$E196),(Input!$H$152*(1+rvanilla)^0.5)-SUM($H196:AY196),(Input!$H$152*(1+rvanilla)^0.5)/A10stdlife))</f>
        <v>6.3664390607475793E-2</v>
      </c>
      <c r="BA196" s="164">
        <f>IF(A10stdlife="n/a","n/a",IF(BA$3&gt;(A10stdlife+$E196),(Input!$H$152*(1+rvanilla)^0.5)-SUM($H196:AZ196),(Input!$H$152*(1+rvanilla)^0.5)/A10stdlife))</f>
        <v>6.3664390607475793E-2</v>
      </c>
      <c r="BB196" s="164">
        <f>IF(A10stdlife="n/a","n/a",IF(BB$3&gt;(A10stdlife+$E196),(Input!$H$152*(1+rvanilla)^0.5)-SUM($H196:BA196),(Input!$H$152*(1+rvanilla)^0.5)/A10stdlife))</f>
        <v>6.3664390607475793E-2</v>
      </c>
      <c r="BC196" s="164">
        <f>IF(A10stdlife="n/a","n/a",IF(BC$3&gt;(A10stdlife+$E196),(Input!$H$152*(1+rvanilla)^0.5)-SUM($H196:BB196),(Input!$H$152*(1+rvanilla)^0.5)/A10stdlife))</f>
        <v>6.3664390607475793E-2</v>
      </c>
      <c r="BD196" s="164">
        <f>IF(A10stdlife="n/a","n/a",IF(BD$3&gt;(A10stdlife+$E196),(Input!$H$152*(1+rvanilla)^0.5)-SUM($H196:BC196),(Input!$H$152*(1+rvanilla)^0.5)/A10stdlife))</f>
        <v>6.3664390607475793E-2</v>
      </c>
      <c r="BE196" s="164">
        <f>IF(A10stdlife="n/a","n/a",IF(BE$3&gt;(A10stdlife+$E196),(Input!$H$152*(1+rvanilla)^0.5)-SUM($H196:BD196),(Input!$H$152*(1+rvanilla)^0.5)/A10stdlife))</f>
        <v>6.3664390607475793E-2</v>
      </c>
      <c r="BF196" s="164">
        <f>IF(A10stdlife="n/a","n/a",IF(BF$3&gt;(A10stdlife+$E196),(Input!$H$152*(1+rvanilla)^0.5)-SUM($H196:BE196),(Input!$H$152*(1+rvanilla)^0.5)/A10stdlife))</f>
        <v>6.3664390607475793E-2</v>
      </c>
      <c r="BG196" s="164">
        <f>IF(A10stdlife="n/a","n/a",IF(BG$3&gt;(A10stdlife+$E196),(Input!$H$152*(1+rvanilla)^0.5)-SUM($H196:BF196),(Input!$H$152*(1+rvanilla)^0.5)/A10stdlife))</f>
        <v>6.3664390607475793E-2</v>
      </c>
      <c r="BH196" s="164">
        <f>IF(A10stdlife="n/a","n/a",IF(BH$3&gt;(A10stdlife+$E196),(Input!$H$152*(1+rvanilla)^0.5)-SUM($H196:BG196),(Input!$H$152*(1+rvanilla)^0.5)/A10stdlife))</f>
        <v>6.3664390607475793E-2</v>
      </c>
      <c r="BI196" s="164">
        <f>IF(A10stdlife="n/a","n/a",IF(BI$3&gt;(A10stdlife+$E196),(Input!$H$152*(1+rvanilla)^0.5)-SUM($H196:BH196),(Input!$H$152*(1+rvanilla)^0.5)/A10stdlife))</f>
        <v>6.3664390607475793E-2</v>
      </c>
      <c r="BJ196" s="18"/>
      <c r="BK196" s="18"/>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2">
      <c r="A197" s="18"/>
      <c r="B197" s="18"/>
      <c r="C197" s="36"/>
      <c r="D197" s="479"/>
      <c r="E197" s="283">
        <v>3</v>
      </c>
      <c r="F197" s="38"/>
      <c r="G197" s="391"/>
      <c r="H197" s="308"/>
      <c r="I197" s="307"/>
      <c r="J197" s="164">
        <f>IF(A10stdlife="n/a","n/a",IF(J$3&gt;(A10stdlife+$E197),(Input!$I$152*(1+rvanilla)^0.5)-SUM($I197:I197),(Input!$I$152*(1+rvanilla)^0.5)/A10stdlife))</f>
        <v>5.2224325522539264E-2</v>
      </c>
      <c r="K197" s="164">
        <f>IF(A10stdlife="n/a","n/a",IF(K$3&gt;(A10stdlife+$E197),(Input!$I$152*(1+rvanilla)^0.5)-SUM($I197:J197),(Input!$I$152*(1+rvanilla)^0.5)/A10stdlife))</f>
        <v>5.2224325522539264E-2</v>
      </c>
      <c r="L197" s="164">
        <f>IF(A10stdlife="n/a","n/a",IF(L$3&gt;(A10stdlife+$E197),(Input!$I$152*(1+rvanilla)^0.5)-SUM($I197:K197),(Input!$I$152*(1+rvanilla)^0.5)/A10stdlife))</f>
        <v>5.2224325522539264E-2</v>
      </c>
      <c r="M197" s="164">
        <f>IF(A10stdlife="n/a","n/a",IF(M$3&gt;(A10stdlife+$E197),(Input!$I$152*(1+rvanilla)^0.5)-SUM($I197:L197),(Input!$I$152*(1+rvanilla)^0.5)/A10stdlife))</f>
        <v>5.2224325522539264E-2</v>
      </c>
      <c r="N197" s="164">
        <f>IF(A10stdlife="n/a","n/a",IF(N$3&gt;(A10stdlife+$E197),(Input!$I$152*(1+rvanilla)^0.5)-SUM($I197:M197),(Input!$I$152*(1+rvanilla)^0.5)/A10stdlife))</f>
        <v>5.2224325522539264E-2</v>
      </c>
      <c r="O197" s="164">
        <f>IF(A10stdlife="n/a","n/a",IF(O$3&gt;(A10stdlife+$E197),(Input!$I$152*(1+rvanilla)^0.5)-SUM($I197:N197),(Input!$I$152*(1+rvanilla)^0.5)/A10stdlife))</f>
        <v>5.2224325522539264E-2</v>
      </c>
      <c r="P197" s="164">
        <f>IF(A10stdlife="n/a","n/a",IF(P$3&gt;(A10stdlife+$E197),(Input!$I$152*(1+rvanilla)^0.5)-SUM($I197:O197),(Input!$I$152*(1+rvanilla)^0.5)/A10stdlife))</f>
        <v>5.2224325522539264E-2</v>
      </c>
      <c r="Q197" s="164">
        <f>IF(A10stdlife="n/a","n/a",IF(Q$3&gt;(A10stdlife+$E197),(Input!$I$152*(1+rvanilla)^0.5)-SUM($I197:P197),(Input!$I$152*(1+rvanilla)^0.5)/A10stdlife))</f>
        <v>5.2224325522539264E-2</v>
      </c>
      <c r="R197" s="164">
        <f>IF(A10stdlife="n/a","n/a",IF(R$3&gt;(A10stdlife+$E197),(Input!$I$152*(1+rvanilla)^0.5)-SUM($I197:Q197),(Input!$I$152*(1+rvanilla)^0.5)/A10stdlife))</f>
        <v>5.2224325522539264E-2</v>
      </c>
      <c r="S197" s="164">
        <f>IF(A10stdlife="n/a","n/a",IF(S$3&gt;(A10stdlife+$E197),(Input!$I$152*(1+rvanilla)^0.5)-SUM($I197:R197),(Input!$I$152*(1+rvanilla)^0.5)/A10stdlife))</f>
        <v>5.2224325522539264E-2</v>
      </c>
      <c r="T197" s="164">
        <f>IF(A10stdlife="n/a","n/a",IF(T$3&gt;(A10stdlife+$E197),(Input!$I$152*(1+rvanilla)^0.5)-SUM($I197:S197),(Input!$I$152*(1+rvanilla)^0.5)/A10stdlife))</f>
        <v>5.2224325522539264E-2</v>
      </c>
      <c r="U197" s="164">
        <f>IF(A10stdlife="n/a","n/a",IF(U$3&gt;(A10stdlife+$E197),(Input!$I$152*(1+rvanilla)^0.5)-SUM($I197:T197),(Input!$I$152*(1+rvanilla)^0.5)/A10stdlife))</f>
        <v>5.2224325522539264E-2</v>
      </c>
      <c r="V197" s="164">
        <f>IF(A10stdlife="n/a","n/a",IF(V$3&gt;(A10stdlife+$E197),(Input!$I$152*(1+rvanilla)^0.5)-SUM($I197:U197),(Input!$I$152*(1+rvanilla)^0.5)/A10stdlife))</f>
        <v>5.2224325522539264E-2</v>
      </c>
      <c r="W197" s="164">
        <f>IF(A10stdlife="n/a","n/a",IF(W$3&gt;(A10stdlife+$E197),(Input!$I$152*(1+rvanilla)^0.5)-SUM($I197:V197),(Input!$I$152*(1+rvanilla)^0.5)/A10stdlife))</f>
        <v>5.2224325522539264E-2</v>
      </c>
      <c r="X197" s="164">
        <f>IF(A10stdlife="n/a","n/a",IF(X$3&gt;(A10stdlife+$E197),(Input!$I$152*(1+rvanilla)^0.5)-SUM($I197:W197),(Input!$I$152*(1+rvanilla)^0.5)/A10stdlife))</f>
        <v>5.2224325522539264E-2</v>
      </c>
      <c r="Y197" s="164">
        <f>IF(A10stdlife="n/a","n/a",IF(Y$3&gt;(A10stdlife+$E197),(Input!$I$152*(1+rvanilla)^0.5)-SUM($I197:X197),(Input!$I$152*(1+rvanilla)^0.5)/A10stdlife))</f>
        <v>5.2224325522539264E-2</v>
      </c>
      <c r="Z197" s="164">
        <f>IF(A10stdlife="n/a","n/a",IF(Z$3&gt;(A10stdlife+$E197),(Input!$I$152*(1+rvanilla)^0.5)-SUM($I197:Y197),(Input!$I$152*(1+rvanilla)^0.5)/A10stdlife))</f>
        <v>5.2224325522539264E-2</v>
      </c>
      <c r="AA197" s="164">
        <f>IF(A10stdlife="n/a","n/a",IF(AA$3&gt;(A10stdlife+$E197),(Input!$I$152*(1+rvanilla)^0.5)-SUM($I197:Z197),(Input!$I$152*(1+rvanilla)^0.5)/A10stdlife))</f>
        <v>5.2224325522539264E-2</v>
      </c>
      <c r="AB197" s="164">
        <f>IF(A10stdlife="n/a","n/a",IF(AB$3&gt;(A10stdlife+$E197),(Input!$I$152*(1+rvanilla)^0.5)-SUM($I197:AA197),(Input!$I$152*(1+rvanilla)^0.5)/A10stdlife))</f>
        <v>5.2224325522539264E-2</v>
      </c>
      <c r="AC197" s="164">
        <f>IF(A10stdlife="n/a","n/a",IF(AC$3&gt;(A10stdlife+$E197),(Input!$I$152*(1+rvanilla)^0.5)-SUM($I197:AB197),(Input!$I$152*(1+rvanilla)^0.5)/A10stdlife))</f>
        <v>5.2224325522539264E-2</v>
      </c>
      <c r="AD197" s="164">
        <f>IF(A10stdlife="n/a","n/a",IF(AD$3&gt;(A10stdlife+$E197),(Input!$I$152*(1+rvanilla)^0.5)-SUM($I197:AC197),(Input!$I$152*(1+rvanilla)^0.5)/A10stdlife))</f>
        <v>5.2224325522539264E-2</v>
      </c>
      <c r="AE197" s="164">
        <f>IF(A10stdlife="n/a","n/a",IF(AE$3&gt;(A10stdlife+$E197),(Input!$I$152*(1+rvanilla)^0.5)-SUM($I197:AD197),(Input!$I$152*(1+rvanilla)^0.5)/A10stdlife))</f>
        <v>5.2224325522539264E-2</v>
      </c>
      <c r="AF197" s="164">
        <f>IF(A10stdlife="n/a","n/a",IF(AF$3&gt;(A10stdlife+$E197),(Input!$I$152*(1+rvanilla)^0.5)-SUM($I197:AE197),(Input!$I$152*(1+rvanilla)^0.5)/A10stdlife))</f>
        <v>5.2224325522539264E-2</v>
      </c>
      <c r="AG197" s="164">
        <f>IF(A10stdlife="n/a","n/a",IF(AG$3&gt;(A10stdlife+$E197),(Input!$I$152*(1+rvanilla)^0.5)-SUM($I197:AF197),(Input!$I$152*(1+rvanilla)^0.5)/A10stdlife))</f>
        <v>5.2224325522539264E-2</v>
      </c>
      <c r="AH197" s="164">
        <f>IF(A10stdlife="n/a","n/a",IF(AH$3&gt;(A10stdlife+$E197),(Input!$I$152*(1+rvanilla)^0.5)-SUM($I197:AG197),(Input!$I$152*(1+rvanilla)^0.5)/A10stdlife))</f>
        <v>5.2224325522539264E-2</v>
      </c>
      <c r="AI197" s="164">
        <f>IF(A10stdlife="n/a","n/a",IF(AI$3&gt;(A10stdlife+$E197),(Input!$I$152*(1+rvanilla)^0.5)-SUM($I197:AH197),(Input!$I$152*(1+rvanilla)^0.5)/A10stdlife))</f>
        <v>5.2224325522539264E-2</v>
      </c>
      <c r="AJ197" s="164">
        <f>IF(A10stdlife="n/a","n/a",IF(AJ$3&gt;(A10stdlife+$E197),(Input!$I$152*(1+rvanilla)^0.5)-SUM($I197:AI197),(Input!$I$152*(1+rvanilla)^0.5)/A10stdlife))</f>
        <v>5.2224325522539264E-2</v>
      </c>
      <c r="AK197" s="164">
        <f>IF(A10stdlife="n/a","n/a",IF(AK$3&gt;(A10stdlife+$E197),(Input!$I$152*(1+rvanilla)^0.5)-SUM($I197:AJ197),(Input!$I$152*(1+rvanilla)^0.5)/A10stdlife))</f>
        <v>5.2224325522539264E-2</v>
      </c>
      <c r="AL197" s="164">
        <f>IF(A10stdlife="n/a","n/a",IF(AL$3&gt;(A10stdlife+$E197),(Input!$I$152*(1+rvanilla)^0.5)-SUM($I197:AK197),(Input!$I$152*(1+rvanilla)^0.5)/A10stdlife))</f>
        <v>5.2224325522539264E-2</v>
      </c>
      <c r="AM197" s="164">
        <f>IF(A10stdlife="n/a","n/a",IF(AM$3&gt;(A10stdlife+$E197),(Input!$I$152*(1+rvanilla)^0.5)-SUM($I197:AL197),(Input!$I$152*(1+rvanilla)^0.5)/A10stdlife))</f>
        <v>5.2224325522539264E-2</v>
      </c>
      <c r="AN197" s="164">
        <f>IF(A10stdlife="n/a","n/a",IF(AN$3&gt;(A10stdlife+$E197),(Input!$I$152*(1+rvanilla)^0.5)-SUM($I197:AM197),(Input!$I$152*(1+rvanilla)^0.5)/A10stdlife))</f>
        <v>5.2224325522539264E-2</v>
      </c>
      <c r="AO197" s="164">
        <f>IF(A10stdlife="n/a","n/a",IF(AO$3&gt;(A10stdlife+$E197),(Input!$I$152*(1+rvanilla)^0.5)-SUM($I197:AN197),(Input!$I$152*(1+rvanilla)^0.5)/A10stdlife))</f>
        <v>5.2224325522539264E-2</v>
      </c>
      <c r="AP197" s="164">
        <f>IF(A10stdlife="n/a","n/a",IF(AP$3&gt;(A10stdlife+$E197),(Input!$I$152*(1+rvanilla)^0.5)-SUM($I197:AO197),(Input!$I$152*(1+rvanilla)^0.5)/A10stdlife))</f>
        <v>5.2224325522539264E-2</v>
      </c>
      <c r="AQ197" s="164">
        <f>IF(A10stdlife="n/a","n/a",IF(AQ$3&gt;(A10stdlife+$E197),(Input!$I$152*(1+rvanilla)^0.5)-SUM($I197:AP197),(Input!$I$152*(1+rvanilla)^0.5)/A10stdlife))</f>
        <v>5.2224325522539264E-2</v>
      </c>
      <c r="AR197" s="164">
        <f>IF(A10stdlife="n/a","n/a",IF(AR$3&gt;(A10stdlife+$E197),(Input!$I$152*(1+rvanilla)^0.5)-SUM($I197:AQ197),(Input!$I$152*(1+rvanilla)^0.5)/A10stdlife))</f>
        <v>5.2224325522539264E-2</v>
      </c>
      <c r="AS197" s="164">
        <f>IF(A10stdlife="n/a","n/a",IF(AS$3&gt;(A10stdlife+$E197),(Input!$I$152*(1+rvanilla)^0.5)-SUM($I197:AR197),(Input!$I$152*(1+rvanilla)^0.5)/A10stdlife))</f>
        <v>5.2224325522539264E-2</v>
      </c>
      <c r="AT197" s="164">
        <f>IF(A10stdlife="n/a","n/a",IF(AT$3&gt;(A10stdlife+$E197),(Input!$I$152*(1+rvanilla)^0.5)-SUM($I197:AS197),(Input!$I$152*(1+rvanilla)^0.5)/A10stdlife))</f>
        <v>5.2224325522539264E-2</v>
      </c>
      <c r="AU197" s="164">
        <f>IF(A10stdlife="n/a","n/a",IF(AU$3&gt;(A10stdlife+$E197),(Input!$I$152*(1+rvanilla)^0.5)-SUM($I197:AT197),(Input!$I$152*(1+rvanilla)^0.5)/A10stdlife))</f>
        <v>5.2224325522539264E-2</v>
      </c>
      <c r="AV197" s="164">
        <f>IF(A10stdlife="n/a","n/a",IF(AV$3&gt;(A10stdlife+$E197),(Input!$I$152*(1+rvanilla)^0.5)-SUM($I197:AU197),(Input!$I$152*(1+rvanilla)^0.5)/A10stdlife))</f>
        <v>5.2224325522539264E-2</v>
      </c>
      <c r="AW197" s="164">
        <f>IF(A10stdlife="n/a","n/a",IF(AW$3&gt;(A10stdlife+$E197),(Input!$I$152*(1+rvanilla)^0.5)-SUM($I197:AV197),(Input!$I$152*(1+rvanilla)^0.5)/A10stdlife))</f>
        <v>5.2224325522539264E-2</v>
      </c>
      <c r="AX197" s="164">
        <f>IF(A10stdlife="n/a","n/a",IF(AX$3&gt;(A10stdlife+$E197),(Input!$I$152*(1+rvanilla)^0.5)-SUM($I197:AW197),(Input!$I$152*(1+rvanilla)^0.5)/A10stdlife))</f>
        <v>5.2224325522539264E-2</v>
      </c>
      <c r="AY197" s="164">
        <f>IF(A10stdlife="n/a","n/a",IF(AY$3&gt;(A10stdlife+$E197),(Input!$I$152*(1+rvanilla)^0.5)-SUM($I197:AX197),(Input!$I$152*(1+rvanilla)^0.5)/A10stdlife))</f>
        <v>5.2224325522539264E-2</v>
      </c>
      <c r="AZ197" s="164">
        <f>IF(A10stdlife="n/a","n/a",IF(AZ$3&gt;(A10stdlife+$E197),(Input!$I$152*(1+rvanilla)^0.5)-SUM($I197:AY197),(Input!$I$152*(1+rvanilla)^0.5)/A10stdlife))</f>
        <v>5.2224325522539264E-2</v>
      </c>
      <c r="BA197" s="164">
        <f>IF(A10stdlife="n/a","n/a",IF(BA$3&gt;(A10stdlife+$E197),(Input!$I$152*(1+rvanilla)^0.5)-SUM($I197:AZ197),(Input!$I$152*(1+rvanilla)^0.5)/A10stdlife))</f>
        <v>5.2224325522539264E-2</v>
      </c>
      <c r="BB197" s="164">
        <f>IF(A10stdlife="n/a","n/a",IF(BB$3&gt;(A10stdlife+$E197),(Input!$I$152*(1+rvanilla)^0.5)-SUM($I197:BA197),(Input!$I$152*(1+rvanilla)^0.5)/A10stdlife))</f>
        <v>5.2224325522539264E-2</v>
      </c>
      <c r="BC197" s="164">
        <f>IF(A10stdlife="n/a","n/a",IF(BC$3&gt;(A10stdlife+$E197),(Input!$I$152*(1+rvanilla)^0.5)-SUM($I197:BB197),(Input!$I$152*(1+rvanilla)^0.5)/A10stdlife))</f>
        <v>5.2224325522539264E-2</v>
      </c>
      <c r="BD197" s="164">
        <f>IF(A10stdlife="n/a","n/a",IF(BD$3&gt;(A10stdlife+$E197),(Input!$I$152*(1+rvanilla)^0.5)-SUM($I197:BC197),(Input!$I$152*(1+rvanilla)^0.5)/A10stdlife))</f>
        <v>5.2224325522539264E-2</v>
      </c>
      <c r="BE197" s="164">
        <f>IF(A10stdlife="n/a","n/a",IF(BE$3&gt;(A10stdlife+$E197),(Input!$I$152*(1+rvanilla)^0.5)-SUM($I197:BD197),(Input!$I$152*(1+rvanilla)^0.5)/A10stdlife))</f>
        <v>5.2224325522539264E-2</v>
      </c>
      <c r="BF197" s="164">
        <f>IF(A10stdlife="n/a","n/a",IF(BF$3&gt;(A10stdlife+$E197),(Input!$I$152*(1+rvanilla)^0.5)-SUM($I197:BE197),(Input!$I$152*(1+rvanilla)^0.5)/A10stdlife))</f>
        <v>5.2224325522539264E-2</v>
      </c>
      <c r="BG197" s="164">
        <f>IF(A10stdlife="n/a","n/a",IF(BG$3&gt;(A10stdlife+$E197),(Input!$I$152*(1+rvanilla)^0.5)-SUM($I197:BF197),(Input!$I$152*(1+rvanilla)^0.5)/A10stdlife))</f>
        <v>5.2224325522539264E-2</v>
      </c>
      <c r="BH197" s="164">
        <f>IF(A10stdlife="n/a","n/a",IF(BH$3&gt;(A10stdlife+$E197),(Input!$I$152*(1+rvanilla)^0.5)-SUM($I197:BG197),(Input!$I$152*(1+rvanilla)^0.5)/A10stdlife))</f>
        <v>5.2224325522539264E-2</v>
      </c>
      <c r="BI197" s="164">
        <f>IF(A10stdlife="n/a","n/a",IF(BI$3&gt;(A10stdlife+$E197),(Input!$I$152*(1+rvanilla)^0.5)-SUM($I197:BH197),(Input!$I$152*(1+rvanilla)^0.5)/A10stdlife))</f>
        <v>5.2224325522539264E-2</v>
      </c>
      <c r="BJ197" s="18"/>
      <c r="BK197" s="18"/>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idden="1" outlineLevel="2">
      <c r="A198" s="18"/>
      <c r="B198" s="18"/>
      <c r="C198" s="36"/>
      <c r="D198" s="479"/>
      <c r="E198" s="283">
        <v>4</v>
      </c>
      <c r="F198" s="38"/>
      <c r="G198" s="391"/>
      <c r="H198" s="308"/>
      <c r="I198" s="308"/>
      <c r="J198" s="307"/>
      <c r="K198" s="164">
        <f>IF(A10stdlife="n/a","n/a",IF(K$3&gt;(A10stdlife+$E198),(Input!$J$152*(1+rvanilla)^0.5)-SUM($J198:J198),(Input!$J$152*(1+rvanilla)^0.5)/A10stdlife))</f>
        <v>5.0728110619820091E-2</v>
      </c>
      <c r="L198" s="164">
        <f>IF(A10stdlife="n/a","n/a",IF(L$3&gt;(A10stdlife+$E198),(Input!$J$152*(1+rvanilla)^0.5)-SUM($J198:K198),(Input!$J$152*(1+rvanilla)^0.5)/A10stdlife))</f>
        <v>5.0728110619820091E-2</v>
      </c>
      <c r="M198" s="164">
        <f>IF(A10stdlife="n/a","n/a",IF(M$3&gt;(A10stdlife+$E198),(Input!$J$152*(1+rvanilla)^0.5)-SUM($J198:L198),(Input!$J$152*(1+rvanilla)^0.5)/A10stdlife))</f>
        <v>5.0728110619820091E-2</v>
      </c>
      <c r="N198" s="164">
        <f>IF(A10stdlife="n/a","n/a",IF(N$3&gt;(A10stdlife+$E198),(Input!$J$152*(1+rvanilla)^0.5)-SUM($J198:M198),(Input!$J$152*(1+rvanilla)^0.5)/A10stdlife))</f>
        <v>5.0728110619820091E-2</v>
      </c>
      <c r="O198" s="164">
        <f>IF(A10stdlife="n/a","n/a",IF(O$3&gt;(A10stdlife+$E198),(Input!$J$152*(1+rvanilla)^0.5)-SUM($J198:N198),(Input!$J$152*(1+rvanilla)^0.5)/A10stdlife))</f>
        <v>5.0728110619820091E-2</v>
      </c>
      <c r="P198" s="164">
        <f>IF(A10stdlife="n/a","n/a",IF(P$3&gt;(A10stdlife+$E198),(Input!$J$152*(1+rvanilla)^0.5)-SUM($J198:O198),(Input!$J$152*(1+rvanilla)^0.5)/A10stdlife))</f>
        <v>5.0728110619820091E-2</v>
      </c>
      <c r="Q198" s="164">
        <f>IF(A10stdlife="n/a","n/a",IF(Q$3&gt;(A10stdlife+$E198),(Input!$J$152*(1+rvanilla)^0.5)-SUM($J198:P198),(Input!$J$152*(1+rvanilla)^0.5)/A10stdlife))</f>
        <v>5.0728110619820091E-2</v>
      </c>
      <c r="R198" s="164">
        <f>IF(A10stdlife="n/a","n/a",IF(R$3&gt;(A10stdlife+$E198),(Input!$J$152*(1+rvanilla)^0.5)-SUM($J198:Q198),(Input!$J$152*(1+rvanilla)^0.5)/A10stdlife))</f>
        <v>5.0728110619820091E-2</v>
      </c>
      <c r="S198" s="164">
        <f>IF(A10stdlife="n/a","n/a",IF(S$3&gt;(A10stdlife+$E198),(Input!$J$152*(1+rvanilla)^0.5)-SUM($J198:R198),(Input!$J$152*(1+rvanilla)^0.5)/A10stdlife))</f>
        <v>5.0728110619820091E-2</v>
      </c>
      <c r="T198" s="164">
        <f>IF(A10stdlife="n/a","n/a",IF(T$3&gt;(A10stdlife+$E198),(Input!$J$152*(1+rvanilla)^0.5)-SUM($J198:S198),(Input!$J$152*(1+rvanilla)^0.5)/A10stdlife))</f>
        <v>5.0728110619820091E-2</v>
      </c>
      <c r="U198" s="164">
        <f>IF(A10stdlife="n/a","n/a",IF(U$3&gt;(A10stdlife+$E198),(Input!$J$152*(1+rvanilla)^0.5)-SUM($J198:T198),(Input!$J$152*(1+rvanilla)^0.5)/A10stdlife))</f>
        <v>5.0728110619820091E-2</v>
      </c>
      <c r="V198" s="164">
        <f>IF(A10stdlife="n/a","n/a",IF(V$3&gt;(A10stdlife+$E198),(Input!$J$152*(1+rvanilla)^0.5)-SUM($J198:U198),(Input!$J$152*(1+rvanilla)^0.5)/A10stdlife))</f>
        <v>5.0728110619820091E-2</v>
      </c>
      <c r="W198" s="164">
        <f>IF(A10stdlife="n/a","n/a",IF(W$3&gt;(A10stdlife+$E198),(Input!$J$152*(1+rvanilla)^0.5)-SUM($J198:V198),(Input!$J$152*(1+rvanilla)^0.5)/A10stdlife))</f>
        <v>5.0728110619820091E-2</v>
      </c>
      <c r="X198" s="164">
        <f>IF(A10stdlife="n/a","n/a",IF(X$3&gt;(A10stdlife+$E198),(Input!$J$152*(1+rvanilla)^0.5)-SUM($J198:W198),(Input!$J$152*(1+rvanilla)^0.5)/A10stdlife))</f>
        <v>5.0728110619820091E-2</v>
      </c>
      <c r="Y198" s="164">
        <f>IF(A10stdlife="n/a","n/a",IF(Y$3&gt;(A10stdlife+$E198),(Input!$J$152*(1+rvanilla)^0.5)-SUM($J198:X198),(Input!$J$152*(1+rvanilla)^0.5)/A10stdlife))</f>
        <v>5.0728110619820091E-2</v>
      </c>
      <c r="Z198" s="164">
        <f>IF(A10stdlife="n/a","n/a",IF(Z$3&gt;(A10stdlife+$E198),(Input!$J$152*(1+rvanilla)^0.5)-SUM($J198:Y198),(Input!$J$152*(1+rvanilla)^0.5)/A10stdlife))</f>
        <v>5.0728110619820091E-2</v>
      </c>
      <c r="AA198" s="164">
        <f>IF(A10stdlife="n/a","n/a",IF(AA$3&gt;(A10stdlife+$E198),(Input!$J$152*(1+rvanilla)^0.5)-SUM($J198:Z198),(Input!$J$152*(1+rvanilla)^0.5)/A10stdlife))</f>
        <v>5.0728110619820091E-2</v>
      </c>
      <c r="AB198" s="164">
        <f>IF(A10stdlife="n/a","n/a",IF(AB$3&gt;(A10stdlife+$E198),(Input!$J$152*(1+rvanilla)^0.5)-SUM($J198:AA198),(Input!$J$152*(1+rvanilla)^0.5)/A10stdlife))</f>
        <v>5.0728110619820091E-2</v>
      </c>
      <c r="AC198" s="164">
        <f>IF(A10stdlife="n/a","n/a",IF(AC$3&gt;(A10stdlife+$E198),(Input!$J$152*(1+rvanilla)^0.5)-SUM($J198:AB198),(Input!$J$152*(1+rvanilla)^0.5)/A10stdlife))</f>
        <v>5.0728110619820091E-2</v>
      </c>
      <c r="AD198" s="164">
        <f>IF(A10stdlife="n/a","n/a",IF(AD$3&gt;(A10stdlife+$E198),(Input!$J$152*(1+rvanilla)^0.5)-SUM($J198:AC198),(Input!$J$152*(1+rvanilla)^0.5)/A10stdlife))</f>
        <v>5.0728110619820091E-2</v>
      </c>
      <c r="AE198" s="164">
        <f>IF(A10stdlife="n/a","n/a",IF(AE$3&gt;(A10stdlife+$E198),(Input!$J$152*(1+rvanilla)^0.5)-SUM($J198:AD198),(Input!$J$152*(1+rvanilla)^0.5)/A10stdlife))</f>
        <v>5.0728110619820091E-2</v>
      </c>
      <c r="AF198" s="164">
        <f>IF(A10stdlife="n/a","n/a",IF(AF$3&gt;(A10stdlife+$E198),(Input!$J$152*(1+rvanilla)^0.5)-SUM($J198:AE198),(Input!$J$152*(1+rvanilla)^0.5)/A10stdlife))</f>
        <v>5.0728110619820091E-2</v>
      </c>
      <c r="AG198" s="164">
        <f>IF(A10stdlife="n/a","n/a",IF(AG$3&gt;(A10stdlife+$E198),(Input!$J$152*(1+rvanilla)^0.5)-SUM($J198:AF198),(Input!$J$152*(1+rvanilla)^0.5)/A10stdlife))</f>
        <v>5.0728110619820091E-2</v>
      </c>
      <c r="AH198" s="164">
        <f>IF(A10stdlife="n/a","n/a",IF(AH$3&gt;(A10stdlife+$E198),(Input!$J$152*(1+rvanilla)^0.5)-SUM($J198:AG198),(Input!$J$152*(1+rvanilla)^0.5)/A10stdlife))</f>
        <v>5.0728110619820091E-2</v>
      </c>
      <c r="AI198" s="164">
        <f>IF(A10stdlife="n/a","n/a",IF(AI$3&gt;(A10stdlife+$E198),(Input!$J$152*(1+rvanilla)^0.5)-SUM($J198:AH198),(Input!$J$152*(1+rvanilla)^0.5)/A10stdlife))</f>
        <v>5.0728110619820091E-2</v>
      </c>
      <c r="AJ198" s="164">
        <f>IF(A10stdlife="n/a","n/a",IF(AJ$3&gt;(A10stdlife+$E198),(Input!$J$152*(1+rvanilla)^0.5)-SUM($J198:AI198),(Input!$J$152*(1+rvanilla)^0.5)/A10stdlife))</f>
        <v>5.0728110619820091E-2</v>
      </c>
      <c r="AK198" s="164">
        <f>IF(A10stdlife="n/a","n/a",IF(AK$3&gt;(A10stdlife+$E198),(Input!$J$152*(1+rvanilla)^0.5)-SUM($J198:AJ198),(Input!$J$152*(1+rvanilla)^0.5)/A10stdlife))</f>
        <v>5.0728110619820091E-2</v>
      </c>
      <c r="AL198" s="164">
        <f>IF(A10stdlife="n/a","n/a",IF(AL$3&gt;(A10stdlife+$E198),(Input!$J$152*(1+rvanilla)^0.5)-SUM($J198:AK198),(Input!$J$152*(1+rvanilla)^0.5)/A10stdlife))</f>
        <v>5.0728110619820091E-2</v>
      </c>
      <c r="AM198" s="164">
        <f>IF(A10stdlife="n/a","n/a",IF(AM$3&gt;(A10stdlife+$E198),(Input!$J$152*(1+rvanilla)^0.5)-SUM($J198:AL198),(Input!$J$152*(1+rvanilla)^0.5)/A10stdlife))</f>
        <v>5.0728110619820091E-2</v>
      </c>
      <c r="AN198" s="164">
        <f>IF(A10stdlife="n/a","n/a",IF(AN$3&gt;(A10stdlife+$E198),(Input!$J$152*(1+rvanilla)^0.5)-SUM($J198:AM198),(Input!$J$152*(1+rvanilla)^0.5)/A10stdlife))</f>
        <v>5.0728110619820091E-2</v>
      </c>
      <c r="AO198" s="164">
        <f>IF(A10stdlife="n/a","n/a",IF(AO$3&gt;(A10stdlife+$E198),(Input!$J$152*(1+rvanilla)^0.5)-SUM($J198:AN198),(Input!$J$152*(1+rvanilla)^0.5)/A10stdlife))</f>
        <v>5.0728110619820091E-2</v>
      </c>
      <c r="AP198" s="164">
        <f>IF(A10stdlife="n/a","n/a",IF(AP$3&gt;(A10stdlife+$E198),(Input!$J$152*(1+rvanilla)^0.5)-SUM($J198:AO198),(Input!$J$152*(1+rvanilla)^0.5)/A10stdlife))</f>
        <v>5.0728110619820091E-2</v>
      </c>
      <c r="AQ198" s="164">
        <f>IF(A10stdlife="n/a","n/a",IF(AQ$3&gt;(A10stdlife+$E198),(Input!$J$152*(1+rvanilla)^0.5)-SUM($J198:AP198),(Input!$J$152*(1+rvanilla)^0.5)/A10stdlife))</f>
        <v>5.0728110619820091E-2</v>
      </c>
      <c r="AR198" s="164">
        <f>IF(A10stdlife="n/a","n/a",IF(AR$3&gt;(A10stdlife+$E198),(Input!$J$152*(1+rvanilla)^0.5)-SUM($J198:AQ198),(Input!$J$152*(1+rvanilla)^0.5)/A10stdlife))</f>
        <v>5.0728110619820091E-2</v>
      </c>
      <c r="AS198" s="164">
        <f>IF(A10stdlife="n/a","n/a",IF(AS$3&gt;(A10stdlife+$E198),(Input!$J$152*(1+rvanilla)^0.5)-SUM($J198:AR198),(Input!$J$152*(1+rvanilla)^0.5)/A10stdlife))</f>
        <v>5.0728110619820091E-2</v>
      </c>
      <c r="AT198" s="164">
        <f>IF(A10stdlife="n/a","n/a",IF(AT$3&gt;(A10stdlife+$E198),(Input!$J$152*(1+rvanilla)^0.5)-SUM($J198:AS198),(Input!$J$152*(1+rvanilla)^0.5)/A10stdlife))</f>
        <v>5.0728110619820091E-2</v>
      </c>
      <c r="AU198" s="164">
        <f>IF(A10stdlife="n/a","n/a",IF(AU$3&gt;(A10stdlife+$E198),(Input!$J$152*(1+rvanilla)^0.5)-SUM($J198:AT198),(Input!$J$152*(1+rvanilla)^0.5)/A10stdlife))</f>
        <v>5.0728110619820091E-2</v>
      </c>
      <c r="AV198" s="164">
        <f>IF(A10stdlife="n/a","n/a",IF(AV$3&gt;(A10stdlife+$E198),(Input!$J$152*(1+rvanilla)^0.5)-SUM($J198:AU198),(Input!$J$152*(1+rvanilla)^0.5)/A10stdlife))</f>
        <v>5.0728110619820091E-2</v>
      </c>
      <c r="AW198" s="164">
        <f>IF(A10stdlife="n/a","n/a",IF(AW$3&gt;(A10stdlife+$E198),(Input!$J$152*(1+rvanilla)^0.5)-SUM($J198:AV198),(Input!$J$152*(1+rvanilla)^0.5)/A10stdlife))</f>
        <v>5.0728110619820091E-2</v>
      </c>
      <c r="AX198" s="164">
        <f>IF(A10stdlife="n/a","n/a",IF(AX$3&gt;(A10stdlife+$E198),(Input!$J$152*(1+rvanilla)^0.5)-SUM($J198:AW198),(Input!$J$152*(1+rvanilla)^0.5)/A10stdlife))</f>
        <v>5.0728110619820091E-2</v>
      </c>
      <c r="AY198" s="164">
        <f>IF(A10stdlife="n/a","n/a",IF(AY$3&gt;(A10stdlife+$E198),(Input!$J$152*(1+rvanilla)^0.5)-SUM($J198:AX198),(Input!$J$152*(1+rvanilla)^0.5)/A10stdlife))</f>
        <v>5.0728110619820091E-2</v>
      </c>
      <c r="AZ198" s="164">
        <f>IF(A10stdlife="n/a","n/a",IF(AZ$3&gt;(A10stdlife+$E198),(Input!$J$152*(1+rvanilla)^0.5)-SUM($J198:AY198),(Input!$J$152*(1+rvanilla)^0.5)/A10stdlife))</f>
        <v>5.0728110619820091E-2</v>
      </c>
      <c r="BA198" s="164">
        <f>IF(A10stdlife="n/a","n/a",IF(BA$3&gt;(A10stdlife+$E198),(Input!$J$152*(1+rvanilla)^0.5)-SUM($J198:AZ198),(Input!$J$152*(1+rvanilla)^0.5)/A10stdlife))</f>
        <v>5.0728110619820091E-2</v>
      </c>
      <c r="BB198" s="164">
        <f>IF(A10stdlife="n/a","n/a",IF(BB$3&gt;(A10stdlife+$E198),(Input!$J$152*(1+rvanilla)^0.5)-SUM($J198:BA198),(Input!$J$152*(1+rvanilla)^0.5)/A10stdlife))</f>
        <v>5.0728110619820091E-2</v>
      </c>
      <c r="BC198" s="164">
        <f>IF(A10stdlife="n/a","n/a",IF(BC$3&gt;(A10stdlife+$E198),(Input!$J$152*(1+rvanilla)^0.5)-SUM($J198:BB198),(Input!$J$152*(1+rvanilla)^0.5)/A10stdlife))</f>
        <v>5.0728110619820091E-2</v>
      </c>
      <c r="BD198" s="164">
        <f>IF(A10stdlife="n/a","n/a",IF(BD$3&gt;(A10stdlife+$E198),(Input!$J$152*(1+rvanilla)^0.5)-SUM($J198:BC198),(Input!$J$152*(1+rvanilla)^0.5)/A10stdlife))</f>
        <v>5.0728110619820091E-2</v>
      </c>
      <c r="BE198" s="164">
        <f>IF(A10stdlife="n/a","n/a",IF(BE$3&gt;(A10stdlife+$E198),(Input!$J$152*(1+rvanilla)^0.5)-SUM($J198:BD198),(Input!$J$152*(1+rvanilla)^0.5)/A10stdlife))</f>
        <v>5.0728110619820091E-2</v>
      </c>
      <c r="BF198" s="164">
        <f>IF(A10stdlife="n/a","n/a",IF(BF$3&gt;(A10stdlife+$E198),(Input!$J$152*(1+rvanilla)^0.5)-SUM($J198:BE198),(Input!$J$152*(1+rvanilla)^0.5)/A10stdlife))</f>
        <v>5.0728110619820091E-2</v>
      </c>
      <c r="BG198" s="164">
        <f>IF(A10stdlife="n/a","n/a",IF(BG$3&gt;(A10stdlife+$E198),(Input!$J$152*(1+rvanilla)^0.5)-SUM($J198:BF198),(Input!$J$152*(1+rvanilla)^0.5)/A10stdlife))</f>
        <v>5.0728110619820091E-2</v>
      </c>
      <c r="BH198" s="164">
        <f>IF(A10stdlife="n/a","n/a",IF(BH$3&gt;(A10stdlife+$E198),(Input!$J$152*(1+rvanilla)^0.5)-SUM($J198:BG198),(Input!$J$152*(1+rvanilla)^0.5)/A10stdlife))</f>
        <v>5.0728110619820091E-2</v>
      </c>
      <c r="BI198" s="164">
        <f>IF(A10stdlife="n/a","n/a",IF(BI$3&gt;(A10stdlife+$E198),(Input!$J$152*(1+rvanilla)^0.5)-SUM($J198:BH198),(Input!$J$152*(1+rvanilla)^0.5)/A10stdlife))</f>
        <v>5.0728110619820091E-2</v>
      </c>
      <c r="BJ198" s="18"/>
      <c r="BK198" s="1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idden="1" outlineLevel="2">
      <c r="A199" s="18"/>
      <c r="B199" s="18"/>
      <c r="C199" s="36"/>
      <c r="D199" s="479"/>
      <c r="E199" s="283">
        <v>5</v>
      </c>
      <c r="F199" s="38"/>
      <c r="G199" s="391"/>
      <c r="H199" s="308"/>
      <c r="I199" s="308"/>
      <c r="J199" s="308"/>
      <c r="K199" s="307"/>
      <c r="L199" s="164">
        <f>IF(A10stdlife="n/a","n/a",IF(L$3&gt;(A10stdlife+$E199),(Input!$K$152*(1+rvanilla)^0.5)-SUM($K199:K199),(Input!$K$152*(1+rvanilla)^0.5)/A10stdlife))</f>
        <v>5.1576538303121665E-2</v>
      </c>
      <c r="M199" s="164">
        <f>IF(A10stdlife="n/a","n/a",IF(M$3&gt;(A10stdlife+$E199),(Input!$K$152*(1+rvanilla)^0.5)-SUM($K199:L199),(Input!$K$152*(1+rvanilla)^0.5)/A10stdlife))</f>
        <v>5.1576538303121665E-2</v>
      </c>
      <c r="N199" s="164">
        <f>IF(A10stdlife="n/a","n/a",IF(N$3&gt;(A10stdlife+$E199),(Input!$K$152*(1+rvanilla)^0.5)-SUM($K199:M199),(Input!$K$152*(1+rvanilla)^0.5)/A10stdlife))</f>
        <v>5.1576538303121665E-2</v>
      </c>
      <c r="O199" s="164">
        <f>IF(A10stdlife="n/a","n/a",IF(O$3&gt;(A10stdlife+$E199),(Input!$K$152*(1+rvanilla)^0.5)-SUM($K199:N199),(Input!$K$152*(1+rvanilla)^0.5)/A10stdlife))</f>
        <v>5.1576538303121665E-2</v>
      </c>
      <c r="P199" s="164">
        <f>IF(A10stdlife="n/a","n/a",IF(P$3&gt;(A10stdlife+$E199),(Input!$K$152*(1+rvanilla)^0.5)-SUM($K199:O199),(Input!$K$152*(1+rvanilla)^0.5)/A10stdlife))</f>
        <v>5.1576538303121665E-2</v>
      </c>
      <c r="Q199" s="164">
        <f>IF(A10stdlife="n/a","n/a",IF(Q$3&gt;(A10stdlife+$E199),(Input!$K$152*(1+rvanilla)^0.5)-SUM($K199:P199),(Input!$K$152*(1+rvanilla)^0.5)/A10stdlife))</f>
        <v>5.1576538303121665E-2</v>
      </c>
      <c r="R199" s="164">
        <f>IF(A10stdlife="n/a","n/a",IF(R$3&gt;(A10stdlife+$E199),(Input!$K$152*(1+rvanilla)^0.5)-SUM($K199:Q199),(Input!$K$152*(1+rvanilla)^0.5)/A10stdlife))</f>
        <v>5.1576538303121665E-2</v>
      </c>
      <c r="S199" s="164">
        <f>IF(A10stdlife="n/a","n/a",IF(S$3&gt;(A10stdlife+$E199),(Input!$K$152*(1+rvanilla)^0.5)-SUM($K199:R199),(Input!$K$152*(1+rvanilla)^0.5)/A10stdlife))</f>
        <v>5.1576538303121665E-2</v>
      </c>
      <c r="T199" s="164">
        <f>IF(A10stdlife="n/a","n/a",IF(T$3&gt;(A10stdlife+$E199),(Input!$K$152*(1+rvanilla)^0.5)-SUM($K199:S199),(Input!$K$152*(1+rvanilla)^0.5)/A10stdlife))</f>
        <v>5.1576538303121665E-2</v>
      </c>
      <c r="U199" s="164">
        <f>IF(A10stdlife="n/a","n/a",IF(U$3&gt;(A10stdlife+$E199),(Input!$K$152*(1+rvanilla)^0.5)-SUM($K199:T199),(Input!$K$152*(1+rvanilla)^0.5)/A10stdlife))</f>
        <v>5.1576538303121665E-2</v>
      </c>
      <c r="V199" s="164">
        <f>IF(A10stdlife="n/a","n/a",IF(V$3&gt;(A10stdlife+$E199),(Input!$K$152*(1+rvanilla)^0.5)-SUM($K199:U199),(Input!$K$152*(1+rvanilla)^0.5)/A10stdlife))</f>
        <v>5.1576538303121665E-2</v>
      </c>
      <c r="W199" s="164">
        <f>IF(A10stdlife="n/a","n/a",IF(W$3&gt;(A10stdlife+$E199),(Input!$K$152*(1+rvanilla)^0.5)-SUM($K199:V199),(Input!$K$152*(1+rvanilla)^0.5)/A10stdlife))</f>
        <v>5.1576538303121665E-2</v>
      </c>
      <c r="X199" s="164">
        <f>IF(A10stdlife="n/a","n/a",IF(X$3&gt;(A10stdlife+$E199),(Input!$K$152*(1+rvanilla)^0.5)-SUM($K199:W199),(Input!$K$152*(1+rvanilla)^0.5)/A10stdlife))</f>
        <v>5.1576538303121665E-2</v>
      </c>
      <c r="Y199" s="164">
        <f>IF(A10stdlife="n/a","n/a",IF(Y$3&gt;(A10stdlife+$E199),(Input!$K$152*(1+rvanilla)^0.5)-SUM($K199:X199),(Input!$K$152*(1+rvanilla)^0.5)/A10stdlife))</f>
        <v>5.1576538303121665E-2</v>
      </c>
      <c r="Z199" s="164">
        <f>IF(A10stdlife="n/a","n/a",IF(Z$3&gt;(A10stdlife+$E199),(Input!$K$152*(1+rvanilla)^0.5)-SUM($K199:Y199),(Input!$K$152*(1+rvanilla)^0.5)/A10stdlife))</f>
        <v>5.1576538303121665E-2</v>
      </c>
      <c r="AA199" s="164">
        <f>IF(A10stdlife="n/a","n/a",IF(AA$3&gt;(A10stdlife+$E199),(Input!$K$152*(1+rvanilla)^0.5)-SUM($K199:Z199),(Input!$K$152*(1+rvanilla)^0.5)/A10stdlife))</f>
        <v>5.1576538303121665E-2</v>
      </c>
      <c r="AB199" s="164">
        <f>IF(A10stdlife="n/a","n/a",IF(AB$3&gt;(A10stdlife+$E199),(Input!$K$152*(1+rvanilla)^0.5)-SUM($K199:AA199),(Input!$K$152*(1+rvanilla)^0.5)/A10stdlife))</f>
        <v>5.1576538303121665E-2</v>
      </c>
      <c r="AC199" s="164">
        <f>IF(A10stdlife="n/a","n/a",IF(AC$3&gt;(A10stdlife+$E199),(Input!$K$152*(1+rvanilla)^0.5)-SUM($K199:AB199),(Input!$K$152*(1+rvanilla)^0.5)/A10stdlife))</f>
        <v>5.1576538303121665E-2</v>
      </c>
      <c r="AD199" s="164">
        <f>IF(A10stdlife="n/a","n/a",IF(AD$3&gt;(A10stdlife+$E199),(Input!$K$152*(1+rvanilla)^0.5)-SUM($K199:AC199),(Input!$K$152*(1+rvanilla)^0.5)/A10stdlife))</f>
        <v>5.1576538303121665E-2</v>
      </c>
      <c r="AE199" s="164">
        <f>IF(A10stdlife="n/a","n/a",IF(AE$3&gt;(A10stdlife+$E199),(Input!$K$152*(1+rvanilla)^0.5)-SUM($K199:AD199),(Input!$K$152*(1+rvanilla)^0.5)/A10stdlife))</f>
        <v>5.1576538303121665E-2</v>
      </c>
      <c r="AF199" s="164">
        <f>IF(A10stdlife="n/a","n/a",IF(AF$3&gt;(A10stdlife+$E199),(Input!$K$152*(1+rvanilla)^0.5)-SUM($K199:AE199),(Input!$K$152*(1+rvanilla)^0.5)/A10stdlife))</f>
        <v>5.1576538303121665E-2</v>
      </c>
      <c r="AG199" s="164">
        <f>IF(A10stdlife="n/a","n/a",IF(AG$3&gt;(A10stdlife+$E199),(Input!$K$152*(1+rvanilla)^0.5)-SUM($K199:AF199),(Input!$K$152*(1+rvanilla)^0.5)/A10stdlife))</f>
        <v>5.1576538303121665E-2</v>
      </c>
      <c r="AH199" s="164">
        <f>IF(A10stdlife="n/a","n/a",IF(AH$3&gt;(A10stdlife+$E199),(Input!$K$152*(1+rvanilla)^0.5)-SUM($K199:AG199),(Input!$K$152*(1+rvanilla)^0.5)/A10stdlife))</f>
        <v>5.1576538303121665E-2</v>
      </c>
      <c r="AI199" s="164">
        <f>IF(A10stdlife="n/a","n/a",IF(AI$3&gt;(A10stdlife+$E199),(Input!$K$152*(1+rvanilla)^0.5)-SUM($K199:AH199),(Input!$K$152*(1+rvanilla)^0.5)/A10stdlife))</f>
        <v>5.1576538303121665E-2</v>
      </c>
      <c r="AJ199" s="164">
        <f>IF(A10stdlife="n/a","n/a",IF(AJ$3&gt;(A10stdlife+$E199),(Input!$K$152*(1+rvanilla)^0.5)-SUM($K199:AI199),(Input!$K$152*(1+rvanilla)^0.5)/A10stdlife))</f>
        <v>5.1576538303121665E-2</v>
      </c>
      <c r="AK199" s="164">
        <f>IF(A10stdlife="n/a","n/a",IF(AK$3&gt;(A10stdlife+$E199),(Input!$K$152*(1+rvanilla)^0.5)-SUM($K199:AJ199),(Input!$K$152*(1+rvanilla)^0.5)/A10stdlife))</f>
        <v>5.1576538303121665E-2</v>
      </c>
      <c r="AL199" s="164">
        <f>IF(A10stdlife="n/a","n/a",IF(AL$3&gt;(A10stdlife+$E199),(Input!$K$152*(1+rvanilla)^0.5)-SUM($K199:AK199),(Input!$K$152*(1+rvanilla)^0.5)/A10stdlife))</f>
        <v>5.1576538303121665E-2</v>
      </c>
      <c r="AM199" s="164">
        <f>IF(A10stdlife="n/a","n/a",IF(AM$3&gt;(A10stdlife+$E199),(Input!$K$152*(1+rvanilla)^0.5)-SUM($K199:AL199),(Input!$K$152*(1+rvanilla)^0.5)/A10stdlife))</f>
        <v>5.1576538303121665E-2</v>
      </c>
      <c r="AN199" s="164">
        <f>IF(A10stdlife="n/a","n/a",IF(AN$3&gt;(A10stdlife+$E199),(Input!$K$152*(1+rvanilla)^0.5)-SUM($K199:AM199),(Input!$K$152*(1+rvanilla)^0.5)/A10stdlife))</f>
        <v>5.1576538303121665E-2</v>
      </c>
      <c r="AO199" s="164">
        <f>IF(A10stdlife="n/a","n/a",IF(AO$3&gt;(A10stdlife+$E199),(Input!$K$152*(1+rvanilla)^0.5)-SUM($K199:AN199),(Input!$K$152*(1+rvanilla)^0.5)/A10stdlife))</f>
        <v>5.1576538303121665E-2</v>
      </c>
      <c r="AP199" s="164">
        <f>IF(A10stdlife="n/a","n/a",IF(AP$3&gt;(A10stdlife+$E199),(Input!$K$152*(1+rvanilla)^0.5)-SUM($K199:AO199),(Input!$K$152*(1+rvanilla)^0.5)/A10stdlife))</f>
        <v>5.1576538303121665E-2</v>
      </c>
      <c r="AQ199" s="164">
        <f>IF(A10stdlife="n/a","n/a",IF(AQ$3&gt;(A10stdlife+$E199),(Input!$K$152*(1+rvanilla)^0.5)-SUM($K199:AP199),(Input!$K$152*(1+rvanilla)^0.5)/A10stdlife))</f>
        <v>5.1576538303121665E-2</v>
      </c>
      <c r="AR199" s="164">
        <f>IF(A10stdlife="n/a","n/a",IF(AR$3&gt;(A10stdlife+$E199),(Input!$K$152*(1+rvanilla)^0.5)-SUM($K199:AQ199),(Input!$K$152*(1+rvanilla)^0.5)/A10stdlife))</f>
        <v>5.1576538303121665E-2</v>
      </c>
      <c r="AS199" s="164">
        <f>IF(A10stdlife="n/a","n/a",IF(AS$3&gt;(A10stdlife+$E199),(Input!$K$152*(1+rvanilla)^0.5)-SUM($K199:AR199),(Input!$K$152*(1+rvanilla)^0.5)/A10stdlife))</f>
        <v>5.1576538303121665E-2</v>
      </c>
      <c r="AT199" s="164">
        <f>IF(A10stdlife="n/a","n/a",IF(AT$3&gt;(A10stdlife+$E199),(Input!$K$152*(1+rvanilla)^0.5)-SUM($K199:AS199),(Input!$K$152*(1+rvanilla)^0.5)/A10stdlife))</f>
        <v>5.1576538303121665E-2</v>
      </c>
      <c r="AU199" s="164">
        <f>IF(A10stdlife="n/a","n/a",IF(AU$3&gt;(A10stdlife+$E199),(Input!$K$152*(1+rvanilla)^0.5)-SUM($K199:AT199),(Input!$K$152*(1+rvanilla)^0.5)/A10stdlife))</f>
        <v>5.1576538303121665E-2</v>
      </c>
      <c r="AV199" s="164">
        <f>IF(A10stdlife="n/a","n/a",IF(AV$3&gt;(A10stdlife+$E199),(Input!$K$152*(1+rvanilla)^0.5)-SUM($K199:AU199),(Input!$K$152*(1+rvanilla)^0.5)/A10stdlife))</f>
        <v>5.1576538303121665E-2</v>
      </c>
      <c r="AW199" s="164">
        <f>IF(A10stdlife="n/a","n/a",IF(AW$3&gt;(A10stdlife+$E199),(Input!$K$152*(1+rvanilla)^0.5)-SUM($K199:AV199),(Input!$K$152*(1+rvanilla)^0.5)/A10stdlife))</f>
        <v>5.1576538303121665E-2</v>
      </c>
      <c r="AX199" s="164">
        <f>IF(A10stdlife="n/a","n/a",IF(AX$3&gt;(A10stdlife+$E199),(Input!$K$152*(1+rvanilla)^0.5)-SUM($K199:AW199),(Input!$K$152*(1+rvanilla)^0.5)/A10stdlife))</f>
        <v>5.1576538303121665E-2</v>
      </c>
      <c r="AY199" s="164">
        <f>IF(A10stdlife="n/a","n/a",IF(AY$3&gt;(A10stdlife+$E199),(Input!$K$152*(1+rvanilla)^0.5)-SUM($K199:AX199),(Input!$K$152*(1+rvanilla)^0.5)/A10stdlife))</f>
        <v>5.1576538303121665E-2</v>
      </c>
      <c r="AZ199" s="164">
        <f>IF(A10stdlife="n/a","n/a",IF(AZ$3&gt;(A10stdlife+$E199),(Input!$K$152*(1+rvanilla)^0.5)-SUM($K199:AY199),(Input!$K$152*(1+rvanilla)^0.5)/A10stdlife))</f>
        <v>5.1576538303121665E-2</v>
      </c>
      <c r="BA199" s="164">
        <f>IF(A10stdlife="n/a","n/a",IF(BA$3&gt;(A10stdlife+$E199),(Input!$K$152*(1+rvanilla)^0.5)-SUM($K199:AZ199),(Input!$K$152*(1+rvanilla)^0.5)/A10stdlife))</f>
        <v>5.1576538303121665E-2</v>
      </c>
      <c r="BB199" s="164">
        <f>IF(A10stdlife="n/a","n/a",IF(BB$3&gt;(A10stdlife+$E199),(Input!$K$152*(1+rvanilla)^0.5)-SUM($K199:BA199),(Input!$K$152*(1+rvanilla)^0.5)/A10stdlife))</f>
        <v>5.1576538303121665E-2</v>
      </c>
      <c r="BC199" s="164">
        <f>IF(A10stdlife="n/a","n/a",IF(BC$3&gt;(A10stdlife+$E199),(Input!$K$152*(1+rvanilla)^0.5)-SUM($K199:BB199),(Input!$K$152*(1+rvanilla)^0.5)/A10stdlife))</f>
        <v>5.1576538303121665E-2</v>
      </c>
      <c r="BD199" s="164">
        <f>IF(A10stdlife="n/a","n/a",IF(BD$3&gt;(A10stdlife+$E199),(Input!$K$152*(1+rvanilla)^0.5)-SUM($K199:BC199),(Input!$K$152*(1+rvanilla)^0.5)/A10stdlife))</f>
        <v>5.1576538303121665E-2</v>
      </c>
      <c r="BE199" s="164">
        <f>IF(A10stdlife="n/a","n/a",IF(BE$3&gt;(A10stdlife+$E199),(Input!$K$152*(1+rvanilla)^0.5)-SUM($K199:BD199),(Input!$K$152*(1+rvanilla)^0.5)/A10stdlife))</f>
        <v>5.1576538303121665E-2</v>
      </c>
      <c r="BF199" s="164">
        <f>IF(A10stdlife="n/a","n/a",IF(BF$3&gt;(A10stdlife+$E199),(Input!$K$152*(1+rvanilla)^0.5)-SUM($K199:BE199),(Input!$K$152*(1+rvanilla)^0.5)/A10stdlife))</f>
        <v>5.1576538303121665E-2</v>
      </c>
      <c r="BG199" s="164">
        <f>IF(A10stdlife="n/a","n/a",IF(BG$3&gt;(A10stdlife+$E199),(Input!$K$152*(1+rvanilla)^0.5)-SUM($K199:BF199),(Input!$K$152*(1+rvanilla)^0.5)/A10stdlife))</f>
        <v>5.1576538303121665E-2</v>
      </c>
      <c r="BH199" s="164">
        <f>IF(A10stdlife="n/a","n/a",IF(BH$3&gt;(A10stdlife+$E199),(Input!$K$152*(1+rvanilla)^0.5)-SUM($K199:BG199),(Input!$K$152*(1+rvanilla)^0.5)/A10stdlife))</f>
        <v>5.1576538303121665E-2</v>
      </c>
      <c r="BI199" s="164">
        <f>IF(A10stdlife="n/a","n/a",IF(BI$3&gt;(A10stdlife+$E199),(Input!$K$152*(1+rvanilla)^0.5)-SUM($K199:BH199),(Input!$K$152*(1+rvanilla)^0.5)/A10stdlife))</f>
        <v>5.1576538303121665E-2</v>
      </c>
      <c r="BJ199" s="18"/>
      <c r="BK199" s="18"/>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idden="1" outlineLevel="2">
      <c r="A200" s="18"/>
      <c r="B200" s="18"/>
      <c r="C200" s="36"/>
      <c r="D200" s="479"/>
      <c r="E200" s="283">
        <v>6</v>
      </c>
      <c r="F200" s="38"/>
      <c r="G200" s="391"/>
      <c r="H200" s="308"/>
      <c r="I200" s="308"/>
      <c r="J200" s="308"/>
      <c r="K200" s="308"/>
      <c r="L200" s="307"/>
      <c r="M200" s="164">
        <f>IF(A10stdlife="n/a","n/a",IF(M$3&gt;(A10stdlife+$E200),(Input!$L$152*(1+rvanilla)^0.5)-SUM($L200:L200),(Input!$L$152*(1+rvanilla)^0.5)/A10stdlife))</f>
        <v>0</v>
      </c>
      <c r="N200" s="164">
        <f>IF(A10stdlife="n/a","n/a",IF(N$3&gt;(A10stdlife+$E200),(Input!$L$152*(1+rvanilla)^0.5)-SUM($L200:M200),(Input!$L$152*(1+rvanilla)^0.5)/A10stdlife))</f>
        <v>0</v>
      </c>
      <c r="O200" s="164">
        <f>IF(A10stdlife="n/a","n/a",IF(O$3&gt;(A10stdlife+$E200),(Input!$L$152*(1+rvanilla)^0.5)-SUM($L200:N200),(Input!$L$152*(1+rvanilla)^0.5)/A10stdlife))</f>
        <v>0</v>
      </c>
      <c r="P200" s="164">
        <f>IF(A10stdlife="n/a","n/a",IF(P$3&gt;(A10stdlife+$E200),(Input!$L$152*(1+rvanilla)^0.5)-SUM($L200:O200),(Input!$L$152*(1+rvanilla)^0.5)/A10stdlife))</f>
        <v>0</v>
      </c>
      <c r="Q200" s="164">
        <f>IF(A10stdlife="n/a","n/a",IF(Q$3&gt;(A10stdlife+$E200),(Input!$L$152*(1+rvanilla)^0.5)-SUM($L200:P200),(Input!$L$152*(1+rvanilla)^0.5)/A10stdlife))</f>
        <v>0</v>
      </c>
      <c r="R200" s="164">
        <f>IF(A10stdlife="n/a","n/a",IF(R$3&gt;(A10stdlife+$E200),(Input!$L$152*(1+rvanilla)^0.5)-SUM($L200:Q200),(Input!$L$152*(1+rvanilla)^0.5)/A10stdlife))</f>
        <v>0</v>
      </c>
      <c r="S200" s="164">
        <f>IF(A10stdlife="n/a","n/a",IF(S$3&gt;(A10stdlife+$E200),(Input!$L$152*(1+rvanilla)^0.5)-SUM($L200:R200),(Input!$L$152*(1+rvanilla)^0.5)/A10stdlife))</f>
        <v>0</v>
      </c>
      <c r="T200" s="164">
        <f>IF(A10stdlife="n/a","n/a",IF(T$3&gt;(A10stdlife+$E200),(Input!$L$152*(1+rvanilla)^0.5)-SUM($L200:S200),(Input!$L$152*(1+rvanilla)^0.5)/A10stdlife))</f>
        <v>0</v>
      </c>
      <c r="U200" s="164">
        <f>IF(A10stdlife="n/a","n/a",IF(U$3&gt;(A10stdlife+$E200),(Input!$L$152*(1+rvanilla)^0.5)-SUM($L200:T200),(Input!$L$152*(1+rvanilla)^0.5)/A10stdlife))</f>
        <v>0</v>
      </c>
      <c r="V200" s="164">
        <f>IF(A10stdlife="n/a","n/a",IF(V$3&gt;(A10stdlife+$E200),(Input!$L$152*(1+rvanilla)^0.5)-SUM($L200:U200),(Input!$L$152*(1+rvanilla)^0.5)/A10stdlife))</f>
        <v>0</v>
      </c>
      <c r="W200" s="164">
        <f>IF(A10stdlife="n/a","n/a",IF(W$3&gt;(A10stdlife+$E200),(Input!$L$152*(1+rvanilla)^0.5)-SUM($L200:V200),(Input!$L$152*(1+rvanilla)^0.5)/A10stdlife))</f>
        <v>0</v>
      </c>
      <c r="X200" s="164">
        <f>IF(A10stdlife="n/a","n/a",IF(X$3&gt;(A10stdlife+$E200),(Input!$L$152*(1+rvanilla)^0.5)-SUM($L200:W200),(Input!$L$152*(1+rvanilla)^0.5)/A10stdlife))</f>
        <v>0</v>
      </c>
      <c r="Y200" s="164">
        <f>IF(A10stdlife="n/a","n/a",IF(Y$3&gt;(A10stdlife+$E200),(Input!$L$152*(1+rvanilla)^0.5)-SUM($L200:X200),(Input!$L$152*(1+rvanilla)^0.5)/A10stdlife))</f>
        <v>0</v>
      </c>
      <c r="Z200" s="164">
        <f>IF(A10stdlife="n/a","n/a",IF(Z$3&gt;(A10stdlife+$E200),(Input!$L$152*(1+rvanilla)^0.5)-SUM($L200:Y200),(Input!$L$152*(1+rvanilla)^0.5)/A10stdlife))</f>
        <v>0</v>
      </c>
      <c r="AA200" s="164">
        <f>IF(A10stdlife="n/a","n/a",IF(AA$3&gt;(A10stdlife+$E200),(Input!$L$152*(1+rvanilla)^0.5)-SUM($L200:Z200),(Input!$L$152*(1+rvanilla)^0.5)/A10stdlife))</f>
        <v>0</v>
      </c>
      <c r="AB200" s="164">
        <f>IF(A10stdlife="n/a","n/a",IF(AB$3&gt;(A10stdlife+$E200),(Input!$L$152*(1+rvanilla)^0.5)-SUM($L200:AA200),(Input!$L$152*(1+rvanilla)^0.5)/A10stdlife))</f>
        <v>0</v>
      </c>
      <c r="AC200" s="164">
        <f>IF(A10stdlife="n/a","n/a",IF(AC$3&gt;(A10stdlife+$E200),(Input!$L$152*(1+rvanilla)^0.5)-SUM($L200:AB200),(Input!$L$152*(1+rvanilla)^0.5)/A10stdlife))</f>
        <v>0</v>
      </c>
      <c r="AD200" s="164">
        <f>IF(A10stdlife="n/a","n/a",IF(AD$3&gt;(A10stdlife+$E200),(Input!$L$152*(1+rvanilla)^0.5)-SUM($L200:AC200),(Input!$L$152*(1+rvanilla)^0.5)/A10stdlife))</f>
        <v>0</v>
      </c>
      <c r="AE200" s="164">
        <f>IF(A10stdlife="n/a","n/a",IF(AE$3&gt;(A10stdlife+$E200),(Input!$L$152*(1+rvanilla)^0.5)-SUM($L200:AD200),(Input!$L$152*(1+rvanilla)^0.5)/A10stdlife))</f>
        <v>0</v>
      </c>
      <c r="AF200" s="164">
        <f>IF(A10stdlife="n/a","n/a",IF(AF$3&gt;(A10stdlife+$E200),(Input!$L$152*(1+rvanilla)^0.5)-SUM($L200:AE200),(Input!$L$152*(1+rvanilla)^0.5)/A10stdlife))</f>
        <v>0</v>
      </c>
      <c r="AG200" s="164">
        <f>IF(A10stdlife="n/a","n/a",IF(AG$3&gt;(A10stdlife+$E200),(Input!$L$152*(1+rvanilla)^0.5)-SUM($L200:AF200),(Input!$L$152*(1+rvanilla)^0.5)/A10stdlife))</f>
        <v>0</v>
      </c>
      <c r="AH200" s="164">
        <f>IF(A10stdlife="n/a","n/a",IF(AH$3&gt;(A10stdlife+$E200),(Input!$L$152*(1+rvanilla)^0.5)-SUM($L200:AG200),(Input!$L$152*(1+rvanilla)^0.5)/A10stdlife))</f>
        <v>0</v>
      </c>
      <c r="AI200" s="164">
        <f>IF(A10stdlife="n/a","n/a",IF(AI$3&gt;(A10stdlife+$E200),(Input!$L$152*(1+rvanilla)^0.5)-SUM($L200:AH200),(Input!$L$152*(1+rvanilla)^0.5)/A10stdlife))</f>
        <v>0</v>
      </c>
      <c r="AJ200" s="164">
        <f>IF(A10stdlife="n/a","n/a",IF(AJ$3&gt;(A10stdlife+$E200),(Input!$L$152*(1+rvanilla)^0.5)-SUM($L200:AI200),(Input!$L$152*(1+rvanilla)^0.5)/A10stdlife))</f>
        <v>0</v>
      </c>
      <c r="AK200" s="164">
        <f>IF(A10stdlife="n/a","n/a",IF(AK$3&gt;(A10stdlife+$E200),(Input!$L$152*(1+rvanilla)^0.5)-SUM($L200:AJ200),(Input!$L$152*(1+rvanilla)^0.5)/A10stdlife))</f>
        <v>0</v>
      </c>
      <c r="AL200" s="164">
        <f>IF(A10stdlife="n/a","n/a",IF(AL$3&gt;(A10stdlife+$E200),(Input!$L$152*(1+rvanilla)^0.5)-SUM($L200:AK200),(Input!$L$152*(1+rvanilla)^0.5)/A10stdlife))</f>
        <v>0</v>
      </c>
      <c r="AM200" s="164">
        <f>IF(A10stdlife="n/a","n/a",IF(AM$3&gt;(A10stdlife+$E200),(Input!$L$152*(1+rvanilla)^0.5)-SUM($L200:AL200),(Input!$L$152*(1+rvanilla)^0.5)/A10stdlife))</f>
        <v>0</v>
      </c>
      <c r="AN200" s="164">
        <f>IF(A10stdlife="n/a","n/a",IF(AN$3&gt;(A10stdlife+$E200),(Input!$L$152*(1+rvanilla)^0.5)-SUM($L200:AM200),(Input!$L$152*(1+rvanilla)^0.5)/A10stdlife))</f>
        <v>0</v>
      </c>
      <c r="AO200" s="164">
        <f>IF(A10stdlife="n/a","n/a",IF(AO$3&gt;(A10stdlife+$E200),(Input!$L$152*(1+rvanilla)^0.5)-SUM($L200:AN200),(Input!$L$152*(1+rvanilla)^0.5)/A10stdlife))</f>
        <v>0</v>
      </c>
      <c r="AP200" s="164">
        <f>IF(A10stdlife="n/a","n/a",IF(AP$3&gt;(A10stdlife+$E200),(Input!$L$152*(1+rvanilla)^0.5)-SUM($L200:AO200),(Input!$L$152*(1+rvanilla)^0.5)/A10stdlife))</f>
        <v>0</v>
      </c>
      <c r="AQ200" s="164">
        <f>IF(A10stdlife="n/a","n/a",IF(AQ$3&gt;(A10stdlife+$E200),(Input!$L$152*(1+rvanilla)^0.5)-SUM($L200:AP200),(Input!$L$152*(1+rvanilla)^0.5)/A10stdlife))</f>
        <v>0</v>
      </c>
      <c r="AR200" s="164">
        <f>IF(A10stdlife="n/a","n/a",IF(AR$3&gt;(A10stdlife+$E200),(Input!$L$152*(1+rvanilla)^0.5)-SUM($L200:AQ200),(Input!$L$152*(1+rvanilla)^0.5)/A10stdlife))</f>
        <v>0</v>
      </c>
      <c r="AS200" s="164">
        <f>IF(A10stdlife="n/a","n/a",IF(AS$3&gt;(A10stdlife+$E200),(Input!$L$152*(1+rvanilla)^0.5)-SUM($L200:AR200),(Input!$L$152*(1+rvanilla)^0.5)/A10stdlife))</f>
        <v>0</v>
      </c>
      <c r="AT200" s="164">
        <f>IF(A10stdlife="n/a","n/a",IF(AT$3&gt;(A10stdlife+$E200),(Input!$L$152*(1+rvanilla)^0.5)-SUM($L200:AS200),(Input!$L$152*(1+rvanilla)^0.5)/A10stdlife))</f>
        <v>0</v>
      </c>
      <c r="AU200" s="164">
        <f>IF(A10stdlife="n/a","n/a",IF(AU$3&gt;(A10stdlife+$E200),(Input!$L$152*(1+rvanilla)^0.5)-SUM($L200:AT200),(Input!$L$152*(1+rvanilla)^0.5)/A10stdlife))</f>
        <v>0</v>
      </c>
      <c r="AV200" s="164">
        <f>IF(A10stdlife="n/a","n/a",IF(AV$3&gt;(A10stdlife+$E200),(Input!$L$152*(1+rvanilla)^0.5)-SUM($L200:AU200),(Input!$L$152*(1+rvanilla)^0.5)/A10stdlife))</f>
        <v>0</v>
      </c>
      <c r="AW200" s="164">
        <f>IF(A10stdlife="n/a","n/a",IF(AW$3&gt;(A10stdlife+$E200),(Input!$L$152*(1+rvanilla)^0.5)-SUM($L200:AV200),(Input!$L$152*(1+rvanilla)^0.5)/A10stdlife))</f>
        <v>0</v>
      </c>
      <c r="AX200" s="164">
        <f>IF(A10stdlife="n/a","n/a",IF(AX$3&gt;(A10stdlife+$E200),(Input!$L$152*(1+rvanilla)^0.5)-SUM($L200:AW200),(Input!$L$152*(1+rvanilla)^0.5)/A10stdlife))</f>
        <v>0</v>
      </c>
      <c r="AY200" s="164">
        <f>IF(A10stdlife="n/a","n/a",IF(AY$3&gt;(A10stdlife+$E200),(Input!$L$152*(1+rvanilla)^0.5)-SUM($L200:AX200),(Input!$L$152*(1+rvanilla)^0.5)/A10stdlife))</f>
        <v>0</v>
      </c>
      <c r="AZ200" s="164">
        <f>IF(A10stdlife="n/a","n/a",IF(AZ$3&gt;(A10stdlife+$E200),(Input!$L$152*(1+rvanilla)^0.5)-SUM($L200:AY200),(Input!$L$152*(1+rvanilla)^0.5)/A10stdlife))</f>
        <v>0</v>
      </c>
      <c r="BA200" s="164">
        <f>IF(A10stdlife="n/a","n/a",IF(BA$3&gt;(A10stdlife+$E200),(Input!$L$152*(1+rvanilla)^0.5)-SUM($L200:AZ200),(Input!$L$152*(1+rvanilla)^0.5)/A10stdlife))</f>
        <v>0</v>
      </c>
      <c r="BB200" s="164">
        <f>IF(A10stdlife="n/a","n/a",IF(BB$3&gt;(A10stdlife+$E200),(Input!$L$152*(1+rvanilla)^0.5)-SUM($L200:BA200),(Input!$L$152*(1+rvanilla)^0.5)/A10stdlife))</f>
        <v>0</v>
      </c>
      <c r="BC200" s="164">
        <f>IF(A10stdlife="n/a","n/a",IF(BC$3&gt;(A10stdlife+$E200),(Input!$L$152*(1+rvanilla)^0.5)-SUM($L200:BB200),(Input!$L$152*(1+rvanilla)^0.5)/A10stdlife))</f>
        <v>0</v>
      </c>
      <c r="BD200" s="164">
        <f>IF(A10stdlife="n/a","n/a",IF(BD$3&gt;(A10stdlife+$E200),(Input!$L$152*(1+rvanilla)^0.5)-SUM($L200:BC200),(Input!$L$152*(1+rvanilla)^0.5)/A10stdlife))</f>
        <v>0</v>
      </c>
      <c r="BE200" s="164">
        <f>IF(A10stdlife="n/a","n/a",IF(BE$3&gt;(A10stdlife+$E200),(Input!$L$152*(1+rvanilla)^0.5)-SUM($L200:BD200),(Input!$L$152*(1+rvanilla)^0.5)/A10stdlife))</f>
        <v>0</v>
      </c>
      <c r="BF200" s="164">
        <f>IF(A10stdlife="n/a","n/a",IF(BF$3&gt;(A10stdlife+$E200),(Input!$L$152*(1+rvanilla)^0.5)-SUM($L200:BE200),(Input!$L$152*(1+rvanilla)^0.5)/A10stdlife))</f>
        <v>0</v>
      </c>
      <c r="BG200" s="164">
        <f>IF(A10stdlife="n/a","n/a",IF(BG$3&gt;(A10stdlife+$E200),(Input!$L$152*(1+rvanilla)^0.5)-SUM($L200:BF200),(Input!$L$152*(1+rvanilla)^0.5)/A10stdlife))</f>
        <v>0</v>
      </c>
      <c r="BH200" s="164">
        <f>IF(A10stdlife="n/a","n/a",IF(BH$3&gt;(A10stdlife+$E200),(Input!$L$152*(1+rvanilla)^0.5)-SUM($L200:BG200),(Input!$L$152*(1+rvanilla)^0.5)/A10stdlife))</f>
        <v>0</v>
      </c>
      <c r="BI200" s="164">
        <f>IF(A10stdlife="n/a","n/a",IF(BI$3&gt;(A10stdlife+$E200),(Input!$L$152*(1+rvanilla)^0.5)-SUM($L200:BH200),(Input!$L$152*(1+rvanilla)^0.5)/A10stdlife))</f>
        <v>0</v>
      </c>
      <c r="BJ200" s="18"/>
      <c r="BK200" s="18"/>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idden="1" outlineLevel="2">
      <c r="A201" s="18"/>
      <c r="B201" s="18"/>
      <c r="C201" s="36"/>
      <c r="D201" s="479"/>
      <c r="E201" s="283">
        <v>7</v>
      </c>
      <c r="F201" s="38"/>
      <c r="G201" s="391"/>
      <c r="H201" s="308"/>
      <c r="I201" s="308"/>
      <c r="J201" s="308"/>
      <c r="K201" s="308"/>
      <c r="L201" s="308"/>
      <c r="M201" s="307"/>
      <c r="N201" s="164">
        <f>IF(A10stdlife="n/a","n/a",IF(N$3&gt;(A10stdlife+$E201),(Input!$M$152*(1+rvanilla)^0.5)-SUM($M201:M201),(Input!$M$152*(1+rvanilla)^0.5)/A10stdlife))</f>
        <v>0</v>
      </c>
      <c r="O201" s="164">
        <f>IF(A10stdlife="n/a","n/a",IF(O$3&gt;(A10stdlife+$E201),(Input!$M$152*(1+rvanilla)^0.5)-SUM($M201:N201),(Input!$M$152*(1+rvanilla)^0.5)/A10stdlife))</f>
        <v>0</v>
      </c>
      <c r="P201" s="164">
        <f>IF(A10stdlife="n/a","n/a",IF(P$3&gt;(A10stdlife+$E201),(Input!$M$152*(1+rvanilla)^0.5)-SUM($M201:O201),(Input!$M$152*(1+rvanilla)^0.5)/A10stdlife))</f>
        <v>0</v>
      </c>
      <c r="Q201" s="164">
        <f>IF(A10stdlife="n/a","n/a",IF(Q$3&gt;(A10stdlife+$E201),(Input!$M$152*(1+rvanilla)^0.5)-SUM($M201:P201),(Input!$M$152*(1+rvanilla)^0.5)/A10stdlife))</f>
        <v>0</v>
      </c>
      <c r="R201" s="164">
        <f>IF(A10stdlife="n/a","n/a",IF(R$3&gt;(A10stdlife+$E201),(Input!$M$152*(1+rvanilla)^0.5)-SUM($M201:Q201),(Input!$M$152*(1+rvanilla)^0.5)/A10stdlife))</f>
        <v>0</v>
      </c>
      <c r="S201" s="164">
        <f>IF(A10stdlife="n/a","n/a",IF(S$3&gt;(A10stdlife+$E201),(Input!$M$152*(1+rvanilla)^0.5)-SUM($M201:R201),(Input!$M$152*(1+rvanilla)^0.5)/A10stdlife))</f>
        <v>0</v>
      </c>
      <c r="T201" s="164">
        <f>IF(A10stdlife="n/a","n/a",IF(T$3&gt;(A10stdlife+$E201),(Input!$M$152*(1+rvanilla)^0.5)-SUM($M201:S201),(Input!$M$152*(1+rvanilla)^0.5)/A10stdlife))</f>
        <v>0</v>
      </c>
      <c r="U201" s="164">
        <f>IF(A10stdlife="n/a","n/a",IF(U$3&gt;(A10stdlife+$E201),(Input!$M$152*(1+rvanilla)^0.5)-SUM($M201:T201),(Input!$M$152*(1+rvanilla)^0.5)/A10stdlife))</f>
        <v>0</v>
      </c>
      <c r="V201" s="164">
        <f>IF(A10stdlife="n/a","n/a",IF(V$3&gt;(A10stdlife+$E201),(Input!$M$152*(1+rvanilla)^0.5)-SUM($M201:U201),(Input!$M$152*(1+rvanilla)^0.5)/A10stdlife))</f>
        <v>0</v>
      </c>
      <c r="W201" s="164">
        <f>IF(A10stdlife="n/a","n/a",IF(W$3&gt;(A10stdlife+$E201),(Input!$M$152*(1+rvanilla)^0.5)-SUM($M201:V201),(Input!$M$152*(1+rvanilla)^0.5)/A10stdlife))</f>
        <v>0</v>
      </c>
      <c r="X201" s="164">
        <f>IF(A10stdlife="n/a","n/a",IF(X$3&gt;(A10stdlife+$E201),(Input!$M$152*(1+rvanilla)^0.5)-SUM($M201:W201),(Input!$M$152*(1+rvanilla)^0.5)/A10stdlife))</f>
        <v>0</v>
      </c>
      <c r="Y201" s="164">
        <f>IF(A10stdlife="n/a","n/a",IF(Y$3&gt;(A10stdlife+$E201),(Input!$M$152*(1+rvanilla)^0.5)-SUM($M201:X201),(Input!$M$152*(1+rvanilla)^0.5)/A10stdlife))</f>
        <v>0</v>
      </c>
      <c r="Z201" s="164">
        <f>IF(A10stdlife="n/a","n/a",IF(Z$3&gt;(A10stdlife+$E201),(Input!$M$152*(1+rvanilla)^0.5)-SUM($M201:Y201),(Input!$M$152*(1+rvanilla)^0.5)/A10stdlife))</f>
        <v>0</v>
      </c>
      <c r="AA201" s="164">
        <f>IF(A10stdlife="n/a","n/a",IF(AA$3&gt;(A10stdlife+$E201),(Input!$M$152*(1+rvanilla)^0.5)-SUM($M201:Z201),(Input!$M$152*(1+rvanilla)^0.5)/A10stdlife))</f>
        <v>0</v>
      </c>
      <c r="AB201" s="164">
        <f>IF(A10stdlife="n/a","n/a",IF(AB$3&gt;(A10stdlife+$E201),(Input!$M$152*(1+rvanilla)^0.5)-SUM($M201:AA201),(Input!$M$152*(1+rvanilla)^0.5)/A10stdlife))</f>
        <v>0</v>
      </c>
      <c r="AC201" s="164">
        <f>IF(A10stdlife="n/a","n/a",IF(AC$3&gt;(A10stdlife+$E201),(Input!$M$152*(1+rvanilla)^0.5)-SUM($M201:AB201),(Input!$M$152*(1+rvanilla)^0.5)/A10stdlife))</f>
        <v>0</v>
      </c>
      <c r="AD201" s="164">
        <f>IF(A10stdlife="n/a","n/a",IF(AD$3&gt;(A10stdlife+$E201),(Input!$M$152*(1+rvanilla)^0.5)-SUM($M201:AC201),(Input!$M$152*(1+rvanilla)^0.5)/A10stdlife))</f>
        <v>0</v>
      </c>
      <c r="AE201" s="164">
        <f>IF(A10stdlife="n/a","n/a",IF(AE$3&gt;(A10stdlife+$E201),(Input!$M$152*(1+rvanilla)^0.5)-SUM($M201:AD201),(Input!$M$152*(1+rvanilla)^0.5)/A10stdlife))</f>
        <v>0</v>
      </c>
      <c r="AF201" s="164">
        <f>IF(A10stdlife="n/a","n/a",IF(AF$3&gt;(A10stdlife+$E201),(Input!$M$152*(1+rvanilla)^0.5)-SUM($M201:AE201),(Input!$M$152*(1+rvanilla)^0.5)/A10stdlife))</f>
        <v>0</v>
      </c>
      <c r="AG201" s="164">
        <f>IF(A10stdlife="n/a","n/a",IF(AG$3&gt;(A10stdlife+$E201),(Input!$M$152*(1+rvanilla)^0.5)-SUM($M201:AF201),(Input!$M$152*(1+rvanilla)^0.5)/A10stdlife))</f>
        <v>0</v>
      </c>
      <c r="AH201" s="164">
        <f>IF(A10stdlife="n/a","n/a",IF(AH$3&gt;(A10stdlife+$E201),(Input!$M$152*(1+rvanilla)^0.5)-SUM($M201:AG201),(Input!$M$152*(1+rvanilla)^0.5)/A10stdlife))</f>
        <v>0</v>
      </c>
      <c r="AI201" s="164">
        <f>IF(A10stdlife="n/a","n/a",IF(AI$3&gt;(A10stdlife+$E201),(Input!$M$152*(1+rvanilla)^0.5)-SUM($M201:AH201),(Input!$M$152*(1+rvanilla)^0.5)/A10stdlife))</f>
        <v>0</v>
      </c>
      <c r="AJ201" s="164">
        <f>IF(A10stdlife="n/a","n/a",IF(AJ$3&gt;(A10stdlife+$E201),(Input!$M$152*(1+rvanilla)^0.5)-SUM($M201:AI201),(Input!$M$152*(1+rvanilla)^0.5)/A10stdlife))</f>
        <v>0</v>
      </c>
      <c r="AK201" s="164">
        <f>IF(A10stdlife="n/a","n/a",IF(AK$3&gt;(A10stdlife+$E201),(Input!$M$152*(1+rvanilla)^0.5)-SUM($M201:AJ201),(Input!$M$152*(1+rvanilla)^0.5)/A10stdlife))</f>
        <v>0</v>
      </c>
      <c r="AL201" s="164">
        <f>IF(A10stdlife="n/a","n/a",IF(AL$3&gt;(A10stdlife+$E201),(Input!$M$152*(1+rvanilla)^0.5)-SUM($M201:AK201),(Input!$M$152*(1+rvanilla)^0.5)/A10stdlife))</f>
        <v>0</v>
      </c>
      <c r="AM201" s="164">
        <f>IF(A10stdlife="n/a","n/a",IF(AM$3&gt;(A10stdlife+$E201),(Input!$M$152*(1+rvanilla)^0.5)-SUM($M201:AL201),(Input!$M$152*(1+rvanilla)^0.5)/A10stdlife))</f>
        <v>0</v>
      </c>
      <c r="AN201" s="164">
        <f>IF(A10stdlife="n/a","n/a",IF(AN$3&gt;(A10stdlife+$E201),(Input!$M$152*(1+rvanilla)^0.5)-SUM($M201:AM201),(Input!$M$152*(1+rvanilla)^0.5)/A10stdlife))</f>
        <v>0</v>
      </c>
      <c r="AO201" s="164">
        <f>IF(A10stdlife="n/a","n/a",IF(AO$3&gt;(A10stdlife+$E201),(Input!$M$152*(1+rvanilla)^0.5)-SUM($M201:AN201),(Input!$M$152*(1+rvanilla)^0.5)/A10stdlife))</f>
        <v>0</v>
      </c>
      <c r="AP201" s="164">
        <f>IF(A10stdlife="n/a","n/a",IF(AP$3&gt;(A10stdlife+$E201),(Input!$M$152*(1+rvanilla)^0.5)-SUM($M201:AO201),(Input!$M$152*(1+rvanilla)^0.5)/A10stdlife))</f>
        <v>0</v>
      </c>
      <c r="AQ201" s="164">
        <f>IF(A10stdlife="n/a","n/a",IF(AQ$3&gt;(A10stdlife+$E201),(Input!$M$152*(1+rvanilla)^0.5)-SUM($M201:AP201),(Input!$M$152*(1+rvanilla)^0.5)/A10stdlife))</f>
        <v>0</v>
      </c>
      <c r="AR201" s="164">
        <f>IF(A10stdlife="n/a","n/a",IF(AR$3&gt;(A10stdlife+$E201),(Input!$M$152*(1+rvanilla)^0.5)-SUM($M201:AQ201),(Input!$M$152*(1+rvanilla)^0.5)/A10stdlife))</f>
        <v>0</v>
      </c>
      <c r="AS201" s="164">
        <f>IF(A10stdlife="n/a","n/a",IF(AS$3&gt;(A10stdlife+$E201),(Input!$M$152*(1+rvanilla)^0.5)-SUM($M201:AR201),(Input!$M$152*(1+rvanilla)^0.5)/A10stdlife))</f>
        <v>0</v>
      </c>
      <c r="AT201" s="164">
        <f>IF(A10stdlife="n/a","n/a",IF(AT$3&gt;(A10stdlife+$E201),(Input!$M$152*(1+rvanilla)^0.5)-SUM($M201:AS201),(Input!$M$152*(1+rvanilla)^0.5)/A10stdlife))</f>
        <v>0</v>
      </c>
      <c r="AU201" s="164">
        <f>IF(A10stdlife="n/a","n/a",IF(AU$3&gt;(A10stdlife+$E201),(Input!$M$152*(1+rvanilla)^0.5)-SUM($M201:AT201),(Input!$M$152*(1+rvanilla)^0.5)/A10stdlife))</f>
        <v>0</v>
      </c>
      <c r="AV201" s="164">
        <f>IF(A10stdlife="n/a","n/a",IF(AV$3&gt;(A10stdlife+$E201),(Input!$M$152*(1+rvanilla)^0.5)-SUM($M201:AU201),(Input!$M$152*(1+rvanilla)^0.5)/A10stdlife))</f>
        <v>0</v>
      </c>
      <c r="AW201" s="164">
        <f>IF(A10stdlife="n/a","n/a",IF(AW$3&gt;(A10stdlife+$E201),(Input!$M$152*(1+rvanilla)^0.5)-SUM($M201:AV201),(Input!$M$152*(1+rvanilla)^0.5)/A10stdlife))</f>
        <v>0</v>
      </c>
      <c r="AX201" s="164">
        <f>IF(A10stdlife="n/a","n/a",IF(AX$3&gt;(A10stdlife+$E201),(Input!$M$152*(1+rvanilla)^0.5)-SUM($M201:AW201),(Input!$M$152*(1+rvanilla)^0.5)/A10stdlife))</f>
        <v>0</v>
      </c>
      <c r="AY201" s="164">
        <f>IF(A10stdlife="n/a","n/a",IF(AY$3&gt;(A10stdlife+$E201),(Input!$M$152*(1+rvanilla)^0.5)-SUM($M201:AX201),(Input!$M$152*(1+rvanilla)^0.5)/A10stdlife))</f>
        <v>0</v>
      </c>
      <c r="AZ201" s="164">
        <f>IF(A10stdlife="n/a","n/a",IF(AZ$3&gt;(A10stdlife+$E201),(Input!$M$152*(1+rvanilla)^0.5)-SUM($M201:AY201),(Input!$M$152*(1+rvanilla)^0.5)/A10stdlife))</f>
        <v>0</v>
      </c>
      <c r="BA201" s="164">
        <f>IF(A10stdlife="n/a","n/a",IF(BA$3&gt;(A10stdlife+$E201),(Input!$M$152*(1+rvanilla)^0.5)-SUM($M201:AZ201),(Input!$M$152*(1+rvanilla)^0.5)/A10stdlife))</f>
        <v>0</v>
      </c>
      <c r="BB201" s="164">
        <f>IF(A10stdlife="n/a","n/a",IF(BB$3&gt;(A10stdlife+$E201),(Input!$M$152*(1+rvanilla)^0.5)-SUM($M201:BA201),(Input!$M$152*(1+rvanilla)^0.5)/A10stdlife))</f>
        <v>0</v>
      </c>
      <c r="BC201" s="164">
        <f>IF(A10stdlife="n/a","n/a",IF(BC$3&gt;(A10stdlife+$E201),(Input!$M$152*(1+rvanilla)^0.5)-SUM($M201:BB201),(Input!$M$152*(1+rvanilla)^0.5)/A10stdlife))</f>
        <v>0</v>
      </c>
      <c r="BD201" s="164">
        <f>IF(A10stdlife="n/a","n/a",IF(BD$3&gt;(A10stdlife+$E201),(Input!$M$152*(1+rvanilla)^0.5)-SUM($M201:BC201),(Input!$M$152*(1+rvanilla)^0.5)/A10stdlife))</f>
        <v>0</v>
      </c>
      <c r="BE201" s="164">
        <f>IF(A10stdlife="n/a","n/a",IF(BE$3&gt;(A10stdlife+$E201),(Input!$M$152*(1+rvanilla)^0.5)-SUM($M201:BD201),(Input!$M$152*(1+rvanilla)^0.5)/A10stdlife))</f>
        <v>0</v>
      </c>
      <c r="BF201" s="164">
        <f>IF(A10stdlife="n/a","n/a",IF(BF$3&gt;(A10stdlife+$E201),(Input!$M$152*(1+rvanilla)^0.5)-SUM($M201:BE201),(Input!$M$152*(1+rvanilla)^0.5)/A10stdlife))</f>
        <v>0</v>
      </c>
      <c r="BG201" s="164">
        <f>IF(A10stdlife="n/a","n/a",IF(BG$3&gt;(A10stdlife+$E201),(Input!$M$152*(1+rvanilla)^0.5)-SUM($M201:BF201),(Input!$M$152*(1+rvanilla)^0.5)/A10stdlife))</f>
        <v>0</v>
      </c>
      <c r="BH201" s="164">
        <f>IF(A10stdlife="n/a","n/a",IF(BH$3&gt;(A10stdlife+$E201),(Input!$M$152*(1+rvanilla)^0.5)-SUM($M201:BG201),(Input!$M$152*(1+rvanilla)^0.5)/A10stdlife))</f>
        <v>0</v>
      </c>
      <c r="BI201" s="164">
        <f>IF(A10stdlife="n/a","n/a",IF(BI$3&gt;(A10stdlife+$E201),(Input!$M$152*(1+rvanilla)^0.5)-SUM($M201:BH201),(Input!$M$152*(1+rvanilla)^0.5)/A10stdlife))</f>
        <v>0</v>
      </c>
      <c r="BJ201" s="18"/>
      <c r="BK201" s="18"/>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idden="1" outlineLevel="2">
      <c r="A202" s="18"/>
      <c r="B202" s="18"/>
      <c r="C202" s="36"/>
      <c r="D202" s="479"/>
      <c r="E202" s="283">
        <v>8</v>
      </c>
      <c r="F202" s="38"/>
      <c r="G202" s="391"/>
      <c r="H202" s="308"/>
      <c r="I202" s="308"/>
      <c r="J202" s="308"/>
      <c r="K202" s="308"/>
      <c r="L202" s="308"/>
      <c r="M202" s="308"/>
      <c r="N202" s="307"/>
      <c r="O202" s="164">
        <f>IF(A10stdlife="n/a","n/a",IF(O$3&gt;(A10stdlife+$E202),(Input!$N$152*(1+rvanilla)^0.5)-SUM($N202:N202),(Input!$N$152*(1+rvanilla)^0.5)/A10stdlife))</f>
        <v>0</v>
      </c>
      <c r="P202" s="164">
        <f>IF(A10stdlife="n/a","n/a",IF(P$3&gt;(A10stdlife+$E202),(Input!$N$152*(1+rvanilla)^0.5)-SUM($N202:O202),(Input!$N$152*(1+rvanilla)^0.5)/A10stdlife))</f>
        <v>0</v>
      </c>
      <c r="Q202" s="164">
        <f>IF(A10stdlife="n/a","n/a",IF(Q$3&gt;(A10stdlife+$E202),(Input!$N$152*(1+rvanilla)^0.5)-SUM($N202:P202),(Input!$N$152*(1+rvanilla)^0.5)/A10stdlife))</f>
        <v>0</v>
      </c>
      <c r="R202" s="164">
        <f>IF(A10stdlife="n/a","n/a",IF(R$3&gt;(A10stdlife+$E202),(Input!$N$152*(1+rvanilla)^0.5)-SUM($N202:Q202),(Input!$N$152*(1+rvanilla)^0.5)/A10stdlife))</f>
        <v>0</v>
      </c>
      <c r="S202" s="164">
        <f>IF(A10stdlife="n/a","n/a",IF(S$3&gt;(A10stdlife+$E202),(Input!$N$152*(1+rvanilla)^0.5)-SUM($N202:R202),(Input!$N$152*(1+rvanilla)^0.5)/A10stdlife))</f>
        <v>0</v>
      </c>
      <c r="T202" s="164">
        <f>IF(A10stdlife="n/a","n/a",IF(T$3&gt;(A10stdlife+$E202),(Input!$N$152*(1+rvanilla)^0.5)-SUM($N202:S202),(Input!$N$152*(1+rvanilla)^0.5)/A10stdlife))</f>
        <v>0</v>
      </c>
      <c r="U202" s="164">
        <f>IF(A10stdlife="n/a","n/a",IF(U$3&gt;(A10stdlife+$E202),(Input!$N$152*(1+rvanilla)^0.5)-SUM($N202:T202),(Input!$N$152*(1+rvanilla)^0.5)/A10stdlife))</f>
        <v>0</v>
      </c>
      <c r="V202" s="164">
        <f>IF(A10stdlife="n/a","n/a",IF(V$3&gt;(A10stdlife+$E202),(Input!$N$152*(1+rvanilla)^0.5)-SUM($N202:U202),(Input!$N$152*(1+rvanilla)^0.5)/A10stdlife))</f>
        <v>0</v>
      </c>
      <c r="W202" s="164">
        <f>IF(A10stdlife="n/a","n/a",IF(W$3&gt;(A10stdlife+$E202),(Input!$N$152*(1+rvanilla)^0.5)-SUM($N202:V202),(Input!$N$152*(1+rvanilla)^0.5)/A10stdlife))</f>
        <v>0</v>
      </c>
      <c r="X202" s="164">
        <f>IF(A10stdlife="n/a","n/a",IF(X$3&gt;(A10stdlife+$E202),(Input!$N$152*(1+rvanilla)^0.5)-SUM($N202:W202),(Input!$N$152*(1+rvanilla)^0.5)/A10stdlife))</f>
        <v>0</v>
      </c>
      <c r="Y202" s="164">
        <f>IF(A10stdlife="n/a","n/a",IF(Y$3&gt;(A10stdlife+$E202),(Input!$N$152*(1+rvanilla)^0.5)-SUM($N202:X202),(Input!$N$152*(1+rvanilla)^0.5)/A10stdlife))</f>
        <v>0</v>
      </c>
      <c r="Z202" s="164">
        <f>IF(A10stdlife="n/a","n/a",IF(Z$3&gt;(A10stdlife+$E202),(Input!$N$152*(1+rvanilla)^0.5)-SUM($N202:Y202),(Input!$N$152*(1+rvanilla)^0.5)/A10stdlife))</f>
        <v>0</v>
      </c>
      <c r="AA202" s="164">
        <f>IF(A10stdlife="n/a","n/a",IF(AA$3&gt;(A10stdlife+$E202),(Input!$N$152*(1+rvanilla)^0.5)-SUM($N202:Z202),(Input!$N$152*(1+rvanilla)^0.5)/A10stdlife))</f>
        <v>0</v>
      </c>
      <c r="AB202" s="164">
        <f>IF(A10stdlife="n/a","n/a",IF(AB$3&gt;(A10stdlife+$E202),(Input!$N$152*(1+rvanilla)^0.5)-SUM($N202:AA202),(Input!$N$152*(1+rvanilla)^0.5)/A10stdlife))</f>
        <v>0</v>
      </c>
      <c r="AC202" s="164">
        <f>IF(A10stdlife="n/a","n/a",IF(AC$3&gt;(A10stdlife+$E202),(Input!$N$152*(1+rvanilla)^0.5)-SUM($N202:AB202),(Input!$N$152*(1+rvanilla)^0.5)/A10stdlife))</f>
        <v>0</v>
      </c>
      <c r="AD202" s="164">
        <f>IF(A10stdlife="n/a","n/a",IF(AD$3&gt;(A10stdlife+$E202),(Input!$N$152*(1+rvanilla)^0.5)-SUM($N202:AC202),(Input!$N$152*(1+rvanilla)^0.5)/A10stdlife))</f>
        <v>0</v>
      </c>
      <c r="AE202" s="164">
        <f>IF(A10stdlife="n/a","n/a",IF(AE$3&gt;(A10stdlife+$E202),(Input!$N$152*(1+rvanilla)^0.5)-SUM($N202:AD202),(Input!$N$152*(1+rvanilla)^0.5)/A10stdlife))</f>
        <v>0</v>
      </c>
      <c r="AF202" s="164">
        <f>IF(A10stdlife="n/a","n/a",IF(AF$3&gt;(A10stdlife+$E202),(Input!$N$152*(1+rvanilla)^0.5)-SUM($N202:AE202),(Input!$N$152*(1+rvanilla)^0.5)/A10stdlife))</f>
        <v>0</v>
      </c>
      <c r="AG202" s="164">
        <f>IF(A10stdlife="n/a","n/a",IF(AG$3&gt;(A10stdlife+$E202),(Input!$N$152*(1+rvanilla)^0.5)-SUM($N202:AF202),(Input!$N$152*(1+rvanilla)^0.5)/A10stdlife))</f>
        <v>0</v>
      </c>
      <c r="AH202" s="164">
        <f>IF(A10stdlife="n/a","n/a",IF(AH$3&gt;(A10stdlife+$E202),(Input!$N$152*(1+rvanilla)^0.5)-SUM($N202:AG202),(Input!$N$152*(1+rvanilla)^0.5)/A10stdlife))</f>
        <v>0</v>
      </c>
      <c r="AI202" s="164">
        <f>IF(A10stdlife="n/a","n/a",IF(AI$3&gt;(A10stdlife+$E202),(Input!$N$152*(1+rvanilla)^0.5)-SUM($N202:AH202),(Input!$N$152*(1+rvanilla)^0.5)/A10stdlife))</f>
        <v>0</v>
      </c>
      <c r="AJ202" s="164">
        <f>IF(A10stdlife="n/a","n/a",IF(AJ$3&gt;(A10stdlife+$E202),(Input!$N$152*(1+rvanilla)^0.5)-SUM($N202:AI202),(Input!$N$152*(1+rvanilla)^0.5)/A10stdlife))</f>
        <v>0</v>
      </c>
      <c r="AK202" s="164">
        <f>IF(A10stdlife="n/a","n/a",IF(AK$3&gt;(A10stdlife+$E202),(Input!$N$152*(1+rvanilla)^0.5)-SUM($N202:AJ202),(Input!$N$152*(1+rvanilla)^0.5)/A10stdlife))</f>
        <v>0</v>
      </c>
      <c r="AL202" s="164">
        <f>IF(A10stdlife="n/a","n/a",IF(AL$3&gt;(A10stdlife+$E202),(Input!$N$152*(1+rvanilla)^0.5)-SUM($N202:AK202),(Input!$N$152*(1+rvanilla)^0.5)/A10stdlife))</f>
        <v>0</v>
      </c>
      <c r="AM202" s="164">
        <f>IF(A10stdlife="n/a","n/a",IF(AM$3&gt;(A10stdlife+$E202),(Input!$N$152*(1+rvanilla)^0.5)-SUM($N202:AL202),(Input!$N$152*(1+rvanilla)^0.5)/A10stdlife))</f>
        <v>0</v>
      </c>
      <c r="AN202" s="164">
        <f>IF(A10stdlife="n/a","n/a",IF(AN$3&gt;(A10stdlife+$E202),(Input!$N$152*(1+rvanilla)^0.5)-SUM($N202:AM202),(Input!$N$152*(1+rvanilla)^0.5)/A10stdlife))</f>
        <v>0</v>
      </c>
      <c r="AO202" s="164">
        <f>IF(A10stdlife="n/a","n/a",IF(AO$3&gt;(A10stdlife+$E202),(Input!$N$152*(1+rvanilla)^0.5)-SUM($N202:AN202),(Input!$N$152*(1+rvanilla)^0.5)/A10stdlife))</f>
        <v>0</v>
      </c>
      <c r="AP202" s="164">
        <f>IF(A10stdlife="n/a","n/a",IF(AP$3&gt;(A10stdlife+$E202),(Input!$N$152*(1+rvanilla)^0.5)-SUM($N202:AO202),(Input!$N$152*(1+rvanilla)^0.5)/A10stdlife))</f>
        <v>0</v>
      </c>
      <c r="AQ202" s="164">
        <f>IF(A10stdlife="n/a","n/a",IF(AQ$3&gt;(A10stdlife+$E202),(Input!$N$152*(1+rvanilla)^0.5)-SUM($N202:AP202),(Input!$N$152*(1+rvanilla)^0.5)/A10stdlife))</f>
        <v>0</v>
      </c>
      <c r="AR202" s="164">
        <f>IF(A10stdlife="n/a","n/a",IF(AR$3&gt;(A10stdlife+$E202),(Input!$N$152*(1+rvanilla)^0.5)-SUM($N202:AQ202),(Input!$N$152*(1+rvanilla)^0.5)/A10stdlife))</f>
        <v>0</v>
      </c>
      <c r="AS202" s="164">
        <f>IF(A10stdlife="n/a","n/a",IF(AS$3&gt;(A10stdlife+$E202),(Input!$N$152*(1+rvanilla)^0.5)-SUM($N202:AR202),(Input!$N$152*(1+rvanilla)^0.5)/A10stdlife))</f>
        <v>0</v>
      </c>
      <c r="AT202" s="164">
        <f>IF(A10stdlife="n/a","n/a",IF(AT$3&gt;(A10stdlife+$E202),(Input!$N$152*(1+rvanilla)^0.5)-SUM($N202:AS202),(Input!$N$152*(1+rvanilla)^0.5)/A10stdlife))</f>
        <v>0</v>
      </c>
      <c r="AU202" s="164">
        <f>IF(A10stdlife="n/a","n/a",IF(AU$3&gt;(A10stdlife+$E202),(Input!$N$152*(1+rvanilla)^0.5)-SUM($N202:AT202),(Input!$N$152*(1+rvanilla)^0.5)/A10stdlife))</f>
        <v>0</v>
      </c>
      <c r="AV202" s="164">
        <f>IF(A10stdlife="n/a","n/a",IF(AV$3&gt;(A10stdlife+$E202),(Input!$N$152*(1+rvanilla)^0.5)-SUM($N202:AU202),(Input!$N$152*(1+rvanilla)^0.5)/A10stdlife))</f>
        <v>0</v>
      </c>
      <c r="AW202" s="164">
        <f>IF(A10stdlife="n/a","n/a",IF(AW$3&gt;(A10stdlife+$E202),(Input!$N$152*(1+rvanilla)^0.5)-SUM($N202:AV202),(Input!$N$152*(1+rvanilla)^0.5)/A10stdlife))</f>
        <v>0</v>
      </c>
      <c r="AX202" s="164">
        <f>IF(A10stdlife="n/a","n/a",IF(AX$3&gt;(A10stdlife+$E202),(Input!$N$152*(1+rvanilla)^0.5)-SUM($N202:AW202),(Input!$N$152*(1+rvanilla)^0.5)/A10stdlife))</f>
        <v>0</v>
      </c>
      <c r="AY202" s="164">
        <f>IF(A10stdlife="n/a","n/a",IF(AY$3&gt;(A10stdlife+$E202),(Input!$N$152*(1+rvanilla)^0.5)-SUM($N202:AX202),(Input!$N$152*(1+rvanilla)^0.5)/A10stdlife))</f>
        <v>0</v>
      </c>
      <c r="AZ202" s="164">
        <f>IF(A10stdlife="n/a","n/a",IF(AZ$3&gt;(A10stdlife+$E202),(Input!$N$152*(1+rvanilla)^0.5)-SUM($N202:AY202),(Input!$N$152*(1+rvanilla)^0.5)/A10stdlife))</f>
        <v>0</v>
      </c>
      <c r="BA202" s="164">
        <f>IF(A10stdlife="n/a","n/a",IF(BA$3&gt;(A10stdlife+$E202),(Input!$N$152*(1+rvanilla)^0.5)-SUM($N202:AZ202),(Input!$N$152*(1+rvanilla)^0.5)/A10stdlife))</f>
        <v>0</v>
      </c>
      <c r="BB202" s="164">
        <f>IF(A10stdlife="n/a","n/a",IF(BB$3&gt;(A10stdlife+$E202),(Input!$N$152*(1+rvanilla)^0.5)-SUM($N202:BA202),(Input!$N$152*(1+rvanilla)^0.5)/A10stdlife))</f>
        <v>0</v>
      </c>
      <c r="BC202" s="164">
        <f>IF(A10stdlife="n/a","n/a",IF(BC$3&gt;(A10stdlife+$E202),(Input!$N$152*(1+rvanilla)^0.5)-SUM($N202:BB202),(Input!$N$152*(1+rvanilla)^0.5)/A10stdlife))</f>
        <v>0</v>
      </c>
      <c r="BD202" s="164">
        <f>IF(A10stdlife="n/a","n/a",IF(BD$3&gt;(A10stdlife+$E202),(Input!$N$152*(1+rvanilla)^0.5)-SUM($N202:BC202),(Input!$N$152*(1+rvanilla)^0.5)/A10stdlife))</f>
        <v>0</v>
      </c>
      <c r="BE202" s="164">
        <f>IF(A10stdlife="n/a","n/a",IF(BE$3&gt;(A10stdlife+$E202),(Input!$N$152*(1+rvanilla)^0.5)-SUM($N202:BD202),(Input!$N$152*(1+rvanilla)^0.5)/A10stdlife))</f>
        <v>0</v>
      </c>
      <c r="BF202" s="164">
        <f>IF(A10stdlife="n/a","n/a",IF(BF$3&gt;(A10stdlife+$E202),(Input!$N$152*(1+rvanilla)^0.5)-SUM($N202:BE202),(Input!$N$152*(1+rvanilla)^0.5)/A10stdlife))</f>
        <v>0</v>
      </c>
      <c r="BG202" s="164">
        <f>IF(A10stdlife="n/a","n/a",IF(BG$3&gt;(A10stdlife+$E202),(Input!$N$152*(1+rvanilla)^0.5)-SUM($N202:BF202),(Input!$N$152*(1+rvanilla)^0.5)/A10stdlife))</f>
        <v>0</v>
      </c>
      <c r="BH202" s="164">
        <f>IF(A10stdlife="n/a","n/a",IF(BH$3&gt;(A10stdlife+$E202),(Input!$N$152*(1+rvanilla)^0.5)-SUM($N202:BG202),(Input!$N$152*(1+rvanilla)^0.5)/A10stdlife))</f>
        <v>0</v>
      </c>
      <c r="BI202" s="164">
        <f>IF(A10stdlife="n/a","n/a",IF(BI$3&gt;(A10stdlife+$E202),(Input!$N$152*(1+rvanilla)^0.5)-SUM($N202:BH202),(Input!$N$152*(1+rvanilla)^0.5)/A10stdlife))</f>
        <v>0</v>
      </c>
      <c r="BJ202" s="18"/>
      <c r="BK202" s="18"/>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idden="1" outlineLevel="2">
      <c r="A203" s="18"/>
      <c r="B203" s="18"/>
      <c r="C203" s="36"/>
      <c r="D203" s="479"/>
      <c r="E203" s="283">
        <v>9</v>
      </c>
      <c r="F203" s="38"/>
      <c r="G203" s="391"/>
      <c r="H203" s="308"/>
      <c r="I203" s="308"/>
      <c r="J203" s="308"/>
      <c r="K203" s="308"/>
      <c r="L203" s="308"/>
      <c r="M203" s="308"/>
      <c r="N203" s="308"/>
      <c r="O203" s="307"/>
      <c r="P203" s="164">
        <f>IF(A10stdlife="n/a","n/a",IF(P$3&gt;(A10stdlife+$E203),(Input!$O$152*(1+rvanilla)^0.5)-SUM($O203:O203),(Input!$O$152*(1+rvanilla)^0.5)/A10stdlife))</f>
        <v>0</v>
      </c>
      <c r="Q203" s="164">
        <f>IF(A10stdlife="n/a","n/a",IF(Q$3&gt;(A10stdlife+$E203),(Input!$O$152*(1+rvanilla)^0.5)-SUM($O203:P203),(Input!$O$152*(1+rvanilla)^0.5)/A10stdlife))</f>
        <v>0</v>
      </c>
      <c r="R203" s="164">
        <f>IF(A10stdlife="n/a","n/a",IF(R$3&gt;(A10stdlife+$E203),(Input!$O$152*(1+rvanilla)^0.5)-SUM($O203:Q203),(Input!$O$152*(1+rvanilla)^0.5)/A10stdlife))</f>
        <v>0</v>
      </c>
      <c r="S203" s="164">
        <f>IF(A10stdlife="n/a","n/a",IF(S$3&gt;(A10stdlife+$E203),(Input!$O$152*(1+rvanilla)^0.5)-SUM($O203:R203),(Input!$O$152*(1+rvanilla)^0.5)/A10stdlife))</f>
        <v>0</v>
      </c>
      <c r="T203" s="164">
        <f>IF(A10stdlife="n/a","n/a",IF(T$3&gt;(A10stdlife+$E203),(Input!$O$152*(1+rvanilla)^0.5)-SUM($O203:S203),(Input!$O$152*(1+rvanilla)^0.5)/A10stdlife))</f>
        <v>0</v>
      </c>
      <c r="U203" s="164">
        <f>IF(A10stdlife="n/a","n/a",IF(U$3&gt;(A10stdlife+$E203),(Input!$O$152*(1+rvanilla)^0.5)-SUM($O203:T203),(Input!$O$152*(1+rvanilla)^0.5)/A10stdlife))</f>
        <v>0</v>
      </c>
      <c r="V203" s="164">
        <f>IF(A10stdlife="n/a","n/a",IF(V$3&gt;(A10stdlife+$E203),(Input!$O$152*(1+rvanilla)^0.5)-SUM($O203:U203),(Input!$O$152*(1+rvanilla)^0.5)/A10stdlife))</f>
        <v>0</v>
      </c>
      <c r="W203" s="164">
        <f>IF(A10stdlife="n/a","n/a",IF(W$3&gt;(A10stdlife+$E203),(Input!$O$152*(1+rvanilla)^0.5)-SUM($O203:V203),(Input!$O$152*(1+rvanilla)^0.5)/A10stdlife))</f>
        <v>0</v>
      </c>
      <c r="X203" s="164">
        <f>IF(A10stdlife="n/a","n/a",IF(X$3&gt;(A10stdlife+$E203),(Input!$O$152*(1+rvanilla)^0.5)-SUM($O203:W203),(Input!$O$152*(1+rvanilla)^0.5)/A10stdlife))</f>
        <v>0</v>
      </c>
      <c r="Y203" s="164">
        <f>IF(A10stdlife="n/a","n/a",IF(Y$3&gt;(A10stdlife+$E203),(Input!$O$152*(1+rvanilla)^0.5)-SUM($O203:X203),(Input!$O$152*(1+rvanilla)^0.5)/A10stdlife))</f>
        <v>0</v>
      </c>
      <c r="Z203" s="164">
        <f>IF(A10stdlife="n/a","n/a",IF(Z$3&gt;(A10stdlife+$E203),(Input!$O$152*(1+rvanilla)^0.5)-SUM($O203:Y203),(Input!$O$152*(1+rvanilla)^0.5)/A10stdlife))</f>
        <v>0</v>
      </c>
      <c r="AA203" s="164">
        <f>IF(A10stdlife="n/a","n/a",IF(AA$3&gt;(A10stdlife+$E203),(Input!$O$152*(1+rvanilla)^0.5)-SUM($O203:Z203),(Input!$O$152*(1+rvanilla)^0.5)/A10stdlife))</f>
        <v>0</v>
      </c>
      <c r="AB203" s="164">
        <f>IF(A10stdlife="n/a","n/a",IF(AB$3&gt;(A10stdlife+$E203),(Input!$O$152*(1+rvanilla)^0.5)-SUM($O203:AA203),(Input!$O$152*(1+rvanilla)^0.5)/A10stdlife))</f>
        <v>0</v>
      </c>
      <c r="AC203" s="164">
        <f>IF(A10stdlife="n/a","n/a",IF(AC$3&gt;(A10stdlife+$E203),(Input!$O$152*(1+rvanilla)^0.5)-SUM($O203:AB203),(Input!$O$152*(1+rvanilla)^0.5)/A10stdlife))</f>
        <v>0</v>
      </c>
      <c r="AD203" s="164">
        <f>IF(A10stdlife="n/a","n/a",IF(AD$3&gt;(A10stdlife+$E203),(Input!$O$152*(1+rvanilla)^0.5)-SUM($O203:AC203),(Input!$O$152*(1+rvanilla)^0.5)/A10stdlife))</f>
        <v>0</v>
      </c>
      <c r="AE203" s="164">
        <f>IF(A10stdlife="n/a","n/a",IF(AE$3&gt;(A10stdlife+$E203),(Input!$O$152*(1+rvanilla)^0.5)-SUM($O203:AD203),(Input!$O$152*(1+rvanilla)^0.5)/A10stdlife))</f>
        <v>0</v>
      </c>
      <c r="AF203" s="164">
        <f>IF(A10stdlife="n/a","n/a",IF(AF$3&gt;(A10stdlife+$E203),(Input!$O$152*(1+rvanilla)^0.5)-SUM($O203:AE203),(Input!$O$152*(1+rvanilla)^0.5)/A10stdlife))</f>
        <v>0</v>
      </c>
      <c r="AG203" s="164">
        <f>IF(A10stdlife="n/a","n/a",IF(AG$3&gt;(A10stdlife+$E203),(Input!$O$152*(1+rvanilla)^0.5)-SUM($O203:AF203),(Input!$O$152*(1+rvanilla)^0.5)/A10stdlife))</f>
        <v>0</v>
      </c>
      <c r="AH203" s="164">
        <f>IF(A10stdlife="n/a","n/a",IF(AH$3&gt;(A10stdlife+$E203),(Input!$O$152*(1+rvanilla)^0.5)-SUM($O203:AG203),(Input!$O$152*(1+rvanilla)^0.5)/A10stdlife))</f>
        <v>0</v>
      </c>
      <c r="AI203" s="164">
        <f>IF(A10stdlife="n/a","n/a",IF(AI$3&gt;(A10stdlife+$E203),(Input!$O$152*(1+rvanilla)^0.5)-SUM($O203:AH203),(Input!$O$152*(1+rvanilla)^0.5)/A10stdlife))</f>
        <v>0</v>
      </c>
      <c r="AJ203" s="164">
        <f>IF(A10stdlife="n/a","n/a",IF(AJ$3&gt;(A10stdlife+$E203),(Input!$O$152*(1+rvanilla)^0.5)-SUM($O203:AI203),(Input!$O$152*(1+rvanilla)^0.5)/A10stdlife))</f>
        <v>0</v>
      </c>
      <c r="AK203" s="164">
        <f>IF(A10stdlife="n/a","n/a",IF(AK$3&gt;(A10stdlife+$E203),(Input!$O$152*(1+rvanilla)^0.5)-SUM($O203:AJ203),(Input!$O$152*(1+rvanilla)^0.5)/A10stdlife))</f>
        <v>0</v>
      </c>
      <c r="AL203" s="164">
        <f>IF(A10stdlife="n/a","n/a",IF(AL$3&gt;(A10stdlife+$E203),(Input!$O$152*(1+rvanilla)^0.5)-SUM($O203:AK203),(Input!$O$152*(1+rvanilla)^0.5)/A10stdlife))</f>
        <v>0</v>
      </c>
      <c r="AM203" s="164">
        <f>IF(A10stdlife="n/a","n/a",IF(AM$3&gt;(A10stdlife+$E203),(Input!$O$152*(1+rvanilla)^0.5)-SUM($O203:AL203),(Input!$O$152*(1+rvanilla)^0.5)/A10stdlife))</f>
        <v>0</v>
      </c>
      <c r="AN203" s="164">
        <f>IF(A10stdlife="n/a","n/a",IF(AN$3&gt;(A10stdlife+$E203),(Input!$O$152*(1+rvanilla)^0.5)-SUM($O203:AM203),(Input!$O$152*(1+rvanilla)^0.5)/A10stdlife))</f>
        <v>0</v>
      </c>
      <c r="AO203" s="164">
        <f>IF(A10stdlife="n/a","n/a",IF(AO$3&gt;(A10stdlife+$E203),(Input!$O$152*(1+rvanilla)^0.5)-SUM($O203:AN203),(Input!$O$152*(1+rvanilla)^0.5)/A10stdlife))</f>
        <v>0</v>
      </c>
      <c r="AP203" s="164">
        <f>IF(A10stdlife="n/a","n/a",IF(AP$3&gt;(A10stdlife+$E203),(Input!$O$152*(1+rvanilla)^0.5)-SUM($O203:AO203),(Input!$O$152*(1+rvanilla)^0.5)/A10stdlife))</f>
        <v>0</v>
      </c>
      <c r="AQ203" s="164">
        <f>IF(A10stdlife="n/a","n/a",IF(AQ$3&gt;(A10stdlife+$E203),(Input!$O$152*(1+rvanilla)^0.5)-SUM($O203:AP203),(Input!$O$152*(1+rvanilla)^0.5)/A10stdlife))</f>
        <v>0</v>
      </c>
      <c r="AR203" s="164">
        <f>IF(A10stdlife="n/a","n/a",IF(AR$3&gt;(A10stdlife+$E203),(Input!$O$152*(1+rvanilla)^0.5)-SUM($O203:AQ203),(Input!$O$152*(1+rvanilla)^0.5)/A10stdlife))</f>
        <v>0</v>
      </c>
      <c r="AS203" s="164">
        <f>IF(A10stdlife="n/a","n/a",IF(AS$3&gt;(A10stdlife+$E203),(Input!$O$152*(1+rvanilla)^0.5)-SUM($O203:AR203),(Input!$O$152*(1+rvanilla)^0.5)/A10stdlife))</f>
        <v>0</v>
      </c>
      <c r="AT203" s="164">
        <f>IF(A10stdlife="n/a","n/a",IF(AT$3&gt;(A10stdlife+$E203),(Input!$O$152*(1+rvanilla)^0.5)-SUM($O203:AS203),(Input!$O$152*(1+rvanilla)^0.5)/A10stdlife))</f>
        <v>0</v>
      </c>
      <c r="AU203" s="164">
        <f>IF(A10stdlife="n/a","n/a",IF(AU$3&gt;(A10stdlife+$E203),(Input!$O$152*(1+rvanilla)^0.5)-SUM($O203:AT203),(Input!$O$152*(1+rvanilla)^0.5)/A10stdlife))</f>
        <v>0</v>
      </c>
      <c r="AV203" s="164">
        <f>IF(A10stdlife="n/a","n/a",IF(AV$3&gt;(A10stdlife+$E203),(Input!$O$152*(1+rvanilla)^0.5)-SUM($O203:AU203),(Input!$O$152*(1+rvanilla)^0.5)/A10stdlife))</f>
        <v>0</v>
      </c>
      <c r="AW203" s="164">
        <f>IF(A10stdlife="n/a","n/a",IF(AW$3&gt;(A10stdlife+$E203),(Input!$O$152*(1+rvanilla)^0.5)-SUM($O203:AV203),(Input!$O$152*(1+rvanilla)^0.5)/A10stdlife))</f>
        <v>0</v>
      </c>
      <c r="AX203" s="164">
        <f>IF(A10stdlife="n/a","n/a",IF(AX$3&gt;(A10stdlife+$E203),(Input!$O$152*(1+rvanilla)^0.5)-SUM($O203:AW203),(Input!$O$152*(1+rvanilla)^0.5)/A10stdlife))</f>
        <v>0</v>
      </c>
      <c r="AY203" s="164">
        <f>IF(A10stdlife="n/a","n/a",IF(AY$3&gt;(A10stdlife+$E203),(Input!$O$152*(1+rvanilla)^0.5)-SUM($O203:AX203),(Input!$O$152*(1+rvanilla)^0.5)/A10stdlife))</f>
        <v>0</v>
      </c>
      <c r="AZ203" s="164">
        <f>IF(A10stdlife="n/a","n/a",IF(AZ$3&gt;(A10stdlife+$E203),(Input!$O$152*(1+rvanilla)^0.5)-SUM($O203:AY203),(Input!$O$152*(1+rvanilla)^0.5)/A10stdlife))</f>
        <v>0</v>
      </c>
      <c r="BA203" s="164">
        <f>IF(A10stdlife="n/a","n/a",IF(BA$3&gt;(A10stdlife+$E203),(Input!$O$152*(1+rvanilla)^0.5)-SUM($O203:AZ203),(Input!$O$152*(1+rvanilla)^0.5)/A10stdlife))</f>
        <v>0</v>
      </c>
      <c r="BB203" s="164">
        <f>IF(A10stdlife="n/a","n/a",IF(BB$3&gt;(A10stdlife+$E203),(Input!$O$152*(1+rvanilla)^0.5)-SUM($O203:BA203),(Input!$O$152*(1+rvanilla)^0.5)/A10stdlife))</f>
        <v>0</v>
      </c>
      <c r="BC203" s="164">
        <f>IF(A10stdlife="n/a","n/a",IF(BC$3&gt;(A10stdlife+$E203),(Input!$O$152*(1+rvanilla)^0.5)-SUM($O203:BB203),(Input!$O$152*(1+rvanilla)^0.5)/A10stdlife))</f>
        <v>0</v>
      </c>
      <c r="BD203" s="164">
        <f>IF(A10stdlife="n/a","n/a",IF(BD$3&gt;(A10stdlife+$E203),(Input!$O$152*(1+rvanilla)^0.5)-SUM($O203:BC203),(Input!$O$152*(1+rvanilla)^0.5)/A10stdlife))</f>
        <v>0</v>
      </c>
      <c r="BE203" s="164">
        <f>IF(A10stdlife="n/a","n/a",IF(BE$3&gt;(A10stdlife+$E203),(Input!$O$152*(1+rvanilla)^0.5)-SUM($O203:BD203),(Input!$O$152*(1+rvanilla)^0.5)/A10stdlife))</f>
        <v>0</v>
      </c>
      <c r="BF203" s="164">
        <f>IF(A10stdlife="n/a","n/a",IF(BF$3&gt;(A10stdlife+$E203),(Input!$O$152*(1+rvanilla)^0.5)-SUM($O203:BE203),(Input!$O$152*(1+rvanilla)^0.5)/A10stdlife))</f>
        <v>0</v>
      </c>
      <c r="BG203" s="164">
        <f>IF(A10stdlife="n/a","n/a",IF(BG$3&gt;(A10stdlife+$E203),(Input!$O$152*(1+rvanilla)^0.5)-SUM($O203:BF203),(Input!$O$152*(1+rvanilla)^0.5)/A10stdlife))</f>
        <v>0</v>
      </c>
      <c r="BH203" s="164">
        <f>IF(A10stdlife="n/a","n/a",IF(BH$3&gt;(A10stdlife+$E203),(Input!$O$152*(1+rvanilla)^0.5)-SUM($O203:BG203),(Input!$O$152*(1+rvanilla)^0.5)/A10stdlife))</f>
        <v>0</v>
      </c>
      <c r="BI203" s="164">
        <f>IF(A10stdlife="n/a","n/a",IF(BI$3&gt;(A10stdlife+$E203),(Input!$O$152*(1+rvanilla)^0.5)-SUM($O203:BH203),(Input!$O$152*(1+rvanilla)^0.5)/A10stdlife))</f>
        <v>0</v>
      </c>
      <c r="BJ203" s="18"/>
      <c r="BK203" s="18"/>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idden="1" outlineLevel="2">
      <c r="A204" s="18"/>
      <c r="B204" s="18"/>
      <c r="C204" s="36"/>
      <c r="D204" s="479"/>
      <c r="E204" s="284">
        <v>10</v>
      </c>
      <c r="F204" s="38"/>
      <c r="G204" s="391"/>
      <c r="H204" s="308"/>
      <c r="I204" s="308"/>
      <c r="J204" s="308"/>
      <c r="K204" s="308"/>
      <c r="L204" s="308"/>
      <c r="M204" s="308"/>
      <c r="N204" s="308"/>
      <c r="O204" s="308"/>
      <c r="P204" s="307"/>
      <c r="Q204" s="164">
        <f>IF(A10stdlife="n/a","n/a",IF(Q$3&gt;(A10stdlife+$E204),(Input!$P$152*(1+rvanilla)^0.5)-SUM($P204:P204),(Input!$P$152*(1+rvanilla)^0.5)/A10stdlife))</f>
        <v>0</v>
      </c>
      <c r="R204" s="164">
        <f>IF(A10stdlife="n/a","n/a",IF(R$3&gt;(A10stdlife+$E204),(Input!$P$152*(1+rvanilla)^0.5)-SUM($P204:Q204),(Input!$P$152*(1+rvanilla)^0.5)/A10stdlife))</f>
        <v>0</v>
      </c>
      <c r="S204" s="164">
        <f>IF(A10stdlife="n/a","n/a",IF(S$3&gt;(A10stdlife+$E204),(Input!$P$152*(1+rvanilla)^0.5)-SUM($P204:R204),(Input!$P$152*(1+rvanilla)^0.5)/A10stdlife))</f>
        <v>0</v>
      </c>
      <c r="T204" s="164">
        <f>IF(A10stdlife="n/a","n/a",IF(T$3&gt;(A10stdlife+$E204),(Input!$P$152*(1+rvanilla)^0.5)-SUM($P204:S204),(Input!$P$152*(1+rvanilla)^0.5)/A10stdlife))</f>
        <v>0</v>
      </c>
      <c r="U204" s="164">
        <f>IF(A10stdlife="n/a","n/a",IF(U$3&gt;(A10stdlife+$E204),(Input!$P$152*(1+rvanilla)^0.5)-SUM($P204:T204),(Input!$P$152*(1+rvanilla)^0.5)/A10stdlife))</f>
        <v>0</v>
      </c>
      <c r="V204" s="164">
        <f>IF(A10stdlife="n/a","n/a",IF(V$3&gt;(A10stdlife+$E204),(Input!$P$152*(1+rvanilla)^0.5)-SUM($P204:U204),(Input!$P$152*(1+rvanilla)^0.5)/A10stdlife))</f>
        <v>0</v>
      </c>
      <c r="W204" s="164">
        <f>IF(A10stdlife="n/a","n/a",IF(W$3&gt;(A10stdlife+$E204),(Input!$P$152*(1+rvanilla)^0.5)-SUM($P204:V204),(Input!$P$152*(1+rvanilla)^0.5)/A10stdlife))</f>
        <v>0</v>
      </c>
      <c r="X204" s="164">
        <f>IF(A10stdlife="n/a","n/a",IF(X$3&gt;(A10stdlife+$E204),(Input!$P$152*(1+rvanilla)^0.5)-SUM($P204:W204),(Input!$P$152*(1+rvanilla)^0.5)/A10stdlife))</f>
        <v>0</v>
      </c>
      <c r="Y204" s="164">
        <f>IF(A10stdlife="n/a","n/a",IF(Y$3&gt;(A10stdlife+$E204),(Input!$P$152*(1+rvanilla)^0.5)-SUM($P204:X204),(Input!$P$152*(1+rvanilla)^0.5)/A10stdlife))</f>
        <v>0</v>
      </c>
      <c r="Z204" s="164">
        <f>IF(A10stdlife="n/a","n/a",IF(Z$3&gt;(A10stdlife+$E204),(Input!$P$152*(1+rvanilla)^0.5)-SUM($P204:Y204),(Input!$P$152*(1+rvanilla)^0.5)/A10stdlife))</f>
        <v>0</v>
      </c>
      <c r="AA204" s="164">
        <f>IF(A10stdlife="n/a","n/a",IF(AA$3&gt;(A10stdlife+$E204),(Input!$P$152*(1+rvanilla)^0.5)-SUM($P204:Z204),(Input!$P$152*(1+rvanilla)^0.5)/A10stdlife))</f>
        <v>0</v>
      </c>
      <c r="AB204" s="164">
        <f>IF(A10stdlife="n/a","n/a",IF(AB$3&gt;(A10stdlife+$E204),(Input!$P$152*(1+rvanilla)^0.5)-SUM($P204:AA204),(Input!$P$152*(1+rvanilla)^0.5)/A10stdlife))</f>
        <v>0</v>
      </c>
      <c r="AC204" s="164">
        <f>IF(A10stdlife="n/a","n/a",IF(AC$3&gt;(A10stdlife+$E204),(Input!$P$152*(1+rvanilla)^0.5)-SUM($P204:AB204),(Input!$P$152*(1+rvanilla)^0.5)/A10stdlife))</f>
        <v>0</v>
      </c>
      <c r="AD204" s="164">
        <f>IF(A10stdlife="n/a","n/a",IF(AD$3&gt;(A10stdlife+$E204),(Input!$P$152*(1+rvanilla)^0.5)-SUM($P204:AC204),(Input!$P$152*(1+rvanilla)^0.5)/A10stdlife))</f>
        <v>0</v>
      </c>
      <c r="AE204" s="164">
        <f>IF(A10stdlife="n/a","n/a",IF(AE$3&gt;(A10stdlife+$E204),(Input!$P$152*(1+rvanilla)^0.5)-SUM($P204:AD204),(Input!$P$152*(1+rvanilla)^0.5)/A10stdlife))</f>
        <v>0</v>
      </c>
      <c r="AF204" s="164">
        <f>IF(A10stdlife="n/a","n/a",IF(AF$3&gt;(A10stdlife+$E204),(Input!$P$152*(1+rvanilla)^0.5)-SUM($P204:AE204),(Input!$P$152*(1+rvanilla)^0.5)/A10stdlife))</f>
        <v>0</v>
      </c>
      <c r="AG204" s="164">
        <f>IF(A10stdlife="n/a","n/a",IF(AG$3&gt;(A10stdlife+$E204),(Input!$P$152*(1+rvanilla)^0.5)-SUM($P204:AF204),(Input!$P$152*(1+rvanilla)^0.5)/A10stdlife))</f>
        <v>0</v>
      </c>
      <c r="AH204" s="164">
        <f>IF(A10stdlife="n/a","n/a",IF(AH$3&gt;(A10stdlife+$E204),(Input!$P$152*(1+rvanilla)^0.5)-SUM($P204:AG204),(Input!$P$152*(1+rvanilla)^0.5)/A10stdlife))</f>
        <v>0</v>
      </c>
      <c r="AI204" s="164">
        <f>IF(A10stdlife="n/a","n/a",IF(AI$3&gt;(A10stdlife+$E204),(Input!$P$152*(1+rvanilla)^0.5)-SUM($P204:AH204),(Input!$P$152*(1+rvanilla)^0.5)/A10stdlife))</f>
        <v>0</v>
      </c>
      <c r="AJ204" s="164">
        <f>IF(A10stdlife="n/a","n/a",IF(AJ$3&gt;(A10stdlife+$E204),(Input!$P$152*(1+rvanilla)^0.5)-SUM($P204:AI204),(Input!$P$152*(1+rvanilla)^0.5)/A10stdlife))</f>
        <v>0</v>
      </c>
      <c r="AK204" s="164">
        <f>IF(A10stdlife="n/a","n/a",IF(AK$3&gt;(A10stdlife+$E204),(Input!$P$152*(1+rvanilla)^0.5)-SUM($P204:AJ204),(Input!$P$152*(1+rvanilla)^0.5)/A10stdlife))</f>
        <v>0</v>
      </c>
      <c r="AL204" s="164">
        <f>IF(A10stdlife="n/a","n/a",IF(AL$3&gt;(A10stdlife+$E204),(Input!$P$152*(1+rvanilla)^0.5)-SUM($P204:AK204),(Input!$P$152*(1+rvanilla)^0.5)/A10stdlife))</f>
        <v>0</v>
      </c>
      <c r="AM204" s="164">
        <f>IF(A10stdlife="n/a","n/a",IF(AM$3&gt;(A10stdlife+$E204),(Input!$P$152*(1+rvanilla)^0.5)-SUM($P204:AL204),(Input!$P$152*(1+rvanilla)^0.5)/A10stdlife))</f>
        <v>0</v>
      </c>
      <c r="AN204" s="164">
        <f>IF(A10stdlife="n/a","n/a",IF(AN$3&gt;(A10stdlife+$E204),(Input!$P$152*(1+rvanilla)^0.5)-SUM($P204:AM204),(Input!$P$152*(1+rvanilla)^0.5)/A10stdlife))</f>
        <v>0</v>
      </c>
      <c r="AO204" s="164">
        <f>IF(A10stdlife="n/a","n/a",IF(AO$3&gt;(A10stdlife+$E204),(Input!$P$152*(1+rvanilla)^0.5)-SUM($P204:AN204),(Input!$P$152*(1+rvanilla)^0.5)/A10stdlife))</f>
        <v>0</v>
      </c>
      <c r="AP204" s="164">
        <f>IF(A10stdlife="n/a","n/a",IF(AP$3&gt;(A10stdlife+$E204),(Input!$P$152*(1+rvanilla)^0.5)-SUM($P204:AO204),(Input!$P$152*(1+rvanilla)^0.5)/A10stdlife))</f>
        <v>0</v>
      </c>
      <c r="AQ204" s="164">
        <f>IF(A10stdlife="n/a","n/a",IF(AQ$3&gt;(A10stdlife+$E204),(Input!$P$152*(1+rvanilla)^0.5)-SUM($P204:AP204),(Input!$P$152*(1+rvanilla)^0.5)/A10stdlife))</f>
        <v>0</v>
      </c>
      <c r="AR204" s="164">
        <f>IF(A10stdlife="n/a","n/a",IF(AR$3&gt;(A10stdlife+$E204),(Input!$P$152*(1+rvanilla)^0.5)-SUM($P204:AQ204),(Input!$P$152*(1+rvanilla)^0.5)/A10stdlife))</f>
        <v>0</v>
      </c>
      <c r="AS204" s="164">
        <f>IF(A10stdlife="n/a","n/a",IF(AS$3&gt;(A10stdlife+$E204),(Input!$P$152*(1+rvanilla)^0.5)-SUM($P204:AR204),(Input!$P$152*(1+rvanilla)^0.5)/A10stdlife))</f>
        <v>0</v>
      </c>
      <c r="AT204" s="164">
        <f>IF(A10stdlife="n/a","n/a",IF(AT$3&gt;(A10stdlife+$E204),(Input!$P$152*(1+rvanilla)^0.5)-SUM($P204:AS204),(Input!$P$152*(1+rvanilla)^0.5)/A10stdlife))</f>
        <v>0</v>
      </c>
      <c r="AU204" s="164">
        <f>IF(A10stdlife="n/a","n/a",IF(AU$3&gt;(A10stdlife+$E204),(Input!$P$152*(1+rvanilla)^0.5)-SUM($P204:AT204),(Input!$P$152*(1+rvanilla)^0.5)/A10stdlife))</f>
        <v>0</v>
      </c>
      <c r="AV204" s="164">
        <f>IF(A10stdlife="n/a","n/a",IF(AV$3&gt;(A10stdlife+$E204),(Input!$P$152*(1+rvanilla)^0.5)-SUM($P204:AU204),(Input!$P$152*(1+rvanilla)^0.5)/A10stdlife))</f>
        <v>0</v>
      </c>
      <c r="AW204" s="164">
        <f>IF(A10stdlife="n/a","n/a",IF(AW$3&gt;(A10stdlife+$E204),(Input!$P$152*(1+rvanilla)^0.5)-SUM($P204:AV204),(Input!$P$152*(1+rvanilla)^0.5)/A10stdlife))</f>
        <v>0</v>
      </c>
      <c r="AX204" s="164">
        <f>IF(A10stdlife="n/a","n/a",IF(AX$3&gt;(A10stdlife+$E204),(Input!$P$152*(1+rvanilla)^0.5)-SUM($P204:AW204),(Input!$P$152*(1+rvanilla)^0.5)/A10stdlife))</f>
        <v>0</v>
      </c>
      <c r="AY204" s="164">
        <f>IF(A10stdlife="n/a","n/a",IF(AY$3&gt;(A10stdlife+$E204),(Input!$P$152*(1+rvanilla)^0.5)-SUM($P204:AX204),(Input!$P$152*(1+rvanilla)^0.5)/A10stdlife))</f>
        <v>0</v>
      </c>
      <c r="AZ204" s="164">
        <f>IF(A10stdlife="n/a","n/a",IF(AZ$3&gt;(A10stdlife+$E204),(Input!$P$152*(1+rvanilla)^0.5)-SUM($P204:AY204),(Input!$P$152*(1+rvanilla)^0.5)/A10stdlife))</f>
        <v>0</v>
      </c>
      <c r="BA204" s="164">
        <f>IF(A10stdlife="n/a","n/a",IF(BA$3&gt;(A10stdlife+$E204),(Input!$P$152*(1+rvanilla)^0.5)-SUM($P204:AZ204),(Input!$P$152*(1+rvanilla)^0.5)/A10stdlife))</f>
        <v>0</v>
      </c>
      <c r="BB204" s="164">
        <f>IF(A10stdlife="n/a","n/a",IF(BB$3&gt;(A10stdlife+$E204),(Input!$P$152*(1+rvanilla)^0.5)-SUM($P204:BA204),(Input!$P$152*(1+rvanilla)^0.5)/A10stdlife))</f>
        <v>0</v>
      </c>
      <c r="BC204" s="164">
        <f>IF(A10stdlife="n/a","n/a",IF(BC$3&gt;(A10stdlife+$E204),(Input!$P$152*(1+rvanilla)^0.5)-SUM($P204:BB204),(Input!$P$152*(1+rvanilla)^0.5)/A10stdlife))</f>
        <v>0</v>
      </c>
      <c r="BD204" s="164">
        <f>IF(A10stdlife="n/a","n/a",IF(BD$3&gt;(A10stdlife+$E204),(Input!$P$152*(1+rvanilla)^0.5)-SUM($P204:BC204),(Input!$P$152*(1+rvanilla)^0.5)/A10stdlife))</f>
        <v>0</v>
      </c>
      <c r="BE204" s="164">
        <f>IF(A10stdlife="n/a","n/a",IF(BE$3&gt;(A10stdlife+$E204),(Input!$P$152*(1+rvanilla)^0.5)-SUM($P204:BD204),(Input!$P$152*(1+rvanilla)^0.5)/A10stdlife))</f>
        <v>0</v>
      </c>
      <c r="BF204" s="164">
        <f>IF(A10stdlife="n/a","n/a",IF(BF$3&gt;(A10stdlife+$E204),(Input!$P$152*(1+rvanilla)^0.5)-SUM($P204:BE204),(Input!$P$152*(1+rvanilla)^0.5)/A10stdlife))</f>
        <v>0</v>
      </c>
      <c r="BG204" s="164">
        <f>IF(A10stdlife="n/a","n/a",IF(BG$3&gt;(A10stdlife+$E204),(Input!$P$152*(1+rvanilla)^0.5)-SUM($P204:BF204),(Input!$P$152*(1+rvanilla)^0.5)/A10stdlife))</f>
        <v>0</v>
      </c>
      <c r="BH204" s="164">
        <f>IF(A10stdlife="n/a","n/a",IF(BH$3&gt;(A10stdlife+$E204),(Input!$P$152*(1+rvanilla)^0.5)-SUM($P204:BG204),(Input!$P$152*(1+rvanilla)^0.5)/A10stdlife))</f>
        <v>0</v>
      </c>
      <c r="BI204" s="164">
        <f>IF(A10stdlife="n/a","n/a",IF(BI$3&gt;(A10stdlife+$E204),(Input!$P$152*(1+rvanilla)^0.5)-SUM($P204:BH204),(Input!$P$152*(1+rvanilla)^0.5)/A10stdlife))</f>
        <v>0</v>
      </c>
      <c r="BJ204" s="18"/>
      <c r="BK204" s="18"/>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idden="1" outlineLevel="1">
      <c r="A205" s="18"/>
      <c r="B205" s="18"/>
      <c r="C205" s="36" t="str">
        <f>Asset10</f>
        <v>132kV tower lines</v>
      </c>
      <c r="D205" s="18"/>
      <c r="E205" s="18"/>
      <c r="F205" s="33"/>
      <c r="G205" s="161">
        <f t="shared" ref="G205:AL205" si="55">SUM(G193:G204)</f>
        <v>1.1092907499919267</v>
      </c>
      <c r="H205" s="161">
        <f t="shared" si="55"/>
        <v>1.1816636693025591</v>
      </c>
      <c r="I205" s="161">
        <f t="shared" si="55"/>
        <v>1.2453280599100349</v>
      </c>
      <c r="J205" s="161">
        <f t="shared" si="55"/>
        <v>1.2975523854325741</v>
      </c>
      <c r="K205" s="161">
        <f t="shared" si="55"/>
        <v>1.3482804960523942</v>
      </c>
      <c r="L205" s="161">
        <f t="shared" si="55"/>
        <v>1.3998570343555159</v>
      </c>
      <c r="M205" s="161">
        <f t="shared" si="55"/>
        <v>1.3998570343555159</v>
      </c>
      <c r="N205" s="161">
        <f t="shared" si="55"/>
        <v>1.3998570343555159</v>
      </c>
      <c r="O205" s="161">
        <f t="shared" si="55"/>
        <v>1.3998570343555159</v>
      </c>
      <c r="P205" s="161">
        <f t="shared" si="55"/>
        <v>1.3998570343555159</v>
      </c>
      <c r="Q205" s="161">
        <f t="shared" si="55"/>
        <v>1.3998570343555159</v>
      </c>
      <c r="R205" s="161">
        <f t="shared" si="55"/>
        <v>1.3998570343555159</v>
      </c>
      <c r="S205" s="161">
        <f t="shared" si="55"/>
        <v>1.3998570343555159</v>
      </c>
      <c r="T205" s="161">
        <f t="shared" si="55"/>
        <v>1.3998570343555159</v>
      </c>
      <c r="U205" s="161">
        <f t="shared" si="55"/>
        <v>1.3998570343555159</v>
      </c>
      <c r="V205" s="161">
        <f t="shared" si="55"/>
        <v>1.3998570343555159</v>
      </c>
      <c r="W205" s="161">
        <f t="shared" si="55"/>
        <v>1.3998570343555159</v>
      </c>
      <c r="X205" s="161">
        <f t="shared" si="55"/>
        <v>1.3998570343555159</v>
      </c>
      <c r="Y205" s="161">
        <f t="shared" si="55"/>
        <v>1.3998570343555159</v>
      </c>
      <c r="Z205" s="161">
        <f t="shared" si="55"/>
        <v>1.3998570343555159</v>
      </c>
      <c r="AA205" s="161">
        <f t="shared" si="55"/>
        <v>1.3998570343555159</v>
      </c>
      <c r="AB205" s="161">
        <f t="shared" si="55"/>
        <v>1.3998570343555159</v>
      </c>
      <c r="AC205" s="161">
        <f t="shared" si="55"/>
        <v>1.3998570343555159</v>
      </c>
      <c r="AD205" s="161">
        <f t="shared" si="55"/>
        <v>1.3998570343555159</v>
      </c>
      <c r="AE205" s="161">
        <f t="shared" si="55"/>
        <v>1.3998570343555159</v>
      </c>
      <c r="AF205" s="161">
        <f t="shared" si="55"/>
        <v>1.3998570343555159</v>
      </c>
      <c r="AG205" s="161">
        <f t="shared" si="55"/>
        <v>1.3998570343555159</v>
      </c>
      <c r="AH205" s="161">
        <f t="shared" si="55"/>
        <v>1.3998570343555159</v>
      </c>
      <c r="AI205" s="161">
        <f t="shared" si="55"/>
        <v>1.3998570343555159</v>
      </c>
      <c r="AJ205" s="161">
        <f t="shared" si="55"/>
        <v>1.3998570343555159</v>
      </c>
      <c r="AK205" s="161">
        <f t="shared" si="55"/>
        <v>1.3998570343555159</v>
      </c>
      <c r="AL205" s="161">
        <f t="shared" si="55"/>
        <v>1.3998570343555159</v>
      </c>
      <c r="AM205" s="161">
        <f t="shared" ref="AM205:BI205" si="56">SUM(AM193:AM204)</f>
        <v>1.3998570343555159</v>
      </c>
      <c r="AN205" s="161">
        <f t="shared" si="56"/>
        <v>1.3998570343555159</v>
      </c>
      <c r="AO205" s="161">
        <f t="shared" si="56"/>
        <v>1.3998570343555159</v>
      </c>
      <c r="AP205" s="161">
        <f t="shared" si="56"/>
        <v>1.3998570343555159</v>
      </c>
      <c r="AQ205" s="161">
        <f t="shared" si="56"/>
        <v>1.3998570343555159</v>
      </c>
      <c r="AR205" s="161">
        <f t="shared" si="56"/>
        <v>1.3998570343555159</v>
      </c>
      <c r="AS205" s="161">
        <f t="shared" si="56"/>
        <v>1.3998570343555159</v>
      </c>
      <c r="AT205" s="161">
        <f t="shared" si="56"/>
        <v>1.3998570343555159</v>
      </c>
      <c r="AU205" s="161">
        <f t="shared" si="56"/>
        <v>1.3998570343555159</v>
      </c>
      <c r="AV205" s="161">
        <f t="shared" si="56"/>
        <v>0.39515102448949735</v>
      </c>
      <c r="AW205" s="161">
        <f t="shared" si="56"/>
        <v>0.29056628436358922</v>
      </c>
      <c r="AX205" s="161">
        <f t="shared" si="56"/>
        <v>0.29056628436358922</v>
      </c>
      <c r="AY205" s="161">
        <f t="shared" si="56"/>
        <v>0.29056628436358922</v>
      </c>
      <c r="AZ205" s="161">
        <f t="shared" si="56"/>
        <v>0.29056628436358922</v>
      </c>
      <c r="BA205" s="161">
        <f t="shared" si="56"/>
        <v>0.29056628436358922</v>
      </c>
      <c r="BB205" s="161">
        <f t="shared" si="56"/>
        <v>0.29056628436358922</v>
      </c>
      <c r="BC205" s="161">
        <f t="shared" si="56"/>
        <v>0.29056628436358922</v>
      </c>
      <c r="BD205" s="161">
        <f t="shared" si="56"/>
        <v>0.29056628436358922</v>
      </c>
      <c r="BE205" s="161">
        <f t="shared" si="56"/>
        <v>0.29056628436358922</v>
      </c>
      <c r="BF205" s="161">
        <f t="shared" si="56"/>
        <v>0.29056628436358922</v>
      </c>
      <c r="BG205" s="161">
        <f t="shared" si="56"/>
        <v>0.29056628436358922</v>
      </c>
      <c r="BH205" s="161">
        <f t="shared" si="56"/>
        <v>0.29056628436358922</v>
      </c>
      <c r="BI205" s="161">
        <f t="shared" si="56"/>
        <v>0.29056628436358922</v>
      </c>
      <c r="BJ205" s="18"/>
      <c r="BK205" s="18"/>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idden="1" outlineLevel="2">
      <c r="A206" s="18"/>
      <c r="B206" s="43" t="str">
        <f>C218</f>
        <v>132kV concrete &amp; steel pole lines</v>
      </c>
      <c r="C206" s="44"/>
      <c r="D206" s="45" t="s">
        <v>72</v>
      </c>
      <c r="E206" s="44"/>
      <c r="F206" s="46"/>
      <c r="G206" s="389">
        <f>IF(G$3&gt;A11remlife,A11value-SUM($F206:F206),IF(A11remlife="N/A","n/a",A11value/A11remlife))</f>
        <v>0.90910678638814069</v>
      </c>
      <c r="H206" s="163">
        <f>IF(H$3&gt;A11remlife,A11value-SUM($F206:G206),IF(A11remlife="N/A","n/a",A11value/A11remlife))</f>
        <v>0.90910678638814069</v>
      </c>
      <c r="I206" s="163">
        <f>IF(I$3&gt;A11remlife,A11value-SUM($F206:H206),IF(A11remlife="N/A","n/a",A11value/A11remlife))</f>
        <v>0.90910678638814069</v>
      </c>
      <c r="J206" s="163">
        <f>IF(J$3&gt;A11remlife,A11value-SUM($F206:I206),IF(A11remlife="N/A","n/a",A11value/A11remlife))</f>
        <v>0.90910678638814069</v>
      </c>
      <c r="K206" s="163">
        <f>IF(K$3&gt;A11remlife,A11value-SUM($F206:J206),IF(A11remlife="N/A","n/a",A11value/A11remlife))</f>
        <v>0.90910678638814069</v>
      </c>
      <c r="L206" s="163">
        <f>IF(L$3&gt;A11remlife,A11value-SUM($F206:K206),IF(A11remlife="N/A","n/a",A11value/A11remlife))</f>
        <v>0.90910678638814069</v>
      </c>
      <c r="M206" s="163">
        <f>IF(M$3&gt;A11remlife,A11value-SUM($F206:L206),IF(A11remlife="N/A","n/a",A11value/A11remlife))</f>
        <v>0.90910678638814069</v>
      </c>
      <c r="N206" s="163">
        <f>IF(N$3&gt;A11remlife,A11value-SUM($F206:M206),IF(A11remlife="N/A","n/a",A11value/A11remlife))</f>
        <v>0.90910678638814069</v>
      </c>
      <c r="O206" s="163">
        <f>IF(O$3&gt;A11remlife,A11value-SUM($F206:N206),IF(A11remlife="N/A","n/a",A11value/A11remlife))</f>
        <v>0.90910678638814069</v>
      </c>
      <c r="P206" s="163">
        <f>IF(P$3&gt;A11remlife,A11value-SUM($F206:O206),IF(A11remlife="N/A","n/a",A11value/A11remlife))</f>
        <v>0.90910678638814069</v>
      </c>
      <c r="Q206" s="163">
        <f>IF(Q$3&gt;A11remlife,A11value-SUM($F206:P206),IF(A11remlife="N/A","n/a",A11value/A11remlife))</f>
        <v>0.90910678638814069</v>
      </c>
      <c r="R206" s="163">
        <f>IF(R$3&gt;A11remlife,A11value-SUM($F206:Q206),IF(A11remlife="N/A","n/a",A11value/A11remlife))</f>
        <v>0.90910678638814069</v>
      </c>
      <c r="S206" s="163">
        <f>IF(S$3&gt;A11remlife,A11value-SUM($F206:R206),IF(A11remlife="N/A","n/a",A11value/A11remlife))</f>
        <v>0.90910678638814069</v>
      </c>
      <c r="T206" s="163">
        <f>IF(T$3&gt;A11remlife,A11value-SUM($F206:S206),IF(A11remlife="N/A","n/a",A11value/A11remlife))</f>
        <v>0.90910678638814069</v>
      </c>
      <c r="U206" s="163">
        <f>IF(U$3&gt;A11remlife,A11value-SUM($F206:T206),IF(A11remlife="N/A","n/a",A11value/A11remlife))</f>
        <v>0.90910678638814069</v>
      </c>
      <c r="V206" s="163">
        <f>IF(V$3&gt;A11remlife,A11value-SUM($F206:U206),IF(A11remlife="N/A","n/a",A11value/A11remlife))</f>
        <v>0.90910678638814069</v>
      </c>
      <c r="W206" s="163">
        <f>IF(W$3&gt;A11remlife,A11value-SUM($F206:V206),IF(A11remlife="N/A","n/a",A11value/A11remlife))</f>
        <v>0.90910678638814069</v>
      </c>
      <c r="X206" s="163">
        <f>IF(X$3&gt;A11remlife,A11value-SUM($F206:W206),IF(A11remlife="N/A","n/a",A11value/A11remlife))</f>
        <v>0.90910678638814069</v>
      </c>
      <c r="Y206" s="163">
        <f>IF(Y$3&gt;A11remlife,A11value-SUM($F206:X206),IF(A11remlife="N/A","n/a",A11value/A11remlife))</f>
        <v>0.90910678638814069</v>
      </c>
      <c r="Z206" s="163">
        <f>IF(Z$3&gt;A11remlife,A11value-SUM($F206:Y206),IF(A11remlife="N/A","n/a",A11value/A11remlife))</f>
        <v>0.90910678638814069</v>
      </c>
      <c r="AA206" s="163">
        <f>IF(AA$3&gt;A11remlife,A11value-SUM($F206:Z206),IF(A11remlife="N/A","n/a",A11value/A11remlife))</f>
        <v>0.90910678638814069</v>
      </c>
      <c r="AB206" s="163">
        <f>IF(AB$3&gt;A11remlife,A11value-SUM($F206:AA206),IF(A11remlife="N/A","n/a",A11value/A11remlife))</f>
        <v>0.90910678638814069</v>
      </c>
      <c r="AC206" s="163">
        <f>IF(AC$3&gt;A11remlife,A11value-SUM($F206:AB206),IF(A11remlife="N/A","n/a",A11value/A11remlife))</f>
        <v>0.90910678638814069</v>
      </c>
      <c r="AD206" s="163">
        <f>IF(AD$3&gt;A11remlife,A11value-SUM($F206:AC206),IF(A11remlife="N/A","n/a",A11value/A11remlife))</f>
        <v>0.90910678638814069</v>
      </c>
      <c r="AE206" s="163">
        <f>IF(AE$3&gt;A11remlife,A11value-SUM($F206:AD206),IF(A11remlife="N/A","n/a",A11value/A11remlife))</f>
        <v>0.90910678638814069</v>
      </c>
      <c r="AF206" s="163">
        <f>IF(AF$3&gt;A11remlife,A11value-SUM($F206:AE206),IF(A11remlife="N/A","n/a",A11value/A11remlife))</f>
        <v>0.90910678638814069</v>
      </c>
      <c r="AG206" s="163">
        <f>IF(AG$3&gt;A11remlife,A11value-SUM($F206:AF206),IF(A11remlife="N/A","n/a",A11value/A11remlife))</f>
        <v>0.90910678638814069</v>
      </c>
      <c r="AH206" s="163">
        <f>IF(AH$3&gt;A11remlife,A11value-SUM($F206:AG206),IF(A11remlife="N/A","n/a",A11value/A11remlife))</f>
        <v>0.90910678638814069</v>
      </c>
      <c r="AI206" s="163">
        <f>IF(AI$3&gt;A11remlife,A11value-SUM($F206:AH206),IF(A11remlife="N/A","n/a",A11value/A11remlife))</f>
        <v>0.90910678638814069</v>
      </c>
      <c r="AJ206" s="163">
        <f>IF(AJ$3&gt;A11remlife,A11value-SUM($F206:AI206),IF(A11remlife="N/A","n/a",A11value/A11remlife))</f>
        <v>0.90910678638814069</v>
      </c>
      <c r="AK206" s="163">
        <f>IF(AK$3&gt;A11remlife,A11value-SUM($F206:AJ206),IF(A11remlife="N/A","n/a",A11value/A11remlife))</f>
        <v>0.90910678638814069</v>
      </c>
      <c r="AL206" s="163">
        <f>IF(AL$3&gt;A11remlife,A11value-SUM($F206:AK206),IF(A11remlife="N/A","n/a",A11value/A11remlife))</f>
        <v>0.90910678638814069</v>
      </c>
      <c r="AM206" s="163">
        <f>IF(AM$3&gt;A11remlife,A11value-SUM($F206:AL206),IF(A11remlife="N/A","n/a",A11value/A11remlife))</f>
        <v>0.90910678638814069</v>
      </c>
      <c r="AN206" s="163">
        <f>IF(AN$3&gt;A11remlife,A11value-SUM($F206:AM206),IF(A11remlife="N/A","n/a",A11value/A11remlife))</f>
        <v>0.90910678638814069</v>
      </c>
      <c r="AO206" s="163">
        <f>IF(AO$3&gt;A11remlife,A11value-SUM($F206:AN206),IF(A11remlife="N/A","n/a",A11value/A11remlife))</f>
        <v>0.90910678638814069</v>
      </c>
      <c r="AP206" s="163">
        <f>IF(AP$3&gt;A11remlife,A11value-SUM($F206:AO206),IF(A11remlife="N/A","n/a",A11value/A11remlife))</f>
        <v>0.90910678638814069</v>
      </c>
      <c r="AQ206" s="163">
        <f>IF(AQ$3&gt;A11remlife,A11value-SUM($F206:AP206),IF(A11remlife="N/A","n/a",A11value/A11remlife))</f>
        <v>0.90910678638814069</v>
      </c>
      <c r="AR206" s="163">
        <f>IF(AR$3&gt;A11remlife,A11value-SUM($F206:AQ206),IF(A11remlife="N/A","n/a",A11value/A11remlife))</f>
        <v>0.90910678638814069</v>
      </c>
      <c r="AS206" s="163">
        <f>IF(AS$3&gt;A11remlife,A11value-SUM($F206:AR206),IF(A11remlife="N/A","n/a",A11value/A11remlife))</f>
        <v>0.90910678638814069</v>
      </c>
      <c r="AT206" s="163">
        <f>IF(AT$3&gt;A11remlife,A11value-SUM($F206:AS206),IF(A11remlife="N/A","n/a",A11value/A11remlife))</f>
        <v>0.90910678638814069</v>
      </c>
      <c r="AU206" s="163">
        <f>IF(AU$3&gt;A11remlife,A11value-SUM($F206:AT206),IF(A11remlife="N/A","n/a",A11value/A11remlife))</f>
        <v>0.90910678638814069</v>
      </c>
      <c r="AV206" s="163">
        <f>IF(AV$3&gt;A11remlife,A11value-SUM($F206:AU206),IF(A11remlife="N/A","n/a",A11value/A11remlife))</f>
        <v>0.90910678638814069</v>
      </c>
      <c r="AW206" s="163">
        <f>IF(AW$3&gt;A11remlife,A11value-SUM($F206:AV206),IF(A11remlife="N/A","n/a",A11value/A11remlife))</f>
        <v>0.90910678638814069</v>
      </c>
      <c r="AX206" s="163">
        <f>IF(AX$3&gt;A11remlife,A11value-SUM($F206:AW206),IF(A11remlife="N/A","n/a",A11value/A11remlife))</f>
        <v>0.90910678638814069</v>
      </c>
      <c r="AY206" s="163">
        <f>IF(AY$3&gt;A11remlife,A11value-SUM($F206:AX206),IF(A11remlife="N/A","n/a",A11value/A11remlife))</f>
        <v>0.90910678638814069</v>
      </c>
      <c r="AZ206" s="163">
        <f>IF(AZ$3&gt;A11remlife,A11value-SUM($F206:AY206),IF(A11remlife="N/A","n/a",A11value/A11remlife))</f>
        <v>0.90910678638814069</v>
      </c>
      <c r="BA206" s="163">
        <f>IF(BA$3&gt;A11remlife,A11value-SUM($F206:AZ206),IF(A11remlife="N/A","n/a",A11value/A11remlife))</f>
        <v>0.15314853931067063</v>
      </c>
      <c r="BB206" s="163">
        <f>IF(BB$3&gt;A11remlife,A11value-SUM($F206:BA206),IF(A11remlife="N/A","n/a",A11value/A11remlife))</f>
        <v>0</v>
      </c>
      <c r="BC206" s="163">
        <f>IF(BC$3&gt;A11remlife,A11value-SUM($F206:BB206),IF(A11remlife="N/A","n/a",A11value/A11remlife))</f>
        <v>0</v>
      </c>
      <c r="BD206" s="163">
        <f>IF(BD$3&gt;A11remlife,A11value-SUM($F206:BC206),IF(A11remlife="N/A","n/a",A11value/A11remlife))</f>
        <v>0</v>
      </c>
      <c r="BE206" s="163">
        <f>IF(BE$3&gt;A11remlife,A11value-SUM($F206:BD206),IF(A11remlife="N/A","n/a",A11value/A11remlife))</f>
        <v>0</v>
      </c>
      <c r="BF206" s="163">
        <f>IF(BF$3&gt;A11remlife,A11value-SUM($F206:BE206),IF(A11remlife="N/A","n/a",A11value/A11remlife))</f>
        <v>0</v>
      </c>
      <c r="BG206" s="163">
        <f>IF(BG$3&gt;A11remlife,A11value-SUM($F206:BF206),IF(A11remlife="N/A","n/a",A11value/A11remlife))</f>
        <v>0</v>
      </c>
      <c r="BH206" s="163">
        <f>IF(BH$3&gt;A11remlife,A11value-SUM($F206:BG206),IF(A11remlife="N/A","n/a",A11value/A11remlife))</f>
        <v>0</v>
      </c>
      <c r="BI206" s="163">
        <f>IF(BI$3&gt;A11remlife,A11value-SUM($F206:BH206),IF(A11remlife="N/A","n/a",A11value/A11remlife))</f>
        <v>0</v>
      </c>
      <c r="BJ206" s="18"/>
      <c r="BK206" s="18"/>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idden="1" outlineLevel="2">
      <c r="A207" s="18"/>
      <c r="B207" s="18"/>
      <c r="C207" s="36"/>
      <c r="D207" s="479" t="s">
        <v>71</v>
      </c>
      <c r="E207" s="283">
        <v>0</v>
      </c>
      <c r="F207" s="38"/>
      <c r="G207" s="160"/>
      <c r="H207" s="164"/>
      <c r="I207" s="164"/>
      <c r="J207" s="164"/>
      <c r="K207" s="164"/>
      <c r="L207" s="164"/>
      <c r="M207" s="164"/>
      <c r="N207" s="164"/>
      <c r="O207" s="164"/>
      <c r="P207" s="164"/>
      <c r="Q207" s="164"/>
      <c r="R207" s="164"/>
      <c r="S207" s="164"/>
      <c r="T207" s="164"/>
      <c r="U207" s="164"/>
      <c r="V207" s="164"/>
      <c r="W207" s="164"/>
      <c r="X207" s="164"/>
      <c r="Y207" s="164"/>
      <c r="Z207" s="164"/>
      <c r="AA207" s="164"/>
      <c r="AB207" s="164"/>
      <c r="AC207" s="164"/>
      <c r="AD207" s="164"/>
      <c r="AE207" s="164"/>
      <c r="AF207" s="164"/>
      <c r="AG207" s="164"/>
      <c r="AH207" s="164"/>
      <c r="AI207" s="164"/>
      <c r="AJ207" s="164"/>
      <c r="AK207" s="164"/>
      <c r="AL207" s="164"/>
      <c r="AM207" s="164"/>
      <c r="AN207" s="164"/>
      <c r="AO207" s="164"/>
      <c r="AP207" s="164"/>
      <c r="AQ207" s="164"/>
      <c r="AR207" s="164"/>
      <c r="AS207" s="164"/>
      <c r="AT207" s="164"/>
      <c r="AU207" s="164"/>
      <c r="AV207" s="164"/>
      <c r="AW207" s="164"/>
      <c r="AX207" s="164"/>
      <c r="AY207" s="164"/>
      <c r="AZ207" s="164"/>
      <c r="BA207" s="164"/>
      <c r="BB207" s="164"/>
      <c r="BC207" s="164"/>
      <c r="BD207" s="164"/>
      <c r="BE207" s="164"/>
      <c r="BF207" s="164"/>
      <c r="BG207" s="164"/>
      <c r="BH207" s="164"/>
      <c r="BI207" s="164"/>
      <c r="BJ207" s="18"/>
      <c r="BK207" s="18"/>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idden="1" outlineLevel="2">
      <c r="A208" s="18"/>
      <c r="B208" s="18"/>
      <c r="C208" s="36"/>
      <c r="D208" s="479"/>
      <c r="E208" s="283">
        <v>1</v>
      </c>
      <c r="F208" s="38"/>
      <c r="G208" s="390"/>
      <c r="H208" s="164">
        <f>IF(A11stdlife="n/a","n/a",IF(H$3&gt;(A11stdlife+$E208),(Input!$G$153*(1+rvanilla)^0.5)-SUM($G208:G208),(Input!$G$153*(1+rvanilla)^0.5)/A11stdlife))</f>
        <v>2.243767046656741E-2</v>
      </c>
      <c r="I208" s="164">
        <f>IF(A11stdlife="n/a","n/a",IF(I$3&gt;(A11stdlife+$E208),(Input!$G$153*(1+rvanilla)^0.5)-SUM($G208:H208),(Input!$G$153*(1+rvanilla)^0.5)/A11stdlife))</f>
        <v>2.243767046656741E-2</v>
      </c>
      <c r="J208" s="164">
        <f>IF(A11stdlife="n/a","n/a",IF(J$3&gt;(A11stdlife+$E208),(Input!$G$153*(1+rvanilla)^0.5)-SUM($G208:I208),(Input!$G$153*(1+rvanilla)^0.5)/A11stdlife))</f>
        <v>2.243767046656741E-2</v>
      </c>
      <c r="K208" s="164">
        <f>IF(A11stdlife="n/a","n/a",IF(K$3&gt;(A11stdlife+$E208),(Input!$G$153*(1+rvanilla)^0.5)-SUM($G208:J208),(Input!$G$153*(1+rvanilla)^0.5)/A11stdlife))</f>
        <v>2.243767046656741E-2</v>
      </c>
      <c r="L208" s="164">
        <f>IF(A11stdlife="n/a","n/a",IF(L$3&gt;(A11stdlife+$E208),(Input!$G$153*(1+rvanilla)^0.5)-SUM($G208:K208),(Input!$G$153*(1+rvanilla)^0.5)/A11stdlife))</f>
        <v>2.243767046656741E-2</v>
      </c>
      <c r="M208" s="164">
        <f>IF(A11stdlife="n/a","n/a",IF(M$3&gt;(A11stdlife+$E208),(Input!$G$153*(1+rvanilla)^0.5)-SUM($G208:L208),(Input!$G$153*(1+rvanilla)^0.5)/A11stdlife))</f>
        <v>2.243767046656741E-2</v>
      </c>
      <c r="N208" s="164">
        <f>IF(A11stdlife="n/a","n/a",IF(N$3&gt;(A11stdlife+$E208),(Input!$G$153*(1+rvanilla)^0.5)-SUM($G208:M208),(Input!$G$153*(1+rvanilla)^0.5)/A11stdlife))</f>
        <v>2.243767046656741E-2</v>
      </c>
      <c r="O208" s="164">
        <f>IF(A11stdlife="n/a","n/a",IF(O$3&gt;(A11stdlife+$E208),(Input!$G$153*(1+rvanilla)^0.5)-SUM($G208:N208),(Input!$G$153*(1+rvanilla)^0.5)/A11stdlife))</f>
        <v>2.243767046656741E-2</v>
      </c>
      <c r="P208" s="164">
        <f>IF(A11stdlife="n/a","n/a",IF(P$3&gt;(A11stdlife+$E208),(Input!$G$153*(1+rvanilla)^0.5)-SUM($G208:O208),(Input!$G$153*(1+rvanilla)^0.5)/A11stdlife))</f>
        <v>2.243767046656741E-2</v>
      </c>
      <c r="Q208" s="164">
        <f>IF(A11stdlife="n/a","n/a",IF(Q$3&gt;(A11stdlife+$E208),(Input!$G$153*(1+rvanilla)^0.5)-SUM($G208:P208),(Input!$G$153*(1+rvanilla)^0.5)/A11stdlife))</f>
        <v>2.243767046656741E-2</v>
      </c>
      <c r="R208" s="164">
        <f>IF(A11stdlife="n/a","n/a",IF(R$3&gt;(A11stdlife+$E208),(Input!$G$153*(1+rvanilla)^0.5)-SUM($G208:Q208),(Input!$G$153*(1+rvanilla)^0.5)/A11stdlife))</f>
        <v>2.243767046656741E-2</v>
      </c>
      <c r="S208" s="164">
        <f>IF(A11stdlife="n/a","n/a",IF(S$3&gt;(A11stdlife+$E208),(Input!$G$153*(1+rvanilla)^0.5)-SUM($G208:R208),(Input!$G$153*(1+rvanilla)^0.5)/A11stdlife))</f>
        <v>2.243767046656741E-2</v>
      </c>
      <c r="T208" s="164">
        <f>IF(A11stdlife="n/a","n/a",IF(T$3&gt;(A11stdlife+$E208),(Input!$G$153*(1+rvanilla)^0.5)-SUM($G208:S208),(Input!$G$153*(1+rvanilla)^0.5)/A11stdlife))</f>
        <v>2.243767046656741E-2</v>
      </c>
      <c r="U208" s="164">
        <f>IF(A11stdlife="n/a","n/a",IF(U$3&gt;(A11stdlife+$E208),(Input!$G$153*(1+rvanilla)^0.5)-SUM($G208:T208),(Input!$G$153*(1+rvanilla)^0.5)/A11stdlife))</f>
        <v>2.243767046656741E-2</v>
      </c>
      <c r="V208" s="164">
        <f>IF(A11stdlife="n/a","n/a",IF(V$3&gt;(A11stdlife+$E208),(Input!$G$153*(1+rvanilla)^0.5)-SUM($G208:U208),(Input!$G$153*(1+rvanilla)^0.5)/A11stdlife))</f>
        <v>2.243767046656741E-2</v>
      </c>
      <c r="W208" s="164">
        <f>IF(A11stdlife="n/a","n/a",IF(W$3&gt;(A11stdlife+$E208),(Input!$G$153*(1+rvanilla)^0.5)-SUM($G208:V208),(Input!$G$153*(1+rvanilla)^0.5)/A11stdlife))</f>
        <v>2.243767046656741E-2</v>
      </c>
      <c r="X208" s="164">
        <f>IF(A11stdlife="n/a","n/a",IF(X$3&gt;(A11stdlife+$E208),(Input!$G$153*(1+rvanilla)^0.5)-SUM($G208:W208),(Input!$G$153*(1+rvanilla)^0.5)/A11stdlife))</f>
        <v>2.243767046656741E-2</v>
      </c>
      <c r="Y208" s="164">
        <f>IF(A11stdlife="n/a","n/a",IF(Y$3&gt;(A11stdlife+$E208),(Input!$G$153*(1+rvanilla)^0.5)-SUM($G208:X208),(Input!$G$153*(1+rvanilla)^0.5)/A11stdlife))</f>
        <v>2.243767046656741E-2</v>
      </c>
      <c r="Z208" s="164">
        <f>IF(A11stdlife="n/a","n/a",IF(Z$3&gt;(A11stdlife+$E208),(Input!$G$153*(1+rvanilla)^0.5)-SUM($G208:Y208),(Input!$G$153*(1+rvanilla)^0.5)/A11stdlife))</f>
        <v>2.243767046656741E-2</v>
      </c>
      <c r="AA208" s="164">
        <f>IF(A11stdlife="n/a","n/a",IF(AA$3&gt;(A11stdlife+$E208),(Input!$G$153*(1+rvanilla)^0.5)-SUM($G208:Z208),(Input!$G$153*(1+rvanilla)^0.5)/A11stdlife))</f>
        <v>2.243767046656741E-2</v>
      </c>
      <c r="AB208" s="164">
        <f>IF(A11stdlife="n/a","n/a",IF(AB$3&gt;(A11stdlife+$E208),(Input!$G$153*(1+rvanilla)^0.5)-SUM($G208:AA208),(Input!$G$153*(1+rvanilla)^0.5)/A11stdlife))</f>
        <v>2.243767046656741E-2</v>
      </c>
      <c r="AC208" s="164">
        <f>IF(A11stdlife="n/a","n/a",IF(AC$3&gt;(A11stdlife+$E208),(Input!$G$153*(1+rvanilla)^0.5)-SUM($G208:AB208),(Input!$G$153*(1+rvanilla)^0.5)/A11stdlife))</f>
        <v>2.243767046656741E-2</v>
      </c>
      <c r="AD208" s="164">
        <f>IF(A11stdlife="n/a","n/a",IF(AD$3&gt;(A11stdlife+$E208),(Input!$G$153*(1+rvanilla)^0.5)-SUM($G208:AC208),(Input!$G$153*(1+rvanilla)^0.5)/A11stdlife))</f>
        <v>2.243767046656741E-2</v>
      </c>
      <c r="AE208" s="164">
        <f>IF(A11stdlife="n/a","n/a",IF(AE$3&gt;(A11stdlife+$E208),(Input!$G$153*(1+rvanilla)^0.5)-SUM($G208:AD208),(Input!$G$153*(1+rvanilla)^0.5)/A11stdlife))</f>
        <v>2.243767046656741E-2</v>
      </c>
      <c r="AF208" s="164">
        <f>IF(A11stdlife="n/a","n/a",IF(AF$3&gt;(A11stdlife+$E208),(Input!$G$153*(1+rvanilla)^0.5)-SUM($G208:AE208),(Input!$G$153*(1+rvanilla)^0.5)/A11stdlife))</f>
        <v>2.243767046656741E-2</v>
      </c>
      <c r="AG208" s="164">
        <f>IF(A11stdlife="n/a","n/a",IF(AG$3&gt;(A11stdlife+$E208),(Input!$G$153*(1+rvanilla)^0.5)-SUM($G208:AF208),(Input!$G$153*(1+rvanilla)^0.5)/A11stdlife))</f>
        <v>2.243767046656741E-2</v>
      </c>
      <c r="AH208" s="164">
        <f>IF(A11stdlife="n/a","n/a",IF(AH$3&gt;(A11stdlife+$E208),(Input!$G$153*(1+rvanilla)^0.5)-SUM($G208:AG208),(Input!$G$153*(1+rvanilla)^0.5)/A11stdlife))</f>
        <v>2.243767046656741E-2</v>
      </c>
      <c r="AI208" s="164">
        <f>IF(A11stdlife="n/a","n/a",IF(AI$3&gt;(A11stdlife+$E208),(Input!$G$153*(1+rvanilla)^0.5)-SUM($G208:AH208),(Input!$G$153*(1+rvanilla)^0.5)/A11stdlife))</f>
        <v>2.243767046656741E-2</v>
      </c>
      <c r="AJ208" s="164">
        <f>IF(A11stdlife="n/a","n/a",IF(AJ$3&gt;(A11stdlife+$E208),(Input!$G$153*(1+rvanilla)^0.5)-SUM($G208:AI208),(Input!$G$153*(1+rvanilla)^0.5)/A11stdlife))</f>
        <v>2.243767046656741E-2</v>
      </c>
      <c r="AK208" s="164">
        <f>IF(A11stdlife="n/a","n/a",IF(AK$3&gt;(A11stdlife+$E208),(Input!$G$153*(1+rvanilla)^0.5)-SUM($G208:AJ208),(Input!$G$153*(1+rvanilla)^0.5)/A11stdlife))</f>
        <v>2.243767046656741E-2</v>
      </c>
      <c r="AL208" s="164">
        <f>IF(A11stdlife="n/a","n/a",IF(AL$3&gt;(A11stdlife+$E208),(Input!$G$153*(1+rvanilla)^0.5)-SUM($G208:AK208),(Input!$G$153*(1+rvanilla)^0.5)/A11stdlife))</f>
        <v>2.243767046656741E-2</v>
      </c>
      <c r="AM208" s="164">
        <f>IF(A11stdlife="n/a","n/a",IF(AM$3&gt;(A11stdlife+$E208),(Input!$G$153*(1+rvanilla)^0.5)-SUM($G208:AL208),(Input!$G$153*(1+rvanilla)^0.5)/A11stdlife))</f>
        <v>2.243767046656741E-2</v>
      </c>
      <c r="AN208" s="164">
        <f>IF(A11stdlife="n/a","n/a",IF(AN$3&gt;(A11stdlife+$E208),(Input!$G$153*(1+rvanilla)^0.5)-SUM($G208:AM208),(Input!$G$153*(1+rvanilla)^0.5)/A11stdlife))</f>
        <v>2.243767046656741E-2</v>
      </c>
      <c r="AO208" s="164">
        <f>IF(A11stdlife="n/a","n/a",IF(AO$3&gt;(A11stdlife+$E208),(Input!$G$153*(1+rvanilla)^0.5)-SUM($G208:AN208),(Input!$G$153*(1+rvanilla)^0.5)/A11stdlife))</f>
        <v>2.243767046656741E-2</v>
      </c>
      <c r="AP208" s="164">
        <f>IF(A11stdlife="n/a","n/a",IF(AP$3&gt;(A11stdlife+$E208),(Input!$G$153*(1+rvanilla)^0.5)-SUM($G208:AO208),(Input!$G$153*(1+rvanilla)^0.5)/A11stdlife))</f>
        <v>2.243767046656741E-2</v>
      </c>
      <c r="AQ208" s="164">
        <f>IF(A11stdlife="n/a","n/a",IF(AQ$3&gt;(A11stdlife+$E208),(Input!$G$153*(1+rvanilla)^0.5)-SUM($G208:AP208),(Input!$G$153*(1+rvanilla)^0.5)/A11stdlife))</f>
        <v>2.243767046656741E-2</v>
      </c>
      <c r="AR208" s="164">
        <f>IF(A11stdlife="n/a","n/a",IF(AR$3&gt;(A11stdlife+$E208),(Input!$G$153*(1+rvanilla)^0.5)-SUM($G208:AQ208),(Input!$G$153*(1+rvanilla)^0.5)/A11stdlife))</f>
        <v>2.243767046656741E-2</v>
      </c>
      <c r="AS208" s="164">
        <f>IF(A11stdlife="n/a","n/a",IF(AS$3&gt;(A11stdlife+$E208),(Input!$G$153*(1+rvanilla)^0.5)-SUM($G208:AR208),(Input!$G$153*(1+rvanilla)^0.5)/A11stdlife))</f>
        <v>2.243767046656741E-2</v>
      </c>
      <c r="AT208" s="164">
        <f>IF(A11stdlife="n/a","n/a",IF(AT$3&gt;(A11stdlife+$E208),(Input!$G$153*(1+rvanilla)^0.5)-SUM($G208:AS208),(Input!$G$153*(1+rvanilla)^0.5)/A11stdlife))</f>
        <v>2.243767046656741E-2</v>
      </c>
      <c r="AU208" s="164">
        <f>IF(A11stdlife="n/a","n/a",IF(AU$3&gt;(A11stdlife+$E208),(Input!$G$153*(1+rvanilla)^0.5)-SUM($G208:AT208),(Input!$G$153*(1+rvanilla)^0.5)/A11stdlife))</f>
        <v>2.243767046656741E-2</v>
      </c>
      <c r="AV208" s="164">
        <f>IF(A11stdlife="n/a","n/a",IF(AV$3&gt;(A11stdlife+$E208),(Input!$G$153*(1+rvanilla)^0.5)-SUM($G208:AU208),(Input!$G$153*(1+rvanilla)^0.5)/A11stdlife))</f>
        <v>2.243767046656741E-2</v>
      </c>
      <c r="AW208" s="164">
        <f>IF(A11stdlife="n/a","n/a",IF(AW$3&gt;(A11stdlife+$E208),(Input!$G$153*(1+rvanilla)^0.5)-SUM($G208:AV208),(Input!$G$153*(1+rvanilla)^0.5)/A11stdlife))</f>
        <v>2.243767046656741E-2</v>
      </c>
      <c r="AX208" s="164">
        <f>IF(A11stdlife="n/a","n/a",IF(AX$3&gt;(A11stdlife+$E208),(Input!$G$153*(1+rvanilla)^0.5)-SUM($G208:AW208),(Input!$G$153*(1+rvanilla)^0.5)/A11stdlife))</f>
        <v>2.243767046656741E-2</v>
      </c>
      <c r="AY208" s="164">
        <f>IF(A11stdlife="n/a","n/a",IF(AY$3&gt;(A11stdlife+$E208),(Input!$G$153*(1+rvanilla)^0.5)-SUM($G208:AX208),(Input!$G$153*(1+rvanilla)^0.5)/A11stdlife))</f>
        <v>2.243767046656741E-2</v>
      </c>
      <c r="AZ208" s="164">
        <f>IF(A11stdlife="n/a","n/a",IF(AZ$3&gt;(A11stdlife+$E208),(Input!$G$153*(1+rvanilla)^0.5)-SUM($G208:AY208),(Input!$G$153*(1+rvanilla)^0.5)/A11stdlife))</f>
        <v>2.243767046656741E-2</v>
      </c>
      <c r="BA208" s="164">
        <f>IF(A11stdlife="n/a","n/a",IF(BA$3&gt;(A11stdlife+$E208),(Input!$G$153*(1+rvanilla)^0.5)-SUM($G208:AZ208),(Input!$G$153*(1+rvanilla)^0.5)/A11stdlife))</f>
        <v>2.243767046656741E-2</v>
      </c>
      <c r="BB208" s="164">
        <f>IF(A11stdlife="n/a","n/a",IF(BB$3&gt;(A11stdlife+$E208),(Input!$G$153*(1+rvanilla)^0.5)-SUM($G208:BA208),(Input!$G$153*(1+rvanilla)^0.5)/A11stdlife))</f>
        <v>2.243767046656741E-2</v>
      </c>
      <c r="BC208" s="164">
        <f>IF(A11stdlife="n/a","n/a",IF(BC$3&gt;(A11stdlife+$E208),(Input!$G$153*(1+rvanilla)^0.5)-SUM($G208:BB208),(Input!$G$153*(1+rvanilla)^0.5)/A11stdlife))</f>
        <v>2.243767046656741E-2</v>
      </c>
      <c r="BD208" s="164">
        <f>IF(A11stdlife="n/a","n/a",IF(BD$3&gt;(A11stdlife+$E208),(Input!$G$153*(1+rvanilla)^0.5)-SUM($G208:BC208),(Input!$G$153*(1+rvanilla)^0.5)/A11stdlife))</f>
        <v>2.243767046656741E-2</v>
      </c>
      <c r="BE208" s="164">
        <f>IF(A11stdlife="n/a","n/a",IF(BE$3&gt;(A11stdlife+$E208),(Input!$G$153*(1+rvanilla)^0.5)-SUM($G208:BD208),(Input!$G$153*(1+rvanilla)^0.5)/A11stdlife))</f>
        <v>2.243767046656741E-2</v>
      </c>
      <c r="BF208" s="164">
        <f>IF(A11stdlife="n/a","n/a",IF(BF$3&gt;(A11stdlife+$E208),(Input!$G$153*(1+rvanilla)^0.5)-SUM($G208:BE208),(Input!$G$153*(1+rvanilla)^0.5)/A11stdlife))</f>
        <v>2.243767046656741E-2</v>
      </c>
      <c r="BG208" s="164">
        <f>IF(A11stdlife="n/a","n/a",IF(BG$3&gt;(A11stdlife+$E208),(Input!$G$153*(1+rvanilla)^0.5)-SUM($G208:BF208),(Input!$G$153*(1+rvanilla)^0.5)/A11stdlife))</f>
        <v>2.243767046656741E-2</v>
      </c>
      <c r="BH208" s="164">
        <f>IF(A11stdlife="n/a","n/a",IF(BH$3&gt;(A11stdlife+$E208),(Input!$G$153*(1+rvanilla)^0.5)-SUM($G208:BG208),(Input!$G$153*(1+rvanilla)^0.5)/A11stdlife))</f>
        <v>2.243767046656741E-2</v>
      </c>
      <c r="BI208" s="164">
        <f>IF(A11stdlife="n/a","n/a",IF(BI$3&gt;(A11stdlife+$E208),(Input!$G$153*(1+rvanilla)^0.5)-SUM($G208:BH208),(Input!$G$153*(1+rvanilla)^0.5)/A11stdlife))</f>
        <v>2.243767046656741E-2</v>
      </c>
      <c r="BJ208" s="18"/>
      <c r="BK208" s="1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idden="1" outlineLevel="2">
      <c r="A209" s="18"/>
      <c r="B209" s="18"/>
      <c r="C209" s="36"/>
      <c r="D209" s="479"/>
      <c r="E209" s="283">
        <v>2</v>
      </c>
      <c r="F209" s="38"/>
      <c r="G209" s="391"/>
      <c r="H209" s="307"/>
      <c r="I209" s="164">
        <f>IF(A11stdlife="n/a","n/a",IF(I$3&gt;(A11stdlife+$E209),(Input!$H$153*(1+rvanilla)^0.5)-SUM($H209:H209),(Input!$H$153*(1+rvanilla)^0.5)/A11stdlife))</f>
        <v>3.210704419485449E-3</v>
      </c>
      <c r="J209" s="164">
        <f>IF(A11stdlife="n/a","n/a",IF(J$3&gt;(A11stdlife+$E209),(Input!$H$153*(1+rvanilla)^0.5)-SUM($H209:I209),(Input!$H$153*(1+rvanilla)^0.5)/A11stdlife))</f>
        <v>3.210704419485449E-3</v>
      </c>
      <c r="K209" s="164">
        <f>IF(A11stdlife="n/a","n/a",IF(K$3&gt;(A11stdlife+$E209),(Input!$H$153*(1+rvanilla)^0.5)-SUM($H209:J209),(Input!$H$153*(1+rvanilla)^0.5)/A11stdlife))</f>
        <v>3.210704419485449E-3</v>
      </c>
      <c r="L209" s="164">
        <f>IF(A11stdlife="n/a","n/a",IF(L$3&gt;(A11stdlife+$E209),(Input!$H$153*(1+rvanilla)^0.5)-SUM($H209:K209),(Input!$H$153*(1+rvanilla)^0.5)/A11stdlife))</f>
        <v>3.210704419485449E-3</v>
      </c>
      <c r="M209" s="164">
        <f>IF(A11stdlife="n/a","n/a",IF(M$3&gt;(A11stdlife+$E209),(Input!$H$153*(1+rvanilla)^0.5)-SUM($H209:L209),(Input!$H$153*(1+rvanilla)^0.5)/A11stdlife))</f>
        <v>3.210704419485449E-3</v>
      </c>
      <c r="N209" s="164">
        <f>IF(A11stdlife="n/a","n/a",IF(N$3&gt;(A11stdlife+$E209),(Input!$H$153*(1+rvanilla)^0.5)-SUM($H209:M209),(Input!$H$153*(1+rvanilla)^0.5)/A11stdlife))</f>
        <v>3.210704419485449E-3</v>
      </c>
      <c r="O209" s="164">
        <f>IF(A11stdlife="n/a","n/a",IF(O$3&gt;(A11stdlife+$E209),(Input!$H$153*(1+rvanilla)^0.5)-SUM($H209:N209),(Input!$H$153*(1+rvanilla)^0.5)/A11stdlife))</f>
        <v>3.210704419485449E-3</v>
      </c>
      <c r="P209" s="164">
        <f>IF(A11stdlife="n/a","n/a",IF(P$3&gt;(A11stdlife+$E209),(Input!$H$153*(1+rvanilla)^0.5)-SUM($H209:O209),(Input!$H$153*(1+rvanilla)^0.5)/A11stdlife))</f>
        <v>3.210704419485449E-3</v>
      </c>
      <c r="Q209" s="164">
        <f>IF(A11stdlife="n/a","n/a",IF(Q$3&gt;(A11stdlife+$E209),(Input!$H$153*(1+rvanilla)^0.5)-SUM($H209:P209),(Input!$H$153*(1+rvanilla)^0.5)/A11stdlife))</f>
        <v>3.210704419485449E-3</v>
      </c>
      <c r="R209" s="164">
        <f>IF(A11stdlife="n/a","n/a",IF(R$3&gt;(A11stdlife+$E209),(Input!$H$153*(1+rvanilla)^0.5)-SUM($H209:Q209),(Input!$H$153*(1+rvanilla)^0.5)/A11stdlife))</f>
        <v>3.210704419485449E-3</v>
      </c>
      <c r="S209" s="164">
        <f>IF(A11stdlife="n/a","n/a",IF(S$3&gt;(A11stdlife+$E209),(Input!$H$153*(1+rvanilla)^0.5)-SUM($H209:R209),(Input!$H$153*(1+rvanilla)^0.5)/A11stdlife))</f>
        <v>3.210704419485449E-3</v>
      </c>
      <c r="T209" s="164">
        <f>IF(A11stdlife="n/a","n/a",IF(T$3&gt;(A11stdlife+$E209),(Input!$H$153*(1+rvanilla)^0.5)-SUM($H209:S209),(Input!$H$153*(1+rvanilla)^0.5)/A11stdlife))</f>
        <v>3.210704419485449E-3</v>
      </c>
      <c r="U209" s="164">
        <f>IF(A11stdlife="n/a","n/a",IF(U$3&gt;(A11stdlife+$E209),(Input!$H$153*(1+rvanilla)^0.5)-SUM($H209:T209),(Input!$H$153*(1+rvanilla)^0.5)/A11stdlife))</f>
        <v>3.210704419485449E-3</v>
      </c>
      <c r="V209" s="164">
        <f>IF(A11stdlife="n/a","n/a",IF(V$3&gt;(A11stdlife+$E209),(Input!$H$153*(1+rvanilla)^0.5)-SUM($H209:U209),(Input!$H$153*(1+rvanilla)^0.5)/A11stdlife))</f>
        <v>3.210704419485449E-3</v>
      </c>
      <c r="W209" s="164">
        <f>IF(A11stdlife="n/a","n/a",IF(W$3&gt;(A11stdlife+$E209),(Input!$H$153*(1+rvanilla)^0.5)-SUM($H209:V209),(Input!$H$153*(1+rvanilla)^0.5)/A11stdlife))</f>
        <v>3.210704419485449E-3</v>
      </c>
      <c r="X209" s="164">
        <f>IF(A11stdlife="n/a","n/a",IF(X$3&gt;(A11stdlife+$E209),(Input!$H$153*(1+rvanilla)^0.5)-SUM($H209:W209),(Input!$H$153*(1+rvanilla)^0.5)/A11stdlife))</f>
        <v>3.210704419485449E-3</v>
      </c>
      <c r="Y209" s="164">
        <f>IF(A11stdlife="n/a","n/a",IF(Y$3&gt;(A11stdlife+$E209),(Input!$H$153*(1+rvanilla)^0.5)-SUM($H209:X209),(Input!$H$153*(1+rvanilla)^0.5)/A11stdlife))</f>
        <v>3.210704419485449E-3</v>
      </c>
      <c r="Z209" s="164">
        <f>IF(A11stdlife="n/a","n/a",IF(Z$3&gt;(A11stdlife+$E209),(Input!$H$153*(1+rvanilla)^0.5)-SUM($H209:Y209),(Input!$H$153*(1+rvanilla)^0.5)/A11stdlife))</f>
        <v>3.210704419485449E-3</v>
      </c>
      <c r="AA209" s="164">
        <f>IF(A11stdlife="n/a","n/a",IF(AA$3&gt;(A11stdlife+$E209),(Input!$H$153*(1+rvanilla)^0.5)-SUM($H209:Z209),(Input!$H$153*(1+rvanilla)^0.5)/A11stdlife))</f>
        <v>3.210704419485449E-3</v>
      </c>
      <c r="AB209" s="164">
        <f>IF(A11stdlife="n/a","n/a",IF(AB$3&gt;(A11stdlife+$E209),(Input!$H$153*(1+rvanilla)^0.5)-SUM($H209:AA209),(Input!$H$153*(1+rvanilla)^0.5)/A11stdlife))</f>
        <v>3.210704419485449E-3</v>
      </c>
      <c r="AC209" s="164">
        <f>IF(A11stdlife="n/a","n/a",IF(AC$3&gt;(A11stdlife+$E209),(Input!$H$153*(1+rvanilla)^0.5)-SUM($H209:AB209),(Input!$H$153*(1+rvanilla)^0.5)/A11stdlife))</f>
        <v>3.210704419485449E-3</v>
      </c>
      <c r="AD209" s="164">
        <f>IF(A11stdlife="n/a","n/a",IF(AD$3&gt;(A11stdlife+$E209),(Input!$H$153*(1+rvanilla)^0.5)-SUM($H209:AC209),(Input!$H$153*(1+rvanilla)^0.5)/A11stdlife))</f>
        <v>3.210704419485449E-3</v>
      </c>
      <c r="AE209" s="164">
        <f>IF(A11stdlife="n/a","n/a",IF(AE$3&gt;(A11stdlife+$E209),(Input!$H$153*(1+rvanilla)^0.5)-SUM($H209:AD209),(Input!$H$153*(1+rvanilla)^0.5)/A11stdlife))</f>
        <v>3.210704419485449E-3</v>
      </c>
      <c r="AF209" s="164">
        <f>IF(A11stdlife="n/a","n/a",IF(AF$3&gt;(A11stdlife+$E209),(Input!$H$153*(1+rvanilla)^0.5)-SUM($H209:AE209),(Input!$H$153*(1+rvanilla)^0.5)/A11stdlife))</f>
        <v>3.210704419485449E-3</v>
      </c>
      <c r="AG209" s="164">
        <f>IF(A11stdlife="n/a","n/a",IF(AG$3&gt;(A11stdlife+$E209),(Input!$H$153*(1+rvanilla)^0.5)-SUM($H209:AF209),(Input!$H$153*(1+rvanilla)^0.5)/A11stdlife))</f>
        <v>3.210704419485449E-3</v>
      </c>
      <c r="AH209" s="164">
        <f>IF(A11stdlife="n/a","n/a",IF(AH$3&gt;(A11stdlife+$E209),(Input!$H$153*(1+rvanilla)^0.5)-SUM($H209:AG209),(Input!$H$153*(1+rvanilla)^0.5)/A11stdlife))</f>
        <v>3.210704419485449E-3</v>
      </c>
      <c r="AI209" s="164">
        <f>IF(A11stdlife="n/a","n/a",IF(AI$3&gt;(A11stdlife+$E209),(Input!$H$153*(1+rvanilla)^0.5)-SUM($H209:AH209),(Input!$H$153*(1+rvanilla)^0.5)/A11stdlife))</f>
        <v>3.210704419485449E-3</v>
      </c>
      <c r="AJ209" s="164">
        <f>IF(A11stdlife="n/a","n/a",IF(AJ$3&gt;(A11stdlife+$E209),(Input!$H$153*(1+rvanilla)^0.5)-SUM($H209:AI209),(Input!$H$153*(1+rvanilla)^0.5)/A11stdlife))</f>
        <v>3.210704419485449E-3</v>
      </c>
      <c r="AK209" s="164">
        <f>IF(A11stdlife="n/a","n/a",IF(AK$3&gt;(A11stdlife+$E209),(Input!$H$153*(1+rvanilla)^0.5)-SUM($H209:AJ209),(Input!$H$153*(1+rvanilla)^0.5)/A11stdlife))</f>
        <v>3.210704419485449E-3</v>
      </c>
      <c r="AL209" s="164">
        <f>IF(A11stdlife="n/a","n/a",IF(AL$3&gt;(A11stdlife+$E209),(Input!$H$153*(1+rvanilla)^0.5)-SUM($H209:AK209),(Input!$H$153*(1+rvanilla)^0.5)/A11stdlife))</f>
        <v>3.210704419485449E-3</v>
      </c>
      <c r="AM209" s="164">
        <f>IF(A11stdlife="n/a","n/a",IF(AM$3&gt;(A11stdlife+$E209),(Input!$H$153*(1+rvanilla)^0.5)-SUM($H209:AL209),(Input!$H$153*(1+rvanilla)^0.5)/A11stdlife))</f>
        <v>3.210704419485449E-3</v>
      </c>
      <c r="AN209" s="164">
        <f>IF(A11stdlife="n/a","n/a",IF(AN$3&gt;(A11stdlife+$E209),(Input!$H$153*(1+rvanilla)^0.5)-SUM($H209:AM209),(Input!$H$153*(1+rvanilla)^0.5)/A11stdlife))</f>
        <v>3.210704419485449E-3</v>
      </c>
      <c r="AO209" s="164">
        <f>IF(A11stdlife="n/a","n/a",IF(AO$3&gt;(A11stdlife+$E209),(Input!$H$153*(1+rvanilla)^0.5)-SUM($H209:AN209),(Input!$H$153*(1+rvanilla)^0.5)/A11stdlife))</f>
        <v>3.210704419485449E-3</v>
      </c>
      <c r="AP209" s="164">
        <f>IF(A11stdlife="n/a","n/a",IF(AP$3&gt;(A11stdlife+$E209),(Input!$H$153*(1+rvanilla)^0.5)-SUM($H209:AO209),(Input!$H$153*(1+rvanilla)^0.5)/A11stdlife))</f>
        <v>3.210704419485449E-3</v>
      </c>
      <c r="AQ209" s="164">
        <f>IF(A11stdlife="n/a","n/a",IF(AQ$3&gt;(A11stdlife+$E209),(Input!$H$153*(1+rvanilla)^0.5)-SUM($H209:AP209),(Input!$H$153*(1+rvanilla)^0.5)/A11stdlife))</f>
        <v>3.210704419485449E-3</v>
      </c>
      <c r="AR209" s="164">
        <f>IF(A11stdlife="n/a","n/a",IF(AR$3&gt;(A11stdlife+$E209),(Input!$H$153*(1+rvanilla)^0.5)-SUM($H209:AQ209),(Input!$H$153*(1+rvanilla)^0.5)/A11stdlife))</f>
        <v>3.210704419485449E-3</v>
      </c>
      <c r="AS209" s="164">
        <f>IF(A11stdlife="n/a","n/a",IF(AS$3&gt;(A11stdlife+$E209),(Input!$H$153*(1+rvanilla)^0.5)-SUM($H209:AR209),(Input!$H$153*(1+rvanilla)^0.5)/A11stdlife))</f>
        <v>3.210704419485449E-3</v>
      </c>
      <c r="AT209" s="164">
        <f>IF(A11stdlife="n/a","n/a",IF(AT$3&gt;(A11stdlife+$E209),(Input!$H$153*(1+rvanilla)^0.5)-SUM($H209:AS209),(Input!$H$153*(1+rvanilla)^0.5)/A11stdlife))</f>
        <v>3.210704419485449E-3</v>
      </c>
      <c r="AU209" s="164">
        <f>IF(A11stdlife="n/a","n/a",IF(AU$3&gt;(A11stdlife+$E209),(Input!$H$153*(1+rvanilla)^0.5)-SUM($H209:AT209),(Input!$H$153*(1+rvanilla)^0.5)/A11stdlife))</f>
        <v>3.210704419485449E-3</v>
      </c>
      <c r="AV209" s="164">
        <f>IF(A11stdlife="n/a","n/a",IF(AV$3&gt;(A11stdlife+$E209),(Input!$H$153*(1+rvanilla)^0.5)-SUM($H209:AU209),(Input!$H$153*(1+rvanilla)^0.5)/A11stdlife))</f>
        <v>3.210704419485449E-3</v>
      </c>
      <c r="AW209" s="164">
        <f>IF(A11stdlife="n/a","n/a",IF(AW$3&gt;(A11stdlife+$E209),(Input!$H$153*(1+rvanilla)^0.5)-SUM($H209:AV209),(Input!$H$153*(1+rvanilla)^0.5)/A11stdlife))</f>
        <v>3.210704419485449E-3</v>
      </c>
      <c r="AX209" s="164">
        <f>IF(A11stdlife="n/a","n/a",IF(AX$3&gt;(A11stdlife+$E209),(Input!$H$153*(1+rvanilla)^0.5)-SUM($H209:AW209),(Input!$H$153*(1+rvanilla)^0.5)/A11stdlife))</f>
        <v>3.210704419485449E-3</v>
      </c>
      <c r="AY209" s="164">
        <f>IF(A11stdlife="n/a","n/a",IF(AY$3&gt;(A11stdlife+$E209),(Input!$H$153*(1+rvanilla)^0.5)-SUM($H209:AX209),(Input!$H$153*(1+rvanilla)^0.5)/A11stdlife))</f>
        <v>3.210704419485449E-3</v>
      </c>
      <c r="AZ209" s="164">
        <f>IF(A11stdlife="n/a","n/a",IF(AZ$3&gt;(A11stdlife+$E209),(Input!$H$153*(1+rvanilla)^0.5)-SUM($H209:AY209),(Input!$H$153*(1+rvanilla)^0.5)/A11stdlife))</f>
        <v>3.210704419485449E-3</v>
      </c>
      <c r="BA209" s="164">
        <f>IF(A11stdlife="n/a","n/a",IF(BA$3&gt;(A11stdlife+$E209),(Input!$H$153*(1+rvanilla)^0.5)-SUM($H209:AZ209),(Input!$H$153*(1+rvanilla)^0.5)/A11stdlife))</f>
        <v>3.210704419485449E-3</v>
      </c>
      <c r="BB209" s="164">
        <f>IF(A11stdlife="n/a","n/a",IF(BB$3&gt;(A11stdlife+$E209),(Input!$H$153*(1+rvanilla)^0.5)-SUM($H209:BA209),(Input!$H$153*(1+rvanilla)^0.5)/A11stdlife))</f>
        <v>3.210704419485449E-3</v>
      </c>
      <c r="BC209" s="164">
        <f>IF(A11stdlife="n/a","n/a",IF(BC$3&gt;(A11stdlife+$E209),(Input!$H$153*(1+rvanilla)^0.5)-SUM($H209:BB209),(Input!$H$153*(1+rvanilla)^0.5)/A11stdlife))</f>
        <v>3.210704419485449E-3</v>
      </c>
      <c r="BD209" s="164">
        <f>IF(A11stdlife="n/a","n/a",IF(BD$3&gt;(A11stdlife+$E209),(Input!$H$153*(1+rvanilla)^0.5)-SUM($H209:BC209),(Input!$H$153*(1+rvanilla)^0.5)/A11stdlife))</f>
        <v>3.210704419485449E-3</v>
      </c>
      <c r="BE209" s="164">
        <f>IF(A11stdlife="n/a","n/a",IF(BE$3&gt;(A11stdlife+$E209),(Input!$H$153*(1+rvanilla)^0.5)-SUM($H209:BD209),(Input!$H$153*(1+rvanilla)^0.5)/A11stdlife))</f>
        <v>3.210704419485449E-3</v>
      </c>
      <c r="BF209" s="164">
        <f>IF(A11stdlife="n/a","n/a",IF(BF$3&gt;(A11stdlife+$E209),(Input!$H$153*(1+rvanilla)^0.5)-SUM($H209:BE209),(Input!$H$153*(1+rvanilla)^0.5)/A11stdlife))</f>
        <v>3.210704419485449E-3</v>
      </c>
      <c r="BG209" s="164">
        <f>IF(A11stdlife="n/a","n/a",IF(BG$3&gt;(A11stdlife+$E209),(Input!$H$153*(1+rvanilla)^0.5)-SUM($H209:BF209),(Input!$H$153*(1+rvanilla)^0.5)/A11stdlife))</f>
        <v>3.210704419485449E-3</v>
      </c>
      <c r="BH209" s="164">
        <f>IF(A11stdlife="n/a","n/a",IF(BH$3&gt;(A11stdlife+$E209),(Input!$H$153*(1+rvanilla)^0.5)-SUM($H209:BG209),(Input!$H$153*(1+rvanilla)^0.5)/A11stdlife))</f>
        <v>3.210704419485449E-3</v>
      </c>
      <c r="BI209" s="164">
        <f>IF(A11stdlife="n/a","n/a",IF(BI$3&gt;(A11stdlife+$E209),(Input!$H$153*(1+rvanilla)^0.5)-SUM($H209:BH209),(Input!$H$153*(1+rvanilla)^0.5)/A11stdlife))</f>
        <v>3.210704419485449E-3</v>
      </c>
      <c r="BJ209" s="18"/>
      <c r="BK209" s="18"/>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idden="1" outlineLevel="2">
      <c r="A210" s="18"/>
      <c r="B210" s="18"/>
      <c r="C210" s="36"/>
      <c r="D210" s="479"/>
      <c r="E210" s="283">
        <v>3</v>
      </c>
      <c r="F210" s="38"/>
      <c r="G210" s="391"/>
      <c r="H210" s="308"/>
      <c r="I210" s="307"/>
      <c r="J210" s="164">
        <f>IF(A11stdlife="n/a","n/a",IF(J$3&gt;(A11stdlife+$E210),(Input!$I$153*(1+rvanilla)^0.5)-SUM($I210:I210),(Input!$I$153*(1+rvanilla)^0.5)/A11stdlife))</f>
        <v>2.9392529412593017E-3</v>
      </c>
      <c r="K210" s="164">
        <f>IF(A11stdlife="n/a","n/a",IF(K$3&gt;(A11stdlife+$E210),(Input!$I$153*(1+rvanilla)^0.5)-SUM($I210:J210),(Input!$I$153*(1+rvanilla)^0.5)/A11stdlife))</f>
        <v>2.9392529412593017E-3</v>
      </c>
      <c r="L210" s="164">
        <f>IF(A11stdlife="n/a","n/a",IF(L$3&gt;(A11stdlife+$E210),(Input!$I$153*(1+rvanilla)^0.5)-SUM($I210:K210),(Input!$I$153*(1+rvanilla)^0.5)/A11stdlife))</f>
        <v>2.9392529412593017E-3</v>
      </c>
      <c r="M210" s="164">
        <f>IF(A11stdlife="n/a","n/a",IF(M$3&gt;(A11stdlife+$E210),(Input!$I$153*(1+rvanilla)^0.5)-SUM($I210:L210),(Input!$I$153*(1+rvanilla)^0.5)/A11stdlife))</f>
        <v>2.9392529412593017E-3</v>
      </c>
      <c r="N210" s="164">
        <f>IF(A11stdlife="n/a","n/a",IF(N$3&gt;(A11stdlife+$E210),(Input!$I$153*(1+rvanilla)^0.5)-SUM($I210:M210),(Input!$I$153*(1+rvanilla)^0.5)/A11stdlife))</f>
        <v>2.9392529412593017E-3</v>
      </c>
      <c r="O210" s="164">
        <f>IF(A11stdlife="n/a","n/a",IF(O$3&gt;(A11stdlife+$E210),(Input!$I$153*(1+rvanilla)^0.5)-SUM($I210:N210),(Input!$I$153*(1+rvanilla)^0.5)/A11stdlife))</f>
        <v>2.9392529412593017E-3</v>
      </c>
      <c r="P210" s="164">
        <f>IF(A11stdlife="n/a","n/a",IF(P$3&gt;(A11stdlife+$E210),(Input!$I$153*(1+rvanilla)^0.5)-SUM($I210:O210),(Input!$I$153*(1+rvanilla)^0.5)/A11stdlife))</f>
        <v>2.9392529412593017E-3</v>
      </c>
      <c r="Q210" s="164">
        <f>IF(A11stdlife="n/a","n/a",IF(Q$3&gt;(A11stdlife+$E210),(Input!$I$153*(1+rvanilla)^0.5)-SUM($I210:P210),(Input!$I$153*(1+rvanilla)^0.5)/A11stdlife))</f>
        <v>2.9392529412593017E-3</v>
      </c>
      <c r="R210" s="164">
        <f>IF(A11stdlife="n/a","n/a",IF(R$3&gt;(A11stdlife+$E210),(Input!$I$153*(1+rvanilla)^0.5)-SUM($I210:Q210),(Input!$I$153*(1+rvanilla)^0.5)/A11stdlife))</f>
        <v>2.9392529412593017E-3</v>
      </c>
      <c r="S210" s="164">
        <f>IF(A11stdlife="n/a","n/a",IF(S$3&gt;(A11stdlife+$E210),(Input!$I$153*(1+rvanilla)^0.5)-SUM($I210:R210),(Input!$I$153*(1+rvanilla)^0.5)/A11stdlife))</f>
        <v>2.9392529412593017E-3</v>
      </c>
      <c r="T210" s="164">
        <f>IF(A11stdlife="n/a","n/a",IF(T$3&gt;(A11stdlife+$E210),(Input!$I$153*(1+rvanilla)^0.5)-SUM($I210:S210),(Input!$I$153*(1+rvanilla)^0.5)/A11stdlife))</f>
        <v>2.9392529412593017E-3</v>
      </c>
      <c r="U210" s="164">
        <f>IF(A11stdlife="n/a","n/a",IF(U$3&gt;(A11stdlife+$E210),(Input!$I$153*(1+rvanilla)^0.5)-SUM($I210:T210),(Input!$I$153*(1+rvanilla)^0.5)/A11stdlife))</f>
        <v>2.9392529412593017E-3</v>
      </c>
      <c r="V210" s="164">
        <f>IF(A11stdlife="n/a","n/a",IF(V$3&gt;(A11stdlife+$E210),(Input!$I$153*(1+rvanilla)^0.5)-SUM($I210:U210),(Input!$I$153*(1+rvanilla)^0.5)/A11stdlife))</f>
        <v>2.9392529412593017E-3</v>
      </c>
      <c r="W210" s="164">
        <f>IF(A11stdlife="n/a","n/a",IF(W$3&gt;(A11stdlife+$E210),(Input!$I$153*(1+rvanilla)^0.5)-SUM($I210:V210),(Input!$I$153*(1+rvanilla)^0.5)/A11stdlife))</f>
        <v>2.9392529412593017E-3</v>
      </c>
      <c r="X210" s="164">
        <f>IF(A11stdlife="n/a","n/a",IF(X$3&gt;(A11stdlife+$E210),(Input!$I$153*(1+rvanilla)^0.5)-SUM($I210:W210),(Input!$I$153*(1+rvanilla)^0.5)/A11stdlife))</f>
        <v>2.9392529412593017E-3</v>
      </c>
      <c r="Y210" s="164">
        <f>IF(A11stdlife="n/a","n/a",IF(Y$3&gt;(A11stdlife+$E210),(Input!$I$153*(1+rvanilla)^0.5)-SUM($I210:X210),(Input!$I$153*(1+rvanilla)^0.5)/A11stdlife))</f>
        <v>2.9392529412593017E-3</v>
      </c>
      <c r="Z210" s="164">
        <f>IF(A11stdlife="n/a","n/a",IF(Z$3&gt;(A11stdlife+$E210),(Input!$I$153*(1+rvanilla)^0.5)-SUM($I210:Y210),(Input!$I$153*(1+rvanilla)^0.5)/A11stdlife))</f>
        <v>2.9392529412593017E-3</v>
      </c>
      <c r="AA210" s="164">
        <f>IF(A11stdlife="n/a","n/a",IF(AA$3&gt;(A11stdlife+$E210),(Input!$I$153*(1+rvanilla)^0.5)-SUM($I210:Z210),(Input!$I$153*(1+rvanilla)^0.5)/A11stdlife))</f>
        <v>2.9392529412593017E-3</v>
      </c>
      <c r="AB210" s="164">
        <f>IF(A11stdlife="n/a","n/a",IF(AB$3&gt;(A11stdlife+$E210),(Input!$I$153*(1+rvanilla)^0.5)-SUM($I210:AA210),(Input!$I$153*(1+rvanilla)^0.5)/A11stdlife))</f>
        <v>2.9392529412593017E-3</v>
      </c>
      <c r="AC210" s="164">
        <f>IF(A11stdlife="n/a","n/a",IF(AC$3&gt;(A11stdlife+$E210),(Input!$I$153*(1+rvanilla)^0.5)-SUM($I210:AB210),(Input!$I$153*(1+rvanilla)^0.5)/A11stdlife))</f>
        <v>2.9392529412593017E-3</v>
      </c>
      <c r="AD210" s="164">
        <f>IF(A11stdlife="n/a","n/a",IF(AD$3&gt;(A11stdlife+$E210),(Input!$I$153*(1+rvanilla)^0.5)-SUM($I210:AC210),(Input!$I$153*(1+rvanilla)^0.5)/A11stdlife))</f>
        <v>2.9392529412593017E-3</v>
      </c>
      <c r="AE210" s="164">
        <f>IF(A11stdlife="n/a","n/a",IF(AE$3&gt;(A11stdlife+$E210),(Input!$I$153*(1+rvanilla)^0.5)-SUM($I210:AD210),(Input!$I$153*(1+rvanilla)^0.5)/A11stdlife))</f>
        <v>2.9392529412593017E-3</v>
      </c>
      <c r="AF210" s="164">
        <f>IF(A11stdlife="n/a","n/a",IF(AF$3&gt;(A11stdlife+$E210),(Input!$I$153*(1+rvanilla)^0.5)-SUM($I210:AE210),(Input!$I$153*(1+rvanilla)^0.5)/A11stdlife))</f>
        <v>2.9392529412593017E-3</v>
      </c>
      <c r="AG210" s="164">
        <f>IF(A11stdlife="n/a","n/a",IF(AG$3&gt;(A11stdlife+$E210),(Input!$I$153*(1+rvanilla)^0.5)-SUM($I210:AF210),(Input!$I$153*(1+rvanilla)^0.5)/A11stdlife))</f>
        <v>2.9392529412593017E-3</v>
      </c>
      <c r="AH210" s="164">
        <f>IF(A11stdlife="n/a","n/a",IF(AH$3&gt;(A11stdlife+$E210),(Input!$I$153*(1+rvanilla)^0.5)-SUM($I210:AG210),(Input!$I$153*(1+rvanilla)^0.5)/A11stdlife))</f>
        <v>2.9392529412593017E-3</v>
      </c>
      <c r="AI210" s="164">
        <f>IF(A11stdlife="n/a","n/a",IF(AI$3&gt;(A11stdlife+$E210),(Input!$I$153*(1+rvanilla)^0.5)-SUM($I210:AH210),(Input!$I$153*(1+rvanilla)^0.5)/A11stdlife))</f>
        <v>2.9392529412593017E-3</v>
      </c>
      <c r="AJ210" s="164">
        <f>IF(A11stdlife="n/a","n/a",IF(AJ$3&gt;(A11stdlife+$E210),(Input!$I$153*(1+rvanilla)^0.5)-SUM($I210:AI210),(Input!$I$153*(1+rvanilla)^0.5)/A11stdlife))</f>
        <v>2.9392529412593017E-3</v>
      </c>
      <c r="AK210" s="164">
        <f>IF(A11stdlife="n/a","n/a",IF(AK$3&gt;(A11stdlife+$E210),(Input!$I$153*(1+rvanilla)^0.5)-SUM($I210:AJ210),(Input!$I$153*(1+rvanilla)^0.5)/A11stdlife))</f>
        <v>2.9392529412593017E-3</v>
      </c>
      <c r="AL210" s="164">
        <f>IF(A11stdlife="n/a","n/a",IF(AL$3&gt;(A11stdlife+$E210),(Input!$I$153*(1+rvanilla)^0.5)-SUM($I210:AK210),(Input!$I$153*(1+rvanilla)^0.5)/A11stdlife))</f>
        <v>2.9392529412593017E-3</v>
      </c>
      <c r="AM210" s="164">
        <f>IF(A11stdlife="n/a","n/a",IF(AM$3&gt;(A11stdlife+$E210),(Input!$I$153*(1+rvanilla)^0.5)-SUM($I210:AL210),(Input!$I$153*(1+rvanilla)^0.5)/A11stdlife))</f>
        <v>2.9392529412593017E-3</v>
      </c>
      <c r="AN210" s="164">
        <f>IF(A11stdlife="n/a","n/a",IF(AN$3&gt;(A11stdlife+$E210),(Input!$I$153*(1+rvanilla)^0.5)-SUM($I210:AM210),(Input!$I$153*(1+rvanilla)^0.5)/A11stdlife))</f>
        <v>2.9392529412593017E-3</v>
      </c>
      <c r="AO210" s="164">
        <f>IF(A11stdlife="n/a","n/a",IF(AO$3&gt;(A11stdlife+$E210),(Input!$I$153*(1+rvanilla)^0.5)-SUM($I210:AN210),(Input!$I$153*(1+rvanilla)^0.5)/A11stdlife))</f>
        <v>2.9392529412593017E-3</v>
      </c>
      <c r="AP210" s="164">
        <f>IF(A11stdlife="n/a","n/a",IF(AP$3&gt;(A11stdlife+$E210),(Input!$I$153*(1+rvanilla)^0.5)-SUM($I210:AO210),(Input!$I$153*(1+rvanilla)^0.5)/A11stdlife))</f>
        <v>2.9392529412593017E-3</v>
      </c>
      <c r="AQ210" s="164">
        <f>IF(A11stdlife="n/a","n/a",IF(AQ$3&gt;(A11stdlife+$E210),(Input!$I$153*(1+rvanilla)^0.5)-SUM($I210:AP210),(Input!$I$153*(1+rvanilla)^0.5)/A11stdlife))</f>
        <v>2.9392529412593017E-3</v>
      </c>
      <c r="AR210" s="164">
        <f>IF(A11stdlife="n/a","n/a",IF(AR$3&gt;(A11stdlife+$E210),(Input!$I$153*(1+rvanilla)^0.5)-SUM($I210:AQ210),(Input!$I$153*(1+rvanilla)^0.5)/A11stdlife))</f>
        <v>2.9392529412593017E-3</v>
      </c>
      <c r="AS210" s="164">
        <f>IF(A11stdlife="n/a","n/a",IF(AS$3&gt;(A11stdlife+$E210),(Input!$I$153*(1+rvanilla)^0.5)-SUM($I210:AR210),(Input!$I$153*(1+rvanilla)^0.5)/A11stdlife))</f>
        <v>2.9392529412593017E-3</v>
      </c>
      <c r="AT210" s="164">
        <f>IF(A11stdlife="n/a","n/a",IF(AT$3&gt;(A11stdlife+$E210),(Input!$I$153*(1+rvanilla)^0.5)-SUM($I210:AS210),(Input!$I$153*(1+rvanilla)^0.5)/A11stdlife))</f>
        <v>2.9392529412593017E-3</v>
      </c>
      <c r="AU210" s="164">
        <f>IF(A11stdlife="n/a","n/a",IF(AU$3&gt;(A11stdlife+$E210),(Input!$I$153*(1+rvanilla)^0.5)-SUM($I210:AT210),(Input!$I$153*(1+rvanilla)^0.5)/A11stdlife))</f>
        <v>2.9392529412593017E-3</v>
      </c>
      <c r="AV210" s="164">
        <f>IF(A11stdlife="n/a","n/a",IF(AV$3&gt;(A11stdlife+$E210),(Input!$I$153*(1+rvanilla)^0.5)-SUM($I210:AU210),(Input!$I$153*(1+rvanilla)^0.5)/A11stdlife))</f>
        <v>2.9392529412593017E-3</v>
      </c>
      <c r="AW210" s="164">
        <f>IF(A11stdlife="n/a","n/a",IF(AW$3&gt;(A11stdlife+$E210),(Input!$I$153*(1+rvanilla)^0.5)-SUM($I210:AV210),(Input!$I$153*(1+rvanilla)^0.5)/A11stdlife))</f>
        <v>2.9392529412593017E-3</v>
      </c>
      <c r="AX210" s="164">
        <f>IF(A11stdlife="n/a","n/a",IF(AX$3&gt;(A11stdlife+$E210),(Input!$I$153*(1+rvanilla)^0.5)-SUM($I210:AW210),(Input!$I$153*(1+rvanilla)^0.5)/A11stdlife))</f>
        <v>2.9392529412593017E-3</v>
      </c>
      <c r="AY210" s="164">
        <f>IF(A11stdlife="n/a","n/a",IF(AY$3&gt;(A11stdlife+$E210),(Input!$I$153*(1+rvanilla)^0.5)-SUM($I210:AX210),(Input!$I$153*(1+rvanilla)^0.5)/A11stdlife))</f>
        <v>2.9392529412593017E-3</v>
      </c>
      <c r="AZ210" s="164">
        <f>IF(A11stdlife="n/a","n/a",IF(AZ$3&gt;(A11stdlife+$E210),(Input!$I$153*(1+rvanilla)^0.5)-SUM($I210:AY210),(Input!$I$153*(1+rvanilla)^0.5)/A11stdlife))</f>
        <v>2.9392529412593017E-3</v>
      </c>
      <c r="BA210" s="164">
        <f>IF(A11stdlife="n/a","n/a",IF(BA$3&gt;(A11stdlife+$E210),(Input!$I$153*(1+rvanilla)^0.5)-SUM($I210:AZ210),(Input!$I$153*(1+rvanilla)^0.5)/A11stdlife))</f>
        <v>2.9392529412593017E-3</v>
      </c>
      <c r="BB210" s="164">
        <f>IF(A11stdlife="n/a","n/a",IF(BB$3&gt;(A11stdlife+$E210),(Input!$I$153*(1+rvanilla)^0.5)-SUM($I210:BA210),(Input!$I$153*(1+rvanilla)^0.5)/A11stdlife))</f>
        <v>2.9392529412593017E-3</v>
      </c>
      <c r="BC210" s="164">
        <f>IF(A11stdlife="n/a","n/a",IF(BC$3&gt;(A11stdlife+$E210),(Input!$I$153*(1+rvanilla)^0.5)-SUM($I210:BB210),(Input!$I$153*(1+rvanilla)^0.5)/A11stdlife))</f>
        <v>2.9392529412593017E-3</v>
      </c>
      <c r="BD210" s="164">
        <f>IF(A11stdlife="n/a","n/a",IF(BD$3&gt;(A11stdlife+$E210),(Input!$I$153*(1+rvanilla)^0.5)-SUM($I210:BC210),(Input!$I$153*(1+rvanilla)^0.5)/A11stdlife))</f>
        <v>2.9392529412593017E-3</v>
      </c>
      <c r="BE210" s="164">
        <f>IF(A11stdlife="n/a","n/a",IF(BE$3&gt;(A11stdlife+$E210),(Input!$I$153*(1+rvanilla)^0.5)-SUM($I210:BD210),(Input!$I$153*(1+rvanilla)^0.5)/A11stdlife))</f>
        <v>2.9392529412593017E-3</v>
      </c>
      <c r="BF210" s="164">
        <f>IF(A11stdlife="n/a","n/a",IF(BF$3&gt;(A11stdlife+$E210),(Input!$I$153*(1+rvanilla)^0.5)-SUM($I210:BE210),(Input!$I$153*(1+rvanilla)^0.5)/A11stdlife))</f>
        <v>2.9392529412593017E-3</v>
      </c>
      <c r="BG210" s="164">
        <f>IF(A11stdlife="n/a","n/a",IF(BG$3&gt;(A11stdlife+$E210),(Input!$I$153*(1+rvanilla)^0.5)-SUM($I210:BF210),(Input!$I$153*(1+rvanilla)^0.5)/A11stdlife))</f>
        <v>2.9392529412593017E-3</v>
      </c>
      <c r="BH210" s="164">
        <f>IF(A11stdlife="n/a","n/a",IF(BH$3&gt;(A11stdlife+$E210),(Input!$I$153*(1+rvanilla)^0.5)-SUM($I210:BG210),(Input!$I$153*(1+rvanilla)^0.5)/A11stdlife))</f>
        <v>2.9392529412593017E-3</v>
      </c>
      <c r="BI210" s="164">
        <f>IF(A11stdlife="n/a","n/a",IF(BI$3&gt;(A11stdlife+$E210),(Input!$I$153*(1+rvanilla)^0.5)-SUM($I210:BH210),(Input!$I$153*(1+rvanilla)^0.5)/A11stdlife))</f>
        <v>2.9392529412593017E-3</v>
      </c>
      <c r="BJ210" s="18"/>
      <c r="BK210" s="18"/>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2">
      <c r="A211" s="18"/>
      <c r="B211" s="18"/>
      <c r="C211" s="36"/>
      <c r="D211" s="479"/>
      <c r="E211" s="283">
        <v>4</v>
      </c>
      <c r="F211" s="38"/>
      <c r="G211" s="391"/>
      <c r="H211" s="308"/>
      <c r="I211" s="308"/>
      <c r="J211" s="307"/>
      <c r="K211" s="164">
        <f>IF(A11stdlife="n/a","n/a",IF(K$3&gt;(A11stdlife+$E211),(Input!$J$153*(1+rvanilla)^0.5)-SUM($J211:J211),(Input!$J$153*(1+rvanilla)^0.5)/A11stdlife))</f>
        <v>3.0787734472480983E-3</v>
      </c>
      <c r="L211" s="164">
        <f>IF(A11stdlife="n/a","n/a",IF(L$3&gt;(A11stdlife+$E211),(Input!$J$153*(1+rvanilla)^0.5)-SUM($J211:K211),(Input!$J$153*(1+rvanilla)^0.5)/A11stdlife))</f>
        <v>3.0787734472480983E-3</v>
      </c>
      <c r="M211" s="164">
        <f>IF(A11stdlife="n/a","n/a",IF(M$3&gt;(A11stdlife+$E211),(Input!$J$153*(1+rvanilla)^0.5)-SUM($J211:L211),(Input!$J$153*(1+rvanilla)^0.5)/A11stdlife))</f>
        <v>3.0787734472480983E-3</v>
      </c>
      <c r="N211" s="164">
        <f>IF(A11stdlife="n/a","n/a",IF(N$3&gt;(A11stdlife+$E211),(Input!$J$153*(1+rvanilla)^0.5)-SUM($J211:M211),(Input!$J$153*(1+rvanilla)^0.5)/A11stdlife))</f>
        <v>3.0787734472480983E-3</v>
      </c>
      <c r="O211" s="164">
        <f>IF(A11stdlife="n/a","n/a",IF(O$3&gt;(A11stdlife+$E211),(Input!$J$153*(1+rvanilla)^0.5)-SUM($J211:N211),(Input!$J$153*(1+rvanilla)^0.5)/A11stdlife))</f>
        <v>3.0787734472480983E-3</v>
      </c>
      <c r="P211" s="164">
        <f>IF(A11stdlife="n/a","n/a",IF(P$3&gt;(A11stdlife+$E211),(Input!$J$153*(1+rvanilla)^0.5)-SUM($J211:O211),(Input!$J$153*(1+rvanilla)^0.5)/A11stdlife))</f>
        <v>3.0787734472480983E-3</v>
      </c>
      <c r="Q211" s="164">
        <f>IF(A11stdlife="n/a","n/a",IF(Q$3&gt;(A11stdlife+$E211),(Input!$J$153*(1+rvanilla)^0.5)-SUM($J211:P211),(Input!$J$153*(1+rvanilla)^0.5)/A11stdlife))</f>
        <v>3.0787734472480983E-3</v>
      </c>
      <c r="R211" s="164">
        <f>IF(A11stdlife="n/a","n/a",IF(R$3&gt;(A11stdlife+$E211),(Input!$J$153*(1+rvanilla)^0.5)-SUM($J211:Q211),(Input!$J$153*(1+rvanilla)^0.5)/A11stdlife))</f>
        <v>3.0787734472480983E-3</v>
      </c>
      <c r="S211" s="164">
        <f>IF(A11stdlife="n/a","n/a",IF(S$3&gt;(A11stdlife+$E211),(Input!$J$153*(1+rvanilla)^0.5)-SUM($J211:R211),(Input!$J$153*(1+rvanilla)^0.5)/A11stdlife))</f>
        <v>3.0787734472480983E-3</v>
      </c>
      <c r="T211" s="164">
        <f>IF(A11stdlife="n/a","n/a",IF(T$3&gt;(A11stdlife+$E211),(Input!$J$153*(1+rvanilla)^0.5)-SUM($J211:S211),(Input!$J$153*(1+rvanilla)^0.5)/A11stdlife))</f>
        <v>3.0787734472480983E-3</v>
      </c>
      <c r="U211" s="164">
        <f>IF(A11stdlife="n/a","n/a",IF(U$3&gt;(A11stdlife+$E211),(Input!$J$153*(1+rvanilla)^0.5)-SUM($J211:T211),(Input!$J$153*(1+rvanilla)^0.5)/A11stdlife))</f>
        <v>3.0787734472480983E-3</v>
      </c>
      <c r="V211" s="164">
        <f>IF(A11stdlife="n/a","n/a",IF(V$3&gt;(A11stdlife+$E211),(Input!$J$153*(1+rvanilla)^0.5)-SUM($J211:U211),(Input!$J$153*(1+rvanilla)^0.5)/A11stdlife))</f>
        <v>3.0787734472480983E-3</v>
      </c>
      <c r="W211" s="164">
        <f>IF(A11stdlife="n/a","n/a",IF(W$3&gt;(A11stdlife+$E211),(Input!$J$153*(1+rvanilla)^0.5)-SUM($J211:V211),(Input!$J$153*(1+rvanilla)^0.5)/A11stdlife))</f>
        <v>3.0787734472480983E-3</v>
      </c>
      <c r="X211" s="164">
        <f>IF(A11stdlife="n/a","n/a",IF(X$3&gt;(A11stdlife+$E211),(Input!$J$153*(1+rvanilla)^0.5)-SUM($J211:W211),(Input!$J$153*(1+rvanilla)^0.5)/A11stdlife))</f>
        <v>3.0787734472480983E-3</v>
      </c>
      <c r="Y211" s="164">
        <f>IF(A11stdlife="n/a","n/a",IF(Y$3&gt;(A11stdlife+$E211),(Input!$J$153*(1+rvanilla)^0.5)-SUM($J211:X211),(Input!$J$153*(1+rvanilla)^0.5)/A11stdlife))</f>
        <v>3.0787734472480983E-3</v>
      </c>
      <c r="Z211" s="164">
        <f>IF(A11stdlife="n/a","n/a",IF(Z$3&gt;(A11stdlife+$E211),(Input!$J$153*(1+rvanilla)^0.5)-SUM($J211:Y211),(Input!$J$153*(1+rvanilla)^0.5)/A11stdlife))</f>
        <v>3.0787734472480983E-3</v>
      </c>
      <c r="AA211" s="164">
        <f>IF(A11stdlife="n/a","n/a",IF(AA$3&gt;(A11stdlife+$E211),(Input!$J$153*(1+rvanilla)^0.5)-SUM($J211:Z211),(Input!$J$153*(1+rvanilla)^0.5)/A11stdlife))</f>
        <v>3.0787734472480983E-3</v>
      </c>
      <c r="AB211" s="164">
        <f>IF(A11stdlife="n/a","n/a",IF(AB$3&gt;(A11stdlife+$E211),(Input!$J$153*(1+rvanilla)^0.5)-SUM($J211:AA211),(Input!$J$153*(1+rvanilla)^0.5)/A11stdlife))</f>
        <v>3.0787734472480983E-3</v>
      </c>
      <c r="AC211" s="164">
        <f>IF(A11stdlife="n/a","n/a",IF(AC$3&gt;(A11stdlife+$E211),(Input!$J$153*(1+rvanilla)^0.5)-SUM($J211:AB211),(Input!$J$153*(1+rvanilla)^0.5)/A11stdlife))</f>
        <v>3.0787734472480983E-3</v>
      </c>
      <c r="AD211" s="164">
        <f>IF(A11stdlife="n/a","n/a",IF(AD$3&gt;(A11stdlife+$E211),(Input!$J$153*(1+rvanilla)^0.5)-SUM($J211:AC211),(Input!$J$153*(1+rvanilla)^0.5)/A11stdlife))</f>
        <v>3.0787734472480983E-3</v>
      </c>
      <c r="AE211" s="164">
        <f>IF(A11stdlife="n/a","n/a",IF(AE$3&gt;(A11stdlife+$E211),(Input!$J$153*(1+rvanilla)^0.5)-SUM($J211:AD211),(Input!$J$153*(1+rvanilla)^0.5)/A11stdlife))</f>
        <v>3.0787734472480983E-3</v>
      </c>
      <c r="AF211" s="164">
        <f>IF(A11stdlife="n/a","n/a",IF(AF$3&gt;(A11stdlife+$E211),(Input!$J$153*(1+rvanilla)^0.5)-SUM($J211:AE211),(Input!$J$153*(1+rvanilla)^0.5)/A11stdlife))</f>
        <v>3.0787734472480983E-3</v>
      </c>
      <c r="AG211" s="164">
        <f>IF(A11stdlife="n/a","n/a",IF(AG$3&gt;(A11stdlife+$E211),(Input!$J$153*(1+rvanilla)^0.5)-SUM($J211:AF211),(Input!$J$153*(1+rvanilla)^0.5)/A11stdlife))</f>
        <v>3.0787734472480983E-3</v>
      </c>
      <c r="AH211" s="164">
        <f>IF(A11stdlife="n/a","n/a",IF(AH$3&gt;(A11stdlife+$E211),(Input!$J$153*(1+rvanilla)^0.5)-SUM($J211:AG211),(Input!$J$153*(1+rvanilla)^0.5)/A11stdlife))</f>
        <v>3.0787734472480983E-3</v>
      </c>
      <c r="AI211" s="164">
        <f>IF(A11stdlife="n/a","n/a",IF(AI$3&gt;(A11stdlife+$E211),(Input!$J$153*(1+rvanilla)^0.5)-SUM($J211:AH211),(Input!$J$153*(1+rvanilla)^0.5)/A11stdlife))</f>
        <v>3.0787734472480983E-3</v>
      </c>
      <c r="AJ211" s="164">
        <f>IF(A11stdlife="n/a","n/a",IF(AJ$3&gt;(A11stdlife+$E211),(Input!$J$153*(1+rvanilla)^0.5)-SUM($J211:AI211),(Input!$J$153*(1+rvanilla)^0.5)/A11stdlife))</f>
        <v>3.0787734472480983E-3</v>
      </c>
      <c r="AK211" s="164">
        <f>IF(A11stdlife="n/a","n/a",IF(AK$3&gt;(A11stdlife+$E211),(Input!$J$153*(1+rvanilla)^0.5)-SUM($J211:AJ211),(Input!$J$153*(1+rvanilla)^0.5)/A11stdlife))</f>
        <v>3.0787734472480983E-3</v>
      </c>
      <c r="AL211" s="164">
        <f>IF(A11stdlife="n/a","n/a",IF(AL$3&gt;(A11stdlife+$E211),(Input!$J$153*(1+rvanilla)^0.5)-SUM($J211:AK211),(Input!$J$153*(1+rvanilla)^0.5)/A11stdlife))</f>
        <v>3.0787734472480983E-3</v>
      </c>
      <c r="AM211" s="164">
        <f>IF(A11stdlife="n/a","n/a",IF(AM$3&gt;(A11stdlife+$E211),(Input!$J$153*(1+rvanilla)^0.5)-SUM($J211:AL211),(Input!$J$153*(1+rvanilla)^0.5)/A11stdlife))</f>
        <v>3.0787734472480983E-3</v>
      </c>
      <c r="AN211" s="164">
        <f>IF(A11stdlife="n/a","n/a",IF(AN$3&gt;(A11stdlife+$E211),(Input!$J$153*(1+rvanilla)^0.5)-SUM($J211:AM211),(Input!$J$153*(1+rvanilla)^0.5)/A11stdlife))</f>
        <v>3.0787734472480983E-3</v>
      </c>
      <c r="AO211" s="164">
        <f>IF(A11stdlife="n/a","n/a",IF(AO$3&gt;(A11stdlife+$E211),(Input!$J$153*(1+rvanilla)^0.5)-SUM($J211:AN211),(Input!$J$153*(1+rvanilla)^0.5)/A11stdlife))</f>
        <v>3.0787734472480983E-3</v>
      </c>
      <c r="AP211" s="164">
        <f>IF(A11stdlife="n/a","n/a",IF(AP$3&gt;(A11stdlife+$E211),(Input!$J$153*(1+rvanilla)^0.5)-SUM($J211:AO211),(Input!$J$153*(1+rvanilla)^0.5)/A11stdlife))</f>
        <v>3.0787734472480983E-3</v>
      </c>
      <c r="AQ211" s="164">
        <f>IF(A11stdlife="n/a","n/a",IF(AQ$3&gt;(A11stdlife+$E211),(Input!$J$153*(1+rvanilla)^0.5)-SUM($J211:AP211),(Input!$J$153*(1+rvanilla)^0.5)/A11stdlife))</f>
        <v>3.0787734472480983E-3</v>
      </c>
      <c r="AR211" s="164">
        <f>IF(A11stdlife="n/a","n/a",IF(AR$3&gt;(A11stdlife+$E211),(Input!$J$153*(1+rvanilla)^0.5)-SUM($J211:AQ211),(Input!$J$153*(1+rvanilla)^0.5)/A11stdlife))</f>
        <v>3.0787734472480983E-3</v>
      </c>
      <c r="AS211" s="164">
        <f>IF(A11stdlife="n/a","n/a",IF(AS$3&gt;(A11stdlife+$E211),(Input!$J$153*(1+rvanilla)^0.5)-SUM($J211:AR211),(Input!$J$153*(1+rvanilla)^0.5)/A11stdlife))</f>
        <v>3.0787734472480983E-3</v>
      </c>
      <c r="AT211" s="164">
        <f>IF(A11stdlife="n/a","n/a",IF(AT$3&gt;(A11stdlife+$E211),(Input!$J$153*(1+rvanilla)^0.5)-SUM($J211:AS211),(Input!$J$153*(1+rvanilla)^0.5)/A11stdlife))</f>
        <v>3.0787734472480983E-3</v>
      </c>
      <c r="AU211" s="164">
        <f>IF(A11stdlife="n/a","n/a",IF(AU$3&gt;(A11stdlife+$E211),(Input!$J$153*(1+rvanilla)^0.5)-SUM($J211:AT211),(Input!$J$153*(1+rvanilla)^0.5)/A11stdlife))</f>
        <v>3.0787734472480983E-3</v>
      </c>
      <c r="AV211" s="164">
        <f>IF(A11stdlife="n/a","n/a",IF(AV$3&gt;(A11stdlife+$E211),(Input!$J$153*(1+rvanilla)^0.5)-SUM($J211:AU211),(Input!$J$153*(1+rvanilla)^0.5)/A11stdlife))</f>
        <v>3.0787734472480983E-3</v>
      </c>
      <c r="AW211" s="164">
        <f>IF(A11stdlife="n/a","n/a",IF(AW$3&gt;(A11stdlife+$E211),(Input!$J$153*(1+rvanilla)^0.5)-SUM($J211:AV211),(Input!$J$153*(1+rvanilla)^0.5)/A11stdlife))</f>
        <v>3.0787734472480983E-3</v>
      </c>
      <c r="AX211" s="164">
        <f>IF(A11stdlife="n/a","n/a",IF(AX$3&gt;(A11stdlife+$E211),(Input!$J$153*(1+rvanilla)^0.5)-SUM($J211:AW211),(Input!$J$153*(1+rvanilla)^0.5)/A11stdlife))</f>
        <v>3.0787734472480983E-3</v>
      </c>
      <c r="AY211" s="164">
        <f>IF(A11stdlife="n/a","n/a",IF(AY$3&gt;(A11stdlife+$E211),(Input!$J$153*(1+rvanilla)^0.5)-SUM($J211:AX211),(Input!$J$153*(1+rvanilla)^0.5)/A11stdlife))</f>
        <v>3.0787734472480983E-3</v>
      </c>
      <c r="AZ211" s="164">
        <f>IF(A11stdlife="n/a","n/a",IF(AZ$3&gt;(A11stdlife+$E211),(Input!$J$153*(1+rvanilla)^0.5)-SUM($J211:AY211),(Input!$J$153*(1+rvanilla)^0.5)/A11stdlife))</f>
        <v>3.0787734472480983E-3</v>
      </c>
      <c r="BA211" s="164">
        <f>IF(A11stdlife="n/a","n/a",IF(BA$3&gt;(A11stdlife+$E211),(Input!$J$153*(1+rvanilla)^0.5)-SUM($J211:AZ211),(Input!$J$153*(1+rvanilla)^0.5)/A11stdlife))</f>
        <v>3.0787734472480983E-3</v>
      </c>
      <c r="BB211" s="164">
        <f>IF(A11stdlife="n/a","n/a",IF(BB$3&gt;(A11stdlife+$E211),(Input!$J$153*(1+rvanilla)^0.5)-SUM($J211:BA211),(Input!$J$153*(1+rvanilla)^0.5)/A11stdlife))</f>
        <v>3.0787734472480983E-3</v>
      </c>
      <c r="BC211" s="164">
        <f>IF(A11stdlife="n/a","n/a",IF(BC$3&gt;(A11stdlife+$E211),(Input!$J$153*(1+rvanilla)^0.5)-SUM($J211:BB211),(Input!$J$153*(1+rvanilla)^0.5)/A11stdlife))</f>
        <v>3.0787734472480983E-3</v>
      </c>
      <c r="BD211" s="164">
        <f>IF(A11stdlife="n/a","n/a",IF(BD$3&gt;(A11stdlife+$E211),(Input!$J$153*(1+rvanilla)^0.5)-SUM($J211:BC211),(Input!$J$153*(1+rvanilla)^0.5)/A11stdlife))</f>
        <v>3.0787734472480983E-3</v>
      </c>
      <c r="BE211" s="164">
        <f>IF(A11stdlife="n/a","n/a",IF(BE$3&gt;(A11stdlife+$E211),(Input!$J$153*(1+rvanilla)^0.5)-SUM($J211:BD211),(Input!$J$153*(1+rvanilla)^0.5)/A11stdlife))</f>
        <v>3.0787734472480983E-3</v>
      </c>
      <c r="BF211" s="164">
        <f>IF(A11stdlife="n/a","n/a",IF(BF$3&gt;(A11stdlife+$E211),(Input!$J$153*(1+rvanilla)^0.5)-SUM($J211:BE211),(Input!$J$153*(1+rvanilla)^0.5)/A11stdlife))</f>
        <v>3.0787734472480983E-3</v>
      </c>
      <c r="BG211" s="164">
        <f>IF(A11stdlife="n/a","n/a",IF(BG$3&gt;(A11stdlife+$E211),(Input!$J$153*(1+rvanilla)^0.5)-SUM($J211:BF211),(Input!$J$153*(1+rvanilla)^0.5)/A11stdlife))</f>
        <v>3.0787734472480983E-3</v>
      </c>
      <c r="BH211" s="164">
        <f>IF(A11stdlife="n/a","n/a",IF(BH$3&gt;(A11stdlife+$E211),(Input!$J$153*(1+rvanilla)^0.5)-SUM($J211:BG211),(Input!$J$153*(1+rvanilla)^0.5)/A11stdlife))</f>
        <v>3.0787734472480983E-3</v>
      </c>
      <c r="BI211" s="164">
        <f>IF(A11stdlife="n/a","n/a",IF(BI$3&gt;(A11stdlife+$E211),(Input!$J$153*(1+rvanilla)^0.5)-SUM($J211:BH211),(Input!$J$153*(1+rvanilla)^0.5)/A11stdlife))</f>
        <v>3.0787734472480983E-3</v>
      </c>
      <c r="BJ211" s="18"/>
      <c r="BK211" s="18"/>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idden="1" outlineLevel="2">
      <c r="A212" s="18"/>
      <c r="B212" s="18"/>
      <c r="C212" s="36"/>
      <c r="D212" s="479"/>
      <c r="E212" s="283">
        <v>5</v>
      </c>
      <c r="F212" s="38"/>
      <c r="G212" s="391"/>
      <c r="H212" s="308"/>
      <c r="I212" s="308"/>
      <c r="J212" s="308"/>
      <c r="K212" s="307"/>
      <c r="L212" s="164">
        <f>IF(A11stdlife="n/a","n/a",IF(L$3&gt;(A11stdlife+$E212),(Input!$K$153*(1+rvanilla)^0.5)-SUM($K212:K212),(Input!$K$153*(1+rvanilla)^0.5)/A11stdlife))</f>
        <v>3.905403007408928E-2</v>
      </c>
      <c r="M212" s="164">
        <f>IF(A11stdlife="n/a","n/a",IF(M$3&gt;(A11stdlife+$E212),(Input!$K$153*(1+rvanilla)^0.5)-SUM($K212:L212),(Input!$K$153*(1+rvanilla)^0.5)/A11stdlife))</f>
        <v>3.905403007408928E-2</v>
      </c>
      <c r="N212" s="164">
        <f>IF(A11stdlife="n/a","n/a",IF(N$3&gt;(A11stdlife+$E212),(Input!$K$153*(1+rvanilla)^0.5)-SUM($K212:M212),(Input!$K$153*(1+rvanilla)^0.5)/A11stdlife))</f>
        <v>3.905403007408928E-2</v>
      </c>
      <c r="O212" s="164">
        <f>IF(A11stdlife="n/a","n/a",IF(O$3&gt;(A11stdlife+$E212),(Input!$K$153*(1+rvanilla)^0.5)-SUM($K212:N212),(Input!$K$153*(1+rvanilla)^0.5)/A11stdlife))</f>
        <v>3.905403007408928E-2</v>
      </c>
      <c r="P212" s="164">
        <f>IF(A11stdlife="n/a","n/a",IF(P$3&gt;(A11stdlife+$E212),(Input!$K$153*(1+rvanilla)^0.5)-SUM($K212:O212),(Input!$K$153*(1+rvanilla)^0.5)/A11stdlife))</f>
        <v>3.905403007408928E-2</v>
      </c>
      <c r="Q212" s="164">
        <f>IF(A11stdlife="n/a","n/a",IF(Q$3&gt;(A11stdlife+$E212),(Input!$K$153*(1+rvanilla)^0.5)-SUM($K212:P212),(Input!$K$153*(1+rvanilla)^0.5)/A11stdlife))</f>
        <v>3.905403007408928E-2</v>
      </c>
      <c r="R212" s="164">
        <f>IF(A11stdlife="n/a","n/a",IF(R$3&gt;(A11stdlife+$E212),(Input!$K$153*(1+rvanilla)^0.5)-SUM($K212:Q212),(Input!$K$153*(1+rvanilla)^0.5)/A11stdlife))</f>
        <v>3.905403007408928E-2</v>
      </c>
      <c r="S212" s="164">
        <f>IF(A11stdlife="n/a","n/a",IF(S$3&gt;(A11stdlife+$E212),(Input!$K$153*(1+rvanilla)^0.5)-SUM($K212:R212),(Input!$K$153*(1+rvanilla)^0.5)/A11stdlife))</f>
        <v>3.905403007408928E-2</v>
      </c>
      <c r="T212" s="164">
        <f>IF(A11stdlife="n/a","n/a",IF(T$3&gt;(A11stdlife+$E212),(Input!$K$153*(1+rvanilla)^0.5)-SUM($K212:S212),(Input!$K$153*(1+rvanilla)^0.5)/A11stdlife))</f>
        <v>3.905403007408928E-2</v>
      </c>
      <c r="U212" s="164">
        <f>IF(A11stdlife="n/a","n/a",IF(U$3&gt;(A11stdlife+$E212),(Input!$K$153*(1+rvanilla)^0.5)-SUM($K212:T212),(Input!$K$153*(1+rvanilla)^0.5)/A11stdlife))</f>
        <v>3.905403007408928E-2</v>
      </c>
      <c r="V212" s="164">
        <f>IF(A11stdlife="n/a","n/a",IF(V$3&gt;(A11stdlife+$E212),(Input!$K$153*(1+rvanilla)^0.5)-SUM($K212:U212),(Input!$K$153*(1+rvanilla)^0.5)/A11stdlife))</f>
        <v>3.905403007408928E-2</v>
      </c>
      <c r="W212" s="164">
        <f>IF(A11stdlife="n/a","n/a",IF(W$3&gt;(A11stdlife+$E212),(Input!$K$153*(1+rvanilla)^0.5)-SUM($K212:V212),(Input!$K$153*(1+rvanilla)^0.5)/A11stdlife))</f>
        <v>3.905403007408928E-2</v>
      </c>
      <c r="X212" s="164">
        <f>IF(A11stdlife="n/a","n/a",IF(X$3&gt;(A11stdlife+$E212),(Input!$K$153*(1+rvanilla)^0.5)-SUM($K212:W212),(Input!$K$153*(1+rvanilla)^0.5)/A11stdlife))</f>
        <v>3.905403007408928E-2</v>
      </c>
      <c r="Y212" s="164">
        <f>IF(A11stdlife="n/a","n/a",IF(Y$3&gt;(A11stdlife+$E212),(Input!$K$153*(1+rvanilla)^0.5)-SUM($K212:X212),(Input!$K$153*(1+rvanilla)^0.5)/A11stdlife))</f>
        <v>3.905403007408928E-2</v>
      </c>
      <c r="Z212" s="164">
        <f>IF(A11stdlife="n/a","n/a",IF(Z$3&gt;(A11stdlife+$E212),(Input!$K$153*(1+rvanilla)^0.5)-SUM($K212:Y212),(Input!$K$153*(1+rvanilla)^0.5)/A11stdlife))</f>
        <v>3.905403007408928E-2</v>
      </c>
      <c r="AA212" s="164">
        <f>IF(A11stdlife="n/a","n/a",IF(AA$3&gt;(A11stdlife+$E212),(Input!$K$153*(1+rvanilla)^0.5)-SUM($K212:Z212),(Input!$K$153*(1+rvanilla)^0.5)/A11stdlife))</f>
        <v>3.905403007408928E-2</v>
      </c>
      <c r="AB212" s="164">
        <f>IF(A11stdlife="n/a","n/a",IF(AB$3&gt;(A11stdlife+$E212),(Input!$K$153*(1+rvanilla)^0.5)-SUM($K212:AA212),(Input!$K$153*(1+rvanilla)^0.5)/A11stdlife))</f>
        <v>3.905403007408928E-2</v>
      </c>
      <c r="AC212" s="164">
        <f>IF(A11stdlife="n/a","n/a",IF(AC$3&gt;(A11stdlife+$E212),(Input!$K$153*(1+rvanilla)^0.5)-SUM($K212:AB212),(Input!$K$153*(1+rvanilla)^0.5)/A11stdlife))</f>
        <v>3.905403007408928E-2</v>
      </c>
      <c r="AD212" s="164">
        <f>IF(A11stdlife="n/a","n/a",IF(AD$3&gt;(A11stdlife+$E212),(Input!$K$153*(1+rvanilla)^0.5)-SUM($K212:AC212),(Input!$K$153*(1+rvanilla)^0.5)/A11stdlife))</f>
        <v>3.905403007408928E-2</v>
      </c>
      <c r="AE212" s="164">
        <f>IF(A11stdlife="n/a","n/a",IF(AE$3&gt;(A11stdlife+$E212),(Input!$K$153*(1+rvanilla)^0.5)-SUM($K212:AD212),(Input!$K$153*(1+rvanilla)^0.5)/A11stdlife))</f>
        <v>3.905403007408928E-2</v>
      </c>
      <c r="AF212" s="164">
        <f>IF(A11stdlife="n/a","n/a",IF(AF$3&gt;(A11stdlife+$E212),(Input!$K$153*(1+rvanilla)^0.5)-SUM($K212:AE212),(Input!$K$153*(1+rvanilla)^0.5)/A11stdlife))</f>
        <v>3.905403007408928E-2</v>
      </c>
      <c r="AG212" s="164">
        <f>IF(A11stdlife="n/a","n/a",IF(AG$3&gt;(A11stdlife+$E212),(Input!$K$153*(1+rvanilla)^0.5)-SUM($K212:AF212),(Input!$K$153*(1+rvanilla)^0.5)/A11stdlife))</f>
        <v>3.905403007408928E-2</v>
      </c>
      <c r="AH212" s="164">
        <f>IF(A11stdlife="n/a","n/a",IF(AH$3&gt;(A11stdlife+$E212),(Input!$K$153*(1+rvanilla)^0.5)-SUM($K212:AG212),(Input!$K$153*(1+rvanilla)^0.5)/A11stdlife))</f>
        <v>3.905403007408928E-2</v>
      </c>
      <c r="AI212" s="164">
        <f>IF(A11stdlife="n/a","n/a",IF(AI$3&gt;(A11stdlife+$E212),(Input!$K$153*(1+rvanilla)^0.5)-SUM($K212:AH212),(Input!$K$153*(1+rvanilla)^0.5)/A11stdlife))</f>
        <v>3.905403007408928E-2</v>
      </c>
      <c r="AJ212" s="164">
        <f>IF(A11stdlife="n/a","n/a",IF(AJ$3&gt;(A11stdlife+$E212),(Input!$K$153*(1+rvanilla)^0.5)-SUM($K212:AI212),(Input!$K$153*(1+rvanilla)^0.5)/A11stdlife))</f>
        <v>3.905403007408928E-2</v>
      </c>
      <c r="AK212" s="164">
        <f>IF(A11stdlife="n/a","n/a",IF(AK$3&gt;(A11stdlife+$E212),(Input!$K$153*(1+rvanilla)^0.5)-SUM($K212:AJ212),(Input!$K$153*(1+rvanilla)^0.5)/A11stdlife))</f>
        <v>3.905403007408928E-2</v>
      </c>
      <c r="AL212" s="164">
        <f>IF(A11stdlife="n/a","n/a",IF(AL$3&gt;(A11stdlife+$E212),(Input!$K$153*(1+rvanilla)^0.5)-SUM($K212:AK212),(Input!$K$153*(1+rvanilla)^0.5)/A11stdlife))</f>
        <v>3.905403007408928E-2</v>
      </c>
      <c r="AM212" s="164">
        <f>IF(A11stdlife="n/a","n/a",IF(AM$3&gt;(A11stdlife+$E212),(Input!$K$153*(1+rvanilla)^0.5)-SUM($K212:AL212),(Input!$K$153*(1+rvanilla)^0.5)/A11stdlife))</f>
        <v>3.905403007408928E-2</v>
      </c>
      <c r="AN212" s="164">
        <f>IF(A11stdlife="n/a","n/a",IF(AN$3&gt;(A11stdlife+$E212),(Input!$K$153*(1+rvanilla)^0.5)-SUM($K212:AM212),(Input!$K$153*(1+rvanilla)^0.5)/A11stdlife))</f>
        <v>3.905403007408928E-2</v>
      </c>
      <c r="AO212" s="164">
        <f>IF(A11stdlife="n/a","n/a",IF(AO$3&gt;(A11stdlife+$E212),(Input!$K$153*(1+rvanilla)^0.5)-SUM($K212:AN212),(Input!$K$153*(1+rvanilla)^0.5)/A11stdlife))</f>
        <v>3.905403007408928E-2</v>
      </c>
      <c r="AP212" s="164">
        <f>IF(A11stdlife="n/a","n/a",IF(AP$3&gt;(A11stdlife+$E212),(Input!$K$153*(1+rvanilla)^0.5)-SUM($K212:AO212),(Input!$K$153*(1+rvanilla)^0.5)/A11stdlife))</f>
        <v>3.905403007408928E-2</v>
      </c>
      <c r="AQ212" s="164">
        <f>IF(A11stdlife="n/a","n/a",IF(AQ$3&gt;(A11stdlife+$E212),(Input!$K$153*(1+rvanilla)^0.5)-SUM($K212:AP212),(Input!$K$153*(1+rvanilla)^0.5)/A11stdlife))</f>
        <v>3.905403007408928E-2</v>
      </c>
      <c r="AR212" s="164">
        <f>IF(A11stdlife="n/a","n/a",IF(AR$3&gt;(A11stdlife+$E212),(Input!$K$153*(1+rvanilla)^0.5)-SUM($K212:AQ212),(Input!$K$153*(1+rvanilla)^0.5)/A11stdlife))</f>
        <v>3.905403007408928E-2</v>
      </c>
      <c r="AS212" s="164">
        <f>IF(A11stdlife="n/a","n/a",IF(AS$3&gt;(A11stdlife+$E212),(Input!$K$153*(1+rvanilla)^0.5)-SUM($K212:AR212),(Input!$K$153*(1+rvanilla)^0.5)/A11stdlife))</f>
        <v>3.905403007408928E-2</v>
      </c>
      <c r="AT212" s="164">
        <f>IF(A11stdlife="n/a","n/a",IF(AT$3&gt;(A11stdlife+$E212),(Input!$K$153*(1+rvanilla)^0.5)-SUM($K212:AS212),(Input!$K$153*(1+rvanilla)^0.5)/A11stdlife))</f>
        <v>3.905403007408928E-2</v>
      </c>
      <c r="AU212" s="164">
        <f>IF(A11stdlife="n/a","n/a",IF(AU$3&gt;(A11stdlife+$E212),(Input!$K$153*(1+rvanilla)^0.5)-SUM($K212:AT212),(Input!$K$153*(1+rvanilla)^0.5)/A11stdlife))</f>
        <v>3.905403007408928E-2</v>
      </c>
      <c r="AV212" s="164">
        <f>IF(A11stdlife="n/a","n/a",IF(AV$3&gt;(A11stdlife+$E212),(Input!$K$153*(1+rvanilla)^0.5)-SUM($K212:AU212),(Input!$K$153*(1+rvanilla)^0.5)/A11stdlife))</f>
        <v>3.905403007408928E-2</v>
      </c>
      <c r="AW212" s="164">
        <f>IF(A11stdlife="n/a","n/a",IF(AW$3&gt;(A11stdlife+$E212),(Input!$K$153*(1+rvanilla)^0.5)-SUM($K212:AV212),(Input!$K$153*(1+rvanilla)^0.5)/A11stdlife))</f>
        <v>3.905403007408928E-2</v>
      </c>
      <c r="AX212" s="164">
        <f>IF(A11stdlife="n/a","n/a",IF(AX$3&gt;(A11stdlife+$E212),(Input!$K$153*(1+rvanilla)^0.5)-SUM($K212:AW212),(Input!$K$153*(1+rvanilla)^0.5)/A11stdlife))</f>
        <v>3.905403007408928E-2</v>
      </c>
      <c r="AY212" s="164">
        <f>IF(A11stdlife="n/a","n/a",IF(AY$3&gt;(A11stdlife+$E212),(Input!$K$153*(1+rvanilla)^0.5)-SUM($K212:AX212),(Input!$K$153*(1+rvanilla)^0.5)/A11stdlife))</f>
        <v>3.905403007408928E-2</v>
      </c>
      <c r="AZ212" s="164">
        <f>IF(A11stdlife="n/a","n/a",IF(AZ$3&gt;(A11stdlife+$E212),(Input!$K$153*(1+rvanilla)^0.5)-SUM($K212:AY212),(Input!$K$153*(1+rvanilla)^0.5)/A11stdlife))</f>
        <v>3.905403007408928E-2</v>
      </c>
      <c r="BA212" s="164">
        <f>IF(A11stdlife="n/a","n/a",IF(BA$3&gt;(A11stdlife+$E212),(Input!$K$153*(1+rvanilla)^0.5)-SUM($K212:AZ212),(Input!$K$153*(1+rvanilla)^0.5)/A11stdlife))</f>
        <v>3.905403007408928E-2</v>
      </c>
      <c r="BB212" s="164">
        <f>IF(A11stdlife="n/a","n/a",IF(BB$3&gt;(A11stdlife+$E212),(Input!$K$153*(1+rvanilla)^0.5)-SUM($K212:BA212),(Input!$K$153*(1+rvanilla)^0.5)/A11stdlife))</f>
        <v>3.905403007408928E-2</v>
      </c>
      <c r="BC212" s="164">
        <f>IF(A11stdlife="n/a","n/a",IF(BC$3&gt;(A11stdlife+$E212),(Input!$K$153*(1+rvanilla)^0.5)-SUM($K212:BB212),(Input!$K$153*(1+rvanilla)^0.5)/A11stdlife))</f>
        <v>3.905403007408928E-2</v>
      </c>
      <c r="BD212" s="164">
        <f>IF(A11stdlife="n/a","n/a",IF(BD$3&gt;(A11stdlife+$E212),(Input!$K$153*(1+rvanilla)^0.5)-SUM($K212:BC212),(Input!$K$153*(1+rvanilla)^0.5)/A11stdlife))</f>
        <v>3.905403007408928E-2</v>
      </c>
      <c r="BE212" s="164">
        <f>IF(A11stdlife="n/a","n/a",IF(BE$3&gt;(A11stdlife+$E212),(Input!$K$153*(1+rvanilla)^0.5)-SUM($K212:BD212),(Input!$K$153*(1+rvanilla)^0.5)/A11stdlife))</f>
        <v>3.905403007408928E-2</v>
      </c>
      <c r="BF212" s="164">
        <f>IF(A11stdlife="n/a","n/a",IF(BF$3&gt;(A11stdlife+$E212),(Input!$K$153*(1+rvanilla)^0.5)-SUM($K212:BE212),(Input!$K$153*(1+rvanilla)^0.5)/A11stdlife))</f>
        <v>3.905403007408928E-2</v>
      </c>
      <c r="BG212" s="164">
        <f>IF(A11stdlife="n/a","n/a",IF(BG$3&gt;(A11stdlife+$E212),(Input!$K$153*(1+rvanilla)^0.5)-SUM($K212:BF212),(Input!$K$153*(1+rvanilla)^0.5)/A11stdlife))</f>
        <v>3.905403007408928E-2</v>
      </c>
      <c r="BH212" s="164">
        <f>IF(A11stdlife="n/a","n/a",IF(BH$3&gt;(A11stdlife+$E212),(Input!$K$153*(1+rvanilla)^0.5)-SUM($K212:BG212),(Input!$K$153*(1+rvanilla)^0.5)/A11stdlife))</f>
        <v>3.905403007408928E-2</v>
      </c>
      <c r="BI212" s="164">
        <f>IF(A11stdlife="n/a","n/a",IF(BI$3&gt;(A11stdlife+$E212),(Input!$K$153*(1+rvanilla)^0.5)-SUM($K212:BH212),(Input!$K$153*(1+rvanilla)^0.5)/A11stdlife))</f>
        <v>3.905403007408928E-2</v>
      </c>
      <c r="BJ212" s="18"/>
      <c r="BK212" s="18"/>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idden="1" outlineLevel="2">
      <c r="A213" s="18"/>
      <c r="B213" s="18"/>
      <c r="C213" s="36"/>
      <c r="D213" s="479"/>
      <c r="E213" s="283">
        <v>6</v>
      </c>
      <c r="F213" s="38"/>
      <c r="G213" s="391"/>
      <c r="H213" s="308"/>
      <c r="I213" s="308"/>
      <c r="J213" s="308"/>
      <c r="K213" s="308"/>
      <c r="L213" s="307"/>
      <c r="M213" s="164">
        <f>IF(A11stdlife="n/a","n/a",IF(M$3&gt;(A11stdlife+$E213),(Input!$L$153*(1+rvanilla)^0.5)-SUM($L213:L213),(Input!$L$153*(1+rvanilla)^0.5)/A11stdlife))</f>
        <v>0</v>
      </c>
      <c r="N213" s="164">
        <f>IF(A11stdlife="n/a","n/a",IF(N$3&gt;(A11stdlife+$E213),(Input!$L$153*(1+rvanilla)^0.5)-SUM($L213:M213),(Input!$L$153*(1+rvanilla)^0.5)/A11stdlife))</f>
        <v>0</v>
      </c>
      <c r="O213" s="164">
        <f>IF(A11stdlife="n/a","n/a",IF(O$3&gt;(A11stdlife+$E213),(Input!$L$153*(1+rvanilla)^0.5)-SUM($L213:N213),(Input!$L$153*(1+rvanilla)^0.5)/A11stdlife))</f>
        <v>0</v>
      </c>
      <c r="P213" s="164">
        <f>IF(A11stdlife="n/a","n/a",IF(P$3&gt;(A11stdlife+$E213),(Input!$L$153*(1+rvanilla)^0.5)-SUM($L213:O213),(Input!$L$153*(1+rvanilla)^0.5)/A11stdlife))</f>
        <v>0</v>
      </c>
      <c r="Q213" s="164">
        <f>IF(A11stdlife="n/a","n/a",IF(Q$3&gt;(A11stdlife+$E213),(Input!$L$153*(1+rvanilla)^0.5)-SUM($L213:P213),(Input!$L$153*(1+rvanilla)^0.5)/A11stdlife))</f>
        <v>0</v>
      </c>
      <c r="R213" s="164">
        <f>IF(A11stdlife="n/a","n/a",IF(R$3&gt;(A11stdlife+$E213),(Input!$L$153*(1+rvanilla)^0.5)-SUM($L213:Q213),(Input!$L$153*(1+rvanilla)^0.5)/A11stdlife))</f>
        <v>0</v>
      </c>
      <c r="S213" s="164">
        <f>IF(A11stdlife="n/a","n/a",IF(S$3&gt;(A11stdlife+$E213),(Input!$L$153*(1+rvanilla)^0.5)-SUM($L213:R213),(Input!$L$153*(1+rvanilla)^0.5)/A11stdlife))</f>
        <v>0</v>
      </c>
      <c r="T213" s="164">
        <f>IF(A11stdlife="n/a","n/a",IF(T$3&gt;(A11stdlife+$E213),(Input!$L$153*(1+rvanilla)^0.5)-SUM($L213:S213),(Input!$L$153*(1+rvanilla)^0.5)/A11stdlife))</f>
        <v>0</v>
      </c>
      <c r="U213" s="164">
        <f>IF(A11stdlife="n/a","n/a",IF(U$3&gt;(A11stdlife+$E213),(Input!$L$153*(1+rvanilla)^0.5)-SUM($L213:T213),(Input!$L$153*(1+rvanilla)^0.5)/A11stdlife))</f>
        <v>0</v>
      </c>
      <c r="V213" s="164">
        <f>IF(A11stdlife="n/a","n/a",IF(V$3&gt;(A11stdlife+$E213),(Input!$L$153*(1+rvanilla)^0.5)-SUM($L213:U213),(Input!$L$153*(1+rvanilla)^0.5)/A11stdlife))</f>
        <v>0</v>
      </c>
      <c r="W213" s="164">
        <f>IF(A11stdlife="n/a","n/a",IF(W$3&gt;(A11stdlife+$E213),(Input!$L$153*(1+rvanilla)^0.5)-SUM($L213:V213),(Input!$L$153*(1+rvanilla)^0.5)/A11stdlife))</f>
        <v>0</v>
      </c>
      <c r="X213" s="164">
        <f>IF(A11stdlife="n/a","n/a",IF(X$3&gt;(A11stdlife+$E213),(Input!$L$153*(1+rvanilla)^0.5)-SUM($L213:W213),(Input!$L$153*(1+rvanilla)^0.5)/A11stdlife))</f>
        <v>0</v>
      </c>
      <c r="Y213" s="164">
        <f>IF(A11stdlife="n/a","n/a",IF(Y$3&gt;(A11stdlife+$E213),(Input!$L$153*(1+rvanilla)^0.5)-SUM($L213:X213),(Input!$L$153*(1+rvanilla)^0.5)/A11stdlife))</f>
        <v>0</v>
      </c>
      <c r="Z213" s="164">
        <f>IF(A11stdlife="n/a","n/a",IF(Z$3&gt;(A11stdlife+$E213),(Input!$L$153*(1+rvanilla)^0.5)-SUM($L213:Y213),(Input!$L$153*(1+rvanilla)^0.5)/A11stdlife))</f>
        <v>0</v>
      </c>
      <c r="AA213" s="164">
        <f>IF(A11stdlife="n/a","n/a",IF(AA$3&gt;(A11stdlife+$E213),(Input!$L$153*(1+rvanilla)^0.5)-SUM($L213:Z213),(Input!$L$153*(1+rvanilla)^0.5)/A11stdlife))</f>
        <v>0</v>
      </c>
      <c r="AB213" s="164">
        <f>IF(A11stdlife="n/a","n/a",IF(AB$3&gt;(A11stdlife+$E213),(Input!$L$153*(1+rvanilla)^0.5)-SUM($L213:AA213),(Input!$L$153*(1+rvanilla)^0.5)/A11stdlife))</f>
        <v>0</v>
      </c>
      <c r="AC213" s="164">
        <f>IF(A11stdlife="n/a","n/a",IF(AC$3&gt;(A11stdlife+$E213),(Input!$L$153*(1+rvanilla)^0.5)-SUM($L213:AB213),(Input!$L$153*(1+rvanilla)^0.5)/A11stdlife))</f>
        <v>0</v>
      </c>
      <c r="AD213" s="164">
        <f>IF(A11stdlife="n/a","n/a",IF(AD$3&gt;(A11stdlife+$E213),(Input!$L$153*(1+rvanilla)^0.5)-SUM($L213:AC213),(Input!$L$153*(1+rvanilla)^0.5)/A11stdlife))</f>
        <v>0</v>
      </c>
      <c r="AE213" s="164">
        <f>IF(A11stdlife="n/a","n/a",IF(AE$3&gt;(A11stdlife+$E213),(Input!$L$153*(1+rvanilla)^0.5)-SUM($L213:AD213),(Input!$L$153*(1+rvanilla)^0.5)/A11stdlife))</f>
        <v>0</v>
      </c>
      <c r="AF213" s="164">
        <f>IF(A11stdlife="n/a","n/a",IF(AF$3&gt;(A11stdlife+$E213),(Input!$L$153*(1+rvanilla)^0.5)-SUM($L213:AE213),(Input!$L$153*(1+rvanilla)^0.5)/A11stdlife))</f>
        <v>0</v>
      </c>
      <c r="AG213" s="164">
        <f>IF(A11stdlife="n/a","n/a",IF(AG$3&gt;(A11stdlife+$E213),(Input!$L$153*(1+rvanilla)^0.5)-SUM($L213:AF213),(Input!$L$153*(1+rvanilla)^0.5)/A11stdlife))</f>
        <v>0</v>
      </c>
      <c r="AH213" s="164">
        <f>IF(A11stdlife="n/a","n/a",IF(AH$3&gt;(A11stdlife+$E213),(Input!$L$153*(1+rvanilla)^0.5)-SUM($L213:AG213),(Input!$L$153*(1+rvanilla)^0.5)/A11stdlife))</f>
        <v>0</v>
      </c>
      <c r="AI213" s="164">
        <f>IF(A11stdlife="n/a","n/a",IF(AI$3&gt;(A11stdlife+$E213),(Input!$L$153*(1+rvanilla)^0.5)-SUM($L213:AH213),(Input!$L$153*(1+rvanilla)^0.5)/A11stdlife))</f>
        <v>0</v>
      </c>
      <c r="AJ213" s="164">
        <f>IF(A11stdlife="n/a","n/a",IF(AJ$3&gt;(A11stdlife+$E213),(Input!$L$153*(1+rvanilla)^0.5)-SUM($L213:AI213),(Input!$L$153*(1+rvanilla)^0.5)/A11stdlife))</f>
        <v>0</v>
      </c>
      <c r="AK213" s="164">
        <f>IF(A11stdlife="n/a","n/a",IF(AK$3&gt;(A11stdlife+$E213),(Input!$L$153*(1+rvanilla)^0.5)-SUM($L213:AJ213),(Input!$L$153*(1+rvanilla)^0.5)/A11stdlife))</f>
        <v>0</v>
      </c>
      <c r="AL213" s="164">
        <f>IF(A11stdlife="n/a","n/a",IF(AL$3&gt;(A11stdlife+$E213),(Input!$L$153*(1+rvanilla)^0.5)-SUM($L213:AK213),(Input!$L$153*(1+rvanilla)^0.5)/A11stdlife))</f>
        <v>0</v>
      </c>
      <c r="AM213" s="164">
        <f>IF(A11stdlife="n/a","n/a",IF(AM$3&gt;(A11stdlife+$E213),(Input!$L$153*(1+rvanilla)^0.5)-SUM($L213:AL213),(Input!$L$153*(1+rvanilla)^0.5)/A11stdlife))</f>
        <v>0</v>
      </c>
      <c r="AN213" s="164">
        <f>IF(A11stdlife="n/a","n/a",IF(AN$3&gt;(A11stdlife+$E213),(Input!$L$153*(1+rvanilla)^0.5)-SUM($L213:AM213),(Input!$L$153*(1+rvanilla)^0.5)/A11stdlife))</f>
        <v>0</v>
      </c>
      <c r="AO213" s="164">
        <f>IF(A11stdlife="n/a","n/a",IF(AO$3&gt;(A11stdlife+$E213),(Input!$L$153*(1+rvanilla)^0.5)-SUM($L213:AN213),(Input!$L$153*(1+rvanilla)^0.5)/A11stdlife))</f>
        <v>0</v>
      </c>
      <c r="AP213" s="164">
        <f>IF(A11stdlife="n/a","n/a",IF(AP$3&gt;(A11stdlife+$E213),(Input!$L$153*(1+rvanilla)^0.5)-SUM($L213:AO213),(Input!$L$153*(1+rvanilla)^0.5)/A11stdlife))</f>
        <v>0</v>
      </c>
      <c r="AQ213" s="164">
        <f>IF(A11stdlife="n/a","n/a",IF(AQ$3&gt;(A11stdlife+$E213),(Input!$L$153*(1+rvanilla)^0.5)-SUM($L213:AP213),(Input!$L$153*(1+rvanilla)^0.5)/A11stdlife))</f>
        <v>0</v>
      </c>
      <c r="AR213" s="164">
        <f>IF(A11stdlife="n/a","n/a",IF(AR$3&gt;(A11stdlife+$E213),(Input!$L$153*(1+rvanilla)^0.5)-SUM($L213:AQ213),(Input!$L$153*(1+rvanilla)^0.5)/A11stdlife))</f>
        <v>0</v>
      </c>
      <c r="AS213" s="164">
        <f>IF(A11stdlife="n/a","n/a",IF(AS$3&gt;(A11stdlife+$E213),(Input!$L$153*(1+rvanilla)^0.5)-SUM($L213:AR213),(Input!$L$153*(1+rvanilla)^0.5)/A11stdlife))</f>
        <v>0</v>
      </c>
      <c r="AT213" s="164">
        <f>IF(A11stdlife="n/a","n/a",IF(AT$3&gt;(A11stdlife+$E213),(Input!$L$153*(1+rvanilla)^0.5)-SUM($L213:AS213),(Input!$L$153*(1+rvanilla)^0.5)/A11stdlife))</f>
        <v>0</v>
      </c>
      <c r="AU213" s="164">
        <f>IF(A11stdlife="n/a","n/a",IF(AU$3&gt;(A11stdlife+$E213),(Input!$L$153*(1+rvanilla)^0.5)-SUM($L213:AT213),(Input!$L$153*(1+rvanilla)^0.5)/A11stdlife))</f>
        <v>0</v>
      </c>
      <c r="AV213" s="164">
        <f>IF(A11stdlife="n/a","n/a",IF(AV$3&gt;(A11stdlife+$E213),(Input!$L$153*(1+rvanilla)^0.5)-SUM($L213:AU213),(Input!$L$153*(1+rvanilla)^0.5)/A11stdlife))</f>
        <v>0</v>
      </c>
      <c r="AW213" s="164">
        <f>IF(A11stdlife="n/a","n/a",IF(AW$3&gt;(A11stdlife+$E213),(Input!$L$153*(1+rvanilla)^0.5)-SUM($L213:AV213),(Input!$L$153*(1+rvanilla)^0.5)/A11stdlife))</f>
        <v>0</v>
      </c>
      <c r="AX213" s="164">
        <f>IF(A11stdlife="n/a","n/a",IF(AX$3&gt;(A11stdlife+$E213),(Input!$L$153*(1+rvanilla)^0.5)-SUM($L213:AW213),(Input!$L$153*(1+rvanilla)^0.5)/A11stdlife))</f>
        <v>0</v>
      </c>
      <c r="AY213" s="164">
        <f>IF(A11stdlife="n/a","n/a",IF(AY$3&gt;(A11stdlife+$E213),(Input!$L$153*(1+rvanilla)^0.5)-SUM($L213:AX213),(Input!$L$153*(1+rvanilla)^0.5)/A11stdlife))</f>
        <v>0</v>
      </c>
      <c r="AZ213" s="164">
        <f>IF(A11stdlife="n/a","n/a",IF(AZ$3&gt;(A11stdlife+$E213),(Input!$L$153*(1+rvanilla)^0.5)-SUM($L213:AY213),(Input!$L$153*(1+rvanilla)^0.5)/A11stdlife))</f>
        <v>0</v>
      </c>
      <c r="BA213" s="164">
        <f>IF(A11stdlife="n/a","n/a",IF(BA$3&gt;(A11stdlife+$E213),(Input!$L$153*(1+rvanilla)^0.5)-SUM($L213:AZ213),(Input!$L$153*(1+rvanilla)^0.5)/A11stdlife))</f>
        <v>0</v>
      </c>
      <c r="BB213" s="164">
        <f>IF(A11stdlife="n/a","n/a",IF(BB$3&gt;(A11stdlife+$E213),(Input!$L$153*(1+rvanilla)^0.5)-SUM($L213:BA213),(Input!$L$153*(1+rvanilla)^0.5)/A11stdlife))</f>
        <v>0</v>
      </c>
      <c r="BC213" s="164">
        <f>IF(A11stdlife="n/a","n/a",IF(BC$3&gt;(A11stdlife+$E213),(Input!$L$153*(1+rvanilla)^0.5)-SUM($L213:BB213),(Input!$L$153*(1+rvanilla)^0.5)/A11stdlife))</f>
        <v>0</v>
      </c>
      <c r="BD213" s="164">
        <f>IF(A11stdlife="n/a","n/a",IF(BD$3&gt;(A11stdlife+$E213),(Input!$L$153*(1+rvanilla)^0.5)-SUM($L213:BC213),(Input!$L$153*(1+rvanilla)^0.5)/A11stdlife))</f>
        <v>0</v>
      </c>
      <c r="BE213" s="164">
        <f>IF(A11stdlife="n/a","n/a",IF(BE$3&gt;(A11stdlife+$E213),(Input!$L$153*(1+rvanilla)^0.5)-SUM($L213:BD213),(Input!$L$153*(1+rvanilla)^0.5)/A11stdlife))</f>
        <v>0</v>
      </c>
      <c r="BF213" s="164">
        <f>IF(A11stdlife="n/a","n/a",IF(BF$3&gt;(A11stdlife+$E213),(Input!$L$153*(1+rvanilla)^0.5)-SUM($L213:BE213),(Input!$L$153*(1+rvanilla)^0.5)/A11stdlife))</f>
        <v>0</v>
      </c>
      <c r="BG213" s="164">
        <f>IF(A11stdlife="n/a","n/a",IF(BG$3&gt;(A11stdlife+$E213),(Input!$L$153*(1+rvanilla)^0.5)-SUM($L213:BF213),(Input!$L$153*(1+rvanilla)^0.5)/A11stdlife))</f>
        <v>0</v>
      </c>
      <c r="BH213" s="164">
        <f>IF(A11stdlife="n/a","n/a",IF(BH$3&gt;(A11stdlife+$E213),(Input!$L$153*(1+rvanilla)^0.5)-SUM($L213:BG213),(Input!$L$153*(1+rvanilla)^0.5)/A11stdlife))</f>
        <v>0</v>
      </c>
      <c r="BI213" s="164">
        <f>IF(A11stdlife="n/a","n/a",IF(BI$3&gt;(A11stdlife+$E213),(Input!$L$153*(1+rvanilla)^0.5)-SUM($L213:BH213),(Input!$L$153*(1+rvanilla)^0.5)/A11stdlife))</f>
        <v>0</v>
      </c>
      <c r="BJ213" s="18"/>
      <c r="BK213" s="18"/>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idden="1" outlineLevel="2">
      <c r="A214" s="18"/>
      <c r="B214" s="18"/>
      <c r="C214" s="36"/>
      <c r="D214" s="479"/>
      <c r="E214" s="283">
        <v>7</v>
      </c>
      <c r="F214" s="38"/>
      <c r="G214" s="391"/>
      <c r="H214" s="308"/>
      <c r="I214" s="308"/>
      <c r="J214" s="308"/>
      <c r="K214" s="308"/>
      <c r="L214" s="308"/>
      <c r="M214" s="307"/>
      <c r="N214" s="164">
        <f>IF(A11stdlife="n/a","n/a",IF(N$3&gt;(A11stdlife+$E214),(Input!$M$153*(1+rvanilla)^0.5)-SUM($M214:M214),(Input!$M$153*(1+rvanilla)^0.5)/A11stdlife))</f>
        <v>0</v>
      </c>
      <c r="O214" s="164">
        <f>IF(A11stdlife="n/a","n/a",IF(O$3&gt;(A11stdlife+$E214),(Input!$M$153*(1+rvanilla)^0.5)-SUM($M214:N214),(Input!$M$153*(1+rvanilla)^0.5)/A11stdlife))</f>
        <v>0</v>
      </c>
      <c r="P214" s="164">
        <f>IF(A11stdlife="n/a","n/a",IF(P$3&gt;(A11stdlife+$E214),(Input!$M$153*(1+rvanilla)^0.5)-SUM($M214:O214),(Input!$M$153*(1+rvanilla)^0.5)/A11stdlife))</f>
        <v>0</v>
      </c>
      <c r="Q214" s="164">
        <f>IF(A11stdlife="n/a","n/a",IF(Q$3&gt;(A11stdlife+$E214),(Input!$M$153*(1+rvanilla)^0.5)-SUM($M214:P214),(Input!$M$153*(1+rvanilla)^0.5)/A11stdlife))</f>
        <v>0</v>
      </c>
      <c r="R214" s="164">
        <f>IF(A11stdlife="n/a","n/a",IF(R$3&gt;(A11stdlife+$E214),(Input!$M$153*(1+rvanilla)^0.5)-SUM($M214:Q214),(Input!$M$153*(1+rvanilla)^0.5)/A11stdlife))</f>
        <v>0</v>
      </c>
      <c r="S214" s="164">
        <f>IF(A11stdlife="n/a","n/a",IF(S$3&gt;(A11stdlife+$E214),(Input!$M$153*(1+rvanilla)^0.5)-SUM($M214:R214),(Input!$M$153*(1+rvanilla)^0.5)/A11stdlife))</f>
        <v>0</v>
      </c>
      <c r="T214" s="164">
        <f>IF(A11stdlife="n/a","n/a",IF(T$3&gt;(A11stdlife+$E214),(Input!$M$153*(1+rvanilla)^0.5)-SUM($M214:S214),(Input!$M$153*(1+rvanilla)^0.5)/A11stdlife))</f>
        <v>0</v>
      </c>
      <c r="U214" s="164">
        <f>IF(A11stdlife="n/a","n/a",IF(U$3&gt;(A11stdlife+$E214),(Input!$M$153*(1+rvanilla)^0.5)-SUM($M214:T214),(Input!$M$153*(1+rvanilla)^0.5)/A11stdlife))</f>
        <v>0</v>
      </c>
      <c r="V214" s="164">
        <f>IF(A11stdlife="n/a","n/a",IF(V$3&gt;(A11stdlife+$E214),(Input!$M$153*(1+rvanilla)^0.5)-SUM($M214:U214),(Input!$M$153*(1+rvanilla)^0.5)/A11stdlife))</f>
        <v>0</v>
      </c>
      <c r="W214" s="164">
        <f>IF(A11stdlife="n/a","n/a",IF(W$3&gt;(A11stdlife+$E214),(Input!$M$153*(1+rvanilla)^0.5)-SUM($M214:V214),(Input!$M$153*(1+rvanilla)^0.5)/A11stdlife))</f>
        <v>0</v>
      </c>
      <c r="X214" s="164">
        <f>IF(A11stdlife="n/a","n/a",IF(X$3&gt;(A11stdlife+$E214),(Input!$M$153*(1+rvanilla)^0.5)-SUM($M214:W214),(Input!$M$153*(1+rvanilla)^0.5)/A11stdlife))</f>
        <v>0</v>
      </c>
      <c r="Y214" s="164">
        <f>IF(A11stdlife="n/a","n/a",IF(Y$3&gt;(A11stdlife+$E214),(Input!$M$153*(1+rvanilla)^0.5)-SUM($M214:X214),(Input!$M$153*(1+rvanilla)^0.5)/A11stdlife))</f>
        <v>0</v>
      </c>
      <c r="Z214" s="164">
        <f>IF(A11stdlife="n/a","n/a",IF(Z$3&gt;(A11stdlife+$E214),(Input!$M$153*(1+rvanilla)^0.5)-SUM($M214:Y214),(Input!$M$153*(1+rvanilla)^0.5)/A11stdlife))</f>
        <v>0</v>
      </c>
      <c r="AA214" s="164">
        <f>IF(A11stdlife="n/a","n/a",IF(AA$3&gt;(A11stdlife+$E214),(Input!$M$153*(1+rvanilla)^0.5)-SUM($M214:Z214),(Input!$M$153*(1+rvanilla)^0.5)/A11stdlife))</f>
        <v>0</v>
      </c>
      <c r="AB214" s="164">
        <f>IF(A11stdlife="n/a","n/a",IF(AB$3&gt;(A11stdlife+$E214),(Input!$M$153*(1+rvanilla)^0.5)-SUM($M214:AA214),(Input!$M$153*(1+rvanilla)^0.5)/A11stdlife))</f>
        <v>0</v>
      </c>
      <c r="AC214" s="164">
        <f>IF(A11stdlife="n/a","n/a",IF(AC$3&gt;(A11stdlife+$E214),(Input!$M$153*(1+rvanilla)^0.5)-SUM($M214:AB214),(Input!$M$153*(1+rvanilla)^0.5)/A11stdlife))</f>
        <v>0</v>
      </c>
      <c r="AD214" s="164">
        <f>IF(A11stdlife="n/a","n/a",IF(AD$3&gt;(A11stdlife+$E214),(Input!$M$153*(1+rvanilla)^0.5)-SUM($M214:AC214),(Input!$M$153*(1+rvanilla)^0.5)/A11stdlife))</f>
        <v>0</v>
      </c>
      <c r="AE214" s="164">
        <f>IF(A11stdlife="n/a","n/a",IF(AE$3&gt;(A11stdlife+$E214),(Input!$M$153*(1+rvanilla)^0.5)-SUM($M214:AD214),(Input!$M$153*(1+rvanilla)^0.5)/A11stdlife))</f>
        <v>0</v>
      </c>
      <c r="AF214" s="164">
        <f>IF(A11stdlife="n/a","n/a",IF(AF$3&gt;(A11stdlife+$E214),(Input!$M$153*(1+rvanilla)^0.5)-SUM($M214:AE214),(Input!$M$153*(1+rvanilla)^0.5)/A11stdlife))</f>
        <v>0</v>
      </c>
      <c r="AG214" s="164">
        <f>IF(A11stdlife="n/a","n/a",IF(AG$3&gt;(A11stdlife+$E214),(Input!$M$153*(1+rvanilla)^0.5)-SUM($M214:AF214),(Input!$M$153*(1+rvanilla)^0.5)/A11stdlife))</f>
        <v>0</v>
      </c>
      <c r="AH214" s="164">
        <f>IF(A11stdlife="n/a","n/a",IF(AH$3&gt;(A11stdlife+$E214),(Input!$M$153*(1+rvanilla)^0.5)-SUM($M214:AG214),(Input!$M$153*(1+rvanilla)^0.5)/A11stdlife))</f>
        <v>0</v>
      </c>
      <c r="AI214" s="164">
        <f>IF(A11stdlife="n/a","n/a",IF(AI$3&gt;(A11stdlife+$E214),(Input!$M$153*(1+rvanilla)^0.5)-SUM($M214:AH214),(Input!$M$153*(1+rvanilla)^0.5)/A11stdlife))</f>
        <v>0</v>
      </c>
      <c r="AJ214" s="164">
        <f>IF(A11stdlife="n/a","n/a",IF(AJ$3&gt;(A11stdlife+$E214),(Input!$M$153*(1+rvanilla)^0.5)-SUM($M214:AI214),(Input!$M$153*(1+rvanilla)^0.5)/A11stdlife))</f>
        <v>0</v>
      </c>
      <c r="AK214" s="164">
        <f>IF(A11stdlife="n/a","n/a",IF(AK$3&gt;(A11stdlife+$E214),(Input!$M$153*(1+rvanilla)^0.5)-SUM($M214:AJ214),(Input!$M$153*(1+rvanilla)^0.5)/A11stdlife))</f>
        <v>0</v>
      </c>
      <c r="AL214" s="164">
        <f>IF(A11stdlife="n/a","n/a",IF(AL$3&gt;(A11stdlife+$E214),(Input!$M$153*(1+rvanilla)^0.5)-SUM($M214:AK214),(Input!$M$153*(1+rvanilla)^0.5)/A11stdlife))</f>
        <v>0</v>
      </c>
      <c r="AM214" s="164">
        <f>IF(A11stdlife="n/a","n/a",IF(AM$3&gt;(A11stdlife+$E214),(Input!$M$153*(1+rvanilla)^0.5)-SUM($M214:AL214),(Input!$M$153*(1+rvanilla)^0.5)/A11stdlife))</f>
        <v>0</v>
      </c>
      <c r="AN214" s="164">
        <f>IF(A11stdlife="n/a","n/a",IF(AN$3&gt;(A11stdlife+$E214),(Input!$M$153*(1+rvanilla)^0.5)-SUM($M214:AM214),(Input!$M$153*(1+rvanilla)^0.5)/A11stdlife))</f>
        <v>0</v>
      </c>
      <c r="AO214" s="164">
        <f>IF(A11stdlife="n/a","n/a",IF(AO$3&gt;(A11stdlife+$E214),(Input!$M$153*(1+rvanilla)^0.5)-SUM($M214:AN214),(Input!$M$153*(1+rvanilla)^0.5)/A11stdlife))</f>
        <v>0</v>
      </c>
      <c r="AP214" s="164">
        <f>IF(A11stdlife="n/a","n/a",IF(AP$3&gt;(A11stdlife+$E214),(Input!$M$153*(1+rvanilla)^0.5)-SUM($M214:AO214),(Input!$M$153*(1+rvanilla)^0.5)/A11stdlife))</f>
        <v>0</v>
      </c>
      <c r="AQ214" s="164">
        <f>IF(A11stdlife="n/a","n/a",IF(AQ$3&gt;(A11stdlife+$E214),(Input!$M$153*(1+rvanilla)^0.5)-SUM($M214:AP214),(Input!$M$153*(1+rvanilla)^0.5)/A11stdlife))</f>
        <v>0</v>
      </c>
      <c r="AR214" s="164">
        <f>IF(A11stdlife="n/a","n/a",IF(AR$3&gt;(A11stdlife+$E214),(Input!$M$153*(1+rvanilla)^0.5)-SUM($M214:AQ214),(Input!$M$153*(1+rvanilla)^0.5)/A11stdlife))</f>
        <v>0</v>
      </c>
      <c r="AS214" s="164">
        <f>IF(A11stdlife="n/a","n/a",IF(AS$3&gt;(A11stdlife+$E214),(Input!$M$153*(1+rvanilla)^0.5)-SUM($M214:AR214),(Input!$M$153*(1+rvanilla)^0.5)/A11stdlife))</f>
        <v>0</v>
      </c>
      <c r="AT214" s="164">
        <f>IF(A11stdlife="n/a","n/a",IF(AT$3&gt;(A11stdlife+$E214),(Input!$M$153*(1+rvanilla)^0.5)-SUM($M214:AS214),(Input!$M$153*(1+rvanilla)^0.5)/A11stdlife))</f>
        <v>0</v>
      </c>
      <c r="AU214" s="164">
        <f>IF(A11stdlife="n/a","n/a",IF(AU$3&gt;(A11stdlife+$E214),(Input!$M$153*(1+rvanilla)^0.5)-SUM($M214:AT214),(Input!$M$153*(1+rvanilla)^0.5)/A11stdlife))</f>
        <v>0</v>
      </c>
      <c r="AV214" s="164">
        <f>IF(A11stdlife="n/a","n/a",IF(AV$3&gt;(A11stdlife+$E214),(Input!$M$153*(1+rvanilla)^0.5)-SUM($M214:AU214),(Input!$M$153*(1+rvanilla)^0.5)/A11stdlife))</f>
        <v>0</v>
      </c>
      <c r="AW214" s="164">
        <f>IF(A11stdlife="n/a","n/a",IF(AW$3&gt;(A11stdlife+$E214),(Input!$M$153*(1+rvanilla)^0.5)-SUM($M214:AV214),(Input!$M$153*(1+rvanilla)^0.5)/A11stdlife))</f>
        <v>0</v>
      </c>
      <c r="AX214" s="164">
        <f>IF(A11stdlife="n/a","n/a",IF(AX$3&gt;(A11stdlife+$E214),(Input!$M$153*(1+rvanilla)^0.5)-SUM($M214:AW214),(Input!$M$153*(1+rvanilla)^0.5)/A11stdlife))</f>
        <v>0</v>
      </c>
      <c r="AY214" s="164">
        <f>IF(A11stdlife="n/a","n/a",IF(AY$3&gt;(A11stdlife+$E214),(Input!$M$153*(1+rvanilla)^0.5)-SUM($M214:AX214),(Input!$M$153*(1+rvanilla)^0.5)/A11stdlife))</f>
        <v>0</v>
      </c>
      <c r="AZ214" s="164">
        <f>IF(A11stdlife="n/a","n/a",IF(AZ$3&gt;(A11stdlife+$E214),(Input!$M$153*(1+rvanilla)^0.5)-SUM($M214:AY214),(Input!$M$153*(1+rvanilla)^0.5)/A11stdlife))</f>
        <v>0</v>
      </c>
      <c r="BA214" s="164">
        <f>IF(A11stdlife="n/a","n/a",IF(BA$3&gt;(A11stdlife+$E214),(Input!$M$153*(1+rvanilla)^0.5)-SUM($M214:AZ214),(Input!$M$153*(1+rvanilla)^0.5)/A11stdlife))</f>
        <v>0</v>
      </c>
      <c r="BB214" s="164">
        <f>IF(A11stdlife="n/a","n/a",IF(BB$3&gt;(A11stdlife+$E214),(Input!$M$153*(1+rvanilla)^0.5)-SUM($M214:BA214),(Input!$M$153*(1+rvanilla)^0.5)/A11stdlife))</f>
        <v>0</v>
      </c>
      <c r="BC214" s="164">
        <f>IF(A11stdlife="n/a","n/a",IF(BC$3&gt;(A11stdlife+$E214),(Input!$M$153*(1+rvanilla)^0.5)-SUM($M214:BB214),(Input!$M$153*(1+rvanilla)^0.5)/A11stdlife))</f>
        <v>0</v>
      </c>
      <c r="BD214" s="164">
        <f>IF(A11stdlife="n/a","n/a",IF(BD$3&gt;(A11stdlife+$E214),(Input!$M$153*(1+rvanilla)^0.5)-SUM($M214:BC214),(Input!$M$153*(1+rvanilla)^0.5)/A11stdlife))</f>
        <v>0</v>
      </c>
      <c r="BE214" s="164">
        <f>IF(A11stdlife="n/a","n/a",IF(BE$3&gt;(A11stdlife+$E214),(Input!$M$153*(1+rvanilla)^0.5)-SUM($M214:BD214),(Input!$M$153*(1+rvanilla)^0.5)/A11stdlife))</f>
        <v>0</v>
      </c>
      <c r="BF214" s="164">
        <f>IF(A11stdlife="n/a","n/a",IF(BF$3&gt;(A11stdlife+$E214),(Input!$M$153*(1+rvanilla)^0.5)-SUM($M214:BE214),(Input!$M$153*(1+rvanilla)^0.5)/A11stdlife))</f>
        <v>0</v>
      </c>
      <c r="BG214" s="164">
        <f>IF(A11stdlife="n/a","n/a",IF(BG$3&gt;(A11stdlife+$E214),(Input!$M$153*(1+rvanilla)^0.5)-SUM($M214:BF214),(Input!$M$153*(1+rvanilla)^0.5)/A11stdlife))</f>
        <v>0</v>
      </c>
      <c r="BH214" s="164">
        <f>IF(A11stdlife="n/a","n/a",IF(BH$3&gt;(A11stdlife+$E214),(Input!$M$153*(1+rvanilla)^0.5)-SUM($M214:BG214),(Input!$M$153*(1+rvanilla)^0.5)/A11stdlife))</f>
        <v>0</v>
      </c>
      <c r="BI214" s="164">
        <f>IF(A11stdlife="n/a","n/a",IF(BI$3&gt;(A11stdlife+$E214),(Input!$M$153*(1+rvanilla)^0.5)-SUM($M214:BH214),(Input!$M$153*(1+rvanilla)^0.5)/A11stdlife))</f>
        <v>0</v>
      </c>
      <c r="BJ214" s="18"/>
      <c r="BK214" s="18"/>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idden="1" outlineLevel="2">
      <c r="A215" s="18"/>
      <c r="B215" s="18"/>
      <c r="C215" s="36"/>
      <c r="D215" s="479"/>
      <c r="E215" s="283">
        <v>8</v>
      </c>
      <c r="F215" s="38"/>
      <c r="G215" s="391"/>
      <c r="H215" s="308"/>
      <c r="I215" s="308"/>
      <c r="J215" s="308"/>
      <c r="K215" s="308"/>
      <c r="L215" s="308"/>
      <c r="M215" s="308"/>
      <c r="N215" s="307"/>
      <c r="O215" s="164">
        <f>IF(A11stdlife="n/a","n/a",IF(O$3&gt;(A11stdlife+$E215),(Input!$N$153*(1+rvanilla)^0.5)-SUM($N215:N215),(Input!$N$153*(1+rvanilla)^0.5)/A11stdlife))</f>
        <v>0</v>
      </c>
      <c r="P215" s="164">
        <f>IF(A11stdlife="n/a","n/a",IF(P$3&gt;(A11stdlife+$E215),(Input!$N$153*(1+rvanilla)^0.5)-SUM($N215:O215),(Input!$N$153*(1+rvanilla)^0.5)/A11stdlife))</f>
        <v>0</v>
      </c>
      <c r="Q215" s="164">
        <f>IF(A11stdlife="n/a","n/a",IF(Q$3&gt;(A11stdlife+$E215),(Input!$N$153*(1+rvanilla)^0.5)-SUM($N215:P215),(Input!$N$153*(1+rvanilla)^0.5)/A11stdlife))</f>
        <v>0</v>
      </c>
      <c r="R215" s="164">
        <f>IF(A11stdlife="n/a","n/a",IF(R$3&gt;(A11stdlife+$E215),(Input!$N$153*(1+rvanilla)^0.5)-SUM($N215:Q215),(Input!$N$153*(1+rvanilla)^0.5)/A11stdlife))</f>
        <v>0</v>
      </c>
      <c r="S215" s="164">
        <f>IF(A11stdlife="n/a","n/a",IF(S$3&gt;(A11stdlife+$E215),(Input!$N$153*(1+rvanilla)^0.5)-SUM($N215:R215),(Input!$N$153*(1+rvanilla)^0.5)/A11stdlife))</f>
        <v>0</v>
      </c>
      <c r="T215" s="164">
        <f>IF(A11stdlife="n/a","n/a",IF(T$3&gt;(A11stdlife+$E215),(Input!$N$153*(1+rvanilla)^0.5)-SUM($N215:S215),(Input!$N$153*(1+rvanilla)^0.5)/A11stdlife))</f>
        <v>0</v>
      </c>
      <c r="U215" s="164">
        <f>IF(A11stdlife="n/a","n/a",IF(U$3&gt;(A11stdlife+$E215),(Input!$N$153*(1+rvanilla)^0.5)-SUM($N215:T215),(Input!$N$153*(1+rvanilla)^0.5)/A11stdlife))</f>
        <v>0</v>
      </c>
      <c r="V215" s="164">
        <f>IF(A11stdlife="n/a","n/a",IF(V$3&gt;(A11stdlife+$E215),(Input!$N$153*(1+rvanilla)^0.5)-SUM($N215:U215),(Input!$N$153*(1+rvanilla)^0.5)/A11stdlife))</f>
        <v>0</v>
      </c>
      <c r="W215" s="164">
        <f>IF(A11stdlife="n/a","n/a",IF(W$3&gt;(A11stdlife+$E215),(Input!$N$153*(1+rvanilla)^0.5)-SUM($N215:V215),(Input!$N$153*(1+rvanilla)^0.5)/A11stdlife))</f>
        <v>0</v>
      </c>
      <c r="X215" s="164">
        <f>IF(A11stdlife="n/a","n/a",IF(X$3&gt;(A11stdlife+$E215),(Input!$N$153*(1+rvanilla)^0.5)-SUM($N215:W215),(Input!$N$153*(1+rvanilla)^0.5)/A11stdlife))</f>
        <v>0</v>
      </c>
      <c r="Y215" s="164">
        <f>IF(A11stdlife="n/a","n/a",IF(Y$3&gt;(A11stdlife+$E215),(Input!$N$153*(1+rvanilla)^0.5)-SUM($N215:X215),(Input!$N$153*(1+rvanilla)^0.5)/A11stdlife))</f>
        <v>0</v>
      </c>
      <c r="Z215" s="164">
        <f>IF(A11stdlife="n/a","n/a",IF(Z$3&gt;(A11stdlife+$E215),(Input!$N$153*(1+rvanilla)^0.5)-SUM($N215:Y215),(Input!$N$153*(1+rvanilla)^0.5)/A11stdlife))</f>
        <v>0</v>
      </c>
      <c r="AA215" s="164">
        <f>IF(A11stdlife="n/a","n/a",IF(AA$3&gt;(A11stdlife+$E215),(Input!$N$153*(1+rvanilla)^0.5)-SUM($N215:Z215),(Input!$N$153*(1+rvanilla)^0.5)/A11stdlife))</f>
        <v>0</v>
      </c>
      <c r="AB215" s="164">
        <f>IF(A11stdlife="n/a","n/a",IF(AB$3&gt;(A11stdlife+$E215),(Input!$N$153*(1+rvanilla)^0.5)-SUM($N215:AA215),(Input!$N$153*(1+rvanilla)^0.5)/A11stdlife))</f>
        <v>0</v>
      </c>
      <c r="AC215" s="164">
        <f>IF(A11stdlife="n/a","n/a",IF(AC$3&gt;(A11stdlife+$E215),(Input!$N$153*(1+rvanilla)^0.5)-SUM($N215:AB215),(Input!$N$153*(1+rvanilla)^0.5)/A11stdlife))</f>
        <v>0</v>
      </c>
      <c r="AD215" s="164">
        <f>IF(A11stdlife="n/a","n/a",IF(AD$3&gt;(A11stdlife+$E215),(Input!$N$153*(1+rvanilla)^0.5)-SUM($N215:AC215),(Input!$N$153*(1+rvanilla)^0.5)/A11stdlife))</f>
        <v>0</v>
      </c>
      <c r="AE215" s="164">
        <f>IF(A11stdlife="n/a","n/a",IF(AE$3&gt;(A11stdlife+$E215),(Input!$N$153*(1+rvanilla)^0.5)-SUM($N215:AD215),(Input!$N$153*(1+rvanilla)^0.5)/A11stdlife))</f>
        <v>0</v>
      </c>
      <c r="AF215" s="164">
        <f>IF(A11stdlife="n/a","n/a",IF(AF$3&gt;(A11stdlife+$E215),(Input!$N$153*(1+rvanilla)^0.5)-SUM($N215:AE215),(Input!$N$153*(1+rvanilla)^0.5)/A11stdlife))</f>
        <v>0</v>
      </c>
      <c r="AG215" s="164">
        <f>IF(A11stdlife="n/a","n/a",IF(AG$3&gt;(A11stdlife+$E215),(Input!$N$153*(1+rvanilla)^0.5)-SUM($N215:AF215),(Input!$N$153*(1+rvanilla)^0.5)/A11stdlife))</f>
        <v>0</v>
      </c>
      <c r="AH215" s="164">
        <f>IF(A11stdlife="n/a","n/a",IF(AH$3&gt;(A11stdlife+$E215),(Input!$N$153*(1+rvanilla)^0.5)-SUM($N215:AG215),(Input!$N$153*(1+rvanilla)^0.5)/A11stdlife))</f>
        <v>0</v>
      </c>
      <c r="AI215" s="164">
        <f>IF(A11stdlife="n/a","n/a",IF(AI$3&gt;(A11stdlife+$E215),(Input!$N$153*(1+rvanilla)^0.5)-SUM($N215:AH215),(Input!$N$153*(1+rvanilla)^0.5)/A11stdlife))</f>
        <v>0</v>
      </c>
      <c r="AJ215" s="164">
        <f>IF(A11stdlife="n/a","n/a",IF(AJ$3&gt;(A11stdlife+$E215),(Input!$N$153*(1+rvanilla)^0.5)-SUM($N215:AI215),(Input!$N$153*(1+rvanilla)^0.5)/A11stdlife))</f>
        <v>0</v>
      </c>
      <c r="AK215" s="164">
        <f>IF(A11stdlife="n/a","n/a",IF(AK$3&gt;(A11stdlife+$E215),(Input!$N$153*(1+rvanilla)^0.5)-SUM($N215:AJ215),(Input!$N$153*(1+rvanilla)^0.5)/A11stdlife))</f>
        <v>0</v>
      </c>
      <c r="AL215" s="164">
        <f>IF(A11stdlife="n/a","n/a",IF(AL$3&gt;(A11stdlife+$E215),(Input!$N$153*(1+rvanilla)^0.5)-SUM($N215:AK215),(Input!$N$153*(1+rvanilla)^0.5)/A11stdlife))</f>
        <v>0</v>
      </c>
      <c r="AM215" s="164">
        <f>IF(A11stdlife="n/a","n/a",IF(AM$3&gt;(A11stdlife+$E215),(Input!$N$153*(1+rvanilla)^0.5)-SUM($N215:AL215),(Input!$N$153*(1+rvanilla)^0.5)/A11stdlife))</f>
        <v>0</v>
      </c>
      <c r="AN215" s="164">
        <f>IF(A11stdlife="n/a","n/a",IF(AN$3&gt;(A11stdlife+$E215),(Input!$N$153*(1+rvanilla)^0.5)-SUM($N215:AM215),(Input!$N$153*(1+rvanilla)^0.5)/A11stdlife))</f>
        <v>0</v>
      </c>
      <c r="AO215" s="164">
        <f>IF(A11stdlife="n/a","n/a",IF(AO$3&gt;(A11stdlife+$E215),(Input!$N$153*(1+rvanilla)^0.5)-SUM($N215:AN215),(Input!$N$153*(1+rvanilla)^0.5)/A11stdlife))</f>
        <v>0</v>
      </c>
      <c r="AP215" s="164">
        <f>IF(A11stdlife="n/a","n/a",IF(AP$3&gt;(A11stdlife+$E215),(Input!$N$153*(1+rvanilla)^0.5)-SUM($N215:AO215),(Input!$N$153*(1+rvanilla)^0.5)/A11stdlife))</f>
        <v>0</v>
      </c>
      <c r="AQ215" s="164">
        <f>IF(A11stdlife="n/a","n/a",IF(AQ$3&gt;(A11stdlife+$E215),(Input!$N$153*(1+rvanilla)^0.5)-SUM($N215:AP215),(Input!$N$153*(1+rvanilla)^0.5)/A11stdlife))</f>
        <v>0</v>
      </c>
      <c r="AR215" s="164">
        <f>IF(A11stdlife="n/a","n/a",IF(AR$3&gt;(A11stdlife+$E215),(Input!$N$153*(1+rvanilla)^0.5)-SUM($N215:AQ215),(Input!$N$153*(1+rvanilla)^0.5)/A11stdlife))</f>
        <v>0</v>
      </c>
      <c r="AS215" s="164">
        <f>IF(A11stdlife="n/a","n/a",IF(AS$3&gt;(A11stdlife+$E215),(Input!$N$153*(1+rvanilla)^0.5)-SUM($N215:AR215),(Input!$N$153*(1+rvanilla)^0.5)/A11stdlife))</f>
        <v>0</v>
      </c>
      <c r="AT215" s="164">
        <f>IF(A11stdlife="n/a","n/a",IF(AT$3&gt;(A11stdlife+$E215),(Input!$N$153*(1+rvanilla)^0.5)-SUM($N215:AS215),(Input!$N$153*(1+rvanilla)^0.5)/A11stdlife))</f>
        <v>0</v>
      </c>
      <c r="AU215" s="164">
        <f>IF(A11stdlife="n/a","n/a",IF(AU$3&gt;(A11stdlife+$E215),(Input!$N$153*(1+rvanilla)^0.5)-SUM($N215:AT215),(Input!$N$153*(1+rvanilla)^0.5)/A11stdlife))</f>
        <v>0</v>
      </c>
      <c r="AV215" s="164">
        <f>IF(A11stdlife="n/a","n/a",IF(AV$3&gt;(A11stdlife+$E215),(Input!$N$153*(1+rvanilla)^0.5)-SUM($N215:AU215),(Input!$N$153*(1+rvanilla)^0.5)/A11stdlife))</f>
        <v>0</v>
      </c>
      <c r="AW215" s="164">
        <f>IF(A11stdlife="n/a","n/a",IF(AW$3&gt;(A11stdlife+$E215),(Input!$N$153*(1+rvanilla)^0.5)-SUM($N215:AV215),(Input!$N$153*(1+rvanilla)^0.5)/A11stdlife))</f>
        <v>0</v>
      </c>
      <c r="AX215" s="164">
        <f>IF(A11stdlife="n/a","n/a",IF(AX$3&gt;(A11stdlife+$E215),(Input!$N$153*(1+rvanilla)^0.5)-SUM($N215:AW215),(Input!$N$153*(1+rvanilla)^0.5)/A11stdlife))</f>
        <v>0</v>
      </c>
      <c r="AY215" s="164">
        <f>IF(A11stdlife="n/a","n/a",IF(AY$3&gt;(A11stdlife+$E215),(Input!$N$153*(1+rvanilla)^0.5)-SUM($N215:AX215),(Input!$N$153*(1+rvanilla)^0.5)/A11stdlife))</f>
        <v>0</v>
      </c>
      <c r="AZ215" s="164">
        <f>IF(A11stdlife="n/a","n/a",IF(AZ$3&gt;(A11stdlife+$E215),(Input!$N$153*(1+rvanilla)^0.5)-SUM($N215:AY215),(Input!$N$153*(1+rvanilla)^0.5)/A11stdlife))</f>
        <v>0</v>
      </c>
      <c r="BA215" s="164">
        <f>IF(A11stdlife="n/a","n/a",IF(BA$3&gt;(A11stdlife+$E215),(Input!$N$153*(1+rvanilla)^0.5)-SUM($N215:AZ215),(Input!$N$153*(1+rvanilla)^0.5)/A11stdlife))</f>
        <v>0</v>
      </c>
      <c r="BB215" s="164">
        <f>IF(A11stdlife="n/a","n/a",IF(BB$3&gt;(A11stdlife+$E215),(Input!$N$153*(1+rvanilla)^0.5)-SUM($N215:BA215),(Input!$N$153*(1+rvanilla)^0.5)/A11stdlife))</f>
        <v>0</v>
      </c>
      <c r="BC215" s="164">
        <f>IF(A11stdlife="n/a","n/a",IF(BC$3&gt;(A11stdlife+$E215),(Input!$N$153*(1+rvanilla)^0.5)-SUM($N215:BB215),(Input!$N$153*(1+rvanilla)^0.5)/A11stdlife))</f>
        <v>0</v>
      </c>
      <c r="BD215" s="164">
        <f>IF(A11stdlife="n/a","n/a",IF(BD$3&gt;(A11stdlife+$E215),(Input!$N$153*(1+rvanilla)^0.5)-SUM($N215:BC215),(Input!$N$153*(1+rvanilla)^0.5)/A11stdlife))</f>
        <v>0</v>
      </c>
      <c r="BE215" s="164">
        <f>IF(A11stdlife="n/a","n/a",IF(BE$3&gt;(A11stdlife+$E215),(Input!$N$153*(1+rvanilla)^0.5)-SUM($N215:BD215),(Input!$N$153*(1+rvanilla)^0.5)/A11stdlife))</f>
        <v>0</v>
      </c>
      <c r="BF215" s="164">
        <f>IF(A11stdlife="n/a","n/a",IF(BF$3&gt;(A11stdlife+$E215),(Input!$N$153*(1+rvanilla)^0.5)-SUM($N215:BE215),(Input!$N$153*(1+rvanilla)^0.5)/A11stdlife))</f>
        <v>0</v>
      </c>
      <c r="BG215" s="164">
        <f>IF(A11stdlife="n/a","n/a",IF(BG$3&gt;(A11stdlife+$E215),(Input!$N$153*(1+rvanilla)^0.5)-SUM($N215:BF215),(Input!$N$153*(1+rvanilla)^0.5)/A11stdlife))</f>
        <v>0</v>
      </c>
      <c r="BH215" s="164">
        <f>IF(A11stdlife="n/a","n/a",IF(BH$3&gt;(A11stdlife+$E215),(Input!$N$153*(1+rvanilla)^0.5)-SUM($N215:BG215),(Input!$N$153*(1+rvanilla)^0.5)/A11stdlife))</f>
        <v>0</v>
      </c>
      <c r="BI215" s="164">
        <f>IF(A11stdlife="n/a","n/a",IF(BI$3&gt;(A11stdlife+$E215),(Input!$N$153*(1+rvanilla)^0.5)-SUM($N215:BH215),(Input!$N$153*(1+rvanilla)^0.5)/A11stdlife))</f>
        <v>0</v>
      </c>
      <c r="BJ215" s="18"/>
      <c r="BK215" s="18"/>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idden="1" outlineLevel="2">
      <c r="A216" s="18"/>
      <c r="B216" s="18"/>
      <c r="C216" s="36"/>
      <c r="D216" s="479"/>
      <c r="E216" s="283">
        <v>9</v>
      </c>
      <c r="F216" s="38"/>
      <c r="G216" s="391"/>
      <c r="H216" s="308"/>
      <c r="I216" s="308"/>
      <c r="J216" s="308"/>
      <c r="K216" s="308"/>
      <c r="L216" s="308"/>
      <c r="M216" s="308"/>
      <c r="N216" s="308"/>
      <c r="O216" s="307"/>
      <c r="P216" s="164">
        <f>IF(A11stdlife="n/a","n/a",IF(P$3&gt;(A11stdlife+$E216),(Input!$O$153*(1+rvanilla)^0.5)-SUM($O216:O216),(Input!$O$153*(1+rvanilla)^0.5)/A11stdlife))</f>
        <v>0</v>
      </c>
      <c r="Q216" s="164">
        <f>IF(A11stdlife="n/a","n/a",IF(Q$3&gt;(A11stdlife+$E216),(Input!$O$153*(1+rvanilla)^0.5)-SUM($O216:P216),(Input!$O$153*(1+rvanilla)^0.5)/A11stdlife))</f>
        <v>0</v>
      </c>
      <c r="R216" s="164">
        <f>IF(A11stdlife="n/a","n/a",IF(R$3&gt;(A11stdlife+$E216),(Input!$O$153*(1+rvanilla)^0.5)-SUM($O216:Q216),(Input!$O$153*(1+rvanilla)^0.5)/A11stdlife))</f>
        <v>0</v>
      </c>
      <c r="S216" s="164">
        <f>IF(A11stdlife="n/a","n/a",IF(S$3&gt;(A11stdlife+$E216),(Input!$O$153*(1+rvanilla)^0.5)-SUM($O216:R216),(Input!$O$153*(1+rvanilla)^0.5)/A11stdlife))</f>
        <v>0</v>
      </c>
      <c r="T216" s="164">
        <f>IF(A11stdlife="n/a","n/a",IF(T$3&gt;(A11stdlife+$E216),(Input!$O$153*(1+rvanilla)^0.5)-SUM($O216:S216),(Input!$O$153*(1+rvanilla)^0.5)/A11stdlife))</f>
        <v>0</v>
      </c>
      <c r="U216" s="164">
        <f>IF(A11stdlife="n/a","n/a",IF(U$3&gt;(A11stdlife+$E216),(Input!$O$153*(1+rvanilla)^0.5)-SUM($O216:T216),(Input!$O$153*(1+rvanilla)^0.5)/A11stdlife))</f>
        <v>0</v>
      </c>
      <c r="V216" s="164">
        <f>IF(A11stdlife="n/a","n/a",IF(V$3&gt;(A11stdlife+$E216),(Input!$O$153*(1+rvanilla)^0.5)-SUM($O216:U216),(Input!$O$153*(1+rvanilla)^0.5)/A11stdlife))</f>
        <v>0</v>
      </c>
      <c r="W216" s="164">
        <f>IF(A11stdlife="n/a","n/a",IF(W$3&gt;(A11stdlife+$E216),(Input!$O$153*(1+rvanilla)^0.5)-SUM($O216:V216),(Input!$O$153*(1+rvanilla)^0.5)/A11stdlife))</f>
        <v>0</v>
      </c>
      <c r="X216" s="164">
        <f>IF(A11stdlife="n/a","n/a",IF(X$3&gt;(A11stdlife+$E216),(Input!$O$153*(1+rvanilla)^0.5)-SUM($O216:W216),(Input!$O$153*(1+rvanilla)^0.5)/A11stdlife))</f>
        <v>0</v>
      </c>
      <c r="Y216" s="164">
        <f>IF(A11stdlife="n/a","n/a",IF(Y$3&gt;(A11stdlife+$E216),(Input!$O$153*(1+rvanilla)^0.5)-SUM($O216:X216),(Input!$O$153*(1+rvanilla)^0.5)/A11stdlife))</f>
        <v>0</v>
      </c>
      <c r="Z216" s="164">
        <f>IF(A11stdlife="n/a","n/a",IF(Z$3&gt;(A11stdlife+$E216),(Input!$O$153*(1+rvanilla)^0.5)-SUM($O216:Y216),(Input!$O$153*(1+rvanilla)^0.5)/A11stdlife))</f>
        <v>0</v>
      </c>
      <c r="AA216" s="164">
        <f>IF(A11stdlife="n/a","n/a",IF(AA$3&gt;(A11stdlife+$E216),(Input!$O$153*(1+rvanilla)^0.5)-SUM($O216:Z216),(Input!$O$153*(1+rvanilla)^0.5)/A11stdlife))</f>
        <v>0</v>
      </c>
      <c r="AB216" s="164">
        <f>IF(A11stdlife="n/a","n/a",IF(AB$3&gt;(A11stdlife+$E216),(Input!$O$153*(1+rvanilla)^0.5)-SUM($O216:AA216),(Input!$O$153*(1+rvanilla)^0.5)/A11stdlife))</f>
        <v>0</v>
      </c>
      <c r="AC216" s="164">
        <f>IF(A11stdlife="n/a","n/a",IF(AC$3&gt;(A11stdlife+$E216),(Input!$O$153*(1+rvanilla)^0.5)-SUM($O216:AB216),(Input!$O$153*(1+rvanilla)^0.5)/A11stdlife))</f>
        <v>0</v>
      </c>
      <c r="AD216" s="164">
        <f>IF(A11stdlife="n/a","n/a",IF(AD$3&gt;(A11stdlife+$E216),(Input!$O$153*(1+rvanilla)^0.5)-SUM($O216:AC216),(Input!$O$153*(1+rvanilla)^0.5)/A11stdlife))</f>
        <v>0</v>
      </c>
      <c r="AE216" s="164">
        <f>IF(A11stdlife="n/a","n/a",IF(AE$3&gt;(A11stdlife+$E216),(Input!$O$153*(1+rvanilla)^0.5)-SUM($O216:AD216),(Input!$O$153*(1+rvanilla)^0.5)/A11stdlife))</f>
        <v>0</v>
      </c>
      <c r="AF216" s="164">
        <f>IF(A11stdlife="n/a","n/a",IF(AF$3&gt;(A11stdlife+$E216),(Input!$O$153*(1+rvanilla)^0.5)-SUM($O216:AE216),(Input!$O$153*(1+rvanilla)^0.5)/A11stdlife))</f>
        <v>0</v>
      </c>
      <c r="AG216" s="164">
        <f>IF(A11stdlife="n/a","n/a",IF(AG$3&gt;(A11stdlife+$E216),(Input!$O$153*(1+rvanilla)^0.5)-SUM($O216:AF216),(Input!$O$153*(1+rvanilla)^0.5)/A11stdlife))</f>
        <v>0</v>
      </c>
      <c r="AH216" s="164">
        <f>IF(A11stdlife="n/a","n/a",IF(AH$3&gt;(A11stdlife+$E216),(Input!$O$153*(1+rvanilla)^0.5)-SUM($O216:AG216),(Input!$O$153*(1+rvanilla)^0.5)/A11stdlife))</f>
        <v>0</v>
      </c>
      <c r="AI216" s="164">
        <f>IF(A11stdlife="n/a","n/a",IF(AI$3&gt;(A11stdlife+$E216),(Input!$O$153*(1+rvanilla)^0.5)-SUM($O216:AH216),(Input!$O$153*(1+rvanilla)^0.5)/A11stdlife))</f>
        <v>0</v>
      </c>
      <c r="AJ216" s="164">
        <f>IF(A11stdlife="n/a","n/a",IF(AJ$3&gt;(A11stdlife+$E216),(Input!$O$153*(1+rvanilla)^0.5)-SUM($O216:AI216),(Input!$O$153*(1+rvanilla)^0.5)/A11stdlife))</f>
        <v>0</v>
      </c>
      <c r="AK216" s="164">
        <f>IF(A11stdlife="n/a","n/a",IF(AK$3&gt;(A11stdlife+$E216),(Input!$O$153*(1+rvanilla)^0.5)-SUM($O216:AJ216),(Input!$O$153*(1+rvanilla)^0.5)/A11stdlife))</f>
        <v>0</v>
      </c>
      <c r="AL216" s="164">
        <f>IF(A11stdlife="n/a","n/a",IF(AL$3&gt;(A11stdlife+$E216),(Input!$O$153*(1+rvanilla)^0.5)-SUM($O216:AK216),(Input!$O$153*(1+rvanilla)^0.5)/A11stdlife))</f>
        <v>0</v>
      </c>
      <c r="AM216" s="164">
        <f>IF(A11stdlife="n/a","n/a",IF(AM$3&gt;(A11stdlife+$E216),(Input!$O$153*(1+rvanilla)^0.5)-SUM($O216:AL216),(Input!$O$153*(1+rvanilla)^0.5)/A11stdlife))</f>
        <v>0</v>
      </c>
      <c r="AN216" s="164">
        <f>IF(A11stdlife="n/a","n/a",IF(AN$3&gt;(A11stdlife+$E216),(Input!$O$153*(1+rvanilla)^0.5)-SUM($O216:AM216),(Input!$O$153*(1+rvanilla)^0.5)/A11stdlife))</f>
        <v>0</v>
      </c>
      <c r="AO216" s="164">
        <f>IF(A11stdlife="n/a","n/a",IF(AO$3&gt;(A11stdlife+$E216),(Input!$O$153*(1+rvanilla)^0.5)-SUM($O216:AN216),(Input!$O$153*(1+rvanilla)^0.5)/A11stdlife))</f>
        <v>0</v>
      </c>
      <c r="AP216" s="164">
        <f>IF(A11stdlife="n/a","n/a",IF(AP$3&gt;(A11stdlife+$E216),(Input!$O$153*(1+rvanilla)^0.5)-SUM($O216:AO216),(Input!$O$153*(1+rvanilla)^0.5)/A11stdlife))</f>
        <v>0</v>
      </c>
      <c r="AQ216" s="164">
        <f>IF(A11stdlife="n/a","n/a",IF(AQ$3&gt;(A11stdlife+$E216),(Input!$O$153*(1+rvanilla)^0.5)-SUM($O216:AP216),(Input!$O$153*(1+rvanilla)^0.5)/A11stdlife))</f>
        <v>0</v>
      </c>
      <c r="AR216" s="164">
        <f>IF(A11stdlife="n/a","n/a",IF(AR$3&gt;(A11stdlife+$E216),(Input!$O$153*(1+rvanilla)^0.5)-SUM($O216:AQ216),(Input!$O$153*(1+rvanilla)^0.5)/A11stdlife))</f>
        <v>0</v>
      </c>
      <c r="AS216" s="164">
        <f>IF(A11stdlife="n/a","n/a",IF(AS$3&gt;(A11stdlife+$E216),(Input!$O$153*(1+rvanilla)^0.5)-SUM($O216:AR216),(Input!$O$153*(1+rvanilla)^0.5)/A11stdlife))</f>
        <v>0</v>
      </c>
      <c r="AT216" s="164">
        <f>IF(A11stdlife="n/a","n/a",IF(AT$3&gt;(A11stdlife+$E216),(Input!$O$153*(1+rvanilla)^0.5)-SUM($O216:AS216),(Input!$O$153*(1+rvanilla)^0.5)/A11stdlife))</f>
        <v>0</v>
      </c>
      <c r="AU216" s="164">
        <f>IF(A11stdlife="n/a","n/a",IF(AU$3&gt;(A11stdlife+$E216),(Input!$O$153*(1+rvanilla)^0.5)-SUM($O216:AT216),(Input!$O$153*(1+rvanilla)^0.5)/A11stdlife))</f>
        <v>0</v>
      </c>
      <c r="AV216" s="164">
        <f>IF(A11stdlife="n/a","n/a",IF(AV$3&gt;(A11stdlife+$E216),(Input!$O$153*(1+rvanilla)^0.5)-SUM($O216:AU216),(Input!$O$153*(1+rvanilla)^0.5)/A11stdlife))</f>
        <v>0</v>
      </c>
      <c r="AW216" s="164">
        <f>IF(A11stdlife="n/a","n/a",IF(AW$3&gt;(A11stdlife+$E216),(Input!$O$153*(1+rvanilla)^0.5)-SUM($O216:AV216),(Input!$O$153*(1+rvanilla)^0.5)/A11stdlife))</f>
        <v>0</v>
      </c>
      <c r="AX216" s="164">
        <f>IF(A11stdlife="n/a","n/a",IF(AX$3&gt;(A11stdlife+$E216),(Input!$O$153*(1+rvanilla)^0.5)-SUM($O216:AW216),(Input!$O$153*(1+rvanilla)^0.5)/A11stdlife))</f>
        <v>0</v>
      </c>
      <c r="AY216" s="164">
        <f>IF(A11stdlife="n/a","n/a",IF(AY$3&gt;(A11stdlife+$E216),(Input!$O$153*(1+rvanilla)^0.5)-SUM($O216:AX216),(Input!$O$153*(1+rvanilla)^0.5)/A11stdlife))</f>
        <v>0</v>
      </c>
      <c r="AZ216" s="164">
        <f>IF(A11stdlife="n/a","n/a",IF(AZ$3&gt;(A11stdlife+$E216),(Input!$O$153*(1+rvanilla)^0.5)-SUM($O216:AY216),(Input!$O$153*(1+rvanilla)^0.5)/A11stdlife))</f>
        <v>0</v>
      </c>
      <c r="BA216" s="164">
        <f>IF(A11stdlife="n/a","n/a",IF(BA$3&gt;(A11stdlife+$E216),(Input!$O$153*(1+rvanilla)^0.5)-SUM($O216:AZ216),(Input!$O$153*(1+rvanilla)^0.5)/A11stdlife))</f>
        <v>0</v>
      </c>
      <c r="BB216" s="164">
        <f>IF(A11stdlife="n/a","n/a",IF(BB$3&gt;(A11stdlife+$E216),(Input!$O$153*(1+rvanilla)^0.5)-SUM($O216:BA216),(Input!$O$153*(1+rvanilla)^0.5)/A11stdlife))</f>
        <v>0</v>
      </c>
      <c r="BC216" s="164">
        <f>IF(A11stdlife="n/a","n/a",IF(BC$3&gt;(A11stdlife+$E216),(Input!$O$153*(1+rvanilla)^0.5)-SUM($O216:BB216),(Input!$O$153*(1+rvanilla)^0.5)/A11stdlife))</f>
        <v>0</v>
      </c>
      <c r="BD216" s="164">
        <f>IF(A11stdlife="n/a","n/a",IF(BD$3&gt;(A11stdlife+$E216),(Input!$O$153*(1+rvanilla)^0.5)-SUM($O216:BC216),(Input!$O$153*(1+rvanilla)^0.5)/A11stdlife))</f>
        <v>0</v>
      </c>
      <c r="BE216" s="164">
        <f>IF(A11stdlife="n/a","n/a",IF(BE$3&gt;(A11stdlife+$E216),(Input!$O$153*(1+rvanilla)^0.5)-SUM($O216:BD216),(Input!$O$153*(1+rvanilla)^0.5)/A11stdlife))</f>
        <v>0</v>
      </c>
      <c r="BF216" s="164">
        <f>IF(A11stdlife="n/a","n/a",IF(BF$3&gt;(A11stdlife+$E216),(Input!$O$153*(1+rvanilla)^0.5)-SUM($O216:BE216),(Input!$O$153*(1+rvanilla)^0.5)/A11stdlife))</f>
        <v>0</v>
      </c>
      <c r="BG216" s="164">
        <f>IF(A11stdlife="n/a","n/a",IF(BG$3&gt;(A11stdlife+$E216),(Input!$O$153*(1+rvanilla)^0.5)-SUM($O216:BF216),(Input!$O$153*(1+rvanilla)^0.5)/A11stdlife))</f>
        <v>0</v>
      </c>
      <c r="BH216" s="164">
        <f>IF(A11stdlife="n/a","n/a",IF(BH$3&gt;(A11stdlife+$E216),(Input!$O$153*(1+rvanilla)^0.5)-SUM($O216:BG216),(Input!$O$153*(1+rvanilla)^0.5)/A11stdlife))</f>
        <v>0</v>
      </c>
      <c r="BI216" s="164">
        <f>IF(A11stdlife="n/a","n/a",IF(BI$3&gt;(A11stdlife+$E216),(Input!$O$153*(1+rvanilla)^0.5)-SUM($O216:BH216),(Input!$O$153*(1+rvanilla)^0.5)/A11stdlife))</f>
        <v>0</v>
      </c>
      <c r="BJ216" s="18"/>
      <c r="BK216" s="18"/>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idden="1" outlineLevel="2">
      <c r="A217" s="18"/>
      <c r="B217" s="18"/>
      <c r="C217" s="36"/>
      <c r="D217" s="479"/>
      <c r="E217" s="284">
        <v>10</v>
      </c>
      <c r="F217" s="38"/>
      <c r="G217" s="391"/>
      <c r="H217" s="308"/>
      <c r="I217" s="308"/>
      <c r="J217" s="308"/>
      <c r="K217" s="308"/>
      <c r="L217" s="308"/>
      <c r="M217" s="308"/>
      <c r="N217" s="308"/>
      <c r="O217" s="308"/>
      <c r="P217" s="307"/>
      <c r="Q217" s="164">
        <f>IF(A11stdlife="n/a","n/a",IF(Q$3&gt;(A11stdlife+$E217),(Input!$P$153*(1+rvanilla)^0.5)-SUM($P217:P217),(Input!$P$153*(1+rvanilla)^0.5)/A11stdlife))</f>
        <v>0</v>
      </c>
      <c r="R217" s="164">
        <f>IF(A11stdlife="n/a","n/a",IF(R$3&gt;(A11stdlife+$E217),(Input!$P$153*(1+rvanilla)^0.5)-SUM($P217:Q217),(Input!$P$153*(1+rvanilla)^0.5)/A11stdlife))</f>
        <v>0</v>
      </c>
      <c r="S217" s="164">
        <f>IF(A11stdlife="n/a","n/a",IF(S$3&gt;(A11stdlife+$E217),(Input!$P$153*(1+rvanilla)^0.5)-SUM($P217:R217),(Input!$P$153*(1+rvanilla)^0.5)/A11stdlife))</f>
        <v>0</v>
      </c>
      <c r="T217" s="164">
        <f>IF(A11stdlife="n/a","n/a",IF(T$3&gt;(A11stdlife+$E217),(Input!$P$153*(1+rvanilla)^0.5)-SUM($P217:S217),(Input!$P$153*(1+rvanilla)^0.5)/A11stdlife))</f>
        <v>0</v>
      </c>
      <c r="U217" s="164">
        <f>IF(A11stdlife="n/a","n/a",IF(U$3&gt;(A11stdlife+$E217),(Input!$P$153*(1+rvanilla)^0.5)-SUM($P217:T217),(Input!$P$153*(1+rvanilla)^0.5)/A11stdlife))</f>
        <v>0</v>
      </c>
      <c r="V217" s="164">
        <f>IF(A11stdlife="n/a","n/a",IF(V$3&gt;(A11stdlife+$E217),(Input!$P$153*(1+rvanilla)^0.5)-SUM($P217:U217),(Input!$P$153*(1+rvanilla)^0.5)/A11stdlife))</f>
        <v>0</v>
      </c>
      <c r="W217" s="164">
        <f>IF(A11stdlife="n/a","n/a",IF(W$3&gt;(A11stdlife+$E217),(Input!$P$153*(1+rvanilla)^0.5)-SUM($P217:V217),(Input!$P$153*(1+rvanilla)^0.5)/A11stdlife))</f>
        <v>0</v>
      </c>
      <c r="X217" s="164">
        <f>IF(A11stdlife="n/a","n/a",IF(X$3&gt;(A11stdlife+$E217),(Input!$P$153*(1+rvanilla)^0.5)-SUM($P217:W217),(Input!$P$153*(1+rvanilla)^0.5)/A11stdlife))</f>
        <v>0</v>
      </c>
      <c r="Y217" s="164">
        <f>IF(A11stdlife="n/a","n/a",IF(Y$3&gt;(A11stdlife+$E217),(Input!$P$153*(1+rvanilla)^0.5)-SUM($P217:X217),(Input!$P$153*(1+rvanilla)^0.5)/A11stdlife))</f>
        <v>0</v>
      </c>
      <c r="Z217" s="164">
        <f>IF(A11stdlife="n/a","n/a",IF(Z$3&gt;(A11stdlife+$E217),(Input!$P$153*(1+rvanilla)^0.5)-SUM($P217:Y217),(Input!$P$153*(1+rvanilla)^0.5)/A11stdlife))</f>
        <v>0</v>
      </c>
      <c r="AA217" s="164">
        <f>IF(A11stdlife="n/a","n/a",IF(AA$3&gt;(A11stdlife+$E217),(Input!$P$153*(1+rvanilla)^0.5)-SUM($P217:Z217),(Input!$P$153*(1+rvanilla)^0.5)/A11stdlife))</f>
        <v>0</v>
      </c>
      <c r="AB217" s="164">
        <f>IF(A11stdlife="n/a","n/a",IF(AB$3&gt;(A11stdlife+$E217),(Input!$P$153*(1+rvanilla)^0.5)-SUM($P217:AA217),(Input!$P$153*(1+rvanilla)^0.5)/A11stdlife))</f>
        <v>0</v>
      </c>
      <c r="AC217" s="164">
        <f>IF(A11stdlife="n/a","n/a",IF(AC$3&gt;(A11stdlife+$E217),(Input!$P$153*(1+rvanilla)^0.5)-SUM($P217:AB217),(Input!$P$153*(1+rvanilla)^0.5)/A11stdlife))</f>
        <v>0</v>
      </c>
      <c r="AD217" s="164">
        <f>IF(A11stdlife="n/a","n/a",IF(AD$3&gt;(A11stdlife+$E217),(Input!$P$153*(1+rvanilla)^0.5)-SUM($P217:AC217),(Input!$P$153*(1+rvanilla)^0.5)/A11stdlife))</f>
        <v>0</v>
      </c>
      <c r="AE217" s="164">
        <f>IF(A11stdlife="n/a","n/a",IF(AE$3&gt;(A11stdlife+$E217),(Input!$P$153*(1+rvanilla)^0.5)-SUM($P217:AD217),(Input!$P$153*(1+rvanilla)^0.5)/A11stdlife))</f>
        <v>0</v>
      </c>
      <c r="AF217" s="164">
        <f>IF(A11stdlife="n/a","n/a",IF(AF$3&gt;(A11stdlife+$E217),(Input!$P$153*(1+rvanilla)^0.5)-SUM($P217:AE217),(Input!$P$153*(1+rvanilla)^0.5)/A11stdlife))</f>
        <v>0</v>
      </c>
      <c r="AG217" s="164">
        <f>IF(A11stdlife="n/a","n/a",IF(AG$3&gt;(A11stdlife+$E217),(Input!$P$153*(1+rvanilla)^0.5)-SUM($P217:AF217),(Input!$P$153*(1+rvanilla)^0.5)/A11stdlife))</f>
        <v>0</v>
      </c>
      <c r="AH217" s="164">
        <f>IF(A11stdlife="n/a","n/a",IF(AH$3&gt;(A11stdlife+$E217),(Input!$P$153*(1+rvanilla)^0.5)-SUM($P217:AG217),(Input!$P$153*(1+rvanilla)^0.5)/A11stdlife))</f>
        <v>0</v>
      </c>
      <c r="AI217" s="164">
        <f>IF(A11stdlife="n/a","n/a",IF(AI$3&gt;(A11stdlife+$E217),(Input!$P$153*(1+rvanilla)^0.5)-SUM($P217:AH217),(Input!$P$153*(1+rvanilla)^0.5)/A11stdlife))</f>
        <v>0</v>
      </c>
      <c r="AJ217" s="164">
        <f>IF(A11stdlife="n/a","n/a",IF(AJ$3&gt;(A11stdlife+$E217),(Input!$P$153*(1+rvanilla)^0.5)-SUM($P217:AI217),(Input!$P$153*(1+rvanilla)^0.5)/A11stdlife))</f>
        <v>0</v>
      </c>
      <c r="AK217" s="164">
        <f>IF(A11stdlife="n/a","n/a",IF(AK$3&gt;(A11stdlife+$E217),(Input!$P$153*(1+rvanilla)^0.5)-SUM($P217:AJ217),(Input!$P$153*(1+rvanilla)^0.5)/A11stdlife))</f>
        <v>0</v>
      </c>
      <c r="AL217" s="164">
        <f>IF(A11stdlife="n/a","n/a",IF(AL$3&gt;(A11stdlife+$E217),(Input!$P$153*(1+rvanilla)^0.5)-SUM($P217:AK217),(Input!$P$153*(1+rvanilla)^0.5)/A11stdlife))</f>
        <v>0</v>
      </c>
      <c r="AM217" s="164">
        <f>IF(A11stdlife="n/a","n/a",IF(AM$3&gt;(A11stdlife+$E217),(Input!$P$153*(1+rvanilla)^0.5)-SUM($P217:AL217),(Input!$P$153*(1+rvanilla)^0.5)/A11stdlife))</f>
        <v>0</v>
      </c>
      <c r="AN217" s="164">
        <f>IF(A11stdlife="n/a","n/a",IF(AN$3&gt;(A11stdlife+$E217),(Input!$P$153*(1+rvanilla)^0.5)-SUM($P217:AM217),(Input!$P$153*(1+rvanilla)^0.5)/A11stdlife))</f>
        <v>0</v>
      </c>
      <c r="AO217" s="164">
        <f>IF(A11stdlife="n/a","n/a",IF(AO$3&gt;(A11stdlife+$E217),(Input!$P$153*(1+rvanilla)^0.5)-SUM($P217:AN217),(Input!$P$153*(1+rvanilla)^0.5)/A11stdlife))</f>
        <v>0</v>
      </c>
      <c r="AP217" s="164">
        <f>IF(A11stdlife="n/a","n/a",IF(AP$3&gt;(A11stdlife+$E217),(Input!$P$153*(1+rvanilla)^0.5)-SUM($P217:AO217),(Input!$P$153*(1+rvanilla)^0.5)/A11stdlife))</f>
        <v>0</v>
      </c>
      <c r="AQ217" s="164">
        <f>IF(A11stdlife="n/a","n/a",IF(AQ$3&gt;(A11stdlife+$E217),(Input!$P$153*(1+rvanilla)^0.5)-SUM($P217:AP217),(Input!$P$153*(1+rvanilla)^0.5)/A11stdlife))</f>
        <v>0</v>
      </c>
      <c r="AR217" s="164">
        <f>IF(A11stdlife="n/a","n/a",IF(AR$3&gt;(A11stdlife+$E217),(Input!$P$153*(1+rvanilla)^0.5)-SUM($P217:AQ217),(Input!$P$153*(1+rvanilla)^0.5)/A11stdlife))</f>
        <v>0</v>
      </c>
      <c r="AS217" s="164">
        <f>IF(A11stdlife="n/a","n/a",IF(AS$3&gt;(A11stdlife+$E217),(Input!$P$153*(1+rvanilla)^0.5)-SUM($P217:AR217),(Input!$P$153*(1+rvanilla)^0.5)/A11stdlife))</f>
        <v>0</v>
      </c>
      <c r="AT217" s="164">
        <f>IF(A11stdlife="n/a","n/a",IF(AT$3&gt;(A11stdlife+$E217),(Input!$P$153*(1+rvanilla)^0.5)-SUM($P217:AS217),(Input!$P$153*(1+rvanilla)^0.5)/A11stdlife))</f>
        <v>0</v>
      </c>
      <c r="AU217" s="164">
        <f>IF(A11stdlife="n/a","n/a",IF(AU$3&gt;(A11stdlife+$E217),(Input!$P$153*(1+rvanilla)^0.5)-SUM($P217:AT217),(Input!$P$153*(1+rvanilla)^0.5)/A11stdlife))</f>
        <v>0</v>
      </c>
      <c r="AV217" s="164">
        <f>IF(A11stdlife="n/a","n/a",IF(AV$3&gt;(A11stdlife+$E217),(Input!$P$153*(1+rvanilla)^0.5)-SUM($P217:AU217),(Input!$P$153*(1+rvanilla)^0.5)/A11stdlife))</f>
        <v>0</v>
      </c>
      <c r="AW217" s="164">
        <f>IF(A11stdlife="n/a","n/a",IF(AW$3&gt;(A11stdlife+$E217),(Input!$P$153*(1+rvanilla)^0.5)-SUM($P217:AV217),(Input!$P$153*(1+rvanilla)^0.5)/A11stdlife))</f>
        <v>0</v>
      </c>
      <c r="AX217" s="164">
        <f>IF(A11stdlife="n/a","n/a",IF(AX$3&gt;(A11stdlife+$E217),(Input!$P$153*(1+rvanilla)^0.5)-SUM($P217:AW217),(Input!$P$153*(1+rvanilla)^0.5)/A11stdlife))</f>
        <v>0</v>
      </c>
      <c r="AY217" s="164">
        <f>IF(A11stdlife="n/a","n/a",IF(AY$3&gt;(A11stdlife+$E217),(Input!$P$153*(1+rvanilla)^0.5)-SUM($P217:AX217),(Input!$P$153*(1+rvanilla)^0.5)/A11stdlife))</f>
        <v>0</v>
      </c>
      <c r="AZ217" s="164">
        <f>IF(A11stdlife="n/a","n/a",IF(AZ$3&gt;(A11stdlife+$E217),(Input!$P$153*(1+rvanilla)^0.5)-SUM($P217:AY217),(Input!$P$153*(1+rvanilla)^0.5)/A11stdlife))</f>
        <v>0</v>
      </c>
      <c r="BA217" s="164">
        <f>IF(A11stdlife="n/a","n/a",IF(BA$3&gt;(A11stdlife+$E217),(Input!$P$153*(1+rvanilla)^0.5)-SUM($P217:AZ217),(Input!$P$153*(1+rvanilla)^0.5)/A11stdlife))</f>
        <v>0</v>
      </c>
      <c r="BB217" s="164">
        <f>IF(A11stdlife="n/a","n/a",IF(BB$3&gt;(A11stdlife+$E217),(Input!$P$153*(1+rvanilla)^0.5)-SUM($P217:BA217),(Input!$P$153*(1+rvanilla)^0.5)/A11stdlife))</f>
        <v>0</v>
      </c>
      <c r="BC217" s="164">
        <f>IF(A11stdlife="n/a","n/a",IF(BC$3&gt;(A11stdlife+$E217),(Input!$P$153*(1+rvanilla)^0.5)-SUM($P217:BB217),(Input!$P$153*(1+rvanilla)^0.5)/A11stdlife))</f>
        <v>0</v>
      </c>
      <c r="BD217" s="164">
        <f>IF(A11stdlife="n/a","n/a",IF(BD$3&gt;(A11stdlife+$E217),(Input!$P$153*(1+rvanilla)^0.5)-SUM($P217:BC217),(Input!$P$153*(1+rvanilla)^0.5)/A11stdlife))</f>
        <v>0</v>
      </c>
      <c r="BE217" s="164">
        <f>IF(A11stdlife="n/a","n/a",IF(BE$3&gt;(A11stdlife+$E217),(Input!$P$153*(1+rvanilla)^0.5)-SUM($P217:BD217),(Input!$P$153*(1+rvanilla)^0.5)/A11stdlife))</f>
        <v>0</v>
      </c>
      <c r="BF217" s="164">
        <f>IF(A11stdlife="n/a","n/a",IF(BF$3&gt;(A11stdlife+$E217),(Input!$P$153*(1+rvanilla)^0.5)-SUM($P217:BE217),(Input!$P$153*(1+rvanilla)^0.5)/A11stdlife))</f>
        <v>0</v>
      </c>
      <c r="BG217" s="164">
        <f>IF(A11stdlife="n/a","n/a",IF(BG$3&gt;(A11stdlife+$E217),(Input!$P$153*(1+rvanilla)^0.5)-SUM($P217:BF217),(Input!$P$153*(1+rvanilla)^0.5)/A11stdlife))</f>
        <v>0</v>
      </c>
      <c r="BH217" s="164">
        <f>IF(A11stdlife="n/a","n/a",IF(BH$3&gt;(A11stdlife+$E217),(Input!$P$153*(1+rvanilla)^0.5)-SUM($P217:BG217),(Input!$P$153*(1+rvanilla)^0.5)/A11stdlife))</f>
        <v>0</v>
      </c>
      <c r="BI217" s="164">
        <f>IF(A11stdlife="n/a","n/a",IF(BI$3&gt;(A11stdlife+$E217),(Input!$P$153*(1+rvanilla)^0.5)-SUM($P217:BH217),(Input!$P$153*(1+rvanilla)^0.5)/A11stdlife))</f>
        <v>0</v>
      </c>
      <c r="BJ217" s="18"/>
      <c r="BK217" s="18"/>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idden="1" outlineLevel="1">
      <c r="A218" s="18"/>
      <c r="B218" s="18"/>
      <c r="C218" s="36" t="str">
        <f>Asset11</f>
        <v>132kV concrete &amp; steel pole lines</v>
      </c>
      <c r="D218" s="18"/>
      <c r="E218" s="18"/>
      <c r="F218" s="33"/>
      <c r="G218" s="161">
        <f t="shared" ref="G218:AL218" si="57">SUM(G206:G217)</f>
        <v>0.90910678638814069</v>
      </c>
      <c r="H218" s="161">
        <f t="shared" si="57"/>
        <v>0.9315444568547081</v>
      </c>
      <c r="I218" s="161">
        <f t="shared" si="57"/>
        <v>0.93475516127419356</v>
      </c>
      <c r="J218" s="161">
        <f t="shared" si="57"/>
        <v>0.93769441421545285</v>
      </c>
      <c r="K218" s="161">
        <f t="shared" si="57"/>
        <v>0.9407731876627009</v>
      </c>
      <c r="L218" s="161">
        <f t="shared" si="57"/>
        <v>0.97982721773679016</v>
      </c>
      <c r="M218" s="161">
        <f t="shared" si="57"/>
        <v>0.97982721773679016</v>
      </c>
      <c r="N218" s="161">
        <f t="shared" si="57"/>
        <v>0.97982721773679016</v>
      </c>
      <c r="O218" s="161">
        <f t="shared" si="57"/>
        <v>0.97982721773679016</v>
      </c>
      <c r="P218" s="161">
        <f t="shared" si="57"/>
        <v>0.97982721773679016</v>
      </c>
      <c r="Q218" s="161">
        <f t="shared" si="57"/>
        <v>0.97982721773679016</v>
      </c>
      <c r="R218" s="161">
        <f t="shared" si="57"/>
        <v>0.97982721773679016</v>
      </c>
      <c r="S218" s="161">
        <f t="shared" si="57"/>
        <v>0.97982721773679016</v>
      </c>
      <c r="T218" s="161">
        <f t="shared" si="57"/>
        <v>0.97982721773679016</v>
      </c>
      <c r="U218" s="161">
        <f t="shared" si="57"/>
        <v>0.97982721773679016</v>
      </c>
      <c r="V218" s="161">
        <f t="shared" si="57"/>
        <v>0.97982721773679016</v>
      </c>
      <c r="W218" s="161">
        <f t="shared" si="57"/>
        <v>0.97982721773679016</v>
      </c>
      <c r="X218" s="161">
        <f t="shared" si="57"/>
        <v>0.97982721773679016</v>
      </c>
      <c r="Y218" s="161">
        <f t="shared" si="57"/>
        <v>0.97982721773679016</v>
      </c>
      <c r="Z218" s="161">
        <f t="shared" si="57"/>
        <v>0.97982721773679016</v>
      </c>
      <c r="AA218" s="161">
        <f t="shared" si="57"/>
        <v>0.97982721773679016</v>
      </c>
      <c r="AB218" s="161">
        <f t="shared" si="57"/>
        <v>0.97982721773679016</v>
      </c>
      <c r="AC218" s="161">
        <f t="shared" si="57"/>
        <v>0.97982721773679016</v>
      </c>
      <c r="AD218" s="161">
        <f t="shared" si="57"/>
        <v>0.97982721773679016</v>
      </c>
      <c r="AE218" s="161">
        <f t="shared" si="57"/>
        <v>0.97982721773679016</v>
      </c>
      <c r="AF218" s="161">
        <f t="shared" si="57"/>
        <v>0.97982721773679016</v>
      </c>
      <c r="AG218" s="161">
        <f t="shared" si="57"/>
        <v>0.97982721773679016</v>
      </c>
      <c r="AH218" s="161">
        <f t="shared" si="57"/>
        <v>0.97982721773679016</v>
      </c>
      <c r="AI218" s="161">
        <f t="shared" si="57"/>
        <v>0.97982721773679016</v>
      </c>
      <c r="AJ218" s="161">
        <f t="shared" si="57"/>
        <v>0.97982721773679016</v>
      </c>
      <c r="AK218" s="161">
        <f t="shared" si="57"/>
        <v>0.97982721773679016</v>
      </c>
      <c r="AL218" s="161">
        <f t="shared" si="57"/>
        <v>0.97982721773679016</v>
      </c>
      <c r="AM218" s="161">
        <f t="shared" ref="AM218:BI218" si="58">SUM(AM206:AM217)</f>
        <v>0.97982721773679016</v>
      </c>
      <c r="AN218" s="161">
        <f t="shared" si="58"/>
        <v>0.97982721773679016</v>
      </c>
      <c r="AO218" s="161">
        <f t="shared" si="58"/>
        <v>0.97982721773679016</v>
      </c>
      <c r="AP218" s="161">
        <f t="shared" si="58"/>
        <v>0.97982721773679016</v>
      </c>
      <c r="AQ218" s="161">
        <f t="shared" si="58"/>
        <v>0.97982721773679016</v>
      </c>
      <c r="AR218" s="161">
        <f t="shared" si="58"/>
        <v>0.97982721773679016</v>
      </c>
      <c r="AS218" s="161">
        <f t="shared" si="58"/>
        <v>0.97982721773679016</v>
      </c>
      <c r="AT218" s="161">
        <f t="shared" si="58"/>
        <v>0.97982721773679016</v>
      </c>
      <c r="AU218" s="161">
        <f t="shared" si="58"/>
        <v>0.97982721773679016</v>
      </c>
      <c r="AV218" s="161">
        <f t="shared" si="58"/>
        <v>0.97982721773679016</v>
      </c>
      <c r="AW218" s="161">
        <f t="shared" si="58"/>
        <v>0.97982721773679016</v>
      </c>
      <c r="AX218" s="161">
        <f t="shared" si="58"/>
        <v>0.97982721773679016</v>
      </c>
      <c r="AY218" s="161">
        <f t="shared" si="58"/>
        <v>0.97982721773679016</v>
      </c>
      <c r="AZ218" s="161">
        <f t="shared" si="58"/>
        <v>0.97982721773679016</v>
      </c>
      <c r="BA218" s="161">
        <f t="shared" si="58"/>
        <v>0.22386897065932018</v>
      </c>
      <c r="BB218" s="161">
        <f t="shared" si="58"/>
        <v>7.072043134864954E-2</v>
      </c>
      <c r="BC218" s="161">
        <f t="shared" si="58"/>
        <v>7.072043134864954E-2</v>
      </c>
      <c r="BD218" s="161">
        <f t="shared" si="58"/>
        <v>7.072043134864954E-2</v>
      </c>
      <c r="BE218" s="161">
        <f t="shared" si="58"/>
        <v>7.072043134864954E-2</v>
      </c>
      <c r="BF218" s="161">
        <f t="shared" si="58"/>
        <v>7.072043134864954E-2</v>
      </c>
      <c r="BG218" s="161">
        <f t="shared" si="58"/>
        <v>7.072043134864954E-2</v>
      </c>
      <c r="BH218" s="161">
        <f t="shared" si="58"/>
        <v>7.072043134864954E-2</v>
      </c>
      <c r="BI218" s="161">
        <f t="shared" si="58"/>
        <v>7.072043134864954E-2</v>
      </c>
      <c r="BJ218" s="18"/>
      <c r="BK218" s="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idden="1" outlineLevel="2">
      <c r="A219" s="18"/>
      <c r="B219" s="43" t="str">
        <f>C231</f>
        <v>132kV wood pole lines</v>
      </c>
      <c r="C219" s="44"/>
      <c r="D219" s="45" t="s">
        <v>72</v>
      </c>
      <c r="E219" s="44"/>
      <c r="F219" s="46"/>
      <c r="G219" s="389">
        <f>IF(G$3&gt;A12remlife,A12value-SUM($F219:F219),IF(A12remlife="N/A","n/a",A12value/A12remlife))</f>
        <v>1.3068257742767977</v>
      </c>
      <c r="H219" s="163">
        <f>IF(H$3&gt;A12remlife,A12value-SUM($F219:G219),IF(A12remlife="N/A","n/a",A12value/A12remlife))</f>
        <v>1.3068257742767977</v>
      </c>
      <c r="I219" s="163">
        <f>IF(I$3&gt;A12remlife,A12value-SUM($F219:H219),IF(A12remlife="N/A","n/a",A12value/A12remlife))</f>
        <v>1.3068257742767977</v>
      </c>
      <c r="J219" s="163">
        <f>IF(J$3&gt;A12remlife,A12value-SUM($F219:I219),IF(A12remlife="N/A","n/a",A12value/A12remlife))</f>
        <v>1.3068257742767977</v>
      </c>
      <c r="K219" s="163">
        <f>IF(K$3&gt;A12remlife,A12value-SUM($F219:J219),IF(A12remlife="N/A","n/a",A12value/A12remlife))</f>
        <v>1.3068257742767977</v>
      </c>
      <c r="L219" s="163">
        <f>IF(L$3&gt;A12remlife,A12value-SUM($F219:K219),IF(A12remlife="N/A","n/a",A12value/A12remlife))</f>
        <v>1.3068257742767977</v>
      </c>
      <c r="M219" s="163">
        <f>IF(M$3&gt;A12remlife,A12value-SUM($F219:L219),IF(A12remlife="N/A","n/a",A12value/A12remlife))</f>
        <v>1.3068257742767977</v>
      </c>
      <c r="N219" s="163">
        <f>IF(N$3&gt;A12remlife,A12value-SUM($F219:M219),IF(A12remlife="N/A","n/a",A12value/A12remlife))</f>
        <v>1.3068257742767977</v>
      </c>
      <c r="O219" s="163">
        <f>IF(O$3&gt;A12remlife,A12value-SUM($F219:N219),IF(A12remlife="N/A","n/a",A12value/A12remlife))</f>
        <v>1.3068257742767977</v>
      </c>
      <c r="P219" s="163">
        <f>IF(P$3&gt;A12remlife,A12value-SUM($F219:O219),IF(A12remlife="N/A","n/a",A12value/A12remlife))</f>
        <v>1.3068257742767977</v>
      </c>
      <c r="Q219" s="163">
        <f>IF(Q$3&gt;A12remlife,A12value-SUM($F219:P219),IF(A12remlife="N/A","n/a",A12value/A12remlife))</f>
        <v>1.3068257742767977</v>
      </c>
      <c r="R219" s="163">
        <f>IF(R$3&gt;A12remlife,A12value-SUM($F219:Q219),IF(A12remlife="N/A","n/a",A12value/A12remlife))</f>
        <v>1.3068257742767977</v>
      </c>
      <c r="S219" s="163">
        <f>IF(S$3&gt;A12remlife,A12value-SUM($F219:R219),IF(A12remlife="N/A","n/a",A12value/A12remlife))</f>
        <v>1.3068257742767977</v>
      </c>
      <c r="T219" s="163">
        <f>IF(T$3&gt;A12remlife,A12value-SUM($F219:S219),IF(A12remlife="N/A","n/a",A12value/A12remlife))</f>
        <v>1.3068257742767977</v>
      </c>
      <c r="U219" s="163">
        <f>IF(U$3&gt;A12remlife,A12value-SUM($F219:T219),IF(A12remlife="N/A","n/a",A12value/A12remlife))</f>
        <v>1.3068257742767977</v>
      </c>
      <c r="V219" s="163">
        <f>IF(V$3&gt;A12remlife,A12value-SUM($F219:U219),IF(A12remlife="N/A","n/a",A12value/A12remlife))</f>
        <v>1.3068257742767977</v>
      </c>
      <c r="W219" s="163">
        <f>IF(W$3&gt;A12remlife,A12value-SUM($F219:V219),IF(A12remlife="N/A","n/a",A12value/A12remlife))</f>
        <v>1.3068257742767977</v>
      </c>
      <c r="X219" s="163">
        <f>IF(X$3&gt;A12remlife,A12value-SUM($F219:W219),IF(A12remlife="N/A","n/a",A12value/A12remlife))</f>
        <v>1.3068257742767977</v>
      </c>
      <c r="Y219" s="163">
        <f>IF(Y$3&gt;A12remlife,A12value-SUM($F219:X219),IF(A12remlife="N/A","n/a",A12value/A12remlife))</f>
        <v>1.3068257742767977</v>
      </c>
      <c r="Z219" s="163">
        <f>IF(Z$3&gt;A12remlife,A12value-SUM($F219:Y219),IF(A12remlife="N/A","n/a",A12value/A12remlife))</f>
        <v>1.3068257742767977</v>
      </c>
      <c r="AA219" s="163">
        <f>IF(AA$3&gt;A12remlife,A12value-SUM($F219:Z219),IF(A12remlife="N/A","n/a",A12value/A12remlife))</f>
        <v>1.3068257742767977</v>
      </c>
      <c r="AB219" s="163">
        <f>IF(AB$3&gt;A12remlife,A12value-SUM($F219:AA219),IF(A12remlife="N/A","n/a",A12value/A12remlife))</f>
        <v>1.3068257742767977</v>
      </c>
      <c r="AC219" s="163">
        <f>IF(AC$3&gt;A12remlife,A12value-SUM($F219:AB219),IF(A12remlife="N/A","n/a",A12value/A12remlife))</f>
        <v>1.3068257742767977</v>
      </c>
      <c r="AD219" s="163">
        <f>IF(AD$3&gt;A12remlife,A12value-SUM($F219:AC219),IF(A12remlife="N/A","n/a",A12value/A12remlife))</f>
        <v>1.3068257742767977</v>
      </c>
      <c r="AE219" s="163">
        <f>IF(AE$3&gt;A12remlife,A12value-SUM($F219:AD219),IF(A12remlife="N/A","n/a",A12value/A12remlife))</f>
        <v>1.3068257742767977</v>
      </c>
      <c r="AF219" s="163">
        <f>IF(AF$3&gt;A12remlife,A12value-SUM($F219:AE219),IF(A12remlife="N/A","n/a",A12value/A12remlife))</f>
        <v>1.3068257742767977</v>
      </c>
      <c r="AG219" s="163">
        <f>IF(AG$3&gt;A12remlife,A12value-SUM($F219:AF219),IF(A12remlife="N/A","n/a",A12value/A12remlife))</f>
        <v>1.3068257742767977</v>
      </c>
      <c r="AH219" s="163">
        <f>IF(AH$3&gt;A12remlife,A12value-SUM($F219:AG219),IF(A12remlife="N/A","n/a",A12value/A12remlife))</f>
        <v>1.3068257742767977</v>
      </c>
      <c r="AI219" s="163">
        <f>IF(AI$3&gt;A12remlife,A12value-SUM($F219:AH219),IF(A12remlife="N/A","n/a",A12value/A12remlife))</f>
        <v>1.3068257742767977</v>
      </c>
      <c r="AJ219" s="163">
        <f>IF(AJ$3&gt;A12remlife,A12value-SUM($F219:AI219),IF(A12remlife="N/A","n/a",A12value/A12remlife))</f>
        <v>1.3068257742767977</v>
      </c>
      <c r="AK219" s="163">
        <f>IF(AK$3&gt;A12remlife,A12value-SUM($F219:AJ219),IF(A12remlife="N/A","n/a",A12value/A12remlife))</f>
        <v>0.28314076658268306</v>
      </c>
      <c r="AL219" s="163">
        <f>IF(AL$3&gt;A12remlife,A12value-SUM($F219:AK219),IF(A12remlife="N/A","n/a",A12value/A12remlife))</f>
        <v>0</v>
      </c>
      <c r="AM219" s="163">
        <f>IF(AM$3&gt;A12remlife,A12value-SUM($F219:AL219),IF(A12remlife="N/A","n/a",A12value/A12remlife))</f>
        <v>0</v>
      </c>
      <c r="AN219" s="163">
        <f>IF(AN$3&gt;A12remlife,A12value-SUM($F219:AM219),IF(A12remlife="N/A","n/a",A12value/A12remlife))</f>
        <v>0</v>
      </c>
      <c r="AO219" s="163">
        <f>IF(AO$3&gt;A12remlife,A12value-SUM($F219:AN219),IF(A12remlife="N/A","n/a",A12value/A12remlife))</f>
        <v>0</v>
      </c>
      <c r="AP219" s="163">
        <f>IF(AP$3&gt;A12remlife,A12value-SUM($F219:AO219),IF(A12remlife="N/A","n/a",A12value/A12remlife))</f>
        <v>0</v>
      </c>
      <c r="AQ219" s="163">
        <f>IF(AQ$3&gt;A12remlife,A12value-SUM($F219:AP219),IF(A12remlife="N/A","n/a",A12value/A12remlife))</f>
        <v>0</v>
      </c>
      <c r="AR219" s="163">
        <f>IF(AR$3&gt;A12remlife,A12value-SUM($F219:AQ219),IF(A12remlife="N/A","n/a",A12value/A12remlife))</f>
        <v>0</v>
      </c>
      <c r="AS219" s="163">
        <f>IF(AS$3&gt;A12remlife,A12value-SUM($F219:AR219),IF(A12remlife="N/A","n/a",A12value/A12remlife))</f>
        <v>0</v>
      </c>
      <c r="AT219" s="163">
        <f>IF(AT$3&gt;A12remlife,A12value-SUM($F219:AS219),IF(A12remlife="N/A","n/a",A12value/A12remlife))</f>
        <v>0</v>
      </c>
      <c r="AU219" s="163">
        <f>IF(AU$3&gt;A12remlife,A12value-SUM($F219:AT219),IF(A12remlife="N/A","n/a",A12value/A12remlife))</f>
        <v>0</v>
      </c>
      <c r="AV219" s="163">
        <f>IF(AV$3&gt;A12remlife,A12value-SUM($F219:AU219),IF(A12remlife="N/A","n/a",A12value/A12remlife))</f>
        <v>0</v>
      </c>
      <c r="AW219" s="163">
        <f>IF(AW$3&gt;A12remlife,A12value-SUM($F219:AV219),IF(A12remlife="N/A","n/a",A12value/A12remlife))</f>
        <v>0</v>
      </c>
      <c r="AX219" s="163">
        <f>IF(AX$3&gt;A12remlife,A12value-SUM($F219:AW219),IF(A12remlife="N/A","n/a",A12value/A12remlife))</f>
        <v>0</v>
      </c>
      <c r="AY219" s="163">
        <f>IF(AY$3&gt;A12remlife,A12value-SUM($F219:AX219),IF(A12remlife="N/A","n/a",A12value/A12remlife))</f>
        <v>0</v>
      </c>
      <c r="AZ219" s="163">
        <f>IF(AZ$3&gt;A12remlife,A12value-SUM($F219:AY219),IF(A12remlife="N/A","n/a",A12value/A12remlife))</f>
        <v>0</v>
      </c>
      <c r="BA219" s="163">
        <f>IF(BA$3&gt;A12remlife,A12value-SUM($F219:AZ219),IF(A12remlife="N/A","n/a",A12value/A12remlife))</f>
        <v>0</v>
      </c>
      <c r="BB219" s="163">
        <f>IF(BB$3&gt;A12remlife,A12value-SUM($F219:BA219),IF(A12remlife="N/A","n/a",A12value/A12remlife))</f>
        <v>0</v>
      </c>
      <c r="BC219" s="163">
        <f>IF(BC$3&gt;A12remlife,A12value-SUM($F219:BB219),IF(A12remlife="N/A","n/a",A12value/A12remlife))</f>
        <v>0</v>
      </c>
      <c r="BD219" s="163">
        <f>IF(BD$3&gt;A12remlife,A12value-SUM($F219:BC219),IF(A12remlife="N/A","n/a",A12value/A12remlife))</f>
        <v>0</v>
      </c>
      <c r="BE219" s="163">
        <f>IF(BE$3&gt;A12remlife,A12value-SUM($F219:BD219),IF(A12remlife="N/A","n/a",A12value/A12remlife))</f>
        <v>0</v>
      </c>
      <c r="BF219" s="163">
        <f>IF(BF$3&gt;A12remlife,A12value-SUM($F219:BE219),IF(A12remlife="N/A","n/a",A12value/A12remlife))</f>
        <v>0</v>
      </c>
      <c r="BG219" s="163">
        <f>IF(BG$3&gt;A12remlife,A12value-SUM($F219:BF219),IF(A12remlife="N/A","n/a",A12value/A12remlife))</f>
        <v>0</v>
      </c>
      <c r="BH219" s="163">
        <f>IF(BH$3&gt;A12remlife,A12value-SUM($F219:BG219),IF(A12remlife="N/A","n/a",A12value/A12remlife))</f>
        <v>0</v>
      </c>
      <c r="BI219" s="163">
        <f>IF(BI$3&gt;A12remlife,A12value-SUM($F219:BH219),IF(A12remlife="N/A","n/a",A12value/A12remlife))</f>
        <v>0</v>
      </c>
      <c r="BJ219" s="18"/>
      <c r="BK219" s="18"/>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idden="1" outlineLevel="2">
      <c r="A220" s="18"/>
      <c r="B220" s="18"/>
      <c r="C220" s="36"/>
      <c r="D220" s="479" t="s">
        <v>71</v>
      </c>
      <c r="E220" s="283">
        <v>0</v>
      </c>
      <c r="F220" s="38"/>
      <c r="G220" s="160"/>
      <c r="H220" s="164"/>
      <c r="I220" s="164"/>
      <c r="J220" s="164"/>
      <c r="K220" s="164"/>
      <c r="L220" s="164"/>
      <c r="M220" s="164"/>
      <c r="N220" s="164"/>
      <c r="O220" s="164"/>
      <c r="P220" s="164"/>
      <c r="Q220" s="164"/>
      <c r="R220" s="164"/>
      <c r="S220" s="164"/>
      <c r="T220" s="164"/>
      <c r="U220" s="164"/>
      <c r="V220" s="164"/>
      <c r="W220" s="164"/>
      <c r="X220" s="164"/>
      <c r="Y220" s="164"/>
      <c r="Z220" s="164"/>
      <c r="AA220" s="164"/>
      <c r="AB220" s="164"/>
      <c r="AC220" s="164"/>
      <c r="AD220" s="164"/>
      <c r="AE220" s="164"/>
      <c r="AF220" s="164"/>
      <c r="AG220" s="164"/>
      <c r="AH220" s="164"/>
      <c r="AI220" s="164"/>
      <c r="AJ220" s="164"/>
      <c r="AK220" s="164"/>
      <c r="AL220" s="164"/>
      <c r="AM220" s="164"/>
      <c r="AN220" s="164"/>
      <c r="AO220" s="164"/>
      <c r="AP220" s="164"/>
      <c r="AQ220" s="164"/>
      <c r="AR220" s="164"/>
      <c r="AS220" s="164"/>
      <c r="AT220" s="164"/>
      <c r="AU220" s="164"/>
      <c r="AV220" s="164"/>
      <c r="AW220" s="164"/>
      <c r="AX220" s="164"/>
      <c r="AY220" s="164"/>
      <c r="AZ220" s="164"/>
      <c r="BA220" s="164"/>
      <c r="BB220" s="164"/>
      <c r="BC220" s="164"/>
      <c r="BD220" s="164"/>
      <c r="BE220" s="164"/>
      <c r="BF220" s="164"/>
      <c r="BG220" s="164"/>
      <c r="BH220" s="164"/>
      <c r="BI220" s="164"/>
      <c r="BJ220" s="18"/>
      <c r="BK220" s="18"/>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idden="1" outlineLevel="2">
      <c r="A221" s="18"/>
      <c r="B221" s="18"/>
      <c r="C221" s="36"/>
      <c r="D221" s="479"/>
      <c r="E221" s="283">
        <v>1</v>
      </c>
      <c r="F221" s="38"/>
      <c r="G221" s="390"/>
      <c r="H221" s="164">
        <f>IF(A12stdlife="n/a","n/a",IF(H$3&gt;(A12stdlife+$E221),(Input!$G$154*(1+rvanilla)^0.5)-SUM($G221:G221),(Input!$G$154*(1+rvanilla)^0.5)/A12stdlife))</f>
        <v>3.254892631119366E-2</v>
      </c>
      <c r="I221" s="164">
        <f>IF(A12stdlife="n/a","n/a",IF(I$3&gt;(A12stdlife+$E221),(Input!$G$154*(1+rvanilla)^0.5)-SUM($G221:H221),(Input!$G$154*(1+rvanilla)^0.5)/A12stdlife))</f>
        <v>3.254892631119366E-2</v>
      </c>
      <c r="J221" s="164">
        <f>IF(A12stdlife="n/a","n/a",IF(J$3&gt;(A12stdlife+$E221),(Input!$G$154*(1+rvanilla)^0.5)-SUM($G221:I221),(Input!$G$154*(1+rvanilla)^0.5)/A12stdlife))</f>
        <v>3.254892631119366E-2</v>
      </c>
      <c r="K221" s="164">
        <f>IF(A12stdlife="n/a","n/a",IF(K$3&gt;(A12stdlife+$E221),(Input!$G$154*(1+rvanilla)^0.5)-SUM($G221:J221),(Input!$G$154*(1+rvanilla)^0.5)/A12stdlife))</f>
        <v>3.254892631119366E-2</v>
      </c>
      <c r="L221" s="164">
        <f>IF(A12stdlife="n/a","n/a",IF(L$3&gt;(A12stdlife+$E221),(Input!$G$154*(1+rvanilla)^0.5)-SUM($G221:K221),(Input!$G$154*(1+rvanilla)^0.5)/A12stdlife))</f>
        <v>3.254892631119366E-2</v>
      </c>
      <c r="M221" s="164">
        <f>IF(A12stdlife="n/a","n/a",IF(M$3&gt;(A12stdlife+$E221),(Input!$G$154*(1+rvanilla)^0.5)-SUM($G221:L221),(Input!$G$154*(1+rvanilla)^0.5)/A12stdlife))</f>
        <v>3.254892631119366E-2</v>
      </c>
      <c r="N221" s="164">
        <f>IF(A12stdlife="n/a","n/a",IF(N$3&gt;(A12stdlife+$E221),(Input!$G$154*(1+rvanilla)^0.5)-SUM($G221:M221),(Input!$G$154*(1+rvanilla)^0.5)/A12stdlife))</f>
        <v>3.254892631119366E-2</v>
      </c>
      <c r="O221" s="164">
        <f>IF(A12stdlife="n/a","n/a",IF(O$3&gt;(A12stdlife+$E221),(Input!$G$154*(1+rvanilla)^0.5)-SUM($G221:N221),(Input!$G$154*(1+rvanilla)^0.5)/A12stdlife))</f>
        <v>3.254892631119366E-2</v>
      </c>
      <c r="P221" s="164">
        <f>IF(A12stdlife="n/a","n/a",IF(P$3&gt;(A12stdlife+$E221),(Input!$G$154*(1+rvanilla)^0.5)-SUM($G221:O221),(Input!$G$154*(1+rvanilla)^0.5)/A12stdlife))</f>
        <v>3.254892631119366E-2</v>
      </c>
      <c r="Q221" s="164">
        <f>IF(A12stdlife="n/a","n/a",IF(Q$3&gt;(A12stdlife+$E221),(Input!$G$154*(1+rvanilla)^0.5)-SUM($G221:P221),(Input!$G$154*(1+rvanilla)^0.5)/A12stdlife))</f>
        <v>3.254892631119366E-2</v>
      </c>
      <c r="R221" s="164">
        <f>IF(A12stdlife="n/a","n/a",IF(R$3&gt;(A12stdlife+$E221),(Input!$G$154*(1+rvanilla)^0.5)-SUM($G221:Q221),(Input!$G$154*(1+rvanilla)^0.5)/A12stdlife))</f>
        <v>3.254892631119366E-2</v>
      </c>
      <c r="S221" s="164">
        <f>IF(A12stdlife="n/a","n/a",IF(S$3&gt;(A12stdlife+$E221),(Input!$G$154*(1+rvanilla)^0.5)-SUM($G221:R221),(Input!$G$154*(1+rvanilla)^0.5)/A12stdlife))</f>
        <v>3.254892631119366E-2</v>
      </c>
      <c r="T221" s="164">
        <f>IF(A12stdlife="n/a","n/a",IF(T$3&gt;(A12stdlife+$E221),(Input!$G$154*(1+rvanilla)^0.5)-SUM($G221:S221),(Input!$G$154*(1+rvanilla)^0.5)/A12stdlife))</f>
        <v>3.254892631119366E-2</v>
      </c>
      <c r="U221" s="164">
        <f>IF(A12stdlife="n/a","n/a",IF(U$3&gt;(A12stdlife+$E221),(Input!$G$154*(1+rvanilla)^0.5)-SUM($G221:T221),(Input!$G$154*(1+rvanilla)^0.5)/A12stdlife))</f>
        <v>3.254892631119366E-2</v>
      </c>
      <c r="V221" s="164">
        <f>IF(A12stdlife="n/a","n/a",IF(V$3&gt;(A12stdlife+$E221),(Input!$G$154*(1+rvanilla)^0.5)-SUM($G221:U221),(Input!$G$154*(1+rvanilla)^0.5)/A12stdlife))</f>
        <v>3.254892631119366E-2</v>
      </c>
      <c r="W221" s="164">
        <f>IF(A12stdlife="n/a","n/a",IF(W$3&gt;(A12stdlife+$E221),(Input!$G$154*(1+rvanilla)^0.5)-SUM($G221:V221),(Input!$G$154*(1+rvanilla)^0.5)/A12stdlife))</f>
        <v>3.254892631119366E-2</v>
      </c>
      <c r="X221" s="164">
        <f>IF(A12stdlife="n/a","n/a",IF(X$3&gt;(A12stdlife+$E221),(Input!$G$154*(1+rvanilla)^0.5)-SUM($G221:W221),(Input!$G$154*(1+rvanilla)^0.5)/A12stdlife))</f>
        <v>3.254892631119366E-2</v>
      </c>
      <c r="Y221" s="164">
        <f>IF(A12stdlife="n/a","n/a",IF(Y$3&gt;(A12stdlife+$E221),(Input!$G$154*(1+rvanilla)^0.5)-SUM($G221:X221),(Input!$G$154*(1+rvanilla)^0.5)/A12stdlife))</f>
        <v>3.254892631119366E-2</v>
      </c>
      <c r="Z221" s="164">
        <f>IF(A12stdlife="n/a","n/a",IF(Z$3&gt;(A12stdlife+$E221),(Input!$G$154*(1+rvanilla)^0.5)-SUM($G221:Y221),(Input!$G$154*(1+rvanilla)^0.5)/A12stdlife))</f>
        <v>3.254892631119366E-2</v>
      </c>
      <c r="AA221" s="164">
        <f>IF(A12stdlife="n/a","n/a",IF(AA$3&gt;(A12stdlife+$E221),(Input!$G$154*(1+rvanilla)^0.5)-SUM($G221:Z221),(Input!$G$154*(1+rvanilla)^0.5)/A12stdlife))</f>
        <v>3.254892631119366E-2</v>
      </c>
      <c r="AB221" s="164">
        <f>IF(A12stdlife="n/a","n/a",IF(AB$3&gt;(A12stdlife+$E221),(Input!$G$154*(1+rvanilla)^0.5)-SUM($G221:AA221),(Input!$G$154*(1+rvanilla)^0.5)/A12stdlife))</f>
        <v>3.254892631119366E-2</v>
      </c>
      <c r="AC221" s="164">
        <f>IF(A12stdlife="n/a","n/a",IF(AC$3&gt;(A12stdlife+$E221),(Input!$G$154*(1+rvanilla)^0.5)-SUM($G221:AB221),(Input!$G$154*(1+rvanilla)^0.5)/A12stdlife))</f>
        <v>3.254892631119366E-2</v>
      </c>
      <c r="AD221" s="164">
        <f>IF(A12stdlife="n/a","n/a",IF(AD$3&gt;(A12stdlife+$E221),(Input!$G$154*(1+rvanilla)^0.5)-SUM($G221:AC221),(Input!$G$154*(1+rvanilla)^0.5)/A12stdlife))</f>
        <v>3.254892631119366E-2</v>
      </c>
      <c r="AE221" s="164">
        <f>IF(A12stdlife="n/a","n/a",IF(AE$3&gt;(A12stdlife+$E221),(Input!$G$154*(1+rvanilla)^0.5)-SUM($G221:AD221),(Input!$G$154*(1+rvanilla)^0.5)/A12stdlife))</f>
        <v>3.254892631119366E-2</v>
      </c>
      <c r="AF221" s="164">
        <f>IF(A12stdlife="n/a","n/a",IF(AF$3&gt;(A12stdlife+$E221),(Input!$G$154*(1+rvanilla)^0.5)-SUM($G221:AE221),(Input!$G$154*(1+rvanilla)^0.5)/A12stdlife))</f>
        <v>3.254892631119366E-2</v>
      </c>
      <c r="AG221" s="164">
        <f>IF(A12stdlife="n/a","n/a",IF(AG$3&gt;(A12stdlife+$E221),(Input!$G$154*(1+rvanilla)^0.5)-SUM($G221:AF221),(Input!$G$154*(1+rvanilla)^0.5)/A12stdlife))</f>
        <v>3.254892631119366E-2</v>
      </c>
      <c r="AH221" s="164">
        <f>IF(A12stdlife="n/a","n/a",IF(AH$3&gt;(A12stdlife+$E221),(Input!$G$154*(1+rvanilla)^0.5)-SUM($G221:AG221),(Input!$G$154*(1+rvanilla)^0.5)/A12stdlife))</f>
        <v>3.254892631119366E-2</v>
      </c>
      <c r="AI221" s="164">
        <f>IF(A12stdlife="n/a","n/a",IF(AI$3&gt;(A12stdlife+$E221),(Input!$G$154*(1+rvanilla)^0.5)-SUM($G221:AH221),(Input!$G$154*(1+rvanilla)^0.5)/A12stdlife))</f>
        <v>3.254892631119366E-2</v>
      </c>
      <c r="AJ221" s="164">
        <f>IF(A12stdlife="n/a","n/a",IF(AJ$3&gt;(A12stdlife+$E221),(Input!$G$154*(1+rvanilla)^0.5)-SUM($G221:AI221),(Input!$G$154*(1+rvanilla)^0.5)/A12stdlife))</f>
        <v>3.254892631119366E-2</v>
      </c>
      <c r="AK221" s="164">
        <f>IF(A12stdlife="n/a","n/a",IF(AK$3&gt;(A12stdlife+$E221),(Input!$G$154*(1+rvanilla)^0.5)-SUM($G221:AJ221),(Input!$G$154*(1+rvanilla)^0.5)/A12stdlife))</f>
        <v>3.254892631119366E-2</v>
      </c>
      <c r="AL221" s="164">
        <f>IF(A12stdlife="n/a","n/a",IF(AL$3&gt;(A12stdlife+$E221),(Input!$G$154*(1+rvanilla)^0.5)-SUM($G221:AK221),(Input!$G$154*(1+rvanilla)^0.5)/A12stdlife))</f>
        <v>3.254892631119366E-2</v>
      </c>
      <c r="AM221" s="164">
        <f>IF(A12stdlife="n/a","n/a",IF(AM$3&gt;(A12stdlife+$E221),(Input!$G$154*(1+rvanilla)^0.5)-SUM($G221:AL221),(Input!$G$154*(1+rvanilla)^0.5)/A12stdlife))</f>
        <v>3.254892631119366E-2</v>
      </c>
      <c r="AN221" s="164">
        <f>IF(A12stdlife="n/a","n/a",IF(AN$3&gt;(A12stdlife+$E221),(Input!$G$154*(1+rvanilla)^0.5)-SUM($G221:AM221),(Input!$G$154*(1+rvanilla)^0.5)/A12stdlife))</f>
        <v>3.254892631119366E-2</v>
      </c>
      <c r="AO221" s="164">
        <f>IF(A12stdlife="n/a","n/a",IF(AO$3&gt;(A12stdlife+$E221),(Input!$G$154*(1+rvanilla)^0.5)-SUM($G221:AN221),(Input!$G$154*(1+rvanilla)^0.5)/A12stdlife))</f>
        <v>3.254892631119366E-2</v>
      </c>
      <c r="AP221" s="164">
        <f>IF(A12stdlife="n/a","n/a",IF(AP$3&gt;(A12stdlife+$E221),(Input!$G$154*(1+rvanilla)^0.5)-SUM($G221:AO221),(Input!$G$154*(1+rvanilla)^0.5)/A12stdlife))</f>
        <v>3.254892631119366E-2</v>
      </c>
      <c r="AQ221" s="164">
        <f>IF(A12stdlife="n/a","n/a",IF(AQ$3&gt;(A12stdlife+$E221),(Input!$G$154*(1+rvanilla)^0.5)-SUM($G221:AP221),(Input!$G$154*(1+rvanilla)^0.5)/A12stdlife))</f>
        <v>3.254892631119366E-2</v>
      </c>
      <c r="AR221" s="164">
        <f>IF(A12stdlife="n/a","n/a",IF(AR$3&gt;(A12stdlife+$E221),(Input!$G$154*(1+rvanilla)^0.5)-SUM($G221:AQ221),(Input!$G$154*(1+rvanilla)^0.5)/A12stdlife))</f>
        <v>3.254892631119366E-2</v>
      </c>
      <c r="AS221" s="164">
        <f>IF(A12stdlife="n/a","n/a",IF(AS$3&gt;(A12stdlife+$E221),(Input!$G$154*(1+rvanilla)^0.5)-SUM($G221:AR221),(Input!$G$154*(1+rvanilla)^0.5)/A12stdlife))</f>
        <v>3.254892631119366E-2</v>
      </c>
      <c r="AT221" s="164">
        <f>IF(A12stdlife="n/a","n/a",IF(AT$3&gt;(A12stdlife+$E221),(Input!$G$154*(1+rvanilla)^0.5)-SUM($G221:AS221),(Input!$G$154*(1+rvanilla)^0.5)/A12stdlife))</f>
        <v>3.254892631119366E-2</v>
      </c>
      <c r="AU221" s="164">
        <f>IF(A12stdlife="n/a","n/a",IF(AU$3&gt;(A12stdlife+$E221),(Input!$G$154*(1+rvanilla)^0.5)-SUM($G221:AT221),(Input!$G$154*(1+rvanilla)^0.5)/A12stdlife))</f>
        <v>3.254892631119366E-2</v>
      </c>
      <c r="AV221" s="164">
        <f>IF(A12stdlife="n/a","n/a",IF(AV$3&gt;(A12stdlife+$E221),(Input!$G$154*(1+rvanilla)^0.5)-SUM($G221:AU221),(Input!$G$154*(1+rvanilla)^0.5)/A12stdlife))</f>
        <v>3.254892631119366E-2</v>
      </c>
      <c r="AW221" s="164">
        <f>IF(A12stdlife="n/a","n/a",IF(AW$3&gt;(A12stdlife+$E221),(Input!$G$154*(1+rvanilla)^0.5)-SUM($G221:AV221),(Input!$G$154*(1+rvanilla)^0.5)/A12stdlife))</f>
        <v>3.254892631119366E-2</v>
      </c>
      <c r="AX221" s="164">
        <f>IF(A12stdlife="n/a","n/a",IF(AX$3&gt;(A12stdlife+$E221),(Input!$G$154*(1+rvanilla)^0.5)-SUM($G221:AW221),(Input!$G$154*(1+rvanilla)^0.5)/A12stdlife))</f>
        <v>3.254892631119366E-2</v>
      </c>
      <c r="AY221" s="164">
        <f>IF(A12stdlife="n/a","n/a",IF(AY$3&gt;(A12stdlife+$E221),(Input!$G$154*(1+rvanilla)^0.5)-SUM($G221:AX221),(Input!$G$154*(1+rvanilla)^0.5)/A12stdlife))</f>
        <v>3.254892631119366E-2</v>
      </c>
      <c r="AZ221" s="164">
        <f>IF(A12stdlife="n/a","n/a",IF(AZ$3&gt;(A12stdlife+$E221),(Input!$G$154*(1+rvanilla)^0.5)-SUM($G221:AY221),(Input!$G$154*(1+rvanilla)^0.5)/A12stdlife))</f>
        <v>3.254892631119366E-2</v>
      </c>
      <c r="BA221" s="164">
        <f>IF(A12stdlife="n/a","n/a",IF(BA$3&gt;(A12stdlife+$E221),(Input!$G$154*(1+rvanilla)^0.5)-SUM($G221:AZ221),(Input!$G$154*(1+rvanilla)^0.5)/A12stdlife))</f>
        <v>-1.5543122344752192E-15</v>
      </c>
      <c r="BB221" s="164">
        <f>IF(A12stdlife="n/a","n/a",IF(BB$3&gt;(A12stdlife+$E221),(Input!$G$154*(1+rvanilla)^0.5)-SUM($G221:BA221),(Input!$G$154*(1+rvanilla)^0.5)/A12stdlife))</f>
        <v>0</v>
      </c>
      <c r="BC221" s="164">
        <f>IF(A12stdlife="n/a","n/a",IF(BC$3&gt;(A12stdlife+$E221),(Input!$G$154*(1+rvanilla)^0.5)-SUM($G221:BB221),(Input!$G$154*(1+rvanilla)^0.5)/A12stdlife))</f>
        <v>0</v>
      </c>
      <c r="BD221" s="164">
        <f>IF(A12stdlife="n/a","n/a",IF(BD$3&gt;(A12stdlife+$E221),(Input!$G$154*(1+rvanilla)^0.5)-SUM($G221:BC221),(Input!$G$154*(1+rvanilla)^0.5)/A12stdlife))</f>
        <v>0</v>
      </c>
      <c r="BE221" s="164">
        <f>IF(A12stdlife="n/a","n/a",IF(BE$3&gt;(A12stdlife+$E221),(Input!$G$154*(1+rvanilla)^0.5)-SUM($G221:BD221),(Input!$G$154*(1+rvanilla)^0.5)/A12stdlife))</f>
        <v>0</v>
      </c>
      <c r="BF221" s="164">
        <f>IF(A12stdlife="n/a","n/a",IF(BF$3&gt;(A12stdlife+$E221),(Input!$G$154*(1+rvanilla)^0.5)-SUM($G221:BE221),(Input!$G$154*(1+rvanilla)^0.5)/A12stdlife))</f>
        <v>0</v>
      </c>
      <c r="BG221" s="164">
        <f>IF(A12stdlife="n/a","n/a",IF(BG$3&gt;(A12stdlife+$E221),(Input!$G$154*(1+rvanilla)^0.5)-SUM($G221:BF221),(Input!$G$154*(1+rvanilla)^0.5)/A12stdlife))</f>
        <v>0</v>
      </c>
      <c r="BH221" s="164">
        <f>IF(A12stdlife="n/a","n/a",IF(BH$3&gt;(A12stdlife+$E221),(Input!$G$154*(1+rvanilla)^0.5)-SUM($G221:BG221),(Input!$G$154*(1+rvanilla)^0.5)/A12stdlife))</f>
        <v>0</v>
      </c>
      <c r="BI221" s="164">
        <f>IF(A12stdlife="n/a","n/a",IF(BI$3&gt;(A12stdlife+$E221),(Input!$G$154*(1+rvanilla)^0.5)-SUM($G221:BH221),(Input!$G$154*(1+rvanilla)^0.5)/A12stdlife))</f>
        <v>0</v>
      </c>
      <c r="BJ221" s="18"/>
      <c r="BK221" s="18"/>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idden="1" outlineLevel="2">
      <c r="A222" s="18"/>
      <c r="B222" s="18"/>
      <c r="C222" s="36"/>
      <c r="D222" s="479"/>
      <c r="E222" s="283">
        <v>2</v>
      </c>
      <c r="F222" s="38"/>
      <c r="G222" s="391"/>
      <c r="H222" s="307"/>
      <c r="I222" s="164">
        <f>IF(A12stdlife="n/a","n/a",IF(I$3&gt;(A12stdlife+$E222),(Input!$H$154*(1+rvanilla)^0.5)-SUM($H222:H222),(Input!$H$154*(1+rvanilla)^0.5)/A12stdlife))</f>
        <v>4.7801307298327919E-2</v>
      </c>
      <c r="J222" s="164">
        <f>IF(A12stdlife="n/a","n/a",IF(J$3&gt;(A12stdlife+$E222),(Input!$H$154*(1+rvanilla)^0.5)-SUM($H222:I222),(Input!$H$154*(1+rvanilla)^0.5)/A12stdlife))</f>
        <v>4.7801307298327919E-2</v>
      </c>
      <c r="K222" s="164">
        <f>IF(A12stdlife="n/a","n/a",IF(K$3&gt;(A12stdlife+$E222),(Input!$H$154*(1+rvanilla)^0.5)-SUM($H222:J222),(Input!$H$154*(1+rvanilla)^0.5)/A12stdlife))</f>
        <v>4.7801307298327919E-2</v>
      </c>
      <c r="L222" s="164">
        <f>IF(A12stdlife="n/a","n/a",IF(L$3&gt;(A12stdlife+$E222),(Input!$H$154*(1+rvanilla)^0.5)-SUM($H222:K222),(Input!$H$154*(1+rvanilla)^0.5)/A12stdlife))</f>
        <v>4.7801307298327919E-2</v>
      </c>
      <c r="M222" s="164">
        <f>IF(A12stdlife="n/a","n/a",IF(M$3&gt;(A12stdlife+$E222),(Input!$H$154*(1+rvanilla)^0.5)-SUM($H222:L222),(Input!$H$154*(1+rvanilla)^0.5)/A12stdlife))</f>
        <v>4.7801307298327919E-2</v>
      </c>
      <c r="N222" s="164">
        <f>IF(A12stdlife="n/a","n/a",IF(N$3&gt;(A12stdlife+$E222),(Input!$H$154*(1+rvanilla)^0.5)-SUM($H222:M222),(Input!$H$154*(1+rvanilla)^0.5)/A12stdlife))</f>
        <v>4.7801307298327919E-2</v>
      </c>
      <c r="O222" s="164">
        <f>IF(A12stdlife="n/a","n/a",IF(O$3&gt;(A12stdlife+$E222),(Input!$H$154*(1+rvanilla)^0.5)-SUM($H222:N222),(Input!$H$154*(1+rvanilla)^0.5)/A12stdlife))</f>
        <v>4.7801307298327919E-2</v>
      </c>
      <c r="P222" s="164">
        <f>IF(A12stdlife="n/a","n/a",IF(P$3&gt;(A12stdlife+$E222),(Input!$H$154*(1+rvanilla)^0.5)-SUM($H222:O222),(Input!$H$154*(1+rvanilla)^0.5)/A12stdlife))</f>
        <v>4.7801307298327919E-2</v>
      </c>
      <c r="Q222" s="164">
        <f>IF(A12stdlife="n/a","n/a",IF(Q$3&gt;(A12stdlife+$E222),(Input!$H$154*(1+rvanilla)^0.5)-SUM($H222:P222),(Input!$H$154*(1+rvanilla)^0.5)/A12stdlife))</f>
        <v>4.7801307298327919E-2</v>
      </c>
      <c r="R222" s="164">
        <f>IF(A12stdlife="n/a","n/a",IF(R$3&gt;(A12stdlife+$E222),(Input!$H$154*(1+rvanilla)^0.5)-SUM($H222:Q222),(Input!$H$154*(1+rvanilla)^0.5)/A12stdlife))</f>
        <v>4.7801307298327919E-2</v>
      </c>
      <c r="S222" s="164">
        <f>IF(A12stdlife="n/a","n/a",IF(S$3&gt;(A12stdlife+$E222),(Input!$H$154*(1+rvanilla)^0.5)-SUM($H222:R222),(Input!$H$154*(1+rvanilla)^0.5)/A12stdlife))</f>
        <v>4.7801307298327919E-2</v>
      </c>
      <c r="T222" s="164">
        <f>IF(A12stdlife="n/a","n/a",IF(T$3&gt;(A12stdlife+$E222),(Input!$H$154*(1+rvanilla)^0.5)-SUM($H222:S222),(Input!$H$154*(1+rvanilla)^0.5)/A12stdlife))</f>
        <v>4.7801307298327919E-2</v>
      </c>
      <c r="U222" s="164">
        <f>IF(A12stdlife="n/a","n/a",IF(U$3&gt;(A12stdlife+$E222),(Input!$H$154*(1+rvanilla)^0.5)-SUM($H222:T222),(Input!$H$154*(1+rvanilla)^0.5)/A12stdlife))</f>
        <v>4.7801307298327919E-2</v>
      </c>
      <c r="V222" s="164">
        <f>IF(A12stdlife="n/a","n/a",IF(V$3&gt;(A12stdlife+$E222),(Input!$H$154*(1+rvanilla)^0.5)-SUM($H222:U222),(Input!$H$154*(1+rvanilla)^0.5)/A12stdlife))</f>
        <v>4.7801307298327919E-2</v>
      </c>
      <c r="W222" s="164">
        <f>IF(A12stdlife="n/a","n/a",IF(W$3&gt;(A12stdlife+$E222),(Input!$H$154*(1+rvanilla)^0.5)-SUM($H222:V222),(Input!$H$154*(1+rvanilla)^0.5)/A12stdlife))</f>
        <v>4.7801307298327919E-2</v>
      </c>
      <c r="X222" s="164">
        <f>IF(A12stdlife="n/a","n/a",IF(X$3&gt;(A12stdlife+$E222),(Input!$H$154*(1+rvanilla)^0.5)-SUM($H222:W222),(Input!$H$154*(1+rvanilla)^0.5)/A12stdlife))</f>
        <v>4.7801307298327919E-2</v>
      </c>
      <c r="Y222" s="164">
        <f>IF(A12stdlife="n/a","n/a",IF(Y$3&gt;(A12stdlife+$E222),(Input!$H$154*(1+rvanilla)^0.5)-SUM($H222:X222),(Input!$H$154*(1+rvanilla)^0.5)/A12stdlife))</f>
        <v>4.7801307298327919E-2</v>
      </c>
      <c r="Z222" s="164">
        <f>IF(A12stdlife="n/a","n/a",IF(Z$3&gt;(A12stdlife+$E222),(Input!$H$154*(1+rvanilla)^0.5)-SUM($H222:Y222),(Input!$H$154*(1+rvanilla)^0.5)/A12stdlife))</f>
        <v>4.7801307298327919E-2</v>
      </c>
      <c r="AA222" s="164">
        <f>IF(A12stdlife="n/a","n/a",IF(AA$3&gt;(A12stdlife+$E222),(Input!$H$154*(1+rvanilla)^0.5)-SUM($H222:Z222),(Input!$H$154*(1+rvanilla)^0.5)/A12stdlife))</f>
        <v>4.7801307298327919E-2</v>
      </c>
      <c r="AB222" s="164">
        <f>IF(A12stdlife="n/a","n/a",IF(AB$3&gt;(A12stdlife+$E222),(Input!$H$154*(1+rvanilla)^0.5)-SUM($H222:AA222),(Input!$H$154*(1+rvanilla)^0.5)/A12stdlife))</f>
        <v>4.7801307298327919E-2</v>
      </c>
      <c r="AC222" s="164">
        <f>IF(A12stdlife="n/a","n/a",IF(AC$3&gt;(A12stdlife+$E222),(Input!$H$154*(1+rvanilla)^0.5)-SUM($H222:AB222),(Input!$H$154*(1+rvanilla)^0.5)/A12stdlife))</f>
        <v>4.7801307298327919E-2</v>
      </c>
      <c r="AD222" s="164">
        <f>IF(A12stdlife="n/a","n/a",IF(AD$3&gt;(A12stdlife+$E222),(Input!$H$154*(1+rvanilla)^0.5)-SUM($H222:AC222),(Input!$H$154*(1+rvanilla)^0.5)/A12stdlife))</f>
        <v>4.7801307298327919E-2</v>
      </c>
      <c r="AE222" s="164">
        <f>IF(A12stdlife="n/a","n/a",IF(AE$3&gt;(A12stdlife+$E222),(Input!$H$154*(1+rvanilla)^0.5)-SUM($H222:AD222),(Input!$H$154*(1+rvanilla)^0.5)/A12stdlife))</f>
        <v>4.7801307298327919E-2</v>
      </c>
      <c r="AF222" s="164">
        <f>IF(A12stdlife="n/a","n/a",IF(AF$3&gt;(A12stdlife+$E222),(Input!$H$154*(1+rvanilla)^0.5)-SUM($H222:AE222),(Input!$H$154*(1+rvanilla)^0.5)/A12stdlife))</f>
        <v>4.7801307298327919E-2</v>
      </c>
      <c r="AG222" s="164">
        <f>IF(A12stdlife="n/a","n/a",IF(AG$3&gt;(A12stdlife+$E222),(Input!$H$154*(1+rvanilla)^0.5)-SUM($H222:AF222),(Input!$H$154*(1+rvanilla)^0.5)/A12stdlife))</f>
        <v>4.7801307298327919E-2</v>
      </c>
      <c r="AH222" s="164">
        <f>IF(A12stdlife="n/a","n/a",IF(AH$3&gt;(A12stdlife+$E222),(Input!$H$154*(1+rvanilla)^0.5)-SUM($H222:AG222),(Input!$H$154*(1+rvanilla)^0.5)/A12stdlife))</f>
        <v>4.7801307298327919E-2</v>
      </c>
      <c r="AI222" s="164">
        <f>IF(A12stdlife="n/a","n/a",IF(AI$3&gt;(A12stdlife+$E222),(Input!$H$154*(1+rvanilla)^0.5)-SUM($H222:AH222),(Input!$H$154*(1+rvanilla)^0.5)/A12stdlife))</f>
        <v>4.7801307298327919E-2</v>
      </c>
      <c r="AJ222" s="164">
        <f>IF(A12stdlife="n/a","n/a",IF(AJ$3&gt;(A12stdlife+$E222),(Input!$H$154*(1+rvanilla)^0.5)-SUM($H222:AI222),(Input!$H$154*(1+rvanilla)^0.5)/A12stdlife))</f>
        <v>4.7801307298327919E-2</v>
      </c>
      <c r="AK222" s="164">
        <f>IF(A12stdlife="n/a","n/a",IF(AK$3&gt;(A12stdlife+$E222),(Input!$H$154*(1+rvanilla)^0.5)-SUM($H222:AJ222),(Input!$H$154*(1+rvanilla)^0.5)/A12stdlife))</f>
        <v>4.7801307298327919E-2</v>
      </c>
      <c r="AL222" s="164">
        <f>IF(A12stdlife="n/a","n/a",IF(AL$3&gt;(A12stdlife+$E222),(Input!$H$154*(1+rvanilla)^0.5)-SUM($H222:AK222),(Input!$H$154*(1+rvanilla)^0.5)/A12stdlife))</f>
        <v>4.7801307298327919E-2</v>
      </c>
      <c r="AM222" s="164">
        <f>IF(A12stdlife="n/a","n/a",IF(AM$3&gt;(A12stdlife+$E222),(Input!$H$154*(1+rvanilla)^0.5)-SUM($H222:AL222),(Input!$H$154*(1+rvanilla)^0.5)/A12stdlife))</f>
        <v>4.7801307298327919E-2</v>
      </c>
      <c r="AN222" s="164">
        <f>IF(A12stdlife="n/a","n/a",IF(AN$3&gt;(A12stdlife+$E222),(Input!$H$154*(1+rvanilla)^0.5)-SUM($H222:AM222),(Input!$H$154*(1+rvanilla)^0.5)/A12stdlife))</f>
        <v>4.7801307298327919E-2</v>
      </c>
      <c r="AO222" s="164">
        <f>IF(A12stdlife="n/a","n/a",IF(AO$3&gt;(A12stdlife+$E222),(Input!$H$154*(1+rvanilla)^0.5)-SUM($H222:AN222),(Input!$H$154*(1+rvanilla)^0.5)/A12stdlife))</f>
        <v>4.7801307298327919E-2</v>
      </c>
      <c r="AP222" s="164">
        <f>IF(A12stdlife="n/a","n/a",IF(AP$3&gt;(A12stdlife+$E222),(Input!$H$154*(1+rvanilla)^0.5)-SUM($H222:AO222),(Input!$H$154*(1+rvanilla)^0.5)/A12stdlife))</f>
        <v>4.7801307298327919E-2</v>
      </c>
      <c r="AQ222" s="164">
        <f>IF(A12stdlife="n/a","n/a",IF(AQ$3&gt;(A12stdlife+$E222),(Input!$H$154*(1+rvanilla)^0.5)-SUM($H222:AP222),(Input!$H$154*(1+rvanilla)^0.5)/A12stdlife))</f>
        <v>4.7801307298327919E-2</v>
      </c>
      <c r="AR222" s="164">
        <f>IF(A12stdlife="n/a","n/a",IF(AR$3&gt;(A12stdlife+$E222),(Input!$H$154*(1+rvanilla)^0.5)-SUM($H222:AQ222),(Input!$H$154*(1+rvanilla)^0.5)/A12stdlife))</f>
        <v>4.7801307298327919E-2</v>
      </c>
      <c r="AS222" s="164">
        <f>IF(A12stdlife="n/a","n/a",IF(AS$3&gt;(A12stdlife+$E222),(Input!$H$154*(1+rvanilla)^0.5)-SUM($H222:AR222),(Input!$H$154*(1+rvanilla)^0.5)/A12stdlife))</f>
        <v>4.7801307298327919E-2</v>
      </c>
      <c r="AT222" s="164">
        <f>IF(A12stdlife="n/a","n/a",IF(AT$3&gt;(A12stdlife+$E222),(Input!$H$154*(1+rvanilla)^0.5)-SUM($H222:AS222),(Input!$H$154*(1+rvanilla)^0.5)/A12stdlife))</f>
        <v>4.7801307298327919E-2</v>
      </c>
      <c r="AU222" s="164">
        <f>IF(A12stdlife="n/a","n/a",IF(AU$3&gt;(A12stdlife+$E222),(Input!$H$154*(1+rvanilla)^0.5)-SUM($H222:AT222),(Input!$H$154*(1+rvanilla)^0.5)/A12stdlife))</f>
        <v>4.7801307298327919E-2</v>
      </c>
      <c r="AV222" s="164">
        <f>IF(A12stdlife="n/a","n/a",IF(AV$3&gt;(A12stdlife+$E222),(Input!$H$154*(1+rvanilla)^0.5)-SUM($H222:AU222),(Input!$H$154*(1+rvanilla)^0.5)/A12stdlife))</f>
        <v>4.7801307298327919E-2</v>
      </c>
      <c r="AW222" s="164">
        <f>IF(A12stdlife="n/a","n/a",IF(AW$3&gt;(A12stdlife+$E222),(Input!$H$154*(1+rvanilla)^0.5)-SUM($H222:AV222),(Input!$H$154*(1+rvanilla)^0.5)/A12stdlife))</f>
        <v>4.7801307298327919E-2</v>
      </c>
      <c r="AX222" s="164">
        <f>IF(A12stdlife="n/a","n/a",IF(AX$3&gt;(A12stdlife+$E222),(Input!$H$154*(1+rvanilla)^0.5)-SUM($H222:AW222),(Input!$H$154*(1+rvanilla)^0.5)/A12stdlife))</f>
        <v>4.7801307298327919E-2</v>
      </c>
      <c r="AY222" s="164">
        <f>IF(A12stdlife="n/a","n/a",IF(AY$3&gt;(A12stdlife+$E222),(Input!$H$154*(1+rvanilla)^0.5)-SUM($H222:AX222),(Input!$H$154*(1+rvanilla)^0.5)/A12stdlife))</f>
        <v>4.7801307298327919E-2</v>
      </c>
      <c r="AZ222" s="164">
        <f>IF(A12stdlife="n/a","n/a",IF(AZ$3&gt;(A12stdlife+$E222),(Input!$H$154*(1+rvanilla)^0.5)-SUM($H222:AY222),(Input!$H$154*(1+rvanilla)^0.5)/A12stdlife))</f>
        <v>4.7801307298327919E-2</v>
      </c>
      <c r="BA222" s="164">
        <f>IF(A12stdlife="n/a","n/a",IF(BA$3&gt;(A12stdlife+$E222),(Input!$H$154*(1+rvanilla)^0.5)-SUM($H222:AZ222),(Input!$H$154*(1+rvanilla)^0.5)/A12stdlife))</f>
        <v>4.7801307298327919E-2</v>
      </c>
      <c r="BB222" s="164">
        <f>IF(A12stdlife="n/a","n/a",IF(BB$3&gt;(A12stdlife+$E222),(Input!$H$154*(1+rvanilla)^0.5)-SUM($H222:BA222),(Input!$H$154*(1+rvanilla)^0.5)/A12stdlife))</f>
        <v>8.8817841970012523E-16</v>
      </c>
      <c r="BC222" s="164">
        <f>IF(A12stdlife="n/a","n/a",IF(BC$3&gt;(A12stdlife+$E222),(Input!$H$154*(1+rvanilla)^0.5)-SUM($H222:BB222),(Input!$H$154*(1+rvanilla)^0.5)/A12stdlife))</f>
        <v>0</v>
      </c>
      <c r="BD222" s="164">
        <f>IF(A12stdlife="n/a","n/a",IF(BD$3&gt;(A12stdlife+$E222),(Input!$H$154*(1+rvanilla)^0.5)-SUM($H222:BC222),(Input!$H$154*(1+rvanilla)^0.5)/A12stdlife))</f>
        <v>0</v>
      </c>
      <c r="BE222" s="164">
        <f>IF(A12stdlife="n/a","n/a",IF(BE$3&gt;(A12stdlife+$E222),(Input!$H$154*(1+rvanilla)^0.5)-SUM($H222:BD222),(Input!$H$154*(1+rvanilla)^0.5)/A12stdlife))</f>
        <v>0</v>
      </c>
      <c r="BF222" s="164">
        <f>IF(A12stdlife="n/a","n/a",IF(BF$3&gt;(A12stdlife+$E222),(Input!$H$154*(1+rvanilla)^0.5)-SUM($H222:BE222),(Input!$H$154*(1+rvanilla)^0.5)/A12stdlife))</f>
        <v>0</v>
      </c>
      <c r="BG222" s="164">
        <f>IF(A12stdlife="n/a","n/a",IF(BG$3&gt;(A12stdlife+$E222),(Input!$H$154*(1+rvanilla)^0.5)-SUM($H222:BF222),(Input!$H$154*(1+rvanilla)^0.5)/A12stdlife))</f>
        <v>0</v>
      </c>
      <c r="BH222" s="164">
        <f>IF(A12stdlife="n/a","n/a",IF(BH$3&gt;(A12stdlife+$E222),(Input!$H$154*(1+rvanilla)^0.5)-SUM($H222:BG222),(Input!$H$154*(1+rvanilla)^0.5)/A12stdlife))</f>
        <v>0</v>
      </c>
      <c r="BI222" s="164">
        <f>IF(A12stdlife="n/a","n/a",IF(BI$3&gt;(A12stdlife+$E222),(Input!$H$154*(1+rvanilla)^0.5)-SUM($H222:BH222),(Input!$H$154*(1+rvanilla)^0.5)/A12stdlife))</f>
        <v>0</v>
      </c>
      <c r="BJ222" s="18"/>
      <c r="BK222" s="18"/>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idden="1" outlineLevel="2">
      <c r="A223" s="18"/>
      <c r="B223" s="18"/>
      <c r="C223" s="36"/>
      <c r="D223" s="479"/>
      <c r="E223" s="283">
        <v>3</v>
      </c>
      <c r="F223" s="38"/>
      <c r="G223" s="391"/>
      <c r="H223" s="308"/>
      <c r="I223" s="307"/>
      <c r="J223" s="164">
        <f>IF(A12stdlife="n/a","n/a",IF(J$3&gt;(A12stdlife+$E223),(Input!$I$154*(1+rvanilla)^0.5)-SUM($I223:I223),(Input!$I$154*(1+rvanilla)^0.5)/A12stdlife))</f>
        <v>5.3751312853167504E-2</v>
      </c>
      <c r="K223" s="164">
        <f>IF(A12stdlife="n/a","n/a",IF(K$3&gt;(A12stdlife+$E223),(Input!$I$154*(1+rvanilla)^0.5)-SUM($I223:J223),(Input!$I$154*(1+rvanilla)^0.5)/A12stdlife))</f>
        <v>5.3751312853167504E-2</v>
      </c>
      <c r="L223" s="164">
        <f>IF(A12stdlife="n/a","n/a",IF(L$3&gt;(A12stdlife+$E223),(Input!$I$154*(1+rvanilla)^0.5)-SUM($I223:K223),(Input!$I$154*(1+rvanilla)^0.5)/A12stdlife))</f>
        <v>5.3751312853167504E-2</v>
      </c>
      <c r="M223" s="164">
        <f>IF(A12stdlife="n/a","n/a",IF(M$3&gt;(A12stdlife+$E223),(Input!$I$154*(1+rvanilla)^0.5)-SUM($I223:L223),(Input!$I$154*(1+rvanilla)^0.5)/A12stdlife))</f>
        <v>5.3751312853167504E-2</v>
      </c>
      <c r="N223" s="164">
        <f>IF(A12stdlife="n/a","n/a",IF(N$3&gt;(A12stdlife+$E223),(Input!$I$154*(1+rvanilla)^0.5)-SUM($I223:M223),(Input!$I$154*(1+rvanilla)^0.5)/A12stdlife))</f>
        <v>5.3751312853167504E-2</v>
      </c>
      <c r="O223" s="164">
        <f>IF(A12stdlife="n/a","n/a",IF(O$3&gt;(A12stdlife+$E223),(Input!$I$154*(1+rvanilla)^0.5)-SUM($I223:N223),(Input!$I$154*(1+rvanilla)^0.5)/A12stdlife))</f>
        <v>5.3751312853167504E-2</v>
      </c>
      <c r="P223" s="164">
        <f>IF(A12stdlife="n/a","n/a",IF(P$3&gt;(A12stdlife+$E223),(Input!$I$154*(1+rvanilla)^0.5)-SUM($I223:O223),(Input!$I$154*(1+rvanilla)^0.5)/A12stdlife))</f>
        <v>5.3751312853167504E-2</v>
      </c>
      <c r="Q223" s="164">
        <f>IF(A12stdlife="n/a","n/a",IF(Q$3&gt;(A12stdlife+$E223),(Input!$I$154*(1+rvanilla)^0.5)-SUM($I223:P223),(Input!$I$154*(1+rvanilla)^0.5)/A12stdlife))</f>
        <v>5.3751312853167504E-2</v>
      </c>
      <c r="R223" s="164">
        <f>IF(A12stdlife="n/a","n/a",IF(R$3&gt;(A12stdlife+$E223),(Input!$I$154*(1+rvanilla)^0.5)-SUM($I223:Q223),(Input!$I$154*(1+rvanilla)^0.5)/A12stdlife))</f>
        <v>5.3751312853167504E-2</v>
      </c>
      <c r="S223" s="164">
        <f>IF(A12stdlife="n/a","n/a",IF(S$3&gt;(A12stdlife+$E223),(Input!$I$154*(1+rvanilla)^0.5)-SUM($I223:R223),(Input!$I$154*(1+rvanilla)^0.5)/A12stdlife))</f>
        <v>5.3751312853167504E-2</v>
      </c>
      <c r="T223" s="164">
        <f>IF(A12stdlife="n/a","n/a",IF(T$3&gt;(A12stdlife+$E223),(Input!$I$154*(1+rvanilla)^0.5)-SUM($I223:S223),(Input!$I$154*(1+rvanilla)^0.5)/A12stdlife))</f>
        <v>5.3751312853167504E-2</v>
      </c>
      <c r="U223" s="164">
        <f>IF(A12stdlife="n/a","n/a",IF(U$3&gt;(A12stdlife+$E223),(Input!$I$154*(1+rvanilla)^0.5)-SUM($I223:T223),(Input!$I$154*(1+rvanilla)^0.5)/A12stdlife))</f>
        <v>5.3751312853167504E-2</v>
      </c>
      <c r="V223" s="164">
        <f>IF(A12stdlife="n/a","n/a",IF(V$3&gt;(A12stdlife+$E223),(Input!$I$154*(1+rvanilla)^0.5)-SUM($I223:U223),(Input!$I$154*(1+rvanilla)^0.5)/A12stdlife))</f>
        <v>5.3751312853167504E-2</v>
      </c>
      <c r="W223" s="164">
        <f>IF(A12stdlife="n/a","n/a",IF(W$3&gt;(A12stdlife+$E223),(Input!$I$154*(1+rvanilla)^0.5)-SUM($I223:V223),(Input!$I$154*(1+rvanilla)^0.5)/A12stdlife))</f>
        <v>5.3751312853167504E-2</v>
      </c>
      <c r="X223" s="164">
        <f>IF(A12stdlife="n/a","n/a",IF(X$3&gt;(A12stdlife+$E223),(Input!$I$154*(1+rvanilla)^0.5)-SUM($I223:W223),(Input!$I$154*(1+rvanilla)^0.5)/A12stdlife))</f>
        <v>5.3751312853167504E-2</v>
      </c>
      <c r="Y223" s="164">
        <f>IF(A12stdlife="n/a","n/a",IF(Y$3&gt;(A12stdlife+$E223),(Input!$I$154*(1+rvanilla)^0.5)-SUM($I223:X223),(Input!$I$154*(1+rvanilla)^0.5)/A12stdlife))</f>
        <v>5.3751312853167504E-2</v>
      </c>
      <c r="Z223" s="164">
        <f>IF(A12stdlife="n/a","n/a",IF(Z$3&gt;(A12stdlife+$E223),(Input!$I$154*(1+rvanilla)^0.5)-SUM($I223:Y223),(Input!$I$154*(1+rvanilla)^0.5)/A12stdlife))</f>
        <v>5.3751312853167504E-2</v>
      </c>
      <c r="AA223" s="164">
        <f>IF(A12stdlife="n/a","n/a",IF(AA$3&gt;(A12stdlife+$E223),(Input!$I$154*(1+rvanilla)^0.5)-SUM($I223:Z223),(Input!$I$154*(1+rvanilla)^0.5)/A12stdlife))</f>
        <v>5.3751312853167504E-2</v>
      </c>
      <c r="AB223" s="164">
        <f>IF(A12stdlife="n/a","n/a",IF(AB$3&gt;(A12stdlife+$E223),(Input!$I$154*(1+rvanilla)^0.5)-SUM($I223:AA223),(Input!$I$154*(1+rvanilla)^0.5)/A12stdlife))</f>
        <v>5.3751312853167504E-2</v>
      </c>
      <c r="AC223" s="164">
        <f>IF(A12stdlife="n/a","n/a",IF(AC$3&gt;(A12stdlife+$E223),(Input!$I$154*(1+rvanilla)^0.5)-SUM($I223:AB223),(Input!$I$154*(1+rvanilla)^0.5)/A12stdlife))</f>
        <v>5.3751312853167504E-2</v>
      </c>
      <c r="AD223" s="164">
        <f>IF(A12stdlife="n/a","n/a",IF(AD$3&gt;(A12stdlife+$E223),(Input!$I$154*(1+rvanilla)^0.5)-SUM($I223:AC223),(Input!$I$154*(1+rvanilla)^0.5)/A12stdlife))</f>
        <v>5.3751312853167504E-2</v>
      </c>
      <c r="AE223" s="164">
        <f>IF(A12stdlife="n/a","n/a",IF(AE$3&gt;(A12stdlife+$E223),(Input!$I$154*(1+rvanilla)^0.5)-SUM($I223:AD223),(Input!$I$154*(1+rvanilla)^0.5)/A12stdlife))</f>
        <v>5.3751312853167504E-2</v>
      </c>
      <c r="AF223" s="164">
        <f>IF(A12stdlife="n/a","n/a",IF(AF$3&gt;(A12stdlife+$E223),(Input!$I$154*(1+rvanilla)^0.5)-SUM($I223:AE223),(Input!$I$154*(1+rvanilla)^0.5)/A12stdlife))</f>
        <v>5.3751312853167504E-2</v>
      </c>
      <c r="AG223" s="164">
        <f>IF(A12stdlife="n/a","n/a",IF(AG$3&gt;(A12stdlife+$E223),(Input!$I$154*(1+rvanilla)^0.5)-SUM($I223:AF223),(Input!$I$154*(1+rvanilla)^0.5)/A12stdlife))</f>
        <v>5.3751312853167504E-2</v>
      </c>
      <c r="AH223" s="164">
        <f>IF(A12stdlife="n/a","n/a",IF(AH$3&gt;(A12stdlife+$E223),(Input!$I$154*(1+rvanilla)^0.5)-SUM($I223:AG223),(Input!$I$154*(1+rvanilla)^0.5)/A12stdlife))</f>
        <v>5.3751312853167504E-2</v>
      </c>
      <c r="AI223" s="164">
        <f>IF(A12stdlife="n/a","n/a",IF(AI$3&gt;(A12stdlife+$E223),(Input!$I$154*(1+rvanilla)^0.5)-SUM($I223:AH223),(Input!$I$154*(1+rvanilla)^0.5)/A12stdlife))</f>
        <v>5.3751312853167504E-2</v>
      </c>
      <c r="AJ223" s="164">
        <f>IF(A12stdlife="n/a","n/a",IF(AJ$3&gt;(A12stdlife+$E223),(Input!$I$154*(1+rvanilla)^0.5)-SUM($I223:AI223),(Input!$I$154*(1+rvanilla)^0.5)/A12stdlife))</f>
        <v>5.3751312853167504E-2</v>
      </c>
      <c r="AK223" s="164">
        <f>IF(A12stdlife="n/a","n/a",IF(AK$3&gt;(A12stdlife+$E223),(Input!$I$154*(1+rvanilla)^0.5)-SUM($I223:AJ223),(Input!$I$154*(1+rvanilla)^0.5)/A12stdlife))</f>
        <v>5.3751312853167504E-2</v>
      </c>
      <c r="AL223" s="164">
        <f>IF(A12stdlife="n/a","n/a",IF(AL$3&gt;(A12stdlife+$E223),(Input!$I$154*(1+rvanilla)^0.5)-SUM($I223:AK223),(Input!$I$154*(1+rvanilla)^0.5)/A12stdlife))</f>
        <v>5.3751312853167504E-2</v>
      </c>
      <c r="AM223" s="164">
        <f>IF(A12stdlife="n/a","n/a",IF(AM$3&gt;(A12stdlife+$E223),(Input!$I$154*(1+rvanilla)^0.5)-SUM($I223:AL223),(Input!$I$154*(1+rvanilla)^0.5)/A12stdlife))</f>
        <v>5.3751312853167504E-2</v>
      </c>
      <c r="AN223" s="164">
        <f>IF(A12stdlife="n/a","n/a",IF(AN$3&gt;(A12stdlife+$E223),(Input!$I$154*(1+rvanilla)^0.5)-SUM($I223:AM223),(Input!$I$154*(1+rvanilla)^0.5)/A12stdlife))</f>
        <v>5.3751312853167504E-2</v>
      </c>
      <c r="AO223" s="164">
        <f>IF(A12stdlife="n/a","n/a",IF(AO$3&gt;(A12stdlife+$E223),(Input!$I$154*(1+rvanilla)^0.5)-SUM($I223:AN223),(Input!$I$154*(1+rvanilla)^0.5)/A12stdlife))</f>
        <v>5.3751312853167504E-2</v>
      </c>
      <c r="AP223" s="164">
        <f>IF(A12stdlife="n/a","n/a",IF(AP$3&gt;(A12stdlife+$E223),(Input!$I$154*(1+rvanilla)^0.5)-SUM($I223:AO223),(Input!$I$154*(1+rvanilla)^0.5)/A12stdlife))</f>
        <v>5.3751312853167504E-2</v>
      </c>
      <c r="AQ223" s="164">
        <f>IF(A12stdlife="n/a","n/a",IF(AQ$3&gt;(A12stdlife+$E223),(Input!$I$154*(1+rvanilla)^0.5)-SUM($I223:AP223),(Input!$I$154*(1+rvanilla)^0.5)/A12stdlife))</f>
        <v>5.3751312853167504E-2</v>
      </c>
      <c r="AR223" s="164">
        <f>IF(A12stdlife="n/a","n/a",IF(AR$3&gt;(A12stdlife+$E223),(Input!$I$154*(1+rvanilla)^0.5)-SUM($I223:AQ223),(Input!$I$154*(1+rvanilla)^0.5)/A12stdlife))</f>
        <v>5.3751312853167504E-2</v>
      </c>
      <c r="AS223" s="164">
        <f>IF(A12stdlife="n/a","n/a",IF(AS$3&gt;(A12stdlife+$E223),(Input!$I$154*(1+rvanilla)^0.5)-SUM($I223:AR223),(Input!$I$154*(1+rvanilla)^0.5)/A12stdlife))</f>
        <v>5.3751312853167504E-2</v>
      </c>
      <c r="AT223" s="164">
        <f>IF(A12stdlife="n/a","n/a",IF(AT$3&gt;(A12stdlife+$E223),(Input!$I$154*(1+rvanilla)^0.5)-SUM($I223:AS223),(Input!$I$154*(1+rvanilla)^0.5)/A12stdlife))</f>
        <v>5.3751312853167504E-2</v>
      </c>
      <c r="AU223" s="164">
        <f>IF(A12stdlife="n/a","n/a",IF(AU$3&gt;(A12stdlife+$E223),(Input!$I$154*(1+rvanilla)^0.5)-SUM($I223:AT223),(Input!$I$154*(1+rvanilla)^0.5)/A12stdlife))</f>
        <v>5.3751312853167504E-2</v>
      </c>
      <c r="AV223" s="164">
        <f>IF(A12stdlife="n/a","n/a",IF(AV$3&gt;(A12stdlife+$E223),(Input!$I$154*(1+rvanilla)^0.5)-SUM($I223:AU223),(Input!$I$154*(1+rvanilla)^0.5)/A12stdlife))</f>
        <v>5.3751312853167504E-2</v>
      </c>
      <c r="AW223" s="164">
        <f>IF(A12stdlife="n/a","n/a",IF(AW$3&gt;(A12stdlife+$E223),(Input!$I$154*(1+rvanilla)^0.5)-SUM($I223:AV223),(Input!$I$154*(1+rvanilla)^0.5)/A12stdlife))</f>
        <v>5.3751312853167504E-2</v>
      </c>
      <c r="AX223" s="164">
        <f>IF(A12stdlife="n/a","n/a",IF(AX$3&gt;(A12stdlife+$E223),(Input!$I$154*(1+rvanilla)^0.5)-SUM($I223:AW223),(Input!$I$154*(1+rvanilla)^0.5)/A12stdlife))</f>
        <v>5.3751312853167504E-2</v>
      </c>
      <c r="AY223" s="164">
        <f>IF(A12stdlife="n/a","n/a",IF(AY$3&gt;(A12stdlife+$E223),(Input!$I$154*(1+rvanilla)^0.5)-SUM($I223:AX223),(Input!$I$154*(1+rvanilla)^0.5)/A12stdlife))</f>
        <v>5.3751312853167504E-2</v>
      </c>
      <c r="AZ223" s="164">
        <f>IF(A12stdlife="n/a","n/a",IF(AZ$3&gt;(A12stdlife+$E223),(Input!$I$154*(1+rvanilla)^0.5)-SUM($I223:AY223),(Input!$I$154*(1+rvanilla)^0.5)/A12stdlife))</f>
        <v>5.3751312853167504E-2</v>
      </c>
      <c r="BA223" s="164">
        <f>IF(A12stdlife="n/a","n/a",IF(BA$3&gt;(A12stdlife+$E223),(Input!$I$154*(1+rvanilla)^0.5)-SUM($I223:AZ223),(Input!$I$154*(1+rvanilla)^0.5)/A12stdlife))</f>
        <v>5.3751312853167504E-2</v>
      </c>
      <c r="BB223" s="164">
        <f>IF(A12stdlife="n/a","n/a",IF(BB$3&gt;(A12stdlife+$E223),(Input!$I$154*(1+rvanilla)^0.5)-SUM($I223:BA223),(Input!$I$154*(1+rvanilla)^0.5)/A12stdlife))</f>
        <v>5.3751312853167504E-2</v>
      </c>
      <c r="BC223" s="164">
        <f>IF(A12stdlife="n/a","n/a",IF(BC$3&gt;(A12stdlife+$E223),(Input!$I$154*(1+rvanilla)^0.5)-SUM($I223:BB223),(Input!$I$154*(1+rvanilla)^0.5)/A12stdlife))</f>
        <v>8.8817841970012523E-16</v>
      </c>
      <c r="BD223" s="164">
        <f>IF(A12stdlife="n/a","n/a",IF(BD$3&gt;(A12stdlife+$E223),(Input!$I$154*(1+rvanilla)^0.5)-SUM($I223:BC223),(Input!$I$154*(1+rvanilla)^0.5)/A12stdlife))</f>
        <v>0</v>
      </c>
      <c r="BE223" s="164">
        <f>IF(A12stdlife="n/a","n/a",IF(BE$3&gt;(A12stdlife+$E223),(Input!$I$154*(1+rvanilla)^0.5)-SUM($I223:BD223),(Input!$I$154*(1+rvanilla)^0.5)/A12stdlife))</f>
        <v>0</v>
      </c>
      <c r="BF223" s="164">
        <f>IF(A12stdlife="n/a","n/a",IF(BF$3&gt;(A12stdlife+$E223),(Input!$I$154*(1+rvanilla)^0.5)-SUM($I223:BE223),(Input!$I$154*(1+rvanilla)^0.5)/A12stdlife))</f>
        <v>0</v>
      </c>
      <c r="BG223" s="164">
        <f>IF(A12stdlife="n/a","n/a",IF(BG$3&gt;(A12stdlife+$E223),(Input!$I$154*(1+rvanilla)^0.5)-SUM($I223:BF223),(Input!$I$154*(1+rvanilla)^0.5)/A12stdlife))</f>
        <v>0</v>
      </c>
      <c r="BH223" s="164">
        <f>IF(A12stdlife="n/a","n/a",IF(BH$3&gt;(A12stdlife+$E223),(Input!$I$154*(1+rvanilla)^0.5)-SUM($I223:BG223),(Input!$I$154*(1+rvanilla)^0.5)/A12stdlife))</f>
        <v>0</v>
      </c>
      <c r="BI223" s="164">
        <f>IF(A12stdlife="n/a","n/a",IF(BI$3&gt;(A12stdlife+$E223),(Input!$I$154*(1+rvanilla)^0.5)-SUM($I223:BH223),(Input!$I$154*(1+rvanilla)^0.5)/A12stdlife))</f>
        <v>0</v>
      </c>
      <c r="BJ223" s="18"/>
      <c r="BK223" s="18"/>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idden="1" outlineLevel="2">
      <c r="A224" s="18"/>
      <c r="B224" s="18"/>
      <c r="C224" s="36"/>
      <c r="D224" s="479"/>
      <c r="E224" s="283">
        <v>4</v>
      </c>
      <c r="F224" s="38"/>
      <c r="G224" s="391"/>
      <c r="H224" s="308"/>
      <c r="I224" s="308"/>
      <c r="J224" s="307"/>
      <c r="K224" s="164">
        <f>IF(A12stdlife="n/a","n/a",IF(K$3&gt;(A12stdlife+$E224),(Input!$J$154*(1+rvanilla)^0.5)-SUM($J224:J224),(Input!$J$154*(1+rvanilla)^0.5)/A12stdlife))</f>
        <v>4.9895942948188027E-2</v>
      </c>
      <c r="L224" s="164">
        <f>IF(A12stdlife="n/a","n/a",IF(L$3&gt;(A12stdlife+$E224),(Input!$J$154*(1+rvanilla)^0.5)-SUM($J224:K224),(Input!$J$154*(1+rvanilla)^0.5)/A12stdlife))</f>
        <v>4.9895942948188027E-2</v>
      </c>
      <c r="M224" s="164">
        <f>IF(A12stdlife="n/a","n/a",IF(M$3&gt;(A12stdlife+$E224),(Input!$J$154*(1+rvanilla)^0.5)-SUM($J224:L224),(Input!$J$154*(1+rvanilla)^0.5)/A12stdlife))</f>
        <v>4.9895942948188027E-2</v>
      </c>
      <c r="N224" s="164">
        <f>IF(A12stdlife="n/a","n/a",IF(N$3&gt;(A12stdlife+$E224),(Input!$J$154*(1+rvanilla)^0.5)-SUM($J224:M224),(Input!$J$154*(1+rvanilla)^0.5)/A12stdlife))</f>
        <v>4.9895942948188027E-2</v>
      </c>
      <c r="O224" s="164">
        <f>IF(A12stdlife="n/a","n/a",IF(O$3&gt;(A12stdlife+$E224),(Input!$J$154*(1+rvanilla)^0.5)-SUM($J224:N224),(Input!$J$154*(1+rvanilla)^0.5)/A12stdlife))</f>
        <v>4.9895942948188027E-2</v>
      </c>
      <c r="P224" s="164">
        <f>IF(A12stdlife="n/a","n/a",IF(P$3&gt;(A12stdlife+$E224),(Input!$J$154*(1+rvanilla)^0.5)-SUM($J224:O224),(Input!$J$154*(1+rvanilla)^0.5)/A12stdlife))</f>
        <v>4.9895942948188027E-2</v>
      </c>
      <c r="Q224" s="164">
        <f>IF(A12stdlife="n/a","n/a",IF(Q$3&gt;(A12stdlife+$E224),(Input!$J$154*(1+rvanilla)^0.5)-SUM($J224:P224),(Input!$J$154*(1+rvanilla)^0.5)/A12stdlife))</f>
        <v>4.9895942948188027E-2</v>
      </c>
      <c r="R224" s="164">
        <f>IF(A12stdlife="n/a","n/a",IF(R$3&gt;(A12stdlife+$E224),(Input!$J$154*(1+rvanilla)^0.5)-SUM($J224:Q224),(Input!$J$154*(1+rvanilla)^0.5)/A12stdlife))</f>
        <v>4.9895942948188027E-2</v>
      </c>
      <c r="S224" s="164">
        <f>IF(A12stdlife="n/a","n/a",IF(S$3&gt;(A12stdlife+$E224),(Input!$J$154*(1+rvanilla)^0.5)-SUM($J224:R224),(Input!$J$154*(1+rvanilla)^0.5)/A12stdlife))</f>
        <v>4.9895942948188027E-2</v>
      </c>
      <c r="T224" s="164">
        <f>IF(A12stdlife="n/a","n/a",IF(T$3&gt;(A12stdlife+$E224),(Input!$J$154*(1+rvanilla)^0.5)-SUM($J224:S224),(Input!$J$154*(1+rvanilla)^0.5)/A12stdlife))</f>
        <v>4.9895942948188027E-2</v>
      </c>
      <c r="U224" s="164">
        <f>IF(A12stdlife="n/a","n/a",IF(U$3&gt;(A12stdlife+$E224),(Input!$J$154*(1+rvanilla)^0.5)-SUM($J224:T224),(Input!$J$154*(1+rvanilla)^0.5)/A12stdlife))</f>
        <v>4.9895942948188027E-2</v>
      </c>
      <c r="V224" s="164">
        <f>IF(A12stdlife="n/a","n/a",IF(V$3&gt;(A12stdlife+$E224),(Input!$J$154*(1+rvanilla)^0.5)-SUM($J224:U224),(Input!$J$154*(1+rvanilla)^0.5)/A12stdlife))</f>
        <v>4.9895942948188027E-2</v>
      </c>
      <c r="W224" s="164">
        <f>IF(A12stdlife="n/a","n/a",IF(W$3&gt;(A12stdlife+$E224),(Input!$J$154*(1+rvanilla)^0.5)-SUM($J224:V224),(Input!$J$154*(1+rvanilla)^0.5)/A12stdlife))</f>
        <v>4.9895942948188027E-2</v>
      </c>
      <c r="X224" s="164">
        <f>IF(A12stdlife="n/a","n/a",IF(X$3&gt;(A12stdlife+$E224),(Input!$J$154*(1+rvanilla)^0.5)-SUM($J224:W224),(Input!$J$154*(1+rvanilla)^0.5)/A12stdlife))</f>
        <v>4.9895942948188027E-2</v>
      </c>
      <c r="Y224" s="164">
        <f>IF(A12stdlife="n/a","n/a",IF(Y$3&gt;(A12stdlife+$E224),(Input!$J$154*(1+rvanilla)^0.5)-SUM($J224:X224),(Input!$J$154*(1+rvanilla)^0.5)/A12stdlife))</f>
        <v>4.9895942948188027E-2</v>
      </c>
      <c r="Z224" s="164">
        <f>IF(A12stdlife="n/a","n/a",IF(Z$3&gt;(A12stdlife+$E224),(Input!$J$154*(1+rvanilla)^0.5)-SUM($J224:Y224),(Input!$J$154*(1+rvanilla)^0.5)/A12stdlife))</f>
        <v>4.9895942948188027E-2</v>
      </c>
      <c r="AA224" s="164">
        <f>IF(A12stdlife="n/a","n/a",IF(AA$3&gt;(A12stdlife+$E224),(Input!$J$154*(1+rvanilla)^0.5)-SUM($J224:Z224),(Input!$J$154*(1+rvanilla)^0.5)/A12stdlife))</f>
        <v>4.9895942948188027E-2</v>
      </c>
      <c r="AB224" s="164">
        <f>IF(A12stdlife="n/a","n/a",IF(AB$3&gt;(A12stdlife+$E224),(Input!$J$154*(1+rvanilla)^0.5)-SUM($J224:AA224),(Input!$J$154*(1+rvanilla)^0.5)/A12stdlife))</f>
        <v>4.9895942948188027E-2</v>
      </c>
      <c r="AC224" s="164">
        <f>IF(A12stdlife="n/a","n/a",IF(AC$3&gt;(A12stdlife+$E224),(Input!$J$154*(1+rvanilla)^0.5)-SUM($J224:AB224),(Input!$J$154*(1+rvanilla)^0.5)/A12stdlife))</f>
        <v>4.9895942948188027E-2</v>
      </c>
      <c r="AD224" s="164">
        <f>IF(A12stdlife="n/a","n/a",IF(AD$3&gt;(A12stdlife+$E224),(Input!$J$154*(1+rvanilla)^0.5)-SUM($J224:AC224),(Input!$J$154*(1+rvanilla)^0.5)/A12stdlife))</f>
        <v>4.9895942948188027E-2</v>
      </c>
      <c r="AE224" s="164">
        <f>IF(A12stdlife="n/a","n/a",IF(AE$3&gt;(A12stdlife+$E224),(Input!$J$154*(1+rvanilla)^0.5)-SUM($J224:AD224),(Input!$J$154*(1+rvanilla)^0.5)/A12stdlife))</f>
        <v>4.9895942948188027E-2</v>
      </c>
      <c r="AF224" s="164">
        <f>IF(A12stdlife="n/a","n/a",IF(AF$3&gt;(A12stdlife+$E224),(Input!$J$154*(1+rvanilla)^0.5)-SUM($J224:AE224),(Input!$J$154*(1+rvanilla)^0.5)/A12stdlife))</f>
        <v>4.9895942948188027E-2</v>
      </c>
      <c r="AG224" s="164">
        <f>IF(A12stdlife="n/a","n/a",IF(AG$3&gt;(A12stdlife+$E224),(Input!$J$154*(1+rvanilla)^0.5)-SUM($J224:AF224),(Input!$J$154*(1+rvanilla)^0.5)/A12stdlife))</f>
        <v>4.9895942948188027E-2</v>
      </c>
      <c r="AH224" s="164">
        <f>IF(A12stdlife="n/a","n/a",IF(AH$3&gt;(A12stdlife+$E224),(Input!$J$154*(1+rvanilla)^0.5)-SUM($J224:AG224),(Input!$J$154*(1+rvanilla)^0.5)/A12stdlife))</f>
        <v>4.9895942948188027E-2</v>
      </c>
      <c r="AI224" s="164">
        <f>IF(A12stdlife="n/a","n/a",IF(AI$3&gt;(A12stdlife+$E224),(Input!$J$154*(1+rvanilla)^0.5)-SUM($J224:AH224),(Input!$J$154*(1+rvanilla)^0.5)/A12stdlife))</f>
        <v>4.9895942948188027E-2</v>
      </c>
      <c r="AJ224" s="164">
        <f>IF(A12stdlife="n/a","n/a",IF(AJ$3&gt;(A12stdlife+$E224),(Input!$J$154*(1+rvanilla)^0.5)-SUM($J224:AI224),(Input!$J$154*(1+rvanilla)^0.5)/A12stdlife))</f>
        <v>4.9895942948188027E-2</v>
      </c>
      <c r="AK224" s="164">
        <f>IF(A12stdlife="n/a","n/a",IF(AK$3&gt;(A12stdlife+$E224),(Input!$J$154*(1+rvanilla)^0.5)-SUM($J224:AJ224),(Input!$J$154*(1+rvanilla)^0.5)/A12stdlife))</f>
        <v>4.9895942948188027E-2</v>
      </c>
      <c r="AL224" s="164">
        <f>IF(A12stdlife="n/a","n/a",IF(AL$3&gt;(A12stdlife+$E224),(Input!$J$154*(1+rvanilla)^0.5)-SUM($J224:AK224),(Input!$J$154*(1+rvanilla)^0.5)/A12stdlife))</f>
        <v>4.9895942948188027E-2</v>
      </c>
      <c r="AM224" s="164">
        <f>IF(A12stdlife="n/a","n/a",IF(AM$3&gt;(A12stdlife+$E224),(Input!$J$154*(1+rvanilla)^0.5)-SUM($J224:AL224),(Input!$J$154*(1+rvanilla)^0.5)/A12stdlife))</f>
        <v>4.9895942948188027E-2</v>
      </c>
      <c r="AN224" s="164">
        <f>IF(A12stdlife="n/a","n/a",IF(AN$3&gt;(A12stdlife+$E224),(Input!$J$154*(1+rvanilla)^0.5)-SUM($J224:AM224),(Input!$J$154*(1+rvanilla)^0.5)/A12stdlife))</f>
        <v>4.9895942948188027E-2</v>
      </c>
      <c r="AO224" s="164">
        <f>IF(A12stdlife="n/a","n/a",IF(AO$3&gt;(A12stdlife+$E224),(Input!$J$154*(1+rvanilla)^0.5)-SUM($J224:AN224),(Input!$J$154*(1+rvanilla)^0.5)/A12stdlife))</f>
        <v>4.9895942948188027E-2</v>
      </c>
      <c r="AP224" s="164">
        <f>IF(A12stdlife="n/a","n/a",IF(AP$3&gt;(A12stdlife+$E224),(Input!$J$154*(1+rvanilla)^0.5)-SUM($J224:AO224),(Input!$J$154*(1+rvanilla)^0.5)/A12stdlife))</f>
        <v>4.9895942948188027E-2</v>
      </c>
      <c r="AQ224" s="164">
        <f>IF(A12stdlife="n/a","n/a",IF(AQ$3&gt;(A12stdlife+$E224),(Input!$J$154*(1+rvanilla)^0.5)-SUM($J224:AP224),(Input!$J$154*(1+rvanilla)^0.5)/A12stdlife))</f>
        <v>4.9895942948188027E-2</v>
      </c>
      <c r="AR224" s="164">
        <f>IF(A12stdlife="n/a","n/a",IF(AR$3&gt;(A12stdlife+$E224),(Input!$J$154*(1+rvanilla)^0.5)-SUM($J224:AQ224),(Input!$J$154*(1+rvanilla)^0.5)/A12stdlife))</f>
        <v>4.9895942948188027E-2</v>
      </c>
      <c r="AS224" s="164">
        <f>IF(A12stdlife="n/a","n/a",IF(AS$3&gt;(A12stdlife+$E224),(Input!$J$154*(1+rvanilla)^0.5)-SUM($J224:AR224),(Input!$J$154*(1+rvanilla)^0.5)/A12stdlife))</f>
        <v>4.9895942948188027E-2</v>
      </c>
      <c r="AT224" s="164">
        <f>IF(A12stdlife="n/a","n/a",IF(AT$3&gt;(A12stdlife+$E224),(Input!$J$154*(1+rvanilla)^0.5)-SUM($J224:AS224),(Input!$J$154*(1+rvanilla)^0.5)/A12stdlife))</f>
        <v>4.9895942948188027E-2</v>
      </c>
      <c r="AU224" s="164">
        <f>IF(A12stdlife="n/a","n/a",IF(AU$3&gt;(A12stdlife+$E224),(Input!$J$154*(1+rvanilla)^0.5)-SUM($J224:AT224),(Input!$J$154*(1+rvanilla)^0.5)/A12stdlife))</f>
        <v>4.9895942948188027E-2</v>
      </c>
      <c r="AV224" s="164">
        <f>IF(A12stdlife="n/a","n/a",IF(AV$3&gt;(A12stdlife+$E224),(Input!$J$154*(1+rvanilla)^0.5)-SUM($J224:AU224),(Input!$J$154*(1+rvanilla)^0.5)/A12stdlife))</f>
        <v>4.9895942948188027E-2</v>
      </c>
      <c r="AW224" s="164">
        <f>IF(A12stdlife="n/a","n/a",IF(AW$3&gt;(A12stdlife+$E224),(Input!$J$154*(1+rvanilla)^0.5)-SUM($J224:AV224),(Input!$J$154*(1+rvanilla)^0.5)/A12stdlife))</f>
        <v>4.9895942948188027E-2</v>
      </c>
      <c r="AX224" s="164">
        <f>IF(A12stdlife="n/a","n/a",IF(AX$3&gt;(A12stdlife+$E224),(Input!$J$154*(1+rvanilla)^0.5)-SUM($J224:AW224),(Input!$J$154*(1+rvanilla)^0.5)/A12stdlife))</f>
        <v>4.9895942948188027E-2</v>
      </c>
      <c r="AY224" s="164">
        <f>IF(A12stdlife="n/a","n/a",IF(AY$3&gt;(A12stdlife+$E224),(Input!$J$154*(1+rvanilla)^0.5)-SUM($J224:AX224),(Input!$J$154*(1+rvanilla)^0.5)/A12stdlife))</f>
        <v>4.9895942948188027E-2</v>
      </c>
      <c r="AZ224" s="164">
        <f>IF(A12stdlife="n/a","n/a",IF(AZ$3&gt;(A12stdlife+$E224),(Input!$J$154*(1+rvanilla)^0.5)-SUM($J224:AY224),(Input!$J$154*(1+rvanilla)^0.5)/A12stdlife))</f>
        <v>4.9895942948188027E-2</v>
      </c>
      <c r="BA224" s="164">
        <f>IF(A12stdlife="n/a","n/a",IF(BA$3&gt;(A12stdlife+$E224),(Input!$J$154*(1+rvanilla)^0.5)-SUM($J224:AZ224),(Input!$J$154*(1+rvanilla)^0.5)/A12stdlife))</f>
        <v>4.9895942948188027E-2</v>
      </c>
      <c r="BB224" s="164">
        <f>IF(A12stdlife="n/a","n/a",IF(BB$3&gt;(A12stdlife+$E224),(Input!$J$154*(1+rvanilla)^0.5)-SUM($J224:BA224),(Input!$J$154*(1+rvanilla)^0.5)/A12stdlife))</f>
        <v>4.9895942948188027E-2</v>
      </c>
      <c r="BC224" s="164">
        <f>IF(A12stdlife="n/a","n/a",IF(BC$3&gt;(A12stdlife+$E224),(Input!$J$154*(1+rvanilla)^0.5)-SUM($J224:BB224),(Input!$J$154*(1+rvanilla)^0.5)/A12stdlife))</f>
        <v>4.9895942948188027E-2</v>
      </c>
      <c r="BD224" s="164">
        <f>IF(A12stdlife="n/a","n/a",IF(BD$3&gt;(A12stdlife+$E224),(Input!$J$154*(1+rvanilla)^0.5)-SUM($J224:BC224),(Input!$J$154*(1+rvanilla)^0.5)/A12stdlife))</f>
        <v>0</v>
      </c>
      <c r="BE224" s="164">
        <f>IF(A12stdlife="n/a","n/a",IF(BE$3&gt;(A12stdlife+$E224),(Input!$J$154*(1+rvanilla)^0.5)-SUM($J224:BD224),(Input!$J$154*(1+rvanilla)^0.5)/A12stdlife))</f>
        <v>0</v>
      </c>
      <c r="BF224" s="164">
        <f>IF(A12stdlife="n/a","n/a",IF(BF$3&gt;(A12stdlife+$E224),(Input!$J$154*(1+rvanilla)^0.5)-SUM($J224:BE224),(Input!$J$154*(1+rvanilla)^0.5)/A12stdlife))</f>
        <v>0</v>
      </c>
      <c r="BG224" s="164">
        <f>IF(A12stdlife="n/a","n/a",IF(BG$3&gt;(A12stdlife+$E224),(Input!$J$154*(1+rvanilla)^0.5)-SUM($J224:BF224),(Input!$J$154*(1+rvanilla)^0.5)/A12stdlife))</f>
        <v>0</v>
      </c>
      <c r="BH224" s="164">
        <f>IF(A12stdlife="n/a","n/a",IF(BH$3&gt;(A12stdlife+$E224),(Input!$J$154*(1+rvanilla)^0.5)-SUM($J224:BG224),(Input!$J$154*(1+rvanilla)^0.5)/A12stdlife))</f>
        <v>0</v>
      </c>
      <c r="BI224" s="164">
        <f>IF(A12stdlife="n/a","n/a",IF(BI$3&gt;(A12stdlife+$E224),(Input!$J$154*(1+rvanilla)^0.5)-SUM($J224:BH224),(Input!$J$154*(1+rvanilla)^0.5)/A12stdlife))</f>
        <v>0</v>
      </c>
      <c r="BJ224" s="18"/>
      <c r="BK224" s="18"/>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2">
      <c r="A225" s="18"/>
      <c r="B225" s="18"/>
      <c r="C225" s="36"/>
      <c r="D225" s="479"/>
      <c r="E225" s="283">
        <v>5</v>
      </c>
      <c r="F225" s="38"/>
      <c r="G225" s="391"/>
      <c r="H225" s="308"/>
      <c r="I225" s="308"/>
      <c r="J225" s="308"/>
      <c r="K225" s="307"/>
      <c r="L225" s="164">
        <f>IF(A12stdlife="n/a","n/a",IF(L$3&gt;(A12stdlife+$E225),(Input!$K$154*(1+rvanilla)^0.5)-SUM($K225:K225),(Input!$K$154*(1+rvanilla)^0.5)/A12stdlife))</f>
        <v>5.5555756857394618E-2</v>
      </c>
      <c r="M225" s="164">
        <f>IF(A12stdlife="n/a","n/a",IF(M$3&gt;(A12stdlife+$E225),(Input!$K$154*(1+rvanilla)^0.5)-SUM($K225:L225),(Input!$K$154*(1+rvanilla)^0.5)/A12stdlife))</f>
        <v>5.5555756857394618E-2</v>
      </c>
      <c r="N225" s="164">
        <f>IF(A12stdlife="n/a","n/a",IF(N$3&gt;(A12stdlife+$E225),(Input!$K$154*(1+rvanilla)^0.5)-SUM($K225:M225),(Input!$K$154*(1+rvanilla)^0.5)/A12stdlife))</f>
        <v>5.5555756857394618E-2</v>
      </c>
      <c r="O225" s="164">
        <f>IF(A12stdlife="n/a","n/a",IF(O$3&gt;(A12stdlife+$E225),(Input!$K$154*(1+rvanilla)^0.5)-SUM($K225:N225),(Input!$K$154*(1+rvanilla)^0.5)/A12stdlife))</f>
        <v>5.5555756857394618E-2</v>
      </c>
      <c r="P225" s="164">
        <f>IF(A12stdlife="n/a","n/a",IF(P$3&gt;(A12stdlife+$E225),(Input!$K$154*(1+rvanilla)^0.5)-SUM($K225:O225),(Input!$K$154*(1+rvanilla)^0.5)/A12stdlife))</f>
        <v>5.5555756857394618E-2</v>
      </c>
      <c r="Q225" s="164">
        <f>IF(A12stdlife="n/a","n/a",IF(Q$3&gt;(A12stdlife+$E225),(Input!$K$154*(1+rvanilla)^0.5)-SUM($K225:P225),(Input!$K$154*(1+rvanilla)^0.5)/A12stdlife))</f>
        <v>5.5555756857394618E-2</v>
      </c>
      <c r="R225" s="164">
        <f>IF(A12stdlife="n/a","n/a",IF(R$3&gt;(A12stdlife+$E225),(Input!$K$154*(1+rvanilla)^0.5)-SUM($K225:Q225),(Input!$K$154*(1+rvanilla)^0.5)/A12stdlife))</f>
        <v>5.5555756857394618E-2</v>
      </c>
      <c r="S225" s="164">
        <f>IF(A12stdlife="n/a","n/a",IF(S$3&gt;(A12stdlife+$E225),(Input!$K$154*(1+rvanilla)^0.5)-SUM($K225:R225),(Input!$K$154*(1+rvanilla)^0.5)/A12stdlife))</f>
        <v>5.5555756857394618E-2</v>
      </c>
      <c r="T225" s="164">
        <f>IF(A12stdlife="n/a","n/a",IF(T$3&gt;(A12stdlife+$E225),(Input!$K$154*(1+rvanilla)^0.5)-SUM($K225:S225),(Input!$K$154*(1+rvanilla)^0.5)/A12stdlife))</f>
        <v>5.5555756857394618E-2</v>
      </c>
      <c r="U225" s="164">
        <f>IF(A12stdlife="n/a","n/a",IF(U$3&gt;(A12stdlife+$E225),(Input!$K$154*(1+rvanilla)^0.5)-SUM($K225:T225),(Input!$K$154*(1+rvanilla)^0.5)/A12stdlife))</f>
        <v>5.5555756857394618E-2</v>
      </c>
      <c r="V225" s="164">
        <f>IF(A12stdlife="n/a","n/a",IF(V$3&gt;(A12stdlife+$E225),(Input!$K$154*(1+rvanilla)^0.5)-SUM($K225:U225),(Input!$K$154*(1+rvanilla)^0.5)/A12stdlife))</f>
        <v>5.5555756857394618E-2</v>
      </c>
      <c r="W225" s="164">
        <f>IF(A12stdlife="n/a","n/a",IF(W$3&gt;(A12stdlife+$E225),(Input!$K$154*(1+rvanilla)^0.5)-SUM($K225:V225),(Input!$K$154*(1+rvanilla)^0.5)/A12stdlife))</f>
        <v>5.5555756857394618E-2</v>
      </c>
      <c r="X225" s="164">
        <f>IF(A12stdlife="n/a","n/a",IF(X$3&gt;(A12stdlife+$E225),(Input!$K$154*(1+rvanilla)^0.5)-SUM($K225:W225),(Input!$K$154*(1+rvanilla)^0.5)/A12stdlife))</f>
        <v>5.5555756857394618E-2</v>
      </c>
      <c r="Y225" s="164">
        <f>IF(A12stdlife="n/a","n/a",IF(Y$3&gt;(A12stdlife+$E225),(Input!$K$154*(1+rvanilla)^0.5)-SUM($K225:X225),(Input!$K$154*(1+rvanilla)^0.5)/A12stdlife))</f>
        <v>5.5555756857394618E-2</v>
      </c>
      <c r="Z225" s="164">
        <f>IF(A12stdlife="n/a","n/a",IF(Z$3&gt;(A12stdlife+$E225),(Input!$K$154*(1+rvanilla)^0.5)-SUM($K225:Y225),(Input!$K$154*(1+rvanilla)^0.5)/A12stdlife))</f>
        <v>5.5555756857394618E-2</v>
      </c>
      <c r="AA225" s="164">
        <f>IF(A12stdlife="n/a","n/a",IF(AA$3&gt;(A12stdlife+$E225),(Input!$K$154*(1+rvanilla)^0.5)-SUM($K225:Z225),(Input!$K$154*(1+rvanilla)^0.5)/A12stdlife))</f>
        <v>5.5555756857394618E-2</v>
      </c>
      <c r="AB225" s="164">
        <f>IF(A12stdlife="n/a","n/a",IF(AB$3&gt;(A12stdlife+$E225),(Input!$K$154*(1+rvanilla)^0.5)-SUM($K225:AA225),(Input!$K$154*(1+rvanilla)^0.5)/A12stdlife))</f>
        <v>5.5555756857394618E-2</v>
      </c>
      <c r="AC225" s="164">
        <f>IF(A12stdlife="n/a","n/a",IF(AC$3&gt;(A12stdlife+$E225),(Input!$K$154*(1+rvanilla)^0.5)-SUM($K225:AB225),(Input!$K$154*(1+rvanilla)^0.5)/A12stdlife))</f>
        <v>5.5555756857394618E-2</v>
      </c>
      <c r="AD225" s="164">
        <f>IF(A12stdlife="n/a","n/a",IF(AD$3&gt;(A12stdlife+$E225),(Input!$K$154*(1+rvanilla)^0.5)-SUM($K225:AC225),(Input!$K$154*(1+rvanilla)^0.5)/A12stdlife))</f>
        <v>5.5555756857394618E-2</v>
      </c>
      <c r="AE225" s="164">
        <f>IF(A12stdlife="n/a","n/a",IF(AE$3&gt;(A12stdlife+$E225),(Input!$K$154*(1+rvanilla)^0.5)-SUM($K225:AD225),(Input!$K$154*(1+rvanilla)^0.5)/A12stdlife))</f>
        <v>5.5555756857394618E-2</v>
      </c>
      <c r="AF225" s="164">
        <f>IF(A12stdlife="n/a","n/a",IF(AF$3&gt;(A12stdlife+$E225),(Input!$K$154*(1+rvanilla)^0.5)-SUM($K225:AE225),(Input!$K$154*(1+rvanilla)^0.5)/A12stdlife))</f>
        <v>5.5555756857394618E-2</v>
      </c>
      <c r="AG225" s="164">
        <f>IF(A12stdlife="n/a","n/a",IF(AG$3&gt;(A12stdlife+$E225),(Input!$K$154*(1+rvanilla)^0.5)-SUM($K225:AF225),(Input!$K$154*(1+rvanilla)^0.5)/A12stdlife))</f>
        <v>5.5555756857394618E-2</v>
      </c>
      <c r="AH225" s="164">
        <f>IF(A12stdlife="n/a","n/a",IF(AH$3&gt;(A12stdlife+$E225),(Input!$K$154*(1+rvanilla)^0.5)-SUM($K225:AG225),(Input!$K$154*(1+rvanilla)^0.5)/A12stdlife))</f>
        <v>5.5555756857394618E-2</v>
      </c>
      <c r="AI225" s="164">
        <f>IF(A12stdlife="n/a","n/a",IF(AI$3&gt;(A12stdlife+$E225),(Input!$K$154*(1+rvanilla)^0.5)-SUM($K225:AH225),(Input!$K$154*(1+rvanilla)^0.5)/A12stdlife))</f>
        <v>5.5555756857394618E-2</v>
      </c>
      <c r="AJ225" s="164">
        <f>IF(A12stdlife="n/a","n/a",IF(AJ$3&gt;(A12stdlife+$E225),(Input!$K$154*(1+rvanilla)^0.5)-SUM($K225:AI225),(Input!$K$154*(1+rvanilla)^0.5)/A12stdlife))</f>
        <v>5.5555756857394618E-2</v>
      </c>
      <c r="AK225" s="164">
        <f>IF(A12stdlife="n/a","n/a",IF(AK$3&gt;(A12stdlife+$E225),(Input!$K$154*(1+rvanilla)^0.5)-SUM($K225:AJ225),(Input!$K$154*(1+rvanilla)^0.5)/A12stdlife))</f>
        <v>5.5555756857394618E-2</v>
      </c>
      <c r="AL225" s="164">
        <f>IF(A12stdlife="n/a","n/a",IF(AL$3&gt;(A12stdlife+$E225),(Input!$K$154*(1+rvanilla)^0.5)-SUM($K225:AK225),(Input!$K$154*(1+rvanilla)^0.5)/A12stdlife))</f>
        <v>5.5555756857394618E-2</v>
      </c>
      <c r="AM225" s="164">
        <f>IF(A12stdlife="n/a","n/a",IF(AM$3&gt;(A12stdlife+$E225),(Input!$K$154*(1+rvanilla)^0.5)-SUM($K225:AL225),(Input!$K$154*(1+rvanilla)^0.5)/A12stdlife))</f>
        <v>5.5555756857394618E-2</v>
      </c>
      <c r="AN225" s="164">
        <f>IF(A12stdlife="n/a","n/a",IF(AN$3&gt;(A12stdlife+$E225),(Input!$K$154*(1+rvanilla)^0.5)-SUM($K225:AM225),(Input!$K$154*(1+rvanilla)^0.5)/A12stdlife))</f>
        <v>5.5555756857394618E-2</v>
      </c>
      <c r="AO225" s="164">
        <f>IF(A12stdlife="n/a","n/a",IF(AO$3&gt;(A12stdlife+$E225),(Input!$K$154*(1+rvanilla)^0.5)-SUM($K225:AN225),(Input!$K$154*(1+rvanilla)^0.5)/A12stdlife))</f>
        <v>5.5555756857394618E-2</v>
      </c>
      <c r="AP225" s="164">
        <f>IF(A12stdlife="n/a","n/a",IF(AP$3&gt;(A12stdlife+$E225),(Input!$K$154*(1+rvanilla)^0.5)-SUM($K225:AO225),(Input!$K$154*(1+rvanilla)^0.5)/A12stdlife))</f>
        <v>5.5555756857394618E-2</v>
      </c>
      <c r="AQ225" s="164">
        <f>IF(A12stdlife="n/a","n/a",IF(AQ$3&gt;(A12stdlife+$E225),(Input!$K$154*(1+rvanilla)^0.5)-SUM($K225:AP225),(Input!$K$154*(1+rvanilla)^0.5)/A12stdlife))</f>
        <v>5.5555756857394618E-2</v>
      </c>
      <c r="AR225" s="164">
        <f>IF(A12stdlife="n/a","n/a",IF(AR$3&gt;(A12stdlife+$E225),(Input!$K$154*(1+rvanilla)^0.5)-SUM($K225:AQ225),(Input!$K$154*(1+rvanilla)^0.5)/A12stdlife))</f>
        <v>5.5555756857394618E-2</v>
      </c>
      <c r="AS225" s="164">
        <f>IF(A12stdlife="n/a","n/a",IF(AS$3&gt;(A12stdlife+$E225),(Input!$K$154*(1+rvanilla)^0.5)-SUM($K225:AR225),(Input!$K$154*(1+rvanilla)^0.5)/A12stdlife))</f>
        <v>5.5555756857394618E-2</v>
      </c>
      <c r="AT225" s="164">
        <f>IF(A12stdlife="n/a","n/a",IF(AT$3&gt;(A12stdlife+$E225),(Input!$K$154*(1+rvanilla)^0.5)-SUM($K225:AS225),(Input!$K$154*(1+rvanilla)^0.5)/A12stdlife))</f>
        <v>5.5555756857394618E-2</v>
      </c>
      <c r="AU225" s="164">
        <f>IF(A12stdlife="n/a","n/a",IF(AU$3&gt;(A12stdlife+$E225),(Input!$K$154*(1+rvanilla)^0.5)-SUM($K225:AT225),(Input!$K$154*(1+rvanilla)^0.5)/A12stdlife))</f>
        <v>5.5555756857394618E-2</v>
      </c>
      <c r="AV225" s="164">
        <f>IF(A12stdlife="n/a","n/a",IF(AV$3&gt;(A12stdlife+$E225),(Input!$K$154*(1+rvanilla)^0.5)-SUM($K225:AU225),(Input!$K$154*(1+rvanilla)^0.5)/A12stdlife))</f>
        <v>5.5555756857394618E-2</v>
      </c>
      <c r="AW225" s="164">
        <f>IF(A12stdlife="n/a","n/a",IF(AW$3&gt;(A12stdlife+$E225),(Input!$K$154*(1+rvanilla)^0.5)-SUM($K225:AV225),(Input!$K$154*(1+rvanilla)^0.5)/A12stdlife))</f>
        <v>5.5555756857394618E-2</v>
      </c>
      <c r="AX225" s="164">
        <f>IF(A12stdlife="n/a","n/a",IF(AX$3&gt;(A12stdlife+$E225),(Input!$K$154*(1+rvanilla)^0.5)-SUM($K225:AW225),(Input!$K$154*(1+rvanilla)^0.5)/A12stdlife))</f>
        <v>5.5555756857394618E-2</v>
      </c>
      <c r="AY225" s="164">
        <f>IF(A12stdlife="n/a","n/a",IF(AY$3&gt;(A12stdlife+$E225),(Input!$K$154*(1+rvanilla)^0.5)-SUM($K225:AX225),(Input!$K$154*(1+rvanilla)^0.5)/A12stdlife))</f>
        <v>5.5555756857394618E-2</v>
      </c>
      <c r="AZ225" s="164">
        <f>IF(A12stdlife="n/a","n/a",IF(AZ$3&gt;(A12stdlife+$E225),(Input!$K$154*(1+rvanilla)^0.5)-SUM($K225:AY225),(Input!$K$154*(1+rvanilla)^0.5)/A12stdlife))</f>
        <v>5.5555756857394618E-2</v>
      </c>
      <c r="BA225" s="164">
        <f>IF(A12stdlife="n/a","n/a",IF(BA$3&gt;(A12stdlife+$E225),(Input!$K$154*(1+rvanilla)^0.5)-SUM($K225:AZ225),(Input!$K$154*(1+rvanilla)^0.5)/A12stdlife))</f>
        <v>5.5555756857394618E-2</v>
      </c>
      <c r="BB225" s="164">
        <f>IF(A12stdlife="n/a","n/a",IF(BB$3&gt;(A12stdlife+$E225),(Input!$K$154*(1+rvanilla)^0.5)-SUM($K225:BA225),(Input!$K$154*(1+rvanilla)^0.5)/A12stdlife))</f>
        <v>5.5555756857394618E-2</v>
      </c>
      <c r="BC225" s="164">
        <f>IF(A12stdlife="n/a","n/a",IF(BC$3&gt;(A12stdlife+$E225),(Input!$K$154*(1+rvanilla)^0.5)-SUM($K225:BB225),(Input!$K$154*(1+rvanilla)^0.5)/A12stdlife))</f>
        <v>5.5555756857394618E-2</v>
      </c>
      <c r="BD225" s="164">
        <f>IF(A12stdlife="n/a","n/a",IF(BD$3&gt;(A12stdlife+$E225),(Input!$K$154*(1+rvanilla)^0.5)-SUM($K225:BC225),(Input!$K$154*(1+rvanilla)^0.5)/A12stdlife))</f>
        <v>5.5555756857394618E-2</v>
      </c>
      <c r="BE225" s="164">
        <f>IF(A12stdlife="n/a","n/a",IF(BE$3&gt;(A12stdlife+$E225),(Input!$K$154*(1+rvanilla)^0.5)-SUM($K225:BD225),(Input!$K$154*(1+rvanilla)^0.5)/A12stdlife))</f>
        <v>8.8817841970012523E-16</v>
      </c>
      <c r="BF225" s="164">
        <f>IF(A12stdlife="n/a","n/a",IF(BF$3&gt;(A12stdlife+$E225),(Input!$K$154*(1+rvanilla)^0.5)-SUM($K225:BE225),(Input!$K$154*(1+rvanilla)^0.5)/A12stdlife))</f>
        <v>0</v>
      </c>
      <c r="BG225" s="164">
        <f>IF(A12stdlife="n/a","n/a",IF(BG$3&gt;(A12stdlife+$E225),(Input!$K$154*(1+rvanilla)^0.5)-SUM($K225:BF225),(Input!$K$154*(1+rvanilla)^0.5)/A12stdlife))</f>
        <v>0</v>
      </c>
      <c r="BH225" s="164">
        <f>IF(A12stdlife="n/a","n/a",IF(BH$3&gt;(A12stdlife+$E225),(Input!$K$154*(1+rvanilla)^0.5)-SUM($K225:BG225),(Input!$K$154*(1+rvanilla)^0.5)/A12stdlife))</f>
        <v>0</v>
      </c>
      <c r="BI225" s="164">
        <f>IF(A12stdlife="n/a","n/a",IF(BI$3&gt;(A12stdlife+$E225),(Input!$K$154*(1+rvanilla)^0.5)-SUM($K225:BH225),(Input!$K$154*(1+rvanilla)^0.5)/A12stdlife))</f>
        <v>0</v>
      </c>
      <c r="BJ225" s="18"/>
      <c r="BK225" s="18"/>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idden="1" outlineLevel="2">
      <c r="A226" s="18"/>
      <c r="B226" s="18"/>
      <c r="C226" s="36"/>
      <c r="D226" s="479"/>
      <c r="E226" s="283">
        <v>6</v>
      </c>
      <c r="F226" s="38"/>
      <c r="G226" s="391"/>
      <c r="H226" s="308"/>
      <c r="I226" s="308"/>
      <c r="J226" s="308"/>
      <c r="K226" s="308"/>
      <c r="L226" s="307"/>
      <c r="M226" s="164">
        <f>IF(A12stdlife="n/a","n/a",IF(M$3&gt;(A12stdlife+$E226),(Input!$L$154*(1+rvanilla)^0.5)-SUM($L226:L226),(Input!$L$154*(1+rvanilla)^0.5)/A12stdlife))</f>
        <v>0</v>
      </c>
      <c r="N226" s="164">
        <f>IF(A12stdlife="n/a","n/a",IF(N$3&gt;(A12stdlife+$E226),(Input!$L$154*(1+rvanilla)^0.5)-SUM($L226:M226),(Input!$L$154*(1+rvanilla)^0.5)/A12stdlife))</f>
        <v>0</v>
      </c>
      <c r="O226" s="164">
        <f>IF(A12stdlife="n/a","n/a",IF(O$3&gt;(A12stdlife+$E226),(Input!$L$154*(1+rvanilla)^0.5)-SUM($L226:N226),(Input!$L$154*(1+rvanilla)^0.5)/A12stdlife))</f>
        <v>0</v>
      </c>
      <c r="P226" s="164">
        <f>IF(A12stdlife="n/a","n/a",IF(P$3&gt;(A12stdlife+$E226),(Input!$L$154*(1+rvanilla)^0.5)-SUM($L226:O226),(Input!$L$154*(1+rvanilla)^0.5)/A12stdlife))</f>
        <v>0</v>
      </c>
      <c r="Q226" s="164">
        <f>IF(A12stdlife="n/a","n/a",IF(Q$3&gt;(A12stdlife+$E226),(Input!$L$154*(1+rvanilla)^0.5)-SUM($L226:P226),(Input!$L$154*(1+rvanilla)^0.5)/A12stdlife))</f>
        <v>0</v>
      </c>
      <c r="R226" s="164">
        <f>IF(A12stdlife="n/a","n/a",IF(R$3&gt;(A12stdlife+$E226),(Input!$L$154*(1+rvanilla)^0.5)-SUM($L226:Q226),(Input!$L$154*(1+rvanilla)^0.5)/A12stdlife))</f>
        <v>0</v>
      </c>
      <c r="S226" s="164">
        <f>IF(A12stdlife="n/a","n/a",IF(S$3&gt;(A12stdlife+$E226),(Input!$L$154*(1+rvanilla)^0.5)-SUM($L226:R226),(Input!$L$154*(1+rvanilla)^0.5)/A12stdlife))</f>
        <v>0</v>
      </c>
      <c r="T226" s="164">
        <f>IF(A12stdlife="n/a","n/a",IF(T$3&gt;(A12stdlife+$E226),(Input!$L$154*(1+rvanilla)^0.5)-SUM($L226:S226),(Input!$L$154*(1+rvanilla)^0.5)/A12stdlife))</f>
        <v>0</v>
      </c>
      <c r="U226" s="164">
        <f>IF(A12stdlife="n/a","n/a",IF(U$3&gt;(A12stdlife+$E226),(Input!$L$154*(1+rvanilla)^0.5)-SUM($L226:T226),(Input!$L$154*(1+rvanilla)^0.5)/A12stdlife))</f>
        <v>0</v>
      </c>
      <c r="V226" s="164">
        <f>IF(A12stdlife="n/a","n/a",IF(V$3&gt;(A12stdlife+$E226),(Input!$L$154*(1+rvanilla)^0.5)-SUM($L226:U226),(Input!$L$154*(1+rvanilla)^0.5)/A12stdlife))</f>
        <v>0</v>
      </c>
      <c r="W226" s="164">
        <f>IF(A12stdlife="n/a","n/a",IF(W$3&gt;(A12stdlife+$E226),(Input!$L$154*(1+rvanilla)^0.5)-SUM($L226:V226),(Input!$L$154*(1+rvanilla)^0.5)/A12stdlife))</f>
        <v>0</v>
      </c>
      <c r="X226" s="164">
        <f>IF(A12stdlife="n/a","n/a",IF(X$3&gt;(A12stdlife+$E226),(Input!$L$154*(1+rvanilla)^0.5)-SUM($L226:W226),(Input!$L$154*(1+rvanilla)^0.5)/A12stdlife))</f>
        <v>0</v>
      </c>
      <c r="Y226" s="164">
        <f>IF(A12stdlife="n/a","n/a",IF(Y$3&gt;(A12stdlife+$E226),(Input!$L$154*(1+rvanilla)^0.5)-SUM($L226:X226),(Input!$L$154*(1+rvanilla)^0.5)/A12stdlife))</f>
        <v>0</v>
      </c>
      <c r="Z226" s="164">
        <f>IF(A12stdlife="n/a","n/a",IF(Z$3&gt;(A12stdlife+$E226),(Input!$L$154*(1+rvanilla)^0.5)-SUM($L226:Y226),(Input!$L$154*(1+rvanilla)^0.5)/A12stdlife))</f>
        <v>0</v>
      </c>
      <c r="AA226" s="164">
        <f>IF(A12stdlife="n/a","n/a",IF(AA$3&gt;(A12stdlife+$E226),(Input!$L$154*(1+rvanilla)^0.5)-SUM($L226:Z226),(Input!$L$154*(1+rvanilla)^0.5)/A12stdlife))</f>
        <v>0</v>
      </c>
      <c r="AB226" s="164">
        <f>IF(A12stdlife="n/a","n/a",IF(AB$3&gt;(A12stdlife+$E226),(Input!$L$154*(1+rvanilla)^0.5)-SUM($L226:AA226),(Input!$L$154*(1+rvanilla)^0.5)/A12stdlife))</f>
        <v>0</v>
      </c>
      <c r="AC226" s="164">
        <f>IF(A12stdlife="n/a","n/a",IF(AC$3&gt;(A12stdlife+$E226),(Input!$L$154*(1+rvanilla)^0.5)-SUM($L226:AB226),(Input!$L$154*(1+rvanilla)^0.5)/A12stdlife))</f>
        <v>0</v>
      </c>
      <c r="AD226" s="164">
        <f>IF(A12stdlife="n/a","n/a",IF(AD$3&gt;(A12stdlife+$E226),(Input!$L$154*(1+rvanilla)^0.5)-SUM($L226:AC226),(Input!$L$154*(1+rvanilla)^0.5)/A12stdlife))</f>
        <v>0</v>
      </c>
      <c r="AE226" s="164">
        <f>IF(A12stdlife="n/a","n/a",IF(AE$3&gt;(A12stdlife+$E226),(Input!$L$154*(1+rvanilla)^0.5)-SUM($L226:AD226),(Input!$L$154*(1+rvanilla)^0.5)/A12stdlife))</f>
        <v>0</v>
      </c>
      <c r="AF226" s="164">
        <f>IF(A12stdlife="n/a","n/a",IF(AF$3&gt;(A12stdlife+$E226),(Input!$L$154*(1+rvanilla)^0.5)-SUM($L226:AE226),(Input!$L$154*(1+rvanilla)^0.5)/A12stdlife))</f>
        <v>0</v>
      </c>
      <c r="AG226" s="164">
        <f>IF(A12stdlife="n/a","n/a",IF(AG$3&gt;(A12stdlife+$E226),(Input!$L$154*(1+rvanilla)^0.5)-SUM($L226:AF226),(Input!$L$154*(1+rvanilla)^0.5)/A12stdlife))</f>
        <v>0</v>
      </c>
      <c r="AH226" s="164">
        <f>IF(A12stdlife="n/a","n/a",IF(AH$3&gt;(A12stdlife+$E226),(Input!$L$154*(1+rvanilla)^0.5)-SUM($L226:AG226),(Input!$L$154*(1+rvanilla)^0.5)/A12stdlife))</f>
        <v>0</v>
      </c>
      <c r="AI226" s="164">
        <f>IF(A12stdlife="n/a","n/a",IF(AI$3&gt;(A12stdlife+$E226),(Input!$L$154*(1+rvanilla)^0.5)-SUM($L226:AH226),(Input!$L$154*(1+rvanilla)^0.5)/A12stdlife))</f>
        <v>0</v>
      </c>
      <c r="AJ226" s="164">
        <f>IF(A12stdlife="n/a","n/a",IF(AJ$3&gt;(A12stdlife+$E226),(Input!$L$154*(1+rvanilla)^0.5)-SUM($L226:AI226),(Input!$L$154*(1+rvanilla)^0.5)/A12stdlife))</f>
        <v>0</v>
      </c>
      <c r="AK226" s="164">
        <f>IF(A12stdlife="n/a","n/a",IF(AK$3&gt;(A12stdlife+$E226),(Input!$L$154*(1+rvanilla)^0.5)-SUM($L226:AJ226),(Input!$L$154*(1+rvanilla)^0.5)/A12stdlife))</f>
        <v>0</v>
      </c>
      <c r="AL226" s="164">
        <f>IF(A12stdlife="n/a","n/a",IF(AL$3&gt;(A12stdlife+$E226),(Input!$L$154*(1+rvanilla)^0.5)-SUM($L226:AK226),(Input!$L$154*(1+rvanilla)^0.5)/A12stdlife))</f>
        <v>0</v>
      </c>
      <c r="AM226" s="164">
        <f>IF(A12stdlife="n/a","n/a",IF(AM$3&gt;(A12stdlife+$E226),(Input!$L$154*(1+rvanilla)^0.5)-SUM($L226:AL226),(Input!$L$154*(1+rvanilla)^0.5)/A12stdlife))</f>
        <v>0</v>
      </c>
      <c r="AN226" s="164">
        <f>IF(A12stdlife="n/a","n/a",IF(AN$3&gt;(A12stdlife+$E226),(Input!$L$154*(1+rvanilla)^0.5)-SUM($L226:AM226),(Input!$L$154*(1+rvanilla)^0.5)/A12stdlife))</f>
        <v>0</v>
      </c>
      <c r="AO226" s="164">
        <f>IF(A12stdlife="n/a","n/a",IF(AO$3&gt;(A12stdlife+$E226),(Input!$L$154*(1+rvanilla)^0.5)-SUM($L226:AN226),(Input!$L$154*(1+rvanilla)^0.5)/A12stdlife))</f>
        <v>0</v>
      </c>
      <c r="AP226" s="164">
        <f>IF(A12stdlife="n/a","n/a",IF(AP$3&gt;(A12stdlife+$E226),(Input!$L$154*(1+rvanilla)^0.5)-SUM($L226:AO226),(Input!$L$154*(1+rvanilla)^0.5)/A12stdlife))</f>
        <v>0</v>
      </c>
      <c r="AQ226" s="164">
        <f>IF(A12stdlife="n/a","n/a",IF(AQ$3&gt;(A12stdlife+$E226),(Input!$L$154*(1+rvanilla)^0.5)-SUM($L226:AP226),(Input!$L$154*(1+rvanilla)^0.5)/A12stdlife))</f>
        <v>0</v>
      </c>
      <c r="AR226" s="164">
        <f>IF(A12stdlife="n/a","n/a",IF(AR$3&gt;(A12stdlife+$E226),(Input!$L$154*(1+rvanilla)^0.5)-SUM($L226:AQ226),(Input!$L$154*(1+rvanilla)^0.5)/A12stdlife))</f>
        <v>0</v>
      </c>
      <c r="AS226" s="164">
        <f>IF(A12stdlife="n/a","n/a",IF(AS$3&gt;(A12stdlife+$E226),(Input!$L$154*(1+rvanilla)^0.5)-SUM($L226:AR226),(Input!$L$154*(1+rvanilla)^0.5)/A12stdlife))</f>
        <v>0</v>
      </c>
      <c r="AT226" s="164">
        <f>IF(A12stdlife="n/a","n/a",IF(AT$3&gt;(A12stdlife+$E226),(Input!$L$154*(1+rvanilla)^0.5)-SUM($L226:AS226),(Input!$L$154*(1+rvanilla)^0.5)/A12stdlife))</f>
        <v>0</v>
      </c>
      <c r="AU226" s="164">
        <f>IF(A12stdlife="n/a","n/a",IF(AU$3&gt;(A12stdlife+$E226),(Input!$L$154*(1+rvanilla)^0.5)-SUM($L226:AT226),(Input!$L$154*(1+rvanilla)^0.5)/A12stdlife))</f>
        <v>0</v>
      </c>
      <c r="AV226" s="164">
        <f>IF(A12stdlife="n/a","n/a",IF(AV$3&gt;(A12stdlife+$E226),(Input!$L$154*(1+rvanilla)^0.5)-SUM($L226:AU226),(Input!$L$154*(1+rvanilla)^0.5)/A12stdlife))</f>
        <v>0</v>
      </c>
      <c r="AW226" s="164">
        <f>IF(A12stdlife="n/a","n/a",IF(AW$3&gt;(A12stdlife+$E226),(Input!$L$154*(1+rvanilla)^0.5)-SUM($L226:AV226),(Input!$L$154*(1+rvanilla)^0.5)/A12stdlife))</f>
        <v>0</v>
      </c>
      <c r="AX226" s="164">
        <f>IF(A12stdlife="n/a","n/a",IF(AX$3&gt;(A12stdlife+$E226),(Input!$L$154*(1+rvanilla)^0.5)-SUM($L226:AW226),(Input!$L$154*(1+rvanilla)^0.5)/A12stdlife))</f>
        <v>0</v>
      </c>
      <c r="AY226" s="164">
        <f>IF(A12stdlife="n/a","n/a",IF(AY$3&gt;(A12stdlife+$E226),(Input!$L$154*(1+rvanilla)^0.5)-SUM($L226:AX226),(Input!$L$154*(1+rvanilla)^0.5)/A12stdlife))</f>
        <v>0</v>
      </c>
      <c r="AZ226" s="164">
        <f>IF(A12stdlife="n/a","n/a",IF(AZ$3&gt;(A12stdlife+$E226),(Input!$L$154*(1+rvanilla)^0.5)-SUM($L226:AY226),(Input!$L$154*(1+rvanilla)^0.5)/A12stdlife))</f>
        <v>0</v>
      </c>
      <c r="BA226" s="164">
        <f>IF(A12stdlife="n/a","n/a",IF(BA$3&gt;(A12stdlife+$E226),(Input!$L$154*(1+rvanilla)^0.5)-SUM($L226:AZ226),(Input!$L$154*(1+rvanilla)^0.5)/A12stdlife))</f>
        <v>0</v>
      </c>
      <c r="BB226" s="164">
        <f>IF(A12stdlife="n/a","n/a",IF(BB$3&gt;(A12stdlife+$E226),(Input!$L$154*(1+rvanilla)^0.5)-SUM($L226:BA226),(Input!$L$154*(1+rvanilla)^0.5)/A12stdlife))</f>
        <v>0</v>
      </c>
      <c r="BC226" s="164">
        <f>IF(A12stdlife="n/a","n/a",IF(BC$3&gt;(A12stdlife+$E226),(Input!$L$154*(1+rvanilla)^0.5)-SUM($L226:BB226),(Input!$L$154*(1+rvanilla)^0.5)/A12stdlife))</f>
        <v>0</v>
      </c>
      <c r="BD226" s="164">
        <f>IF(A12stdlife="n/a","n/a",IF(BD$3&gt;(A12stdlife+$E226),(Input!$L$154*(1+rvanilla)^0.5)-SUM($L226:BC226),(Input!$L$154*(1+rvanilla)^0.5)/A12stdlife))</f>
        <v>0</v>
      </c>
      <c r="BE226" s="164">
        <f>IF(A12stdlife="n/a","n/a",IF(BE$3&gt;(A12stdlife+$E226),(Input!$L$154*(1+rvanilla)^0.5)-SUM($L226:BD226),(Input!$L$154*(1+rvanilla)^0.5)/A12stdlife))</f>
        <v>0</v>
      </c>
      <c r="BF226" s="164">
        <f>IF(A12stdlife="n/a","n/a",IF(BF$3&gt;(A12stdlife+$E226),(Input!$L$154*(1+rvanilla)^0.5)-SUM($L226:BE226),(Input!$L$154*(1+rvanilla)^0.5)/A12stdlife))</f>
        <v>0</v>
      </c>
      <c r="BG226" s="164">
        <f>IF(A12stdlife="n/a","n/a",IF(BG$3&gt;(A12stdlife+$E226),(Input!$L$154*(1+rvanilla)^0.5)-SUM($L226:BF226),(Input!$L$154*(1+rvanilla)^0.5)/A12stdlife))</f>
        <v>0</v>
      </c>
      <c r="BH226" s="164">
        <f>IF(A12stdlife="n/a","n/a",IF(BH$3&gt;(A12stdlife+$E226),(Input!$L$154*(1+rvanilla)^0.5)-SUM($L226:BG226),(Input!$L$154*(1+rvanilla)^0.5)/A12stdlife))</f>
        <v>0</v>
      </c>
      <c r="BI226" s="164">
        <f>IF(A12stdlife="n/a","n/a",IF(BI$3&gt;(A12stdlife+$E226),(Input!$L$154*(1+rvanilla)^0.5)-SUM($L226:BH226),(Input!$L$154*(1+rvanilla)^0.5)/A12stdlife))</f>
        <v>0</v>
      </c>
      <c r="BJ226" s="18"/>
      <c r="BK226" s="18"/>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idden="1" outlineLevel="2">
      <c r="A227" s="18"/>
      <c r="B227" s="18"/>
      <c r="C227" s="36"/>
      <c r="D227" s="479"/>
      <c r="E227" s="283">
        <v>7</v>
      </c>
      <c r="F227" s="38"/>
      <c r="G227" s="391"/>
      <c r="H227" s="308"/>
      <c r="I227" s="308"/>
      <c r="J227" s="308"/>
      <c r="K227" s="308"/>
      <c r="L227" s="308"/>
      <c r="M227" s="307"/>
      <c r="N227" s="164">
        <f>IF(A12stdlife="n/a","n/a",IF(N$3&gt;(A12stdlife+$E227),(Input!$M$154*(1+rvanilla)^0.5)-SUM($M227:M227),(Input!$M$154*(1+rvanilla)^0.5)/A12stdlife))</f>
        <v>0</v>
      </c>
      <c r="O227" s="164">
        <f>IF(A12stdlife="n/a","n/a",IF(O$3&gt;(A12stdlife+$E227),(Input!$M$154*(1+rvanilla)^0.5)-SUM($M227:N227),(Input!$M$154*(1+rvanilla)^0.5)/A12stdlife))</f>
        <v>0</v>
      </c>
      <c r="P227" s="164">
        <f>IF(A12stdlife="n/a","n/a",IF(P$3&gt;(A12stdlife+$E227),(Input!$M$154*(1+rvanilla)^0.5)-SUM($M227:O227),(Input!$M$154*(1+rvanilla)^0.5)/A12stdlife))</f>
        <v>0</v>
      </c>
      <c r="Q227" s="164">
        <f>IF(A12stdlife="n/a","n/a",IF(Q$3&gt;(A12stdlife+$E227),(Input!$M$154*(1+rvanilla)^0.5)-SUM($M227:P227),(Input!$M$154*(1+rvanilla)^0.5)/A12stdlife))</f>
        <v>0</v>
      </c>
      <c r="R227" s="164">
        <f>IF(A12stdlife="n/a","n/a",IF(R$3&gt;(A12stdlife+$E227),(Input!$M$154*(1+rvanilla)^0.5)-SUM($M227:Q227),(Input!$M$154*(1+rvanilla)^0.5)/A12stdlife))</f>
        <v>0</v>
      </c>
      <c r="S227" s="164">
        <f>IF(A12stdlife="n/a","n/a",IF(S$3&gt;(A12stdlife+$E227),(Input!$M$154*(1+rvanilla)^0.5)-SUM($M227:R227),(Input!$M$154*(1+rvanilla)^0.5)/A12stdlife))</f>
        <v>0</v>
      </c>
      <c r="T227" s="164">
        <f>IF(A12stdlife="n/a","n/a",IF(T$3&gt;(A12stdlife+$E227),(Input!$M$154*(1+rvanilla)^0.5)-SUM($M227:S227),(Input!$M$154*(1+rvanilla)^0.5)/A12stdlife))</f>
        <v>0</v>
      </c>
      <c r="U227" s="164">
        <f>IF(A12stdlife="n/a","n/a",IF(U$3&gt;(A12stdlife+$E227),(Input!$M$154*(1+rvanilla)^0.5)-SUM($M227:T227),(Input!$M$154*(1+rvanilla)^0.5)/A12stdlife))</f>
        <v>0</v>
      </c>
      <c r="V227" s="164">
        <f>IF(A12stdlife="n/a","n/a",IF(V$3&gt;(A12stdlife+$E227),(Input!$M$154*(1+rvanilla)^0.5)-SUM($M227:U227),(Input!$M$154*(1+rvanilla)^0.5)/A12stdlife))</f>
        <v>0</v>
      </c>
      <c r="W227" s="164">
        <f>IF(A12stdlife="n/a","n/a",IF(W$3&gt;(A12stdlife+$E227),(Input!$M$154*(1+rvanilla)^0.5)-SUM($M227:V227),(Input!$M$154*(1+rvanilla)^0.5)/A12stdlife))</f>
        <v>0</v>
      </c>
      <c r="X227" s="164">
        <f>IF(A12stdlife="n/a","n/a",IF(X$3&gt;(A12stdlife+$E227),(Input!$M$154*(1+rvanilla)^0.5)-SUM($M227:W227),(Input!$M$154*(1+rvanilla)^0.5)/A12stdlife))</f>
        <v>0</v>
      </c>
      <c r="Y227" s="164">
        <f>IF(A12stdlife="n/a","n/a",IF(Y$3&gt;(A12stdlife+$E227),(Input!$M$154*(1+rvanilla)^0.5)-SUM($M227:X227),(Input!$M$154*(1+rvanilla)^0.5)/A12stdlife))</f>
        <v>0</v>
      </c>
      <c r="Z227" s="164">
        <f>IF(A12stdlife="n/a","n/a",IF(Z$3&gt;(A12stdlife+$E227),(Input!$M$154*(1+rvanilla)^0.5)-SUM($M227:Y227),(Input!$M$154*(1+rvanilla)^0.5)/A12stdlife))</f>
        <v>0</v>
      </c>
      <c r="AA227" s="164">
        <f>IF(A12stdlife="n/a","n/a",IF(AA$3&gt;(A12stdlife+$E227),(Input!$M$154*(1+rvanilla)^0.5)-SUM($M227:Z227),(Input!$M$154*(1+rvanilla)^0.5)/A12stdlife))</f>
        <v>0</v>
      </c>
      <c r="AB227" s="164">
        <f>IF(A12stdlife="n/a","n/a",IF(AB$3&gt;(A12stdlife+$E227),(Input!$M$154*(1+rvanilla)^0.5)-SUM($M227:AA227),(Input!$M$154*(1+rvanilla)^0.5)/A12stdlife))</f>
        <v>0</v>
      </c>
      <c r="AC227" s="164">
        <f>IF(A12stdlife="n/a","n/a",IF(AC$3&gt;(A12stdlife+$E227),(Input!$M$154*(1+rvanilla)^0.5)-SUM($M227:AB227),(Input!$M$154*(1+rvanilla)^0.5)/A12stdlife))</f>
        <v>0</v>
      </c>
      <c r="AD227" s="164">
        <f>IF(A12stdlife="n/a","n/a",IF(AD$3&gt;(A12stdlife+$E227),(Input!$M$154*(1+rvanilla)^0.5)-SUM($M227:AC227),(Input!$M$154*(1+rvanilla)^0.5)/A12stdlife))</f>
        <v>0</v>
      </c>
      <c r="AE227" s="164">
        <f>IF(A12stdlife="n/a","n/a",IF(AE$3&gt;(A12stdlife+$E227),(Input!$M$154*(1+rvanilla)^0.5)-SUM($M227:AD227),(Input!$M$154*(1+rvanilla)^0.5)/A12stdlife))</f>
        <v>0</v>
      </c>
      <c r="AF227" s="164">
        <f>IF(A12stdlife="n/a","n/a",IF(AF$3&gt;(A12stdlife+$E227),(Input!$M$154*(1+rvanilla)^0.5)-SUM($M227:AE227),(Input!$M$154*(1+rvanilla)^0.5)/A12stdlife))</f>
        <v>0</v>
      </c>
      <c r="AG227" s="164">
        <f>IF(A12stdlife="n/a","n/a",IF(AG$3&gt;(A12stdlife+$E227),(Input!$M$154*(1+rvanilla)^0.5)-SUM($M227:AF227),(Input!$M$154*(1+rvanilla)^0.5)/A12stdlife))</f>
        <v>0</v>
      </c>
      <c r="AH227" s="164">
        <f>IF(A12stdlife="n/a","n/a",IF(AH$3&gt;(A12stdlife+$E227),(Input!$M$154*(1+rvanilla)^0.5)-SUM($M227:AG227),(Input!$M$154*(1+rvanilla)^0.5)/A12stdlife))</f>
        <v>0</v>
      </c>
      <c r="AI227" s="164">
        <f>IF(A12stdlife="n/a","n/a",IF(AI$3&gt;(A12stdlife+$E227),(Input!$M$154*(1+rvanilla)^0.5)-SUM($M227:AH227),(Input!$M$154*(1+rvanilla)^0.5)/A12stdlife))</f>
        <v>0</v>
      </c>
      <c r="AJ227" s="164">
        <f>IF(A12stdlife="n/a","n/a",IF(AJ$3&gt;(A12stdlife+$E227),(Input!$M$154*(1+rvanilla)^0.5)-SUM($M227:AI227),(Input!$M$154*(1+rvanilla)^0.5)/A12stdlife))</f>
        <v>0</v>
      </c>
      <c r="AK227" s="164">
        <f>IF(A12stdlife="n/a","n/a",IF(AK$3&gt;(A12stdlife+$E227),(Input!$M$154*(1+rvanilla)^0.5)-SUM($M227:AJ227),(Input!$M$154*(1+rvanilla)^0.5)/A12stdlife))</f>
        <v>0</v>
      </c>
      <c r="AL227" s="164">
        <f>IF(A12stdlife="n/a","n/a",IF(AL$3&gt;(A12stdlife+$E227),(Input!$M$154*(1+rvanilla)^0.5)-SUM($M227:AK227),(Input!$M$154*(1+rvanilla)^0.5)/A12stdlife))</f>
        <v>0</v>
      </c>
      <c r="AM227" s="164">
        <f>IF(A12stdlife="n/a","n/a",IF(AM$3&gt;(A12stdlife+$E227),(Input!$M$154*(1+rvanilla)^0.5)-SUM($M227:AL227),(Input!$M$154*(1+rvanilla)^0.5)/A12stdlife))</f>
        <v>0</v>
      </c>
      <c r="AN227" s="164">
        <f>IF(A12stdlife="n/a","n/a",IF(AN$3&gt;(A12stdlife+$E227),(Input!$M$154*(1+rvanilla)^0.5)-SUM($M227:AM227),(Input!$M$154*(1+rvanilla)^0.5)/A12stdlife))</f>
        <v>0</v>
      </c>
      <c r="AO227" s="164">
        <f>IF(A12stdlife="n/a","n/a",IF(AO$3&gt;(A12stdlife+$E227),(Input!$M$154*(1+rvanilla)^0.5)-SUM($M227:AN227),(Input!$M$154*(1+rvanilla)^0.5)/A12stdlife))</f>
        <v>0</v>
      </c>
      <c r="AP227" s="164">
        <f>IF(A12stdlife="n/a","n/a",IF(AP$3&gt;(A12stdlife+$E227),(Input!$M$154*(1+rvanilla)^0.5)-SUM($M227:AO227),(Input!$M$154*(1+rvanilla)^0.5)/A12stdlife))</f>
        <v>0</v>
      </c>
      <c r="AQ227" s="164">
        <f>IF(A12stdlife="n/a","n/a",IF(AQ$3&gt;(A12stdlife+$E227),(Input!$M$154*(1+rvanilla)^0.5)-SUM($M227:AP227),(Input!$M$154*(1+rvanilla)^0.5)/A12stdlife))</f>
        <v>0</v>
      </c>
      <c r="AR227" s="164">
        <f>IF(A12stdlife="n/a","n/a",IF(AR$3&gt;(A12stdlife+$E227),(Input!$M$154*(1+rvanilla)^0.5)-SUM($M227:AQ227),(Input!$M$154*(1+rvanilla)^0.5)/A12stdlife))</f>
        <v>0</v>
      </c>
      <c r="AS227" s="164">
        <f>IF(A12stdlife="n/a","n/a",IF(AS$3&gt;(A12stdlife+$E227),(Input!$M$154*(1+rvanilla)^0.5)-SUM($M227:AR227),(Input!$M$154*(1+rvanilla)^0.5)/A12stdlife))</f>
        <v>0</v>
      </c>
      <c r="AT227" s="164">
        <f>IF(A12stdlife="n/a","n/a",IF(AT$3&gt;(A12stdlife+$E227),(Input!$M$154*(1+rvanilla)^0.5)-SUM($M227:AS227),(Input!$M$154*(1+rvanilla)^0.5)/A12stdlife))</f>
        <v>0</v>
      </c>
      <c r="AU227" s="164">
        <f>IF(A12stdlife="n/a","n/a",IF(AU$3&gt;(A12stdlife+$E227),(Input!$M$154*(1+rvanilla)^0.5)-SUM($M227:AT227),(Input!$M$154*(1+rvanilla)^0.5)/A12stdlife))</f>
        <v>0</v>
      </c>
      <c r="AV227" s="164">
        <f>IF(A12stdlife="n/a","n/a",IF(AV$3&gt;(A12stdlife+$E227),(Input!$M$154*(1+rvanilla)^0.5)-SUM($M227:AU227),(Input!$M$154*(1+rvanilla)^0.5)/A12stdlife))</f>
        <v>0</v>
      </c>
      <c r="AW227" s="164">
        <f>IF(A12stdlife="n/a","n/a",IF(AW$3&gt;(A12stdlife+$E227),(Input!$M$154*(1+rvanilla)^0.5)-SUM($M227:AV227),(Input!$M$154*(1+rvanilla)^0.5)/A12stdlife))</f>
        <v>0</v>
      </c>
      <c r="AX227" s="164">
        <f>IF(A12stdlife="n/a","n/a",IF(AX$3&gt;(A12stdlife+$E227),(Input!$M$154*(1+rvanilla)^0.5)-SUM($M227:AW227),(Input!$M$154*(1+rvanilla)^0.5)/A12stdlife))</f>
        <v>0</v>
      </c>
      <c r="AY227" s="164">
        <f>IF(A12stdlife="n/a","n/a",IF(AY$3&gt;(A12stdlife+$E227),(Input!$M$154*(1+rvanilla)^0.5)-SUM($M227:AX227),(Input!$M$154*(1+rvanilla)^0.5)/A12stdlife))</f>
        <v>0</v>
      </c>
      <c r="AZ227" s="164">
        <f>IF(A12stdlife="n/a","n/a",IF(AZ$3&gt;(A12stdlife+$E227),(Input!$M$154*(1+rvanilla)^0.5)-SUM($M227:AY227),(Input!$M$154*(1+rvanilla)^0.5)/A12stdlife))</f>
        <v>0</v>
      </c>
      <c r="BA227" s="164">
        <f>IF(A12stdlife="n/a","n/a",IF(BA$3&gt;(A12stdlife+$E227),(Input!$M$154*(1+rvanilla)^0.5)-SUM($M227:AZ227),(Input!$M$154*(1+rvanilla)^0.5)/A12stdlife))</f>
        <v>0</v>
      </c>
      <c r="BB227" s="164">
        <f>IF(A12stdlife="n/a","n/a",IF(BB$3&gt;(A12stdlife+$E227),(Input!$M$154*(1+rvanilla)^0.5)-SUM($M227:BA227),(Input!$M$154*(1+rvanilla)^0.5)/A12stdlife))</f>
        <v>0</v>
      </c>
      <c r="BC227" s="164">
        <f>IF(A12stdlife="n/a","n/a",IF(BC$3&gt;(A12stdlife+$E227),(Input!$M$154*(1+rvanilla)^0.5)-SUM($M227:BB227),(Input!$M$154*(1+rvanilla)^0.5)/A12stdlife))</f>
        <v>0</v>
      </c>
      <c r="BD227" s="164">
        <f>IF(A12stdlife="n/a","n/a",IF(BD$3&gt;(A12stdlife+$E227),(Input!$M$154*(1+rvanilla)^0.5)-SUM($M227:BC227),(Input!$M$154*(1+rvanilla)^0.5)/A12stdlife))</f>
        <v>0</v>
      </c>
      <c r="BE227" s="164">
        <f>IF(A12stdlife="n/a","n/a",IF(BE$3&gt;(A12stdlife+$E227),(Input!$M$154*(1+rvanilla)^0.5)-SUM($M227:BD227),(Input!$M$154*(1+rvanilla)^0.5)/A12stdlife))</f>
        <v>0</v>
      </c>
      <c r="BF227" s="164">
        <f>IF(A12stdlife="n/a","n/a",IF(BF$3&gt;(A12stdlife+$E227),(Input!$M$154*(1+rvanilla)^0.5)-SUM($M227:BE227),(Input!$M$154*(1+rvanilla)^0.5)/A12stdlife))</f>
        <v>0</v>
      </c>
      <c r="BG227" s="164">
        <f>IF(A12stdlife="n/a","n/a",IF(BG$3&gt;(A12stdlife+$E227),(Input!$M$154*(1+rvanilla)^0.5)-SUM($M227:BF227),(Input!$M$154*(1+rvanilla)^0.5)/A12stdlife))</f>
        <v>0</v>
      </c>
      <c r="BH227" s="164">
        <f>IF(A12stdlife="n/a","n/a",IF(BH$3&gt;(A12stdlife+$E227),(Input!$M$154*(1+rvanilla)^0.5)-SUM($M227:BG227),(Input!$M$154*(1+rvanilla)^0.5)/A12stdlife))</f>
        <v>0</v>
      </c>
      <c r="BI227" s="164">
        <f>IF(A12stdlife="n/a","n/a",IF(BI$3&gt;(A12stdlife+$E227),(Input!$M$154*(1+rvanilla)^0.5)-SUM($M227:BH227),(Input!$M$154*(1+rvanilla)^0.5)/A12stdlife))</f>
        <v>0</v>
      </c>
      <c r="BJ227" s="18"/>
      <c r="BK227" s="18"/>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idden="1" outlineLevel="2">
      <c r="A228" s="18"/>
      <c r="B228" s="18"/>
      <c r="C228" s="36"/>
      <c r="D228" s="479"/>
      <c r="E228" s="283">
        <v>8</v>
      </c>
      <c r="F228" s="38"/>
      <c r="G228" s="391"/>
      <c r="H228" s="308"/>
      <c r="I228" s="308"/>
      <c r="J228" s="308"/>
      <c r="K228" s="308"/>
      <c r="L228" s="308"/>
      <c r="M228" s="308"/>
      <c r="N228" s="307"/>
      <c r="O228" s="164">
        <f>IF(A12stdlife="n/a","n/a",IF(O$3&gt;(A12stdlife+$E228),(Input!$N$154*(1+rvanilla)^0.5)-SUM($N228:N228),(Input!$N$154*(1+rvanilla)^0.5)/A12stdlife))</f>
        <v>0</v>
      </c>
      <c r="P228" s="164">
        <f>IF(A12stdlife="n/a","n/a",IF(P$3&gt;(A12stdlife+$E228),(Input!$N$154*(1+rvanilla)^0.5)-SUM($N228:O228),(Input!$N$154*(1+rvanilla)^0.5)/A12stdlife))</f>
        <v>0</v>
      </c>
      <c r="Q228" s="164">
        <f>IF(A12stdlife="n/a","n/a",IF(Q$3&gt;(A12stdlife+$E228),(Input!$N$154*(1+rvanilla)^0.5)-SUM($N228:P228),(Input!$N$154*(1+rvanilla)^0.5)/A12stdlife))</f>
        <v>0</v>
      </c>
      <c r="R228" s="164">
        <f>IF(A12stdlife="n/a","n/a",IF(R$3&gt;(A12stdlife+$E228),(Input!$N$154*(1+rvanilla)^0.5)-SUM($N228:Q228),(Input!$N$154*(1+rvanilla)^0.5)/A12stdlife))</f>
        <v>0</v>
      </c>
      <c r="S228" s="164">
        <f>IF(A12stdlife="n/a","n/a",IF(S$3&gt;(A12stdlife+$E228),(Input!$N$154*(1+rvanilla)^0.5)-SUM($N228:R228),(Input!$N$154*(1+rvanilla)^0.5)/A12stdlife))</f>
        <v>0</v>
      </c>
      <c r="T228" s="164">
        <f>IF(A12stdlife="n/a","n/a",IF(T$3&gt;(A12stdlife+$E228),(Input!$N$154*(1+rvanilla)^0.5)-SUM($N228:S228),(Input!$N$154*(1+rvanilla)^0.5)/A12stdlife))</f>
        <v>0</v>
      </c>
      <c r="U228" s="164">
        <f>IF(A12stdlife="n/a","n/a",IF(U$3&gt;(A12stdlife+$E228),(Input!$N$154*(1+rvanilla)^0.5)-SUM($N228:T228),(Input!$N$154*(1+rvanilla)^0.5)/A12stdlife))</f>
        <v>0</v>
      </c>
      <c r="V228" s="164">
        <f>IF(A12stdlife="n/a","n/a",IF(V$3&gt;(A12stdlife+$E228),(Input!$N$154*(1+rvanilla)^0.5)-SUM($N228:U228),(Input!$N$154*(1+rvanilla)^0.5)/A12stdlife))</f>
        <v>0</v>
      </c>
      <c r="W228" s="164">
        <f>IF(A12stdlife="n/a","n/a",IF(W$3&gt;(A12stdlife+$E228),(Input!$N$154*(1+rvanilla)^0.5)-SUM($N228:V228),(Input!$N$154*(1+rvanilla)^0.5)/A12stdlife))</f>
        <v>0</v>
      </c>
      <c r="X228" s="164">
        <f>IF(A12stdlife="n/a","n/a",IF(X$3&gt;(A12stdlife+$E228),(Input!$N$154*(1+rvanilla)^0.5)-SUM($N228:W228),(Input!$N$154*(1+rvanilla)^0.5)/A12stdlife))</f>
        <v>0</v>
      </c>
      <c r="Y228" s="164">
        <f>IF(A12stdlife="n/a","n/a",IF(Y$3&gt;(A12stdlife+$E228),(Input!$N$154*(1+rvanilla)^0.5)-SUM($N228:X228),(Input!$N$154*(1+rvanilla)^0.5)/A12stdlife))</f>
        <v>0</v>
      </c>
      <c r="Z228" s="164">
        <f>IF(A12stdlife="n/a","n/a",IF(Z$3&gt;(A12stdlife+$E228),(Input!$N$154*(1+rvanilla)^0.5)-SUM($N228:Y228),(Input!$N$154*(1+rvanilla)^0.5)/A12stdlife))</f>
        <v>0</v>
      </c>
      <c r="AA228" s="164">
        <f>IF(A12stdlife="n/a","n/a",IF(AA$3&gt;(A12stdlife+$E228),(Input!$N$154*(1+rvanilla)^0.5)-SUM($N228:Z228),(Input!$N$154*(1+rvanilla)^0.5)/A12stdlife))</f>
        <v>0</v>
      </c>
      <c r="AB228" s="164">
        <f>IF(A12stdlife="n/a","n/a",IF(AB$3&gt;(A12stdlife+$E228),(Input!$N$154*(1+rvanilla)^0.5)-SUM($N228:AA228),(Input!$N$154*(1+rvanilla)^0.5)/A12stdlife))</f>
        <v>0</v>
      </c>
      <c r="AC228" s="164">
        <f>IF(A12stdlife="n/a","n/a",IF(AC$3&gt;(A12stdlife+$E228),(Input!$N$154*(1+rvanilla)^0.5)-SUM($N228:AB228),(Input!$N$154*(1+rvanilla)^0.5)/A12stdlife))</f>
        <v>0</v>
      </c>
      <c r="AD228" s="164">
        <f>IF(A12stdlife="n/a","n/a",IF(AD$3&gt;(A12stdlife+$E228),(Input!$N$154*(1+rvanilla)^0.5)-SUM($N228:AC228),(Input!$N$154*(1+rvanilla)^0.5)/A12stdlife))</f>
        <v>0</v>
      </c>
      <c r="AE228" s="164">
        <f>IF(A12stdlife="n/a","n/a",IF(AE$3&gt;(A12stdlife+$E228),(Input!$N$154*(1+rvanilla)^0.5)-SUM($N228:AD228),(Input!$N$154*(1+rvanilla)^0.5)/A12stdlife))</f>
        <v>0</v>
      </c>
      <c r="AF228" s="164">
        <f>IF(A12stdlife="n/a","n/a",IF(AF$3&gt;(A12stdlife+$E228),(Input!$N$154*(1+rvanilla)^0.5)-SUM($N228:AE228),(Input!$N$154*(1+rvanilla)^0.5)/A12stdlife))</f>
        <v>0</v>
      </c>
      <c r="AG228" s="164">
        <f>IF(A12stdlife="n/a","n/a",IF(AG$3&gt;(A12stdlife+$E228),(Input!$N$154*(1+rvanilla)^0.5)-SUM($N228:AF228),(Input!$N$154*(1+rvanilla)^0.5)/A12stdlife))</f>
        <v>0</v>
      </c>
      <c r="AH228" s="164">
        <f>IF(A12stdlife="n/a","n/a",IF(AH$3&gt;(A12stdlife+$E228),(Input!$N$154*(1+rvanilla)^0.5)-SUM($N228:AG228),(Input!$N$154*(1+rvanilla)^0.5)/A12stdlife))</f>
        <v>0</v>
      </c>
      <c r="AI228" s="164">
        <f>IF(A12stdlife="n/a","n/a",IF(AI$3&gt;(A12stdlife+$E228),(Input!$N$154*(1+rvanilla)^0.5)-SUM($N228:AH228),(Input!$N$154*(1+rvanilla)^0.5)/A12stdlife))</f>
        <v>0</v>
      </c>
      <c r="AJ228" s="164">
        <f>IF(A12stdlife="n/a","n/a",IF(AJ$3&gt;(A12stdlife+$E228),(Input!$N$154*(1+rvanilla)^0.5)-SUM($N228:AI228),(Input!$N$154*(1+rvanilla)^0.5)/A12stdlife))</f>
        <v>0</v>
      </c>
      <c r="AK228" s="164">
        <f>IF(A12stdlife="n/a","n/a",IF(AK$3&gt;(A12stdlife+$E228),(Input!$N$154*(1+rvanilla)^0.5)-SUM($N228:AJ228),(Input!$N$154*(1+rvanilla)^0.5)/A12stdlife))</f>
        <v>0</v>
      </c>
      <c r="AL228" s="164">
        <f>IF(A12stdlife="n/a","n/a",IF(AL$3&gt;(A12stdlife+$E228),(Input!$N$154*(1+rvanilla)^0.5)-SUM($N228:AK228),(Input!$N$154*(1+rvanilla)^0.5)/A12stdlife))</f>
        <v>0</v>
      </c>
      <c r="AM228" s="164">
        <f>IF(A12stdlife="n/a","n/a",IF(AM$3&gt;(A12stdlife+$E228),(Input!$N$154*(1+rvanilla)^0.5)-SUM($N228:AL228),(Input!$N$154*(1+rvanilla)^0.5)/A12stdlife))</f>
        <v>0</v>
      </c>
      <c r="AN228" s="164">
        <f>IF(A12stdlife="n/a","n/a",IF(AN$3&gt;(A12stdlife+$E228),(Input!$N$154*(1+rvanilla)^0.5)-SUM($N228:AM228),(Input!$N$154*(1+rvanilla)^0.5)/A12stdlife))</f>
        <v>0</v>
      </c>
      <c r="AO228" s="164">
        <f>IF(A12stdlife="n/a","n/a",IF(AO$3&gt;(A12stdlife+$E228),(Input!$N$154*(1+rvanilla)^0.5)-SUM($N228:AN228),(Input!$N$154*(1+rvanilla)^0.5)/A12stdlife))</f>
        <v>0</v>
      </c>
      <c r="AP228" s="164">
        <f>IF(A12stdlife="n/a","n/a",IF(AP$3&gt;(A12stdlife+$E228),(Input!$N$154*(1+rvanilla)^0.5)-SUM($N228:AO228),(Input!$N$154*(1+rvanilla)^0.5)/A12stdlife))</f>
        <v>0</v>
      </c>
      <c r="AQ228" s="164">
        <f>IF(A12stdlife="n/a","n/a",IF(AQ$3&gt;(A12stdlife+$E228),(Input!$N$154*(1+rvanilla)^0.5)-SUM($N228:AP228),(Input!$N$154*(1+rvanilla)^0.5)/A12stdlife))</f>
        <v>0</v>
      </c>
      <c r="AR228" s="164">
        <f>IF(A12stdlife="n/a","n/a",IF(AR$3&gt;(A12stdlife+$E228),(Input!$N$154*(1+rvanilla)^0.5)-SUM($N228:AQ228),(Input!$N$154*(1+rvanilla)^0.5)/A12stdlife))</f>
        <v>0</v>
      </c>
      <c r="AS228" s="164">
        <f>IF(A12stdlife="n/a","n/a",IF(AS$3&gt;(A12stdlife+$E228),(Input!$N$154*(1+rvanilla)^0.5)-SUM($N228:AR228),(Input!$N$154*(1+rvanilla)^0.5)/A12stdlife))</f>
        <v>0</v>
      </c>
      <c r="AT228" s="164">
        <f>IF(A12stdlife="n/a","n/a",IF(AT$3&gt;(A12stdlife+$E228),(Input!$N$154*(1+rvanilla)^0.5)-SUM($N228:AS228),(Input!$N$154*(1+rvanilla)^0.5)/A12stdlife))</f>
        <v>0</v>
      </c>
      <c r="AU228" s="164">
        <f>IF(A12stdlife="n/a","n/a",IF(AU$3&gt;(A12stdlife+$E228),(Input!$N$154*(1+rvanilla)^0.5)-SUM($N228:AT228),(Input!$N$154*(1+rvanilla)^0.5)/A12stdlife))</f>
        <v>0</v>
      </c>
      <c r="AV228" s="164">
        <f>IF(A12stdlife="n/a","n/a",IF(AV$3&gt;(A12stdlife+$E228),(Input!$N$154*(1+rvanilla)^0.5)-SUM($N228:AU228),(Input!$N$154*(1+rvanilla)^0.5)/A12stdlife))</f>
        <v>0</v>
      </c>
      <c r="AW228" s="164">
        <f>IF(A12stdlife="n/a","n/a",IF(AW$3&gt;(A12stdlife+$E228),(Input!$N$154*(1+rvanilla)^0.5)-SUM($N228:AV228),(Input!$N$154*(1+rvanilla)^0.5)/A12stdlife))</f>
        <v>0</v>
      </c>
      <c r="AX228" s="164">
        <f>IF(A12stdlife="n/a","n/a",IF(AX$3&gt;(A12stdlife+$E228),(Input!$N$154*(1+rvanilla)^0.5)-SUM($N228:AW228),(Input!$N$154*(1+rvanilla)^0.5)/A12stdlife))</f>
        <v>0</v>
      </c>
      <c r="AY228" s="164">
        <f>IF(A12stdlife="n/a","n/a",IF(AY$3&gt;(A12stdlife+$E228),(Input!$N$154*(1+rvanilla)^0.5)-SUM($N228:AX228),(Input!$N$154*(1+rvanilla)^0.5)/A12stdlife))</f>
        <v>0</v>
      </c>
      <c r="AZ228" s="164">
        <f>IF(A12stdlife="n/a","n/a",IF(AZ$3&gt;(A12stdlife+$E228),(Input!$N$154*(1+rvanilla)^0.5)-SUM($N228:AY228),(Input!$N$154*(1+rvanilla)^0.5)/A12stdlife))</f>
        <v>0</v>
      </c>
      <c r="BA228" s="164">
        <f>IF(A12stdlife="n/a","n/a",IF(BA$3&gt;(A12stdlife+$E228),(Input!$N$154*(1+rvanilla)^0.5)-SUM($N228:AZ228),(Input!$N$154*(1+rvanilla)^0.5)/A12stdlife))</f>
        <v>0</v>
      </c>
      <c r="BB228" s="164">
        <f>IF(A12stdlife="n/a","n/a",IF(BB$3&gt;(A12stdlife+$E228),(Input!$N$154*(1+rvanilla)^0.5)-SUM($N228:BA228),(Input!$N$154*(1+rvanilla)^0.5)/A12stdlife))</f>
        <v>0</v>
      </c>
      <c r="BC228" s="164">
        <f>IF(A12stdlife="n/a","n/a",IF(BC$3&gt;(A12stdlife+$E228),(Input!$N$154*(1+rvanilla)^0.5)-SUM($N228:BB228),(Input!$N$154*(1+rvanilla)^0.5)/A12stdlife))</f>
        <v>0</v>
      </c>
      <c r="BD228" s="164">
        <f>IF(A12stdlife="n/a","n/a",IF(BD$3&gt;(A12stdlife+$E228),(Input!$N$154*(1+rvanilla)^0.5)-SUM($N228:BC228),(Input!$N$154*(1+rvanilla)^0.5)/A12stdlife))</f>
        <v>0</v>
      </c>
      <c r="BE228" s="164">
        <f>IF(A12stdlife="n/a","n/a",IF(BE$3&gt;(A12stdlife+$E228),(Input!$N$154*(1+rvanilla)^0.5)-SUM($N228:BD228),(Input!$N$154*(1+rvanilla)^0.5)/A12stdlife))</f>
        <v>0</v>
      </c>
      <c r="BF228" s="164">
        <f>IF(A12stdlife="n/a","n/a",IF(BF$3&gt;(A12stdlife+$E228),(Input!$N$154*(1+rvanilla)^0.5)-SUM($N228:BE228),(Input!$N$154*(1+rvanilla)^0.5)/A12stdlife))</f>
        <v>0</v>
      </c>
      <c r="BG228" s="164">
        <f>IF(A12stdlife="n/a","n/a",IF(BG$3&gt;(A12stdlife+$E228),(Input!$N$154*(1+rvanilla)^0.5)-SUM($N228:BF228),(Input!$N$154*(1+rvanilla)^0.5)/A12stdlife))</f>
        <v>0</v>
      </c>
      <c r="BH228" s="164">
        <f>IF(A12stdlife="n/a","n/a",IF(BH$3&gt;(A12stdlife+$E228),(Input!$N$154*(1+rvanilla)^0.5)-SUM($N228:BG228),(Input!$N$154*(1+rvanilla)^0.5)/A12stdlife))</f>
        <v>0</v>
      </c>
      <c r="BI228" s="164">
        <f>IF(A12stdlife="n/a","n/a",IF(BI$3&gt;(A12stdlife+$E228),(Input!$N$154*(1+rvanilla)^0.5)-SUM($N228:BH228),(Input!$N$154*(1+rvanilla)^0.5)/A12stdlife))</f>
        <v>0</v>
      </c>
      <c r="BJ228" s="18"/>
      <c r="BK228" s="1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idden="1" outlineLevel="2">
      <c r="A229" s="18"/>
      <c r="B229" s="18"/>
      <c r="C229" s="36"/>
      <c r="D229" s="479"/>
      <c r="E229" s="283">
        <v>9</v>
      </c>
      <c r="F229" s="38"/>
      <c r="G229" s="391"/>
      <c r="H229" s="308"/>
      <c r="I229" s="308"/>
      <c r="J229" s="308"/>
      <c r="K229" s="308"/>
      <c r="L229" s="308"/>
      <c r="M229" s="308"/>
      <c r="N229" s="308"/>
      <c r="O229" s="307"/>
      <c r="P229" s="164">
        <f>IF(A12stdlife="n/a","n/a",IF(P$3&gt;(A12stdlife+$E229),(Input!$O$154*(1+rvanilla)^0.5)-SUM($O229:O229),(Input!$O$154*(1+rvanilla)^0.5)/A12stdlife))</f>
        <v>0</v>
      </c>
      <c r="Q229" s="164">
        <f>IF(A12stdlife="n/a","n/a",IF(Q$3&gt;(A12stdlife+$E229),(Input!$O$154*(1+rvanilla)^0.5)-SUM($O229:P229),(Input!$O$154*(1+rvanilla)^0.5)/A12stdlife))</f>
        <v>0</v>
      </c>
      <c r="R229" s="164">
        <f>IF(A12stdlife="n/a","n/a",IF(R$3&gt;(A12stdlife+$E229),(Input!$O$154*(1+rvanilla)^0.5)-SUM($O229:Q229),(Input!$O$154*(1+rvanilla)^0.5)/A12stdlife))</f>
        <v>0</v>
      </c>
      <c r="S229" s="164">
        <f>IF(A12stdlife="n/a","n/a",IF(S$3&gt;(A12stdlife+$E229),(Input!$O$154*(1+rvanilla)^0.5)-SUM($O229:R229),(Input!$O$154*(1+rvanilla)^0.5)/A12stdlife))</f>
        <v>0</v>
      </c>
      <c r="T229" s="164">
        <f>IF(A12stdlife="n/a","n/a",IF(T$3&gt;(A12stdlife+$E229),(Input!$O$154*(1+rvanilla)^0.5)-SUM($O229:S229),(Input!$O$154*(1+rvanilla)^0.5)/A12stdlife))</f>
        <v>0</v>
      </c>
      <c r="U229" s="164">
        <f>IF(A12stdlife="n/a","n/a",IF(U$3&gt;(A12stdlife+$E229),(Input!$O$154*(1+rvanilla)^0.5)-SUM($O229:T229),(Input!$O$154*(1+rvanilla)^0.5)/A12stdlife))</f>
        <v>0</v>
      </c>
      <c r="V229" s="164">
        <f>IF(A12stdlife="n/a","n/a",IF(V$3&gt;(A12stdlife+$E229),(Input!$O$154*(1+rvanilla)^0.5)-SUM($O229:U229),(Input!$O$154*(1+rvanilla)^0.5)/A12stdlife))</f>
        <v>0</v>
      </c>
      <c r="W229" s="164">
        <f>IF(A12stdlife="n/a","n/a",IF(W$3&gt;(A12stdlife+$E229),(Input!$O$154*(1+rvanilla)^0.5)-SUM($O229:V229),(Input!$O$154*(1+rvanilla)^0.5)/A12stdlife))</f>
        <v>0</v>
      </c>
      <c r="X229" s="164">
        <f>IF(A12stdlife="n/a","n/a",IF(X$3&gt;(A12stdlife+$E229),(Input!$O$154*(1+rvanilla)^0.5)-SUM($O229:W229),(Input!$O$154*(1+rvanilla)^0.5)/A12stdlife))</f>
        <v>0</v>
      </c>
      <c r="Y229" s="164">
        <f>IF(A12stdlife="n/a","n/a",IF(Y$3&gt;(A12stdlife+$E229),(Input!$O$154*(1+rvanilla)^0.5)-SUM($O229:X229),(Input!$O$154*(1+rvanilla)^0.5)/A12stdlife))</f>
        <v>0</v>
      </c>
      <c r="Z229" s="164">
        <f>IF(A12stdlife="n/a","n/a",IF(Z$3&gt;(A12stdlife+$E229),(Input!$O$154*(1+rvanilla)^0.5)-SUM($O229:Y229),(Input!$O$154*(1+rvanilla)^0.5)/A12stdlife))</f>
        <v>0</v>
      </c>
      <c r="AA229" s="164">
        <f>IF(A12stdlife="n/a","n/a",IF(AA$3&gt;(A12stdlife+$E229),(Input!$O$154*(1+rvanilla)^0.5)-SUM($O229:Z229),(Input!$O$154*(1+rvanilla)^0.5)/A12stdlife))</f>
        <v>0</v>
      </c>
      <c r="AB229" s="164">
        <f>IF(A12stdlife="n/a","n/a",IF(AB$3&gt;(A12stdlife+$E229),(Input!$O$154*(1+rvanilla)^0.5)-SUM($O229:AA229),(Input!$O$154*(1+rvanilla)^0.5)/A12stdlife))</f>
        <v>0</v>
      </c>
      <c r="AC229" s="164">
        <f>IF(A12stdlife="n/a","n/a",IF(AC$3&gt;(A12stdlife+$E229),(Input!$O$154*(1+rvanilla)^0.5)-SUM($O229:AB229),(Input!$O$154*(1+rvanilla)^0.5)/A12stdlife))</f>
        <v>0</v>
      </c>
      <c r="AD229" s="164">
        <f>IF(A12stdlife="n/a","n/a",IF(AD$3&gt;(A12stdlife+$E229),(Input!$O$154*(1+rvanilla)^0.5)-SUM($O229:AC229),(Input!$O$154*(1+rvanilla)^0.5)/A12stdlife))</f>
        <v>0</v>
      </c>
      <c r="AE229" s="164">
        <f>IF(A12stdlife="n/a","n/a",IF(AE$3&gt;(A12stdlife+$E229),(Input!$O$154*(1+rvanilla)^0.5)-SUM($O229:AD229),(Input!$O$154*(1+rvanilla)^0.5)/A12stdlife))</f>
        <v>0</v>
      </c>
      <c r="AF229" s="164">
        <f>IF(A12stdlife="n/a","n/a",IF(AF$3&gt;(A12stdlife+$E229),(Input!$O$154*(1+rvanilla)^0.5)-SUM($O229:AE229),(Input!$O$154*(1+rvanilla)^0.5)/A12stdlife))</f>
        <v>0</v>
      </c>
      <c r="AG229" s="164">
        <f>IF(A12stdlife="n/a","n/a",IF(AG$3&gt;(A12stdlife+$E229),(Input!$O$154*(1+rvanilla)^0.5)-SUM($O229:AF229),(Input!$O$154*(1+rvanilla)^0.5)/A12stdlife))</f>
        <v>0</v>
      </c>
      <c r="AH229" s="164">
        <f>IF(A12stdlife="n/a","n/a",IF(AH$3&gt;(A12stdlife+$E229),(Input!$O$154*(1+rvanilla)^0.5)-SUM($O229:AG229),(Input!$O$154*(1+rvanilla)^0.5)/A12stdlife))</f>
        <v>0</v>
      </c>
      <c r="AI229" s="164">
        <f>IF(A12stdlife="n/a","n/a",IF(AI$3&gt;(A12stdlife+$E229),(Input!$O$154*(1+rvanilla)^0.5)-SUM($O229:AH229),(Input!$O$154*(1+rvanilla)^0.5)/A12stdlife))</f>
        <v>0</v>
      </c>
      <c r="AJ229" s="164">
        <f>IF(A12stdlife="n/a","n/a",IF(AJ$3&gt;(A12stdlife+$E229),(Input!$O$154*(1+rvanilla)^0.5)-SUM($O229:AI229),(Input!$O$154*(1+rvanilla)^0.5)/A12stdlife))</f>
        <v>0</v>
      </c>
      <c r="AK229" s="164">
        <f>IF(A12stdlife="n/a","n/a",IF(AK$3&gt;(A12stdlife+$E229),(Input!$O$154*(1+rvanilla)^0.5)-SUM($O229:AJ229),(Input!$O$154*(1+rvanilla)^0.5)/A12stdlife))</f>
        <v>0</v>
      </c>
      <c r="AL229" s="164">
        <f>IF(A12stdlife="n/a","n/a",IF(AL$3&gt;(A12stdlife+$E229),(Input!$O$154*(1+rvanilla)^0.5)-SUM($O229:AK229),(Input!$O$154*(1+rvanilla)^0.5)/A12stdlife))</f>
        <v>0</v>
      </c>
      <c r="AM229" s="164">
        <f>IF(A12stdlife="n/a","n/a",IF(AM$3&gt;(A12stdlife+$E229),(Input!$O$154*(1+rvanilla)^0.5)-SUM($O229:AL229),(Input!$O$154*(1+rvanilla)^0.5)/A12stdlife))</f>
        <v>0</v>
      </c>
      <c r="AN229" s="164">
        <f>IF(A12stdlife="n/a","n/a",IF(AN$3&gt;(A12stdlife+$E229),(Input!$O$154*(1+rvanilla)^0.5)-SUM($O229:AM229),(Input!$O$154*(1+rvanilla)^0.5)/A12stdlife))</f>
        <v>0</v>
      </c>
      <c r="AO229" s="164">
        <f>IF(A12stdlife="n/a","n/a",IF(AO$3&gt;(A12stdlife+$E229),(Input!$O$154*(1+rvanilla)^0.5)-SUM($O229:AN229),(Input!$O$154*(1+rvanilla)^0.5)/A12stdlife))</f>
        <v>0</v>
      </c>
      <c r="AP229" s="164">
        <f>IF(A12stdlife="n/a","n/a",IF(AP$3&gt;(A12stdlife+$E229),(Input!$O$154*(1+rvanilla)^0.5)-SUM($O229:AO229),(Input!$O$154*(1+rvanilla)^0.5)/A12stdlife))</f>
        <v>0</v>
      </c>
      <c r="AQ229" s="164">
        <f>IF(A12stdlife="n/a","n/a",IF(AQ$3&gt;(A12stdlife+$E229),(Input!$O$154*(1+rvanilla)^0.5)-SUM($O229:AP229),(Input!$O$154*(1+rvanilla)^0.5)/A12stdlife))</f>
        <v>0</v>
      </c>
      <c r="AR229" s="164">
        <f>IF(A12stdlife="n/a","n/a",IF(AR$3&gt;(A12stdlife+$E229),(Input!$O$154*(1+rvanilla)^0.5)-SUM($O229:AQ229),(Input!$O$154*(1+rvanilla)^0.5)/A12stdlife))</f>
        <v>0</v>
      </c>
      <c r="AS229" s="164">
        <f>IF(A12stdlife="n/a","n/a",IF(AS$3&gt;(A12stdlife+$E229),(Input!$O$154*(1+rvanilla)^0.5)-SUM($O229:AR229),(Input!$O$154*(1+rvanilla)^0.5)/A12stdlife))</f>
        <v>0</v>
      </c>
      <c r="AT229" s="164">
        <f>IF(A12stdlife="n/a","n/a",IF(AT$3&gt;(A12stdlife+$E229),(Input!$O$154*(1+rvanilla)^0.5)-SUM($O229:AS229),(Input!$O$154*(1+rvanilla)^0.5)/A12stdlife))</f>
        <v>0</v>
      </c>
      <c r="AU229" s="164">
        <f>IF(A12stdlife="n/a","n/a",IF(AU$3&gt;(A12stdlife+$E229),(Input!$O$154*(1+rvanilla)^0.5)-SUM($O229:AT229),(Input!$O$154*(1+rvanilla)^0.5)/A12stdlife))</f>
        <v>0</v>
      </c>
      <c r="AV229" s="164">
        <f>IF(A12stdlife="n/a","n/a",IF(AV$3&gt;(A12stdlife+$E229),(Input!$O$154*(1+rvanilla)^0.5)-SUM($O229:AU229),(Input!$O$154*(1+rvanilla)^0.5)/A12stdlife))</f>
        <v>0</v>
      </c>
      <c r="AW229" s="164">
        <f>IF(A12stdlife="n/a","n/a",IF(AW$3&gt;(A12stdlife+$E229),(Input!$O$154*(1+rvanilla)^0.5)-SUM($O229:AV229),(Input!$O$154*(1+rvanilla)^0.5)/A12stdlife))</f>
        <v>0</v>
      </c>
      <c r="AX229" s="164">
        <f>IF(A12stdlife="n/a","n/a",IF(AX$3&gt;(A12stdlife+$E229),(Input!$O$154*(1+rvanilla)^0.5)-SUM($O229:AW229),(Input!$O$154*(1+rvanilla)^0.5)/A12stdlife))</f>
        <v>0</v>
      </c>
      <c r="AY229" s="164">
        <f>IF(A12stdlife="n/a","n/a",IF(AY$3&gt;(A12stdlife+$E229),(Input!$O$154*(1+rvanilla)^0.5)-SUM($O229:AX229),(Input!$O$154*(1+rvanilla)^0.5)/A12stdlife))</f>
        <v>0</v>
      </c>
      <c r="AZ229" s="164">
        <f>IF(A12stdlife="n/a","n/a",IF(AZ$3&gt;(A12stdlife+$E229),(Input!$O$154*(1+rvanilla)^0.5)-SUM($O229:AY229),(Input!$O$154*(1+rvanilla)^0.5)/A12stdlife))</f>
        <v>0</v>
      </c>
      <c r="BA229" s="164">
        <f>IF(A12stdlife="n/a","n/a",IF(BA$3&gt;(A12stdlife+$E229),(Input!$O$154*(1+rvanilla)^0.5)-SUM($O229:AZ229),(Input!$O$154*(1+rvanilla)^0.5)/A12stdlife))</f>
        <v>0</v>
      </c>
      <c r="BB229" s="164">
        <f>IF(A12stdlife="n/a","n/a",IF(BB$3&gt;(A12stdlife+$E229),(Input!$O$154*(1+rvanilla)^0.5)-SUM($O229:BA229),(Input!$O$154*(1+rvanilla)^0.5)/A12stdlife))</f>
        <v>0</v>
      </c>
      <c r="BC229" s="164">
        <f>IF(A12stdlife="n/a","n/a",IF(BC$3&gt;(A12stdlife+$E229),(Input!$O$154*(1+rvanilla)^0.5)-SUM($O229:BB229),(Input!$O$154*(1+rvanilla)^0.5)/A12stdlife))</f>
        <v>0</v>
      </c>
      <c r="BD229" s="164">
        <f>IF(A12stdlife="n/a","n/a",IF(BD$3&gt;(A12stdlife+$E229),(Input!$O$154*(1+rvanilla)^0.5)-SUM($O229:BC229),(Input!$O$154*(1+rvanilla)^0.5)/A12stdlife))</f>
        <v>0</v>
      </c>
      <c r="BE229" s="164">
        <f>IF(A12stdlife="n/a","n/a",IF(BE$3&gt;(A12stdlife+$E229),(Input!$O$154*(1+rvanilla)^0.5)-SUM($O229:BD229),(Input!$O$154*(1+rvanilla)^0.5)/A12stdlife))</f>
        <v>0</v>
      </c>
      <c r="BF229" s="164">
        <f>IF(A12stdlife="n/a","n/a",IF(BF$3&gt;(A12stdlife+$E229),(Input!$O$154*(1+rvanilla)^0.5)-SUM($O229:BE229),(Input!$O$154*(1+rvanilla)^0.5)/A12stdlife))</f>
        <v>0</v>
      </c>
      <c r="BG229" s="164">
        <f>IF(A12stdlife="n/a","n/a",IF(BG$3&gt;(A12stdlife+$E229),(Input!$O$154*(1+rvanilla)^0.5)-SUM($O229:BF229),(Input!$O$154*(1+rvanilla)^0.5)/A12stdlife))</f>
        <v>0</v>
      </c>
      <c r="BH229" s="164">
        <f>IF(A12stdlife="n/a","n/a",IF(BH$3&gt;(A12stdlife+$E229),(Input!$O$154*(1+rvanilla)^0.5)-SUM($O229:BG229),(Input!$O$154*(1+rvanilla)^0.5)/A12stdlife))</f>
        <v>0</v>
      </c>
      <c r="BI229" s="164">
        <f>IF(A12stdlife="n/a","n/a",IF(BI$3&gt;(A12stdlife+$E229),(Input!$O$154*(1+rvanilla)^0.5)-SUM($O229:BH229),(Input!$O$154*(1+rvanilla)^0.5)/A12stdlife))</f>
        <v>0</v>
      </c>
      <c r="BJ229" s="18"/>
      <c r="BK229" s="18"/>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idden="1" outlineLevel="2">
      <c r="A230" s="18"/>
      <c r="B230" s="18"/>
      <c r="C230" s="36"/>
      <c r="D230" s="479"/>
      <c r="E230" s="284">
        <v>10</v>
      </c>
      <c r="F230" s="38"/>
      <c r="G230" s="391"/>
      <c r="H230" s="308"/>
      <c r="I230" s="308"/>
      <c r="J230" s="308"/>
      <c r="K230" s="308"/>
      <c r="L230" s="308"/>
      <c r="M230" s="308"/>
      <c r="N230" s="308"/>
      <c r="O230" s="308"/>
      <c r="P230" s="307"/>
      <c r="Q230" s="164">
        <f>IF(A12stdlife="n/a","n/a",IF(Q$3&gt;(A12stdlife+$E230),(Input!$P$154*(1+rvanilla)^0.5)-SUM($P230:P230),(Input!$P$154*(1+rvanilla)^0.5)/A12stdlife))</f>
        <v>0</v>
      </c>
      <c r="R230" s="164">
        <f>IF(A12stdlife="n/a","n/a",IF(R$3&gt;(A12stdlife+$E230),(Input!$P$154*(1+rvanilla)^0.5)-SUM($P230:Q230),(Input!$P$154*(1+rvanilla)^0.5)/A12stdlife))</f>
        <v>0</v>
      </c>
      <c r="S230" s="164">
        <f>IF(A12stdlife="n/a","n/a",IF(S$3&gt;(A12stdlife+$E230),(Input!$P$154*(1+rvanilla)^0.5)-SUM($P230:R230),(Input!$P$154*(1+rvanilla)^0.5)/A12stdlife))</f>
        <v>0</v>
      </c>
      <c r="T230" s="164">
        <f>IF(A12stdlife="n/a","n/a",IF(T$3&gt;(A12stdlife+$E230),(Input!$P$154*(1+rvanilla)^0.5)-SUM($P230:S230),(Input!$P$154*(1+rvanilla)^0.5)/A12stdlife))</f>
        <v>0</v>
      </c>
      <c r="U230" s="164">
        <f>IF(A12stdlife="n/a","n/a",IF(U$3&gt;(A12stdlife+$E230),(Input!$P$154*(1+rvanilla)^0.5)-SUM($P230:T230),(Input!$P$154*(1+rvanilla)^0.5)/A12stdlife))</f>
        <v>0</v>
      </c>
      <c r="V230" s="164">
        <f>IF(A12stdlife="n/a","n/a",IF(V$3&gt;(A12stdlife+$E230),(Input!$P$154*(1+rvanilla)^0.5)-SUM($P230:U230),(Input!$P$154*(1+rvanilla)^0.5)/A12stdlife))</f>
        <v>0</v>
      </c>
      <c r="W230" s="164">
        <f>IF(A12stdlife="n/a","n/a",IF(W$3&gt;(A12stdlife+$E230),(Input!$P$154*(1+rvanilla)^0.5)-SUM($P230:V230),(Input!$P$154*(1+rvanilla)^0.5)/A12stdlife))</f>
        <v>0</v>
      </c>
      <c r="X230" s="164">
        <f>IF(A12stdlife="n/a","n/a",IF(X$3&gt;(A12stdlife+$E230),(Input!$P$154*(1+rvanilla)^0.5)-SUM($P230:W230),(Input!$P$154*(1+rvanilla)^0.5)/A12stdlife))</f>
        <v>0</v>
      </c>
      <c r="Y230" s="164">
        <f>IF(A12stdlife="n/a","n/a",IF(Y$3&gt;(A12stdlife+$E230),(Input!$P$154*(1+rvanilla)^0.5)-SUM($P230:X230),(Input!$P$154*(1+rvanilla)^0.5)/A12stdlife))</f>
        <v>0</v>
      </c>
      <c r="Z230" s="164">
        <f>IF(A12stdlife="n/a","n/a",IF(Z$3&gt;(A12stdlife+$E230),(Input!$P$154*(1+rvanilla)^0.5)-SUM($P230:Y230),(Input!$P$154*(1+rvanilla)^0.5)/A12stdlife))</f>
        <v>0</v>
      </c>
      <c r="AA230" s="164">
        <f>IF(A12stdlife="n/a","n/a",IF(AA$3&gt;(A12stdlife+$E230),(Input!$P$154*(1+rvanilla)^0.5)-SUM($P230:Z230),(Input!$P$154*(1+rvanilla)^0.5)/A12stdlife))</f>
        <v>0</v>
      </c>
      <c r="AB230" s="164">
        <f>IF(A12stdlife="n/a","n/a",IF(AB$3&gt;(A12stdlife+$E230),(Input!$P$154*(1+rvanilla)^0.5)-SUM($P230:AA230),(Input!$P$154*(1+rvanilla)^0.5)/A12stdlife))</f>
        <v>0</v>
      </c>
      <c r="AC230" s="164">
        <f>IF(A12stdlife="n/a","n/a",IF(AC$3&gt;(A12stdlife+$E230),(Input!$P$154*(1+rvanilla)^0.5)-SUM($P230:AB230),(Input!$P$154*(1+rvanilla)^0.5)/A12stdlife))</f>
        <v>0</v>
      </c>
      <c r="AD230" s="164">
        <f>IF(A12stdlife="n/a","n/a",IF(AD$3&gt;(A12stdlife+$E230),(Input!$P$154*(1+rvanilla)^0.5)-SUM($P230:AC230),(Input!$P$154*(1+rvanilla)^0.5)/A12stdlife))</f>
        <v>0</v>
      </c>
      <c r="AE230" s="164">
        <f>IF(A12stdlife="n/a","n/a",IF(AE$3&gt;(A12stdlife+$E230),(Input!$P$154*(1+rvanilla)^0.5)-SUM($P230:AD230),(Input!$P$154*(1+rvanilla)^0.5)/A12stdlife))</f>
        <v>0</v>
      </c>
      <c r="AF230" s="164">
        <f>IF(A12stdlife="n/a","n/a",IF(AF$3&gt;(A12stdlife+$E230),(Input!$P$154*(1+rvanilla)^0.5)-SUM($P230:AE230),(Input!$P$154*(1+rvanilla)^0.5)/A12stdlife))</f>
        <v>0</v>
      </c>
      <c r="AG230" s="164">
        <f>IF(A12stdlife="n/a","n/a",IF(AG$3&gt;(A12stdlife+$E230),(Input!$P$154*(1+rvanilla)^0.5)-SUM($P230:AF230),(Input!$P$154*(1+rvanilla)^0.5)/A12stdlife))</f>
        <v>0</v>
      </c>
      <c r="AH230" s="164">
        <f>IF(A12stdlife="n/a","n/a",IF(AH$3&gt;(A12stdlife+$E230),(Input!$P$154*(1+rvanilla)^0.5)-SUM($P230:AG230),(Input!$P$154*(1+rvanilla)^0.5)/A12stdlife))</f>
        <v>0</v>
      </c>
      <c r="AI230" s="164">
        <f>IF(A12stdlife="n/a","n/a",IF(AI$3&gt;(A12stdlife+$E230),(Input!$P$154*(1+rvanilla)^0.5)-SUM($P230:AH230),(Input!$P$154*(1+rvanilla)^0.5)/A12stdlife))</f>
        <v>0</v>
      </c>
      <c r="AJ230" s="164">
        <f>IF(A12stdlife="n/a","n/a",IF(AJ$3&gt;(A12stdlife+$E230),(Input!$P$154*(1+rvanilla)^0.5)-SUM($P230:AI230),(Input!$P$154*(1+rvanilla)^0.5)/A12stdlife))</f>
        <v>0</v>
      </c>
      <c r="AK230" s="164">
        <f>IF(A12stdlife="n/a","n/a",IF(AK$3&gt;(A12stdlife+$E230),(Input!$P$154*(1+rvanilla)^0.5)-SUM($P230:AJ230),(Input!$P$154*(1+rvanilla)^0.5)/A12stdlife))</f>
        <v>0</v>
      </c>
      <c r="AL230" s="164">
        <f>IF(A12stdlife="n/a","n/a",IF(AL$3&gt;(A12stdlife+$E230),(Input!$P$154*(1+rvanilla)^0.5)-SUM($P230:AK230),(Input!$P$154*(1+rvanilla)^0.5)/A12stdlife))</f>
        <v>0</v>
      </c>
      <c r="AM230" s="164">
        <f>IF(A12stdlife="n/a","n/a",IF(AM$3&gt;(A12stdlife+$E230),(Input!$P$154*(1+rvanilla)^0.5)-SUM($P230:AL230),(Input!$P$154*(1+rvanilla)^0.5)/A12stdlife))</f>
        <v>0</v>
      </c>
      <c r="AN230" s="164">
        <f>IF(A12stdlife="n/a","n/a",IF(AN$3&gt;(A12stdlife+$E230),(Input!$P$154*(1+rvanilla)^0.5)-SUM($P230:AM230),(Input!$P$154*(1+rvanilla)^0.5)/A12stdlife))</f>
        <v>0</v>
      </c>
      <c r="AO230" s="164">
        <f>IF(A12stdlife="n/a","n/a",IF(AO$3&gt;(A12stdlife+$E230),(Input!$P$154*(1+rvanilla)^0.5)-SUM($P230:AN230),(Input!$P$154*(1+rvanilla)^0.5)/A12stdlife))</f>
        <v>0</v>
      </c>
      <c r="AP230" s="164">
        <f>IF(A12stdlife="n/a","n/a",IF(AP$3&gt;(A12stdlife+$E230),(Input!$P$154*(1+rvanilla)^0.5)-SUM($P230:AO230),(Input!$P$154*(1+rvanilla)^0.5)/A12stdlife))</f>
        <v>0</v>
      </c>
      <c r="AQ230" s="164">
        <f>IF(A12stdlife="n/a","n/a",IF(AQ$3&gt;(A12stdlife+$E230),(Input!$P$154*(1+rvanilla)^0.5)-SUM($P230:AP230),(Input!$P$154*(1+rvanilla)^0.5)/A12stdlife))</f>
        <v>0</v>
      </c>
      <c r="AR230" s="164">
        <f>IF(A12stdlife="n/a","n/a",IF(AR$3&gt;(A12stdlife+$E230),(Input!$P$154*(1+rvanilla)^0.5)-SUM($P230:AQ230),(Input!$P$154*(1+rvanilla)^0.5)/A12stdlife))</f>
        <v>0</v>
      </c>
      <c r="AS230" s="164">
        <f>IF(A12stdlife="n/a","n/a",IF(AS$3&gt;(A12stdlife+$E230),(Input!$P$154*(1+rvanilla)^0.5)-SUM($P230:AR230),(Input!$P$154*(1+rvanilla)^0.5)/A12stdlife))</f>
        <v>0</v>
      </c>
      <c r="AT230" s="164">
        <f>IF(A12stdlife="n/a","n/a",IF(AT$3&gt;(A12stdlife+$E230),(Input!$P$154*(1+rvanilla)^0.5)-SUM($P230:AS230),(Input!$P$154*(1+rvanilla)^0.5)/A12stdlife))</f>
        <v>0</v>
      </c>
      <c r="AU230" s="164">
        <f>IF(A12stdlife="n/a","n/a",IF(AU$3&gt;(A12stdlife+$E230),(Input!$P$154*(1+rvanilla)^0.5)-SUM($P230:AT230),(Input!$P$154*(1+rvanilla)^0.5)/A12stdlife))</f>
        <v>0</v>
      </c>
      <c r="AV230" s="164">
        <f>IF(A12stdlife="n/a","n/a",IF(AV$3&gt;(A12stdlife+$E230),(Input!$P$154*(1+rvanilla)^0.5)-SUM($P230:AU230),(Input!$P$154*(1+rvanilla)^0.5)/A12stdlife))</f>
        <v>0</v>
      </c>
      <c r="AW230" s="164">
        <f>IF(A12stdlife="n/a","n/a",IF(AW$3&gt;(A12stdlife+$E230),(Input!$P$154*(1+rvanilla)^0.5)-SUM($P230:AV230),(Input!$P$154*(1+rvanilla)^0.5)/A12stdlife))</f>
        <v>0</v>
      </c>
      <c r="AX230" s="164">
        <f>IF(A12stdlife="n/a","n/a",IF(AX$3&gt;(A12stdlife+$E230),(Input!$P$154*(1+rvanilla)^0.5)-SUM($P230:AW230),(Input!$P$154*(1+rvanilla)^0.5)/A12stdlife))</f>
        <v>0</v>
      </c>
      <c r="AY230" s="164">
        <f>IF(A12stdlife="n/a","n/a",IF(AY$3&gt;(A12stdlife+$E230),(Input!$P$154*(1+rvanilla)^0.5)-SUM($P230:AX230),(Input!$P$154*(1+rvanilla)^0.5)/A12stdlife))</f>
        <v>0</v>
      </c>
      <c r="AZ230" s="164">
        <f>IF(A12stdlife="n/a","n/a",IF(AZ$3&gt;(A12stdlife+$E230),(Input!$P$154*(1+rvanilla)^0.5)-SUM($P230:AY230),(Input!$P$154*(1+rvanilla)^0.5)/A12stdlife))</f>
        <v>0</v>
      </c>
      <c r="BA230" s="164">
        <f>IF(A12stdlife="n/a","n/a",IF(BA$3&gt;(A12stdlife+$E230),(Input!$P$154*(1+rvanilla)^0.5)-SUM($P230:AZ230),(Input!$P$154*(1+rvanilla)^0.5)/A12stdlife))</f>
        <v>0</v>
      </c>
      <c r="BB230" s="164">
        <f>IF(A12stdlife="n/a","n/a",IF(BB$3&gt;(A12stdlife+$E230),(Input!$P$154*(1+rvanilla)^0.5)-SUM($P230:BA230),(Input!$P$154*(1+rvanilla)^0.5)/A12stdlife))</f>
        <v>0</v>
      </c>
      <c r="BC230" s="164">
        <f>IF(A12stdlife="n/a","n/a",IF(BC$3&gt;(A12stdlife+$E230),(Input!$P$154*(1+rvanilla)^0.5)-SUM($P230:BB230),(Input!$P$154*(1+rvanilla)^0.5)/A12stdlife))</f>
        <v>0</v>
      </c>
      <c r="BD230" s="164">
        <f>IF(A12stdlife="n/a","n/a",IF(BD$3&gt;(A12stdlife+$E230),(Input!$P$154*(1+rvanilla)^0.5)-SUM($P230:BC230),(Input!$P$154*(1+rvanilla)^0.5)/A12stdlife))</f>
        <v>0</v>
      </c>
      <c r="BE230" s="164">
        <f>IF(A12stdlife="n/a","n/a",IF(BE$3&gt;(A12stdlife+$E230),(Input!$P$154*(1+rvanilla)^0.5)-SUM($P230:BD230),(Input!$P$154*(1+rvanilla)^0.5)/A12stdlife))</f>
        <v>0</v>
      </c>
      <c r="BF230" s="164">
        <f>IF(A12stdlife="n/a","n/a",IF(BF$3&gt;(A12stdlife+$E230),(Input!$P$154*(1+rvanilla)^0.5)-SUM($P230:BE230),(Input!$P$154*(1+rvanilla)^0.5)/A12stdlife))</f>
        <v>0</v>
      </c>
      <c r="BG230" s="164">
        <f>IF(A12stdlife="n/a","n/a",IF(BG$3&gt;(A12stdlife+$E230),(Input!$P$154*(1+rvanilla)^0.5)-SUM($P230:BF230),(Input!$P$154*(1+rvanilla)^0.5)/A12stdlife))</f>
        <v>0</v>
      </c>
      <c r="BH230" s="164">
        <f>IF(A12stdlife="n/a","n/a",IF(BH$3&gt;(A12stdlife+$E230),(Input!$P$154*(1+rvanilla)^0.5)-SUM($P230:BG230),(Input!$P$154*(1+rvanilla)^0.5)/A12stdlife))</f>
        <v>0</v>
      </c>
      <c r="BI230" s="164">
        <f>IF(A12stdlife="n/a","n/a",IF(BI$3&gt;(A12stdlife+$E230),(Input!$P$154*(1+rvanilla)^0.5)-SUM($P230:BH230),(Input!$P$154*(1+rvanilla)^0.5)/A12stdlife))</f>
        <v>0</v>
      </c>
      <c r="BJ230" s="18"/>
      <c r="BK230" s="18"/>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idden="1" outlineLevel="1">
      <c r="A231" s="18"/>
      <c r="B231" s="18"/>
      <c r="C231" s="36" t="str">
        <f>Asset12</f>
        <v>132kV wood pole lines</v>
      </c>
      <c r="D231" s="18"/>
      <c r="E231" s="18"/>
      <c r="F231" s="33"/>
      <c r="G231" s="161">
        <f t="shared" ref="G231:AL231" si="59">SUM(G219:G230)</f>
        <v>1.3068257742767977</v>
      </c>
      <c r="H231" s="161">
        <f t="shared" si="59"/>
        <v>1.3393747005879915</v>
      </c>
      <c r="I231" s="161">
        <f t="shared" si="59"/>
        <v>1.3871760078863193</v>
      </c>
      <c r="J231" s="161">
        <f t="shared" si="59"/>
        <v>1.4409273207394868</v>
      </c>
      <c r="K231" s="161">
        <f t="shared" si="59"/>
        <v>1.4908232636876748</v>
      </c>
      <c r="L231" s="161">
        <f t="shared" si="59"/>
        <v>1.5463790205450694</v>
      </c>
      <c r="M231" s="161">
        <f t="shared" si="59"/>
        <v>1.5463790205450694</v>
      </c>
      <c r="N231" s="161">
        <f t="shared" si="59"/>
        <v>1.5463790205450694</v>
      </c>
      <c r="O231" s="161">
        <f t="shared" si="59"/>
        <v>1.5463790205450694</v>
      </c>
      <c r="P231" s="161">
        <f t="shared" si="59"/>
        <v>1.5463790205450694</v>
      </c>
      <c r="Q231" s="161">
        <f t="shared" si="59"/>
        <v>1.5463790205450694</v>
      </c>
      <c r="R231" s="161">
        <f t="shared" si="59"/>
        <v>1.5463790205450694</v>
      </c>
      <c r="S231" s="161">
        <f t="shared" si="59"/>
        <v>1.5463790205450694</v>
      </c>
      <c r="T231" s="161">
        <f t="shared" si="59"/>
        <v>1.5463790205450694</v>
      </c>
      <c r="U231" s="161">
        <f t="shared" si="59"/>
        <v>1.5463790205450694</v>
      </c>
      <c r="V231" s="161">
        <f t="shared" si="59"/>
        <v>1.5463790205450694</v>
      </c>
      <c r="W231" s="161">
        <f t="shared" si="59"/>
        <v>1.5463790205450694</v>
      </c>
      <c r="X231" s="161">
        <f t="shared" si="59"/>
        <v>1.5463790205450694</v>
      </c>
      <c r="Y231" s="161">
        <f t="shared" si="59"/>
        <v>1.5463790205450694</v>
      </c>
      <c r="Z231" s="161">
        <f t="shared" si="59"/>
        <v>1.5463790205450694</v>
      </c>
      <c r="AA231" s="161">
        <f t="shared" si="59"/>
        <v>1.5463790205450694</v>
      </c>
      <c r="AB231" s="161">
        <f t="shared" si="59"/>
        <v>1.5463790205450694</v>
      </c>
      <c r="AC231" s="161">
        <f t="shared" si="59"/>
        <v>1.5463790205450694</v>
      </c>
      <c r="AD231" s="161">
        <f t="shared" si="59"/>
        <v>1.5463790205450694</v>
      </c>
      <c r="AE231" s="161">
        <f t="shared" si="59"/>
        <v>1.5463790205450694</v>
      </c>
      <c r="AF231" s="161">
        <f t="shared" si="59"/>
        <v>1.5463790205450694</v>
      </c>
      <c r="AG231" s="161">
        <f t="shared" si="59"/>
        <v>1.5463790205450694</v>
      </c>
      <c r="AH231" s="161">
        <f t="shared" si="59"/>
        <v>1.5463790205450694</v>
      </c>
      <c r="AI231" s="161">
        <f t="shared" si="59"/>
        <v>1.5463790205450694</v>
      </c>
      <c r="AJ231" s="161">
        <f t="shared" si="59"/>
        <v>1.5463790205450694</v>
      </c>
      <c r="AK231" s="161">
        <f t="shared" si="59"/>
        <v>0.52269401285095485</v>
      </c>
      <c r="AL231" s="161">
        <f t="shared" si="59"/>
        <v>0.23955324626827171</v>
      </c>
      <c r="AM231" s="161">
        <f t="shared" ref="AM231:BI231" si="60">SUM(AM219:AM230)</f>
        <v>0.23955324626827171</v>
      </c>
      <c r="AN231" s="161">
        <f t="shared" si="60"/>
        <v>0.23955324626827171</v>
      </c>
      <c r="AO231" s="161">
        <f t="shared" si="60"/>
        <v>0.23955324626827171</v>
      </c>
      <c r="AP231" s="161">
        <f t="shared" si="60"/>
        <v>0.23955324626827171</v>
      </c>
      <c r="AQ231" s="161">
        <f t="shared" si="60"/>
        <v>0.23955324626827171</v>
      </c>
      <c r="AR231" s="161">
        <f t="shared" si="60"/>
        <v>0.23955324626827171</v>
      </c>
      <c r="AS231" s="161">
        <f t="shared" si="60"/>
        <v>0.23955324626827171</v>
      </c>
      <c r="AT231" s="161">
        <f t="shared" si="60"/>
        <v>0.23955324626827171</v>
      </c>
      <c r="AU231" s="161">
        <f t="shared" si="60"/>
        <v>0.23955324626827171</v>
      </c>
      <c r="AV231" s="161">
        <f t="shared" si="60"/>
        <v>0.23955324626827171</v>
      </c>
      <c r="AW231" s="161">
        <f t="shared" si="60"/>
        <v>0.23955324626827171</v>
      </c>
      <c r="AX231" s="161">
        <f t="shared" si="60"/>
        <v>0.23955324626827171</v>
      </c>
      <c r="AY231" s="161">
        <f t="shared" si="60"/>
        <v>0.23955324626827171</v>
      </c>
      <c r="AZ231" s="161">
        <f t="shared" si="60"/>
        <v>0.23955324626827171</v>
      </c>
      <c r="BA231" s="161">
        <f t="shared" si="60"/>
        <v>0.20700431995707652</v>
      </c>
      <c r="BB231" s="161">
        <f t="shared" si="60"/>
        <v>0.15920301265875103</v>
      </c>
      <c r="BC231" s="161">
        <f t="shared" si="60"/>
        <v>0.10545169980558353</v>
      </c>
      <c r="BD231" s="161">
        <f t="shared" si="60"/>
        <v>5.5555756857394618E-2</v>
      </c>
      <c r="BE231" s="161">
        <f t="shared" si="60"/>
        <v>8.8817841970012523E-16</v>
      </c>
      <c r="BF231" s="161">
        <f t="shared" si="60"/>
        <v>0</v>
      </c>
      <c r="BG231" s="161">
        <f t="shared" si="60"/>
        <v>0</v>
      </c>
      <c r="BH231" s="161">
        <f t="shared" si="60"/>
        <v>0</v>
      </c>
      <c r="BI231" s="161">
        <f t="shared" si="60"/>
        <v>0</v>
      </c>
      <c r="BJ231" s="18"/>
      <c r="BK231" s="18"/>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idden="1" outlineLevel="2">
      <c r="A232" s="18"/>
      <c r="B232" s="43" t="str">
        <f>C244</f>
        <v>132kV feeders underground</v>
      </c>
      <c r="C232" s="44"/>
      <c r="D232" s="45" t="s">
        <v>72</v>
      </c>
      <c r="E232" s="44"/>
      <c r="F232" s="46"/>
      <c r="G232" s="389">
        <f>IF(G$3&gt;A13remlife,A13value-SUM($F232:F232),IF(A13remlife="N/A","n/a",A13value/A13remlife))</f>
        <v>16.177294130320735</v>
      </c>
      <c r="H232" s="163">
        <f>IF(H$3&gt;A13remlife,A13value-SUM($F232:G232),IF(A13remlife="N/A","n/a",A13value/A13remlife))</f>
        <v>16.177294130320735</v>
      </c>
      <c r="I232" s="163">
        <f>IF(I$3&gt;A13remlife,A13value-SUM($F232:H232),IF(A13remlife="N/A","n/a",A13value/A13remlife))</f>
        <v>16.177294130320735</v>
      </c>
      <c r="J232" s="163">
        <f>IF(J$3&gt;A13remlife,A13value-SUM($F232:I232),IF(A13remlife="N/A","n/a",A13value/A13remlife))</f>
        <v>16.177294130320735</v>
      </c>
      <c r="K232" s="163">
        <f>IF(K$3&gt;A13remlife,A13value-SUM($F232:J232),IF(A13remlife="N/A","n/a",A13value/A13remlife))</f>
        <v>16.177294130320735</v>
      </c>
      <c r="L232" s="163">
        <f>IF(L$3&gt;A13remlife,A13value-SUM($F232:K232),IF(A13remlife="N/A","n/a",A13value/A13remlife))</f>
        <v>16.177294130320735</v>
      </c>
      <c r="M232" s="163">
        <f>IF(M$3&gt;A13remlife,A13value-SUM($F232:L232),IF(A13remlife="N/A","n/a",A13value/A13remlife))</f>
        <v>16.177294130320735</v>
      </c>
      <c r="N232" s="163">
        <f>IF(N$3&gt;A13remlife,A13value-SUM($F232:M232),IF(A13remlife="N/A","n/a",A13value/A13remlife))</f>
        <v>16.177294130320735</v>
      </c>
      <c r="O232" s="163">
        <f>IF(O$3&gt;A13remlife,A13value-SUM($F232:N232),IF(A13remlife="N/A","n/a",A13value/A13remlife))</f>
        <v>16.177294130320735</v>
      </c>
      <c r="P232" s="163">
        <f>IF(P$3&gt;A13remlife,A13value-SUM($F232:O232),IF(A13remlife="N/A","n/a",A13value/A13remlife))</f>
        <v>16.177294130320735</v>
      </c>
      <c r="Q232" s="163">
        <f>IF(Q$3&gt;A13remlife,A13value-SUM($F232:P232),IF(A13remlife="N/A","n/a",A13value/A13remlife))</f>
        <v>16.177294130320735</v>
      </c>
      <c r="R232" s="163">
        <f>IF(R$3&gt;A13remlife,A13value-SUM($F232:Q232),IF(A13remlife="N/A","n/a",A13value/A13remlife))</f>
        <v>16.177294130320735</v>
      </c>
      <c r="S232" s="163">
        <f>IF(S$3&gt;A13remlife,A13value-SUM($F232:R232),IF(A13remlife="N/A","n/a",A13value/A13remlife))</f>
        <v>16.177294130320735</v>
      </c>
      <c r="T232" s="163">
        <f>IF(T$3&gt;A13remlife,A13value-SUM($F232:S232),IF(A13remlife="N/A","n/a",A13value/A13remlife))</f>
        <v>16.177294130320735</v>
      </c>
      <c r="U232" s="163">
        <f>IF(U$3&gt;A13remlife,A13value-SUM($F232:T232),IF(A13remlife="N/A","n/a",A13value/A13remlife))</f>
        <v>16.177294130320735</v>
      </c>
      <c r="V232" s="163">
        <f>IF(V$3&gt;A13remlife,A13value-SUM($F232:U232),IF(A13remlife="N/A","n/a",A13value/A13remlife))</f>
        <v>16.177294130320735</v>
      </c>
      <c r="W232" s="163">
        <f>IF(W$3&gt;A13remlife,A13value-SUM($F232:V232),IF(A13remlife="N/A","n/a",A13value/A13remlife))</f>
        <v>16.177294130320735</v>
      </c>
      <c r="X232" s="163">
        <f>IF(X$3&gt;A13remlife,A13value-SUM($F232:W232),IF(A13remlife="N/A","n/a",A13value/A13remlife))</f>
        <v>16.177294130320735</v>
      </c>
      <c r="Y232" s="163">
        <f>IF(Y$3&gt;A13remlife,A13value-SUM($F232:X232),IF(A13remlife="N/A","n/a",A13value/A13remlife))</f>
        <v>16.177294130320735</v>
      </c>
      <c r="Z232" s="163">
        <f>IF(Z$3&gt;A13remlife,A13value-SUM($F232:Y232),IF(A13remlife="N/A","n/a",A13value/A13remlife))</f>
        <v>16.177294130320735</v>
      </c>
      <c r="AA232" s="163">
        <f>IF(AA$3&gt;A13remlife,A13value-SUM($F232:Z232),IF(A13remlife="N/A","n/a",A13value/A13remlife))</f>
        <v>16.177294130320735</v>
      </c>
      <c r="AB232" s="163">
        <f>IF(AB$3&gt;A13remlife,A13value-SUM($F232:AA232),IF(A13remlife="N/A","n/a",A13value/A13remlife))</f>
        <v>16.177294130320735</v>
      </c>
      <c r="AC232" s="163">
        <f>IF(AC$3&gt;A13remlife,A13value-SUM($F232:AB232),IF(A13remlife="N/A","n/a",A13value/A13remlife))</f>
        <v>16.177294130320735</v>
      </c>
      <c r="AD232" s="163">
        <f>IF(AD$3&gt;A13remlife,A13value-SUM($F232:AC232),IF(A13remlife="N/A","n/a",A13value/A13remlife))</f>
        <v>16.177294130320735</v>
      </c>
      <c r="AE232" s="163">
        <f>IF(AE$3&gt;A13remlife,A13value-SUM($F232:AD232),IF(A13remlife="N/A","n/a",A13value/A13remlife))</f>
        <v>16.177294130320735</v>
      </c>
      <c r="AF232" s="163">
        <f>IF(AF$3&gt;A13remlife,A13value-SUM($F232:AE232),IF(A13remlife="N/A","n/a",A13value/A13remlife))</f>
        <v>16.177294130320735</v>
      </c>
      <c r="AG232" s="163">
        <f>IF(AG$3&gt;A13remlife,A13value-SUM($F232:AF232),IF(A13remlife="N/A","n/a",A13value/A13remlife))</f>
        <v>16.177294130320735</v>
      </c>
      <c r="AH232" s="163">
        <f>IF(AH$3&gt;A13remlife,A13value-SUM($F232:AG232),IF(A13remlife="N/A","n/a",A13value/A13remlife))</f>
        <v>16.177294130320735</v>
      </c>
      <c r="AI232" s="163">
        <f>IF(AI$3&gt;A13remlife,A13value-SUM($F232:AH232),IF(A13remlife="N/A","n/a",A13value/A13remlife))</f>
        <v>16.177294130320735</v>
      </c>
      <c r="AJ232" s="163">
        <f>IF(AJ$3&gt;A13remlife,A13value-SUM($F232:AI232),IF(A13remlife="N/A","n/a",A13value/A13remlife))</f>
        <v>16.177294130320735</v>
      </c>
      <c r="AK232" s="163">
        <f>IF(AK$3&gt;A13remlife,A13value-SUM($F232:AJ232),IF(A13remlife="N/A","n/a",A13value/A13remlife))</f>
        <v>16.177294130320735</v>
      </c>
      <c r="AL232" s="163">
        <f>IF(AL$3&gt;A13remlife,A13value-SUM($F232:AK232),IF(A13remlife="N/A","n/a",A13value/A13remlife))</f>
        <v>16.177294130320735</v>
      </c>
      <c r="AM232" s="163">
        <f>IF(AM$3&gt;A13remlife,A13value-SUM($F232:AL232),IF(A13remlife="N/A","n/a",A13value/A13remlife))</f>
        <v>16.177294130320735</v>
      </c>
      <c r="AN232" s="163">
        <f>IF(AN$3&gt;A13remlife,A13value-SUM($F232:AM232),IF(A13remlife="N/A","n/a",A13value/A13remlife))</f>
        <v>16.177294130320735</v>
      </c>
      <c r="AO232" s="163">
        <f>IF(AO$3&gt;A13remlife,A13value-SUM($F232:AN232),IF(A13remlife="N/A","n/a",A13value/A13remlife))</f>
        <v>16.177294130320735</v>
      </c>
      <c r="AP232" s="163">
        <f>IF(AP$3&gt;A13remlife,A13value-SUM($F232:AO232),IF(A13remlife="N/A","n/a",A13value/A13remlife))</f>
        <v>16.177294130320735</v>
      </c>
      <c r="AQ232" s="163">
        <f>IF(AQ$3&gt;A13remlife,A13value-SUM($F232:AP232),IF(A13remlife="N/A","n/a",A13value/A13remlife))</f>
        <v>14.351304093533031</v>
      </c>
      <c r="AR232" s="163">
        <f>IF(AR$3&gt;A13remlife,A13value-SUM($F232:AQ232),IF(A13remlife="N/A","n/a",A13value/A13remlife))</f>
        <v>0</v>
      </c>
      <c r="AS232" s="163">
        <f>IF(AS$3&gt;A13remlife,A13value-SUM($F232:AR232),IF(A13remlife="N/A","n/a",A13value/A13remlife))</f>
        <v>0</v>
      </c>
      <c r="AT232" s="163">
        <f>IF(AT$3&gt;A13remlife,A13value-SUM($F232:AS232),IF(A13remlife="N/A","n/a",A13value/A13remlife))</f>
        <v>0</v>
      </c>
      <c r="AU232" s="163">
        <f>IF(AU$3&gt;A13remlife,A13value-SUM($F232:AT232),IF(A13remlife="N/A","n/a",A13value/A13remlife))</f>
        <v>0</v>
      </c>
      <c r="AV232" s="163">
        <f>IF(AV$3&gt;A13remlife,A13value-SUM($F232:AU232),IF(A13remlife="N/A","n/a",A13value/A13remlife))</f>
        <v>0</v>
      </c>
      <c r="AW232" s="163">
        <f>IF(AW$3&gt;A13remlife,A13value-SUM($F232:AV232),IF(A13remlife="N/A","n/a",A13value/A13remlife))</f>
        <v>0</v>
      </c>
      <c r="AX232" s="163">
        <f>IF(AX$3&gt;A13remlife,A13value-SUM($F232:AW232),IF(A13remlife="N/A","n/a",A13value/A13remlife))</f>
        <v>0</v>
      </c>
      <c r="AY232" s="163">
        <f>IF(AY$3&gt;A13remlife,A13value-SUM($F232:AX232),IF(A13remlife="N/A","n/a",A13value/A13remlife))</f>
        <v>0</v>
      </c>
      <c r="AZ232" s="163">
        <f>IF(AZ$3&gt;A13remlife,A13value-SUM($F232:AY232),IF(A13remlife="N/A","n/a",A13value/A13remlife))</f>
        <v>0</v>
      </c>
      <c r="BA232" s="163">
        <f>IF(BA$3&gt;A13remlife,A13value-SUM($F232:AZ232),IF(A13remlife="N/A","n/a",A13value/A13remlife))</f>
        <v>0</v>
      </c>
      <c r="BB232" s="163">
        <f>IF(BB$3&gt;A13remlife,A13value-SUM($F232:BA232),IF(A13remlife="N/A","n/a",A13value/A13remlife))</f>
        <v>0</v>
      </c>
      <c r="BC232" s="163">
        <f>IF(BC$3&gt;A13remlife,A13value-SUM($F232:BB232),IF(A13remlife="N/A","n/a",A13value/A13remlife))</f>
        <v>0</v>
      </c>
      <c r="BD232" s="163">
        <f>IF(BD$3&gt;A13remlife,A13value-SUM($F232:BC232),IF(A13remlife="N/A","n/a",A13value/A13remlife))</f>
        <v>0</v>
      </c>
      <c r="BE232" s="163">
        <f>IF(BE$3&gt;A13remlife,A13value-SUM($F232:BD232),IF(A13remlife="N/A","n/a",A13value/A13remlife))</f>
        <v>0</v>
      </c>
      <c r="BF232" s="163">
        <f>IF(BF$3&gt;A13remlife,A13value-SUM($F232:BE232),IF(A13remlife="N/A","n/a",A13value/A13remlife))</f>
        <v>0</v>
      </c>
      <c r="BG232" s="163">
        <f>IF(BG$3&gt;A13remlife,A13value-SUM($F232:BF232),IF(A13remlife="N/A","n/a",A13value/A13remlife))</f>
        <v>0</v>
      </c>
      <c r="BH232" s="163">
        <f>IF(BH$3&gt;A13remlife,A13value-SUM($F232:BG232),IF(A13remlife="N/A","n/a",A13value/A13remlife))</f>
        <v>0</v>
      </c>
      <c r="BI232" s="163">
        <f>IF(BI$3&gt;A13remlife,A13value-SUM($F232:BH232),IF(A13remlife="N/A","n/a",A13value/A13remlife))</f>
        <v>0</v>
      </c>
      <c r="BJ232" s="18"/>
      <c r="BK232" s="18"/>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idden="1" outlineLevel="2">
      <c r="A233" s="18"/>
      <c r="B233" s="18"/>
      <c r="C233" s="36"/>
      <c r="D233" s="479" t="s">
        <v>71</v>
      </c>
      <c r="E233" s="283">
        <v>0</v>
      </c>
      <c r="F233" s="38"/>
      <c r="G233" s="160"/>
      <c r="H233" s="164"/>
      <c r="I233" s="164"/>
      <c r="J233" s="164"/>
      <c r="K233" s="164"/>
      <c r="L233" s="164"/>
      <c r="M233" s="164"/>
      <c r="N233" s="164"/>
      <c r="O233" s="164"/>
      <c r="P233" s="164"/>
      <c r="Q233" s="164"/>
      <c r="R233" s="164"/>
      <c r="S233" s="164"/>
      <c r="T233" s="164"/>
      <c r="U233" s="164"/>
      <c r="V233" s="164"/>
      <c r="W233" s="164"/>
      <c r="X233" s="164"/>
      <c r="Y233" s="164"/>
      <c r="Z233" s="164"/>
      <c r="AA233" s="164"/>
      <c r="AB233" s="164"/>
      <c r="AC233" s="164"/>
      <c r="AD233" s="164"/>
      <c r="AE233" s="164"/>
      <c r="AF233" s="164"/>
      <c r="AG233" s="164"/>
      <c r="AH233" s="164"/>
      <c r="AI233" s="164"/>
      <c r="AJ233" s="164"/>
      <c r="AK233" s="164"/>
      <c r="AL233" s="164"/>
      <c r="AM233" s="164"/>
      <c r="AN233" s="164"/>
      <c r="AO233" s="164"/>
      <c r="AP233" s="164"/>
      <c r="AQ233" s="164"/>
      <c r="AR233" s="164"/>
      <c r="AS233" s="164"/>
      <c r="AT233" s="164"/>
      <c r="AU233" s="164"/>
      <c r="AV233" s="164"/>
      <c r="AW233" s="164"/>
      <c r="AX233" s="164"/>
      <c r="AY233" s="164"/>
      <c r="AZ233" s="164"/>
      <c r="BA233" s="164"/>
      <c r="BB233" s="164"/>
      <c r="BC233" s="164"/>
      <c r="BD233" s="164"/>
      <c r="BE233" s="164"/>
      <c r="BF233" s="164"/>
      <c r="BG233" s="164"/>
      <c r="BH233" s="164"/>
      <c r="BI233" s="164"/>
      <c r="BJ233" s="18"/>
      <c r="BK233" s="18"/>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idden="1" outlineLevel="2">
      <c r="A234" s="18"/>
      <c r="B234" s="18"/>
      <c r="C234" s="36"/>
      <c r="D234" s="479"/>
      <c r="E234" s="283">
        <v>1</v>
      </c>
      <c r="F234" s="38"/>
      <c r="G234" s="390"/>
      <c r="H234" s="164">
        <f>IF(A13stdlife="n/a","n/a",IF(H$3&gt;(A13stdlife+$E234),(Input!$G$155*(1+rvanilla)^0.5)-SUM($G234:G234),(Input!$G$155*(1+rvanilla)^0.5)/A13stdlife))</f>
        <v>0.98602872664149577</v>
      </c>
      <c r="I234" s="164">
        <f>IF(A13stdlife="n/a","n/a",IF(I$3&gt;(A13stdlife+$E234),(Input!$G$155*(1+rvanilla)^0.5)-SUM($G234:H234),(Input!$G$155*(1+rvanilla)^0.5)/A13stdlife))</f>
        <v>0.98602872664149577</v>
      </c>
      <c r="J234" s="164">
        <f>IF(A13stdlife="n/a","n/a",IF(J$3&gt;(A13stdlife+$E234),(Input!$G$155*(1+rvanilla)^0.5)-SUM($G234:I234),(Input!$G$155*(1+rvanilla)^0.5)/A13stdlife))</f>
        <v>0.98602872664149577</v>
      </c>
      <c r="K234" s="164">
        <f>IF(A13stdlife="n/a","n/a",IF(K$3&gt;(A13stdlife+$E234),(Input!$G$155*(1+rvanilla)^0.5)-SUM($G234:J234),(Input!$G$155*(1+rvanilla)^0.5)/A13stdlife))</f>
        <v>0.98602872664149577</v>
      </c>
      <c r="L234" s="164">
        <f>IF(A13stdlife="n/a","n/a",IF(L$3&gt;(A13stdlife+$E234),(Input!$G$155*(1+rvanilla)^0.5)-SUM($G234:K234),(Input!$G$155*(1+rvanilla)^0.5)/A13stdlife))</f>
        <v>0.98602872664149577</v>
      </c>
      <c r="M234" s="164">
        <f>IF(A13stdlife="n/a","n/a",IF(M$3&gt;(A13stdlife+$E234),(Input!$G$155*(1+rvanilla)^0.5)-SUM($G234:L234),(Input!$G$155*(1+rvanilla)^0.5)/A13stdlife))</f>
        <v>0.98602872664149577</v>
      </c>
      <c r="N234" s="164">
        <f>IF(A13stdlife="n/a","n/a",IF(N$3&gt;(A13stdlife+$E234),(Input!$G$155*(1+rvanilla)^0.5)-SUM($G234:M234),(Input!$G$155*(1+rvanilla)^0.5)/A13stdlife))</f>
        <v>0.98602872664149577</v>
      </c>
      <c r="O234" s="164">
        <f>IF(A13stdlife="n/a","n/a",IF(O$3&gt;(A13stdlife+$E234),(Input!$G$155*(1+rvanilla)^0.5)-SUM($G234:N234),(Input!$G$155*(1+rvanilla)^0.5)/A13stdlife))</f>
        <v>0.98602872664149577</v>
      </c>
      <c r="P234" s="164">
        <f>IF(A13stdlife="n/a","n/a",IF(P$3&gt;(A13stdlife+$E234),(Input!$G$155*(1+rvanilla)^0.5)-SUM($G234:O234),(Input!$G$155*(1+rvanilla)^0.5)/A13stdlife))</f>
        <v>0.98602872664149577</v>
      </c>
      <c r="Q234" s="164">
        <f>IF(A13stdlife="n/a","n/a",IF(Q$3&gt;(A13stdlife+$E234),(Input!$G$155*(1+rvanilla)^0.5)-SUM($G234:P234),(Input!$G$155*(1+rvanilla)^0.5)/A13stdlife))</f>
        <v>0.98602872664149577</v>
      </c>
      <c r="R234" s="164">
        <f>IF(A13stdlife="n/a","n/a",IF(R$3&gt;(A13stdlife+$E234),(Input!$G$155*(1+rvanilla)^0.5)-SUM($G234:Q234),(Input!$G$155*(1+rvanilla)^0.5)/A13stdlife))</f>
        <v>0.98602872664149577</v>
      </c>
      <c r="S234" s="164">
        <f>IF(A13stdlife="n/a","n/a",IF(S$3&gt;(A13stdlife+$E234),(Input!$G$155*(1+rvanilla)^0.5)-SUM($G234:R234),(Input!$G$155*(1+rvanilla)^0.5)/A13stdlife))</f>
        <v>0.98602872664149577</v>
      </c>
      <c r="T234" s="164">
        <f>IF(A13stdlife="n/a","n/a",IF(T$3&gt;(A13stdlife+$E234),(Input!$G$155*(1+rvanilla)^0.5)-SUM($G234:S234),(Input!$G$155*(1+rvanilla)^0.5)/A13stdlife))</f>
        <v>0.98602872664149577</v>
      </c>
      <c r="U234" s="164">
        <f>IF(A13stdlife="n/a","n/a",IF(U$3&gt;(A13stdlife+$E234),(Input!$G$155*(1+rvanilla)^0.5)-SUM($G234:T234),(Input!$G$155*(1+rvanilla)^0.5)/A13stdlife))</f>
        <v>0.98602872664149577</v>
      </c>
      <c r="V234" s="164">
        <f>IF(A13stdlife="n/a","n/a",IF(V$3&gt;(A13stdlife+$E234),(Input!$G$155*(1+rvanilla)^0.5)-SUM($G234:U234),(Input!$G$155*(1+rvanilla)^0.5)/A13stdlife))</f>
        <v>0.98602872664149577</v>
      </c>
      <c r="W234" s="164">
        <f>IF(A13stdlife="n/a","n/a",IF(W$3&gt;(A13stdlife+$E234),(Input!$G$155*(1+rvanilla)^0.5)-SUM($G234:V234),(Input!$G$155*(1+rvanilla)^0.5)/A13stdlife))</f>
        <v>0.98602872664149577</v>
      </c>
      <c r="X234" s="164">
        <f>IF(A13stdlife="n/a","n/a",IF(X$3&gt;(A13stdlife+$E234),(Input!$G$155*(1+rvanilla)^0.5)-SUM($G234:W234),(Input!$G$155*(1+rvanilla)^0.5)/A13stdlife))</f>
        <v>0.98602872664149577</v>
      </c>
      <c r="Y234" s="164">
        <f>IF(A13stdlife="n/a","n/a",IF(Y$3&gt;(A13stdlife+$E234),(Input!$G$155*(1+rvanilla)^0.5)-SUM($G234:X234),(Input!$G$155*(1+rvanilla)^0.5)/A13stdlife))</f>
        <v>0.98602872664149577</v>
      </c>
      <c r="Z234" s="164">
        <f>IF(A13stdlife="n/a","n/a",IF(Z$3&gt;(A13stdlife+$E234),(Input!$G$155*(1+rvanilla)^0.5)-SUM($G234:Y234),(Input!$G$155*(1+rvanilla)^0.5)/A13stdlife))</f>
        <v>0.98602872664149577</v>
      </c>
      <c r="AA234" s="164">
        <f>IF(A13stdlife="n/a","n/a",IF(AA$3&gt;(A13stdlife+$E234),(Input!$G$155*(1+rvanilla)^0.5)-SUM($G234:Z234),(Input!$G$155*(1+rvanilla)^0.5)/A13stdlife))</f>
        <v>0.98602872664149577</v>
      </c>
      <c r="AB234" s="164">
        <f>IF(A13stdlife="n/a","n/a",IF(AB$3&gt;(A13stdlife+$E234),(Input!$G$155*(1+rvanilla)^0.5)-SUM($G234:AA234),(Input!$G$155*(1+rvanilla)^0.5)/A13stdlife))</f>
        <v>0.98602872664149577</v>
      </c>
      <c r="AC234" s="164">
        <f>IF(A13stdlife="n/a","n/a",IF(AC$3&gt;(A13stdlife+$E234),(Input!$G$155*(1+rvanilla)^0.5)-SUM($G234:AB234),(Input!$G$155*(1+rvanilla)^0.5)/A13stdlife))</f>
        <v>0.98602872664149577</v>
      </c>
      <c r="AD234" s="164">
        <f>IF(A13stdlife="n/a","n/a",IF(AD$3&gt;(A13stdlife+$E234),(Input!$G$155*(1+rvanilla)^0.5)-SUM($G234:AC234),(Input!$G$155*(1+rvanilla)^0.5)/A13stdlife))</f>
        <v>0.98602872664149577</v>
      </c>
      <c r="AE234" s="164">
        <f>IF(A13stdlife="n/a","n/a",IF(AE$3&gt;(A13stdlife+$E234),(Input!$G$155*(1+rvanilla)^0.5)-SUM($G234:AD234),(Input!$G$155*(1+rvanilla)^0.5)/A13stdlife))</f>
        <v>0.98602872664149577</v>
      </c>
      <c r="AF234" s="164">
        <f>IF(A13stdlife="n/a","n/a",IF(AF$3&gt;(A13stdlife+$E234),(Input!$G$155*(1+rvanilla)^0.5)-SUM($G234:AE234),(Input!$G$155*(1+rvanilla)^0.5)/A13stdlife))</f>
        <v>0.98602872664149577</v>
      </c>
      <c r="AG234" s="164">
        <f>IF(A13stdlife="n/a","n/a",IF(AG$3&gt;(A13stdlife+$E234),(Input!$G$155*(1+rvanilla)^0.5)-SUM($G234:AF234),(Input!$G$155*(1+rvanilla)^0.5)/A13stdlife))</f>
        <v>0.98602872664149577</v>
      </c>
      <c r="AH234" s="164">
        <f>IF(A13stdlife="n/a","n/a",IF(AH$3&gt;(A13stdlife+$E234),(Input!$G$155*(1+rvanilla)^0.5)-SUM($G234:AG234),(Input!$G$155*(1+rvanilla)^0.5)/A13stdlife))</f>
        <v>0.98602872664149577</v>
      </c>
      <c r="AI234" s="164">
        <f>IF(A13stdlife="n/a","n/a",IF(AI$3&gt;(A13stdlife+$E234),(Input!$G$155*(1+rvanilla)^0.5)-SUM($G234:AH234),(Input!$G$155*(1+rvanilla)^0.5)/A13stdlife))</f>
        <v>0.98602872664149577</v>
      </c>
      <c r="AJ234" s="164">
        <f>IF(A13stdlife="n/a","n/a",IF(AJ$3&gt;(A13stdlife+$E234),(Input!$G$155*(1+rvanilla)^0.5)-SUM($G234:AI234),(Input!$G$155*(1+rvanilla)^0.5)/A13stdlife))</f>
        <v>0.98602872664149577</v>
      </c>
      <c r="AK234" s="164">
        <f>IF(A13stdlife="n/a","n/a",IF(AK$3&gt;(A13stdlife+$E234),(Input!$G$155*(1+rvanilla)^0.5)-SUM($G234:AJ234),(Input!$G$155*(1+rvanilla)^0.5)/A13stdlife))</f>
        <v>0.98602872664149577</v>
      </c>
      <c r="AL234" s="164">
        <f>IF(A13stdlife="n/a","n/a",IF(AL$3&gt;(A13stdlife+$E234),(Input!$G$155*(1+rvanilla)^0.5)-SUM($G234:AK234),(Input!$G$155*(1+rvanilla)^0.5)/A13stdlife))</f>
        <v>0.98602872664149577</v>
      </c>
      <c r="AM234" s="164">
        <f>IF(A13stdlife="n/a","n/a",IF(AM$3&gt;(A13stdlife+$E234),(Input!$G$155*(1+rvanilla)^0.5)-SUM($G234:AL234),(Input!$G$155*(1+rvanilla)^0.5)/A13stdlife))</f>
        <v>0.98602872664149577</v>
      </c>
      <c r="AN234" s="164">
        <f>IF(A13stdlife="n/a","n/a",IF(AN$3&gt;(A13stdlife+$E234),(Input!$G$155*(1+rvanilla)^0.5)-SUM($G234:AM234),(Input!$G$155*(1+rvanilla)^0.5)/A13stdlife))</f>
        <v>0.98602872664149577</v>
      </c>
      <c r="AO234" s="164">
        <f>IF(A13stdlife="n/a","n/a",IF(AO$3&gt;(A13stdlife+$E234),(Input!$G$155*(1+rvanilla)^0.5)-SUM($G234:AN234),(Input!$G$155*(1+rvanilla)^0.5)/A13stdlife))</f>
        <v>0.98602872664149577</v>
      </c>
      <c r="AP234" s="164">
        <f>IF(A13stdlife="n/a","n/a",IF(AP$3&gt;(A13stdlife+$E234),(Input!$G$155*(1+rvanilla)^0.5)-SUM($G234:AO234),(Input!$G$155*(1+rvanilla)^0.5)/A13stdlife))</f>
        <v>0.98602872664149577</v>
      </c>
      <c r="AQ234" s="164">
        <f>IF(A13stdlife="n/a","n/a",IF(AQ$3&gt;(A13stdlife+$E234),(Input!$G$155*(1+rvanilla)^0.5)-SUM($G234:AP234),(Input!$G$155*(1+rvanilla)^0.5)/A13stdlife))</f>
        <v>0.98602872664149577</v>
      </c>
      <c r="AR234" s="164">
        <f>IF(A13stdlife="n/a","n/a",IF(AR$3&gt;(A13stdlife+$E234),(Input!$G$155*(1+rvanilla)^0.5)-SUM($G234:AQ234),(Input!$G$155*(1+rvanilla)^0.5)/A13stdlife))</f>
        <v>0.98602872664149577</v>
      </c>
      <c r="AS234" s="164">
        <f>IF(A13stdlife="n/a","n/a",IF(AS$3&gt;(A13stdlife+$E234),(Input!$G$155*(1+rvanilla)^0.5)-SUM($G234:AR234),(Input!$G$155*(1+rvanilla)^0.5)/A13stdlife))</f>
        <v>0.98602872664149577</v>
      </c>
      <c r="AT234" s="164">
        <f>IF(A13stdlife="n/a","n/a",IF(AT$3&gt;(A13stdlife+$E234),(Input!$G$155*(1+rvanilla)^0.5)-SUM($G234:AS234),(Input!$G$155*(1+rvanilla)^0.5)/A13stdlife))</f>
        <v>0.98602872664149577</v>
      </c>
      <c r="AU234" s="164">
        <f>IF(A13stdlife="n/a","n/a",IF(AU$3&gt;(A13stdlife+$E234),(Input!$G$155*(1+rvanilla)^0.5)-SUM($G234:AT234),(Input!$G$155*(1+rvanilla)^0.5)/A13stdlife))</f>
        <v>0.98602872664149577</v>
      </c>
      <c r="AV234" s="164">
        <f>IF(A13stdlife="n/a","n/a",IF(AV$3&gt;(A13stdlife+$E234),(Input!$G$155*(1+rvanilla)^0.5)-SUM($G234:AU234),(Input!$G$155*(1+rvanilla)^0.5)/A13stdlife))</f>
        <v>0.98602872664149577</v>
      </c>
      <c r="AW234" s="164">
        <f>IF(A13stdlife="n/a","n/a",IF(AW$3&gt;(A13stdlife+$E234),(Input!$G$155*(1+rvanilla)^0.5)-SUM($G234:AV234),(Input!$G$155*(1+rvanilla)^0.5)/A13stdlife))</f>
        <v>0.98602872664149577</v>
      </c>
      <c r="AX234" s="164">
        <f>IF(A13stdlife="n/a","n/a",IF(AX$3&gt;(A13stdlife+$E234),(Input!$G$155*(1+rvanilla)^0.5)-SUM($G234:AW234),(Input!$G$155*(1+rvanilla)^0.5)/A13stdlife))</f>
        <v>0.98602872664149577</v>
      </c>
      <c r="AY234" s="164">
        <f>IF(A13stdlife="n/a","n/a",IF(AY$3&gt;(A13stdlife+$E234),(Input!$G$155*(1+rvanilla)^0.5)-SUM($G234:AX234),(Input!$G$155*(1+rvanilla)^0.5)/A13stdlife))</f>
        <v>0.98602872664149577</v>
      </c>
      <c r="AZ234" s="164">
        <f>IF(A13stdlife="n/a","n/a",IF(AZ$3&gt;(A13stdlife+$E234),(Input!$G$155*(1+rvanilla)^0.5)-SUM($G234:AY234),(Input!$G$155*(1+rvanilla)^0.5)/A13stdlife))</f>
        <v>0.98602872664149577</v>
      </c>
      <c r="BA234" s="164">
        <f>IF(A13stdlife="n/a","n/a",IF(BA$3&gt;(A13stdlife+$E234),(Input!$G$155*(1+rvanilla)^0.5)-SUM($G234:AZ234),(Input!$G$155*(1+rvanilla)^0.5)/A13stdlife))</f>
        <v>2.1316282072803006E-14</v>
      </c>
      <c r="BB234" s="164">
        <f>IF(A13stdlife="n/a","n/a",IF(BB$3&gt;(A13stdlife+$E234),(Input!$G$155*(1+rvanilla)^0.5)-SUM($G234:BA234),(Input!$G$155*(1+rvanilla)^0.5)/A13stdlife))</f>
        <v>0</v>
      </c>
      <c r="BC234" s="164">
        <f>IF(A13stdlife="n/a","n/a",IF(BC$3&gt;(A13stdlife+$E234),(Input!$G$155*(1+rvanilla)^0.5)-SUM($G234:BB234),(Input!$G$155*(1+rvanilla)^0.5)/A13stdlife))</f>
        <v>0</v>
      </c>
      <c r="BD234" s="164">
        <f>IF(A13stdlife="n/a","n/a",IF(BD$3&gt;(A13stdlife+$E234),(Input!$G$155*(1+rvanilla)^0.5)-SUM($G234:BC234),(Input!$G$155*(1+rvanilla)^0.5)/A13stdlife))</f>
        <v>0</v>
      </c>
      <c r="BE234" s="164">
        <f>IF(A13stdlife="n/a","n/a",IF(BE$3&gt;(A13stdlife+$E234),(Input!$G$155*(1+rvanilla)^0.5)-SUM($G234:BD234),(Input!$G$155*(1+rvanilla)^0.5)/A13stdlife))</f>
        <v>0</v>
      </c>
      <c r="BF234" s="164">
        <f>IF(A13stdlife="n/a","n/a",IF(BF$3&gt;(A13stdlife+$E234),(Input!$G$155*(1+rvanilla)^0.5)-SUM($G234:BE234),(Input!$G$155*(1+rvanilla)^0.5)/A13stdlife))</f>
        <v>0</v>
      </c>
      <c r="BG234" s="164">
        <f>IF(A13stdlife="n/a","n/a",IF(BG$3&gt;(A13stdlife+$E234),(Input!$G$155*(1+rvanilla)^0.5)-SUM($G234:BF234),(Input!$G$155*(1+rvanilla)^0.5)/A13stdlife))</f>
        <v>0</v>
      </c>
      <c r="BH234" s="164">
        <f>IF(A13stdlife="n/a","n/a",IF(BH$3&gt;(A13stdlife+$E234),(Input!$G$155*(1+rvanilla)^0.5)-SUM($G234:BG234),(Input!$G$155*(1+rvanilla)^0.5)/A13stdlife))</f>
        <v>0</v>
      </c>
      <c r="BI234" s="164">
        <f>IF(A13stdlife="n/a","n/a",IF(BI$3&gt;(A13stdlife+$E234),(Input!$G$155*(1+rvanilla)^0.5)-SUM($G234:BH234),(Input!$G$155*(1+rvanilla)^0.5)/A13stdlife))</f>
        <v>0</v>
      </c>
      <c r="BJ234" s="18"/>
      <c r="BK234" s="18"/>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idden="1" outlineLevel="2">
      <c r="A235" s="18"/>
      <c r="B235" s="18"/>
      <c r="C235" s="36"/>
      <c r="D235" s="479"/>
      <c r="E235" s="283">
        <v>2</v>
      </c>
      <c r="F235" s="38"/>
      <c r="G235" s="391"/>
      <c r="H235" s="307"/>
      <c r="I235" s="164">
        <f>IF(A13stdlife="n/a","n/a",IF(I$3&gt;(A13stdlife+$E235),(Input!$H$155*(1+rvanilla)^0.5)-SUM($H235:H235),(Input!$H$155*(1+rvanilla)^0.5)/A13stdlife))</f>
        <v>0.64109436844846113</v>
      </c>
      <c r="J235" s="164">
        <f>IF(A13stdlife="n/a","n/a",IF(J$3&gt;(A13stdlife+$E235),(Input!$H$155*(1+rvanilla)^0.5)-SUM($H235:I235),(Input!$H$155*(1+rvanilla)^0.5)/A13stdlife))</f>
        <v>0.64109436844846113</v>
      </c>
      <c r="K235" s="164">
        <f>IF(A13stdlife="n/a","n/a",IF(K$3&gt;(A13stdlife+$E235),(Input!$H$155*(1+rvanilla)^0.5)-SUM($H235:J235),(Input!$H$155*(1+rvanilla)^0.5)/A13stdlife))</f>
        <v>0.64109436844846113</v>
      </c>
      <c r="L235" s="164">
        <f>IF(A13stdlife="n/a","n/a",IF(L$3&gt;(A13stdlife+$E235),(Input!$H$155*(1+rvanilla)^0.5)-SUM($H235:K235),(Input!$H$155*(1+rvanilla)^0.5)/A13stdlife))</f>
        <v>0.64109436844846113</v>
      </c>
      <c r="M235" s="164">
        <f>IF(A13stdlife="n/a","n/a",IF(M$3&gt;(A13stdlife+$E235),(Input!$H$155*(1+rvanilla)^0.5)-SUM($H235:L235),(Input!$H$155*(1+rvanilla)^0.5)/A13stdlife))</f>
        <v>0.64109436844846113</v>
      </c>
      <c r="N235" s="164">
        <f>IF(A13stdlife="n/a","n/a",IF(N$3&gt;(A13stdlife+$E235),(Input!$H$155*(1+rvanilla)^0.5)-SUM($H235:M235),(Input!$H$155*(1+rvanilla)^0.5)/A13stdlife))</f>
        <v>0.64109436844846113</v>
      </c>
      <c r="O235" s="164">
        <f>IF(A13stdlife="n/a","n/a",IF(O$3&gt;(A13stdlife+$E235),(Input!$H$155*(1+rvanilla)^0.5)-SUM($H235:N235),(Input!$H$155*(1+rvanilla)^0.5)/A13stdlife))</f>
        <v>0.64109436844846113</v>
      </c>
      <c r="P235" s="164">
        <f>IF(A13stdlife="n/a","n/a",IF(P$3&gt;(A13stdlife+$E235),(Input!$H$155*(1+rvanilla)^0.5)-SUM($H235:O235),(Input!$H$155*(1+rvanilla)^0.5)/A13stdlife))</f>
        <v>0.64109436844846113</v>
      </c>
      <c r="Q235" s="164">
        <f>IF(A13stdlife="n/a","n/a",IF(Q$3&gt;(A13stdlife+$E235),(Input!$H$155*(1+rvanilla)^0.5)-SUM($H235:P235),(Input!$H$155*(1+rvanilla)^0.5)/A13stdlife))</f>
        <v>0.64109436844846113</v>
      </c>
      <c r="R235" s="164">
        <f>IF(A13stdlife="n/a","n/a",IF(R$3&gt;(A13stdlife+$E235),(Input!$H$155*(1+rvanilla)^0.5)-SUM($H235:Q235),(Input!$H$155*(1+rvanilla)^0.5)/A13stdlife))</f>
        <v>0.64109436844846113</v>
      </c>
      <c r="S235" s="164">
        <f>IF(A13stdlife="n/a","n/a",IF(S$3&gt;(A13stdlife+$E235),(Input!$H$155*(1+rvanilla)^0.5)-SUM($H235:R235),(Input!$H$155*(1+rvanilla)^0.5)/A13stdlife))</f>
        <v>0.64109436844846113</v>
      </c>
      <c r="T235" s="164">
        <f>IF(A13stdlife="n/a","n/a",IF(T$3&gt;(A13stdlife+$E235),(Input!$H$155*(1+rvanilla)^0.5)-SUM($H235:S235),(Input!$H$155*(1+rvanilla)^0.5)/A13stdlife))</f>
        <v>0.64109436844846113</v>
      </c>
      <c r="U235" s="164">
        <f>IF(A13stdlife="n/a","n/a",IF(U$3&gt;(A13stdlife+$E235),(Input!$H$155*(1+rvanilla)^0.5)-SUM($H235:T235),(Input!$H$155*(1+rvanilla)^0.5)/A13stdlife))</f>
        <v>0.64109436844846113</v>
      </c>
      <c r="V235" s="164">
        <f>IF(A13stdlife="n/a","n/a",IF(V$3&gt;(A13stdlife+$E235),(Input!$H$155*(1+rvanilla)^0.5)-SUM($H235:U235),(Input!$H$155*(1+rvanilla)^0.5)/A13stdlife))</f>
        <v>0.64109436844846113</v>
      </c>
      <c r="W235" s="164">
        <f>IF(A13stdlife="n/a","n/a",IF(W$3&gt;(A13stdlife+$E235),(Input!$H$155*(1+rvanilla)^0.5)-SUM($H235:V235),(Input!$H$155*(1+rvanilla)^0.5)/A13stdlife))</f>
        <v>0.64109436844846113</v>
      </c>
      <c r="X235" s="164">
        <f>IF(A13stdlife="n/a","n/a",IF(X$3&gt;(A13stdlife+$E235),(Input!$H$155*(1+rvanilla)^0.5)-SUM($H235:W235),(Input!$H$155*(1+rvanilla)^0.5)/A13stdlife))</f>
        <v>0.64109436844846113</v>
      </c>
      <c r="Y235" s="164">
        <f>IF(A13stdlife="n/a","n/a",IF(Y$3&gt;(A13stdlife+$E235),(Input!$H$155*(1+rvanilla)^0.5)-SUM($H235:X235),(Input!$H$155*(1+rvanilla)^0.5)/A13stdlife))</f>
        <v>0.64109436844846113</v>
      </c>
      <c r="Z235" s="164">
        <f>IF(A13stdlife="n/a","n/a",IF(Z$3&gt;(A13stdlife+$E235),(Input!$H$155*(1+rvanilla)^0.5)-SUM($H235:Y235),(Input!$H$155*(1+rvanilla)^0.5)/A13stdlife))</f>
        <v>0.64109436844846113</v>
      </c>
      <c r="AA235" s="164">
        <f>IF(A13stdlife="n/a","n/a",IF(AA$3&gt;(A13stdlife+$E235),(Input!$H$155*(1+rvanilla)^0.5)-SUM($H235:Z235),(Input!$H$155*(1+rvanilla)^0.5)/A13stdlife))</f>
        <v>0.64109436844846113</v>
      </c>
      <c r="AB235" s="164">
        <f>IF(A13stdlife="n/a","n/a",IF(AB$3&gt;(A13stdlife+$E235),(Input!$H$155*(1+rvanilla)^0.5)-SUM($H235:AA235),(Input!$H$155*(1+rvanilla)^0.5)/A13stdlife))</f>
        <v>0.64109436844846113</v>
      </c>
      <c r="AC235" s="164">
        <f>IF(A13stdlife="n/a","n/a",IF(AC$3&gt;(A13stdlife+$E235),(Input!$H$155*(1+rvanilla)^0.5)-SUM($H235:AB235),(Input!$H$155*(1+rvanilla)^0.5)/A13stdlife))</f>
        <v>0.64109436844846113</v>
      </c>
      <c r="AD235" s="164">
        <f>IF(A13stdlife="n/a","n/a",IF(AD$3&gt;(A13stdlife+$E235),(Input!$H$155*(1+rvanilla)^0.5)-SUM($H235:AC235),(Input!$H$155*(1+rvanilla)^0.5)/A13stdlife))</f>
        <v>0.64109436844846113</v>
      </c>
      <c r="AE235" s="164">
        <f>IF(A13stdlife="n/a","n/a",IF(AE$3&gt;(A13stdlife+$E235),(Input!$H$155*(1+rvanilla)^0.5)-SUM($H235:AD235),(Input!$H$155*(1+rvanilla)^0.5)/A13stdlife))</f>
        <v>0.64109436844846113</v>
      </c>
      <c r="AF235" s="164">
        <f>IF(A13stdlife="n/a","n/a",IF(AF$3&gt;(A13stdlife+$E235),(Input!$H$155*(1+rvanilla)^0.5)-SUM($H235:AE235),(Input!$H$155*(1+rvanilla)^0.5)/A13stdlife))</f>
        <v>0.64109436844846113</v>
      </c>
      <c r="AG235" s="164">
        <f>IF(A13stdlife="n/a","n/a",IF(AG$3&gt;(A13stdlife+$E235),(Input!$H$155*(1+rvanilla)^0.5)-SUM($H235:AF235),(Input!$H$155*(1+rvanilla)^0.5)/A13stdlife))</f>
        <v>0.64109436844846113</v>
      </c>
      <c r="AH235" s="164">
        <f>IF(A13stdlife="n/a","n/a",IF(AH$3&gt;(A13stdlife+$E235),(Input!$H$155*(1+rvanilla)^0.5)-SUM($H235:AG235),(Input!$H$155*(1+rvanilla)^0.5)/A13stdlife))</f>
        <v>0.64109436844846113</v>
      </c>
      <c r="AI235" s="164">
        <f>IF(A13stdlife="n/a","n/a",IF(AI$3&gt;(A13stdlife+$E235),(Input!$H$155*(1+rvanilla)^0.5)-SUM($H235:AH235),(Input!$H$155*(1+rvanilla)^0.5)/A13stdlife))</f>
        <v>0.64109436844846113</v>
      </c>
      <c r="AJ235" s="164">
        <f>IF(A13stdlife="n/a","n/a",IF(AJ$3&gt;(A13stdlife+$E235),(Input!$H$155*(1+rvanilla)^0.5)-SUM($H235:AI235),(Input!$H$155*(1+rvanilla)^0.5)/A13stdlife))</f>
        <v>0.64109436844846113</v>
      </c>
      <c r="AK235" s="164">
        <f>IF(A13stdlife="n/a","n/a",IF(AK$3&gt;(A13stdlife+$E235),(Input!$H$155*(1+rvanilla)^0.5)-SUM($H235:AJ235),(Input!$H$155*(1+rvanilla)^0.5)/A13stdlife))</f>
        <v>0.64109436844846113</v>
      </c>
      <c r="AL235" s="164">
        <f>IF(A13stdlife="n/a","n/a",IF(AL$3&gt;(A13stdlife+$E235),(Input!$H$155*(1+rvanilla)^0.5)-SUM($H235:AK235),(Input!$H$155*(1+rvanilla)^0.5)/A13stdlife))</f>
        <v>0.64109436844846113</v>
      </c>
      <c r="AM235" s="164">
        <f>IF(A13stdlife="n/a","n/a",IF(AM$3&gt;(A13stdlife+$E235),(Input!$H$155*(1+rvanilla)^0.5)-SUM($H235:AL235),(Input!$H$155*(1+rvanilla)^0.5)/A13stdlife))</f>
        <v>0.64109436844846113</v>
      </c>
      <c r="AN235" s="164">
        <f>IF(A13stdlife="n/a","n/a",IF(AN$3&gt;(A13stdlife+$E235),(Input!$H$155*(1+rvanilla)^0.5)-SUM($H235:AM235),(Input!$H$155*(1+rvanilla)^0.5)/A13stdlife))</f>
        <v>0.64109436844846113</v>
      </c>
      <c r="AO235" s="164">
        <f>IF(A13stdlife="n/a","n/a",IF(AO$3&gt;(A13stdlife+$E235),(Input!$H$155*(1+rvanilla)^0.5)-SUM($H235:AN235),(Input!$H$155*(1+rvanilla)^0.5)/A13stdlife))</f>
        <v>0.64109436844846113</v>
      </c>
      <c r="AP235" s="164">
        <f>IF(A13stdlife="n/a","n/a",IF(AP$3&gt;(A13stdlife+$E235),(Input!$H$155*(1+rvanilla)^0.5)-SUM($H235:AO235),(Input!$H$155*(1+rvanilla)^0.5)/A13stdlife))</f>
        <v>0.64109436844846113</v>
      </c>
      <c r="AQ235" s="164">
        <f>IF(A13stdlife="n/a","n/a",IF(AQ$3&gt;(A13stdlife+$E235),(Input!$H$155*(1+rvanilla)^0.5)-SUM($H235:AP235),(Input!$H$155*(1+rvanilla)^0.5)/A13stdlife))</f>
        <v>0.64109436844846113</v>
      </c>
      <c r="AR235" s="164">
        <f>IF(A13stdlife="n/a","n/a",IF(AR$3&gt;(A13stdlife+$E235),(Input!$H$155*(1+rvanilla)^0.5)-SUM($H235:AQ235),(Input!$H$155*(1+rvanilla)^0.5)/A13stdlife))</f>
        <v>0.64109436844846113</v>
      </c>
      <c r="AS235" s="164">
        <f>IF(A13stdlife="n/a","n/a",IF(AS$3&gt;(A13stdlife+$E235),(Input!$H$155*(1+rvanilla)^0.5)-SUM($H235:AR235),(Input!$H$155*(1+rvanilla)^0.5)/A13stdlife))</f>
        <v>0.64109436844846113</v>
      </c>
      <c r="AT235" s="164">
        <f>IF(A13stdlife="n/a","n/a",IF(AT$3&gt;(A13stdlife+$E235),(Input!$H$155*(1+rvanilla)^0.5)-SUM($H235:AS235),(Input!$H$155*(1+rvanilla)^0.5)/A13stdlife))</f>
        <v>0.64109436844846113</v>
      </c>
      <c r="AU235" s="164">
        <f>IF(A13stdlife="n/a","n/a",IF(AU$3&gt;(A13stdlife+$E235),(Input!$H$155*(1+rvanilla)^0.5)-SUM($H235:AT235),(Input!$H$155*(1+rvanilla)^0.5)/A13stdlife))</f>
        <v>0.64109436844846113</v>
      </c>
      <c r="AV235" s="164">
        <f>IF(A13stdlife="n/a","n/a",IF(AV$3&gt;(A13stdlife+$E235),(Input!$H$155*(1+rvanilla)^0.5)-SUM($H235:AU235),(Input!$H$155*(1+rvanilla)^0.5)/A13stdlife))</f>
        <v>0.64109436844846113</v>
      </c>
      <c r="AW235" s="164">
        <f>IF(A13stdlife="n/a","n/a",IF(AW$3&gt;(A13stdlife+$E235),(Input!$H$155*(1+rvanilla)^0.5)-SUM($H235:AV235),(Input!$H$155*(1+rvanilla)^0.5)/A13stdlife))</f>
        <v>0.64109436844846113</v>
      </c>
      <c r="AX235" s="164">
        <f>IF(A13stdlife="n/a","n/a",IF(AX$3&gt;(A13stdlife+$E235),(Input!$H$155*(1+rvanilla)^0.5)-SUM($H235:AW235),(Input!$H$155*(1+rvanilla)^0.5)/A13stdlife))</f>
        <v>0.64109436844846113</v>
      </c>
      <c r="AY235" s="164">
        <f>IF(A13stdlife="n/a","n/a",IF(AY$3&gt;(A13stdlife+$E235),(Input!$H$155*(1+rvanilla)^0.5)-SUM($H235:AX235),(Input!$H$155*(1+rvanilla)^0.5)/A13stdlife))</f>
        <v>0.64109436844846113</v>
      </c>
      <c r="AZ235" s="164">
        <f>IF(A13stdlife="n/a","n/a",IF(AZ$3&gt;(A13stdlife+$E235),(Input!$H$155*(1+rvanilla)^0.5)-SUM($H235:AY235),(Input!$H$155*(1+rvanilla)^0.5)/A13stdlife))</f>
        <v>0.64109436844846113</v>
      </c>
      <c r="BA235" s="164">
        <f>IF(A13stdlife="n/a","n/a",IF(BA$3&gt;(A13stdlife+$E235),(Input!$H$155*(1+rvanilla)^0.5)-SUM($H235:AZ235),(Input!$H$155*(1+rvanilla)^0.5)/A13stdlife))</f>
        <v>0.64109436844846113</v>
      </c>
      <c r="BB235" s="164">
        <f>IF(A13stdlife="n/a","n/a",IF(BB$3&gt;(A13stdlife+$E235),(Input!$H$155*(1+rvanilla)^0.5)-SUM($H235:BA235),(Input!$H$155*(1+rvanilla)^0.5)/A13stdlife))</f>
        <v>1.7763568394002505E-14</v>
      </c>
      <c r="BC235" s="164">
        <f>IF(A13stdlife="n/a","n/a",IF(BC$3&gt;(A13stdlife+$E235),(Input!$H$155*(1+rvanilla)^0.5)-SUM($H235:BB235),(Input!$H$155*(1+rvanilla)^0.5)/A13stdlife))</f>
        <v>0</v>
      </c>
      <c r="BD235" s="164">
        <f>IF(A13stdlife="n/a","n/a",IF(BD$3&gt;(A13stdlife+$E235),(Input!$H$155*(1+rvanilla)^0.5)-SUM($H235:BC235),(Input!$H$155*(1+rvanilla)^0.5)/A13stdlife))</f>
        <v>0</v>
      </c>
      <c r="BE235" s="164">
        <f>IF(A13stdlife="n/a","n/a",IF(BE$3&gt;(A13stdlife+$E235),(Input!$H$155*(1+rvanilla)^0.5)-SUM($H235:BD235),(Input!$H$155*(1+rvanilla)^0.5)/A13stdlife))</f>
        <v>0</v>
      </c>
      <c r="BF235" s="164">
        <f>IF(A13stdlife="n/a","n/a",IF(BF$3&gt;(A13stdlife+$E235),(Input!$H$155*(1+rvanilla)^0.5)-SUM($H235:BE235),(Input!$H$155*(1+rvanilla)^0.5)/A13stdlife))</f>
        <v>0</v>
      </c>
      <c r="BG235" s="164">
        <f>IF(A13stdlife="n/a","n/a",IF(BG$3&gt;(A13stdlife+$E235),(Input!$H$155*(1+rvanilla)^0.5)-SUM($H235:BF235),(Input!$H$155*(1+rvanilla)^0.5)/A13stdlife))</f>
        <v>0</v>
      </c>
      <c r="BH235" s="164">
        <f>IF(A13stdlife="n/a","n/a",IF(BH$3&gt;(A13stdlife+$E235),(Input!$H$155*(1+rvanilla)^0.5)-SUM($H235:BG235),(Input!$H$155*(1+rvanilla)^0.5)/A13stdlife))</f>
        <v>0</v>
      </c>
      <c r="BI235" s="164">
        <f>IF(A13stdlife="n/a","n/a",IF(BI$3&gt;(A13stdlife+$E235),(Input!$H$155*(1+rvanilla)^0.5)-SUM($H235:BH235),(Input!$H$155*(1+rvanilla)^0.5)/A13stdlife))</f>
        <v>0</v>
      </c>
      <c r="BJ235" s="18"/>
      <c r="BK235" s="18"/>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idden="1" outlineLevel="2">
      <c r="A236" s="18"/>
      <c r="B236" s="18"/>
      <c r="C236" s="36"/>
      <c r="D236" s="479"/>
      <c r="E236" s="283">
        <v>3</v>
      </c>
      <c r="F236" s="38"/>
      <c r="G236" s="391"/>
      <c r="H236" s="308"/>
      <c r="I236" s="307"/>
      <c r="J236" s="164">
        <f>IF(A13stdlife="n/a","n/a",IF(J$3&gt;(A13stdlife+$E236),(Input!$I$155*(1+rvanilla)^0.5)-SUM($I236:I236),(Input!$I$155*(1+rvanilla)^0.5)/A13stdlife))</f>
        <v>0.44890761781232097</v>
      </c>
      <c r="K236" s="164">
        <f>IF(A13stdlife="n/a","n/a",IF(K$3&gt;(A13stdlife+$E236),(Input!$I$155*(1+rvanilla)^0.5)-SUM($I236:J236),(Input!$I$155*(1+rvanilla)^0.5)/A13stdlife))</f>
        <v>0.44890761781232097</v>
      </c>
      <c r="L236" s="164">
        <f>IF(A13stdlife="n/a","n/a",IF(L$3&gt;(A13stdlife+$E236),(Input!$I$155*(1+rvanilla)^0.5)-SUM($I236:K236),(Input!$I$155*(1+rvanilla)^0.5)/A13stdlife))</f>
        <v>0.44890761781232097</v>
      </c>
      <c r="M236" s="164">
        <f>IF(A13stdlife="n/a","n/a",IF(M$3&gt;(A13stdlife+$E236),(Input!$I$155*(1+rvanilla)^0.5)-SUM($I236:L236),(Input!$I$155*(1+rvanilla)^0.5)/A13stdlife))</f>
        <v>0.44890761781232097</v>
      </c>
      <c r="N236" s="164">
        <f>IF(A13stdlife="n/a","n/a",IF(N$3&gt;(A13stdlife+$E236),(Input!$I$155*(1+rvanilla)^0.5)-SUM($I236:M236),(Input!$I$155*(1+rvanilla)^0.5)/A13stdlife))</f>
        <v>0.44890761781232097</v>
      </c>
      <c r="O236" s="164">
        <f>IF(A13stdlife="n/a","n/a",IF(O$3&gt;(A13stdlife+$E236),(Input!$I$155*(1+rvanilla)^0.5)-SUM($I236:N236),(Input!$I$155*(1+rvanilla)^0.5)/A13stdlife))</f>
        <v>0.44890761781232097</v>
      </c>
      <c r="P236" s="164">
        <f>IF(A13stdlife="n/a","n/a",IF(P$3&gt;(A13stdlife+$E236),(Input!$I$155*(1+rvanilla)^0.5)-SUM($I236:O236),(Input!$I$155*(1+rvanilla)^0.5)/A13stdlife))</f>
        <v>0.44890761781232097</v>
      </c>
      <c r="Q236" s="164">
        <f>IF(A13stdlife="n/a","n/a",IF(Q$3&gt;(A13stdlife+$E236),(Input!$I$155*(1+rvanilla)^0.5)-SUM($I236:P236),(Input!$I$155*(1+rvanilla)^0.5)/A13stdlife))</f>
        <v>0.44890761781232097</v>
      </c>
      <c r="R236" s="164">
        <f>IF(A13stdlife="n/a","n/a",IF(R$3&gt;(A13stdlife+$E236),(Input!$I$155*(1+rvanilla)^0.5)-SUM($I236:Q236),(Input!$I$155*(1+rvanilla)^0.5)/A13stdlife))</f>
        <v>0.44890761781232097</v>
      </c>
      <c r="S236" s="164">
        <f>IF(A13stdlife="n/a","n/a",IF(S$3&gt;(A13stdlife+$E236),(Input!$I$155*(1+rvanilla)^0.5)-SUM($I236:R236),(Input!$I$155*(1+rvanilla)^0.5)/A13stdlife))</f>
        <v>0.44890761781232097</v>
      </c>
      <c r="T236" s="164">
        <f>IF(A13stdlife="n/a","n/a",IF(T$3&gt;(A13stdlife+$E236),(Input!$I$155*(1+rvanilla)^0.5)-SUM($I236:S236),(Input!$I$155*(1+rvanilla)^0.5)/A13stdlife))</f>
        <v>0.44890761781232097</v>
      </c>
      <c r="U236" s="164">
        <f>IF(A13stdlife="n/a","n/a",IF(U$3&gt;(A13stdlife+$E236),(Input!$I$155*(1+rvanilla)^0.5)-SUM($I236:T236),(Input!$I$155*(1+rvanilla)^0.5)/A13stdlife))</f>
        <v>0.44890761781232097</v>
      </c>
      <c r="V236" s="164">
        <f>IF(A13stdlife="n/a","n/a",IF(V$3&gt;(A13stdlife+$E236),(Input!$I$155*(1+rvanilla)^0.5)-SUM($I236:U236),(Input!$I$155*(1+rvanilla)^0.5)/A13stdlife))</f>
        <v>0.44890761781232097</v>
      </c>
      <c r="W236" s="164">
        <f>IF(A13stdlife="n/a","n/a",IF(W$3&gt;(A13stdlife+$E236),(Input!$I$155*(1+rvanilla)^0.5)-SUM($I236:V236),(Input!$I$155*(1+rvanilla)^0.5)/A13stdlife))</f>
        <v>0.44890761781232097</v>
      </c>
      <c r="X236" s="164">
        <f>IF(A13stdlife="n/a","n/a",IF(X$3&gt;(A13stdlife+$E236),(Input!$I$155*(1+rvanilla)^0.5)-SUM($I236:W236),(Input!$I$155*(1+rvanilla)^0.5)/A13stdlife))</f>
        <v>0.44890761781232097</v>
      </c>
      <c r="Y236" s="164">
        <f>IF(A13stdlife="n/a","n/a",IF(Y$3&gt;(A13stdlife+$E236),(Input!$I$155*(1+rvanilla)^0.5)-SUM($I236:X236),(Input!$I$155*(1+rvanilla)^0.5)/A13stdlife))</f>
        <v>0.44890761781232097</v>
      </c>
      <c r="Z236" s="164">
        <f>IF(A13stdlife="n/a","n/a",IF(Z$3&gt;(A13stdlife+$E236),(Input!$I$155*(1+rvanilla)^0.5)-SUM($I236:Y236),(Input!$I$155*(1+rvanilla)^0.5)/A13stdlife))</f>
        <v>0.44890761781232097</v>
      </c>
      <c r="AA236" s="164">
        <f>IF(A13stdlife="n/a","n/a",IF(AA$3&gt;(A13stdlife+$E236),(Input!$I$155*(1+rvanilla)^0.5)-SUM($I236:Z236),(Input!$I$155*(1+rvanilla)^0.5)/A13stdlife))</f>
        <v>0.44890761781232097</v>
      </c>
      <c r="AB236" s="164">
        <f>IF(A13stdlife="n/a","n/a",IF(AB$3&gt;(A13stdlife+$E236),(Input!$I$155*(1+rvanilla)^0.5)-SUM($I236:AA236),(Input!$I$155*(1+rvanilla)^0.5)/A13stdlife))</f>
        <v>0.44890761781232097</v>
      </c>
      <c r="AC236" s="164">
        <f>IF(A13stdlife="n/a","n/a",IF(AC$3&gt;(A13stdlife+$E236),(Input!$I$155*(1+rvanilla)^0.5)-SUM($I236:AB236),(Input!$I$155*(1+rvanilla)^0.5)/A13stdlife))</f>
        <v>0.44890761781232097</v>
      </c>
      <c r="AD236" s="164">
        <f>IF(A13stdlife="n/a","n/a",IF(AD$3&gt;(A13stdlife+$E236),(Input!$I$155*(1+rvanilla)^0.5)-SUM($I236:AC236),(Input!$I$155*(1+rvanilla)^0.5)/A13stdlife))</f>
        <v>0.44890761781232097</v>
      </c>
      <c r="AE236" s="164">
        <f>IF(A13stdlife="n/a","n/a",IF(AE$3&gt;(A13stdlife+$E236),(Input!$I$155*(1+rvanilla)^0.5)-SUM($I236:AD236),(Input!$I$155*(1+rvanilla)^0.5)/A13stdlife))</f>
        <v>0.44890761781232097</v>
      </c>
      <c r="AF236" s="164">
        <f>IF(A13stdlife="n/a","n/a",IF(AF$3&gt;(A13stdlife+$E236),(Input!$I$155*(1+rvanilla)^0.5)-SUM($I236:AE236),(Input!$I$155*(1+rvanilla)^0.5)/A13stdlife))</f>
        <v>0.44890761781232097</v>
      </c>
      <c r="AG236" s="164">
        <f>IF(A13stdlife="n/a","n/a",IF(AG$3&gt;(A13stdlife+$E236),(Input!$I$155*(1+rvanilla)^0.5)-SUM($I236:AF236),(Input!$I$155*(1+rvanilla)^0.5)/A13stdlife))</f>
        <v>0.44890761781232097</v>
      </c>
      <c r="AH236" s="164">
        <f>IF(A13stdlife="n/a","n/a",IF(AH$3&gt;(A13stdlife+$E236),(Input!$I$155*(1+rvanilla)^0.5)-SUM($I236:AG236),(Input!$I$155*(1+rvanilla)^0.5)/A13stdlife))</f>
        <v>0.44890761781232097</v>
      </c>
      <c r="AI236" s="164">
        <f>IF(A13stdlife="n/a","n/a",IF(AI$3&gt;(A13stdlife+$E236),(Input!$I$155*(1+rvanilla)^0.5)-SUM($I236:AH236),(Input!$I$155*(1+rvanilla)^0.5)/A13stdlife))</f>
        <v>0.44890761781232097</v>
      </c>
      <c r="AJ236" s="164">
        <f>IF(A13stdlife="n/a","n/a",IF(AJ$3&gt;(A13stdlife+$E236),(Input!$I$155*(1+rvanilla)^0.5)-SUM($I236:AI236),(Input!$I$155*(1+rvanilla)^0.5)/A13stdlife))</f>
        <v>0.44890761781232097</v>
      </c>
      <c r="AK236" s="164">
        <f>IF(A13stdlife="n/a","n/a",IF(AK$3&gt;(A13stdlife+$E236),(Input!$I$155*(1+rvanilla)^0.5)-SUM($I236:AJ236),(Input!$I$155*(1+rvanilla)^0.5)/A13stdlife))</f>
        <v>0.44890761781232097</v>
      </c>
      <c r="AL236" s="164">
        <f>IF(A13stdlife="n/a","n/a",IF(AL$3&gt;(A13stdlife+$E236),(Input!$I$155*(1+rvanilla)^0.5)-SUM($I236:AK236),(Input!$I$155*(1+rvanilla)^0.5)/A13stdlife))</f>
        <v>0.44890761781232097</v>
      </c>
      <c r="AM236" s="164">
        <f>IF(A13stdlife="n/a","n/a",IF(AM$3&gt;(A13stdlife+$E236),(Input!$I$155*(1+rvanilla)^0.5)-SUM($I236:AL236),(Input!$I$155*(1+rvanilla)^0.5)/A13stdlife))</f>
        <v>0.44890761781232097</v>
      </c>
      <c r="AN236" s="164">
        <f>IF(A13stdlife="n/a","n/a",IF(AN$3&gt;(A13stdlife+$E236),(Input!$I$155*(1+rvanilla)^0.5)-SUM($I236:AM236),(Input!$I$155*(1+rvanilla)^0.5)/A13stdlife))</f>
        <v>0.44890761781232097</v>
      </c>
      <c r="AO236" s="164">
        <f>IF(A13stdlife="n/a","n/a",IF(AO$3&gt;(A13stdlife+$E236),(Input!$I$155*(1+rvanilla)^0.5)-SUM($I236:AN236),(Input!$I$155*(1+rvanilla)^0.5)/A13stdlife))</f>
        <v>0.44890761781232097</v>
      </c>
      <c r="AP236" s="164">
        <f>IF(A13stdlife="n/a","n/a",IF(AP$3&gt;(A13stdlife+$E236),(Input!$I$155*(1+rvanilla)^0.5)-SUM($I236:AO236),(Input!$I$155*(1+rvanilla)^0.5)/A13stdlife))</f>
        <v>0.44890761781232097</v>
      </c>
      <c r="AQ236" s="164">
        <f>IF(A13stdlife="n/a","n/a",IF(AQ$3&gt;(A13stdlife+$E236),(Input!$I$155*(1+rvanilla)^0.5)-SUM($I236:AP236),(Input!$I$155*(1+rvanilla)^0.5)/A13stdlife))</f>
        <v>0.44890761781232097</v>
      </c>
      <c r="AR236" s="164">
        <f>IF(A13stdlife="n/a","n/a",IF(AR$3&gt;(A13stdlife+$E236),(Input!$I$155*(1+rvanilla)^0.5)-SUM($I236:AQ236),(Input!$I$155*(1+rvanilla)^0.5)/A13stdlife))</f>
        <v>0.44890761781232097</v>
      </c>
      <c r="AS236" s="164">
        <f>IF(A13stdlife="n/a","n/a",IF(AS$3&gt;(A13stdlife+$E236),(Input!$I$155*(1+rvanilla)^0.5)-SUM($I236:AR236),(Input!$I$155*(1+rvanilla)^0.5)/A13stdlife))</f>
        <v>0.44890761781232097</v>
      </c>
      <c r="AT236" s="164">
        <f>IF(A13stdlife="n/a","n/a",IF(AT$3&gt;(A13stdlife+$E236),(Input!$I$155*(1+rvanilla)^0.5)-SUM($I236:AS236),(Input!$I$155*(1+rvanilla)^0.5)/A13stdlife))</f>
        <v>0.44890761781232097</v>
      </c>
      <c r="AU236" s="164">
        <f>IF(A13stdlife="n/a","n/a",IF(AU$3&gt;(A13stdlife+$E236),(Input!$I$155*(1+rvanilla)^0.5)-SUM($I236:AT236),(Input!$I$155*(1+rvanilla)^0.5)/A13stdlife))</f>
        <v>0.44890761781232097</v>
      </c>
      <c r="AV236" s="164">
        <f>IF(A13stdlife="n/a","n/a",IF(AV$3&gt;(A13stdlife+$E236),(Input!$I$155*(1+rvanilla)^0.5)-SUM($I236:AU236),(Input!$I$155*(1+rvanilla)^0.5)/A13stdlife))</f>
        <v>0.44890761781232097</v>
      </c>
      <c r="AW236" s="164">
        <f>IF(A13stdlife="n/a","n/a",IF(AW$3&gt;(A13stdlife+$E236),(Input!$I$155*(1+rvanilla)^0.5)-SUM($I236:AV236),(Input!$I$155*(1+rvanilla)^0.5)/A13stdlife))</f>
        <v>0.44890761781232097</v>
      </c>
      <c r="AX236" s="164">
        <f>IF(A13stdlife="n/a","n/a",IF(AX$3&gt;(A13stdlife+$E236),(Input!$I$155*(1+rvanilla)^0.5)-SUM($I236:AW236),(Input!$I$155*(1+rvanilla)^0.5)/A13stdlife))</f>
        <v>0.44890761781232097</v>
      </c>
      <c r="AY236" s="164">
        <f>IF(A13stdlife="n/a","n/a",IF(AY$3&gt;(A13stdlife+$E236),(Input!$I$155*(1+rvanilla)^0.5)-SUM($I236:AX236),(Input!$I$155*(1+rvanilla)^0.5)/A13stdlife))</f>
        <v>0.44890761781232097</v>
      </c>
      <c r="AZ236" s="164">
        <f>IF(A13stdlife="n/a","n/a",IF(AZ$3&gt;(A13stdlife+$E236),(Input!$I$155*(1+rvanilla)^0.5)-SUM($I236:AY236),(Input!$I$155*(1+rvanilla)^0.5)/A13stdlife))</f>
        <v>0.44890761781232097</v>
      </c>
      <c r="BA236" s="164">
        <f>IF(A13stdlife="n/a","n/a",IF(BA$3&gt;(A13stdlife+$E236),(Input!$I$155*(1+rvanilla)^0.5)-SUM($I236:AZ236),(Input!$I$155*(1+rvanilla)^0.5)/A13stdlife))</f>
        <v>0.44890761781232097</v>
      </c>
      <c r="BB236" s="164">
        <f>IF(A13stdlife="n/a","n/a",IF(BB$3&gt;(A13stdlife+$E236),(Input!$I$155*(1+rvanilla)^0.5)-SUM($I236:BA236),(Input!$I$155*(1+rvanilla)^0.5)/A13stdlife))</f>
        <v>0.44890761781232097</v>
      </c>
      <c r="BC236" s="164">
        <f>IF(A13stdlife="n/a","n/a",IF(BC$3&gt;(A13stdlife+$E236),(Input!$I$155*(1+rvanilla)^0.5)-SUM($I236:BB236),(Input!$I$155*(1+rvanilla)^0.5)/A13stdlife))</f>
        <v>1.4210854715202004E-14</v>
      </c>
      <c r="BD236" s="164">
        <f>IF(A13stdlife="n/a","n/a",IF(BD$3&gt;(A13stdlife+$E236),(Input!$I$155*(1+rvanilla)^0.5)-SUM($I236:BC236),(Input!$I$155*(1+rvanilla)^0.5)/A13stdlife))</f>
        <v>0</v>
      </c>
      <c r="BE236" s="164">
        <f>IF(A13stdlife="n/a","n/a",IF(BE$3&gt;(A13stdlife+$E236),(Input!$I$155*(1+rvanilla)^0.5)-SUM($I236:BD236),(Input!$I$155*(1+rvanilla)^0.5)/A13stdlife))</f>
        <v>0</v>
      </c>
      <c r="BF236" s="164">
        <f>IF(A13stdlife="n/a","n/a",IF(BF$3&gt;(A13stdlife+$E236),(Input!$I$155*(1+rvanilla)^0.5)-SUM($I236:BE236),(Input!$I$155*(1+rvanilla)^0.5)/A13stdlife))</f>
        <v>0</v>
      </c>
      <c r="BG236" s="164">
        <f>IF(A13stdlife="n/a","n/a",IF(BG$3&gt;(A13stdlife+$E236),(Input!$I$155*(1+rvanilla)^0.5)-SUM($I236:BF236),(Input!$I$155*(1+rvanilla)^0.5)/A13stdlife))</f>
        <v>0</v>
      </c>
      <c r="BH236" s="164">
        <f>IF(A13stdlife="n/a","n/a",IF(BH$3&gt;(A13stdlife+$E236),(Input!$I$155*(1+rvanilla)^0.5)-SUM($I236:BG236),(Input!$I$155*(1+rvanilla)^0.5)/A13stdlife))</f>
        <v>0</v>
      </c>
      <c r="BI236" s="164">
        <f>IF(A13stdlife="n/a","n/a",IF(BI$3&gt;(A13stdlife+$E236),(Input!$I$155*(1+rvanilla)^0.5)-SUM($I236:BH236),(Input!$I$155*(1+rvanilla)^0.5)/A13stdlife))</f>
        <v>0</v>
      </c>
      <c r="BJ236" s="18"/>
      <c r="BK236" s="18"/>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idden="1" outlineLevel="2">
      <c r="A237" s="18"/>
      <c r="B237" s="18"/>
      <c r="C237" s="36"/>
      <c r="D237" s="479"/>
      <c r="E237" s="283">
        <v>4</v>
      </c>
      <c r="F237" s="38"/>
      <c r="G237" s="391"/>
      <c r="H237" s="308"/>
      <c r="I237" s="308"/>
      <c r="J237" s="307"/>
      <c r="K237" s="164">
        <f>IF(A13stdlife="n/a","n/a",IF(K$3&gt;(A13stdlife+$E237),(Input!$J$155*(1+rvanilla)^0.5)-SUM($J237:J237),(Input!$J$155*(1+rvanilla)^0.5)/A13stdlife))</f>
        <v>0.47217097300149996</v>
      </c>
      <c r="L237" s="164">
        <f>IF(A13stdlife="n/a","n/a",IF(L$3&gt;(A13stdlife+$E237),(Input!$J$155*(1+rvanilla)^0.5)-SUM($J237:K237),(Input!$J$155*(1+rvanilla)^0.5)/A13stdlife))</f>
        <v>0.47217097300149996</v>
      </c>
      <c r="M237" s="164">
        <f>IF(A13stdlife="n/a","n/a",IF(M$3&gt;(A13stdlife+$E237),(Input!$J$155*(1+rvanilla)^0.5)-SUM($J237:L237),(Input!$J$155*(1+rvanilla)^0.5)/A13stdlife))</f>
        <v>0.47217097300149996</v>
      </c>
      <c r="N237" s="164">
        <f>IF(A13stdlife="n/a","n/a",IF(N$3&gt;(A13stdlife+$E237),(Input!$J$155*(1+rvanilla)^0.5)-SUM($J237:M237),(Input!$J$155*(1+rvanilla)^0.5)/A13stdlife))</f>
        <v>0.47217097300149996</v>
      </c>
      <c r="O237" s="164">
        <f>IF(A13stdlife="n/a","n/a",IF(O$3&gt;(A13stdlife+$E237),(Input!$J$155*(1+rvanilla)^0.5)-SUM($J237:N237),(Input!$J$155*(1+rvanilla)^0.5)/A13stdlife))</f>
        <v>0.47217097300149996</v>
      </c>
      <c r="P237" s="164">
        <f>IF(A13stdlife="n/a","n/a",IF(P$3&gt;(A13stdlife+$E237),(Input!$J$155*(1+rvanilla)^0.5)-SUM($J237:O237),(Input!$J$155*(1+rvanilla)^0.5)/A13stdlife))</f>
        <v>0.47217097300149996</v>
      </c>
      <c r="Q237" s="164">
        <f>IF(A13stdlife="n/a","n/a",IF(Q$3&gt;(A13stdlife+$E237),(Input!$J$155*(1+rvanilla)^0.5)-SUM($J237:P237),(Input!$J$155*(1+rvanilla)^0.5)/A13stdlife))</f>
        <v>0.47217097300149996</v>
      </c>
      <c r="R237" s="164">
        <f>IF(A13stdlife="n/a","n/a",IF(R$3&gt;(A13stdlife+$E237),(Input!$J$155*(1+rvanilla)^0.5)-SUM($J237:Q237),(Input!$J$155*(1+rvanilla)^0.5)/A13stdlife))</f>
        <v>0.47217097300149996</v>
      </c>
      <c r="S237" s="164">
        <f>IF(A13stdlife="n/a","n/a",IF(S$3&gt;(A13stdlife+$E237),(Input!$J$155*(1+rvanilla)^0.5)-SUM($J237:R237),(Input!$J$155*(1+rvanilla)^0.5)/A13stdlife))</f>
        <v>0.47217097300149996</v>
      </c>
      <c r="T237" s="164">
        <f>IF(A13stdlife="n/a","n/a",IF(T$3&gt;(A13stdlife+$E237),(Input!$J$155*(1+rvanilla)^0.5)-SUM($J237:S237),(Input!$J$155*(1+rvanilla)^0.5)/A13stdlife))</f>
        <v>0.47217097300149996</v>
      </c>
      <c r="U237" s="164">
        <f>IF(A13stdlife="n/a","n/a",IF(U$3&gt;(A13stdlife+$E237),(Input!$J$155*(1+rvanilla)^0.5)-SUM($J237:T237),(Input!$J$155*(1+rvanilla)^0.5)/A13stdlife))</f>
        <v>0.47217097300149996</v>
      </c>
      <c r="V237" s="164">
        <f>IF(A13stdlife="n/a","n/a",IF(V$3&gt;(A13stdlife+$E237),(Input!$J$155*(1+rvanilla)^0.5)-SUM($J237:U237),(Input!$J$155*(1+rvanilla)^0.5)/A13stdlife))</f>
        <v>0.47217097300149996</v>
      </c>
      <c r="W237" s="164">
        <f>IF(A13stdlife="n/a","n/a",IF(W$3&gt;(A13stdlife+$E237),(Input!$J$155*(1+rvanilla)^0.5)-SUM($J237:V237),(Input!$J$155*(1+rvanilla)^0.5)/A13stdlife))</f>
        <v>0.47217097300149996</v>
      </c>
      <c r="X237" s="164">
        <f>IF(A13stdlife="n/a","n/a",IF(X$3&gt;(A13stdlife+$E237),(Input!$J$155*(1+rvanilla)^0.5)-SUM($J237:W237),(Input!$J$155*(1+rvanilla)^0.5)/A13stdlife))</f>
        <v>0.47217097300149996</v>
      </c>
      <c r="Y237" s="164">
        <f>IF(A13stdlife="n/a","n/a",IF(Y$3&gt;(A13stdlife+$E237),(Input!$J$155*(1+rvanilla)^0.5)-SUM($J237:X237),(Input!$J$155*(1+rvanilla)^0.5)/A13stdlife))</f>
        <v>0.47217097300149996</v>
      </c>
      <c r="Z237" s="164">
        <f>IF(A13stdlife="n/a","n/a",IF(Z$3&gt;(A13stdlife+$E237),(Input!$J$155*(1+rvanilla)^0.5)-SUM($J237:Y237),(Input!$J$155*(1+rvanilla)^0.5)/A13stdlife))</f>
        <v>0.47217097300149996</v>
      </c>
      <c r="AA237" s="164">
        <f>IF(A13stdlife="n/a","n/a",IF(AA$3&gt;(A13stdlife+$E237),(Input!$J$155*(1+rvanilla)^0.5)-SUM($J237:Z237),(Input!$J$155*(1+rvanilla)^0.5)/A13stdlife))</f>
        <v>0.47217097300149996</v>
      </c>
      <c r="AB237" s="164">
        <f>IF(A13stdlife="n/a","n/a",IF(AB$3&gt;(A13stdlife+$E237),(Input!$J$155*(1+rvanilla)^0.5)-SUM($J237:AA237),(Input!$J$155*(1+rvanilla)^0.5)/A13stdlife))</f>
        <v>0.47217097300149996</v>
      </c>
      <c r="AC237" s="164">
        <f>IF(A13stdlife="n/a","n/a",IF(AC$3&gt;(A13stdlife+$E237),(Input!$J$155*(1+rvanilla)^0.5)-SUM($J237:AB237),(Input!$J$155*(1+rvanilla)^0.5)/A13stdlife))</f>
        <v>0.47217097300149996</v>
      </c>
      <c r="AD237" s="164">
        <f>IF(A13stdlife="n/a","n/a",IF(AD$3&gt;(A13stdlife+$E237),(Input!$J$155*(1+rvanilla)^0.5)-SUM($J237:AC237),(Input!$J$155*(1+rvanilla)^0.5)/A13stdlife))</f>
        <v>0.47217097300149996</v>
      </c>
      <c r="AE237" s="164">
        <f>IF(A13stdlife="n/a","n/a",IF(AE$3&gt;(A13stdlife+$E237),(Input!$J$155*(1+rvanilla)^0.5)-SUM($J237:AD237),(Input!$J$155*(1+rvanilla)^0.5)/A13stdlife))</f>
        <v>0.47217097300149996</v>
      </c>
      <c r="AF237" s="164">
        <f>IF(A13stdlife="n/a","n/a",IF(AF$3&gt;(A13stdlife+$E237),(Input!$J$155*(1+rvanilla)^0.5)-SUM($J237:AE237),(Input!$J$155*(1+rvanilla)^0.5)/A13stdlife))</f>
        <v>0.47217097300149996</v>
      </c>
      <c r="AG237" s="164">
        <f>IF(A13stdlife="n/a","n/a",IF(AG$3&gt;(A13stdlife+$E237),(Input!$J$155*(1+rvanilla)^0.5)-SUM($J237:AF237),(Input!$J$155*(1+rvanilla)^0.5)/A13stdlife))</f>
        <v>0.47217097300149996</v>
      </c>
      <c r="AH237" s="164">
        <f>IF(A13stdlife="n/a","n/a",IF(AH$3&gt;(A13stdlife+$E237),(Input!$J$155*(1+rvanilla)^0.5)-SUM($J237:AG237),(Input!$J$155*(1+rvanilla)^0.5)/A13stdlife))</f>
        <v>0.47217097300149996</v>
      </c>
      <c r="AI237" s="164">
        <f>IF(A13stdlife="n/a","n/a",IF(AI$3&gt;(A13stdlife+$E237),(Input!$J$155*(1+rvanilla)^0.5)-SUM($J237:AH237),(Input!$J$155*(1+rvanilla)^0.5)/A13stdlife))</f>
        <v>0.47217097300149996</v>
      </c>
      <c r="AJ237" s="164">
        <f>IF(A13stdlife="n/a","n/a",IF(AJ$3&gt;(A13stdlife+$E237),(Input!$J$155*(1+rvanilla)^0.5)-SUM($J237:AI237),(Input!$J$155*(1+rvanilla)^0.5)/A13stdlife))</f>
        <v>0.47217097300149996</v>
      </c>
      <c r="AK237" s="164">
        <f>IF(A13stdlife="n/a","n/a",IF(AK$3&gt;(A13stdlife+$E237),(Input!$J$155*(1+rvanilla)^0.5)-SUM($J237:AJ237),(Input!$J$155*(1+rvanilla)^0.5)/A13stdlife))</f>
        <v>0.47217097300149996</v>
      </c>
      <c r="AL237" s="164">
        <f>IF(A13stdlife="n/a","n/a",IF(AL$3&gt;(A13stdlife+$E237),(Input!$J$155*(1+rvanilla)^0.5)-SUM($J237:AK237),(Input!$J$155*(1+rvanilla)^0.5)/A13stdlife))</f>
        <v>0.47217097300149996</v>
      </c>
      <c r="AM237" s="164">
        <f>IF(A13stdlife="n/a","n/a",IF(AM$3&gt;(A13stdlife+$E237),(Input!$J$155*(1+rvanilla)^0.5)-SUM($J237:AL237),(Input!$J$155*(1+rvanilla)^0.5)/A13stdlife))</f>
        <v>0.47217097300149996</v>
      </c>
      <c r="AN237" s="164">
        <f>IF(A13stdlife="n/a","n/a",IF(AN$3&gt;(A13stdlife+$E237),(Input!$J$155*(1+rvanilla)^0.5)-SUM($J237:AM237),(Input!$J$155*(1+rvanilla)^0.5)/A13stdlife))</f>
        <v>0.47217097300149996</v>
      </c>
      <c r="AO237" s="164">
        <f>IF(A13stdlife="n/a","n/a",IF(AO$3&gt;(A13stdlife+$E237),(Input!$J$155*(1+rvanilla)^0.5)-SUM($J237:AN237),(Input!$J$155*(1+rvanilla)^0.5)/A13stdlife))</f>
        <v>0.47217097300149996</v>
      </c>
      <c r="AP237" s="164">
        <f>IF(A13stdlife="n/a","n/a",IF(AP$3&gt;(A13stdlife+$E237),(Input!$J$155*(1+rvanilla)^0.5)-SUM($J237:AO237),(Input!$J$155*(1+rvanilla)^0.5)/A13stdlife))</f>
        <v>0.47217097300149996</v>
      </c>
      <c r="AQ237" s="164">
        <f>IF(A13stdlife="n/a","n/a",IF(AQ$3&gt;(A13stdlife+$E237),(Input!$J$155*(1+rvanilla)^0.5)-SUM($J237:AP237),(Input!$J$155*(1+rvanilla)^0.5)/A13stdlife))</f>
        <v>0.47217097300149996</v>
      </c>
      <c r="AR237" s="164">
        <f>IF(A13stdlife="n/a","n/a",IF(AR$3&gt;(A13stdlife+$E237),(Input!$J$155*(1+rvanilla)^0.5)-SUM($J237:AQ237),(Input!$J$155*(1+rvanilla)^0.5)/A13stdlife))</f>
        <v>0.47217097300149996</v>
      </c>
      <c r="AS237" s="164">
        <f>IF(A13stdlife="n/a","n/a",IF(AS$3&gt;(A13stdlife+$E237),(Input!$J$155*(1+rvanilla)^0.5)-SUM($J237:AR237),(Input!$J$155*(1+rvanilla)^0.5)/A13stdlife))</f>
        <v>0.47217097300149996</v>
      </c>
      <c r="AT237" s="164">
        <f>IF(A13stdlife="n/a","n/a",IF(AT$3&gt;(A13stdlife+$E237),(Input!$J$155*(1+rvanilla)^0.5)-SUM($J237:AS237),(Input!$J$155*(1+rvanilla)^0.5)/A13stdlife))</f>
        <v>0.47217097300149996</v>
      </c>
      <c r="AU237" s="164">
        <f>IF(A13stdlife="n/a","n/a",IF(AU$3&gt;(A13stdlife+$E237),(Input!$J$155*(1+rvanilla)^0.5)-SUM($J237:AT237),(Input!$J$155*(1+rvanilla)^0.5)/A13stdlife))</f>
        <v>0.47217097300149996</v>
      </c>
      <c r="AV237" s="164">
        <f>IF(A13stdlife="n/a","n/a",IF(AV$3&gt;(A13stdlife+$E237),(Input!$J$155*(1+rvanilla)^0.5)-SUM($J237:AU237),(Input!$J$155*(1+rvanilla)^0.5)/A13stdlife))</f>
        <v>0.47217097300149996</v>
      </c>
      <c r="AW237" s="164">
        <f>IF(A13stdlife="n/a","n/a",IF(AW$3&gt;(A13stdlife+$E237),(Input!$J$155*(1+rvanilla)^0.5)-SUM($J237:AV237),(Input!$J$155*(1+rvanilla)^0.5)/A13stdlife))</f>
        <v>0.47217097300149996</v>
      </c>
      <c r="AX237" s="164">
        <f>IF(A13stdlife="n/a","n/a",IF(AX$3&gt;(A13stdlife+$E237),(Input!$J$155*(1+rvanilla)^0.5)-SUM($J237:AW237),(Input!$J$155*(1+rvanilla)^0.5)/A13stdlife))</f>
        <v>0.47217097300149996</v>
      </c>
      <c r="AY237" s="164">
        <f>IF(A13stdlife="n/a","n/a",IF(AY$3&gt;(A13stdlife+$E237),(Input!$J$155*(1+rvanilla)^0.5)-SUM($J237:AX237),(Input!$J$155*(1+rvanilla)^0.5)/A13stdlife))</f>
        <v>0.47217097300149996</v>
      </c>
      <c r="AZ237" s="164">
        <f>IF(A13stdlife="n/a","n/a",IF(AZ$3&gt;(A13stdlife+$E237),(Input!$J$155*(1+rvanilla)^0.5)-SUM($J237:AY237),(Input!$J$155*(1+rvanilla)^0.5)/A13stdlife))</f>
        <v>0.47217097300149996</v>
      </c>
      <c r="BA237" s="164">
        <f>IF(A13stdlife="n/a","n/a",IF(BA$3&gt;(A13stdlife+$E237),(Input!$J$155*(1+rvanilla)^0.5)-SUM($J237:AZ237),(Input!$J$155*(1+rvanilla)^0.5)/A13stdlife))</f>
        <v>0.47217097300149996</v>
      </c>
      <c r="BB237" s="164">
        <f>IF(A13stdlife="n/a","n/a",IF(BB$3&gt;(A13stdlife+$E237),(Input!$J$155*(1+rvanilla)^0.5)-SUM($J237:BA237),(Input!$J$155*(1+rvanilla)^0.5)/A13stdlife))</f>
        <v>0.47217097300149996</v>
      </c>
      <c r="BC237" s="164">
        <f>IF(A13stdlife="n/a","n/a",IF(BC$3&gt;(A13stdlife+$E237),(Input!$J$155*(1+rvanilla)^0.5)-SUM($J237:BB237),(Input!$J$155*(1+rvanilla)^0.5)/A13stdlife))</f>
        <v>0.47217097300149996</v>
      </c>
      <c r="BD237" s="164">
        <f>IF(A13stdlife="n/a","n/a",IF(BD$3&gt;(A13stdlife+$E237),(Input!$J$155*(1+rvanilla)^0.5)-SUM($J237:BC237),(Input!$J$155*(1+rvanilla)^0.5)/A13stdlife))</f>
        <v>0</v>
      </c>
      <c r="BE237" s="164">
        <f>IF(A13stdlife="n/a","n/a",IF(BE$3&gt;(A13stdlife+$E237),(Input!$J$155*(1+rvanilla)^0.5)-SUM($J237:BD237),(Input!$J$155*(1+rvanilla)^0.5)/A13stdlife))</f>
        <v>0</v>
      </c>
      <c r="BF237" s="164">
        <f>IF(A13stdlife="n/a","n/a",IF(BF$3&gt;(A13stdlife+$E237),(Input!$J$155*(1+rvanilla)^0.5)-SUM($J237:BE237),(Input!$J$155*(1+rvanilla)^0.5)/A13stdlife))</f>
        <v>0</v>
      </c>
      <c r="BG237" s="164">
        <f>IF(A13stdlife="n/a","n/a",IF(BG$3&gt;(A13stdlife+$E237),(Input!$J$155*(1+rvanilla)^0.5)-SUM($J237:BF237),(Input!$J$155*(1+rvanilla)^0.5)/A13stdlife))</f>
        <v>0</v>
      </c>
      <c r="BH237" s="164">
        <f>IF(A13stdlife="n/a","n/a",IF(BH$3&gt;(A13stdlife+$E237),(Input!$J$155*(1+rvanilla)^0.5)-SUM($J237:BG237),(Input!$J$155*(1+rvanilla)^0.5)/A13stdlife))</f>
        <v>0</v>
      </c>
      <c r="BI237" s="164">
        <f>IF(A13stdlife="n/a","n/a",IF(BI$3&gt;(A13stdlife+$E237),(Input!$J$155*(1+rvanilla)^0.5)-SUM($J237:BH237),(Input!$J$155*(1+rvanilla)^0.5)/A13stdlife))</f>
        <v>0</v>
      </c>
      <c r="BJ237" s="18"/>
      <c r="BK237" s="18"/>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idden="1" outlineLevel="2">
      <c r="A238" s="18"/>
      <c r="B238" s="18"/>
      <c r="C238" s="36"/>
      <c r="D238" s="479"/>
      <c r="E238" s="283">
        <v>5</v>
      </c>
      <c r="F238" s="38"/>
      <c r="G238" s="391"/>
      <c r="H238" s="308"/>
      <c r="I238" s="308"/>
      <c r="J238" s="308"/>
      <c r="K238" s="307"/>
      <c r="L238" s="164">
        <f>IF(A13stdlife="n/a","n/a",IF(L$3&gt;(A13stdlife+$E238),(Input!$K$155*(1+rvanilla)^0.5)-SUM($K238:K238),(Input!$K$155*(1+rvanilla)^0.5)/A13stdlife))</f>
        <v>0.54525250431826577</v>
      </c>
      <c r="M238" s="164">
        <f>IF(A13stdlife="n/a","n/a",IF(M$3&gt;(A13stdlife+$E238),(Input!$K$155*(1+rvanilla)^0.5)-SUM($K238:L238),(Input!$K$155*(1+rvanilla)^0.5)/A13stdlife))</f>
        <v>0.54525250431826577</v>
      </c>
      <c r="N238" s="164">
        <f>IF(A13stdlife="n/a","n/a",IF(N$3&gt;(A13stdlife+$E238),(Input!$K$155*(1+rvanilla)^0.5)-SUM($K238:M238),(Input!$K$155*(1+rvanilla)^0.5)/A13stdlife))</f>
        <v>0.54525250431826577</v>
      </c>
      <c r="O238" s="164">
        <f>IF(A13stdlife="n/a","n/a",IF(O$3&gt;(A13stdlife+$E238),(Input!$K$155*(1+rvanilla)^0.5)-SUM($K238:N238),(Input!$K$155*(1+rvanilla)^0.5)/A13stdlife))</f>
        <v>0.54525250431826577</v>
      </c>
      <c r="P238" s="164">
        <f>IF(A13stdlife="n/a","n/a",IF(P$3&gt;(A13stdlife+$E238),(Input!$K$155*(1+rvanilla)^0.5)-SUM($K238:O238),(Input!$K$155*(1+rvanilla)^0.5)/A13stdlife))</f>
        <v>0.54525250431826577</v>
      </c>
      <c r="Q238" s="164">
        <f>IF(A13stdlife="n/a","n/a",IF(Q$3&gt;(A13stdlife+$E238),(Input!$K$155*(1+rvanilla)^0.5)-SUM($K238:P238),(Input!$K$155*(1+rvanilla)^0.5)/A13stdlife))</f>
        <v>0.54525250431826577</v>
      </c>
      <c r="R238" s="164">
        <f>IF(A13stdlife="n/a","n/a",IF(R$3&gt;(A13stdlife+$E238),(Input!$K$155*(1+rvanilla)^0.5)-SUM($K238:Q238),(Input!$K$155*(1+rvanilla)^0.5)/A13stdlife))</f>
        <v>0.54525250431826577</v>
      </c>
      <c r="S238" s="164">
        <f>IF(A13stdlife="n/a","n/a",IF(S$3&gt;(A13stdlife+$E238),(Input!$K$155*(1+rvanilla)^0.5)-SUM($K238:R238),(Input!$K$155*(1+rvanilla)^0.5)/A13stdlife))</f>
        <v>0.54525250431826577</v>
      </c>
      <c r="T238" s="164">
        <f>IF(A13stdlife="n/a","n/a",IF(T$3&gt;(A13stdlife+$E238),(Input!$K$155*(1+rvanilla)^0.5)-SUM($K238:S238),(Input!$K$155*(1+rvanilla)^0.5)/A13stdlife))</f>
        <v>0.54525250431826577</v>
      </c>
      <c r="U238" s="164">
        <f>IF(A13stdlife="n/a","n/a",IF(U$3&gt;(A13stdlife+$E238),(Input!$K$155*(1+rvanilla)^0.5)-SUM($K238:T238),(Input!$K$155*(1+rvanilla)^0.5)/A13stdlife))</f>
        <v>0.54525250431826577</v>
      </c>
      <c r="V238" s="164">
        <f>IF(A13stdlife="n/a","n/a",IF(V$3&gt;(A13stdlife+$E238),(Input!$K$155*(1+rvanilla)^0.5)-SUM($K238:U238),(Input!$K$155*(1+rvanilla)^0.5)/A13stdlife))</f>
        <v>0.54525250431826577</v>
      </c>
      <c r="W238" s="164">
        <f>IF(A13stdlife="n/a","n/a",IF(W$3&gt;(A13stdlife+$E238),(Input!$K$155*(1+rvanilla)^0.5)-SUM($K238:V238),(Input!$K$155*(1+rvanilla)^0.5)/A13stdlife))</f>
        <v>0.54525250431826577</v>
      </c>
      <c r="X238" s="164">
        <f>IF(A13stdlife="n/a","n/a",IF(X$3&gt;(A13stdlife+$E238),(Input!$K$155*(1+rvanilla)^0.5)-SUM($K238:W238),(Input!$K$155*(1+rvanilla)^0.5)/A13stdlife))</f>
        <v>0.54525250431826577</v>
      </c>
      <c r="Y238" s="164">
        <f>IF(A13stdlife="n/a","n/a",IF(Y$3&gt;(A13stdlife+$E238),(Input!$K$155*(1+rvanilla)^0.5)-SUM($K238:X238),(Input!$K$155*(1+rvanilla)^0.5)/A13stdlife))</f>
        <v>0.54525250431826577</v>
      </c>
      <c r="Z238" s="164">
        <f>IF(A13stdlife="n/a","n/a",IF(Z$3&gt;(A13stdlife+$E238),(Input!$K$155*(1+rvanilla)^0.5)-SUM($K238:Y238),(Input!$K$155*(1+rvanilla)^0.5)/A13stdlife))</f>
        <v>0.54525250431826577</v>
      </c>
      <c r="AA238" s="164">
        <f>IF(A13stdlife="n/a","n/a",IF(AA$3&gt;(A13stdlife+$E238),(Input!$K$155*(1+rvanilla)^0.5)-SUM($K238:Z238),(Input!$K$155*(1+rvanilla)^0.5)/A13stdlife))</f>
        <v>0.54525250431826577</v>
      </c>
      <c r="AB238" s="164">
        <f>IF(A13stdlife="n/a","n/a",IF(AB$3&gt;(A13stdlife+$E238),(Input!$K$155*(1+rvanilla)^0.5)-SUM($K238:AA238),(Input!$K$155*(1+rvanilla)^0.5)/A13stdlife))</f>
        <v>0.54525250431826577</v>
      </c>
      <c r="AC238" s="164">
        <f>IF(A13stdlife="n/a","n/a",IF(AC$3&gt;(A13stdlife+$E238),(Input!$K$155*(1+rvanilla)^0.5)-SUM($K238:AB238),(Input!$K$155*(1+rvanilla)^0.5)/A13stdlife))</f>
        <v>0.54525250431826577</v>
      </c>
      <c r="AD238" s="164">
        <f>IF(A13stdlife="n/a","n/a",IF(AD$3&gt;(A13stdlife+$E238),(Input!$K$155*(1+rvanilla)^0.5)-SUM($K238:AC238),(Input!$K$155*(1+rvanilla)^0.5)/A13stdlife))</f>
        <v>0.54525250431826577</v>
      </c>
      <c r="AE238" s="164">
        <f>IF(A13stdlife="n/a","n/a",IF(AE$3&gt;(A13stdlife+$E238),(Input!$K$155*(1+rvanilla)^0.5)-SUM($K238:AD238),(Input!$K$155*(1+rvanilla)^0.5)/A13stdlife))</f>
        <v>0.54525250431826577</v>
      </c>
      <c r="AF238" s="164">
        <f>IF(A13stdlife="n/a","n/a",IF(AF$3&gt;(A13stdlife+$E238),(Input!$K$155*(1+rvanilla)^0.5)-SUM($K238:AE238),(Input!$K$155*(1+rvanilla)^0.5)/A13stdlife))</f>
        <v>0.54525250431826577</v>
      </c>
      <c r="AG238" s="164">
        <f>IF(A13stdlife="n/a","n/a",IF(AG$3&gt;(A13stdlife+$E238),(Input!$K$155*(1+rvanilla)^0.5)-SUM($K238:AF238),(Input!$K$155*(1+rvanilla)^0.5)/A13stdlife))</f>
        <v>0.54525250431826577</v>
      </c>
      <c r="AH238" s="164">
        <f>IF(A13stdlife="n/a","n/a",IF(AH$3&gt;(A13stdlife+$E238),(Input!$K$155*(1+rvanilla)^0.5)-SUM($K238:AG238),(Input!$K$155*(1+rvanilla)^0.5)/A13stdlife))</f>
        <v>0.54525250431826577</v>
      </c>
      <c r="AI238" s="164">
        <f>IF(A13stdlife="n/a","n/a",IF(AI$3&gt;(A13stdlife+$E238),(Input!$K$155*(1+rvanilla)^0.5)-SUM($K238:AH238),(Input!$K$155*(1+rvanilla)^0.5)/A13stdlife))</f>
        <v>0.54525250431826577</v>
      </c>
      <c r="AJ238" s="164">
        <f>IF(A13stdlife="n/a","n/a",IF(AJ$3&gt;(A13stdlife+$E238),(Input!$K$155*(1+rvanilla)^0.5)-SUM($K238:AI238),(Input!$K$155*(1+rvanilla)^0.5)/A13stdlife))</f>
        <v>0.54525250431826577</v>
      </c>
      <c r="AK238" s="164">
        <f>IF(A13stdlife="n/a","n/a",IF(AK$3&gt;(A13stdlife+$E238),(Input!$K$155*(1+rvanilla)^0.5)-SUM($K238:AJ238),(Input!$K$155*(1+rvanilla)^0.5)/A13stdlife))</f>
        <v>0.54525250431826577</v>
      </c>
      <c r="AL238" s="164">
        <f>IF(A13stdlife="n/a","n/a",IF(AL$3&gt;(A13stdlife+$E238),(Input!$K$155*(1+rvanilla)^0.5)-SUM($K238:AK238),(Input!$K$155*(1+rvanilla)^0.5)/A13stdlife))</f>
        <v>0.54525250431826577</v>
      </c>
      <c r="AM238" s="164">
        <f>IF(A13stdlife="n/a","n/a",IF(AM$3&gt;(A13stdlife+$E238),(Input!$K$155*(1+rvanilla)^0.5)-SUM($K238:AL238),(Input!$K$155*(1+rvanilla)^0.5)/A13stdlife))</f>
        <v>0.54525250431826577</v>
      </c>
      <c r="AN238" s="164">
        <f>IF(A13stdlife="n/a","n/a",IF(AN$3&gt;(A13stdlife+$E238),(Input!$K$155*(1+rvanilla)^0.5)-SUM($K238:AM238),(Input!$K$155*(1+rvanilla)^0.5)/A13stdlife))</f>
        <v>0.54525250431826577</v>
      </c>
      <c r="AO238" s="164">
        <f>IF(A13stdlife="n/a","n/a",IF(AO$3&gt;(A13stdlife+$E238),(Input!$K$155*(1+rvanilla)^0.5)-SUM($K238:AN238),(Input!$K$155*(1+rvanilla)^0.5)/A13stdlife))</f>
        <v>0.54525250431826577</v>
      </c>
      <c r="AP238" s="164">
        <f>IF(A13stdlife="n/a","n/a",IF(AP$3&gt;(A13stdlife+$E238),(Input!$K$155*(1+rvanilla)^0.5)-SUM($K238:AO238),(Input!$K$155*(1+rvanilla)^0.5)/A13stdlife))</f>
        <v>0.54525250431826577</v>
      </c>
      <c r="AQ238" s="164">
        <f>IF(A13stdlife="n/a","n/a",IF(AQ$3&gt;(A13stdlife+$E238),(Input!$K$155*(1+rvanilla)^0.5)-SUM($K238:AP238),(Input!$K$155*(1+rvanilla)^0.5)/A13stdlife))</f>
        <v>0.54525250431826577</v>
      </c>
      <c r="AR238" s="164">
        <f>IF(A13stdlife="n/a","n/a",IF(AR$3&gt;(A13stdlife+$E238),(Input!$K$155*(1+rvanilla)^0.5)-SUM($K238:AQ238),(Input!$K$155*(1+rvanilla)^0.5)/A13stdlife))</f>
        <v>0.54525250431826577</v>
      </c>
      <c r="AS238" s="164">
        <f>IF(A13stdlife="n/a","n/a",IF(AS$3&gt;(A13stdlife+$E238),(Input!$K$155*(1+rvanilla)^0.5)-SUM($K238:AR238),(Input!$K$155*(1+rvanilla)^0.5)/A13stdlife))</f>
        <v>0.54525250431826577</v>
      </c>
      <c r="AT238" s="164">
        <f>IF(A13stdlife="n/a","n/a",IF(AT$3&gt;(A13stdlife+$E238),(Input!$K$155*(1+rvanilla)^0.5)-SUM($K238:AS238),(Input!$K$155*(1+rvanilla)^0.5)/A13stdlife))</f>
        <v>0.54525250431826577</v>
      </c>
      <c r="AU238" s="164">
        <f>IF(A13stdlife="n/a","n/a",IF(AU$3&gt;(A13stdlife+$E238),(Input!$K$155*(1+rvanilla)^0.5)-SUM($K238:AT238),(Input!$K$155*(1+rvanilla)^0.5)/A13stdlife))</f>
        <v>0.54525250431826577</v>
      </c>
      <c r="AV238" s="164">
        <f>IF(A13stdlife="n/a","n/a",IF(AV$3&gt;(A13stdlife+$E238),(Input!$K$155*(1+rvanilla)^0.5)-SUM($K238:AU238),(Input!$K$155*(1+rvanilla)^0.5)/A13stdlife))</f>
        <v>0.54525250431826577</v>
      </c>
      <c r="AW238" s="164">
        <f>IF(A13stdlife="n/a","n/a",IF(AW$3&gt;(A13stdlife+$E238),(Input!$K$155*(1+rvanilla)^0.5)-SUM($K238:AV238),(Input!$K$155*(1+rvanilla)^0.5)/A13stdlife))</f>
        <v>0.54525250431826577</v>
      </c>
      <c r="AX238" s="164">
        <f>IF(A13stdlife="n/a","n/a",IF(AX$3&gt;(A13stdlife+$E238),(Input!$K$155*(1+rvanilla)^0.5)-SUM($K238:AW238),(Input!$K$155*(1+rvanilla)^0.5)/A13stdlife))</f>
        <v>0.54525250431826577</v>
      </c>
      <c r="AY238" s="164">
        <f>IF(A13stdlife="n/a","n/a",IF(AY$3&gt;(A13stdlife+$E238),(Input!$K$155*(1+rvanilla)^0.5)-SUM($K238:AX238),(Input!$K$155*(1+rvanilla)^0.5)/A13stdlife))</f>
        <v>0.54525250431826577</v>
      </c>
      <c r="AZ238" s="164">
        <f>IF(A13stdlife="n/a","n/a",IF(AZ$3&gt;(A13stdlife+$E238),(Input!$K$155*(1+rvanilla)^0.5)-SUM($K238:AY238),(Input!$K$155*(1+rvanilla)^0.5)/A13stdlife))</f>
        <v>0.54525250431826577</v>
      </c>
      <c r="BA238" s="164">
        <f>IF(A13stdlife="n/a","n/a",IF(BA$3&gt;(A13stdlife+$E238),(Input!$K$155*(1+rvanilla)^0.5)-SUM($K238:AZ238),(Input!$K$155*(1+rvanilla)^0.5)/A13stdlife))</f>
        <v>0.54525250431826577</v>
      </c>
      <c r="BB238" s="164">
        <f>IF(A13stdlife="n/a","n/a",IF(BB$3&gt;(A13stdlife+$E238),(Input!$K$155*(1+rvanilla)^0.5)-SUM($K238:BA238),(Input!$K$155*(1+rvanilla)^0.5)/A13stdlife))</f>
        <v>0.54525250431826577</v>
      </c>
      <c r="BC238" s="164">
        <f>IF(A13stdlife="n/a","n/a",IF(BC$3&gt;(A13stdlife+$E238),(Input!$K$155*(1+rvanilla)^0.5)-SUM($K238:BB238),(Input!$K$155*(1+rvanilla)^0.5)/A13stdlife))</f>
        <v>0.54525250431826577</v>
      </c>
      <c r="BD238" s="164">
        <f>IF(A13stdlife="n/a","n/a",IF(BD$3&gt;(A13stdlife+$E238),(Input!$K$155*(1+rvanilla)^0.5)-SUM($K238:BC238),(Input!$K$155*(1+rvanilla)^0.5)/A13stdlife))</f>
        <v>0.54525250431826577</v>
      </c>
      <c r="BE238" s="164">
        <f>IF(A13stdlife="n/a","n/a",IF(BE$3&gt;(A13stdlife+$E238),(Input!$K$155*(1+rvanilla)^0.5)-SUM($K238:BD238),(Input!$K$155*(1+rvanilla)^0.5)/A13stdlife))</f>
        <v>-3.5527136788005009E-15</v>
      </c>
      <c r="BF238" s="164">
        <f>IF(A13stdlife="n/a","n/a",IF(BF$3&gt;(A13stdlife+$E238),(Input!$K$155*(1+rvanilla)^0.5)-SUM($K238:BE238),(Input!$K$155*(1+rvanilla)^0.5)/A13stdlife))</f>
        <v>0</v>
      </c>
      <c r="BG238" s="164">
        <f>IF(A13stdlife="n/a","n/a",IF(BG$3&gt;(A13stdlife+$E238),(Input!$K$155*(1+rvanilla)^0.5)-SUM($K238:BF238),(Input!$K$155*(1+rvanilla)^0.5)/A13stdlife))</f>
        <v>0</v>
      </c>
      <c r="BH238" s="164">
        <f>IF(A13stdlife="n/a","n/a",IF(BH$3&gt;(A13stdlife+$E238),(Input!$K$155*(1+rvanilla)^0.5)-SUM($K238:BG238),(Input!$K$155*(1+rvanilla)^0.5)/A13stdlife))</f>
        <v>0</v>
      </c>
      <c r="BI238" s="164">
        <f>IF(A13stdlife="n/a","n/a",IF(BI$3&gt;(A13stdlife+$E238),(Input!$K$155*(1+rvanilla)^0.5)-SUM($K238:BH238),(Input!$K$155*(1+rvanilla)^0.5)/A13stdlife))</f>
        <v>0</v>
      </c>
      <c r="BJ238" s="18"/>
      <c r="BK238" s="1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2">
      <c r="A239" s="18"/>
      <c r="B239" s="18"/>
      <c r="C239" s="36"/>
      <c r="D239" s="479"/>
      <c r="E239" s="283">
        <v>6</v>
      </c>
      <c r="F239" s="38"/>
      <c r="G239" s="391"/>
      <c r="H239" s="308"/>
      <c r="I239" s="308"/>
      <c r="J239" s="308"/>
      <c r="K239" s="308"/>
      <c r="L239" s="307"/>
      <c r="M239" s="164">
        <f>IF(A13stdlife="n/a","n/a",IF(M$3&gt;(A13stdlife+$E239),(Input!$L$155*(1+rvanilla)^0.5)-SUM($L239:L239),(Input!$L$155*(1+rvanilla)^0.5)/A13stdlife))</f>
        <v>0</v>
      </c>
      <c r="N239" s="164">
        <f>IF(A13stdlife="n/a","n/a",IF(N$3&gt;(A13stdlife+$E239),(Input!$L$155*(1+rvanilla)^0.5)-SUM($L239:M239),(Input!$L$155*(1+rvanilla)^0.5)/A13stdlife))</f>
        <v>0</v>
      </c>
      <c r="O239" s="164">
        <f>IF(A13stdlife="n/a","n/a",IF(O$3&gt;(A13stdlife+$E239),(Input!$L$155*(1+rvanilla)^0.5)-SUM($L239:N239),(Input!$L$155*(1+rvanilla)^0.5)/A13stdlife))</f>
        <v>0</v>
      </c>
      <c r="P239" s="164">
        <f>IF(A13stdlife="n/a","n/a",IF(P$3&gt;(A13stdlife+$E239),(Input!$L$155*(1+rvanilla)^0.5)-SUM($L239:O239),(Input!$L$155*(1+rvanilla)^0.5)/A13stdlife))</f>
        <v>0</v>
      </c>
      <c r="Q239" s="164">
        <f>IF(A13stdlife="n/a","n/a",IF(Q$3&gt;(A13stdlife+$E239),(Input!$L$155*(1+rvanilla)^0.5)-SUM($L239:P239),(Input!$L$155*(1+rvanilla)^0.5)/A13stdlife))</f>
        <v>0</v>
      </c>
      <c r="R239" s="164">
        <f>IF(A13stdlife="n/a","n/a",IF(R$3&gt;(A13stdlife+$E239),(Input!$L$155*(1+rvanilla)^0.5)-SUM($L239:Q239),(Input!$L$155*(1+rvanilla)^0.5)/A13stdlife))</f>
        <v>0</v>
      </c>
      <c r="S239" s="164">
        <f>IF(A13stdlife="n/a","n/a",IF(S$3&gt;(A13stdlife+$E239),(Input!$L$155*(1+rvanilla)^0.5)-SUM($L239:R239),(Input!$L$155*(1+rvanilla)^0.5)/A13stdlife))</f>
        <v>0</v>
      </c>
      <c r="T239" s="164">
        <f>IF(A13stdlife="n/a","n/a",IF(T$3&gt;(A13stdlife+$E239),(Input!$L$155*(1+rvanilla)^0.5)-SUM($L239:S239),(Input!$L$155*(1+rvanilla)^0.5)/A13stdlife))</f>
        <v>0</v>
      </c>
      <c r="U239" s="164">
        <f>IF(A13stdlife="n/a","n/a",IF(U$3&gt;(A13stdlife+$E239),(Input!$L$155*(1+rvanilla)^0.5)-SUM($L239:T239),(Input!$L$155*(1+rvanilla)^0.5)/A13stdlife))</f>
        <v>0</v>
      </c>
      <c r="V239" s="164">
        <f>IF(A13stdlife="n/a","n/a",IF(V$3&gt;(A13stdlife+$E239),(Input!$L$155*(1+rvanilla)^0.5)-SUM($L239:U239),(Input!$L$155*(1+rvanilla)^0.5)/A13stdlife))</f>
        <v>0</v>
      </c>
      <c r="W239" s="164">
        <f>IF(A13stdlife="n/a","n/a",IF(W$3&gt;(A13stdlife+$E239),(Input!$L$155*(1+rvanilla)^0.5)-SUM($L239:V239),(Input!$L$155*(1+rvanilla)^0.5)/A13stdlife))</f>
        <v>0</v>
      </c>
      <c r="X239" s="164">
        <f>IF(A13stdlife="n/a","n/a",IF(X$3&gt;(A13stdlife+$E239),(Input!$L$155*(1+rvanilla)^0.5)-SUM($L239:W239),(Input!$L$155*(1+rvanilla)^0.5)/A13stdlife))</f>
        <v>0</v>
      </c>
      <c r="Y239" s="164">
        <f>IF(A13stdlife="n/a","n/a",IF(Y$3&gt;(A13stdlife+$E239),(Input!$L$155*(1+rvanilla)^0.5)-SUM($L239:X239),(Input!$L$155*(1+rvanilla)^0.5)/A13stdlife))</f>
        <v>0</v>
      </c>
      <c r="Z239" s="164">
        <f>IF(A13stdlife="n/a","n/a",IF(Z$3&gt;(A13stdlife+$E239),(Input!$L$155*(1+rvanilla)^0.5)-SUM($L239:Y239),(Input!$L$155*(1+rvanilla)^0.5)/A13stdlife))</f>
        <v>0</v>
      </c>
      <c r="AA239" s="164">
        <f>IF(A13stdlife="n/a","n/a",IF(AA$3&gt;(A13stdlife+$E239),(Input!$L$155*(1+rvanilla)^0.5)-SUM($L239:Z239),(Input!$L$155*(1+rvanilla)^0.5)/A13stdlife))</f>
        <v>0</v>
      </c>
      <c r="AB239" s="164">
        <f>IF(A13stdlife="n/a","n/a",IF(AB$3&gt;(A13stdlife+$E239),(Input!$L$155*(1+rvanilla)^0.5)-SUM($L239:AA239),(Input!$L$155*(1+rvanilla)^0.5)/A13stdlife))</f>
        <v>0</v>
      </c>
      <c r="AC239" s="164">
        <f>IF(A13stdlife="n/a","n/a",IF(AC$3&gt;(A13stdlife+$E239),(Input!$L$155*(1+rvanilla)^0.5)-SUM($L239:AB239),(Input!$L$155*(1+rvanilla)^0.5)/A13stdlife))</f>
        <v>0</v>
      </c>
      <c r="AD239" s="164">
        <f>IF(A13stdlife="n/a","n/a",IF(AD$3&gt;(A13stdlife+$E239),(Input!$L$155*(1+rvanilla)^0.5)-SUM($L239:AC239),(Input!$L$155*(1+rvanilla)^0.5)/A13stdlife))</f>
        <v>0</v>
      </c>
      <c r="AE239" s="164">
        <f>IF(A13stdlife="n/a","n/a",IF(AE$3&gt;(A13stdlife+$E239),(Input!$L$155*(1+rvanilla)^0.5)-SUM($L239:AD239),(Input!$L$155*(1+rvanilla)^0.5)/A13stdlife))</f>
        <v>0</v>
      </c>
      <c r="AF239" s="164">
        <f>IF(A13stdlife="n/a","n/a",IF(AF$3&gt;(A13stdlife+$E239),(Input!$L$155*(1+rvanilla)^0.5)-SUM($L239:AE239),(Input!$L$155*(1+rvanilla)^0.5)/A13stdlife))</f>
        <v>0</v>
      </c>
      <c r="AG239" s="164">
        <f>IF(A13stdlife="n/a","n/a",IF(AG$3&gt;(A13stdlife+$E239),(Input!$L$155*(1+rvanilla)^0.5)-SUM($L239:AF239),(Input!$L$155*(1+rvanilla)^0.5)/A13stdlife))</f>
        <v>0</v>
      </c>
      <c r="AH239" s="164">
        <f>IF(A13stdlife="n/a","n/a",IF(AH$3&gt;(A13stdlife+$E239),(Input!$L$155*(1+rvanilla)^0.5)-SUM($L239:AG239),(Input!$L$155*(1+rvanilla)^0.5)/A13stdlife))</f>
        <v>0</v>
      </c>
      <c r="AI239" s="164">
        <f>IF(A13stdlife="n/a","n/a",IF(AI$3&gt;(A13stdlife+$E239),(Input!$L$155*(1+rvanilla)^0.5)-SUM($L239:AH239),(Input!$L$155*(1+rvanilla)^0.5)/A13stdlife))</f>
        <v>0</v>
      </c>
      <c r="AJ239" s="164">
        <f>IF(A13stdlife="n/a","n/a",IF(AJ$3&gt;(A13stdlife+$E239),(Input!$L$155*(1+rvanilla)^0.5)-SUM($L239:AI239),(Input!$L$155*(1+rvanilla)^0.5)/A13stdlife))</f>
        <v>0</v>
      </c>
      <c r="AK239" s="164">
        <f>IF(A13stdlife="n/a","n/a",IF(AK$3&gt;(A13stdlife+$E239),(Input!$L$155*(1+rvanilla)^0.5)-SUM($L239:AJ239),(Input!$L$155*(1+rvanilla)^0.5)/A13stdlife))</f>
        <v>0</v>
      </c>
      <c r="AL239" s="164">
        <f>IF(A13stdlife="n/a","n/a",IF(AL$3&gt;(A13stdlife+$E239),(Input!$L$155*(1+rvanilla)^0.5)-SUM($L239:AK239),(Input!$L$155*(1+rvanilla)^0.5)/A13stdlife))</f>
        <v>0</v>
      </c>
      <c r="AM239" s="164">
        <f>IF(A13stdlife="n/a","n/a",IF(AM$3&gt;(A13stdlife+$E239),(Input!$L$155*(1+rvanilla)^0.5)-SUM($L239:AL239),(Input!$L$155*(1+rvanilla)^0.5)/A13stdlife))</f>
        <v>0</v>
      </c>
      <c r="AN239" s="164">
        <f>IF(A13stdlife="n/a","n/a",IF(AN$3&gt;(A13stdlife+$E239),(Input!$L$155*(1+rvanilla)^0.5)-SUM($L239:AM239),(Input!$L$155*(1+rvanilla)^0.5)/A13stdlife))</f>
        <v>0</v>
      </c>
      <c r="AO239" s="164">
        <f>IF(A13stdlife="n/a","n/a",IF(AO$3&gt;(A13stdlife+$E239),(Input!$L$155*(1+rvanilla)^0.5)-SUM($L239:AN239),(Input!$L$155*(1+rvanilla)^0.5)/A13stdlife))</f>
        <v>0</v>
      </c>
      <c r="AP239" s="164">
        <f>IF(A13stdlife="n/a","n/a",IF(AP$3&gt;(A13stdlife+$E239),(Input!$L$155*(1+rvanilla)^0.5)-SUM($L239:AO239),(Input!$L$155*(1+rvanilla)^0.5)/A13stdlife))</f>
        <v>0</v>
      </c>
      <c r="AQ239" s="164">
        <f>IF(A13stdlife="n/a","n/a",IF(AQ$3&gt;(A13stdlife+$E239),(Input!$L$155*(1+rvanilla)^0.5)-SUM($L239:AP239),(Input!$L$155*(1+rvanilla)^0.5)/A13stdlife))</f>
        <v>0</v>
      </c>
      <c r="AR239" s="164">
        <f>IF(A13stdlife="n/a","n/a",IF(AR$3&gt;(A13stdlife+$E239),(Input!$L$155*(1+rvanilla)^0.5)-SUM($L239:AQ239),(Input!$L$155*(1+rvanilla)^0.5)/A13stdlife))</f>
        <v>0</v>
      </c>
      <c r="AS239" s="164">
        <f>IF(A13stdlife="n/a","n/a",IF(AS$3&gt;(A13stdlife+$E239),(Input!$L$155*(1+rvanilla)^0.5)-SUM($L239:AR239),(Input!$L$155*(1+rvanilla)^0.5)/A13stdlife))</f>
        <v>0</v>
      </c>
      <c r="AT239" s="164">
        <f>IF(A13stdlife="n/a","n/a",IF(AT$3&gt;(A13stdlife+$E239),(Input!$L$155*(1+rvanilla)^0.5)-SUM($L239:AS239),(Input!$L$155*(1+rvanilla)^0.5)/A13stdlife))</f>
        <v>0</v>
      </c>
      <c r="AU239" s="164">
        <f>IF(A13stdlife="n/a","n/a",IF(AU$3&gt;(A13stdlife+$E239),(Input!$L$155*(1+rvanilla)^0.5)-SUM($L239:AT239),(Input!$L$155*(1+rvanilla)^0.5)/A13stdlife))</f>
        <v>0</v>
      </c>
      <c r="AV239" s="164">
        <f>IF(A13stdlife="n/a","n/a",IF(AV$3&gt;(A13stdlife+$E239),(Input!$L$155*(1+rvanilla)^0.5)-SUM($L239:AU239),(Input!$L$155*(1+rvanilla)^0.5)/A13stdlife))</f>
        <v>0</v>
      </c>
      <c r="AW239" s="164">
        <f>IF(A13stdlife="n/a","n/a",IF(AW$3&gt;(A13stdlife+$E239),(Input!$L$155*(1+rvanilla)^0.5)-SUM($L239:AV239),(Input!$L$155*(1+rvanilla)^0.5)/A13stdlife))</f>
        <v>0</v>
      </c>
      <c r="AX239" s="164">
        <f>IF(A13stdlife="n/a","n/a",IF(AX$3&gt;(A13stdlife+$E239),(Input!$L$155*(1+rvanilla)^0.5)-SUM($L239:AW239),(Input!$L$155*(1+rvanilla)^0.5)/A13stdlife))</f>
        <v>0</v>
      </c>
      <c r="AY239" s="164">
        <f>IF(A13stdlife="n/a","n/a",IF(AY$3&gt;(A13stdlife+$E239),(Input!$L$155*(1+rvanilla)^0.5)-SUM($L239:AX239),(Input!$L$155*(1+rvanilla)^0.5)/A13stdlife))</f>
        <v>0</v>
      </c>
      <c r="AZ239" s="164">
        <f>IF(A13stdlife="n/a","n/a",IF(AZ$3&gt;(A13stdlife+$E239),(Input!$L$155*(1+rvanilla)^0.5)-SUM($L239:AY239),(Input!$L$155*(1+rvanilla)^0.5)/A13stdlife))</f>
        <v>0</v>
      </c>
      <c r="BA239" s="164">
        <f>IF(A13stdlife="n/a","n/a",IF(BA$3&gt;(A13stdlife+$E239),(Input!$L$155*(1+rvanilla)^0.5)-SUM($L239:AZ239),(Input!$L$155*(1+rvanilla)^0.5)/A13stdlife))</f>
        <v>0</v>
      </c>
      <c r="BB239" s="164">
        <f>IF(A13stdlife="n/a","n/a",IF(BB$3&gt;(A13stdlife+$E239),(Input!$L$155*(1+rvanilla)^0.5)-SUM($L239:BA239),(Input!$L$155*(1+rvanilla)^0.5)/A13stdlife))</f>
        <v>0</v>
      </c>
      <c r="BC239" s="164">
        <f>IF(A13stdlife="n/a","n/a",IF(BC$3&gt;(A13stdlife+$E239),(Input!$L$155*(1+rvanilla)^0.5)-SUM($L239:BB239),(Input!$L$155*(1+rvanilla)^0.5)/A13stdlife))</f>
        <v>0</v>
      </c>
      <c r="BD239" s="164">
        <f>IF(A13stdlife="n/a","n/a",IF(BD$3&gt;(A13stdlife+$E239),(Input!$L$155*(1+rvanilla)^0.5)-SUM($L239:BC239),(Input!$L$155*(1+rvanilla)^0.5)/A13stdlife))</f>
        <v>0</v>
      </c>
      <c r="BE239" s="164">
        <f>IF(A13stdlife="n/a","n/a",IF(BE$3&gt;(A13stdlife+$E239),(Input!$L$155*(1+rvanilla)^0.5)-SUM($L239:BD239),(Input!$L$155*(1+rvanilla)^0.5)/A13stdlife))</f>
        <v>0</v>
      </c>
      <c r="BF239" s="164">
        <f>IF(A13stdlife="n/a","n/a",IF(BF$3&gt;(A13stdlife+$E239),(Input!$L$155*(1+rvanilla)^0.5)-SUM($L239:BE239),(Input!$L$155*(1+rvanilla)^0.5)/A13stdlife))</f>
        <v>0</v>
      </c>
      <c r="BG239" s="164">
        <f>IF(A13stdlife="n/a","n/a",IF(BG$3&gt;(A13stdlife+$E239),(Input!$L$155*(1+rvanilla)^0.5)-SUM($L239:BF239),(Input!$L$155*(1+rvanilla)^0.5)/A13stdlife))</f>
        <v>0</v>
      </c>
      <c r="BH239" s="164">
        <f>IF(A13stdlife="n/a","n/a",IF(BH$3&gt;(A13stdlife+$E239),(Input!$L$155*(1+rvanilla)^0.5)-SUM($L239:BG239),(Input!$L$155*(1+rvanilla)^0.5)/A13stdlife))</f>
        <v>0</v>
      </c>
      <c r="BI239" s="164">
        <f>IF(A13stdlife="n/a","n/a",IF(BI$3&gt;(A13stdlife+$E239),(Input!$L$155*(1+rvanilla)^0.5)-SUM($L239:BH239),(Input!$L$155*(1+rvanilla)^0.5)/A13stdlife))</f>
        <v>0</v>
      </c>
      <c r="BJ239" s="18"/>
      <c r="BK239" s="18"/>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idden="1" outlineLevel="2">
      <c r="A240" s="18"/>
      <c r="B240" s="18"/>
      <c r="C240" s="36"/>
      <c r="D240" s="479"/>
      <c r="E240" s="283">
        <v>7</v>
      </c>
      <c r="F240" s="38"/>
      <c r="G240" s="391"/>
      <c r="H240" s="308"/>
      <c r="I240" s="308"/>
      <c r="J240" s="308"/>
      <c r="K240" s="308"/>
      <c r="L240" s="308"/>
      <c r="M240" s="307"/>
      <c r="N240" s="164">
        <f>IF(A13stdlife="n/a","n/a",IF(N$3&gt;(A13stdlife+$E240),(Input!$M$155*(1+rvanilla)^0.5)-SUM($M240:M240),(Input!$M$155*(1+rvanilla)^0.5)/A13stdlife))</f>
        <v>0</v>
      </c>
      <c r="O240" s="164">
        <f>IF(A13stdlife="n/a","n/a",IF(O$3&gt;(A13stdlife+$E240),(Input!$M$155*(1+rvanilla)^0.5)-SUM($M240:N240),(Input!$M$155*(1+rvanilla)^0.5)/A13stdlife))</f>
        <v>0</v>
      </c>
      <c r="P240" s="164">
        <f>IF(A13stdlife="n/a","n/a",IF(P$3&gt;(A13stdlife+$E240),(Input!$M$155*(1+rvanilla)^0.5)-SUM($M240:O240),(Input!$M$155*(1+rvanilla)^0.5)/A13stdlife))</f>
        <v>0</v>
      </c>
      <c r="Q240" s="164">
        <f>IF(A13stdlife="n/a","n/a",IF(Q$3&gt;(A13stdlife+$E240),(Input!$M$155*(1+rvanilla)^0.5)-SUM($M240:P240),(Input!$M$155*(1+rvanilla)^0.5)/A13stdlife))</f>
        <v>0</v>
      </c>
      <c r="R240" s="164">
        <f>IF(A13stdlife="n/a","n/a",IF(R$3&gt;(A13stdlife+$E240),(Input!$M$155*(1+rvanilla)^0.5)-SUM($M240:Q240),(Input!$M$155*(1+rvanilla)^0.5)/A13stdlife))</f>
        <v>0</v>
      </c>
      <c r="S240" s="164">
        <f>IF(A13stdlife="n/a","n/a",IF(S$3&gt;(A13stdlife+$E240),(Input!$M$155*(1+rvanilla)^0.5)-SUM($M240:R240),(Input!$M$155*(1+rvanilla)^0.5)/A13stdlife))</f>
        <v>0</v>
      </c>
      <c r="T240" s="164">
        <f>IF(A13stdlife="n/a","n/a",IF(T$3&gt;(A13stdlife+$E240),(Input!$M$155*(1+rvanilla)^0.5)-SUM($M240:S240),(Input!$M$155*(1+rvanilla)^0.5)/A13stdlife))</f>
        <v>0</v>
      </c>
      <c r="U240" s="164">
        <f>IF(A13stdlife="n/a","n/a",IF(U$3&gt;(A13stdlife+$E240),(Input!$M$155*(1+rvanilla)^0.5)-SUM($M240:T240),(Input!$M$155*(1+rvanilla)^0.5)/A13stdlife))</f>
        <v>0</v>
      </c>
      <c r="V240" s="164">
        <f>IF(A13stdlife="n/a","n/a",IF(V$3&gt;(A13stdlife+$E240),(Input!$M$155*(1+rvanilla)^0.5)-SUM($M240:U240),(Input!$M$155*(1+rvanilla)^0.5)/A13stdlife))</f>
        <v>0</v>
      </c>
      <c r="W240" s="164">
        <f>IF(A13stdlife="n/a","n/a",IF(W$3&gt;(A13stdlife+$E240),(Input!$M$155*(1+rvanilla)^0.5)-SUM($M240:V240),(Input!$M$155*(1+rvanilla)^0.5)/A13stdlife))</f>
        <v>0</v>
      </c>
      <c r="X240" s="164">
        <f>IF(A13stdlife="n/a","n/a",IF(X$3&gt;(A13stdlife+$E240),(Input!$M$155*(1+rvanilla)^0.5)-SUM($M240:W240),(Input!$M$155*(1+rvanilla)^0.5)/A13stdlife))</f>
        <v>0</v>
      </c>
      <c r="Y240" s="164">
        <f>IF(A13stdlife="n/a","n/a",IF(Y$3&gt;(A13stdlife+$E240),(Input!$M$155*(1+rvanilla)^0.5)-SUM($M240:X240),(Input!$M$155*(1+rvanilla)^0.5)/A13stdlife))</f>
        <v>0</v>
      </c>
      <c r="Z240" s="164">
        <f>IF(A13stdlife="n/a","n/a",IF(Z$3&gt;(A13stdlife+$E240),(Input!$M$155*(1+rvanilla)^0.5)-SUM($M240:Y240),(Input!$M$155*(1+rvanilla)^0.5)/A13stdlife))</f>
        <v>0</v>
      </c>
      <c r="AA240" s="164">
        <f>IF(A13stdlife="n/a","n/a",IF(AA$3&gt;(A13stdlife+$E240),(Input!$M$155*(1+rvanilla)^0.5)-SUM($M240:Z240),(Input!$M$155*(1+rvanilla)^0.5)/A13stdlife))</f>
        <v>0</v>
      </c>
      <c r="AB240" s="164">
        <f>IF(A13stdlife="n/a","n/a",IF(AB$3&gt;(A13stdlife+$E240),(Input!$M$155*(1+rvanilla)^0.5)-SUM($M240:AA240),(Input!$M$155*(1+rvanilla)^0.5)/A13stdlife))</f>
        <v>0</v>
      </c>
      <c r="AC240" s="164">
        <f>IF(A13stdlife="n/a","n/a",IF(AC$3&gt;(A13stdlife+$E240),(Input!$M$155*(1+rvanilla)^0.5)-SUM($M240:AB240),(Input!$M$155*(1+rvanilla)^0.5)/A13stdlife))</f>
        <v>0</v>
      </c>
      <c r="AD240" s="164">
        <f>IF(A13stdlife="n/a","n/a",IF(AD$3&gt;(A13stdlife+$E240),(Input!$M$155*(1+rvanilla)^0.5)-SUM($M240:AC240),(Input!$M$155*(1+rvanilla)^0.5)/A13stdlife))</f>
        <v>0</v>
      </c>
      <c r="AE240" s="164">
        <f>IF(A13stdlife="n/a","n/a",IF(AE$3&gt;(A13stdlife+$E240),(Input!$M$155*(1+rvanilla)^0.5)-SUM($M240:AD240),(Input!$M$155*(1+rvanilla)^0.5)/A13stdlife))</f>
        <v>0</v>
      </c>
      <c r="AF240" s="164">
        <f>IF(A13stdlife="n/a","n/a",IF(AF$3&gt;(A13stdlife+$E240),(Input!$M$155*(1+rvanilla)^0.5)-SUM($M240:AE240),(Input!$M$155*(1+rvanilla)^0.5)/A13stdlife))</f>
        <v>0</v>
      </c>
      <c r="AG240" s="164">
        <f>IF(A13stdlife="n/a","n/a",IF(AG$3&gt;(A13stdlife+$E240),(Input!$M$155*(1+rvanilla)^0.5)-SUM($M240:AF240),(Input!$M$155*(1+rvanilla)^0.5)/A13stdlife))</f>
        <v>0</v>
      </c>
      <c r="AH240" s="164">
        <f>IF(A13stdlife="n/a","n/a",IF(AH$3&gt;(A13stdlife+$E240),(Input!$M$155*(1+rvanilla)^0.5)-SUM($M240:AG240),(Input!$M$155*(1+rvanilla)^0.5)/A13stdlife))</f>
        <v>0</v>
      </c>
      <c r="AI240" s="164">
        <f>IF(A13stdlife="n/a","n/a",IF(AI$3&gt;(A13stdlife+$E240),(Input!$M$155*(1+rvanilla)^0.5)-SUM($M240:AH240),(Input!$M$155*(1+rvanilla)^0.5)/A13stdlife))</f>
        <v>0</v>
      </c>
      <c r="AJ240" s="164">
        <f>IF(A13stdlife="n/a","n/a",IF(AJ$3&gt;(A13stdlife+$E240),(Input!$M$155*(1+rvanilla)^0.5)-SUM($M240:AI240),(Input!$M$155*(1+rvanilla)^0.5)/A13stdlife))</f>
        <v>0</v>
      </c>
      <c r="AK240" s="164">
        <f>IF(A13stdlife="n/a","n/a",IF(AK$3&gt;(A13stdlife+$E240),(Input!$M$155*(1+rvanilla)^0.5)-SUM($M240:AJ240),(Input!$M$155*(1+rvanilla)^0.5)/A13stdlife))</f>
        <v>0</v>
      </c>
      <c r="AL240" s="164">
        <f>IF(A13stdlife="n/a","n/a",IF(AL$3&gt;(A13stdlife+$E240),(Input!$M$155*(1+rvanilla)^0.5)-SUM($M240:AK240),(Input!$M$155*(1+rvanilla)^0.5)/A13stdlife))</f>
        <v>0</v>
      </c>
      <c r="AM240" s="164">
        <f>IF(A13stdlife="n/a","n/a",IF(AM$3&gt;(A13stdlife+$E240),(Input!$M$155*(1+rvanilla)^0.5)-SUM($M240:AL240),(Input!$M$155*(1+rvanilla)^0.5)/A13stdlife))</f>
        <v>0</v>
      </c>
      <c r="AN240" s="164">
        <f>IF(A13stdlife="n/a","n/a",IF(AN$3&gt;(A13stdlife+$E240),(Input!$M$155*(1+rvanilla)^0.5)-SUM($M240:AM240),(Input!$M$155*(1+rvanilla)^0.5)/A13stdlife))</f>
        <v>0</v>
      </c>
      <c r="AO240" s="164">
        <f>IF(A13stdlife="n/a","n/a",IF(AO$3&gt;(A13stdlife+$E240),(Input!$M$155*(1+rvanilla)^0.5)-SUM($M240:AN240),(Input!$M$155*(1+rvanilla)^0.5)/A13stdlife))</f>
        <v>0</v>
      </c>
      <c r="AP240" s="164">
        <f>IF(A13stdlife="n/a","n/a",IF(AP$3&gt;(A13stdlife+$E240),(Input!$M$155*(1+rvanilla)^0.5)-SUM($M240:AO240),(Input!$M$155*(1+rvanilla)^0.5)/A13stdlife))</f>
        <v>0</v>
      </c>
      <c r="AQ240" s="164">
        <f>IF(A13stdlife="n/a","n/a",IF(AQ$3&gt;(A13stdlife+$E240),(Input!$M$155*(1+rvanilla)^0.5)-SUM($M240:AP240),(Input!$M$155*(1+rvanilla)^0.5)/A13stdlife))</f>
        <v>0</v>
      </c>
      <c r="AR240" s="164">
        <f>IF(A13stdlife="n/a","n/a",IF(AR$3&gt;(A13stdlife+$E240),(Input!$M$155*(1+rvanilla)^0.5)-SUM($M240:AQ240),(Input!$M$155*(1+rvanilla)^0.5)/A13stdlife))</f>
        <v>0</v>
      </c>
      <c r="AS240" s="164">
        <f>IF(A13stdlife="n/a","n/a",IF(AS$3&gt;(A13stdlife+$E240),(Input!$M$155*(1+rvanilla)^0.5)-SUM($M240:AR240),(Input!$M$155*(1+rvanilla)^0.5)/A13stdlife))</f>
        <v>0</v>
      </c>
      <c r="AT240" s="164">
        <f>IF(A13stdlife="n/a","n/a",IF(AT$3&gt;(A13stdlife+$E240),(Input!$M$155*(1+rvanilla)^0.5)-SUM($M240:AS240),(Input!$M$155*(1+rvanilla)^0.5)/A13stdlife))</f>
        <v>0</v>
      </c>
      <c r="AU240" s="164">
        <f>IF(A13stdlife="n/a","n/a",IF(AU$3&gt;(A13stdlife+$E240),(Input!$M$155*(1+rvanilla)^0.5)-SUM($M240:AT240),(Input!$M$155*(1+rvanilla)^0.5)/A13stdlife))</f>
        <v>0</v>
      </c>
      <c r="AV240" s="164">
        <f>IF(A13stdlife="n/a","n/a",IF(AV$3&gt;(A13stdlife+$E240),(Input!$M$155*(1+rvanilla)^0.5)-SUM($M240:AU240),(Input!$M$155*(1+rvanilla)^0.5)/A13stdlife))</f>
        <v>0</v>
      </c>
      <c r="AW240" s="164">
        <f>IF(A13stdlife="n/a","n/a",IF(AW$3&gt;(A13stdlife+$E240),(Input!$M$155*(1+rvanilla)^0.5)-SUM($M240:AV240),(Input!$M$155*(1+rvanilla)^0.5)/A13stdlife))</f>
        <v>0</v>
      </c>
      <c r="AX240" s="164">
        <f>IF(A13stdlife="n/a","n/a",IF(AX$3&gt;(A13stdlife+$E240),(Input!$M$155*(1+rvanilla)^0.5)-SUM($M240:AW240),(Input!$M$155*(1+rvanilla)^0.5)/A13stdlife))</f>
        <v>0</v>
      </c>
      <c r="AY240" s="164">
        <f>IF(A13stdlife="n/a","n/a",IF(AY$3&gt;(A13stdlife+$E240),(Input!$M$155*(1+rvanilla)^0.5)-SUM($M240:AX240),(Input!$M$155*(1+rvanilla)^0.5)/A13stdlife))</f>
        <v>0</v>
      </c>
      <c r="AZ240" s="164">
        <f>IF(A13stdlife="n/a","n/a",IF(AZ$3&gt;(A13stdlife+$E240),(Input!$M$155*(1+rvanilla)^0.5)-SUM($M240:AY240),(Input!$M$155*(1+rvanilla)^0.5)/A13stdlife))</f>
        <v>0</v>
      </c>
      <c r="BA240" s="164">
        <f>IF(A13stdlife="n/a","n/a",IF(BA$3&gt;(A13stdlife+$E240),(Input!$M$155*(1+rvanilla)^0.5)-SUM($M240:AZ240),(Input!$M$155*(1+rvanilla)^0.5)/A13stdlife))</f>
        <v>0</v>
      </c>
      <c r="BB240" s="164">
        <f>IF(A13stdlife="n/a","n/a",IF(BB$3&gt;(A13stdlife+$E240),(Input!$M$155*(1+rvanilla)^0.5)-SUM($M240:BA240),(Input!$M$155*(1+rvanilla)^0.5)/A13stdlife))</f>
        <v>0</v>
      </c>
      <c r="BC240" s="164">
        <f>IF(A13stdlife="n/a","n/a",IF(BC$3&gt;(A13stdlife+$E240),(Input!$M$155*(1+rvanilla)^0.5)-SUM($M240:BB240),(Input!$M$155*(1+rvanilla)^0.5)/A13stdlife))</f>
        <v>0</v>
      </c>
      <c r="BD240" s="164">
        <f>IF(A13stdlife="n/a","n/a",IF(BD$3&gt;(A13stdlife+$E240),(Input!$M$155*(1+rvanilla)^0.5)-SUM($M240:BC240),(Input!$M$155*(1+rvanilla)^0.5)/A13stdlife))</f>
        <v>0</v>
      </c>
      <c r="BE240" s="164">
        <f>IF(A13stdlife="n/a","n/a",IF(BE$3&gt;(A13stdlife+$E240),(Input!$M$155*(1+rvanilla)^0.5)-SUM($M240:BD240),(Input!$M$155*(1+rvanilla)^0.5)/A13stdlife))</f>
        <v>0</v>
      </c>
      <c r="BF240" s="164">
        <f>IF(A13stdlife="n/a","n/a",IF(BF$3&gt;(A13stdlife+$E240),(Input!$M$155*(1+rvanilla)^0.5)-SUM($M240:BE240),(Input!$M$155*(1+rvanilla)^0.5)/A13stdlife))</f>
        <v>0</v>
      </c>
      <c r="BG240" s="164">
        <f>IF(A13stdlife="n/a","n/a",IF(BG$3&gt;(A13stdlife+$E240),(Input!$M$155*(1+rvanilla)^0.5)-SUM($M240:BF240),(Input!$M$155*(1+rvanilla)^0.5)/A13stdlife))</f>
        <v>0</v>
      </c>
      <c r="BH240" s="164">
        <f>IF(A13stdlife="n/a","n/a",IF(BH$3&gt;(A13stdlife+$E240),(Input!$M$155*(1+rvanilla)^0.5)-SUM($M240:BG240),(Input!$M$155*(1+rvanilla)^0.5)/A13stdlife))</f>
        <v>0</v>
      </c>
      <c r="BI240" s="164">
        <f>IF(A13stdlife="n/a","n/a",IF(BI$3&gt;(A13stdlife+$E240),(Input!$M$155*(1+rvanilla)^0.5)-SUM($M240:BH240),(Input!$M$155*(1+rvanilla)^0.5)/A13stdlife))</f>
        <v>0</v>
      </c>
      <c r="BJ240" s="18"/>
      <c r="BK240" s="18"/>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idden="1" outlineLevel="2">
      <c r="A241" s="18"/>
      <c r="B241" s="18"/>
      <c r="C241" s="36"/>
      <c r="D241" s="479"/>
      <c r="E241" s="283">
        <v>8</v>
      </c>
      <c r="F241" s="38"/>
      <c r="G241" s="391"/>
      <c r="H241" s="308"/>
      <c r="I241" s="308"/>
      <c r="J241" s="308"/>
      <c r="K241" s="308"/>
      <c r="L241" s="308"/>
      <c r="M241" s="308"/>
      <c r="N241" s="307"/>
      <c r="O241" s="164">
        <f>IF(A13stdlife="n/a","n/a",IF(O$3&gt;(A13stdlife+$E241),(Input!$N$155*(1+rvanilla)^0.5)-SUM($N241:N241),(Input!$N$155*(1+rvanilla)^0.5)/A13stdlife))</f>
        <v>0</v>
      </c>
      <c r="P241" s="164">
        <f>IF(A13stdlife="n/a","n/a",IF(P$3&gt;(A13stdlife+$E241),(Input!$N$155*(1+rvanilla)^0.5)-SUM($N241:O241),(Input!$N$155*(1+rvanilla)^0.5)/A13stdlife))</f>
        <v>0</v>
      </c>
      <c r="Q241" s="164">
        <f>IF(A13stdlife="n/a","n/a",IF(Q$3&gt;(A13stdlife+$E241),(Input!$N$155*(1+rvanilla)^0.5)-SUM($N241:P241),(Input!$N$155*(1+rvanilla)^0.5)/A13stdlife))</f>
        <v>0</v>
      </c>
      <c r="R241" s="164">
        <f>IF(A13stdlife="n/a","n/a",IF(R$3&gt;(A13stdlife+$E241),(Input!$N$155*(1+rvanilla)^0.5)-SUM($N241:Q241),(Input!$N$155*(1+rvanilla)^0.5)/A13stdlife))</f>
        <v>0</v>
      </c>
      <c r="S241" s="164">
        <f>IF(A13stdlife="n/a","n/a",IF(S$3&gt;(A13stdlife+$E241),(Input!$N$155*(1+rvanilla)^0.5)-SUM($N241:R241),(Input!$N$155*(1+rvanilla)^0.5)/A13stdlife))</f>
        <v>0</v>
      </c>
      <c r="T241" s="164">
        <f>IF(A13stdlife="n/a","n/a",IF(T$3&gt;(A13stdlife+$E241),(Input!$N$155*(1+rvanilla)^0.5)-SUM($N241:S241),(Input!$N$155*(1+rvanilla)^0.5)/A13stdlife))</f>
        <v>0</v>
      </c>
      <c r="U241" s="164">
        <f>IF(A13stdlife="n/a","n/a",IF(U$3&gt;(A13stdlife+$E241),(Input!$N$155*(1+rvanilla)^0.5)-SUM($N241:T241),(Input!$N$155*(1+rvanilla)^0.5)/A13stdlife))</f>
        <v>0</v>
      </c>
      <c r="V241" s="164">
        <f>IF(A13stdlife="n/a","n/a",IF(V$3&gt;(A13stdlife+$E241),(Input!$N$155*(1+rvanilla)^0.5)-SUM($N241:U241),(Input!$N$155*(1+rvanilla)^0.5)/A13stdlife))</f>
        <v>0</v>
      </c>
      <c r="W241" s="164">
        <f>IF(A13stdlife="n/a","n/a",IF(W$3&gt;(A13stdlife+$E241),(Input!$N$155*(1+rvanilla)^0.5)-SUM($N241:V241),(Input!$N$155*(1+rvanilla)^0.5)/A13stdlife))</f>
        <v>0</v>
      </c>
      <c r="X241" s="164">
        <f>IF(A13stdlife="n/a","n/a",IF(X$3&gt;(A13stdlife+$E241),(Input!$N$155*(1+rvanilla)^0.5)-SUM($N241:W241),(Input!$N$155*(1+rvanilla)^0.5)/A13stdlife))</f>
        <v>0</v>
      </c>
      <c r="Y241" s="164">
        <f>IF(A13stdlife="n/a","n/a",IF(Y$3&gt;(A13stdlife+$E241),(Input!$N$155*(1+rvanilla)^0.5)-SUM($N241:X241),(Input!$N$155*(1+rvanilla)^0.5)/A13stdlife))</f>
        <v>0</v>
      </c>
      <c r="Z241" s="164">
        <f>IF(A13stdlife="n/a","n/a",IF(Z$3&gt;(A13stdlife+$E241),(Input!$N$155*(1+rvanilla)^0.5)-SUM($N241:Y241),(Input!$N$155*(1+rvanilla)^0.5)/A13stdlife))</f>
        <v>0</v>
      </c>
      <c r="AA241" s="164">
        <f>IF(A13stdlife="n/a","n/a",IF(AA$3&gt;(A13stdlife+$E241),(Input!$N$155*(1+rvanilla)^0.5)-SUM($N241:Z241),(Input!$N$155*(1+rvanilla)^0.5)/A13stdlife))</f>
        <v>0</v>
      </c>
      <c r="AB241" s="164">
        <f>IF(A13stdlife="n/a","n/a",IF(AB$3&gt;(A13stdlife+$E241),(Input!$N$155*(1+rvanilla)^0.5)-SUM($N241:AA241),(Input!$N$155*(1+rvanilla)^0.5)/A13stdlife))</f>
        <v>0</v>
      </c>
      <c r="AC241" s="164">
        <f>IF(A13stdlife="n/a","n/a",IF(AC$3&gt;(A13stdlife+$E241),(Input!$N$155*(1+rvanilla)^0.5)-SUM($N241:AB241),(Input!$N$155*(1+rvanilla)^0.5)/A13stdlife))</f>
        <v>0</v>
      </c>
      <c r="AD241" s="164">
        <f>IF(A13stdlife="n/a","n/a",IF(AD$3&gt;(A13stdlife+$E241),(Input!$N$155*(1+rvanilla)^0.5)-SUM($N241:AC241),(Input!$N$155*(1+rvanilla)^0.5)/A13stdlife))</f>
        <v>0</v>
      </c>
      <c r="AE241" s="164">
        <f>IF(A13stdlife="n/a","n/a",IF(AE$3&gt;(A13stdlife+$E241),(Input!$N$155*(1+rvanilla)^0.5)-SUM($N241:AD241),(Input!$N$155*(1+rvanilla)^0.5)/A13stdlife))</f>
        <v>0</v>
      </c>
      <c r="AF241" s="164">
        <f>IF(A13stdlife="n/a","n/a",IF(AF$3&gt;(A13stdlife+$E241),(Input!$N$155*(1+rvanilla)^0.5)-SUM($N241:AE241),(Input!$N$155*(1+rvanilla)^0.5)/A13stdlife))</f>
        <v>0</v>
      </c>
      <c r="AG241" s="164">
        <f>IF(A13stdlife="n/a","n/a",IF(AG$3&gt;(A13stdlife+$E241),(Input!$N$155*(1+rvanilla)^0.5)-SUM($N241:AF241),(Input!$N$155*(1+rvanilla)^0.5)/A13stdlife))</f>
        <v>0</v>
      </c>
      <c r="AH241" s="164">
        <f>IF(A13stdlife="n/a","n/a",IF(AH$3&gt;(A13stdlife+$E241),(Input!$N$155*(1+rvanilla)^0.5)-SUM($N241:AG241),(Input!$N$155*(1+rvanilla)^0.5)/A13stdlife))</f>
        <v>0</v>
      </c>
      <c r="AI241" s="164">
        <f>IF(A13stdlife="n/a","n/a",IF(AI$3&gt;(A13stdlife+$E241),(Input!$N$155*(1+rvanilla)^0.5)-SUM($N241:AH241),(Input!$N$155*(1+rvanilla)^0.5)/A13stdlife))</f>
        <v>0</v>
      </c>
      <c r="AJ241" s="164">
        <f>IF(A13stdlife="n/a","n/a",IF(AJ$3&gt;(A13stdlife+$E241),(Input!$N$155*(1+rvanilla)^0.5)-SUM($N241:AI241),(Input!$N$155*(1+rvanilla)^0.5)/A13stdlife))</f>
        <v>0</v>
      </c>
      <c r="AK241" s="164">
        <f>IF(A13stdlife="n/a","n/a",IF(AK$3&gt;(A13stdlife+$E241),(Input!$N$155*(1+rvanilla)^0.5)-SUM($N241:AJ241),(Input!$N$155*(1+rvanilla)^0.5)/A13stdlife))</f>
        <v>0</v>
      </c>
      <c r="AL241" s="164">
        <f>IF(A13stdlife="n/a","n/a",IF(AL$3&gt;(A13stdlife+$E241),(Input!$N$155*(1+rvanilla)^0.5)-SUM($N241:AK241),(Input!$N$155*(1+rvanilla)^0.5)/A13stdlife))</f>
        <v>0</v>
      </c>
      <c r="AM241" s="164">
        <f>IF(A13stdlife="n/a","n/a",IF(AM$3&gt;(A13stdlife+$E241),(Input!$N$155*(1+rvanilla)^0.5)-SUM($N241:AL241),(Input!$N$155*(1+rvanilla)^0.5)/A13stdlife))</f>
        <v>0</v>
      </c>
      <c r="AN241" s="164">
        <f>IF(A13stdlife="n/a","n/a",IF(AN$3&gt;(A13stdlife+$E241),(Input!$N$155*(1+rvanilla)^0.5)-SUM($N241:AM241),(Input!$N$155*(1+rvanilla)^0.5)/A13stdlife))</f>
        <v>0</v>
      </c>
      <c r="AO241" s="164">
        <f>IF(A13stdlife="n/a","n/a",IF(AO$3&gt;(A13stdlife+$E241),(Input!$N$155*(1+rvanilla)^0.5)-SUM($N241:AN241),(Input!$N$155*(1+rvanilla)^0.5)/A13stdlife))</f>
        <v>0</v>
      </c>
      <c r="AP241" s="164">
        <f>IF(A13stdlife="n/a","n/a",IF(AP$3&gt;(A13stdlife+$E241),(Input!$N$155*(1+rvanilla)^0.5)-SUM($N241:AO241),(Input!$N$155*(1+rvanilla)^0.5)/A13stdlife))</f>
        <v>0</v>
      </c>
      <c r="AQ241" s="164">
        <f>IF(A13stdlife="n/a","n/a",IF(AQ$3&gt;(A13stdlife+$E241),(Input!$N$155*(1+rvanilla)^0.5)-SUM($N241:AP241),(Input!$N$155*(1+rvanilla)^0.5)/A13stdlife))</f>
        <v>0</v>
      </c>
      <c r="AR241" s="164">
        <f>IF(A13stdlife="n/a","n/a",IF(AR$3&gt;(A13stdlife+$E241),(Input!$N$155*(1+rvanilla)^0.5)-SUM($N241:AQ241),(Input!$N$155*(1+rvanilla)^0.5)/A13stdlife))</f>
        <v>0</v>
      </c>
      <c r="AS241" s="164">
        <f>IF(A13stdlife="n/a","n/a",IF(AS$3&gt;(A13stdlife+$E241),(Input!$N$155*(1+rvanilla)^0.5)-SUM($N241:AR241),(Input!$N$155*(1+rvanilla)^0.5)/A13stdlife))</f>
        <v>0</v>
      </c>
      <c r="AT241" s="164">
        <f>IF(A13stdlife="n/a","n/a",IF(AT$3&gt;(A13stdlife+$E241),(Input!$N$155*(1+rvanilla)^0.5)-SUM($N241:AS241),(Input!$N$155*(1+rvanilla)^0.5)/A13stdlife))</f>
        <v>0</v>
      </c>
      <c r="AU241" s="164">
        <f>IF(A13stdlife="n/a","n/a",IF(AU$3&gt;(A13stdlife+$E241),(Input!$N$155*(1+rvanilla)^0.5)-SUM($N241:AT241),(Input!$N$155*(1+rvanilla)^0.5)/A13stdlife))</f>
        <v>0</v>
      </c>
      <c r="AV241" s="164">
        <f>IF(A13stdlife="n/a","n/a",IF(AV$3&gt;(A13stdlife+$E241),(Input!$N$155*(1+rvanilla)^0.5)-SUM($N241:AU241),(Input!$N$155*(1+rvanilla)^0.5)/A13stdlife))</f>
        <v>0</v>
      </c>
      <c r="AW241" s="164">
        <f>IF(A13stdlife="n/a","n/a",IF(AW$3&gt;(A13stdlife+$E241),(Input!$N$155*(1+rvanilla)^0.5)-SUM($N241:AV241),(Input!$N$155*(1+rvanilla)^0.5)/A13stdlife))</f>
        <v>0</v>
      </c>
      <c r="AX241" s="164">
        <f>IF(A13stdlife="n/a","n/a",IF(AX$3&gt;(A13stdlife+$E241),(Input!$N$155*(1+rvanilla)^0.5)-SUM($N241:AW241),(Input!$N$155*(1+rvanilla)^0.5)/A13stdlife))</f>
        <v>0</v>
      </c>
      <c r="AY241" s="164">
        <f>IF(A13stdlife="n/a","n/a",IF(AY$3&gt;(A13stdlife+$E241),(Input!$N$155*(1+rvanilla)^0.5)-SUM($N241:AX241),(Input!$N$155*(1+rvanilla)^0.5)/A13stdlife))</f>
        <v>0</v>
      </c>
      <c r="AZ241" s="164">
        <f>IF(A13stdlife="n/a","n/a",IF(AZ$3&gt;(A13stdlife+$E241),(Input!$N$155*(1+rvanilla)^0.5)-SUM($N241:AY241),(Input!$N$155*(1+rvanilla)^0.5)/A13stdlife))</f>
        <v>0</v>
      </c>
      <c r="BA241" s="164">
        <f>IF(A13stdlife="n/a","n/a",IF(BA$3&gt;(A13stdlife+$E241),(Input!$N$155*(1+rvanilla)^0.5)-SUM($N241:AZ241),(Input!$N$155*(1+rvanilla)^0.5)/A13stdlife))</f>
        <v>0</v>
      </c>
      <c r="BB241" s="164">
        <f>IF(A13stdlife="n/a","n/a",IF(BB$3&gt;(A13stdlife+$E241),(Input!$N$155*(1+rvanilla)^0.5)-SUM($N241:BA241),(Input!$N$155*(1+rvanilla)^0.5)/A13stdlife))</f>
        <v>0</v>
      </c>
      <c r="BC241" s="164">
        <f>IF(A13stdlife="n/a","n/a",IF(BC$3&gt;(A13stdlife+$E241),(Input!$N$155*(1+rvanilla)^0.5)-SUM($N241:BB241),(Input!$N$155*(1+rvanilla)^0.5)/A13stdlife))</f>
        <v>0</v>
      </c>
      <c r="BD241" s="164">
        <f>IF(A13stdlife="n/a","n/a",IF(BD$3&gt;(A13stdlife+$E241),(Input!$N$155*(1+rvanilla)^0.5)-SUM($N241:BC241),(Input!$N$155*(1+rvanilla)^0.5)/A13stdlife))</f>
        <v>0</v>
      </c>
      <c r="BE241" s="164">
        <f>IF(A13stdlife="n/a","n/a",IF(BE$3&gt;(A13stdlife+$E241),(Input!$N$155*(1+rvanilla)^0.5)-SUM($N241:BD241),(Input!$N$155*(1+rvanilla)^0.5)/A13stdlife))</f>
        <v>0</v>
      </c>
      <c r="BF241" s="164">
        <f>IF(A13stdlife="n/a","n/a",IF(BF$3&gt;(A13stdlife+$E241),(Input!$N$155*(1+rvanilla)^0.5)-SUM($N241:BE241),(Input!$N$155*(1+rvanilla)^0.5)/A13stdlife))</f>
        <v>0</v>
      </c>
      <c r="BG241" s="164">
        <f>IF(A13stdlife="n/a","n/a",IF(BG$3&gt;(A13stdlife+$E241),(Input!$N$155*(1+rvanilla)^0.5)-SUM($N241:BF241),(Input!$N$155*(1+rvanilla)^0.5)/A13stdlife))</f>
        <v>0</v>
      </c>
      <c r="BH241" s="164">
        <f>IF(A13stdlife="n/a","n/a",IF(BH$3&gt;(A13stdlife+$E241),(Input!$N$155*(1+rvanilla)^0.5)-SUM($N241:BG241),(Input!$N$155*(1+rvanilla)^0.5)/A13stdlife))</f>
        <v>0</v>
      </c>
      <c r="BI241" s="164">
        <f>IF(A13stdlife="n/a","n/a",IF(BI$3&gt;(A13stdlife+$E241),(Input!$N$155*(1+rvanilla)^0.5)-SUM($N241:BH241),(Input!$N$155*(1+rvanilla)^0.5)/A13stdlife))</f>
        <v>0</v>
      </c>
      <c r="BJ241" s="18"/>
      <c r="BK241" s="18"/>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idden="1" outlineLevel="2">
      <c r="A242" s="18"/>
      <c r="B242" s="18"/>
      <c r="C242" s="36"/>
      <c r="D242" s="479"/>
      <c r="E242" s="283">
        <v>9</v>
      </c>
      <c r="F242" s="38"/>
      <c r="G242" s="391"/>
      <c r="H242" s="308"/>
      <c r="I242" s="308"/>
      <c r="J242" s="308"/>
      <c r="K242" s="308"/>
      <c r="L242" s="308"/>
      <c r="M242" s="308"/>
      <c r="N242" s="308"/>
      <c r="O242" s="307"/>
      <c r="P242" s="164">
        <f>IF(A13stdlife="n/a","n/a",IF(P$3&gt;(A13stdlife+$E242),(Input!$O$155*(1+rvanilla)^0.5)-SUM($O242:O242),(Input!$O$155*(1+rvanilla)^0.5)/A13stdlife))</f>
        <v>0</v>
      </c>
      <c r="Q242" s="164">
        <f>IF(A13stdlife="n/a","n/a",IF(Q$3&gt;(A13stdlife+$E242),(Input!$O$155*(1+rvanilla)^0.5)-SUM($O242:P242),(Input!$O$155*(1+rvanilla)^0.5)/A13stdlife))</f>
        <v>0</v>
      </c>
      <c r="R242" s="164">
        <f>IF(A13stdlife="n/a","n/a",IF(R$3&gt;(A13stdlife+$E242),(Input!$O$155*(1+rvanilla)^0.5)-SUM($O242:Q242),(Input!$O$155*(1+rvanilla)^0.5)/A13stdlife))</f>
        <v>0</v>
      </c>
      <c r="S242" s="164">
        <f>IF(A13stdlife="n/a","n/a",IF(S$3&gt;(A13stdlife+$E242),(Input!$O$155*(1+rvanilla)^0.5)-SUM($O242:R242),(Input!$O$155*(1+rvanilla)^0.5)/A13stdlife))</f>
        <v>0</v>
      </c>
      <c r="T242" s="164">
        <f>IF(A13stdlife="n/a","n/a",IF(T$3&gt;(A13stdlife+$E242),(Input!$O$155*(1+rvanilla)^0.5)-SUM($O242:S242),(Input!$O$155*(1+rvanilla)^0.5)/A13stdlife))</f>
        <v>0</v>
      </c>
      <c r="U242" s="164">
        <f>IF(A13stdlife="n/a","n/a",IF(U$3&gt;(A13stdlife+$E242),(Input!$O$155*(1+rvanilla)^0.5)-SUM($O242:T242),(Input!$O$155*(1+rvanilla)^0.5)/A13stdlife))</f>
        <v>0</v>
      </c>
      <c r="V242" s="164">
        <f>IF(A13stdlife="n/a","n/a",IF(V$3&gt;(A13stdlife+$E242),(Input!$O$155*(1+rvanilla)^0.5)-SUM($O242:U242),(Input!$O$155*(1+rvanilla)^0.5)/A13stdlife))</f>
        <v>0</v>
      </c>
      <c r="W242" s="164">
        <f>IF(A13stdlife="n/a","n/a",IF(W$3&gt;(A13stdlife+$E242),(Input!$O$155*(1+rvanilla)^0.5)-SUM($O242:V242),(Input!$O$155*(1+rvanilla)^0.5)/A13stdlife))</f>
        <v>0</v>
      </c>
      <c r="X242" s="164">
        <f>IF(A13stdlife="n/a","n/a",IF(X$3&gt;(A13stdlife+$E242),(Input!$O$155*(1+rvanilla)^0.5)-SUM($O242:W242),(Input!$O$155*(1+rvanilla)^0.5)/A13stdlife))</f>
        <v>0</v>
      </c>
      <c r="Y242" s="164">
        <f>IF(A13stdlife="n/a","n/a",IF(Y$3&gt;(A13stdlife+$E242),(Input!$O$155*(1+rvanilla)^0.5)-SUM($O242:X242),(Input!$O$155*(1+rvanilla)^0.5)/A13stdlife))</f>
        <v>0</v>
      </c>
      <c r="Z242" s="164">
        <f>IF(A13stdlife="n/a","n/a",IF(Z$3&gt;(A13stdlife+$E242),(Input!$O$155*(1+rvanilla)^0.5)-SUM($O242:Y242),(Input!$O$155*(1+rvanilla)^0.5)/A13stdlife))</f>
        <v>0</v>
      </c>
      <c r="AA242" s="164">
        <f>IF(A13stdlife="n/a","n/a",IF(AA$3&gt;(A13stdlife+$E242),(Input!$O$155*(1+rvanilla)^0.5)-SUM($O242:Z242),(Input!$O$155*(1+rvanilla)^0.5)/A13stdlife))</f>
        <v>0</v>
      </c>
      <c r="AB242" s="164">
        <f>IF(A13stdlife="n/a","n/a",IF(AB$3&gt;(A13stdlife+$E242),(Input!$O$155*(1+rvanilla)^0.5)-SUM($O242:AA242),(Input!$O$155*(1+rvanilla)^0.5)/A13stdlife))</f>
        <v>0</v>
      </c>
      <c r="AC242" s="164">
        <f>IF(A13stdlife="n/a","n/a",IF(AC$3&gt;(A13stdlife+$E242),(Input!$O$155*(1+rvanilla)^0.5)-SUM($O242:AB242),(Input!$O$155*(1+rvanilla)^0.5)/A13stdlife))</f>
        <v>0</v>
      </c>
      <c r="AD242" s="164">
        <f>IF(A13stdlife="n/a","n/a",IF(AD$3&gt;(A13stdlife+$E242),(Input!$O$155*(1+rvanilla)^0.5)-SUM($O242:AC242),(Input!$O$155*(1+rvanilla)^0.5)/A13stdlife))</f>
        <v>0</v>
      </c>
      <c r="AE242" s="164">
        <f>IF(A13stdlife="n/a","n/a",IF(AE$3&gt;(A13stdlife+$E242),(Input!$O$155*(1+rvanilla)^0.5)-SUM($O242:AD242),(Input!$O$155*(1+rvanilla)^0.5)/A13stdlife))</f>
        <v>0</v>
      </c>
      <c r="AF242" s="164">
        <f>IF(A13stdlife="n/a","n/a",IF(AF$3&gt;(A13stdlife+$E242),(Input!$O$155*(1+rvanilla)^0.5)-SUM($O242:AE242),(Input!$O$155*(1+rvanilla)^0.5)/A13stdlife))</f>
        <v>0</v>
      </c>
      <c r="AG242" s="164">
        <f>IF(A13stdlife="n/a","n/a",IF(AG$3&gt;(A13stdlife+$E242),(Input!$O$155*(1+rvanilla)^0.5)-SUM($O242:AF242),(Input!$O$155*(1+rvanilla)^0.5)/A13stdlife))</f>
        <v>0</v>
      </c>
      <c r="AH242" s="164">
        <f>IF(A13stdlife="n/a","n/a",IF(AH$3&gt;(A13stdlife+$E242),(Input!$O$155*(1+rvanilla)^0.5)-SUM($O242:AG242),(Input!$O$155*(1+rvanilla)^0.5)/A13stdlife))</f>
        <v>0</v>
      </c>
      <c r="AI242" s="164">
        <f>IF(A13stdlife="n/a","n/a",IF(AI$3&gt;(A13stdlife+$E242),(Input!$O$155*(1+rvanilla)^0.5)-SUM($O242:AH242),(Input!$O$155*(1+rvanilla)^0.5)/A13stdlife))</f>
        <v>0</v>
      </c>
      <c r="AJ242" s="164">
        <f>IF(A13stdlife="n/a","n/a",IF(AJ$3&gt;(A13stdlife+$E242),(Input!$O$155*(1+rvanilla)^0.5)-SUM($O242:AI242),(Input!$O$155*(1+rvanilla)^0.5)/A13stdlife))</f>
        <v>0</v>
      </c>
      <c r="AK242" s="164">
        <f>IF(A13stdlife="n/a","n/a",IF(AK$3&gt;(A13stdlife+$E242),(Input!$O$155*(1+rvanilla)^0.5)-SUM($O242:AJ242),(Input!$O$155*(1+rvanilla)^0.5)/A13stdlife))</f>
        <v>0</v>
      </c>
      <c r="AL242" s="164">
        <f>IF(A13stdlife="n/a","n/a",IF(AL$3&gt;(A13stdlife+$E242),(Input!$O$155*(1+rvanilla)^0.5)-SUM($O242:AK242),(Input!$O$155*(1+rvanilla)^0.5)/A13stdlife))</f>
        <v>0</v>
      </c>
      <c r="AM242" s="164">
        <f>IF(A13stdlife="n/a","n/a",IF(AM$3&gt;(A13stdlife+$E242),(Input!$O$155*(1+rvanilla)^0.5)-SUM($O242:AL242),(Input!$O$155*(1+rvanilla)^0.5)/A13stdlife))</f>
        <v>0</v>
      </c>
      <c r="AN242" s="164">
        <f>IF(A13stdlife="n/a","n/a",IF(AN$3&gt;(A13stdlife+$E242),(Input!$O$155*(1+rvanilla)^0.5)-SUM($O242:AM242),(Input!$O$155*(1+rvanilla)^0.5)/A13stdlife))</f>
        <v>0</v>
      </c>
      <c r="AO242" s="164">
        <f>IF(A13stdlife="n/a","n/a",IF(AO$3&gt;(A13stdlife+$E242),(Input!$O$155*(1+rvanilla)^0.5)-SUM($O242:AN242),(Input!$O$155*(1+rvanilla)^0.5)/A13stdlife))</f>
        <v>0</v>
      </c>
      <c r="AP242" s="164">
        <f>IF(A13stdlife="n/a","n/a",IF(AP$3&gt;(A13stdlife+$E242),(Input!$O$155*(1+rvanilla)^0.5)-SUM($O242:AO242),(Input!$O$155*(1+rvanilla)^0.5)/A13stdlife))</f>
        <v>0</v>
      </c>
      <c r="AQ242" s="164">
        <f>IF(A13stdlife="n/a","n/a",IF(AQ$3&gt;(A13stdlife+$E242),(Input!$O$155*(1+rvanilla)^0.5)-SUM($O242:AP242),(Input!$O$155*(1+rvanilla)^0.5)/A13stdlife))</f>
        <v>0</v>
      </c>
      <c r="AR242" s="164">
        <f>IF(A13stdlife="n/a","n/a",IF(AR$3&gt;(A13stdlife+$E242),(Input!$O$155*(1+rvanilla)^0.5)-SUM($O242:AQ242),(Input!$O$155*(1+rvanilla)^0.5)/A13stdlife))</f>
        <v>0</v>
      </c>
      <c r="AS242" s="164">
        <f>IF(A13stdlife="n/a","n/a",IF(AS$3&gt;(A13stdlife+$E242),(Input!$O$155*(1+rvanilla)^0.5)-SUM($O242:AR242),(Input!$O$155*(1+rvanilla)^0.5)/A13stdlife))</f>
        <v>0</v>
      </c>
      <c r="AT242" s="164">
        <f>IF(A13stdlife="n/a","n/a",IF(AT$3&gt;(A13stdlife+$E242),(Input!$O$155*(1+rvanilla)^0.5)-SUM($O242:AS242),(Input!$O$155*(1+rvanilla)^0.5)/A13stdlife))</f>
        <v>0</v>
      </c>
      <c r="AU242" s="164">
        <f>IF(A13stdlife="n/a","n/a",IF(AU$3&gt;(A13stdlife+$E242),(Input!$O$155*(1+rvanilla)^0.5)-SUM($O242:AT242),(Input!$O$155*(1+rvanilla)^0.5)/A13stdlife))</f>
        <v>0</v>
      </c>
      <c r="AV242" s="164">
        <f>IF(A13stdlife="n/a","n/a",IF(AV$3&gt;(A13stdlife+$E242),(Input!$O$155*(1+rvanilla)^0.5)-SUM($O242:AU242),(Input!$O$155*(1+rvanilla)^0.5)/A13stdlife))</f>
        <v>0</v>
      </c>
      <c r="AW242" s="164">
        <f>IF(A13stdlife="n/a","n/a",IF(AW$3&gt;(A13stdlife+$E242),(Input!$O$155*(1+rvanilla)^0.5)-SUM($O242:AV242),(Input!$O$155*(1+rvanilla)^0.5)/A13stdlife))</f>
        <v>0</v>
      </c>
      <c r="AX242" s="164">
        <f>IF(A13stdlife="n/a","n/a",IF(AX$3&gt;(A13stdlife+$E242),(Input!$O$155*(1+rvanilla)^0.5)-SUM($O242:AW242),(Input!$O$155*(1+rvanilla)^0.5)/A13stdlife))</f>
        <v>0</v>
      </c>
      <c r="AY242" s="164">
        <f>IF(A13stdlife="n/a","n/a",IF(AY$3&gt;(A13stdlife+$E242),(Input!$O$155*(1+rvanilla)^0.5)-SUM($O242:AX242),(Input!$O$155*(1+rvanilla)^0.5)/A13stdlife))</f>
        <v>0</v>
      </c>
      <c r="AZ242" s="164">
        <f>IF(A13stdlife="n/a","n/a",IF(AZ$3&gt;(A13stdlife+$E242),(Input!$O$155*(1+rvanilla)^0.5)-SUM($O242:AY242),(Input!$O$155*(1+rvanilla)^0.5)/A13stdlife))</f>
        <v>0</v>
      </c>
      <c r="BA242" s="164">
        <f>IF(A13stdlife="n/a","n/a",IF(BA$3&gt;(A13stdlife+$E242),(Input!$O$155*(1+rvanilla)^0.5)-SUM($O242:AZ242),(Input!$O$155*(1+rvanilla)^0.5)/A13stdlife))</f>
        <v>0</v>
      </c>
      <c r="BB242" s="164">
        <f>IF(A13stdlife="n/a","n/a",IF(BB$3&gt;(A13stdlife+$E242),(Input!$O$155*(1+rvanilla)^0.5)-SUM($O242:BA242),(Input!$O$155*(1+rvanilla)^0.5)/A13stdlife))</f>
        <v>0</v>
      </c>
      <c r="BC242" s="164">
        <f>IF(A13stdlife="n/a","n/a",IF(BC$3&gt;(A13stdlife+$E242),(Input!$O$155*(1+rvanilla)^0.5)-SUM($O242:BB242),(Input!$O$155*(1+rvanilla)^0.5)/A13stdlife))</f>
        <v>0</v>
      </c>
      <c r="BD242" s="164">
        <f>IF(A13stdlife="n/a","n/a",IF(BD$3&gt;(A13stdlife+$E242),(Input!$O$155*(1+rvanilla)^0.5)-SUM($O242:BC242),(Input!$O$155*(1+rvanilla)^0.5)/A13stdlife))</f>
        <v>0</v>
      </c>
      <c r="BE242" s="164">
        <f>IF(A13stdlife="n/a","n/a",IF(BE$3&gt;(A13stdlife+$E242),(Input!$O$155*(1+rvanilla)^0.5)-SUM($O242:BD242),(Input!$O$155*(1+rvanilla)^0.5)/A13stdlife))</f>
        <v>0</v>
      </c>
      <c r="BF242" s="164">
        <f>IF(A13stdlife="n/a","n/a",IF(BF$3&gt;(A13stdlife+$E242),(Input!$O$155*(1+rvanilla)^0.5)-SUM($O242:BE242),(Input!$O$155*(1+rvanilla)^0.5)/A13stdlife))</f>
        <v>0</v>
      </c>
      <c r="BG242" s="164">
        <f>IF(A13stdlife="n/a","n/a",IF(BG$3&gt;(A13stdlife+$E242),(Input!$O$155*(1+rvanilla)^0.5)-SUM($O242:BF242),(Input!$O$155*(1+rvanilla)^0.5)/A13stdlife))</f>
        <v>0</v>
      </c>
      <c r="BH242" s="164">
        <f>IF(A13stdlife="n/a","n/a",IF(BH$3&gt;(A13stdlife+$E242),(Input!$O$155*(1+rvanilla)^0.5)-SUM($O242:BG242),(Input!$O$155*(1+rvanilla)^0.5)/A13stdlife))</f>
        <v>0</v>
      </c>
      <c r="BI242" s="164">
        <f>IF(A13stdlife="n/a","n/a",IF(BI$3&gt;(A13stdlife+$E242),(Input!$O$155*(1+rvanilla)^0.5)-SUM($O242:BH242),(Input!$O$155*(1+rvanilla)^0.5)/A13stdlife))</f>
        <v>0</v>
      </c>
      <c r="BJ242" s="18"/>
      <c r="BK242" s="18"/>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idden="1" outlineLevel="2">
      <c r="A243" s="18"/>
      <c r="B243" s="18"/>
      <c r="C243" s="36"/>
      <c r="D243" s="479"/>
      <c r="E243" s="284">
        <v>10</v>
      </c>
      <c r="F243" s="38"/>
      <c r="G243" s="391"/>
      <c r="H243" s="308"/>
      <c r="I243" s="308"/>
      <c r="J243" s="308"/>
      <c r="K243" s="308"/>
      <c r="L243" s="308"/>
      <c r="M243" s="308"/>
      <c r="N243" s="308"/>
      <c r="O243" s="308"/>
      <c r="P243" s="307"/>
      <c r="Q243" s="164">
        <f>IF(A13stdlife="n/a","n/a",IF(Q$3&gt;(A13stdlife+$E243),(Input!$P$155*(1+rvanilla)^0.5)-SUM($P243:P243),(Input!$P$155*(1+rvanilla)^0.5)/A13stdlife))</f>
        <v>0</v>
      </c>
      <c r="R243" s="164">
        <f>IF(A13stdlife="n/a","n/a",IF(R$3&gt;(A13stdlife+$E243),(Input!$P$155*(1+rvanilla)^0.5)-SUM($P243:Q243),(Input!$P$155*(1+rvanilla)^0.5)/A13stdlife))</f>
        <v>0</v>
      </c>
      <c r="S243" s="164">
        <f>IF(A13stdlife="n/a","n/a",IF(S$3&gt;(A13stdlife+$E243),(Input!$P$155*(1+rvanilla)^0.5)-SUM($P243:R243),(Input!$P$155*(1+rvanilla)^0.5)/A13stdlife))</f>
        <v>0</v>
      </c>
      <c r="T243" s="164">
        <f>IF(A13stdlife="n/a","n/a",IF(T$3&gt;(A13stdlife+$E243),(Input!$P$155*(1+rvanilla)^0.5)-SUM($P243:S243),(Input!$P$155*(1+rvanilla)^0.5)/A13stdlife))</f>
        <v>0</v>
      </c>
      <c r="U243" s="164">
        <f>IF(A13stdlife="n/a","n/a",IF(U$3&gt;(A13stdlife+$E243),(Input!$P$155*(1+rvanilla)^0.5)-SUM($P243:T243),(Input!$P$155*(1+rvanilla)^0.5)/A13stdlife))</f>
        <v>0</v>
      </c>
      <c r="V243" s="164">
        <f>IF(A13stdlife="n/a","n/a",IF(V$3&gt;(A13stdlife+$E243),(Input!$P$155*(1+rvanilla)^0.5)-SUM($P243:U243),(Input!$P$155*(1+rvanilla)^0.5)/A13stdlife))</f>
        <v>0</v>
      </c>
      <c r="W243" s="164">
        <f>IF(A13stdlife="n/a","n/a",IF(W$3&gt;(A13stdlife+$E243),(Input!$P$155*(1+rvanilla)^0.5)-SUM($P243:V243),(Input!$P$155*(1+rvanilla)^0.5)/A13stdlife))</f>
        <v>0</v>
      </c>
      <c r="X243" s="164">
        <f>IF(A13stdlife="n/a","n/a",IF(X$3&gt;(A13stdlife+$E243),(Input!$P$155*(1+rvanilla)^0.5)-SUM($P243:W243),(Input!$P$155*(1+rvanilla)^0.5)/A13stdlife))</f>
        <v>0</v>
      </c>
      <c r="Y243" s="164">
        <f>IF(A13stdlife="n/a","n/a",IF(Y$3&gt;(A13stdlife+$E243),(Input!$P$155*(1+rvanilla)^0.5)-SUM($P243:X243),(Input!$P$155*(1+rvanilla)^0.5)/A13stdlife))</f>
        <v>0</v>
      </c>
      <c r="Z243" s="164">
        <f>IF(A13stdlife="n/a","n/a",IF(Z$3&gt;(A13stdlife+$E243),(Input!$P$155*(1+rvanilla)^0.5)-SUM($P243:Y243),(Input!$P$155*(1+rvanilla)^0.5)/A13stdlife))</f>
        <v>0</v>
      </c>
      <c r="AA243" s="164">
        <f>IF(A13stdlife="n/a","n/a",IF(AA$3&gt;(A13stdlife+$E243),(Input!$P$155*(1+rvanilla)^0.5)-SUM($P243:Z243),(Input!$P$155*(1+rvanilla)^0.5)/A13stdlife))</f>
        <v>0</v>
      </c>
      <c r="AB243" s="164">
        <f>IF(A13stdlife="n/a","n/a",IF(AB$3&gt;(A13stdlife+$E243),(Input!$P$155*(1+rvanilla)^0.5)-SUM($P243:AA243),(Input!$P$155*(1+rvanilla)^0.5)/A13stdlife))</f>
        <v>0</v>
      </c>
      <c r="AC243" s="164">
        <f>IF(A13stdlife="n/a","n/a",IF(AC$3&gt;(A13stdlife+$E243),(Input!$P$155*(1+rvanilla)^0.5)-SUM($P243:AB243),(Input!$P$155*(1+rvanilla)^0.5)/A13stdlife))</f>
        <v>0</v>
      </c>
      <c r="AD243" s="164">
        <f>IF(A13stdlife="n/a","n/a",IF(AD$3&gt;(A13stdlife+$E243),(Input!$P$155*(1+rvanilla)^0.5)-SUM($P243:AC243),(Input!$P$155*(1+rvanilla)^0.5)/A13stdlife))</f>
        <v>0</v>
      </c>
      <c r="AE243" s="164">
        <f>IF(A13stdlife="n/a","n/a",IF(AE$3&gt;(A13stdlife+$E243),(Input!$P$155*(1+rvanilla)^0.5)-SUM($P243:AD243),(Input!$P$155*(1+rvanilla)^0.5)/A13stdlife))</f>
        <v>0</v>
      </c>
      <c r="AF243" s="164">
        <f>IF(A13stdlife="n/a","n/a",IF(AF$3&gt;(A13stdlife+$E243),(Input!$P$155*(1+rvanilla)^0.5)-SUM($P243:AE243),(Input!$P$155*(1+rvanilla)^0.5)/A13stdlife))</f>
        <v>0</v>
      </c>
      <c r="AG243" s="164">
        <f>IF(A13stdlife="n/a","n/a",IF(AG$3&gt;(A13stdlife+$E243),(Input!$P$155*(1+rvanilla)^0.5)-SUM($P243:AF243),(Input!$P$155*(1+rvanilla)^0.5)/A13stdlife))</f>
        <v>0</v>
      </c>
      <c r="AH243" s="164">
        <f>IF(A13stdlife="n/a","n/a",IF(AH$3&gt;(A13stdlife+$E243),(Input!$P$155*(1+rvanilla)^0.5)-SUM($P243:AG243),(Input!$P$155*(1+rvanilla)^0.5)/A13stdlife))</f>
        <v>0</v>
      </c>
      <c r="AI243" s="164">
        <f>IF(A13stdlife="n/a","n/a",IF(AI$3&gt;(A13stdlife+$E243),(Input!$P$155*(1+rvanilla)^0.5)-SUM($P243:AH243),(Input!$P$155*(1+rvanilla)^0.5)/A13stdlife))</f>
        <v>0</v>
      </c>
      <c r="AJ243" s="164">
        <f>IF(A13stdlife="n/a","n/a",IF(AJ$3&gt;(A13stdlife+$E243),(Input!$P$155*(1+rvanilla)^0.5)-SUM($P243:AI243),(Input!$P$155*(1+rvanilla)^0.5)/A13stdlife))</f>
        <v>0</v>
      </c>
      <c r="AK243" s="164">
        <f>IF(A13stdlife="n/a","n/a",IF(AK$3&gt;(A13stdlife+$E243),(Input!$P$155*(1+rvanilla)^0.5)-SUM($P243:AJ243),(Input!$P$155*(1+rvanilla)^0.5)/A13stdlife))</f>
        <v>0</v>
      </c>
      <c r="AL243" s="164">
        <f>IF(A13stdlife="n/a","n/a",IF(AL$3&gt;(A13stdlife+$E243),(Input!$P$155*(1+rvanilla)^0.5)-SUM($P243:AK243),(Input!$P$155*(1+rvanilla)^0.5)/A13stdlife))</f>
        <v>0</v>
      </c>
      <c r="AM243" s="164">
        <f>IF(A13stdlife="n/a","n/a",IF(AM$3&gt;(A13stdlife+$E243),(Input!$P$155*(1+rvanilla)^0.5)-SUM($P243:AL243),(Input!$P$155*(1+rvanilla)^0.5)/A13stdlife))</f>
        <v>0</v>
      </c>
      <c r="AN243" s="164">
        <f>IF(A13stdlife="n/a","n/a",IF(AN$3&gt;(A13stdlife+$E243),(Input!$P$155*(1+rvanilla)^0.5)-SUM($P243:AM243),(Input!$P$155*(1+rvanilla)^0.5)/A13stdlife))</f>
        <v>0</v>
      </c>
      <c r="AO243" s="164">
        <f>IF(A13stdlife="n/a","n/a",IF(AO$3&gt;(A13stdlife+$E243),(Input!$P$155*(1+rvanilla)^0.5)-SUM($P243:AN243),(Input!$P$155*(1+rvanilla)^0.5)/A13stdlife))</f>
        <v>0</v>
      </c>
      <c r="AP243" s="164">
        <f>IF(A13stdlife="n/a","n/a",IF(AP$3&gt;(A13stdlife+$E243),(Input!$P$155*(1+rvanilla)^0.5)-SUM($P243:AO243),(Input!$P$155*(1+rvanilla)^0.5)/A13stdlife))</f>
        <v>0</v>
      </c>
      <c r="AQ243" s="164">
        <f>IF(A13stdlife="n/a","n/a",IF(AQ$3&gt;(A13stdlife+$E243),(Input!$P$155*(1+rvanilla)^0.5)-SUM($P243:AP243),(Input!$P$155*(1+rvanilla)^0.5)/A13stdlife))</f>
        <v>0</v>
      </c>
      <c r="AR243" s="164">
        <f>IF(A13stdlife="n/a","n/a",IF(AR$3&gt;(A13stdlife+$E243),(Input!$P$155*(1+rvanilla)^0.5)-SUM($P243:AQ243),(Input!$P$155*(1+rvanilla)^0.5)/A13stdlife))</f>
        <v>0</v>
      </c>
      <c r="AS243" s="164">
        <f>IF(A13stdlife="n/a","n/a",IF(AS$3&gt;(A13stdlife+$E243),(Input!$P$155*(1+rvanilla)^0.5)-SUM($P243:AR243),(Input!$P$155*(1+rvanilla)^0.5)/A13stdlife))</f>
        <v>0</v>
      </c>
      <c r="AT243" s="164">
        <f>IF(A13stdlife="n/a","n/a",IF(AT$3&gt;(A13stdlife+$E243),(Input!$P$155*(1+rvanilla)^0.5)-SUM($P243:AS243),(Input!$P$155*(1+rvanilla)^0.5)/A13stdlife))</f>
        <v>0</v>
      </c>
      <c r="AU243" s="164">
        <f>IF(A13stdlife="n/a","n/a",IF(AU$3&gt;(A13stdlife+$E243),(Input!$P$155*(1+rvanilla)^0.5)-SUM($P243:AT243),(Input!$P$155*(1+rvanilla)^0.5)/A13stdlife))</f>
        <v>0</v>
      </c>
      <c r="AV243" s="164">
        <f>IF(A13stdlife="n/a","n/a",IF(AV$3&gt;(A13stdlife+$E243),(Input!$P$155*(1+rvanilla)^0.5)-SUM($P243:AU243),(Input!$P$155*(1+rvanilla)^0.5)/A13stdlife))</f>
        <v>0</v>
      </c>
      <c r="AW243" s="164">
        <f>IF(A13stdlife="n/a","n/a",IF(AW$3&gt;(A13stdlife+$E243),(Input!$P$155*(1+rvanilla)^0.5)-SUM($P243:AV243),(Input!$P$155*(1+rvanilla)^0.5)/A13stdlife))</f>
        <v>0</v>
      </c>
      <c r="AX243" s="164">
        <f>IF(A13stdlife="n/a","n/a",IF(AX$3&gt;(A13stdlife+$E243),(Input!$P$155*(1+rvanilla)^0.5)-SUM($P243:AW243),(Input!$P$155*(1+rvanilla)^0.5)/A13stdlife))</f>
        <v>0</v>
      </c>
      <c r="AY243" s="164">
        <f>IF(A13stdlife="n/a","n/a",IF(AY$3&gt;(A13stdlife+$E243),(Input!$P$155*(1+rvanilla)^0.5)-SUM($P243:AX243),(Input!$P$155*(1+rvanilla)^0.5)/A13stdlife))</f>
        <v>0</v>
      </c>
      <c r="AZ243" s="164">
        <f>IF(A13stdlife="n/a","n/a",IF(AZ$3&gt;(A13stdlife+$E243),(Input!$P$155*(1+rvanilla)^0.5)-SUM($P243:AY243),(Input!$P$155*(1+rvanilla)^0.5)/A13stdlife))</f>
        <v>0</v>
      </c>
      <c r="BA243" s="164">
        <f>IF(A13stdlife="n/a","n/a",IF(BA$3&gt;(A13stdlife+$E243),(Input!$P$155*(1+rvanilla)^0.5)-SUM($P243:AZ243),(Input!$P$155*(1+rvanilla)^0.5)/A13stdlife))</f>
        <v>0</v>
      </c>
      <c r="BB243" s="164">
        <f>IF(A13stdlife="n/a","n/a",IF(BB$3&gt;(A13stdlife+$E243),(Input!$P$155*(1+rvanilla)^0.5)-SUM($P243:BA243),(Input!$P$155*(1+rvanilla)^0.5)/A13stdlife))</f>
        <v>0</v>
      </c>
      <c r="BC243" s="164">
        <f>IF(A13stdlife="n/a","n/a",IF(BC$3&gt;(A13stdlife+$E243),(Input!$P$155*(1+rvanilla)^0.5)-SUM($P243:BB243),(Input!$P$155*(1+rvanilla)^0.5)/A13stdlife))</f>
        <v>0</v>
      </c>
      <c r="BD243" s="164">
        <f>IF(A13stdlife="n/a","n/a",IF(BD$3&gt;(A13stdlife+$E243),(Input!$P$155*(1+rvanilla)^0.5)-SUM($P243:BC243),(Input!$P$155*(1+rvanilla)^0.5)/A13stdlife))</f>
        <v>0</v>
      </c>
      <c r="BE243" s="164">
        <f>IF(A13stdlife="n/a","n/a",IF(BE$3&gt;(A13stdlife+$E243),(Input!$P$155*(1+rvanilla)^0.5)-SUM($P243:BD243),(Input!$P$155*(1+rvanilla)^0.5)/A13stdlife))</f>
        <v>0</v>
      </c>
      <c r="BF243" s="164">
        <f>IF(A13stdlife="n/a","n/a",IF(BF$3&gt;(A13stdlife+$E243),(Input!$P$155*(1+rvanilla)^0.5)-SUM($P243:BE243),(Input!$P$155*(1+rvanilla)^0.5)/A13stdlife))</f>
        <v>0</v>
      </c>
      <c r="BG243" s="164">
        <f>IF(A13stdlife="n/a","n/a",IF(BG$3&gt;(A13stdlife+$E243),(Input!$P$155*(1+rvanilla)^0.5)-SUM($P243:BF243),(Input!$P$155*(1+rvanilla)^0.5)/A13stdlife))</f>
        <v>0</v>
      </c>
      <c r="BH243" s="164">
        <f>IF(A13stdlife="n/a","n/a",IF(BH$3&gt;(A13stdlife+$E243),(Input!$P$155*(1+rvanilla)^0.5)-SUM($P243:BG243),(Input!$P$155*(1+rvanilla)^0.5)/A13stdlife))</f>
        <v>0</v>
      </c>
      <c r="BI243" s="164">
        <f>IF(A13stdlife="n/a","n/a",IF(BI$3&gt;(A13stdlife+$E243),(Input!$P$155*(1+rvanilla)^0.5)-SUM($P243:BH243),(Input!$P$155*(1+rvanilla)^0.5)/A13stdlife))</f>
        <v>0</v>
      </c>
      <c r="BJ243" s="18"/>
      <c r="BK243" s="18"/>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idden="1" outlineLevel="1">
      <c r="A244" s="18"/>
      <c r="B244" s="18"/>
      <c r="C244" s="36" t="str">
        <f>Asset13</f>
        <v>132kV feeders underground</v>
      </c>
      <c r="D244" s="18"/>
      <c r="E244" s="18"/>
      <c r="F244" s="33"/>
      <c r="G244" s="161">
        <f t="shared" ref="G244:AL244" si="61">SUM(G232:G243)</f>
        <v>16.177294130320735</v>
      </c>
      <c r="H244" s="161">
        <f t="shared" si="61"/>
        <v>17.163322856962232</v>
      </c>
      <c r="I244" s="161">
        <f t="shared" si="61"/>
        <v>17.804417225410692</v>
      </c>
      <c r="J244" s="161">
        <f t="shared" si="61"/>
        <v>18.253324843223012</v>
      </c>
      <c r="K244" s="161">
        <f t="shared" si="61"/>
        <v>18.725495816224512</v>
      </c>
      <c r="L244" s="161">
        <f t="shared" si="61"/>
        <v>19.270748320542779</v>
      </c>
      <c r="M244" s="161">
        <f t="shared" si="61"/>
        <v>19.270748320542779</v>
      </c>
      <c r="N244" s="161">
        <f t="shared" si="61"/>
        <v>19.270748320542779</v>
      </c>
      <c r="O244" s="161">
        <f t="shared" si="61"/>
        <v>19.270748320542779</v>
      </c>
      <c r="P244" s="161">
        <f t="shared" si="61"/>
        <v>19.270748320542779</v>
      </c>
      <c r="Q244" s="161">
        <f t="shared" si="61"/>
        <v>19.270748320542779</v>
      </c>
      <c r="R244" s="161">
        <f t="shared" si="61"/>
        <v>19.270748320542779</v>
      </c>
      <c r="S244" s="161">
        <f t="shared" si="61"/>
        <v>19.270748320542779</v>
      </c>
      <c r="T244" s="161">
        <f t="shared" si="61"/>
        <v>19.270748320542779</v>
      </c>
      <c r="U244" s="161">
        <f t="shared" si="61"/>
        <v>19.270748320542779</v>
      </c>
      <c r="V244" s="161">
        <f t="shared" si="61"/>
        <v>19.270748320542779</v>
      </c>
      <c r="W244" s="161">
        <f t="shared" si="61"/>
        <v>19.270748320542779</v>
      </c>
      <c r="X244" s="161">
        <f t="shared" si="61"/>
        <v>19.270748320542779</v>
      </c>
      <c r="Y244" s="161">
        <f t="shared" si="61"/>
        <v>19.270748320542779</v>
      </c>
      <c r="Z244" s="161">
        <f t="shared" si="61"/>
        <v>19.270748320542779</v>
      </c>
      <c r="AA244" s="161">
        <f t="shared" si="61"/>
        <v>19.270748320542779</v>
      </c>
      <c r="AB244" s="161">
        <f t="shared" si="61"/>
        <v>19.270748320542779</v>
      </c>
      <c r="AC244" s="161">
        <f t="shared" si="61"/>
        <v>19.270748320542779</v>
      </c>
      <c r="AD244" s="161">
        <f t="shared" si="61"/>
        <v>19.270748320542779</v>
      </c>
      <c r="AE244" s="161">
        <f t="shared" si="61"/>
        <v>19.270748320542779</v>
      </c>
      <c r="AF244" s="161">
        <f t="shared" si="61"/>
        <v>19.270748320542779</v>
      </c>
      <c r="AG244" s="161">
        <f t="shared" si="61"/>
        <v>19.270748320542779</v>
      </c>
      <c r="AH244" s="161">
        <f t="shared" si="61"/>
        <v>19.270748320542779</v>
      </c>
      <c r="AI244" s="161">
        <f t="shared" si="61"/>
        <v>19.270748320542779</v>
      </c>
      <c r="AJ244" s="161">
        <f t="shared" si="61"/>
        <v>19.270748320542779</v>
      </c>
      <c r="AK244" s="161">
        <f t="shared" si="61"/>
        <v>19.270748320542779</v>
      </c>
      <c r="AL244" s="161">
        <f t="shared" si="61"/>
        <v>19.270748320542779</v>
      </c>
      <c r="AM244" s="161">
        <f t="shared" ref="AM244:BI244" si="62">SUM(AM232:AM243)</f>
        <v>19.270748320542779</v>
      </c>
      <c r="AN244" s="161">
        <f t="shared" si="62"/>
        <v>19.270748320542779</v>
      </c>
      <c r="AO244" s="161">
        <f t="shared" si="62"/>
        <v>19.270748320542779</v>
      </c>
      <c r="AP244" s="161">
        <f t="shared" si="62"/>
        <v>19.270748320542779</v>
      </c>
      <c r="AQ244" s="161">
        <f t="shared" si="62"/>
        <v>17.444758283755078</v>
      </c>
      <c r="AR244" s="161">
        <f t="shared" si="62"/>
        <v>3.0934541902220438</v>
      </c>
      <c r="AS244" s="161">
        <f t="shared" si="62"/>
        <v>3.0934541902220438</v>
      </c>
      <c r="AT244" s="161">
        <f t="shared" si="62"/>
        <v>3.0934541902220438</v>
      </c>
      <c r="AU244" s="161">
        <f t="shared" si="62"/>
        <v>3.0934541902220438</v>
      </c>
      <c r="AV244" s="161">
        <f t="shared" si="62"/>
        <v>3.0934541902220438</v>
      </c>
      <c r="AW244" s="161">
        <f t="shared" si="62"/>
        <v>3.0934541902220438</v>
      </c>
      <c r="AX244" s="161">
        <f t="shared" si="62"/>
        <v>3.0934541902220438</v>
      </c>
      <c r="AY244" s="161">
        <f t="shared" si="62"/>
        <v>3.0934541902220438</v>
      </c>
      <c r="AZ244" s="161">
        <f t="shared" si="62"/>
        <v>3.0934541902220438</v>
      </c>
      <c r="BA244" s="161">
        <f t="shared" si="62"/>
        <v>2.1074254635805691</v>
      </c>
      <c r="BB244" s="161">
        <f t="shared" si="62"/>
        <v>1.4663310951321045</v>
      </c>
      <c r="BC244" s="161">
        <f t="shared" si="62"/>
        <v>1.0174234773197799</v>
      </c>
      <c r="BD244" s="161">
        <f t="shared" si="62"/>
        <v>0.54525250431826577</v>
      </c>
      <c r="BE244" s="161">
        <f t="shared" si="62"/>
        <v>-3.5527136788005009E-15</v>
      </c>
      <c r="BF244" s="161">
        <f t="shared" si="62"/>
        <v>0</v>
      </c>
      <c r="BG244" s="161">
        <f t="shared" si="62"/>
        <v>0</v>
      </c>
      <c r="BH244" s="161">
        <f t="shared" si="62"/>
        <v>0</v>
      </c>
      <c r="BI244" s="161">
        <f t="shared" si="62"/>
        <v>0</v>
      </c>
      <c r="BJ244" s="18"/>
      <c r="BK244" s="18"/>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idden="1" outlineLevel="2">
      <c r="A245" s="18"/>
      <c r="B245" s="43" t="str">
        <f>C257</f>
        <v>Cable tunnel (tx)</v>
      </c>
      <c r="C245" s="44"/>
      <c r="D245" s="45" t="s">
        <v>72</v>
      </c>
      <c r="E245" s="44"/>
      <c r="F245" s="46"/>
      <c r="G245" s="389">
        <f>IF(G$3&gt;A14remlife,A14value-SUM($F245:F245),IF(A14remlife="N/A","n/a",A14value/A14remlife))</f>
        <v>0.20241350230550287</v>
      </c>
      <c r="H245" s="163">
        <f>IF(H$3&gt;A14remlife,A14value-SUM($F245:G245),IF(A14remlife="N/A","n/a",A14value/A14remlife))</f>
        <v>0.20241350230550287</v>
      </c>
      <c r="I245" s="163">
        <f>IF(I$3&gt;A14remlife,A14value-SUM($F245:H245),IF(A14remlife="N/A","n/a",A14value/A14remlife))</f>
        <v>0.20241350230550287</v>
      </c>
      <c r="J245" s="163">
        <f>IF(J$3&gt;A14remlife,A14value-SUM($F245:I245),IF(A14remlife="N/A","n/a",A14value/A14remlife))</f>
        <v>0.20241350230550287</v>
      </c>
      <c r="K245" s="163">
        <f>IF(K$3&gt;A14remlife,A14value-SUM($F245:J245),IF(A14remlife="N/A","n/a",A14value/A14remlife))</f>
        <v>0.20241350230550287</v>
      </c>
      <c r="L245" s="163">
        <f>IF(L$3&gt;A14remlife,A14value-SUM($F245:K245),IF(A14remlife="N/A","n/a",A14value/A14remlife))</f>
        <v>0.20241350230550287</v>
      </c>
      <c r="M245" s="163">
        <f>IF(M$3&gt;A14remlife,A14value-SUM($F245:L245),IF(A14remlife="N/A","n/a",A14value/A14remlife))</f>
        <v>0.20241350230550287</v>
      </c>
      <c r="N245" s="163">
        <f>IF(N$3&gt;A14remlife,A14value-SUM($F245:M245),IF(A14remlife="N/A","n/a",A14value/A14remlife))</f>
        <v>0.20241350230550287</v>
      </c>
      <c r="O245" s="163">
        <f>IF(O$3&gt;A14remlife,A14value-SUM($F245:N245),IF(A14remlife="N/A","n/a",A14value/A14remlife))</f>
        <v>0.20241350230550287</v>
      </c>
      <c r="P245" s="163">
        <f>IF(P$3&gt;A14remlife,A14value-SUM($F245:O245),IF(A14remlife="N/A","n/a",A14value/A14remlife))</f>
        <v>0.20241350230550287</v>
      </c>
      <c r="Q245" s="163">
        <f>IF(Q$3&gt;A14remlife,A14value-SUM($F245:P245),IF(A14remlife="N/A","n/a",A14value/A14remlife))</f>
        <v>0.20241350230550287</v>
      </c>
      <c r="R245" s="163">
        <f>IF(R$3&gt;A14remlife,A14value-SUM($F245:Q245),IF(A14remlife="N/A","n/a",A14value/A14remlife))</f>
        <v>0.20241350230550287</v>
      </c>
      <c r="S245" s="163">
        <f>IF(S$3&gt;A14remlife,A14value-SUM($F245:R245),IF(A14remlife="N/A","n/a",A14value/A14remlife))</f>
        <v>0.20241350230550287</v>
      </c>
      <c r="T245" s="163">
        <f>IF(T$3&gt;A14remlife,A14value-SUM($F245:S245),IF(A14remlife="N/A","n/a",A14value/A14remlife))</f>
        <v>0.20241350230550287</v>
      </c>
      <c r="U245" s="163">
        <f>IF(U$3&gt;A14remlife,A14value-SUM($F245:T245),IF(A14remlife="N/A","n/a",A14value/A14remlife))</f>
        <v>0.20241350230550287</v>
      </c>
      <c r="V245" s="163">
        <f>IF(V$3&gt;A14remlife,A14value-SUM($F245:U245),IF(A14remlife="N/A","n/a",A14value/A14remlife))</f>
        <v>0.20241350230550287</v>
      </c>
      <c r="W245" s="163">
        <f>IF(W$3&gt;A14remlife,A14value-SUM($F245:V245),IF(A14remlife="N/A","n/a",A14value/A14remlife))</f>
        <v>0.20241350230550287</v>
      </c>
      <c r="X245" s="163">
        <f>IF(X$3&gt;A14remlife,A14value-SUM($F245:W245),IF(A14remlife="N/A","n/a",A14value/A14remlife))</f>
        <v>0.20241350230550287</v>
      </c>
      <c r="Y245" s="163">
        <f>IF(Y$3&gt;A14remlife,A14value-SUM($F245:X245),IF(A14remlife="N/A","n/a",A14value/A14remlife))</f>
        <v>0.20241350230550287</v>
      </c>
      <c r="Z245" s="163">
        <f>IF(Z$3&gt;A14remlife,A14value-SUM($F245:Y245),IF(A14remlife="N/A","n/a",A14value/A14remlife))</f>
        <v>0.20241350230550287</v>
      </c>
      <c r="AA245" s="163">
        <f>IF(AA$3&gt;A14remlife,A14value-SUM($F245:Z245),IF(A14remlife="N/A","n/a",A14value/A14remlife))</f>
        <v>0.20241350230550287</v>
      </c>
      <c r="AB245" s="163">
        <f>IF(AB$3&gt;A14remlife,A14value-SUM($F245:AA245),IF(A14remlife="N/A","n/a",A14value/A14remlife))</f>
        <v>0.20241350230550287</v>
      </c>
      <c r="AC245" s="163">
        <f>IF(AC$3&gt;A14remlife,A14value-SUM($F245:AB245),IF(A14remlife="N/A","n/a",A14value/A14remlife))</f>
        <v>0.20241350230550287</v>
      </c>
      <c r="AD245" s="163">
        <f>IF(AD$3&gt;A14remlife,A14value-SUM($F245:AC245),IF(A14remlife="N/A","n/a",A14value/A14remlife))</f>
        <v>0.20241350230550287</v>
      </c>
      <c r="AE245" s="163">
        <f>IF(AE$3&gt;A14remlife,A14value-SUM($F245:AD245),IF(A14remlife="N/A","n/a",A14value/A14remlife))</f>
        <v>0.20241350230550287</v>
      </c>
      <c r="AF245" s="163">
        <f>IF(AF$3&gt;A14remlife,A14value-SUM($F245:AE245),IF(A14remlife="N/A","n/a",A14value/A14remlife))</f>
        <v>0.20241350230550287</v>
      </c>
      <c r="AG245" s="163">
        <f>IF(AG$3&gt;A14remlife,A14value-SUM($F245:AF245),IF(A14remlife="N/A","n/a",A14value/A14remlife))</f>
        <v>0.20241350230550287</v>
      </c>
      <c r="AH245" s="163">
        <f>IF(AH$3&gt;A14remlife,A14value-SUM($F245:AG245),IF(A14remlife="N/A","n/a",A14value/A14remlife))</f>
        <v>0.20241350230550287</v>
      </c>
      <c r="AI245" s="163">
        <f>IF(AI$3&gt;A14remlife,A14value-SUM($F245:AH245),IF(A14remlife="N/A","n/a",A14value/A14remlife))</f>
        <v>0.20241350230550287</v>
      </c>
      <c r="AJ245" s="163">
        <f>IF(AJ$3&gt;A14remlife,A14value-SUM($F245:AI245),IF(A14remlife="N/A","n/a",A14value/A14remlife))</f>
        <v>0.20241350230550287</v>
      </c>
      <c r="AK245" s="163">
        <f>IF(AK$3&gt;A14remlife,A14value-SUM($F245:AJ245),IF(A14remlife="N/A","n/a",A14value/A14remlife))</f>
        <v>0.20241350230550287</v>
      </c>
      <c r="AL245" s="163">
        <f>IF(AL$3&gt;A14remlife,A14value-SUM($F245:AK245),IF(A14remlife="N/A","n/a",A14value/A14remlife))</f>
        <v>0.20241350230550287</v>
      </c>
      <c r="AM245" s="163">
        <f>IF(AM$3&gt;A14remlife,A14value-SUM($F245:AL245),IF(A14remlife="N/A","n/a",A14value/A14remlife))</f>
        <v>0.20241350230550287</v>
      </c>
      <c r="AN245" s="163">
        <f>IF(AN$3&gt;A14remlife,A14value-SUM($F245:AM245),IF(A14remlife="N/A","n/a",A14value/A14remlife))</f>
        <v>0.20241350230550287</v>
      </c>
      <c r="AO245" s="163">
        <f>IF(AO$3&gt;A14remlife,A14value-SUM($F245:AN245),IF(A14remlife="N/A","n/a",A14value/A14remlife))</f>
        <v>0.20241350230550287</v>
      </c>
      <c r="AP245" s="163">
        <f>IF(AP$3&gt;A14remlife,A14value-SUM($F245:AO245),IF(A14remlife="N/A","n/a",A14value/A14remlife))</f>
        <v>0.20241350230550287</v>
      </c>
      <c r="AQ245" s="163">
        <f>IF(AQ$3&gt;A14remlife,A14value-SUM($F245:AP245),IF(A14remlife="N/A","n/a",A14value/A14remlife))</f>
        <v>0.20241350230550287</v>
      </c>
      <c r="AR245" s="163">
        <f>IF(AR$3&gt;A14remlife,A14value-SUM($F245:AQ245),IF(A14remlife="N/A","n/a",A14value/A14remlife))</f>
        <v>0.20241350230550287</v>
      </c>
      <c r="AS245" s="163">
        <f>IF(AS$3&gt;A14remlife,A14value-SUM($F245:AR245),IF(A14remlife="N/A","n/a",A14value/A14remlife))</f>
        <v>0.20241350230550287</v>
      </c>
      <c r="AT245" s="163">
        <f>IF(AT$3&gt;A14remlife,A14value-SUM($F245:AS245),IF(A14remlife="N/A","n/a",A14value/A14remlife))</f>
        <v>0.20241350230550287</v>
      </c>
      <c r="AU245" s="163">
        <f>IF(AU$3&gt;A14remlife,A14value-SUM($F245:AT245),IF(A14remlife="N/A","n/a",A14value/A14remlife))</f>
        <v>0.20241350230550287</v>
      </c>
      <c r="AV245" s="163">
        <f>IF(AV$3&gt;A14remlife,A14value-SUM($F245:AU245),IF(A14remlife="N/A","n/a",A14value/A14remlife))</f>
        <v>0.20241350230550287</v>
      </c>
      <c r="AW245" s="163">
        <f>IF(AW$3&gt;A14remlife,A14value-SUM($F245:AV245),IF(A14remlife="N/A","n/a",A14value/A14remlife))</f>
        <v>0.20241350230550287</v>
      </c>
      <c r="AX245" s="163">
        <f>IF(AX$3&gt;A14remlife,A14value-SUM($F245:AW245),IF(A14remlife="N/A","n/a",A14value/A14remlife))</f>
        <v>0.20241350230550287</v>
      </c>
      <c r="AY245" s="163">
        <f>IF(AY$3&gt;A14remlife,A14value-SUM($F245:AX245),IF(A14remlife="N/A","n/a",A14value/A14remlife))</f>
        <v>0.20241350230550287</v>
      </c>
      <c r="AZ245" s="163">
        <f>IF(AZ$3&gt;A14remlife,A14value-SUM($F245:AY245),IF(A14remlife="N/A","n/a",A14value/A14remlife))</f>
        <v>0.20241350230550287</v>
      </c>
      <c r="BA245" s="163">
        <f>IF(BA$3&gt;A14remlife,A14value-SUM($F245:AZ245),IF(A14remlife="N/A","n/a",A14value/A14remlife))</f>
        <v>0.20241350230550287</v>
      </c>
      <c r="BB245" s="163">
        <f>IF(BB$3&gt;A14remlife,A14value-SUM($F245:BA245),IF(A14remlife="N/A","n/a",A14value/A14remlife))</f>
        <v>0.20241350230550287</v>
      </c>
      <c r="BC245" s="163">
        <f>IF(BC$3&gt;A14remlife,A14value-SUM($F245:BB245),IF(A14remlife="N/A","n/a",A14value/A14remlife))</f>
        <v>0.20241350230550287</v>
      </c>
      <c r="BD245" s="163">
        <f>IF(BD$3&gt;A14remlife,A14value-SUM($F245:BC245),IF(A14remlife="N/A","n/a",A14value/A14remlife))</f>
        <v>0.20241350230550287</v>
      </c>
      <c r="BE245" s="163">
        <f>IF(BE$3&gt;A14remlife,A14value-SUM($F245:BD245),IF(A14remlife="N/A","n/a",A14value/A14remlife))</f>
        <v>0.20241350230550287</v>
      </c>
      <c r="BF245" s="163">
        <f>IF(BF$3&gt;A14remlife,A14value-SUM($F245:BE245),IF(A14remlife="N/A","n/a",A14value/A14remlife))</f>
        <v>0.20241350230550287</v>
      </c>
      <c r="BG245" s="163">
        <f>IF(BG$3&gt;A14remlife,A14value-SUM($F245:BF245),IF(A14remlife="N/A","n/a",A14value/A14remlife))</f>
        <v>0.20241350230550287</v>
      </c>
      <c r="BH245" s="163">
        <f>IF(BH$3&gt;A14remlife,A14value-SUM($F245:BG245),IF(A14remlife="N/A","n/a",A14value/A14remlife))</f>
        <v>0.20241350230550287</v>
      </c>
      <c r="BI245" s="163">
        <f>IF(BI$3&gt;A14remlife,A14value-SUM($F245:BH245),IF(A14remlife="N/A","n/a",A14value/A14remlife))</f>
        <v>0.20241350230550287</v>
      </c>
      <c r="BJ245" s="18"/>
      <c r="BK245" s="18"/>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idden="1" outlineLevel="2">
      <c r="A246" s="18"/>
      <c r="B246" s="18"/>
      <c r="C246" s="36"/>
      <c r="D246" s="479" t="s">
        <v>71</v>
      </c>
      <c r="E246" s="283">
        <v>0</v>
      </c>
      <c r="F246" s="38"/>
      <c r="G246" s="160"/>
      <c r="H246" s="164"/>
      <c r="I246" s="164"/>
      <c r="J246" s="164"/>
      <c r="K246" s="164"/>
      <c r="L246" s="164"/>
      <c r="M246" s="164"/>
      <c r="N246" s="164"/>
      <c r="O246" s="164"/>
      <c r="P246" s="164"/>
      <c r="Q246" s="164"/>
      <c r="R246" s="164"/>
      <c r="S246" s="164"/>
      <c r="T246" s="164"/>
      <c r="U246" s="164"/>
      <c r="V246" s="164"/>
      <c r="W246" s="164"/>
      <c r="X246" s="164"/>
      <c r="Y246" s="164"/>
      <c r="Z246" s="164"/>
      <c r="AA246" s="164"/>
      <c r="AB246" s="164"/>
      <c r="AC246" s="164"/>
      <c r="AD246" s="164"/>
      <c r="AE246" s="164"/>
      <c r="AF246" s="164"/>
      <c r="AG246" s="164"/>
      <c r="AH246" s="164"/>
      <c r="AI246" s="164"/>
      <c r="AJ246" s="164"/>
      <c r="AK246" s="164"/>
      <c r="AL246" s="164"/>
      <c r="AM246" s="164"/>
      <c r="AN246" s="164"/>
      <c r="AO246" s="164"/>
      <c r="AP246" s="164"/>
      <c r="AQ246" s="164"/>
      <c r="AR246" s="164"/>
      <c r="AS246" s="164"/>
      <c r="AT246" s="164"/>
      <c r="AU246" s="164"/>
      <c r="AV246" s="164"/>
      <c r="AW246" s="164"/>
      <c r="AX246" s="164"/>
      <c r="AY246" s="164"/>
      <c r="AZ246" s="164"/>
      <c r="BA246" s="164"/>
      <c r="BB246" s="164"/>
      <c r="BC246" s="164"/>
      <c r="BD246" s="164"/>
      <c r="BE246" s="164"/>
      <c r="BF246" s="164"/>
      <c r="BG246" s="164"/>
      <c r="BH246" s="164"/>
      <c r="BI246" s="164"/>
      <c r="BJ246" s="18"/>
      <c r="BK246" s="18"/>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idden="1" outlineLevel="2">
      <c r="A247" s="18"/>
      <c r="B247" s="18"/>
      <c r="C247" s="36"/>
      <c r="D247" s="479"/>
      <c r="E247" s="283">
        <v>1</v>
      </c>
      <c r="F247" s="38"/>
      <c r="G247" s="390"/>
      <c r="H247" s="164">
        <f>IF(A14stdlife="n/a","n/a",IF(H$3&gt;(A14stdlife+$E247),(Input!$G$156*(1+rvanilla)^0.5)-SUM($G247:G247),(Input!$G$156*(1+rvanilla)^0.5)/A14stdlife))</f>
        <v>8.12343097452484E-4</v>
      </c>
      <c r="I247" s="164">
        <f>IF(A14stdlife="n/a","n/a",IF(I$3&gt;(A14stdlife+$E247),(Input!$G$156*(1+rvanilla)^0.5)-SUM($G247:H247),(Input!$G$156*(1+rvanilla)^0.5)/A14stdlife))</f>
        <v>8.12343097452484E-4</v>
      </c>
      <c r="J247" s="164">
        <f>IF(A14stdlife="n/a","n/a",IF(J$3&gt;(A14stdlife+$E247),(Input!$G$156*(1+rvanilla)^0.5)-SUM($G247:I247),(Input!$G$156*(1+rvanilla)^0.5)/A14stdlife))</f>
        <v>8.12343097452484E-4</v>
      </c>
      <c r="K247" s="164">
        <f>IF(A14stdlife="n/a","n/a",IF(K$3&gt;(A14stdlife+$E247),(Input!$G$156*(1+rvanilla)^0.5)-SUM($G247:J247),(Input!$G$156*(1+rvanilla)^0.5)/A14stdlife))</f>
        <v>8.12343097452484E-4</v>
      </c>
      <c r="L247" s="164">
        <f>IF(A14stdlife="n/a","n/a",IF(L$3&gt;(A14stdlife+$E247),(Input!$G$156*(1+rvanilla)^0.5)-SUM($G247:K247),(Input!$G$156*(1+rvanilla)^0.5)/A14stdlife))</f>
        <v>8.12343097452484E-4</v>
      </c>
      <c r="M247" s="164">
        <f>IF(A14stdlife="n/a","n/a",IF(M$3&gt;(A14stdlife+$E247),(Input!$G$156*(1+rvanilla)^0.5)-SUM($G247:L247),(Input!$G$156*(1+rvanilla)^0.5)/A14stdlife))</f>
        <v>8.12343097452484E-4</v>
      </c>
      <c r="N247" s="164">
        <f>IF(A14stdlife="n/a","n/a",IF(N$3&gt;(A14stdlife+$E247),(Input!$G$156*(1+rvanilla)^0.5)-SUM($G247:M247),(Input!$G$156*(1+rvanilla)^0.5)/A14stdlife))</f>
        <v>8.12343097452484E-4</v>
      </c>
      <c r="O247" s="164">
        <f>IF(A14stdlife="n/a","n/a",IF(O$3&gt;(A14stdlife+$E247),(Input!$G$156*(1+rvanilla)^0.5)-SUM($G247:N247),(Input!$G$156*(1+rvanilla)^0.5)/A14stdlife))</f>
        <v>8.12343097452484E-4</v>
      </c>
      <c r="P247" s="164">
        <f>IF(A14stdlife="n/a","n/a",IF(P$3&gt;(A14stdlife+$E247),(Input!$G$156*(1+rvanilla)^0.5)-SUM($G247:O247),(Input!$G$156*(1+rvanilla)^0.5)/A14stdlife))</f>
        <v>8.12343097452484E-4</v>
      </c>
      <c r="Q247" s="164">
        <f>IF(A14stdlife="n/a","n/a",IF(Q$3&gt;(A14stdlife+$E247),(Input!$G$156*(1+rvanilla)^0.5)-SUM($G247:P247),(Input!$G$156*(1+rvanilla)^0.5)/A14stdlife))</f>
        <v>8.12343097452484E-4</v>
      </c>
      <c r="R247" s="164">
        <f>IF(A14stdlife="n/a","n/a",IF(R$3&gt;(A14stdlife+$E247),(Input!$G$156*(1+rvanilla)^0.5)-SUM($G247:Q247),(Input!$G$156*(1+rvanilla)^0.5)/A14stdlife))</f>
        <v>8.12343097452484E-4</v>
      </c>
      <c r="S247" s="164">
        <f>IF(A14stdlife="n/a","n/a",IF(S$3&gt;(A14stdlife+$E247),(Input!$G$156*(1+rvanilla)^0.5)-SUM($G247:R247),(Input!$G$156*(1+rvanilla)^0.5)/A14stdlife))</f>
        <v>8.12343097452484E-4</v>
      </c>
      <c r="T247" s="164">
        <f>IF(A14stdlife="n/a","n/a",IF(T$3&gt;(A14stdlife+$E247),(Input!$G$156*(1+rvanilla)^0.5)-SUM($G247:S247),(Input!$G$156*(1+rvanilla)^0.5)/A14stdlife))</f>
        <v>8.12343097452484E-4</v>
      </c>
      <c r="U247" s="164">
        <f>IF(A14stdlife="n/a","n/a",IF(U$3&gt;(A14stdlife+$E247),(Input!$G$156*(1+rvanilla)^0.5)-SUM($G247:T247),(Input!$G$156*(1+rvanilla)^0.5)/A14stdlife))</f>
        <v>8.12343097452484E-4</v>
      </c>
      <c r="V247" s="164">
        <f>IF(A14stdlife="n/a","n/a",IF(V$3&gt;(A14stdlife+$E247),(Input!$G$156*(1+rvanilla)^0.5)-SUM($G247:U247),(Input!$G$156*(1+rvanilla)^0.5)/A14stdlife))</f>
        <v>8.12343097452484E-4</v>
      </c>
      <c r="W247" s="164">
        <f>IF(A14stdlife="n/a","n/a",IF(W$3&gt;(A14stdlife+$E247),(Input!$G$156*(1+rvanilla)^0.5)-SUM($G247:V247),(Input!$G$156*(1+rvanilla)^0.5)/A14stdlife))</f>
        <v>8.12343097452484E-4</v>
      </c>
      <c r="X247" s="164">
        <f>IF(A14stdlife="n/a","n/a",IF(X$3&gt;(A14stdlife+$E247),(Input!$G$156*(1+rvanilla)^0.5)-SUM($G247:W247),(Input!$G$156*(1+rvanilla)^0.5)/A14stdlife))</f>
        <v>8.12343097452484E-4</v>
      </c>
      <c r="Y247" s="164">
        <f>IF(A14stdlife="n/a","n/a",IF(Y$3&gt;(A14stdlife+$E247),(Input!$G$156*(1+rvanilla)^0.5)-SUM($G247:X247),(Input!$G$156*(1+rvanilla)^0.5)/A14stdlife))</f>
        <v>8.12343097452484E-4</v>
      </c>
      <c r="Z247" s="164">
        <f>IF(A14stdlife="n/a","n/a",IF(Z$3&gt;(A14stdlife+$E247),(Input!$G$156*(1+rvanilla)^0.5)-SUM($G247:Y247),(Input!$G$156*(1+rvanilla)^0.5)/A14stdlife))</f>
        <v>8.12343097452484E-4</v>
      </c>
      <c r="AA247" s="164">
        <f>IF(A14stdlife="n/a","n/a",IF(AA$3&gt;(A14stdlife+$E247),(Input!$G$156*(1+rvanilla)^0.5)-SUM($G247:Z247),(Input!$G$156*(1+rvanilla)^0.5)/A14stdlife))</f>
        <v>8.12343097452484E-4</v>
      </c>
      <c r="AB247" s="164">
        <f>IF(A14stdlife="n/a","n/a",IF(AB$3&gt;(A14stdlife+$E247),(Input!$G$156*(1+rvanilla)^0.5)-SUM($G247:AA247),(Input!$G$156*(1+rvanilla)^0.5)/A14stdlife))</f>
        <v>8.12343097452484E-4</v>
      </c>
      <c r="AC247" s="164">
        <f>IF(A14stdlife="n/a","n/a",IF(AC$3&gt;(A14stdlife+$E247),(Input!$G$156*(1+rvanilla)^0.5)-SUM($G247:AB247),(Input!$G$156*(1+rvanilla)^0.5)/A14stdlife))</f>
        <v>8.12343097452484E-4</v>
      </c>
      <c r="AD247" s="164">
        <f>IF(A14stdlife="n/a","n/a",IF(AD$3&gt;(A14stdlife+$E247),(Input!$G$156*(1+rvanilla)^0.5)-SUM($G247:AC247),(Input!$G$156*(1+rvanilla)^0.5)/A14stdlife))</f>
        <v>8.12343097452484E-4</v>
      </c>
      <c r="AE247" s="164">
        <f>IF(A14stdlife="n/a","n/a",IF(AE$3&gt;(A14stdlife+$E247),(Input!$G$156*(1+rvanilla)^0.5)-SUM($G247:AD247),(Input!$G$156*(1+rvanilla)^0.5)/A14stdlife))</f>
        <v>8.12343097452484E-4</v>
      </c>
      <c r="AF247" s="164">
        <f>IF(A14stdlife="n/a","n/a",IF(AF$3&gt;(A14stdlife+$E247),(Input!$G$156*(1+rvanilla)^0.5)-SUM($G247:AE247),(Input!$G$156*(1+rvanilla)^0.5)/A14stdlife))</f>
        <v>8.12343097452484E-4</v>
      </c>
      <c r="AG247" s="164">
        <f>IF(A14stdlife="n/a","n/a",IF(AG$3&gt;(A14stdlife+$E247),(Input!$G$156*(1+rvanilla)^0.5)-SUM($G247:AF247),(Input!$G$156*(1+rvanilla)^0.5)/A14stdlife))</f>
        <v>8.12343097452484E-4</v>
      </c>
      <c r="AH247" s="164">
        <f>IF(A14stdlife="n/a","n/a",IF(AH$3&gt;(A14stdlife+$E247),(Input!$G$156*(1+rvanilla)^0.5)-SUM($G247:AG247),(Input!$G$156*(1+rvanilla)^0.5)/A14stdlife))</f>
        <v>8.12343097452484E-4</v>
      </c>
      <c r="AI247" s="164">
        <f>IF(A14stdlife="n/a","n/a",IF(AI$3&gt;(A14stdlife+$E247),(Input!$G$156*(1+rvanilla)^0.5)-SUM($G247:AH247),(Input!$G$156*(1+rvanilla)^0.5)/A14stdlife))</f>
        <v>8.12343097452484E-4</v>
      </c>
      <c r="AJ247" s="164">
        <f>IF(A14stdlife="n/a","n/a",IF(AJ$3&gt;(A14stdlife+$E247),(Input!$G$156*(1+rvanilla)^0.5)-SUM($G247:AI247),(Input!$G$156*(1+rvanilla)^0.5)/A14stdlife))</f>
        <v>8.12343097452484E-4</v>
      </c>
      <c r="AK247" s="164">
        <f>IF(A14stdlife="n/a","n/a",IF(AK$3&gt;(A14stdlife+$E247),(Input!$G$156*(1+rvanilla)^0.5)-SUM($G247:AJ247),(Input!$G$156*(1+rvanilla)^0.5)/A14stdlife))</f>
        <v>8.12343097452484E-4</v>
      </c>
      <c r="AL247" s="164">
        <f>IF(A14stdlife="n/a","n/a",IF(AL$3&gt;(A14stdlife+$E247),(Input!$G$156*(1+rvanilla)^0.5)-SUM($G247:AK247),(Input!$G$156*(1+rvanilla)^0.5)/A14stdlife))</f>
        <v>8.12343097452484E-4</v>
      </c>
      <c r="AM247" s="164">
        <f>IF(A14stdlife="n/a","n/a",IF(AM$3&gt;(A14stdlife+$E247),(Input!$G$156*(1+rvanilla)^0.5)-SUM($G247:AL247),(Input!$G$156*(1+rvanilla)^0.5)/A14stdlife))</f>
        <v>8.12343097452484E-4</v>
      </c>
      <c r="AN247" s="164">
        <f>IF(A14stdlife="n/a","n/a",IF(AN$3&gt;(A14stdlife+$E247),(Input!$G$156*(1+rvanilla)^0.5)-SUM($G247:AM247),(Input!$G$156*(1+rvanilla)^0.5)/A14stdlife))</f>
        <v>8.12343097452484E-4</v>
      </c>
      <c r="AO247" s="164">
        <f>IF(A14stdlife="n/a","n/a",IF(AO$3&gt;(A14stdlife+$E247),(Input!$G$156*(1+rvanilla)^0.5)-SUM($G247:AN247),(Input!$G$156*(1+rvanilla)^0.5)/A14stdlife))</f>
        <v>8.12343097452484E-4</v>
      </c>
      <c r="AP247" s="164">
        <f>IF(A14stdlife="n/a","n/a",IF(AP$3&gt;(A14stdlife+$E247),(Input!$G$156*(1+rvanilla)^0.5)-SUM($G247:AO247),(Input!$G$156*(1+rvanilla)^0.5)/A14stdlife))</f>
        <v>8.12343097452484E-4</v>
      </c>
      <c r="AQ247" s="164">
        <f>IF(A14stdlife="n/a","n/a",IF(AQ$3&gt;(A14stdlife+$E247),(Input!$G$156*(1+rvanilla)^0.5)-SUM($G247:AP247),(Input!$G$156*(1+rvanilla)^0.5)/A14stdlife))</f>
        <v>8.12343097452484E-4</v>
      </c>
      <c r="AR247" s="164">
        <f>IF(A14stdlife="n/a","n/a",IF(AR$3&gt;(A14stdlife+$E247),(Input!$G$156*(1+rvanilla)^0.5)-SUM($G247:AQ247),(Input!$G$156*(1+rvanilla)^0.5)/A14stdlife))</f>
        <v>8.12343097452484E-4</v>
      </c>
      <c r="AS247" s="164">
        <f>IF(A14stdlife="n/a","n/a",IF(AS$3&gt;(A14stdlife+$E247),(Input!$G$156*(1+rvanilla)^0.5)-SUM($G247:AR247),(Input!$G$156*(1+rvanilla)^0.5)/A14stdlife))</f>
        <v>8.12343097452484E-4</v>
      </c>
      <c r="AT247" s="164">
        <f>IF(A14stdlife="n/a","n/a",IF(AT$3&gt;(A14stdlife+$E247),(Input!$G$156*(1+rvanilla)^0.5)-SUM($G247:AS247),(Input!$G$156*(1+rvanilla)^0.5)/A14stdlife))</f>
        <v>8.12343097452484E-4</v>
      </c>
      <c r="AU247" s="164">
        <f>IF(A14stdlife="n/a","n/a",IF(AU$3&gt;(A14stdlife+$E247),(Input!$G$156*(1+rvanilla)^0.5)-SUM($G247:AT247),(Input!$G$156*(1+rvanilla)^0.5)/A14stdlife))</f>
        <v>8.12343097452484E-4</v>
      </c>
      <c r="AV247" s="164">
        <f>IF(A14stdlife="n/a","n/a",IF(AV$3&gt;(A14stdlife+$E247),(Input!$G$156*(1+rvanilla)^0.5)-SUM($G247:AU247),(Input!$G$156*(1+rvanilla)^0.5)/A14stdlife))</f>
        <v>8.12343097452484E-4</v>
      </c>
      <c r="AW247" s="164">
        <f>IF(A14stdlife="n/a","n/a",IF(AW$3&gt;(A14stdlife+$E247),(Input!$G$156*(1+rvanilla)^0.5)-SUM($G247:AV247),(Input!$G$156*(1+rvanilla)^0.5)/A14stdlife))</f>
        <v>8.12343097452484E-4</v>
      </c>
      <c r="AX247" s="164">
        <f>IF(A14stdlife="n/a","n/a",IF(AX$3&gt;(A14stdlife+$E247),(Input!$G$156*(1+rvanilla)^0.5)-SUM($G247:AW247),(Input!$G$156*(1+rvanilla)^0.5)/A14stdlife))</f>
        <v>8.12343097452484E-4</v>
      </c>
      <c r="AY247" s="164">
        <f>IF(A14stdlife="n/a","n/a",IF(AY$3&gt;(A14stdlife+$E247),(Input!$G$156*(1+rvanilla)^0.5)-SUM($G247:AX247),(Input!$G$156*(1+rvanilla)^0.5)/A14stdlife))</f>
        <v>8.12343097452484E-4</v>
      </c>
      <c r="AZ247" s="164">
        <f>IF(A14stdlife="n/a","n/a",IF(AZ$3&gt;(A14stdlife+$E247),(Input!$G$156*(1+rvanilla)^0.5)-SUM($G247:AY247),(Input!$G$156*(1+rvanilla)^0.5)/A14stdlife))</f>
        <v>8.12343097452484E-4</v>
      </c>
      <c r="BA247" s="164">
        <f>IF(A14stdlife="n/a","n/a",IF(BA$3&gt;(A14stdlife+$E247),(Input!$G$156*(1+rvanilla)^0.5)-SUM($G247:AZ247),(Input!$G$156*(1+rvanilla)^0.5)/A14stdlife))</f>
        <v>8.12343097452484E-4</v>
      </c>
      <c r="BB247" s="164">
        <f>IF(A14stdlife="n/a","n/a",IF(BB$3&gt;(A14stdlife+$E247),(Input!$G$156*(1+rvanilla)^0.5)-SUM($G247:BA247),(Input!$G$156*(1+rvanilla)^0.5)/A14stdlife))</f>
        <v>8.12343097452484E-4</v>
      </c>
      <c r="BC247" s="164">
        <f>IF(A14stdlife="n/a","n/a",IF(BC$3&gt;(A14stdlife+$E247),(Input!$G$156*(1+rvanilla)^0.5)-SUM($G247:BB247),(Input!$G$156*(1+rvanilla)^0.5)/A14stdlife))</f>
        <v>8.12343097452484E-4</v>
      </c>
      <c r="BD247" s="164">
        <f>IF(A14stdlife="n/a","n/a",IF(BD$3&gt;(A14stdlife+$E247),(Input!$G$156*(1+rvanilla)^0.5)-SUM($G247:BC247),(Input!$G$156*(1+rvanilla)^0.5)/A14stdlife))</f>
        <v>8.12343097452484E-4</v>
      </c>
      <c r="BE247" s="164">
        <f>IF(A14stdlife="n/a","n/a",IF(BE$3&gt;(A14stdlife+$E247),(Input!$G$156*(1+rvanilla)^0.5)-SUM($G247:BD247),(Input!$G$156*(1+rvanilla)^0.5)/A14stdlife))</f>
        <v>8.12343097452484E-4</v>
      </c>
      <c r="BF247" s="164">
        <f>IF(A14stdlife="n/a","n/a",IF(BF$3&gt;(A14stdlife+$E247),(Input!$G$156*(1+rvanilla)^0.5)-SUM($G247:BE247),(Input!$G$156*(1+rvanilla)^0.5)/A14stdlife))</f>
        <v>8.12343097452484E-4</v>
      </c>
      <c r="BG247" s="164">
        <f>IF(A14stdlife="n/a","n/a",IF(BG$3&gt;(A14stdlife+$E247),(Input!$G$156*(1+rvanilla)^0.5)-SUM($G247:BF247),(Input!$G$156*(1+rvanilla)^0.5)/A14stdlife))</f>
        <v>8.12343097452484E-4</v>
      </c>
      <c r="BH247" s="164">
        <f>IF(A14stdlife="n/a","n/a",IF(BH$3&gt;(A14stdlife+$E247),(Input!$G$156*(1+rvanilla)^0.5)-SUM($G247:BG247),(Input!$G$156*(1+rvanilla)^0.5)/A14stdlife))</f>
        <v>8.12343097452484E-4</v>
      </c>
      <c r="BI247" s="164">
        <f>IF(A14stdlife="n/a","n/a",IF(BI$3&gt;(A14stdlife+$E247),(Input!$G$156*(1+rvanilla)^0.5)-SUM($G247:BH247),(Input!$G$156*(1+rvanilla)^0.5)/A14stdlife))</f>
        <v>8.12343097452484E-4</v>
      </c>
      <c r="BJ247" s="18"/>
      <c r="BK247" s="18"/>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idden="1" outlineLevel="2">
      <c r="A248" s="18"/>
      <c r="B248" s="18"/>
      <c r="C248" s="36"/>
      <c r="D248" s="479"/>
      <c r="E248" s="283">
        <v>2</v>
      </c>
      <c r="F248" s="38"/>
      <c r="G248" s="391"/>
      <c r="H248" s="307"/>
      <c r="I248" s="164">
        <f>IF(A14stdlife="n/a","n/a",IF(I$3&gt;(A14stdlife+$E248),(Input!$H$156*(1+rvanilla)^0.5)-SUM($H248:H248),(Input!$H$156*(1+rvanilla)^0.5)/A14stdlife))</f>
        <v>8.1922797999936492E-4</v>
      </c>
      <c r="J248" s="164">
        <f>IF(A14stdlife="n/a","n/a",IF(J$3&gt;(A14stdlife+$E248),(Input!$H$156*(1+rvanilla)^0.5)-SUM($H248:I248),(Input!$H$156*(1+rvanilla)^0.5)/A14stdlife))</f>
        <v>8.1922797999936492E-4</v>
      </c>
      <c r="K248" s="164">
        <f>IF(A14stdlife="n/a","n/a",IF(K$3&gt;(A14stdlife+$E248),(Input!$H$156*(1+rvanilla)^0.5)-SUM($H248:J248),(Input!$H$156*(1+rvanilla)^0.5)/A14stdlife))</f>
        <v>8.1922797999936492E-4</v>
      </c>
      <c r="L248" s="164">
        <f>IF(A14stdlife="n/a","n/a",IF(L$3&gt;(A14stdlife+$E248),(Input!$H$156*(1+rvanilla)^0.5)-SUM($H248:K248),(Input!$H$156*(1+rvanilla)^0.5)/A14stdlife))</f>
        <v>8.1922797999936492E-4</v>
      </c>
      <c r="M248" s="164">
        <f>IF(A14stdlife="n/a","n/a",IF(M$3&gt;(A14stdlife+$E248),(Input!$H$156*(1+rvanilla)^0.5)-SUM($H248:L248),(Input!$H$156*(1+rvanilla)^0.5)/A14stdlife))</f>
        <v>8.1922797999936492E-4</v>
      </c>
      <c r="N248" s="164">
        <f>IF(A14stdlife="n/a","n/a",IF(N$3&gt;(A14stdlife+$E248),(Input!$H$156*(1+rvanilla)^0.5)-SUM($H248:M248),(Input!$H$156*(1+rvanilla)^0.5)/A14stdlife))</f>
        <v>8.1922797999936492E-4</v>
      </c>
      <c r="O248" s="164">
        <f>IF(A14stdlife="n/a","n/a",IF(O$3&gt;(A14stdlife+$E248),(Input!$H$156*(1+rvanilla)^0.5)-SUM($H248:N248),(Input!$H$156*(1+rvanilla)^0.5)/A14stdlife))</f>
        <v>8.1922797999936492E-4</v>
      </c>
      <c r="P248" s="164">
        <f>IF(A14stdlife="n/a","n/a",IF(P$3&gt;(A14stdlife+$E248),(Input!$H$156*(1+rvanilla)^0.5)-SUM($H248:O248),(Input!$H$156*(1+rvanilla)^0.5)/A14stdlife))</f>
        <v>8.1922797999936492E-4</v>
      </c>
      <c r="Q248" s="164">
        <f>IF(A14stdlife="n/a","n/a",IF(Q$3&gt;(A14stdlife+$E248),(Input!$H$156*(1+rvanilla)^0.5)-SUM($H248:P248),(Input!$H$156*(1+rvanilla)^0.5)/A14stdlife))</f>
        <v>8.1922797999936492E-4</v>
      </c>
      <c r="R248" s="164">
        <f>IF(A14stdlife="n/a","n/a",IF(R$3&gt;(A14stdlife+$E248),(Input!$H$156*(1+rvanilla)^0.5)-SUM($H248:Q248),(Input!$H$156*(1+rvanilla)^0.5)/A14stdlife))</f>
        <v>8.1922797999936492E-4</v>
      </c>
      <c r="S248" s="164">
        <f>IF(A14stdlife="n/a","n/a",IF(S$3&gt;(A14stdlife+$E248),(Input!$H$156*(1+rvanilla)^0.5)-SUM($H248:R248),(Input!$H$156*(1+rvanilla)^0.5)/A14stdlife))</f>
        <v>8.1922797999936492E-4</v>
      </c>
      <c r="T248" s="164">
        <f>IF(A14stdlife="n/a","n/a",IF(T$3&gt;(A14stdlife+$E248),(Input!$H$156*(1+rvanilla)^0.5)-SUM($H248:S248),(Input!$H$156*(1+rvanilla)^0.5)/A14stdlife))</f>
        <v>8.1922797999936492E-4</v>
      </c>
      <c r="U248" s="164">
        <f>IF(A14stdlife="n/a","n/a",IF(U$3&gt;(A14stdlife+$E248),(Input!$H$156*(1+rvanilla)^0.5)-SUM($H248:T248),(Input!$H$156*(1+rvanilla)^0.5)/A14stdlife))</f>
        <v>8.1922797999936492E-4</v>
      </c>
      <c r="V248" s="164">
        <f>IF(A14stdlife="n/a","n/a",IF(V$3&gt;(A14stdlife+$E248),(Input!$H$156*(1+rvanilla)^0.5)-SUM($H248:U248),(Input!$H$156*(1+rvanilla)^0.5)/A14stdlife))</f>
        <v>8.1922797999936492E-4</v>
      </c>
      <c r="W248" s="164">
        <f>IF(A14stdlife="n/a","n/a",IF(W$3&gt;(A14stdlife+$E248),(Input!$H$156*(1+rvanilla)^0.5)-SUM($H248:V248),(Input!$H$156*(1+rvanilla)^0.5)/A14stdlife))</f>
        <v>8.1922797999936492E-4</v>
      </c>
      <c r="X248" s="164">
        <f>IF(A14stdlife="n/a","n/a",IF(X$3&gt;(A14stdlife+$E248),(Input!$H$156*(1+rvanilla)^0.5)-SUM($H248:W248),(Input!$H$156*(1+rvanilla)^0.5)/A14stdlife))</f>
        <v>8.1922797999936492E-4</v>
      </c>
      <c r="Y248" s="164">
        <f>IF(A14stdlife="n/a","n/a",IF(Y$3&gt;(A14stdlife+$E248),(Input!$H$156*(1+rvanilla)^0.5)-SUM($H248:X248),(Input!$H$156*(1+rvanilla)^0.5)/A14stdlife))</f>
        <v>8.1922797999936492E-4</v>
      </c>
      <c r="Z248" s="164">
        <f>IF(A14stdlife="n/a","n/a",IF(Z$3&gt;(A14stdlife+$E248),(Input!$H$156*(1+rvanilla)^0.5)-SUM($H248:Y248),(Input!$H$156*(1+rvanilla)^0.5)/A14stdlife))</f>
        <v>8.1922797999936492E-4</v>
      </c>
      <c r="AA248" s="164">
        <f>IF(A14stdlife="n/a","n/a",IF(AA$3&gt;(A14stdlife+$E248),(Input!$H$156*(1+rvanilla)^0.5)-SUM($H248:Z248),(Input!$H$156*(1+rvanilla)^0.5)/A14stdlife))</f>
        <v>8.1922797999936492E-4</v>
      </c>
      <c r="AB248" s="164">
        <f>IF(A14stdlife="n/a","n/a",IF(AB$3&gt;(A14stdlife+$E248),(Input!$H$156*(1+rvanilla)^0.5)-SUM($H248:AA248),(Input!$H$156*(1+rvanilla)^0.5)/A14stdlife))</f>
        <v>8.1922797999936492E-4</v>
      </c>
      <c r="AC248" s="164">
        <f>IF(A14stdlife="n/a","n/a",IF(AC$3&gt;(A14stdlife+$E248),(Input!$H$156*(1+rvanilla)^0.5)-SUM($H248:AB248),(Input!$H$156*(1+rvanilla)^0.5)/A14stdlife))</f>
        <v>8.1922797999936492E-4</v>
      </c>
      <c r="AD248" s="164">
        <f>IF(A14stdlife="n/a","n/a",IF(AD$3&gt;(A14stdlife+$E248),(Input!$H$156*(1+rvanilla)^0.5)-SUM($H248:AC248),(Input!$H$156*(1+rvanilla)^0.5)/A14stdlife))</f>
        <v>8.1922797999936492E-4</v>
      </c>
      <c r="AE248" s="164">
        <f>IF(A14stdlife="n/a","n/a",IF(AE$3&gt;(A14stdlife+$E248),(Input!$H$156*(1+rvanilla)^0.5)-SUM($H248:AD248),(Input!$H$156*(1+rvanilla)^0.5)/A14stdlife))</f>
        <v>8.1922797999936492E-4</v>
      </c>
      <c r="AF248" s="164">
        <f>IF(A14stdlife="n/a","n/a",IF(AF$3&gt;(A14stdlife+$E248),(Input!$H$156*(1+rvanilla)^0.5)-SUM($H248:AE248),(Input!$H$156*(1+rvanilla)^0.5)/A14stdlife))</f>
        <v>8.1922797999936492E-4</v>
      </c>
      <c r="AG248" s="164">
        <f>IF(A14stdlife="n/a","n/a",IF(AG$3&gt;(A14stdlife+$E248),(Input!$H$156*(1+rvanilla)^0.5)-SUM($H248:AF248),(Input!$H$156*(1+rvanilla)^0.5)/A14stdlife))</f>
        <v>8.1922797999936492E-4</v>
      </c>
      <c r="AH248" s="164">
        <f>IF(A14stdlife="n/a","n/a",IF(AH$3&gt;(A14stdlife+$E248),(Input!$H$156*(1+rvanilla)^0.5)-SUM($H248:AG248),(Input!$H$156*(1+rvanilla)^0.5)/A14stdlife))</f>
        <v>8.1922797999936492E-4</v>
      </c>
      <c r="AI248" s="164">
        <f>IF(A14stdlife="n/a","n/a",IF(AI$3&gt;(A14stdlife+$E248),(Input!$H$156*(1+rvanilla)^0.5)-SUM($H248:AH248),(Input!$H$156*(1+rvanilla)^0.5)/A14stdlife))</f>
        <v>8.1922797999936492E-4</v>
      </c>
      <c r="AJ248" s="164">
        <f>IF(A14stdlife="n/a","n/a",IF(AJ$3&gt;(A14stdlife+$E248),(Input!$H$156*(1+rvanilla)^0.5)-SUM($H248:AI248),(Input!$H$156*(1+rvanilla)^0.5)/A14stdlife))</f>
        <v>8.1922797999936492E-4</v>
      </c>
      <c r="AK248" s="164">
        <f>IF(A14stdlife="n/a","n/a",IF(AK$3&gt;(A14stdlife+$E248),(Input!$H$156*(1+rvanilla)^0.5)-SUM($H248:AJ248),(Input!$H$156*(1+rvanilla)^0.5)/A14stdlife))</f>
        <v>8.1922797999936492E-4</v>
      </c>
      <c r="AL248" s="164">
        <f>IF(A14stdlife="n/a","n/a",IF(AL$3&gt;(A14stdlife+$E248),(Input!$H$156*(1+rvanilla)^0.5)-SUM($H248:AK248),(Input!$H$156*(1+rvanilla)^0.5)/A14stdlife))</f>
        <v>8.1922797999936492E-4</v>
      </c>
      <c r="AM248" s="164">
        <f>IF(A14stdlife="n/a","n/a",IF(AM$3&gt;(A14stdlife+$E248),(Input!$H$156*(1+rvanilla)^0.5)-SUM($H248:AL248),(Input!$H$156*(1+rvanilla)^0.5)/A14stdlife))</f>
        <v>8.1922797999936492E-4</v>
      </c>
      <c r="AN248" s="164">
        <f>IF(A14stdlife="n/a","n/a",IF(AN$3&gt;(A14stdlife+$E248),(Input!$H$156*(1+rvanilla)^0.5)-SUM($H248:AM248),(Input!$H$156*(1+rvanilla)^0.5)/A14stdlife))</f>
        <v>8.1922797999936492E-4</v>
      </c>
      <c r="AO248" s="164">
        <f>IF(A14stdlife="n/a","n/a",IF(AO$3&gt;(A14stdlife+$E248),(Input!$H$156*(1+rvanilla)^0.5)-SUM($H248:AN248),(Input!$H$156*(1+rvanilla)^0.5)/A14stdlife))</f>
        <v>8.1922797999936492E-4</v>
      </c>
      <c r="AP248" s="164">
        <f>IF(A14stdlife="n/a","n/a",IF(AP$3&gt;(A14stdlife+$E248),(Input!$H$156*(1+rvanilla)^0.5)-SUM($H248:AO248),(Input!$H$156*(1+rvanilla)^0.5)/A14stdlife))</f>
        <v>8.1922797999936492E-4</v>
      </c>
      <c r="AQ248" s="164">
        <f>IF(A14stdlife="n/a","n/a",IF(AQ$3&gt;(A14stdlife+$E248),(Input!$H$156*(1+rvanilla)^0.5)-SUM($H248:AP248),(Input!$H$156*(1+rvanilla)^0.5)/A14stdlife))</f>
        <v>8.1922797999936492E-4</v>
      </c>
      <c r="AR248" s="164">
        <f>IF(A14stdlife="n/a","n/a",IF(AR$3&gt;(A14stdlife+$E248),(Input!$H$156*(1+rvanilla)^0.5)-SUM($H248:AQ248),(Input!$H$156*(1+rvanilla)^0.5)/A14stdlife))</f>
        <v>8.1922797999936492E-4</v>
      </c>
      <c r="AS248" s="164">
        <f>IF(A14stdlife="n/a","n/a",IF(AS$3&gt;(A14stdlife+$E248),(Input!$H$156*(1+rvanilla)^0.5)-SUM($H248:AR248),(Input!$H$156*(1+rvanilla)^0.5)/A14stdlife))</f>
        <v>8.1922797999936492E-4</v>
      </c>
      <c r="AT248" s="164">
        <f>IF(A14stdlife="n/a","n/a",IF(AT$3&gt;(A14stdlife+$E248),(Input!$H$156*(1+rvanilla)^0.5)-SUM($H248:AS248),(Input!$H$156*(1+rvanilla)^0.5)/A14stdlife))</f>
        <v>8.1922797999936492E-4</v>
      </c>
      <c r="AU248" s="164">
        <f>IF(A14stdlife="n/a","n/a",IF(AU$3&gt;(A14stdlife+$E248),(Input!$H$156*(1+rvanilla)^0.5)-SUM($H248:AT248),(Input!$H$156*(1+rvanilla)^0.5)/A14stdlife))</f>
        <v>8.1922797999936492E-4</v>
      </c>
      <c r="AV248" s="164">
        <f>IF(A14stdlife="n/a","n/a",IF(AV$3&gt;(A14stdlife+$E248),(Input!$H$156*(1+rvanilla)^0.5)-SUM($H248:AU248),(Input!$H$156*(1+rvanilla)^0.5)/A14stdlife))</f>
        <v>8.1922797999936492E-4</v>
      </c>
      <c r="AW248" s="164">
        <f>IF(A14stdlife="n/a","n/a",IF(AW$3&gt;(A14stdlife+$E248),(Input!$H$156*(1+rvanilla)^0.5)-SUM($H248:AV248),(Input!$H$156*(1+rvanilla)^0.5)/A14stdlife))</f>
        <v>8.1922797999936492E-4</v>
      </c>
      <c r="AX248" s="164">
        <f>IF(A14stdlife="n/a","n/a",IF(AX$3&gt;(A14stdlife+$E248),(Input!$H$156*(1+rvanilla)^0.5)-SUM($H248:AW248),(Input!$H$156*(1+rvanilla)^0.5)/A14stdlife))</f>
        <v>8.1922797999936492E-4</v>
      </c>
      <c r="AY248" s="164">
        <f>IF(A14stdlife="n/a","n/a",IF(AY$3&gt;(A14stdlife+$E248),(Input!$H$156*(1+rvanilla)^0.5)-SUM($H248:AX248),(Input!$H$156*(1+rvanilla)^0.5)/A14stdlife))</f>
        <v>8.1922797999936492E-4</v>
      </c>
      <c r="AZ248" s="164">
        <f>IF(A14stdlife="n/a","n/a",IF(AZ$3&gt;(A14stdlife+$E248),(Input!$H$156*(1+rvanilla)^0.5)-SUM($H248:AY248),(Input!$H$156*(1+rvanilla)^0.5)/A14stdlife))</f>
        <v>8.1922797999936492E-4</v>
      </c>
      <c r="BA248" s="164">
        <f>IF(A14stdlife="n/a","n/a",IF(BA$3&gt;(A14stdlife+$E248),(Input!$H$156*(1+rvanilla)^0.5)-SUM($H248:AZ248),(Input!$H$156*(1+rvanilla)^0.5)/A14stdlife))</f>
        <v>8.1922797999936492E-4</v>
      </c>
      <c r="BB248" s="164">
        <f>IF(A14stdlife="n/a","n/a",IF(BB$3&gt;(A14stdlife+$E248),(Input!$H$156*(1+rvanilla)^0.5)-SUM($H248:BA248),(Input!$H$156*(1+rvanilla)^0.5)/A14stdlife))</f>
        <v>8.1922797999936492E-4</v>
      </c>
      <c r="BC248" s="164">
        <f>IF(A14stdlife="n/a","n/a",IF(BC$3&gt;(A14stdlife+$E248),(Input!$H$156*(1+rvanilla)^0.5)-SUM($H248:BB248),(Input!$H$156*(1+rvanilla)^0.5)/A14stdlife))</f>
        <v>8.1922797999936492E-4</v>
      </c>
      <c r="BD248" s="164">
        <f>IF(A14stdlife="n/a","n/a",IF(BD$3&gt;(A14stdlife+$E248),(Input!$H$156*(1+rvanilla)^0.5)-SUM($H248:BC248),(Input!$H$156*(1+rvanilla)^0.5)/A14stdlife))</f>
        <v>8.1922797999936492E-4</v>
      </c>
      <c r="BE248" s="164">
        <f>IF(A14stdlife="n/a","n/a",IF(BE$3&gt;(A14stdlife+$E248),(Input!$H$156*(1+rvanilla)^0.5)-SUM($H248:BD248),(Input!$H$156*(1+rvanilla)^0.5)/A14stdlife))</f>
        <v>8.1922797999936492E-4</v>
      </c>
      <c r="BF248" s="164">
        <f>IF(A14stdlife="n/a","n/a",IF(BF$3&gt;(A14stdlife+$E248),(Input!$H$156*(1+rvanilla)^0.5)-SUM($H248:BE248),(Input!$H$156*(1+rvanilla)^0.5)/A14stdlife))</f>
        <v>8.1922797999936492E-4</v>
      </c>
      <c r="BG248" s="164">
        <f>IF(A14stdlife="n/a","n/a",IF(BG$3&gt;(A14stdlife+$E248),(Input!$H$156*(1+rvanilla)^0.5)-SUM($H248:BF248),(Input!$H$156*(1+rvanilla)^0.5)/A14stdlife))</f>
        <v>8.1922797999936492E-4</v>
      </c>
      <c r="BH248" s="164">
        <f>IF(A14stdlife="n/a","n/a",IF(BH$3&gt;(A14stdlife+$E248),(Input!$H$156*(1+rvanilla)^0.5)-SUM($H248:BG248),(Input!$H$156*(1+rvanilla)^0.5)/A14stdlife))</f>
        <v>8.1922797999936492E-4</v>
      </c>
      <c r="BI248" s="164">
        <f>IF(A14stdlife="n/a","n/a",IF(BI$3&gt;(A14stdlife+$E248),(Input!$H$156*(1+rvanilla)^0.5)-SUM($H248:BH248),(Input!$H$156*(1+rvanilla)^0.5)/A14stdlife))</f>
        <v>8.1922797999936492E-4</v>
      </c>
      <c r="BJ248" s="18"/>
      <c r="BK248" s="1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idden="1" outlineLevel="2">
      <c r="A249" s="18"/>
      <c r="B249" s="18"/>
      <c r="C249" s="36"/>
      <c r="D249" s="479"/>
      <c r="E249" s="283">
        <v>3</v>
      </c>
      <c r="F249" s="38"/>
      <c r="G249" s="391"/>
      <c r="H249" s="308"/>
      <c r="I249" s="307"/>
      <c r="J249" s="164">
        <f>IF(A14stdlife="n/a","n/a",IF(J$3&gt;(A14stdlife+$E249),(Input!$I$156*(1+rvanilla)^0.5)-SUM($I249:I249),(Input!$I$156*(1+rvanilla)^0.5)/A14stdlife))</f>
        <v>4.150628948734335E-4</v>
      </c>
      <c r="K249" s="164">
        <f>IF(A14stdlife="n/a","n/a",IF(K$3&gt;(A14stdlife+$E249),(Input!$I$156*(1+rvanilla)^0.5)-SUM($I249:J249),(Input!$I$156*(1+rvanilla)^0.5)/A14stdlife))</f>
        <v>4.150628948734335E-4</v>
      </c>
      <c r="L249" s="164">
        <f>IF(A14stdlife="n/a","n/a",IF(L$3&gt;(A14stdlife+$E249),(Input!$I$156*(1+rvanilla)^0.5)-SUM($I249:K249),(Input!$I$156*(1+rvanilla)^0.5)/A14stdlife))</f>
        <v>4.150628948734335E-4</v>
      </c>
      <c r="M249" s="164">
        <f>IF(A14stdlife="n/a","n/a",IF(M$3&gt;(A14stdlife+$E249),(Input!$I$156*(1+rvanilla)^0.5)-SUM($I249:L249),(Input!$I$156*(1+rvanilla)^0.5)/A14stdlife))</f>
        <v>4.150628948734335E-4</v>
      </c>
      <c r="N249" s="164">
        <f>IF(A14stdlife="n/a","n/a",IF(N$3&gt;(A14stdlife+$E249),(Input!$I$156*(1+rvanilla)^0.5)-SUM($I249:M249),(Input!$I$156*(1+rvanilla)^0.5)/A14stdlife))</f>
        <v>4.150628948734335E-4</v>
      </c>
      <c r="O249" s="164">
        <f>IF(A14stdlife="n/a","n/a",IF(O$3&gt;(A14stdlife+$E249),(Input!$I$156*(1+rvanilla)^0.5)-SUM($I249:N249),(Input!$I$156*(1+rvanilla)^0.5)/A14stdlife))</f>
        <v>4.150628948734335E-4</v>
      </c>
      <c r="P249" s="164">
        <f>IF(A14stdlife="n/a","n/a",IF(P$3&gt;(A14stdlife+$E249),(Input!$I$156*(1+rvanilla)^0.5)-SUM($I249:O249),(Input!$I$156*(1+rvanilla)^0.5)/A14stdlife))</f>
        <v>4.150628948734335E-4</v>
      </c>
      <c r="Q249" s="164">
        <f>IF(A14stdlife="n/a","n/a",IF(Q$3&gt;(A14stdlife+$E249),(Input!$I$156*(1+rvanilla)^0.5)-SUM($I249:P249),(Input!$I$156*(1+rvanilla)^0.5)/A14stdlife))</f>
        <v>4.150628948734335E-4</v>
      </c>
      <c r="R249" s="164">
        <f>IF(A14stdlife="n/a","n/a",IF(R$3&gt;(A14stdlife+$E249),(Input!$I$156*(1+rvanilla)^0.5)-SUM($I249:Q249),(Input!$I$156*(1+rvanilla)^0.5)/A14stdlife))</f>
        <v>4.150628948734335E-4</v>
      </c>
      <c r="S249" s="164">
        <f>IF(A14stdlife="n/a","n/a",IF(S$3&gt;(A14stdlife+$E249),(Input!$I$156*(1+rvanilla)^0.5)-SUM($I249:R249),(Input!$I$156*(1+rvanilla)^0.5)/A14stdlife))</f>
        <v>4.150628948734335E-4</v>
      </c>
      <c r="T249" s="164">
        <f>IF(A14stdlife="n/a","n/a",IF(T$3&gt;(A14stdlife+$E249),(Input!$I$156*(1+rvanilla)^0.5)-SUM($I249:S249),(Input!$I$156*(1+rvanilla)^0.5)/A14stdlife))</f>
        <v>4.150628948734335E-4</v>
      </c>
      <c r="U249" s="164">
        <f>IF(A14stdlife="n/a","n/a",IF(U$3&gt;(A14stdlife+$E249),(Input!$I$156*(1+rvanilla)^0.5)-SUM($I249:T249),(Input!$I$156*(1+rvanilla)^0.5)/A14stdlife))</f>
        <v>4.150628948734335E-4</v>
      </c>
      <c r="V249" s="164">
        <f>IF(A14stdlife="n/a","n/a",IF(V$3&gt;(A14stdlife+$E249),(Input!$I$156*(1+rvanilla)^0.5)-SUM($I249:U249),(Input!$I$156*(1+rvanilla)^0.5)/A14stdlife))</f>
        <v>4.150628948734335E-4</v>
      </c>
      <c r="W249" s="164">
        <f>IF(A14stdlife="n/a","n/a",IF(W$3&gt;(A14stdlife+$E249),(Input!$I$156*(1+rvanilla)^0.5)-SUM($I249:V249),(Input!$I$156*(1+rvanilla)^0.5)/A14stdlife))</f>
        <v>4.150628948734335E-4</v>
      </c>
      <c r="X249" s="164">
        <f>IF(A14stdlife="n/a","n/a",IF(X$3&gt;(A14stdlife+$E249),(Input!$I$156*(1+rvanilla)^0.5)-SUM($I249:W249),(Input!$I$156*(1+rvanilla)^0.5)/A14stdlife))</f>
        <v>4.150628948734335E-4</v>
      </c>
      <c r="Y249" s="164">
        <f>IF(A14stdlife="n/a","n/a",IF(Y$3&gt;(A14stdlife+$E249),(Input!$I$156*(1+rvanilla)^0.5)-SUM($I249:X249),(Input!$I$156*(1+rvanilla)^0.5)/A14stdlife))</f>
        <v>4.150628948734335E-4</v>
      </c>
      <c r="Z249" s="164">
        <f>IF(A14stdlife="n/a","n/a",IF(Z$3&gt;(A14stdlife+$E249),(Input!$I$156*(1+rvanilla)^0.5)-SUM($I249:Y249),(Input!$I$156*(1+rvanilla)^0.5)/A14stdlife))</f>
        <v>4.150628948734335E-4</v>
      </c>
      <c r="AA249" s="164">
        <f>IF(A14stdlife="n/a","n/a",IF(AA$3&gt;(A14stdlife+$E249),(Input!$I$156*(1+rvanilla)^0.5)-SUM($I249:Z249),(Input!$I$156*(1+rvanilla)^0.5)/A14stdlife))</f>
        <v>4.150628948734335E-4</v>
      </c>
      <c r="AB249" s="164">
        <f>IF(A14stdlife="n/a","n/a",IF(AB$3&gt;(A14stdlife+$E249),(Input!$I$156*(1+rvanilla)^0.5)-SUM($I249:AA249),(Input!$I$156*(1+rvanilla)^0.5)/A14stdlife))</f>
        <v>4.150628948734335E-4</v>
      </c>
      <c r="AC249" s="164">
        <f>IF(A14stdlife="n/a","n/a",IF(AC$3&gt;(A14stdlife+$E249),(Input!$I$156*(1+rvanilla)^0.5)-SUM($I249:AB249),(Input!$I$156*(1+rvanilla)^0.5)/A14stdlife))</f>
        <v>4.150628948734335E-4</v>
      </c>
      <c r="AD249" s="164">
        <f>IF(A14stdlife="n/a","n/a",IF(AD$3&gt;(A14stdlife+$E249),(Input!$I$156*(1+rvanilla)^0.5)-SUM($I249:AC249),(Input!$I$156*(1+rvanilla)^0.5)/A14stdlife))</f>
        <v>4.150628948734335E-4</v>
      </c>
      <c r="AE249" s="164">
        <f>IF(A14stdlife="n/a","n/a",IF(AE$3&gt;(A14stdlife+$E249),(Input!$I$156*(1+rvanilla)^0.5)-SUM($I249:AD249),(Input!$I$156*(1+rvanilla)^0.5)/A14stdlife))</f>
        <v>4.150628948734335E-4</v>
      </c>
      <c r="AF249" s="164">
        <f>IF(A14stdlife="n/a","n/a",IF(AF$3&gt;(A14stdlife+$E249),(Input!$I$156*(1+rvanilla)^0.5)-SUM($I249:AE249),(Input!$I$156*(1+rvanilla)^0.5)/A14stdlife))</f>
        <v>4.150628948734335E-4</v>
      </c>
      <c r="AG249" s="164">
        <f>IF(A14stdlife="n/a","n/a",IF(AG$3&gt;(A14stdlife+$E249),(Input!$I$156*(1+rvanilla)^0.5)-SUM($I249:AF249),(Input!$I$156*(1+rvanilla)^0.5)/A14stdlife))</f>
        <v>4.150628948734335E-4</v>
      </c>
      <c r="AH249" s="164">
        <f>IF(A14stdlife="n/a","n/a",IF(AH$3&gt;(A14stdlife+$E249),(Input!$I$156*(1+rvanilla)^0.5)-SUM($I249:AG249),(Input!$I$156*(1+rvanilla)^0.5)/A14stdlife))</f>
        <v>4.150628948734335E-4</v>
      </c>
      <c r="AI249" s="164">
        <f>IF(A14stdlife="n/a","n/a",IF(AI$3&gt;(A14stdlife+$E249),(Input!$I$156*(1+rvanilla)^0.5)-SUM($I249:AH249),(Input!$I$156*(1+rvanilla)^0.5)/A14stdlife))</f>
        <v>4.150628948734335E-4</v>
      </c>
      <c r="AJ249" s="164">
        <f>IF(A14stdlife="n/a","n/a",IF(AJ$3&gt;(A14stdlife+$E249),(Input!$I$156*(1+rvanilla)^0.5)-SUM($I249:AI249),(Input!$I$156*(1+rvanilla)^0.5)/A14stdlife))</f>
        <v>4.150628948734335E-4</v>
      </c>
      <c r="AK249" s="164">
        <f>IF(A14stdlife="n/a","n/a",IF(AK$3&gt;(A14stdlife+$E249),(Input!$I$156*(1+rvanilla)^0.5)-SUM($I249:AJ249),(Input!$I$156*(1+rvanilla)^0.5)/A14stdlife))</f>
        <v>4.150628948734335E-4</v>
      </c>
      <c r="AL249" s="164">
        <f>IF(A14stdlife="n/a","n/a",IF(AL$3&gt;(A14stdlife+$E249),(Input!$I$156*(1+rvanilla)^0.5)-SUM($I249:AK249),(Input!$I$156*(1+rvanilla)^0.5)/A14stdlife))</f>
        <v>4.150628948734335E-4</v>
      </c>
      <c r="AM249" s="164">
        <f>IF(A14stdlife="n/a","n/a",IF(AM$3&gt;(A14stdlife+$E249),(Input!$I$156*(1+rvanilla)^0.5)-SUM($I249:AL249),(Input!$I$156*(1+rvanilla)^0.5)/A14stdlife))</f>
        <v>4.150628948734335E-4</v>
      </c>
      <c r="AN249" s="164">
        <f>IF(A14stdlife="n/a","n/a",IF(AN$3&gt;(A14stdlife+$E249),(Input!$I$156*(1+rvanilla)^0.5)-SUM($I249:AM249),(Input!$I$156*(1+rvanilla)^0.5)/A14stdlife))</f>
        <v>4.150628948734335E-4</v>
      </c>
      <c r="AO249" s="164">
        <f>IF(A14stdlife="n/a","n/a",IF(AO$3&gt;(A14stdlife+$E249),(Input!$I$156*(1+rvanilla)^0.5)-SUM($I249:AN249),(Input!$I$156*(1+rvanilla)^0.5)/A14stdlife))</f>
        <v>4.150628948734335E-4</v>
      </c>
      <c r="AP249" s="164">
        <f>IF(A14stdlife="n/a","n/a",IF(AP$3&gt;(A14stdlife+$E249),(Input!$I$156*(1+rvanilla)^0.5)-SUM($I249:AO249),(Input!$I$156*(1+rvanilla)^0.5)/A14stdlife))</f>
        <v>4.150628948734335E-4</v>
      </c>
      <c r="AQ249" s="164">
        <f>IF(A14stdlife="n/a","n/a",IF(AQ$3&gt;(A14stdlife+$E249),(Input!$I$156*(1+rvanilla)^0.5)-SUM($I249:AP249),(Input!$I$156*(1+rvanilla)^0.5)/A14stdlife))</f>
        <v>4.150628948734335E-4</v>
      </c>
      <c r="AR249" s="164">
        <f>IF(A14stdlife="n/a","n/a",IF(AR$3&gt;(A14stdlife+$E249),(Input!$I$156*(1+rvanilla)^0.5)-SUM($I249:AQ249),(Input!$I$156*(1+rvanilla)^0.5)/A14stdlife))</f>
        <v>4.150628948734335E-4</v>
      </c>
      <c r="AS249" s="164">
        <f>IF(A14stdlife="n/a","n/a",IF(AS$3&gt;(A14stdlife+$E249),(Input!$I$156*(1+rvanilla)^0.5)-SUM($I249:AR249),(Input!$I$156*(1+rvanilla)^0.5)/A14stdlife))</f>
        <v>4.150628948734335E-4</v>
      </c>
      <c r="AT249" s="164">
        <f>IF(A14stdlife="n/a","n/a",IF(AT$3&gt;(A14stdlife+$E249),(Input!$I$156*(1+rvanilla)^0.5)-SUM($I249:AS249),(Input!$I$156*(1+rvanilla)^0.5)/A14stdlife))</f>
        <v>4.150628948734335E-4</v>
      </c>
      <c r="AU249" s="164">
        <f>IF(A14stdlife="n/a","n/a",IF(AU$3&gt;(A14stdlife+$E249),(Input!$I$156*(1+rvanilla)^0.5)-SUM($I249:AT249),(Input!$I$156*(1+rvanilla)^0.5)/A14stdlife))</f>
        <v>4.150628948734335E-4</v>
      </c>
      <c r="AV249" s="164">
        <f>IF(A14stdlife="n/a","n/a",IF(AV$3&gt;(A14stdlife+$E249),(Input!$I$156*(1+rvanilla)^0.5)-SUM($I249:AU249),(Input!$I$156*(1+rvanilla)^0.5)/A14stdlife))</f>
        <v>4.150628948734335E-4</v>
      </c>
      <c r="AW249" s="164">
        <f>IF(A14stdlife="n/a","n/a",IF(AW$3&gt;(A14stdlife+$E249),(Input!$I$156*(1+rvanilla)^0.5)-SUM($I249:AV249),(Input!$I$156*(1+rvanilla)^0.5)/A14stdlife))</f>
        <v>4.150628948734335E-4</v>
      </c>
      <c r="AX249" s="164">
        <f>IF(A14stdlife="n/a","n/a",IF(AX$3&gt;(A14stdlife+$E249),(Input!$I$156*(1+rvanilla)^0.5)-SUM($I249:AW249),(Input!$I$156*(1+rvanilla)^0.5)/A14stdlife))</f>
        <v>4.150628948734335E-4</v>
      </c>
      <c r="AY249" s="164">
        <f>IF(A14stdlife="n/a","n/a",IF(AY$3&gt;(A14stdlife+$E249),(Input!$I$156*(1+rvanilla)^0.5)-SUM($I249:AX249),(Input!$I$156*(1+rvanilla)^0.5)/A14stdlife))</f>
        <v>4.150628948734335E-4</v>
      </c>
      <c r="AZ249" s="164">
        <f>IF(A14stdlife="n/a","n/a",IF(AZ$3&gt;(A14stdlife+$E249),(Input!$I$156*(1+rvanilla)^0.5)-SUM($I249:AY249),(Input!$I$156*(1+rvanilla)^0.5)/A14stdlife))</f>
        <v>4.150628948734335E-4</v>
      </c>
      <c r="BA249" s="164">
        <f>IF(A14stdlife="n/a","n/a",IF(BA$3&gt;(A14stdlife+$E249),(Input!$I$156*(1+rvanilla)^0.5)-SUM($I249:AZ249),(Input!$I$156*(1+rvanilla)^0.5)/A14stdlife))</f>
        <v>4.150628948734335E-4</v>
      </c>
      <c r="BB249" s="164">
        <f>IF(A14stdlife="n/a","n/a",IF(BB$3&gt;(A14stdlife+$E249),(Input!$I$156*(1+rvanilla)^0.5)-SUM($I249:BA249),(Input!$I$156*(1+rvanilla)^0.5)/A14stdlife))</f>
        <v>4.150628948734335E-4</v>
      </c>
      <c r="BC249" s="164">
        <f>IF(A14stdlife="n/a","n/a",IF(BC$3&gt;(A14stdlife+$E249),(Input!$I$156*(1+rvanilla)^0.5)-SUM($I249:BB249),(Input!$I$156*(1+rvanilla)^0.5)/A14stdlife))</f>
        <v>4.150628948734335E-4</v>
      </c>
      <c r="BD249" s="164">
        <f>IF(A14stdlife="n/a","n/a",IF(BD$3&gt;(A14stdlife+$E249),(Input!$I$156*(1+rvanilla)^0.5)-SUM($I249:BC249),(Input!$I$156*(1+rvanilla)^0.5)/A14stdlife))</f>
        <v>4.150628948734335E-4</v>
      </c>
      <c r="BE249" s="164">
        <f>IF(A14stdlife="n/a","n/a",IF(BE$3&gt;(A14stdlife+$E249),(Input!$I$156*(1+rvanilla)^0.5)-SUM($I249:BD249),(Input!$I$156*(1+rvanilla)^0.5)/A14stdlife))</f>
        <v>4.150628948734335E-4</v>
      </c>
      <c r="BF249" s="164">
        <f>IF(A14stdlife="n/a","n/a",IF(BF$3&gt;(A14stdlife+$E249),(Input!$I$156*(1+rvanilla)^0.5)-SUM($I249:BE249),(Input!$I$156*(1+rvanilla)^0.5)/A14stdlife))</f>
        <v>4.150628948734335E-4</v>
      </c>
      <c r="BG249" s="164">
        <f>IF(A14stdlife="n/a","n/a",IF(BG$3&gt;(A14stdlife+$E249),(Input!$I$156*(1+rvanilla)^0.5)-SUM($I249:BF249),(Input!$I$156*(1+rvanilla)^0.5)/A14stdlife))</f>
        <v>4.150628948734335E-4</v>
      </c>
      <c r="BH249" s="164">
        <f>IF(A14stdlife="n/a","n/a",IF(BH$3&gt;(A14stdlife+$E249),(Input!$I$156*(1+rvanilla)^0.5)-SUM($I249:BG249),(Input!$I$156*(1+rvanilla)^0.5)/A14stdlife))</f>
        <v>4.150628948734335E-4</v>
      </c>
      <c r="BI249" s="164">
        <f>IF(A14stdlife="n/a","n/a",IF(BI$3&gt;(A14stdlife+$E249),(Input!$I$156*(1+rvanilla)^0.5)-SUM($I249:BH249),(Input!$I$156*(1+rvanilla)^0.5)/A14stdlife))</f>
        <v>4.150628948734335E-4</v>
      </c>
      <c r="BJ249" s="18"/>
      <c r="BK249" s="18"/>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idden="1" outlineLevel="2">
      <c r="A250" s="18"/>
      <c r="B250" s="18"/>
      <c r="C250" s="36"/>
      <c r="D250" s="479"/>
      <c r="E250" s="283">
        <v>4</v>
      </c>
      <c r="F250" s="38"/>
      <c r="G250" s="391"/>
      <c r="H250" s="308"/>
      <c r="I250" s="308"/>
      <c r="J250" s="307"/>
      <c r="K250" s="164">
        <f>IF(A14stdlife="n/a","n/a",IF(K$3&gt;(A14stdlife+$E250),(Input!$J$156*(1+rvanilla)^0.5)-SUM($J250:J250),(Input!$J$156*(1+rvanilla)^0.5)/A14stdlife))</f>
        <v>4.2183358781149993E-4</v>
      </c>
      <c r="L250" s="164">
        <f>IF(A14stdlife="n/a","n/a",IF(L$3&gt;(A14stdlife+$E250),(Input!$J$156*(1+rvanilla)^0.5)-SUM($J250:K250),(Input!$J$156*(1+rvanilla)^0.5)/A14stdlife))</f>
        <v>4.2183358781149993E-4</v>
      </c>
      <c r="M250" s="164">
        <f>IF(A14stdlife="n/a","n/a",IF(M$3&gt;(A14stdlife+$E250),(Input!$J$156*(1+rvanilla)^0.5)-SUM($J250:L250),(Input!$J$156*(1+rvanilla)^0.5)/A14stdlife))</f>
        <v>4.2183358781149993E-4</v>
      </c>
      <c r="N250" s="164">
        <f>IF(A14stdlife="n/a","n/a",IF(N$3&gt;(A14stdlife+$E250),(Input!$J$156*(1+rvanilla)^0.5)-SUM($J250:M250),(Input!$J$156*(1+rvanilla)^0.5)/A14stdlife))</f>
        <v>4.2183358781149993E-4</v>
      </c>
      <c r="O250" s="164">
        <f>IF(A14stdlife="n/a","n/a",IF(O$3&gt;(A14stdlife+$E250),(Input!$J$156*(1+rvanilla)^0.5)-SUM($J250:N250),(Input!$J$156*(1+rvanilla)^0.5)/A14stdlife))</f>
        <v>4.2183358781149993E-4</v>
      </c>
      <c r="P250" s="164">
        <f>IF(A14stdlife="n/a","n/a",IF(P$3&gt;(A14stdlife+$E250),(Input!$J$156*(1+rvanilla)^0.5)-SUM($J250:O250),(Input!$J$156*(1+rvanilla)^0.5)/A14stdlife))</f>
        <v>4.2183358781149993E-4</v>
      </c>
      <c r="Q250" s="164">
        <f>IF(A14stdlife="n/a","n/a",IF(Q$3&gt;(A14stdlife+$E250),(Input!$J$156*(1+rvanilla)^0.5)-SUM($J250:P250),(Input!$J$156*(1+rvanilla)^0.5)/A14stdlife))</f>
        <v>4.2183358781149993E-4</v>
      </c>
      <c r="R250" s="164">
        <f>IF(A14stdlife="n/a","n/a",IF(R$3&gt;(A14stdlife+$E250),(Input!$J$156*(1+rvanilla)^0.5)-SUM($J250:Q250),(Input!$J$156*(1+rvanilla)^0.5)/A14stdlife))</f>
        <v>4.2183358781149993E-4</v>
      </c>
      <c r="S250" s="164">
        <f>IF(A14stdlife="n/a","n/a",IF(S$3&gt;(A14stdlife+$E250),(Input!$J$156*(1+rvanilla)^0.5)-SUM($J250:R250),(Input!$J$156*(1+rvanilla)^0.5)/A14stdlife))</f>
        <v>4.2183358781149993E-4</v>
      </c>
      <c r="T250" s="164">
        <f>IF(A14stdlife="n/a","n/a",IF(T$3&gt;(A14stdlife+$E250),(Input!$J$156*(1+rvanilla)^0.5)-SUM($J250:S250),(Input!$J$156*(1+rvanilla)^0.5)/A14stdlife))</f>
        <v>4.2183358781149993E-4</v>
      </c>
      <c r="U250" s="164">
        <f>IF(A14stdlife="n/a","n/a",IF(U$3&gt;(A14stdlife+$E250),(Input!$J$156*(1+rvanilla)^0.5)-SUM($J250:T250),(Input!$J$156*(1+rvanilla)^0.5)/A14stdlife))</f>
        <v>4.2183358781149993E-4</v>
      </c>
      <c r="V250" s="164">
        <f>IF(A14stdlife="n/a","n/a",IF(V$3&gt;(A14stdlife+$E250),(Input!$J$156*(1+rvanilla)^0.5)-SUM($J250:U250),(Input!$J$156*(1+rvanilla)^0.5)/A14stdlife))</f>
        <v>4.2183358781149993E-4</v>
      </c>
      <c r="W250" s="164">
        <f>IF(A14stdlife="n/a","n/a",IF(W$3&gt;(A14stdlife+$E250),(Input!$J$156*(1+rvanilla)^0.5)-SUM($J250:V250),(Input!$J$156*(1+rvanilla)^0.5)/A14stdlife))</f>
        <v>4.2183358781149993E-4</v>
      </c>
      <c r="X250" s="164">
        <f>IF(A14stdlife="n/a","n/a",IF(X$3&gt;(A14stdlife+$E250),(Input!$J$156*(1+rvanilla)^0.5)-SUM($J250:W250),(Input!$J$156*(1+rvanilla)^0.5)/A14stdlife))</f>
        <v>4.2183358781149993E-4</v>
      </c>
      <c r="Y250" s="164">
        <f>IF(A14stdlife="n/a","n/a",IF(Y$3&gt;(A14stdlife+$E250),(Input!$J$156*(1+rvanilla)^0.5)-SUM($J250:X250),(Input!$J$156*(1+rvanilla)^0.5)/A14stdlife))</f>
        <v>4.2183358781149993E-4</v>
      </c>
      <c r="Z250" s="164">
        <f>IF(A14stdlife="n/a","n/a",IF(Z$3&gt;(A14stdlife+$E250),(Input!$J$156*(1+rvanilla)^0.5)-SUM($J250:Y250),(Input!$J$156*(1+rvanilla)^0.5)/A14stdlife))</f>
        <v>4.2183358781149993E-4</v>
      </c>
      <c r="AA250" s="164">
        <f>IF(A14stdlife="n/a","n/a",IF(AA$3&gt;(A14stdlife+$E250),(Input!$J$156*(1+rvanilla)^0.5)-SUM($J250:Z250),(Input!$J$156*(1+rvanilla)^0.5)/A14stdlife))</f>
        <v>4.2183358781149993E-4</v>
      </c>
      <c r="AB250" s="164">
        <f>IF(A14stdlife="n/a","n/a",IF(AB$3&gt;(A14stdlife+$E250),(Input!$J$156*(1+rvanilla)^0.5)-SUM($J250:AA250),(Input!$J$156*(1+rvanilla)^0.5)/A14stdlife))</f>
        <v>4.2183358781149993E-4</v>
      </c>
      <c r="AC250" s="164">
        <f>IF(A14stdlife="n/a","n/a",IF(AC$3&gt;(A14stdlife+$E250),(Input!$J$156*(1+rvanilla)^0.5)-SUM($J250:AB250),(Input!$J$156*(1+rvanilla)^0.5)/A14stdlife))</f>
        <v>4.2183358781149993E-4</v>
      </c>
      <c r="AD250" s="164">
        <f>IF(A14stdlife="n/a","n/a",IF(AD$3&gt;(A14stdlife+$E250),(Input!$J$156*(1+rvanilla)^0.5)-SUM($J250:AC250),(Input!$J$156*(1+rvanilla)^0.5)/A14stdlife))</f>
        <v>4.2183358781149993E-4</v>
      </c>
      <c r="AE250" s="164">
        <f>IF(A14stdlife="n/a","n/a",IF(AE$3&gt;(A14stdlife+$E250),(Input!$J$156*(1+rvanilla)^0.5)-SUM($J250:AD250),(Input!$J$156*(1+rvanilla)^0.5)/A14stdlife))</f>
        <v>4.2183358781149993E-4</v>
      </c>
      <c r="AF250" s="164">
        <f>IF(A14stdlife="n/a","n/a",IF(AF$3&gt;(A14stdlife+$E250),(Input!$J$156*(1+rvanilla)^0.5)-SUM($J250:AE250),(Input!$J$156*(1+rvanilla)^0.5)/A14stdlife))</f>
        <v>4.2183358781149993E-4</v>
      </c>
      <c r="AG250" s="164">
        <f>IF(A14stdlife="n/a","n/a",IF(AG$3&gt;(A14stdlife+$E250),(Input!$J$156*(1+rvanilla)^0.5)-SUM($J250:AF250),(Input!$J$156*(1+rvanilla)^0.5)/A14stdlife))</f>
        <v>4.2183358781149993E-4</v>
      </c>
      <c r="AH250" s="164">
        <f>IF(A14stdlife="n/a","n/a",IF(AH$3&gt;(A14stdlife+$E250),(Input!$J$156*(1+rvanilla)^0.5)-SUM($J250:AG250),(Input!$J$156*(1+rvanilla)^0.5)/A14stdlife))</f>
        <v>4.2183358781149993E-4</v>
      </c>
      <c r="AI250" s="164">
        <f>IF(A14stdlife="n/a","n/a",IF(AI$3&gt;(A14stdlife+$E250),(Input!$J$156*(1+rvanilla)^0.5)-SUM($J250:AH250),(Input!$J$156*(1+rvanilla)^0.5)/A14stdlife))</f>
        <v>4.2183358781149993E-4</v>
      </c>
      <c r="AJ250" s="164">
        <f>IF(A14stdlife="n/a","n/a",IF(AJ$3&gt;(A14stdlife+$E250),(Input!$J$156*(1+rvanilla)^0.5)-SUM($J250:AI250),(Input!$J$156*(1+rvanilla)^0.5)/A14stdlife))</f>
        <v>4.2183358781149993E-4</v>
      </c>
      <c r="AK250" s="164">
        <f>IF(A14stdlife="n/a","n/a",IF(AK$3&gt;(A14stdlife+$E250),(Input!$J$156*(1+rvanilla)^0.5)-SUM($J250:AJ250),(Input!$J$156*(1+rvanilla)^0.5)/A14stdlife))</f>
        <v>4.2183358781149993E-4</v>
      </c>
      <c r="AL250" s="164">
        <f>IF(A14stdlife="n/a","n/a",IF(AL$3&gt;(A14stdlife+$E250),(Input!$J$156*(1+rvanilla)^0.5)-SUM($J250:AK250),(Input!$J$156*(1+rvanilla)^0.5)/A14stdlife))</f>
        <v>4.2183358781149993E-4</v>
      </c>
      <c r="AM250" s="164">
        <f>IF(A14stdlife="n/a","n/a",IF(AM$3&gt;(A14stdlife+$E250),(Input!$J$156*(1+rvanilla)^0.5)-SUM($J250:AL250),(Input!$J$156*(1+rvanilla)^0.5)/A14stdlife))</f>
        <v>4.2183358781149993E-4</v>
      </c>
      <c r="AN250" s="164">
        <f>IF(A14stdlife="n/a","n/a",IF(AN$3&gt;(A14stdlife+$E250),(Input!$J$156*(1+rvanilla)^0.5)-SUM($J250:AM250),(Input!$J$156*(1+rvanilla)^0.5)/A14stdlife))</f>
        <v>4.2183358781149993E-4</v>
      </c>
      <c r="AO250" s="164">
        <f>IF(A14stdlife="n/a","n/a",IF(AO$3&gt;(A14stdlife+$E250),(Input!$J$156*(1+rvanilla)^0.5)-SUM($J250:AN250),(Input!$J$156*(1+rvanilla)^0.5)/A14stdlife))</f>
        <v>4.2183358781149993E-4</v>
      </c>
      <c r="AP250" s="164">
        <f>IF(A14stdlife="n/a","n/a",IF(AP$3&gt;(A14stdlife+$E250),(Input!$J$156*(1+rvanilla)^0.5)-SUM($J250:AO250),(Input!$J$156*(1+rvanilla)^0.5)/A14stdlife))</f>
        <v>4.2183358781149993E-4</v>
      </c>
      <c r="AQ250" s="164">
        <f>IF(A14stdlife="n/a","n/a",IF(AQ$3&gt;(A14stdlife+$E250),(Input!$J$156*(1+rvanilla)^0.5)-SUM($J250:AP250),(Input!$J$156*(1+rvanilla)^0.5)/A14stdlife))</f>
        <v>4.2183358781149993E-4</v>
      </c>
      <c r="AR250" s="164">
        <f>IF(A14stdlife="n/a","n/a",IF(AR$3&gt;(A14stdlife+$E250),(Input!$J$156*(1+rvanilla)^0.5)-SUM($J250:AQ250),(Input!$J$156*(1+rvanilla)^0.5)/A14stdlife))</f>
        <v>4.2183358781149993E-4</v>
      </c>
      <c r="AS250" s="164">
        <f>IF(A14stdlife="n/a","n/a",IF(AS$3&gt;(A14stdlife+$E250),(Input!$J$156*(1+rvanilla)^0.5)-SUM($J250:AR250),(Input!$J$156*(1+rvanilla)^0.5)/A14stdlife))</f>
        <v>4.2183358781149993E-4</v>
      </c>
      <c r="AT250" s="164">
        <f>IF(A14stdlife="n/a","n/a",IF(AT$3&gt;(A14stdlife+$E250),(Input!$J$156*(1+rvanilla)^0.5)-SUM($J250:AS250),(Input!$J$156*(1+rvanilla)^0.5)/A14stdlife))</f>
        <v>4.2183358781149993E-4</v>
      </c>
      <c r="AU250" s="164">
        <f>IF(A14stdlife="n/a","n/a",IF(AU$3&gt;(A14stdlife+$E250),(Input!$J$156*(1+rvanilla)^0.5)-SUM($J250:AT250),(Input!$J$156*(1+rvanilla)^0.5)/A14stdlife))</f>
        <v>4.2183358781149993E-4</v>
      </c>
      <c r="AV250" s="164">
        <f>IF(A14stdlife="n/a","n/a",IF(AV$3&gt;(A14stdlife+$E250),(Input!$J$156*(1+rvanilla)^0.5)-SUM($J250:AU250),(Input!$J$156*(1+rvanilla)^0.5)/A14stdlife))</f>
        <v>4.2183358781149993E-4</v>
      </c>
      <c r="AW250" s="164">
        <f>IF(A14stdlife="n/a","n/a",IF(AW$3&gt;(A14stdlife+$E250),(Input!$J$156*(1+rvanilla)^0.5)-SUM($J250:AV250),(Input!$J$156*(1+rvanilla)^0.5)/A14stdlife))</f>
        <v>4.2183358781149993E-4</v>
      </c>
      <c r="AX250" s="164">
        <f>IF(A14stdlife="n/a","n/a",IF(AX$3&gt;(A14stdlife+$E250),(Input!$J$156*(1+rvanilla)^0.5)-SUM($J250:AW250),(Input!$J$156*(1+rvanilla)^0.5)/A14stdlife))</f>
        <v>4.2183358781149993E-4</v>
      </c>
      <c r="AY250" s="164">
        <f>IF(A14stdlife="n/a","n/a",IF(AY$3&gt;(A14stdlife+$E250),(Input!$J$156*(1+rvanilla)^0.5)-SUM($J250:AX250),(Input!$J$156*(1+rvanilla)^0.5)/A14stdlife))</f>
        <v>4.2183358781149993E-4</v>
      </c>
      <c r="AZ250" s="164">
        <f>IF(A14stdlife="n/a","n/a",IF(AZ$3&gt;(A14stdlife+$E250),(Input!$J$156*(1+rvanilla)^0.5)-SUM($J250:AY250),(Input!$J$156*(1+rvanilla)^0.5)/A14stdlife))</f>
        <v>4.2183358781149993E-4</v>
      </c>
      <c r="BA250" s="164">
        <f>IF(A14stdlife="n/a","n/a",IF(BA$3&gt;(A14stdlife+$E250),(Input!$J$156*(1+rvanilla)^0.5)-SUM($J250:AZ250),(Input!$J$156*(1+rvanilla)^0.5)/A14stdlife))</f>
        <v>4.2183358781149993E-4</v>
      </c>
      <c r="BB250" s="164">
        <f>IF(A14stdlife="n/a","n/a",IF(BB$3&gt;(A14stdlife+$E250),(Input!$J$156*(1+rvanilla)^0.5)-SUM($J250:BA250),(Input!$J$156*(1+rvanilla)^0.5)/A14stdlife))</f>
        <v>4.2183358781149993E-4</v>
      </c>
      <c r="BC250" s="164">
        <f>IF(A14stdlife="n/a","n/a",IF(BC$3&gt;(A14stdlife+$E250),(Input!$J$156*(1+rvanilla)^0.5)-SUM($J250:BB250),(Input!$J$156*(1+rvanilla)^0.5)/A14stdlife))</f>
        <v>4.2183358781149993E-4</v>
      </c>
      <c r="BD250" s="164">
        <f>IF(A14stdlife="n/a","n/a",IF(BD$3&gt;(A14stdlife+$E250),(Input!$J$156*(1+rvanilla)^0.5)-SUM($J250:BC250),(Input!$J$156*(1+rvanilla)^0.5)/A14stdlife))</f>
        <v>4.2183358781149993E-4</v>
      </c>
      <c r="BE250" s="164">
        <f>IF(A14stdlife="n/a","n/a",IF(BE$3&gt;(A14stdlife+$E250),(Input!$J$156*(1+rvanilla)^0.5)-SUM($J250:BD250),(Input!$J$156*(1+rvanilla)^0.5)/A14stdlife))</f>
        <v>4.2183358781149993E-4</v>
      </c>
      <c r="BF250" s="164">
        <f>IF(A14stdlife="n/a","n/a",IF(BF$3&gt;(A14stdlife+$E250),(Input!$J$156*(1+rvanilla)^0.5)-SUM($J250:BE250),(Input!$J$156*(1+rvanilla)^0.5)/A14stdlife))</f>
        <v>4.2183358781149993E-4</v>
      </c>
      <c r="BG250" s="164">
        <f>IF(A14stdlife="n/a","n/a",IF(BG$3&gt;(A14stdlife+$E250),(Input!$J$156*(1+rvanilla)^0.5)-SUM($J250:BF250),(Input!$J$156*(1+rvanilla)^0.5)/A14stdlife))</f>
        <v>4.2183358781149993E-4</v>
      </c>
      <c r="BH250" s="164">
        <f>IF(A14stdlife="n/a","n/a",IF(BH$3&gt;(A14stdlife+$E250),(Input!$J$156*(1+rvanilla)^0.5)-SUM($J250:BG250),(Input!$J$156*(1+rvanilla)^0.5)/A14stdlife))</f>
        <v>4.2183358781149993E-4</v>
      </c>
      <c r="BI250" s="164">
        <f>IF(A14stdlife="n/a","n/a",IF(BI$3&gt;(A14stdlife+$E250),(Input!$J$156*(1+rvanilla)^0.5)-SUM($J250:BH250),(Input!$J$156*(1+rvanilla)^0.5)/A14stdlife))</f>
        <v>4.2183358781149993E-4</v>
      </c>
      <c r="BJ250" s="18"/>
      <c r="BK250" s="18"/>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idden="1" outlineLevel="2">
      <c r="A251" s="18"/>
      <c r="B251" s="18"/>
      <c r="C251" s="36"/>
      <c r="D251" s="479"/>
      <c r="E251" s="283">
        <v>5</v>
      </c>
      <c r="F251" s="38"/>
      <c r="G251" s="391"/>
      <c r="H251" s="308"/>
      <c r="I251" s="308"/>
      <c r="J251" s="308"/>
      <c r="K251" s="307"/>
      <c r="L251" s="164">
        <f>IF(A14stdlife="n/a","n/a",IF(L$3&gt;(A14stdlife+$E251),(Input!$K$156*(1+rvanilla)^0.5)-SUM($K251:K251),(Input!$K$156*(1+rvanilla)^0.5)/A14stdlife))</f>
        <v>4.2893502996573516E-4</v>
      </c>
      <c r="M251" s="164">
        <f>IF(A14stdlife="n/a","n/a",IF(M$3&gt;(A14stdlife+$E251),(Input!$K$156*(1+rvanilla)^0.5)-SUM($K251:L251),(Input!$K$156*(1+rvanilla)^0.5)/A14stdlife))</f>
        <v>4.2893502996573516E-4</v>
      </c>
      <c r="N251" s="164">
        <f>IF(A14stdlife="n/a","n/a",IF(N$3&gt;(A14stdlife+$E251),(Input!$K$156*(1+rvanilla)^0.5)-SUM($K251:M251),(Input!$K$156*(1+rvanilla)^0.5)/A14stdlife))</f>
        <v>4.2893502996573516E-4</v>
      </c>
      <c r="O251" s="164">
        <f>IF(A14stdlife="n/a","n/a",IF(O$3&gt;(A14stdlife+$E251),(Input!$K$156*(1+rvanilla)^0.5)-SUM($K251:N251),(Input!$K$156*(1+rvanilla)^0.5)/A14stdlife))</f>
        <v>4.2893502996573516E-4</v>
      </c>
      <c r="P251" s="164">
        <f>IF(A14stdlife="n/a","n/a",IF(P$3&gt;(A14stdlife+$E251),(Input!$K$156*(1+rvanilla)^0.5)-SUM($K251:O251),(Input!$K$156*(1+rvanilla)^0.5)/A14stdlife))</f>
        <v>4.2893502996573516E-4</v>
      </c>
      <c r="Q251" s="164">
        <f>IF(A14stdlife="n/a","n/a",IF(Q$3&gt;(A14stdlife+$E251),(Input!$K$156*(1+rvanilla)^0.5)-SUM($K251:P251),(Input!$K$156*(1+rvanilla)^0.5)/A14stdlife))</f>
        <v>4.2893502996573516E-4</v>
      </c>
      <c r="R251" s="164">
        <f>IF(A14stdlife="n/a","n/a",IF(R$3&gt;(A14stdlife+$E251),(Input!$K$156*(1+rvanilla)^0.5)-SUM($K251:Q251),(Input!$K$156*(1+rvanilla)^0.5)/A14stdlife))</f>
        <v>4.2893502996573516E-4</v>
      </c>
      <c r="S251" s="164">
        <f>IF(A14stdlife="n/a","n/a",IF(S$3&gt;(A14stdlife+$E251),(Input!$K$156*(1+rvanilla)^0.5)-SUM($K251:R251),(Input!$K$156*(1+rvanilla)^0.5)/A14stdlife))</f>
        <v>4.2893502996573516E-4</v>
      </c>
      <c r="T251" s="164">
        <f>IF(A14stdlife="n/a","n/a",IF(T$3&gt;(A14stdlife+$E251),(Input!$K$156*(1+rvanilla)^0.5)-SUM($K251:S251),(Input!$K$156*(1+rvanilla)^0.5)/A14stdlife))</f>
        <v>4.2893502996573516E-4</v>
      </c>
      <c r="U251" s="164">
        <f>IF(A14stdlife="n/a","n/a",IF(U$3&gt;(A14stdlife+$E251),(Input!$K$156*(1+rvanilla)^0.5)-SUM($K251:T251),(Input!$K$156*(1+rvanilla)^0.5)/A14stdlife))</f>
        <v>4.2893502996573516E-4</v>
      </c>
      <c r="V251" s="164">
        <f>IF(A14stdlife="n/a","n/a",IF(V$3&gt;(A14stdlife+$E251),(Input!$K$156*(1+rvanilla)^0.5)-SUM($K251:U251),(Input!$K$156*(1+rvanilla)^0.5)/A14stdlife))</f>
        <v>4.2893502996573516E-4</v>
      </c>
      <c r="W251" s="164">
        <f>IF(A14stdlife="n/a","n/a",IF(W$3&gt;(A14stdlife+$E251),(Input!$K$156*(1+rvanilla)^0.5)-SUM($K251:V251),(Input!$K$156*(1+rvanilla)^0.5)/A14stdlife))</f>
        <v>4.2893502996573516E-4</v>
      </c>
      <c r="X251" s="164">
        <f>IF(A14stdlife="n/a","n/a",IF(X$3&gt;(A14stdlife+$E251),(Input!$K$156*(1+rvanilla)^0.5)-SUM($K251:W251),(Input!$K$156*(1+rvanilla)^0.5)/A14stdlife))</f>
        <v>4.2893502996573516E-4</v>
      </c>
      <c r="Y251" s="164">
        <f>IF(A14stdlife="n/a","n/a",IF(Y$3&gt;(A14stdlife+$E251),(Input!$K$156*(1+rvanilla)^0.5)-SUM($K251:X251),(Input!$K$156*(1+rvanilla)^0.5)/A14stdlife))</f>
        <v>4.2893502996573516E-4</v>
      </c>
      <c r="Z251" s="164">
        <f>IF(A14stdlife="n/a","n/a",IF(Z$3&gt;(A14stdlife+$E251),(Input!$K$156*(1+rvanilla)^0.5)-SUM($K251:Y251),(Input!$K$156*(1+rvanilla)^0.5)/A14stdlife))</f>
        <v>4.2893502996573516E-4</v>
      </c>
      <c r="AA251" s="164">
        <f>IF(A14stdlife="n/a","n/a",IF(AA$3&gt;(A14stdlife+$E251),(Input!$K$156*(1+rvanilla)^0.5)-SUM($K251:Z251),(Input!$K$156*(1+rvanilla)^0.5)/A14stdlife))</f>
        <v>4.2893502996573516E-4</v>
      </c>
      <c r="AB251" s="164">
        <f>IF(A14stdlife="n/a","n/a",IF(AB$3&gt;(A14stdlife+$E251),(Input!$K$156*(1+rvanilla)^0.5)-SUM($K251:AA251),(Input!$K$156*(1+rvanilla)^0.5)/A14stdlife))</f>
        <v>4.2893502996573516E-4</v>
      </c>
      <c r="AC251" s="164">
        <f>IF(A14stdlife="n/a","n/a",IF(AC$3&gt;(A14stdlife+$E251),(Input!$K$156*(1+rvanilla)^0.5)-SUM($K251:AB251),(Input!$K$156*(1+rvanilla)^0.5)/A14stdlife))</f>
        <v>4.2893502996573516E-4</v>
      </c>
      <c r="AD251" s="164">
        <f>IF(A14stdlife="n/a","n/a",IF(AD$3&gt;(A14stdlife+$E251),(Input!$K$156*(1+rvanilla)^0.5)-SUM($K251:AC251),(Input!$K$156*(1+rvanilla)^0.5)/A14stdlife))</f>
        <v>4.2893502996573516E-4</v>
      </c>
      <c r="AE251" s="164">
        <f>IF(A14stdlife="n/a","n/a",IF(AE$3&gt;(A14stdlife+$E251),(Input!$K$156*(1+rvanilla)^0.5)-SUM($K251:AD251),(Input!$K$156*(1+rvanilla)^0.5)/A14stdlife))</f>
        <v>4.2893502996573516E-4</v>
      </c>
      <c r="AF251" s="164">
        <f>IF(A14stdlife="n/a","n/a",IF(AF$3&gt;(A14stdlife+$E251),(Input!$K$156*(1+rvanilla)^0.5)-SUM($K251:AE251),(Input!$K$156*(1+rvanilla)^0.5)/A14stdlife))</f>
        <v>4.2893502996573516E-4</v>
      </c>
      <c r="AG251" s="164">
        <f>IF(A14stdlife="n/a","n/a",IF(AG$3&gt;(A14stdlife+$E251),(Input!$K$156*(1+rvanilla)^0.5)-SUM($K251:AF251),(Input!$K$156*(1+rvanilla)^0.5)/A14stdlife))</f>
        <v>4.2893502996573516E-4</v>
      </c>
      <c r="AH251" s="164">
        <f>IF(A14stdlife="n/a","n/a",IF(AH$3&gt;(A14stdlife+$E251),(Input!$K$156*(1+rvanilla)^0.5)-SUM($K251:AG251),(Input!$K$156*(1+rvanilla)^0.5)/A14stdlife))</f>
        <v>4.2893502996573516E-4</v>
      </c>
      <c r="AI251" s="164">
        <f>IF(A14stdlife="n/a","n/a",IF(AI$3&gt;(A14stdlife+$E251),(Input!$K$156*(1+rvanilla)^0.5)-SUM($K251:AH251),(Input!$K$156*(1+rvanilla)^0.5)/A14stdlife))</f>
        <v>4.2893502996573516E-4</v>
      </c>
      <c r="AJ251" s="164">
        <f>IF(A14stdlife="n/a","n/a",IF(AJ$3&gt;(A14stdlife+$E251),(Input!$K$156*(1+rvanilla)^0.5)-SUM($K251:AI251),(Input!$K$156*(1+rvanilla)^0.5)/A14stdlife))</f>
        <v>4.2893502996573516E-4</v>
      </c>
      <c r="AK251" s="164">
        <f>IF(A14stdlife="n/a","n/a",IF(AK$3&gt;(A14stdlife+$E251),(Input!$K$156*(1+rvanilla)^0.5)-SUM($K251:AJ251),(Input!$K$156*(1+rvanilla)^0.5)/A14stdlife))</f>
        <v>4.2893502996573516E-4</v>
      </c>
      <c r="AL251" s="164">
        <f>IF(A14stdlife="n/a","n/a",IF(AL$3&gt;(A14stdlife+$E251),(Input!$K$156*(1+rvanilla)^0.5)-SUM($K251:AK251),(Input!$K$156*(1+rvanilla)^0.5)/A14stdlife))</f>
        <v>4.2893502996573516E-4</v>
      </c>
      <c r="AM251" s="164">
        <f>IF(A14stdlife="n/a","n/a",IF(AM$3&gt;(A14stdlife+$E251),(Input!$K$156*(1+rvanilla)^0.5)-SUM($K251:AL251),(Input!$K$156*(1+rvanilla)^0.5)/A14stdlife))</f>
        <v>4.2893502996573516E-4</v>
      </c>
      <c r="AN251" s="164">
        <f>IF(A14stdlife="n/a","n/a",IF(AN$3&gt;(A14stdlife+$E251),(Input!$K$156*(1+rvanilla)^0.5)-SUM($K251:AM251),(Input!$K$156*(1+rvanilla)^0.5)/A14stdlife))</f>
        <v>4.2893502996573516E-4</v>
      </c>
      <c r="AO251" s="164">
        <f>IF(A14stdlife="n/a","n/a",IF(AO$3&gt;(A14stdlife+$E251),(Input!$K$156*(1+rvanilla)^0.5)-SUM($K251:AN251),(Input!$K$156*(1+rvanilla)^0.5)/A14stdlife))</f>
        <v>4.2893502996573516E-4</v>
      </c>
      <c r="AP251" s="164">
        <f>IF(A14stdlife="n/a","n/a",IF(AP$3&gt;(A14stdlife+$E251),(Input!$K$156*(1+rvanilla)^0.5)-SUM($K251:AO251),(Input!$K$156*(1+rvanilla)^0.5)/A14stdlife))</f>
        <v>4.2893502996573516E-4</v>
      </c>
      <c r="AQ251" s="164">
        <f>IF(A14stdlife="n/a","n/a",IF(AQ$3&gt;(A14stdlife+$E251),(Input!$K$156*(1+rvanilla)^0.5)-SUM($K251:AP251),(Input!$K$156*(1+rvanilla)^0.5)/A14stdlife))</f>
        <v>4.2893502996573516E-4</v>
      </c>
      <c r="AR251" s="164">
        <f>IF(A14stdlife="n/a","n/a",IF(AR$3&gt;(A14stdlife+$E251),(Input!$K$156*(1+rvanilla)^0.5)-SUM($K251:AQ251),(Input!$K$156*(1+rvanilla)^0.5)/A14stdlife))</f>
        <v>4.2893502996573516E-4</v>
      </c>
      <c r="AS251" s="164">
        <f>IF(A14stdlife="n/a","n/a",IF(AS$3&gt;(A14stdlife+$E251),(Input!$K$156*(1+rvanilla)^0.5)-SUM($K251:AR251),(Input!$K$156*(1+rvanilla)^0.5)/A14stdlife))</f>
        <v>4.2893502996573516E-4</v>
      </c>
      <c r="AT251" s="164">
        <f>IF(A14stdlife="n/a","n/a",IF(AT$3&gt;(A14stdlife+$E251),(Input!$K$156*(1+rvanilla)^0.5)-SUM($K251:AS251),(Input!$K$156*(1+rvanilla)^0.5)/A14stdlife))</f>
        <v>4.2893502996573516E-4</v>
      </c>
      <c r="AU251" s="164">
        <f>IF(A14stdlife="n/a","n/a",IF(AU$3&gt;(A14stdlife+$E251),(Input!$K$156*(1+rvanilla)^0.5)-SUM($K251:AT251),(Input!$K$156*(1+rvanilla)^0.5)/A14stdlife))</f>
        <v>4.2893502996573516E-4</v>
      </c>
      <c r="AV251" s="164">
        <f>IF(A14stdlife="n/a","n/a",IF(AV$3&gt;(A14stdlife+$E251),(Input!$K$156*(1+rvanilla)^0.5)-SUM($K251:AU251),(Input!$K$156*(1+rvanilla)^0.5)/A14stdlife))</f>
        <v>4.2893502996573516E-4</v>
      </c>
      <c r="AW251" s="164">
        <f>IF(A14stdlife="n/a","n/a",IF(AW$3&gt;(A14stdlife+$E251),(Input!$K$156*(1+rvanilla)^0.5)-SUM($K251:AV251),(Input!$K$156*(1+rvanilla)^0.5)/A14stdlife))</f>
        <v>4.2893502996573516E-4</v>
      </c>
      <c r="AX251" s="164">
        <f>IF(A14stdlife="n/a","n/a",IF(AX$3&gt;(A14stdlife+$E251),(Input!$K$156*(1+rvanilla)^0.5)-SUM($K251:AW251),(Input!$K$156*(1+rvanilla)^0.5)/A14stdlife))</f>
        <v>4.2893502996573516E-4</v>
      </c>
      <c r="AY251" s="164">
        <f>IF(A14stdlife="n/a","n/a",IF(AY$3&gt;(A14stdlife+$E251),(Input!$K$156*(1+rvanilla)^0.5)-SUM($K251:AX251),(Input!$K$156*(1+rvanilla)^0.5)/A14stdlife))</f>
        <v>4.2893502996573516E-4</v>
      </c>
      <c r="AZ251" s="164">
        <f>IF(A14stdlife="n/a","n/a",IF(AZ$3&gt;(A14stdlife+$E251),(Input!$K$156*(1+rvanilla)^0.5)-SUM($K251:AY251),(Input!$K$156*(1+rvanilla)^0.5)/A14stdlife))</f>
        <v>4.2893502996573516E-4</v>
      </c>
      <c r="BA251" s="164">
        <f>IF(A14stdlife="n/a","n/a",IF(BA$3&gt;(A14stdlife+$E251),(Input!$K$156*(1+rvanilla)^0.5)-SUM($K251:AZ251),(Input!$K$156*(1+rvanilla)^0.5)/A14stdlife))</f>
        <v>4.2893502996573516E-4</v>
      </c>
      <c r="BB251" s="164">
        <f>IF(A14stdlife="n/a","n/a",IF(BB$3&gt;(A14stdlife+$E251),(Input!$K$156*(1+rvanilla)^0.5)-SUM($K251:BA251),(Input!$K$156*(1+rvanilla)^0.5)/A14stdlife))</f>
        <v>4.2893502996573516E-4</v>
      </c>
      <c r="BC251" s="164">
        <f>IF(A14stdlife="n/a","n/a",IF(BC$3&gt;(A14stdlife+$E251),(Input!$K$156*(1+rvanilla)^0.5)-SUM($K251:BB251),(Input!$K$156*(1+rvanilla)^0.5)/A14stdlife))</f>
        <v>4.2893502996573516E-4</v>
      </c>
      <c r="BD251" s="164">
        <f>IF(A14stdlife="n/a","n/a",IF(BD$3&gt;(A14stdlife+$E251),(Input!$K$156*(1+rvanilla)^0.5)-SUM($K251:BC251),(Input!$K$156*(1+rvanilla)^0.5)/A14stdlife))</f>
        <v>4.2893502996573516E-4</v>
      </c>
      <c r="BE251" s="164">
        <f>IF(A14stdlife="n/a","n/a",IF(BE$3&gt;(A14stdlife+$E251),(Input!$K$156*(1+rvanilla)^0.5)-SUM($K251:BD251),(Input!$K$156*(1+rvanilla)^0.5)/A14stdlife))</f>
        <v>4.2893502996573516E-4</v>
      </c>
      <c r="BF251" s="164">
        <f>IF(A14stdlife="n/a","n/a",IF(BF$3&gt;(A14stdlife+$E251),(Input!$K$156*(1+rvanilla)^0.5)-SUM($K251:BE251),(Input!$K$156*(1+rvanilla)^0.5)/A14stdlife))</f>
        <v>4.2893502996573516E-4</v>
      </c>
      <c r="BG251" s="164">
        <f>IF(A14stdlife="n/a","n/a",IF(BG$3&gt;(A14stdlife+$E251),(Input!$K$156*(1+rvanilla)^0.5)-SUM($K251:BF251),(Input!$K$156*(1+rvanilla)^0.5)/A14stdlife))</f>
        <v>4.2893502996573516E-4</v>
      </c>
      <c r="BH251" s="164">
        <f>IF(A14stdlife="n/a","n/a",IF(BH$3&gt;(A14stdlife+$E251),(Input!$K$156*(1+rvanilla)^0.5)-SUM($K251:BG251),(Input!$K$156*(1+rvanilla)^0.5)/A14stdlife))</f>
        <v>4.2893502996573516E-4</v>
      </c>
      <c r="BI251" s="164">
        <f>IF(A14stdlife="n/a","n/a",IF(BI$3&gt;(A14stdlife+$E251),(Input!$K$156*(1+rvanilla)^0.5)-SUM($K251:BH251),(Input!$K$156*(1+rvanilla)^0.5)/A14stdlife))</f>
        <v>4.2893502996573516E-4</v>
      </c>
      <c r="BJ251" s="18"/>
      <c r="BK251" s="18"/>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idden="1" outlineLevel="2">
      <c r="A252" s="18"/>
      <c r="B252" s="18"/>
      <c r="C252" s="36"/>
      <c r="D252" s="479"/>
      <c r="E252" s="283">
        <v>6</v>
      </c>
      <c r="F252" s="38"/>
      <c r="G252" s="391"/>
      <c r="H252" s="308"/>
      <c r="I252" s="308"/>
      <c r="J252" s="308"/>
      <c r="K252" s="308"/>
      <c r="L252" s="307"/>
      <c r="M252" s="164">
        <f>IF(A14stdlife="n/a","n/a",IF(M$3&gt;(A14stdlife+$E252),(Input!$L$156*(1+rvanilla)^0.5)-SUM($L252:L252),(Input!$L$156*(1+rvanilla)^0.5)/A14stdlife))</f>
        <v>0</v>
      </c>
      <c r="N252" s="164">
        <f>IF(A14stdlife="n/a","n/a",IF(N$3&gt;(A14stdlife+$E252),(Input!$L$156*(1+rvanilla)^0.5)-SUM($L252:M252),(Input!$L$156*(1+rvanilla)^0.5)/A14stdlife))</f>
        <v>0</v>
      </c>
      <c r="O252" s="164">
        <f>IF(A14stdlife="n/a","n/a",IF(O$3&gt;(A14stdlife+$E252),(Input!$L$156*(1+rvanilla)^0.5)-SUM($L252:N252),(Input!$L$156*(1+rvanilla)^0.5)/A14stdlife))</f>
        <v>0</v>
      </c>
      <c r="P252" s="164">
        <f>IF(A14stdlife="n/a","n/a",IF(P$3&gt;(A14stdlife+$E252),(Input!$L$156*(1+rvanilla)^0.5)-SUM($L252:O252),(Input!$L$156*(1+rvanilla)^0.5)/A14stdlife))</f>
        <v>0</v>
      </c>
      <c r="Q252" s="164">
        <f>IF(A14stdlife="n/a","n/a",IF(Q$3&gt;(A14stdlife+$E252),(Input!$L$156*(1+rvanilla)^0.5)-SUM($L252:P252),(Input!$L$156*(1+rvanilla)^0.5)/A14stdlife))</f>
        <v>0</v>
      </c>
      <c r="R252" s="164">
        <f>IF(A14stdlife="n/a","n/a",IF(R$3&gt;(A14stdlife+$E252),(Input!$L$156*(1+rvanilla)^0.5)-SUM($L252:Q252),(Input!$L$156*(1+rvanilla)^0.5)/A14stdlife))</f>
        <v>0</v>
      </c>
      <c r="S252" s="164">
        <f>IF(A14stdlife="n/a","n/a",IF(S$3&gt;(A14stdlife+$E252),(Input!$L$156*(1+rvanilla)^0.5)-SUM($L252:R252),(Input!$L$156*(1+rvanilla)^0.5)/A14stdlife))</f>
        <v>0</v>
      </c>
      <c r="T252" s="164">
        <f>IF(A14stdlife="n/a","n/a",IF(T$3&gt;(A14stdlife+$E252),(Input!$L$156*(1+rvanilla)^0.5)-SUM($L252:S252),(Input!$L$156*(1+rvanilla)^0.5)/A14stdlife))</f>
        <v>0</v>
      </c>
      <c r="U252" s="164">
        <f>IF(A14stdlife="n/a","n/a",IF(U$3&gt;(A14stdlife+$E252),(Input!$L$156*(1+rvanilla)^0.5)-SUM($L252:T252),(Input!$L$156*(1+rvanilla)^0.5)/A14stdlife))</f>
        <v>0</v>
      </c>
      <c r="V252" s="164">
        <f>IF(A14stdlife="n/a","n/a",IF(V$3&gt;(A14stdlife+$E252),(Input!$L$156*(1+rvanilla)^0.5)-SUM($L252:U252),(Input!$L$156*(1+rvanilla)^0.5)/A14stdlife))</f>
        <v>0</v>
      </c>
      <c r="W252" s="164">
        <f>IF(A14stdlife="n/a","n/a",IF(W$3&gt;(A14stdlife+$E252),(Input!$L$156*(1+rvanilla)^0.5)-SUM($L252:V252),(Input!$L$156*(1+rvanilla)^0.5)/A14stdlife))</f>
        <v>0</v>
      </c>
      <c r="X252" s="164">
        <f>IF(A14stdlife="n/a","n/a",IF(X$3&gt;(A14stdlife+$E252),(Input!$L$156*(1+rvanilla)^0.5)-SUM($L252:W252),(Input!$L$156*(1+rvanilla)^0.5)/A14stdlife))</f>
        <v>0</v>
      </c>
      <c r="Y252" s="164">
        <f>IF(A14stdlife="n/a","n/a",IF(Y$3&gt;(A14stdlife+$E252),(Input!$L$156*(1+rvanilla)^0.5)-SUM($L252:X252),(Input!$L$156*(1+rvanilla)^0.5)/A14stdlife))</f>
        <v>0</v>
      </c>
      <c r="Z252" s="164">
        <f>IF(A14stdlife="n/a","n/a",IF(Z$3&gt;(A14stdlife+$E252),(Input!$L$156*(1+rvanilla)^0.5)-SUM($L252:Y252),(Input!$L$156*(1+rvanilla)^0.5)/A14stdlife))</f>
        <v>0</v>
      </c>
      <c r="AA252" s="164">
        <f>IF(A14stdlife="n/a","n/a",IF(AA$3&gt;(A14stdlife+$E252),(Input!$L$156*(1+rvanilla)^0.5)-SUM($L252:Z252),(Input!$L$156*(1+rvanilla)^0.5)/A14stdlife))</f>
        <v>0</v>
      </c>
      <c r="AB252" s="164">
        <f>IF(A14stdlife="n/a","n/a",IF(AB$3&gt;(A14stdlife+$E252),(Input!$L$156*(1+rvanilla)^0.5)-SUM($L252:AA252),(Input!$L$156*(1+rvanilla)^0.5)/A14stdlife))</f>
        <v>0</v>
      </c>
      <c r="AC252" s="164">
        <f>IF(A14stdlife="n/a","n/a",IF(AC$3&gt;(A14stdlife+$E252),(Input!$L$156*(1+rvanilla)^0.5)-SUM($L252:AB252),(Input!$L$156*(1+rvanilla)^0.5)/A14stdlife))</f>
        <v>0</v>
      </c>
      <c r="AD252" s="164">
        <f>IF(A14stdlife="n/a","n/a",IF(AD$3&gt;(A14stdlife+$E252),(Input!$L$156*(1+rvanilla)^0.5)-SUM($L252:AC252),(Input!$L$156*(1+rvanilla)^0.5)/A14stdlife))</f>
        <v>0</v>
      </c>
      <c r="AE252" s="164">
        <f>IF(A14stdlife="n/a","n/a",IF(AE$3&gt;(A14stdlife+$E252),(Input!$L$156*(1+rvanilla)^0.5)-SUM($L252:AD252),(Input!$L$156*(1+rvanilla)^0.5)/A14stdlife))</f>
        <v>0</v>
      </c>
      <c r="AF252" s="164">
        <f>IF(A14stdlife="n/a","n/a",IF(AF$3&gt;(A14stdlife+$E252),(Input!$L$156*(1+rvanilla)^0.5)-SUM($L252:AE252),(Input!$L$156*(1+rvanilla)^0.5)/A14stdlife))</f>
        <v>0</v>
      </c>
      <c r="AG252" s="164">
        <f>IF(A14stdlife="n/a","n/a",IF(AG$3&gt;(A14stdlife+$E252),(Input!$L$156*(1+rvanilla)^0.5)-SUM($L252:AF252),(Input!$L$156*(1+rvanilla)^0.5)/A14stdlife))</f>
        <v>0</v>
      </c>
      <c r="AH252" s="164">
        <f>IF(A14stdlife="n/a","n/a",IF(AH$3&gt;(A14stdlife+$E252),(Input!$L$156*(1+rvanilla)^0.5)-SUM($L252:AG252),(Input!$L$156*(1+rvanilla)^0.5)/A14stdlife))</f>
        <v>0</v>
      </c>
      <c r="AI252" s="164">
        <f>IF(A14stdlife="n/a","n/a",IF(AI$3&gt;(A14stdlife+$E252),(Input!$L$156*(1+rvanilla)^0.5)-SUM($L252:AH252),(Input!$L$156*(1+rvanilla)^0.5)/A14stdlife))</f>
        <v>0</v>
      </c>
      <c r="AJ252" s="164">
        <f>IF(A14stdlife="n/a","n/a",IF(AJ$3&gt;(A14stdlife+$E252),(Input!$L$156*(1+rvanilla)^0.5)-SUM($L252:AI252),(Input!$L$156*(1+rvanilla)^0.5)/A14stdlife))</f>
        <v>0</v>
      </c>
      <c r="AK252" s="164">
        <f>IF(A14stdlife="n/a","n/a",IF(AK$3&gt;(A14stdlife+$E252),(Input!$L$156*(1+rvanilla)^0.5)-SUM($L252:AJ252),(Input!$L$156*(1+rvanilla)^0.5)/A14stdlife))</f>
        <v>0</v>
      </c>
      <c r="AL252" s="164">
        <f>IF(A14stdlife="n/a","n/a",IF(AL$3&gt;(A14stdlife+$E252),(Input!$L$156*(1+rvanilla)^0.5)-SUM($L252:AK252),(Input!$L$156*(1+rvanilla)^0.5)/A14stdlife))</f>
        <v>0</v>
      </c>
      <c r="AM252" s="164">
        <f>IF(A14stdlife="n/a","n/a",IF(AM$3&gt;(A14stdlife+$E252),(Input!$L$156*(1+rvanilla)^0.5)-SUM($L252:AL252),(Input!$L$156*(1+rvanilla)^0.5)/A14stdlife))</f>
        <v>0</v>
      </c>
      <c r="AN252" s="164">
        <f>IF(A14stdlife="n/a","n/a",IF(AN$3&gt;(A14stdlife+$E252),(Input!$L$156*(1+rvanilla)^0.5)-SUM($L252:AM252),(Input!$L$156*(1+rvanilla)^0.5)/A14stdlife))</f>
        <v>0</v>
      </c>
      <c r="AO252" s="164">
        <f>IF(A14stdlife="n/a","n/a",IF(AO$3&gt;(A14stdlife+$E252),(Input!$L$156*(1+rvanilla)^0.5)-SUM($L252:AN252),(Input!$L$156*(1+rvanilla)^0.5)/A14stdlife))</f>
        <v>0</v>
      </c>
      <c r="AP252" s="164">
        <f>IF(A14stdlife="n/a","n/a",IF(AP$3&gt;(A14stdlife+$E252),(Input!$L$156*(1+rvanilla)^0.5)-SUM($L252:AO252),(Input!$L$156*(1+rvanilla)^0.5)/A14stdlife))</f>
        <v>0</v>
      </c>
      <c r="AQ252" s="164">
        <f>IF(A14stdlife="n/a","n/a",IF(AQ$3&gt;(A14stdlife+$E252),(Input!$L$156*(1+rvanilla)^0.5)-SUM($L252:AP252),(Input!$L$156*(1+rvanilla)^0.5)/A14stdlife))</f>
        <v>0</v>
      </c>
      <c r="AR252" s="164">
        <f>IF(A14stdlife="n/a","n/a",IF(AR$3&gt;(A14stdlife+$E252),(Input!$L$156*(1+rvanilla)^0.5)-SUM($L252:AQ252),(Input!$L$156*(1+rvanilla)^0.5)/A14stdlife))</f>
        <v>0</v>
      </c>
      <c r="AS252" s="164">
        <f>IF(A14stdlife="n/a","n/a",IF(AS$3&gt;(A14stdlife+$E252),(Input!$L$156*(1+rvanilla)^0.5)-SUM($L252:AR252),(Input!$L$156*(1+rvanilla)^0.5)/A14stdlife))</f>
        <v>0</v>
      </c>
      <c r="AT252" s="164">
        <f>IF(A14stdlife="n/a","n/a",IF(AT$3&gt;(A14stdlife+$E252),(Input!$L$156*(1+rvanilla)^0.5)-SUM($L252:AS252),(Input!$L$156*(1+rvanilla)^0.5)/A14stdlife))</f>
        <v>0</v>
      </c>
      <c r="AU252" s="164">
        <f>IF(A14stdlife="n/a","n/a",IF(AU$3&gt;(A14stdlife+$E252),(Input!$L$156*(1+rvanilla)^0.5)-SUM($L252:AT252),(Input!$L$156*(1+rvanilla)^0.5)/A14stdlife))</f>
        <v>0</v>
      </c>
      <c r="AV252" s="164">
        <f>IF(A14stdlife="n/a","n/a",IF(AV$3&gt;(A14stdlife+$E252),(Input!$L$156*(1+rvanilla)^0.5)-SUM($L252:AU252),(Input!$L$156*(1+rvanilla)^0.5)/A14stdlife))</f>
        <v>0</v>
      </c>
      <c r="AW252" s="164">
        <f>IF(A14stdlife="n/a","n/a",IF(AW$3&gt;(A14stdlife+$E252),(Input!$L$156*(1+rvanilla)^0.5)-SUM($L252:AV252),(Input!$L$156*(1+rvanilla)^0.5)/A14stdlife))</f>
        <v>0</v>
      </c>
      <c r="AX252" s="164">
        <f>IF(A14stdlife="n/a","n/a",IF(AX$3&gt;(A14stdlife+$E252),(Input!$L$156*(1+rvanilla)^0.5)-SUM($L252:AW252),(Input!$L$156*(1+rvanilla)^0.5)/A14stdlife))</f>
        <v>0</v>
      </c>
      <c r="AY252" s="164">
        <f>IF(A14stdlife="n/a","n/a",IF(AY$3&gt;(A14stdlife+$E252),(Input!$L$156*(1+rvanilla)^0.5)-SUM($L252:AX252),(Input!$L$156*(1+rvanilla)^0.5)/A14stdlife))</f>
        <v>0</v>
      </c>
      <c r="AZ252" s="164">
        <f>IF(A14stdlife="n/a","n/a",IF(AZ$3&gt;(A14stdlife+$E252),(Input!$L$156*(1+rvanilla)^0.5)-SUM($L252:AY252),(Input!$L$156*(1+rvanilla)^0.5)/A14stdlife))</f>
        <v>0</v>
      </c>
      <c r="BA252" s="164">
        <f>IF(A14stdlife="n/a","n/a",IF(BA$3&gt;(A14stdlife+$E252),(Input!$L$156*(1+rvanilla)^0.5)-SUM($L252:AZ252),(Input!$L$156*(1+rvanilla)^0.5)/A14stdlife))</f>
        <v>0</v>
      </c>
      <c r="BB252" s="164">
        <f>IF(A14stdlife="n/a","n/a",IF(BB$3&gt;(A14stdlife+$E252),(Input!$L$156*(1+rvanilla)^0.5)-SUM($L252:BA252),(Input!$L$156*(1+rvanilla)^0.5)/A14stdlife))</f>
        <v>0</v>
      </c>
      <c r="BC252" s="164">
        <f>IF(A14stdlife="n/a","n/a",IF(BC$3&gt;(A14stdlife+$E252),(Input!$L$156*(1+rvanilla)^0.5)-SUM($L252:BB252),(Input!$L$156*(1+rvanilla)^0.5)/A14stdlife))</f>
        <v>0</v>
      </c>
      <c r="BD252" s="164">
        <f>IF(A14stdlife="n/a","n/a",IF(BD$3&gt;(A14stdlife+$E252),(Input!$L$156*(1+rvanilla)^0.5)-SUM($L252:BC252),(Input!$L$156*(1+rvanilla)^0.5)/A14stdlife))</f>
        <v>0</v>
      </c>
      <c r="BE252" s="164">
        <f>IF(A14stdlife="n/a","n/a",IF(BE$3&gt;(A14stdlife+$E252),(Input!$L$156*(1+rvanilla)^0.5)-SUM($L252:BD252),(Input!$L$156*(1+rvanilla)^0.5)/A14stdlife))</f>
        <v>0</v>
      </c>
      <c r="BF252" s="164">
        <f>IF(A14stdlife="n/a","n/a",IF(BF$3&gt;(A14stdlife+$E252),(Input!$L$156*(1+rvanilla)^0.5)-SUM($L252:BE252),(Input!$L$156*(1+rvanilla)^0.5)/A14stdlife))</f>
        <v>0</v>
      </c>
      <c r="BG252" s="164">
        <f>IF(A14stdlife="n/a","n/a",IF(BG$3&gt;(A14stdlife+$E252),(Input!$L$156*(1+rvanilla)^0.5)-SUM($L252:BF252),(Input!$L$156*(1+rvanilla)^0.5)/A14stdlife))</f>
        <v>0</v>
      </c>
      <c r="BH252" s="164">
        <f>IF(A14stdlife="n/a","n/a",IF(BH$3&gt;(A14stdlife+$E252),(Input!$L$156*(1+rvanilla)^0.5)-SUM($L252:BG252),(Input!$L$156*(1+rvanilla)^0.5)/A14stdlife))</f>
        <v>0</v>
      </c>
      <c r="BI252" s="164">
        <f>IF(A14stdlife="n/a","n/a",IF(BI$3&gt;(A14stdlife+$E252),(Input!$L$156*(1+rvanilla)^0.5)-SUM($L252:BH252),(Input!$L$156*(1+rvanilla)^0.5)/A14stdlife))</f>
        <v>0</v>
      </c>
      <c r="BJ252" s="18"/>
      <c r="BK252" s="18"/>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idden="1" outlineLevel="2">
      <c r="A253" s="18"/>
      <c r="B253" s="18"/>
      <c r="C253" s="36"/>
      <c r="D253" s="479"/>
      <c r="E253" s="283">
        <v>7</v>
      </c>
      <c r="F253" s="38"/>
      <c r="G253" s="391"/>
      <c r="H253" s="308"/>
      <c r="I253" s="308"/>
      <c r="J253" s="308"/>
      <c r="K253" s="308"/>
      <c r="L253" s="308"/>
      <c r="M253" s="307"/>
      <c r="N253" s="164">
        <f>IF(A14stdlife="n/a","n/a",IF(N$3&gt;(A14stdlife+$E253),(Input!$M$156*(1+rvanilla)^0.5)-SUM($M253:M253),(Input!$M$156*(1+rvanilla)^0.5)/A14stdlife))</f>
        <v>0</v>
      </c>
      <c r="O253" s="164">
        <f>IF(A14stdlife="n/a","n/a",IF(O$3&gt;(A14stdlife+$E253),(Input!$M$156*(1+rvanilla)^0.5)-SUM($M253:N253),(Input!$M$156*(1+rvanilla)^0.5)/A14stdlife))</f>
        <v>0</v>
      </c>
      <c r="P253" s="164">
        <f>IF(A14stdlife="n/a","n/a",IF(P$3&gt;(A14stdlife+$E253),(Input!$M$156*(1+rvanilla)^0.5)-SUM($M253:O253),(Input!$M$156*(1+rvanilla)^0.5)/A14stdlife))</f>
        <v>0</v>
      </c>
      <c r="Q253" s="164">
        <f>IF(A14stdlife="n/a","n/a",IF(Q$3&gt;(A14stdlife+$E253),(Input!$M$156*(1+rvanilla)^0.5)-SUM($M253:P253),(Input!$M$156*(1+rvanilla)^0.5)/A14stdlife))</f>
        <v>0</v>
      </c>
      <c r="R253" s="164">
        <f>IF(A14stdlife="n/a","n/a",IF(R$3&gt;(A14stdlife+$E253),(Input!$M$156*(1+rvanilla)^0.5)-SUM($M253:Q253),(Input!$M$156*(1+rvanilla)^0.5)/A14stdlife))</f>
        <v>0</v>
      </c>
      <c r="S253" s="164">
        <f>IF(A14stdlife="n/a","n/a",IF(S$3&gt;(A14stdlife+$E253),(Input!$M$156*(1+rvanilla)^0.5)-SUM($M253:R253),(Input!$M$156*(1+rvanilla)^0.5)/A14stdlife))</f>
        <v>0</v>
      </c>
      <c r="T253" s="164">
        <f>IF(A14stdlife="n/a","n/a",IF(T$3&gt;(A14stdlife+$E253),(Input!$M$156*(1+rvanilla)^0.5)-SUM($M253:S253),(Input!$M$156*(1+rvanilla)^0.5)/A14stdlife))</f>
        <v>0</v>
      </c>
      <c r="U253" s="164">
        <f>IF(A14stdlife="n/a","n/a",IF(U$3&gt;(A14stdlife+$E253),(Input!$M$156*(1+rvanilla)^0.5)-SUM($M253:T253),(Input!$M$156*(1+rvanilla)^0.5)/A14stdlife))</f>
        <v>0</v>
      </c>
      <c r="V253" s="164">
        <f>IF(A14stdlife="n/a","n/a",IF(V$3&gt;(A14stdlife+$E253),(Input!$M$156*(1+rvanilla)^0.5)-SUM($M253:U253),(Input!$M$156*(1+rvanilla)^0.5)/A14stdlife))</f>
        <v>0</v>
      </c>
      <c r="W253" s="164">
        <f>IF(A14stdlife="n/a","n/a",IF(W$3&gt;(A14stdlife+$E253),(Input!$M$156*(1+rvanilla)^0.5)-SUM($M253:V253),(Input!$M$156*(1+rvanilla)^0.5)/A14stdlife))</f>
        <v>0</v>
      </c>
      <c r="X253" s="164">
        <f>IF(A14stdlife="n/a","n/a",IF(X$3&gt;(A14stdlife+$E253),(Input!$M$156*(1+rvanilla)^0.5)-SUM($M253:W253),(Input!$M$156*(1+rvanilla)^0.5)/A14stdlife))</f>
        <v>0</v>
      </c>
      <c r="Y253" s="164">
        <f>IF(A14stdlife="n/a","n/a",IF(Y$3&gt;(A14stdlife+$E253),(Input!$M$156*(1+rvanilla)^0.5)-SUM($M253:X253),(Input!$M$156*(1+rvanilla)^0.5)/A14stdlife))</f>
        <v>0</v>
      </c>
      <c r="Z253" s="164">
        <f>IF(A14stdlife="n/a","n/a",IF(Z$3&gt;(A14stdlife+$E253),(Input!$M$156*(1+rvanilla)^0.5)-SUM($M253:Y253),(Input!$M$156*(1+rvanilla)^0.5)/A14stdlife))</f>
        <v>0</v>
      </c>
      <c r="AA253" s="164">
        <f>IF(A14stdlife="n/a","n/a",IF(AA$3&gt;(A14stdlife+$E253),(Input!$M$156*(1+rvanilla)^0.5)-SUM($M253:Z253),(Input!$M$156*(1+rvanilla)^0.5)/A14stdlife))</f>
        <v>0</v>
      </c>
      <c r="AB253" s="164">
        <f>IF(A14stdlife="n/a","n/a",IF(AB$3&gt;(A14stdlife+$E253),(Input!$M$156*(1+rvanilla)^0.5)-SUM($M253:AA253),(Input!$M$156*(1+rvanilla)^0.5)/A14stdlife))</f>
        <v>0</v>
      </c>
      <c r="AC253" s="164">
        <f>IF(A14stdlife="n/a","n/a",IF(AC$3&gt;(A14stdlife+$E253),(Input!$M$156*(1+rvanilla)^0.5)-SUM($M253:AB253),(Input!$M$156*(1+rvanilla)^0.5)/A14stdlife))</f>
        <v>0</v>
      </c>
      <c r="AD253" s="164">
        <f>IF(A14stdlife="n/a","n/a",IF(AD$3&gt;(A14stdlife+$E253),(Input!$M$156*(1+rvanilla)^0.5)-SUM($M253:AC253),(Input!$M$156*(1+rvanilla)^0.5)/A14stdlife))</f>
        <v>0</v>
      </c>
      <c r="AE253" s="164">
        <f>IF(A14stdlife="n/a","n/a",IF(AE$3&gt;(A14stdlife+$E253),(Input!$M$156*(1+rvanilla)^0.5)-SUM($M253:AD253),(Input!$M$156*(1+rvanilla)^0.5)/A14stdlife))</f>
        <v>0</v>
      </c>
      <c r="AF253" s="164">
        <f>IF(A14stdlife="n/a","n/a",IF(AF$3&gt;(A14stdlife+$E253),(Input!$M$156*(1+rvanilla)^0.5)-SUM($M253:AE253),(Input!$M$156*(1+rvanilla)^0.5)/A14stdlife))</f>
        <v>0</v>
      </c>
      <c r="AG253" s="164">
        <f>IF(A14stdlife="n/a","n/a",IF(AG$3&gt;(A14stdlife+$E253),(Input!$M$156*(1+rvanilla)^0.5)-SUM($M253:AF253),(Input!$M$156*(1+rvanilla)^0.5)/A14stdlife))</f>
        <v>0</v>
      </c>
      <c r="AH253" s="164">
        <f>IF(A14stdlife="n/a","n/a",IF(AH$3&gt;(A14stdlife+$E253),(Input!$M$156*(1+rvanilla)^0.5)-SUM($M253:AG253),(Input!$M$156*(1+rvanilla)^0.5)/A14stdlife))</f>
        <v>0</v>
      </c>
      <c r="AI253" s="164">
        <f>IF(A14stdlife="n/a","n/a",IF(AI$3&gt;(A14stdlife+$E253),(Input!$M$156*(1+rvanilla)^0.5)-SUM($M253:AH253),(Input!$M$156*(1+rvanilla)^0.5)/A14stdlife))</f>
        <v>0</v>
      </c>
      <c r="AJ253" s="164">
        <f>IF(A14stdlife="n/a","n/a",IF(AJ$3&gt;(A14stdlife+$E253),(Input!$M$156*(1+rvanilla)^0.5)-SUM($M253:AI253),(Input!$M$156*(1+rvanilla)^0.5)/A14stdlife))</f>
        <v>0</v>
      </c>
      <c r="AK253" s="164">
        <f>IF(A14stdlife="n/a","n/a",IF(AK$3&gt;(A14stdlife+$E253),(Input!$M$156*(1+rvanilla)^0.5)-SUM($M253:AJ253),(Input!$M$156*(1+rvanilla)^0.5)/A14stdlife))</f>
        <v>0</v>
      </c>
      <c r="AL253" s="164">
        <f>IF(A14stdlife="n/a","n/a",IF(AL$3&gt;(A14stdlife+$E253),(Input!$M$156*(1+rvanilla)^0.5)-SUM($M253:AK253),(Input!$M$156*(1+rvanilla)^0.5)/A14stdlife))</f>
        <v>0</v>
      </c>
      <c r="AM253" s="164">
        <f>IF(A14stdlife="n/a","n/a",IF(AM$3&gt;(A14stdlife+$E253),(Input!$M$156*(1+rvanilla)^0.5)-SUM($M253:AL253),(Input!$M$156*(1+rvanilla)^0.5)/A14stdlife))</f>
        <v>0</v>
      </c>
      <c r="AN253" s="164">
        <f>IF(A14stdlife="n/a","n/a",IF(AN$3&gt;(A14stdlife+$E253),(Input!$M$156*(1+rvanilla)^0.5)-SUM($M253:AM253),(Input!$M$156*(1+rvanilla)^0.5)/A14stdlife))</f>
        <v>0</v>
      </c>
      <c r="AO253" s="164">
        <f>IF(A14stdlife="n/a","n/a",IF(AO$3&gt;(A14stdlife+$E253),(Input!$M$156*(1+rvanilla)^0.5)-SUM($M253:AN253),(Input!$M$156*(1+rvanilla)^0.5)/A14stdlife))</f>
        <v>0</v>
      </c>
      <c r="AP253" s="164">
        <f>IF(A14stdlife="n/a","n/a",IF(AP$3&gt;(A14stdlife+$E253),(Input!$M$156*(1+rvanilla)^0.5)-SUM($M253:AO253),(Input!$M$156*(1+rvanilla)^0.5)/A14stdlife))</f>
        <v>0</v>
      </c>
      <c r="AQ253" s="164">
        <f>IF(A14stdlife="n/a","n/a",IF(AQ$3&gt;(A14stdlife+$E253),(Input!$M$156*(1+rvanilla)^0.5)-SUM($M253:AP253),(Input!$M$156*(1+rvanilla)^0.5)/A14stdlife))</f>
        <v>0</v>
      </c>
      <c r="AR253" s="164">
        <f>IF(A14stdlife="n/a","n/a",IF(AR$3&gt;(A14stdlife+$E253),(Input!$M$156*(1+rvanilla)^0.5)-SUM($M253:AQ253),(Input!$M$156*(1+rvanilla)^0.5)/A14stdlife))</f>
        <v>0</v>
      </c>
      <c r="AS253" s="164">
        <f>IF(A14stdlife="n/a","n/a",IF(AS$3&gt;(A14stdlife+$E253),(Input!$M$156*(1+rvanilla)^0.5)-SUM($M253:AR253),(Input!$M$156*(1+rvanilla)^0.5)/A14stdlife))</f>
        <v>0</v>
      </c>
      <c r="AT253" s="164">
        <f>IF(A14stdlife="n/a","n/a",IF(AT$3&gt;(A14stdlife+$E253),(Input!$M$156*(1+rvanilla)^0.5)-SUM($M253:AS253),(Input!$M$156*(1+rvanilla)^0.5)/A14stdlife))</f>
        <v>0</v>
      </c>
      <c r="AU253" s="164">
        <f>IF(A14stdlife="n/a","n/a",IF(AU$3&gt;(A14stdlife+$E253),(Input!$M$156*(1+rvanilla)^0.5)-SUM($M253:AT253),(Input!$M$156*(1+rvanilla)^0.5)/A14stdlife))</f>
        <v>0</v>
      </c>
      <c r="AV253" s="164">
        <f>IF(A14stdlife="n/a","n/a",IF(AV$3&gt;(A14stdlife+$E253),(Input!$M$156*(1+rvanilla)^0.5)-SUM($M253:AU253),(Input!$M$156*(1+rvanilla)^0.5)/A14stdlife))</f>
        <v>0</v>
      </c>
      <c r="AW253" s="164">
        <f>IF(A14stdlife="n/a","n/a",IF(AW$3&gt;(A14stdlife+$E253),(Input!$M$156*(1+rvanilla)^0.5)-SUM($M253:AV253),(Input!$M$156*(1+rvanilla)^0.5)/A14stdlife))</f>
        <v>0</v>
      </c>
      <c r="AX253" s="164">
        <f>IF(A14stdlife="n/a","n/a",IF(AX$3&gt;(A14stdlife+$E253),(Input!$M$156*(1+rvanilla)^0.5)-SUM($M253:AW253),(Input!$M$156*(1+rvanilla)^0.5)/A14stdlife))</f>
        <v>0</v>
      </c>
      <c r="AY253" s="164">
        <f>IF(A14stdlife="n/a","n/a",IF(AY$3&gt;(A14stdlife+$E253),(Input!$M$156*(1+rvanilla)^0.5)-SUM($M253:AX253),(Input!$M$156*(1+rvanilla)^0.5)/A14stdlife))</f>
        <v>0</v>
      </c>
      <c r="AZ253" s="164">
        <f>IF(A14stdlife="n/a","n/a",IF(AZ$3&gt;(A14stdlife+$E253),(Input!$M$156*(1+rvanilla)^0.5)-SUM($M253:AY253),(Input!$M$156*(1+rvanilla)^0.5)/A14stdlife))</f>
        <v>0</v>
      </c>
      <c r="BA253" s="164">
        <f>IF(A14stdlife="n/a","n/a",IF(BA$3&gt;(A14stdlife+$E253),(Input!$M$156*(1+rvanilla)^0.5)-SUM($M253:AZ253),(Input!$M$156*(1+rvanilla)^0.5)/A14stdlife))</f>
        <v>0</v>
      </c>
      <c r="BB253" s="164">
        <f>IF(A14stdlife="n/a","n/a",IF(BB$3&gt;(A14stdlife+$E253),(Input!$M$156*(1+rvanilla)^0.5)-SUM($M253:BA253),(Input!$M$156*(1+rvanilla)^0.5)/A14stdlife))</f>
        <v>0</v>
      </c>
      <c r="BC253" s="164">
        <f>IF(A14stdlife="n/a","n/a",IF(BC$3&gt;(A14stdlife+$E253),(Input!$M$156*(1+rvanilla)^0.5)-SUM($M253:BB253),(Input!$M$156*(1+rvanilla)^0.5)/A14stdlife))</f>
        <v>0</v>
      </c>
      <c r="BD253" s="164">
        <f>IF(A14stdlife="n/a","n/a",IF(BD$3&gt;(A14stdlife+$E253),(Input!$M$156*(1+rvanilla)^0.5)-SUM($M253:BC253),(Input!$M$156*(1+rvanilla)^0.5)/A14stdlife))</f>
        <v>0</v>
      </c>
      <c r="BE253" s="164">
        <f>IF(A14stdlife="n/a","n/a",IF(BE$3&gt;(A14stdlife+$E253),(Input!$M$156*(1+rvanilla)^0.5)-SUM($M253:BD253),(Input!$M$156*(1+rvanilla)^0.5)/A14stdlife))</f>
        <v>0</v>
      </c>
      <c r="BF253" s="164">
        <f>IF(A14stdlife="n/a","n/a",IF(BF$3&gt;(A14stdlife+$E253),(Input!$M$156*(1+rvanilla)^0.5)-SUM($M253:BE253),(Input!$M$156*(1+rvanilla)^0.5)/A14stdlife))</f>
        <v>0</v>
      </c>
      <c r="BG253" s="164">
        <f>IF(A14stdlife="n/a","n/a",IF(BG$3&gt;(A14stdlife+$E253),(Input!$M$156*(1+rvanilla)^0.5)-SUM($M253:BF253),(Input!$M$156*(1+rvanilla)^0.5)/A14stdlife))</f>
        <v>0</v>
      </c>
      <c r="BH253" s="164">
        <f>IF(A14stdlife="n/a","n/a",IF(BH$3&gt;(A14stdlife+$E253),(Input!$M$156*(1+rvanilla)^0.5)-SUM($M253:BG253),(Input!$M$156*(1+rvanilla)^0.5)/A14stdlife))</f>
        <v>0</v>
      </c>
      <c r="BI253" s="164">
        <f>IF(A14stdlife="n/a","n/a",IF(BI$3&gt;(A14stdlife+$E253),(Input!$M$156*(1+rvanilla)^0.5)-SUM($M253:BH253),(Input!$M$156*(1+rvanilla)^0.5)/A14stdlife))</f>
        <v>0</v>
      </c>
      <c r="BJ253" s="18"/>
      <c r="BK253" s="18"/>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idden="1" outlineLevel="2">
      <c r="A254" s="18"/>
      <c r="B254" s="18"/>
      <c r="C254" s="36"/>
      <c r="D254" s="479"/>
      <c r="E254" s="283">
        <v>8</v>
      </c>
      <c r="F254" s="38"/>
      <c r="G254" s="391"/>
      <c r="H254" s="308"/>
      <c r="I254" s="308"/>
      <c r="J254" s="308"/>
      <c r="K254" s="308"/>
      <c r="L254" s="308"/>
      <c r="M254" s="308"/>
      <c r="N254" s="307"/>
      <c r="O254" s="164">
        <f>IF(A14stdlife="n/a","n/a",IF(O$3&gt;(A14stdlife+$E254),(Input!$N$156*(1+rvanilla)^0.5)-SUM($N254:N254),(Input!$N$156*(1+rvanilla)^0.5)/A14stdlife))</f>
        <v>0</v>
      </c>
      <c r="P254" s="164">
        <f>IF(A14stdlife="n/a","n/a",IF(P$3&gt;(A14stdlife+$E254),(Input!$N$156*(1+rvanilla)^0.5)-SUM($N254:O254),(Input!$N$156*(1+rvanilla)^0.5)/A14stdlife))</f>
        <v>0</v>
      </c>
      <c r="Q254" s="164">
        <f>IF(A14stdlife="n/a","n/a",IF(Q$3&gt;(A14stdlife+$E254),(Input!$N$156*(1+rvanilla)^0.5)-SUM($N254:P254),(Input!$N$156*(1+rvanilla)^0.5)/A14stdlife))</f>
        <v>0</v>
      </c>
      <c r="R254" s="164">
        <f>IF(A14stdlife="n/a","n/a",IF(R$3&gt;(A14stdlife+$E254),(Input!$N$156*(1+rvanilla)^0.5)-SUM($N254:Q254),(Input!$N$156*(1+rvanilla)^0.5)/A14stdlife))</f>
        <v>0</v>
      </c>
      <c r="S254" s="164">
        <f>IF(A14stdlife="n/a","n/a",IF(S$3&gt;(A14stdlife+$E254),(Input!$N$156*(1+rvanilla)^0.5)-SUM($N254:R254),(Input!$N$156*(1+rvanilla)^0.5)/A14stdlife))</f>
        <v>0</v>
      </c>
      <c r="T254" s="164">
        <f>IF(A14stdlife="n/a","n/a",IF(T$3&gt;(A14stdlife+$E254),(Input!$N$156*(1+rvanilla)^0.5)-SUM($N254:S254),(Input!$N$156*(1+rvanilla)^0.5)/A14stdlife))</f>
        <v>0</v>
      </c>
      <c r="U254" s="164">
        <f>IF(A14stdlife="n/a","n/a",IF(U$3&gt;(A14stdlife+$E254),(Input!$N$156*(1+rvanilla)^0.5)-SUM($N254:T254),(Input!$N$156*(1+rvanilla)^0.5)/A14stdlife))</f>
        <v>0</v>
      </c>
      <c r="V254" s="164">
        <f>IF(A14stdlife="n/a","n/a",IF(V$3&gt;(A14stdlife+$E254),(Input!$N$156*(1+rvanilla)^0.5)-SUM($N254:U254),(Input!$N$156*(1+rvanilla)^0.5)/A14stdlife))</f>
        <v>0</v>
      </c>
      <c r="W254" s="164">
        <f>IF(A14stdlife="n/a","n/a",IF(W$3&gt;(A14stdlife+$E254),(Input!$N$156*(1+rvanilla)^0.5)-SUM($N254:V254),(Input!$N$156*(1+rvanilla)^0.5)/A14stdlife))</f>
        <v>0</v>
      </c>
      <c r="X254" s="164">
        <f>IF(A14stdlife="n/a","n/a",IF(X$3&gt;(A14stdlife+$E254),(Input!$N$156*(1+rvanilla)^0.5)-SUM($N254:W254),(Input!$N$156*(1+rvanilla)^0.5)/A14stdlife))</f>
        <v>0</v>
      </c>
      <c r="Y254" s="164">
        <f>IF(A14stdlife="n/a","n/a",IF(Y$3&gt;(A14stdlife+$E254),(Input!$N$156*(1+rvanilla)^0.5)-SUM($N254:X254),(Input!$N$156*(1+rvanilla)^0.5)/A14stdlife))</f>
        <v>0</v>
      </c>
      <c r="Z254" s="164">
        <f>IF(A14stdlife="n/a","n/a",IF(Z$3&gt;(A14stdlife+$E254),(Input!$N$156*(1+rvanilla)^0.5)-SUM($N254:Y254),(Input!$N$156*(1+rvanilla)^0.5)/A14stdlife))</f>
        <v>0</v>
      </c>
      <c r="AA254" s="164">
        <f>IF(A14stdlife="n/a","n/a",IF(AA$3&gt;(A14stdlife+$E254),(Input!$N$156*(1+rvanilla)^0.5)-SUM($N254:Z254),(Input!$N$156*(1+rvanilla)^0.5)/A14stdlife))</f>
        <v>0</v>
      </c>
      <c r="AB254" s="164">
        <f>IF(A14stdlife="n/a","n/a",IF(AB$3&gt;(A14stdlife+$E254),(Input!$N$156*(1+rvanilla)^0.5)-SUM($N254:AA254),(Input!$N$156*(1+rvanilla)^0.5)/A14stdlife))</f>
        <v>0</v>
      </c>
      <c r="AC254" s="164">
        <f>IF(A14stdlife="n/a","n/a",IF(AC$3&gt;(A14stdlife+$E254),(Input!$N$156*(1+rvanilla)^0.5)-SUM($N254:AB254),(Input!$N$156*(1+rvanilla)^0.5)/A14stdlife))</f>
        <v>0</v>
      </c>
      <c r="AD254" s="164">
        <f>IF(A14stdlife="n/a","n/a",IF(AD$3&gt;(A14stdlife+$E254),(Input!$N$156*(1+rvanilla)^0.5)-SUM($N254:AC254),(Input!$N$156*(1+rvanilla)^0.5)/A14stdlife))</f>
        <v>0</v>
      </c>
      <c r="AE254" s="164">
        <f>IF(A14stdlife="n/a","n/a",IF(AE$3&gt;(A14stdlife+$E254),(Input!$N$156*(1+rvanilla)^0.5)-SUM($N254:AD254),(Input!$N$156*(1+rvanilla)^0.5)/A14stdlife))</f>
        <v>0</v>
      </c>
      <c r="AF254" s="164">
        <f>IF(A14stdlife="n/a","n/a",IF(AF$3&gt;(A14stdlife+$E254),(Input!$N$156*(1+rvanilla)^0.5)-SUM($N254:AE254),(Input!$N$156*(1+rvanilla)^0.5)/A14stdlife))</f>
        <v>0</v>
      </c>
      <c r="AG254" s="164">
        <f>IF(A14stdlife="n/a","n/a",IF(AG$3&gt;(A14stdlife+$E254),(Input!$N$156*(1+rvanilla)^0.5)-SUM($N254:AF254),(Input!$N$156*(1+rvanilla)^0.5)/A14stdlife))</f>
        <v>0</v>
      </c>
      <c r="AH254" s="164">
        <f>IF(A14stdlife="n/a","n/a",IF(AH$3&gt;(A14stdlife+$E254),(Input!$N$156*(1+rvanilla)^0.5)-SUM($N254:AG254),(Input!$N$156*(1+rvanilla)^0.5)/A14stdlife))</f>
        <v>0</v>
      </c>
      <c r="AI254" s="164">
        <f>IF(A14stdlife="n/a","n/a",IF(AI$3&gt;(A14stdlife+$E254),(Input!$N$156*(1+rvanilla)^0.5)-SUM($N254:AH254),(Input!$N$156*(1+rvanilla)^0.5)/A14stdlife))</f>
        <v>0</v>
      </c>
      <c r="AJ254" s="164">
        <f>IF(A14stdlife="n/a","n/a",IF(AJ$3&gt;(A14stdlife+$E254),(Input!$N$156*(1+rvanilla)^0.5)-SUM($N254:AI254),(Input!$N$156*(1+rvanilla)^0.5)/A14stdlife))</f>
        <v>0</v>
      </c>
      <c r="AK254" s="164">
        <f>IF(A14stdlife="n/a","n/a",IF(AK$3&gt;(A14stdlife+$E254),(Input!$N$156*(1+rvanilla)^0.5)-SUM($N254:AJ254),(Input!$N$156*(1+rvanilla)^0.5)/A14stdlife))</f>
        <v>0</v>
      </c>
      <c r="AL254" s="164">
        <f>IF(A14stdlife="n/a","n/a",IF(AL$3&gt;(A14stdlife+$E254),(Input!$N$156*(1+rvanilla)^0.5)-SUM($N254:AK254),(Input!$N$156*(1+rvanilla)^0.5)/A14stdlife))</f>
        <v>0</v>
      </c>
      <c r="AM254" s="164">
        <f>IF(A14stdlife="n/a","n/a",IF(AM$3&gt;(A14stdlife+$E254),(Input!$N$156*(1+rvanilla)^0.5)-SUM($N254:AL254),(Input!$N$156*(1+rvanilla)^0.5)/A14stdlife))</f>
        <v>0</v>
      </c>
      <c r="AN254" s="164">
        <f>IF(A14stdlife="n/a","n/a",IF(AN$3&gt;(A14stdlife+$E254),(Input!$N$156*(1+rvanilla)^0.5)-SUM($N254:AM254),(Input!$N$156*(1+rvanilla)^0.5)/A14stdlife))</f>
        <v>0</v>
      </c>
      <c r="AO254" s="164">
        <f>IF(A14stdlife="n/a","n/a",IF(AO$3&gt;(A14stdlife+$E254),(Input!$N$156*(1+rvanilla)^0.5)-SUM($N254:AN254),(Input!$N$156*(1+rvanilla)^0.5)/A14stdlife))</f>
        <v>0</v>
      </c>
      <c r="AP254" s="164">
        <f>IF(A14stdlife="n/a","n/a",IF(AP$3&gt;(A14stdlife+$E254),(Input!$N$156*(1+rvanilla)^0.5)-SUM($N254:AO254),(Input!$N$156*(1+rvanilla)^0.5)/A14stdlife))</f>
        <v>0</v>
      </c>
      <c r="AQ254" s="164">
        <f>IF(A14stdlife="n/a","n/a",IF(AQ$3&gt;(A14stdlife+$E254),(Input!$N$156*(1+rvanilla)^0.5)-SUM($N254:AP254),(Input!$N$156*(1+rvanilla)^0.5)/A14stdlife))</f>
        <v>0</v>
      </c>
      <c r="AR254" s="164">
        <f>IF(A14stdlife="n/a","n/a",IF(AR$3&gt;(A14stdlife+$E254),(Input!$N$156*(1+rvanilla)^0.5)-SUM($N254:AQ254),(Input!$N$156*(1+rvanilla)^0.5)/A14stdlife))</f>
        <v>0</v>
      </c>
      <c r="AS254" s="164">
        <f>IF(A14stdlife="n/a","n/a",IF(AS$3&gt;(A14stdlife+$E254),(Input!$N$156*(1+rvanilla)^0.5)-SUM($N254:AR254),(Input!$N$156*(1+rvanilla)^0.5)/A14stdlife))</f>
        <v>0</v>
      </c>
      <c r="AT254" s="164">
        <f>IF(A14stdlife="n/a","n/a",IF(AT$3&gt;(A14stdlife+$E254),(Input!$N$156*(1+rvanilla)^0.5)-SUM($N254:AS254),(Input!$N$156*(1+rvanilla)^0.5)/A14stdlife))</f>
        <v>0</v>
      </c>
      <c r="AU254" s="164">
        <f>IF(A14stdlife="n/a","n/a",IF(AU$3&gt;(A14stdlife+$E254),(Input!$N$156*(1+rvanilla)^0.5)-SUM($N254:AT254),(Input!$N$156*(1+rvanilla)^0.5)/A14stdlife))</f>
        <v>0</v>
      </c>
      <c r="AV254" s="164">
        <f>IF(A14stdlife="n/a","n/a",IF(AV$3&gt;(A14stdlife+$E254),(Input!$N$156*(1+rvanilla)^0.5)-SUM($N254:AU254),(Input!$N$156*(1+rvanilla)^0.5)/A14stdlife))</f>
        <v>0</v>
      </c>
      <c r="AW254" s="164">
        <f>IF(A14stdlife="n/a","n/a",IF(AW$3&gt;(A14stdlife+$E254),(Input!$N$156*(1+rvanilla)^0.5)-SUM($N254:AV254),(Input!$N$156*(1+rvanilla)^0.5)/A14stdlife))</f>
        <v>0</v>
      </c>
      <c r="AX254" s="164">
        <f>IF(A14stdlife="n/a","n/a",IF(AX$3&gt;(A14stdlife+$E254),(Input!$N$156*(1+rvanilla)^0.5)-SUM($N254:AW254),(Input!$N$156*(1+rvanilla)^0.5)/A14stdlife))</f>
        <v>0</v>
      </c>
      <c r="AY254" s="164">
        <f>IF(A14stdlife="n/a","n/a",IF(AY$3&gt;(A14stdlife+$E254),(Input!$N$156*(1+rvanilla)^0.5)-SUM($N254:AX254),(Input!$N$156*(1+rvanilla)^0.5)/A14stdlife))</f>
        <v>0</v>
      </c>
      <c r="AZ254" s="164">
        <f>IF(A14stdlife="n/a","n/a",IF(AZ$3&gt;(A14stdlife+$E254),(Input!$N$156*(1+rvanilla)^0.5)-SUM($N254:AY254),(Input!$N$156*(1+rvanilla)^0.5)/A14stdlife))</f>
        <v>0</v>
      </c>
      <c r="BA254" s="164">
        <f>IF(A14stdlife="n/a","n/a",IF(BA$3&gt;(A14stdlife+$E254),(Input!$N$156*(1+rvanilla)^0.5)-SUM($N254:AZ254),(Input!$N$156*(1+rvanilla)^0.5)/A14stdlife))</f>
        <v>0</v>
      </c>
      <c r="BB254" s="164">
        <f>IF(A14stdlife="n/a","n/a",IF(BB$3&gt;(A14stdlife+$E254),(Input!$N$156*(1+rvanilla)^0.5)-SUM($N254:BA254),(Input!$N$156*(1+rvanilla)^0.5)/A14stdlife))</f>
        <v>0</v>
      </c>
      <c r="BC254" s="164">
        <f>IF(A14stdlife="n/a","n/a",IF(BC$3&gt;(A14stdlife+$E254),(Input!$N$156*(1+rvanilla)^0.5)-SUM($N254:BB254),(Input!$N$156*(1+rvanilla)^0.5)/A14stdlife))</f>
        <v>0</v>
      </c>
      <c r="BD254" s="164">
        <f>IF(A14stdlife="n/a","n/a",IF(BD$3&gt;(A14stdlife+$E254),(Input!$N$156*(1+rvanilla)^0.5)-SUM($N254:BC254),(Input!$N$156*(1+rvanilla)^0.5)/A14stdlife))</f>
        <v>0</v>
      </c>
      <c r="BE254" s="164">
        <f>IF(A14stdlife="n/a","n/a",IF(BE$3&gt;(A14stdlife+$E254),(Input!$N$156*(1+rvanilla)^0.5)-SUM($N254:BD254),(Input!$N$156*(1+rvanilla)^0.5)/A14stdlife))</f>
        <v>0</v>
      </c>
      <c r="BF254" s="164">
        <f>IF(A14stdlife="n/a","n/a",IF(BF$3&gt;(A14stdlife+$E254),(Input!$N$156*(1+rvanilla)^0.5)-SUM($N254:BE254),(Input!$N$156*(1+rvanilla)^0.5)/A14stdlife))</f>
        <v>0</v>
      </c>
      <c r="BG254" s="164">
        <f>IF(A14stdlife="n/a","n/a",IF(BG$3&gt;(A14stdlife+$E254),(Input!$N$156*(1+rvanilla)^0.5)-SUM($N254:BF254),(Input!$N$156*(1+rvanilla)^0.5)/A14stdlife))</f>
        <v>0</v>
      </c>
      <c r="BH254" s="164">
        <f>IF(A14stdlife="n/a","n/a",IF(BH$3&gt;(A14stdlife+$E254),(Input!$N$156*(1+rvanilla)^0.5)-SUM($N254:BG254),(Input!$N$156*(1+rvanilla)^0.5)/A14stdlife))</f>
        <v>0</v>
      </c>
      <c r="BI254" s="164">
        <f>IF(A14stdlife="n/a","n/a",IF(BI$3&gt;(A14stdlife+$E254),(Input!$N$156*(1+rvanilla)^0.5)-SUM($N254:BH254),(Input!$N$156*(1+rvanilla)^0.5)/A14stdlife))</f>
        <v>0</v>
      </c>
      <c r="BJ254" s="18"/>
      <c r="BK254" s="18"/>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idden="1" outlineLevel="2">
      <c r="A255" s="18"/>
      <c r="B255" s="18"/>
      <c r="C255" s="36"/>
      <c r="D255" s="479"/>
      <c r="E255" s="283">
        <v>9</v>
      </c>
      <c r="F255" s="38"/>
      <c r="G255" s="391"/>
      <c r="H255" s="308"/>
      <c r="I255" s="308"/>
      <c r="J255" s="308"/>
      <c r="K255" s="308"/>
      <c r="L255" s="308"/>
      <c r="M255" s="308"/>
      <c r="N255" s="308"/>
      <c r="O255" s="307"/>
      <c r="P255" s="164">
        <f>IF(A14stdlife="n/a","n/a",IF(P$3&gt;(A14stdlife+$E255),(Input!$O$156*(1+rvanilla)^0.5)-SUM($O255:O255),(Input!$O$156*(1+rvanilla)^0.5)/A14stdlife))</f>
        <v>0</v>
      </c>
      <c r="Q255" s="164">
        <f>IF(A14stdlife="n/a","n/a",IF(Q$3&gt;(A14stdlife+$E255),(Input!$O$156*(1+rvanilla)^0.5)-SUM($O255:P255),(Input!$O$156*(1+rvanilla)^0.5)/A14stdlife))</f>
        <v>0</v>
      </c>
      <c r="R255" s="164">
        <f>IF(A14stdlife="n/a","n/a",IF(R$3&gt;(A14stdlife+$E255),(Input!$O$156*(1+rvanilla)^0.5)-SUM($O255:Q255),(Input!$O$156*(1+rvanilla)^0.5)/A14stdlife))</f>
        <v>0</v>
      </c>
      <c r="S255" s="164">
        <f>IF(A14stdlife="n/a","n/a",IF(S$3&gt;(A14stdlife+$E255),(Input!$O$156*(1+rvanilla)^0.5)-SUM($O255:R255),(Input!$O$156*(1+rvanilla)^0.5)/A14stdlife))</f>
        <v>0</v>
      </c>
      <c r="T255" s="164">
        <f>IF(A14stdlife="n/a","n/a",IF(T$3&gt;(A14stdlife+$E255),(Input!$O$156*(1+rvanilla)^0.5)-SUM($O255:S255),(Input!$O$156*(1+rvanilla)^0.5)/A14stdlife))</f>
        <v>0</v>
      </c>
      <c r="U255" s="164">
        <f>IF(A14stdlife="n/a","n/a",IF(U$3&gt;(A14stdlife+$E255),(Input!$O$156*(1+rvanilla)^0.5)-SUM($O255:T255),(Input!$O$156*(1+rvanilla)^0.5)/A14stdlife))</f>
        <v>0</v>
      </c>
      <c r="V255" s="164">
        <f>IF(A14stdlife="n/a","n/a",IF(V$3&gt;(A14stdlife+$E255),(Input!$O$156*(1+rvanilla)^0.5)-SUM($O255:U255),(Input!$O$156*(1+rvanilla)^0.5)/A14stdlife))</f>
        <v>0</v>
      </c>
      <c r="W255" s="164">
        <f>IF(A14stdlife="n/a","n/a",IF(W$3&gt;(A14stdlife+$E255),(Input!$O$156*(1+rvanilla)^0.5)-SUM($O255:V255),(Input!$O$156*(1+rvanilla)^0.5)/A14stdlife))</f>
        <v>0</v>
      </c>
      <c r="X255" s="164">
        <f>IF(A14stdlife="n/a","n/a",IF(X$3&gt;(A14stdlife+$E255),(Input!$O$156*(1+rvanilla)^0.5)-SUM($O255:W255),(Input!$O$156*(1+rvanilla)^0.5)/A14stdlife))</f>
        <v>0</v>
      </c>
      <c r="Y255" s="164">
        <f>IF(A14stdlife="n/a","n/a",IF(Y$3&gt;(A14stdlife+$E255),(Input!$O$156*(1+rvanilla)^0.5)-SUM($O255:X255),(Input!$O$156*(1+rvanilla)^0.5)/A14stdlife))</f>
        <v>0</v>
      </c>
      <c r="Z255" s="164">
        <f>IF(A14stdlife="n/a","n/a",IF(Z$3&gt;(A14stdlife+$E255),(Input!$O$156*(1+rvanilla)^0.5)-SUM($O255:Y255),(Input!$O$156*(1+rvanilla)^0.5)/A14stdlife))</f>
        <v>0</v>
      </c>
      <c r="AA255" s="164">
        <f>IF(A14stdlife="n/a","n/a",IF(AA$3&gt;(A14stdlife+$E255),(Input!$O$156*(1+rvanilla)^0.5)-SUM($O255:Z255),(Input!$O$156*(1+rvanilla)^0.5)/A14stdlife))</f>
        <v>0</v>
      </c>
      <c r="AB255" s="164">
        <f>IF(A14stdlife="n/a","n/a",IF(AB$3&gt;(A14stdlife+$E255),(Input!$O$156*(1+rvanilla)^0.5)-SUM($O255:AA255),(Input!$O$156*(1+rvanilla)^0.5)/A14stdlife))</f>
        <v>0</v>
      </c>
      <c r="AC255" s="164">
        <f>IF(A14stdlife="n/a","n/a",IF(AC$3&gt;(A14stdlife+$E255),(Input!$O$156*(1+rvanilla)^0.5)-SUM($O255:AB255),(Input!$O$156*(1+rvanilla)^0.5)/A14stdlife))</f>
        <v>0</v>
      </c>
      <c r="AD255" s="164">
        <f>IF(A14stdlife="n/a","n/a",IF(AD$3&gt;(A14stdlife+$E255),(Input!$O$156*(1+rvanilla)^0.5)-SUM($O255:AC255),(Input!$O$156*(1+rvanilla)^0.5)/A14stdlife))</f>
        <v>0</v>
      </c>
      <c r="AE255" s="164">
        <f>IF(A14stdlife="n/a","n/a",IF(AE$3&gt;(A14stdlife+$E255),(Input!$O$156*(1+rvanilla)^0.5)-SUM($O255:AD255),(Input!$O$156*(1+rvanilla)^0.5)/A14stdlife))</f>
        <v>0</v>
      </c>
      <c r="AF255" s="164">
        <f>IF(A14stdlife="n/a","n/a",IF(AF$3&gt;(A14stdlife+$E255),(Input!$O$156*(1+rvanilla)^0.5)-SUM($O255:AE255),(Input!$O$156*(1+rvanilla)^0.5)/A14stdlife))</f>
        <v>0</v>
      </c>
      <c r="AG255" s="164">
        <f>IF(A14stdlife="n/a","n/a",IF(AG$3&gt;(A14stdlife+$E255),(Input!$O$156*(1+rvanilla)^0.5)-SUM($O255:AF255),(Input!$O$156*(1+rvanilla)^0.5)/A14stdlife))</f>
        <v>0</v>
      </c>
      <c r="AH255" s="164">
        <f>IF(A14stdlife="n/a","n/a",IF(AH$3&gt;(A14stdlife+$E255),(Input!$O$156*(1+rvanilla)^0.5)-SUM($O255:AG255),(Input!$O$156*(1+rvanilla)^0.5)/A14stdlife))</f>
        <v>0</v>
      </c>
      <c r="AI255" s="164">
        <f>IF(A14stdlife="n/a","n/a",IF(AI$3&gt;(A14stdlife+$E255),(Input!$O$156*(1+rvanilla)^0.5)-SUM($O255:AH255),(Input!$O$156*(1+rvanilla)^0.5)/A14stdlife))</f>
        <v>0</v>
      </c>
      <c r="AJ255" s="164">
        <f>IF(A14stdlife="n/a","n/a",IF(AJ$3&gt;(A14stdlife+$E255),(Input!$O$156*(1+rvanilla)^0.5)-SUM($O255:AI255),(Input!$O$156*(1+rvanilla)^0.5)/A14stdlife))</f>
        <v>0</v>
      </c>
      <c r="AK255" s="164">
        <f>IF(A14stdlife="n/a","n/a",IF(AK$3&gt;(A14stdlife+$E255),(Input!$O$156*(1+rvanilla)^0.5)-SUM($O255:AJ255),(Input!$O$156*(1+rvanilla)^0.5)/A14stdlife))</f>
        <v>0</v>
      </c>
      <c r="AL255" s="164">
        <f>IF(A14stdlife="n/a","n/a",IF(AL$3&gt;(A14stdlife+$E255),(Input!$O$156*(1+rvanilla)^0.5)-SUM($O255:AK255),(Input!$O$156*(1+rvanilla)^0.5)/A14stdlife))</f>
        <v>0</v>
      </c>
      <c r="AM255" s="164">
        <f>IF(A14stdlife="n/a","n/a",IF(AM$3&gt;(A14stdlife+$E255),(Input!$O$156*(1+rvanilla)^0.5)-SUM($O255:AL255),(Input!$O$156*(1+rvanilla)^0.5)/A14stdlife))</f>
        <v>0</v>
      </c>
      <c r="AN255" s="164">
        <f>IF(A14stdlife="n/a","n/a",IF(AN$3&gt;(A14stdlife+$E255),(Input!$O$156*(1+rvanilla)^0.5)-SUM($O255:AM255),(Input!$O$156*(1+rvanilla)^0.5)/A14stdlife))</f>
        <v>0</v>
      </c>
      <c r="AO255" s="164">
        <f>IF(A14stdlife="n/a","n/a",IF(AO$3&gt;(A14stdlife+$E255),(Input!$O$156*(1+rvanilla)^0.5)-SUM($O255:AN255),(Input!$O$156*(1+rvanilla)^0.5)/A14stdlife))</f>
        <v>0</v>
      </c>
      <c r="AP255" s="164">
        <f>IF(A14stdlife="n/a","n/a",IF(AP$3&gt;(A14stdlife+$E255),(Input!$O$156*(1+rvanilla)^0.5)-SUM($O255:AO255),(Input!$O$156*(1+rvanilla)^0.5)/A14stdlife))</f>
        <v>0</v>
      </c>
      <c r="AQ255" s="164">
        <f>IF(A14stdlife="n/a","n/a",IF(AQ$3&gt;(A14stdlife+$E255),(Input!$O$156*(1+rvanilla)^0.5)-SUM($O255:AP255),(Input!$O$156*(1+rvanilla)^0.5)/A14stdlife))</f>
        <v>0</v>
      </c>
      <c r="AR255" s="164">
        <f>IF(A14stdlife="n/a","n/a",IF(AR$3&gt;(A14stdlife+$E255),(Input!$O$156*(1+rvanilla)^0.5)-SUM($O255:AQ255),(Input!$O$156*(1+rvanilla)^0.5)/A14stdlife))</f>
        <v>0</v>
      </c>
      <c r="AS255" s="164">
        <f>IF(A14stdlife="n/a","n/a",IF(AS$3&gt;(A14stdlife+$E255),(Input!$O$156*(1+rvanilla)^0.5)-SUM($O255:AR255),(Input!$O$156*(1+rvanilla)^0.5)/A14stdlife))</f>
        <v>0</v>
      </c>
      <c r="AT255" s="164">
        <f>IF(A14stdlife="n/a","n/a",IF(AT$3&gt;(A14stdlife+$E255),(Input!$O$156*(1+rvanilla)^0.5)-SUM($O255:AS255),(Input!$O$156*(1+rvanilla)^0.5)/A14stdlife))</f>
        <v>0</v>
      </c>
      <c r="AU255" s="164">
        <f>IF(A14stdlife="n/a","n/a",IF(AU$3&gt;(A14stdlife+$E255),(Input!$O$156*(1+rvanilla)^0.5)-SUM($O255:AT255),(Input!$O$156*(1+rvanilla)^0.5)/A14stdlife))</f>
        <v>0</v>
      </c>
      <c r="AV255" s="164">
        <f>IF(A14stdlife="n/a","n/a",IF(AV$3&gt;(A14stdlife+$E255),(Input!$O$156*(1+rvanilla)^0.5)-SUM($O255:AU255),(Input!$O$156*(1+rvanilla)^0.5)/A14stdlife))</f>
        <v>0</v>
      </c>
      <c r="AW255" s="164">
        <f>IF(A14stdlife="n/a","n/a",IF(AW$3&gt;(A14stdlife+$E255),(Input!$O$156*(1+rvanilla)^0.5)-SUM($O255:AV255),(Input!$O$156*(1+rvanilla)^0.5)/A14stdlife))</f>
        <v>0</v>
      </c>
      <c r="AX255" s="164">
        <f>IF(A14stdlife="n/a","n/a",IF(AX$3&gt;(A14stdlife+$E255),(Input!$O$156*(1+rvanilla)^0.5)-SUM($O255:AW255),(Input!$O$156*(1+rvanilla)^0.5)/A14stdlife))</f>
        <v>0</v>
      </c>
      <c r="AY255" s="164">
        <f>IF(A14stdlife="n/a","n/a",IF(AY$3&gt;(A14stdlife+$E255),(Input!$O$156*(1+rvanilla)^0.5)-SUM($O255:AX255),(Input!$O$156*(1+rvanilla)^0.5)/A14stdlife))</f>
        <v>0</v>
      </c>
      <c r="AZ255" s="164">
        <f>IF(A14stdlife="n/a","n/a",IF(AZ$3&gt;(A14stdlife+$E255),(Input!$O$156*(1+rvanilla)^0.5)-SUM($O255:AY255),(Input!$O$156*(1+rvanilla)^0.5)/A14stdlife))</f>
        <v>0</v>
      </c>
      <c r="BA255" s="164">
        <f>IF(A14stdlife="n/a","n/a",IF(BA$3&gt;(A14stdlife+$E255),(Input!$O$156*(1+rvanilla)^0.5)-SUM($O255:AZ255),(Input!$O$156*(1+rvanilla)^0.5)/A14stdlife))</f>
        <v>0</v>
      </c>
      <c r="BB255" s="164">
        <f>IF(A14stdlife="n/a","n/a",IF(BB$3&gt;(A14stdlife+$E255),(Input!$O$156*(1+rvanilla)^0.5)-SUM($O255:BA255),(Input!$O$156*(1+rvanilla)^0.5)/A14stdlife))</f>
        <v>0</v>
      </c>
      <c r="BC255" s="164">
        <f>IF(A14stdlife="n/a","n/a",IF(BC$3&gt;(A14stdlife+$E255),(Input!$O$156*(1+rvanilla)^0.5)-SUM($O255:BB255),(Input!$O$156*(1+rvanilla)^0.5)/A14stdlife))</f>
        <v>0</v>
      </c>
      <c r="BD255" s="164">
        <f>IF(A14stdlife="n/a","n/a",IF(BD$3&gt;(A14stdlife+$E255),(Input!$O$156*(1+rvanilla)^0.5)-SUM($O255:BC255),(Input!$O$156*(1+rvanilla)^0.5)/A14stdlife))</f>
        <v>0</v>
      </c>
      <c r="BE255" s="164">
        <f>IF(A14stdlife="n/a","n/a",IF(BE$3&gt;(A14stdlife+$E255),(Input!$O$156*(1+rvanilla)^0.5)-SUM($O255:BD255),(Input!$O$156*(1+rvanilla)^0.5)/A14stdlife))</f>
        <v>0</v>
      </c>
      <c r="BF255" s="164">
        <f>IF(A14stdlife="n/a","n/a",IF(BF$3&gt;(A14stdlife+$E255),(Input!$O$156*(1+rvanilla)^0.5)-SUM($O255:BE255),(Input!$O$156*(1+rvanilla)^0.5)/A14stdlife))</f>
        <v>0</v>
      </c>
      <c r="BG255" s="164">
        <f>IF(A14stdlife="n/a","n/a",IF(BG$3&gt;(A14stdlife+$E255),(Input!$O$156*(1+rvanilla)^0.5)-SUM($O255:BF255),(Input!$O$156*(1+rvanilla)^0.5)/A14stdlife))</f>
        <v>0</v>
      </c>
      <c r="BH255" s="164">
        <f>IF(A14stdlife="n/a","n/a",IF(BH$3&gt;(A14stdlife+$E255),(Input!$O$156*(1+rvanilla)^0.5)-SUM($O255:BG255),(Input!$O$156*(1+rvanilla)^0.5)/A14stdlife))</f>
        <v>0</v>
      </c>
      <c r="BI255" s="164">
        <f>IF(A14stdlife="n/a","n/a",IF(BI$3&gt;(A14stdlife+$E255),(Input!$O$156*(1+rvanilla)^0.5)-SUM($O255:BH255),(Input!$O$156*(1+rvanilla)^0.5)/A14stdlife))</f>
        <v>0</v>
      </c>
      <c r="BJ255" s="18"/>
      <c r="BK255" s="18"/>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idden="1" outlineLevel="2">
      <c r="A256" s="18"/>
      <c r="B256" s="18"/>
      <c r="C256" s="36"/>
      <c r="D256" s="479"/>
      <c r="E256" s="284">
        <v>10</v>
      </c>
      <c r="F256" s="38"/>
      <c r="G256" s="391"/>
      <c r="H256" s="308"/>
      <c r="I256" s="308"/>
      <c r="J256" s="308"/>
      <c r="K256" s="308"/>
      <c r="L256" s="308"/>
      <c r="M256" s="308"/>
      <c r="N256" s="308"/>
      <c r="O256" s="308"/>
      <c r="P256" s="307"/>
      <c r="Q256" s="164">
        <f>IF(A14stdlife="n/a","n/a",IF(Q$3&gt;(A14stdlife+$E256),(Input!$P$156*(1+rvanilla)^0.5)-SUM($P256:P256),(Input!$P$156*(1+rvanilla)^0.5)/A14stdlife))</f>
        <v>0</v>
      </c>
      <c r="R256" s="164">
        <f>IF(A14stdlife="n/a","n/a",IF(R$3&gt;(A14stdlife+$E256),(Input!$P$156*(1+rvanilla)^0.5)-SUM($P256:Q256),(Input!$P$156*(1+rvanilla)^0.5)/A14stdlife))</f>
        <v>0</v>
      </c>
      <c r="S256" s="164">
        <f>IF(A14stdlife="n/a","n/a",IF(S$3&gt;(A14stdlife+$E256),(Input!$P$156*(1+rvanilla)^0.5)-SUM($P256:R256),(Input!$P$156*(1+rvanilla)^0.5)/A14stdlife))</f>
        <v>0</v>
      </c>
      <c r="T256" s="164">
        <f>IF(A14stdlife="n/a","n/a",IF(T$3&gt;(A14stdlife+$E256),(Input!$P$156*(1+rvanilla)^0.5)-SUM($P256:S256),(Input!$P$156*(1+rvanilla)^0.5)/A14stdlife))</f>
        <v>0</v>
      </c>
      <c r="U256" s="164">
        <f>IF(A14stdlife="n/a","n/a",IF(U$3&gt;(A14stdlife+$E256),(Input!$P$156*(1+rvanilla)^0.5)-SUM($P256:T256),(Input!$P$156*(1+rvanilla)^0.5)/A14stdlife))</f>
        <v>0</v>
      </c>
      <c r="V256" s="164">
        <f>IF(A14stdlife="n/a","n/a",IF(V$3&gt;(A14stdlife+$E256),(Input!$P$156*(1+rvanilla)^0.5)-SUM($P256:U256),(Input!$P$156*(1+rvanilla)^0.5)/A14stdlife))</f>
        <v>0</v>
      </c>
      <c r="W256" s="164">
        <f>IF(A14stdlife="n/a","n/a",IF(W$3&gt;(A14stdlife+$E256),(Input!$P$156*(1+rvanilla)^0.5)-SUM($P256:V256),(Input!$P$156*(1+rvanilla)^0.5)/A14stdlife))</f>
        <v>0</v>
      </c>
      <c r="X256" s="164">
        <f>IF(A14stdlife="n/a","n/a",IF(X$3&gt;(A14stdlife+$E256),(Input!$P$156*(1+rvanilla)^0.5)-SUM($P256:W256),(Input!$P$156*(1+rvanilla)^0.5)/A14stdlife))</f>
        <v>0</v>
      </c>
      <c r="Y256" s="164">
        <f>IF(A14stdlife="n/a","n/a",IF(Y$3&gt;(A14stdlife+$E256),(Input!$P$156*(1+rvanilla)^0.5)-SUM($P256:X256),(Input!$P$156*(1+rvanilla)^0.5)/A14stdlife))</f>
        <v>0</v>
      </c>
      <c r="Z256" s="164">
        <f>IF(A14stdlife="n/a","n/a",IF(Z$3&gt;(A14stdlife+$E256),(Input!$P$156*(1+rvanilla)^0.5)-SUM($P256:Y256),(Input!$P$156*(1+rvanilla)^0.5)/A14stdlife))</f>
        <v>0</v>
      </c>
      <c r="AA256" s="164">
        <f>IF(A14stdlife="n/a","n/a",IF(AA$3&gt;(A14stdlife+$E256),(Input!$P$156*(1+rvanilla)^0.5)-SUM($P256:Z256),(Input!$P$156*(1+rvanilla)^0.5)/A14stdlife))</f>
        <v>0</v>
      </c>
      <c r="AB256" s="164">
        <f>IF(A14stdlife="n/a","n/a",IF(AB$3&gt;(A14stdlife+$E256),(Input!$P$156*(1+rvanilla)^0.5)-SUM($P256:AA256),(Input!$P$156*(1+rvanilla)^0.5)/A14stdlife))</f>
        <v>0</v>
      </c>
      <c r="AC256" s="164">
        <f>IF(A14stdlife="n/a","n/a",IF(AC$3&gt;(A14stdlife+$E256),(Input!$P$156*(1+rvanilla)^0.5)-SUM($P256:AB256),(Input!$P$156*(1+rvanilla)^0.5)/A14stdlife))</f>
        <v>0</v>
      </c>
      <c r="AD256" s="164">
        <f>IF(A14stdlife="n/a","n/a",IF(AD$3&gt;(A14stdlife+$E256),(Input!$P$156*(1+rvanilla)^0.5)-SUM($P256:AC256),(Input!$P$156*(1+rvanilla)^0.5)/A14stdlife))</f>
        <v>0</v>
      </c>
      <c r="AE256" s="164">
        <f>IF(A14stdlife="n/a","n/a",IF(AE$3&gt;(A14stdlife+$E256),(Input!$P$156*(1+rvanilla)^0.5)-SUM($P256:AD256),(Input!$P$156*(1+rvanilla)^0.5)/A14stdlife))</f>
        <v>0</v>
      </c>
      <c r="AF256" s="164">
        <f>IF(A14stdlife="n/a","n/a",IF(AF$3&gt;(A14stdlife+$E256),(Input!$P$156*(1+rvanilla)^0.5)-SUM($P256:AE256),(Input!$P$156*(1+rvanilla)^0.5)/A14stdlife))</f>
        <v>0</v>
      </c>
      <c r="AG256" s="164">
        <f>IF(A14stdlife="n/a","n/a",IF(AG$3&gt;(A14stdlife+$E256),(Input!$P$156*(1+rvanilla)^0.5)-SUM($P256:AF256),(Input!$P$156*(1+rvanilla)^0.5)/A14stdlife))</f>
        <v>0</v>
      </c>
      <c r="AH256" s="164">
        <f>IF(A14stdlife="n/a","n/a",IF(AH$3&gt;(A14stdlife+$E256),(Input!$P$156*(1+rvanilla)^0.5)-SUM($P256:AG256),(Input!$P$156*(1+rvanilla)^0.5)/A14stdlife))</f>
        <v>0</v>
      </c>
      <c r="AI256" s="164">
        <f>IF(A14stdlife="n/a","n/a",IF(AI$3&gt;(A14stdlife+$E256),(Input!$P$156*(1+rvanilla)^0.5)-SUM($P256:AH256),(Input!$P$156*(1+rvanilla)^0.5)/A14stdlife))</f>
        <v>0</v>
      </c>
      <c r="AJ256" s="164">
        <f>IF(A14stdlife="n/a","n/a",IF(AJ$3&gt;(A14stdlife+$E256),(Input!$P$156*(1+rvanilla)^0.5)-SUM($P256:AI256),(Input!$P$156*(1+rvanilla)^0.5)/A14stdlife))</f>
        <v>0</v>
      </c>
      <c r="AK256" s="164">
        <f>IF(A14stdlife="n/a","n/a",IF(AK$3&gt;(A14stdlife+$E256),(Input!$P$156*(1+rvanilla)^0.5)-SUM($P256:AJ256),(Input!$P$156*(1+rvanilla)^0.5)/A14stdlife))</f>
        <v>0</v>
      </c>
      <c r="AL256" s="164">
        <f>IF(A14stdlife="n/a","n/a",IF(AL$3&gt;(A14stdlife+$E256),(Input!$P$156*(1+rvanilla)^0.5)-SUM($P256:AK256),(Input!$P$156*(1+rvanilla)^0.5)/A14stdlife))</f>
        <v>0</v>
      </c>
      <c r="AM256" s="164">
        <f>IF(A14stdlife="n/a","n/a",IF(AM$3&gt;(A14stdlife+$E256),(Input!$P$156*(1+rvanilla)^0.5)-SUM($P256:AL256),(Input!$P$156*(1+rvanilla)^0.5)/A14stdlife))</f>
        <v>0</v>
      </c>
      <c r="AN256" s="164">
        <f>IF(A14stdlife="n/a","n/a",IF(AN$3&gt;(A14stdlife+$E256),(Input!$P$156*(1+rvanilla)^0.5)-SUM($P256:AM256),(Input!$P$156*(1+rvanilla)^0.5)/A14stdlife))</f>
        <v>0</v>
      </c>
      <c r="AO256" s="164">
        <f>IF(A14stdlife="n/a","n/a",IF(AO$3&gt;(A14stdlife+$E256),(Input!$P$156*(1+rvanilla)^0.5)-SUM($P256:AN256),(Input!$P$156*(1+rvanilla)^0.5)/A14stdlife))</f>
        <v>0</v>
      </c>
      <c r="AP256" s="164">
        <f>IF(A14stdlife="n/a","n/a",IF(AP$3&gt;(A14stdlife+$E256),(Input!$P$156*(1+rvanilla)^0.5)-SUM($P256:AO256),(Input!$P$156*(1+rvanilla)^0.5)/A14stdlife))</f>
        <v>0</v>
      </c>
      <c r="AQ256" s="164">
        <f>IF(A14stdlife="n/a","n/a",IF(AQ$3&gt;(A14stdlife+$E256),(Input!$P$156*(1+rvanilla)^0.5)-SUM($P256:AP256),(Input!$P$156*(1+rvanilla)^0.5)/A14stdlife))</f>
        <v>0</v>
      </c>
      <c r="AR256" s="164">
        <f>IF(A14stdlife="n/a","n/a",IF(AR$3&gt;(A14stdlife+$E256),(Input!$P$156*(1+rvanilla)^0.5)-SUM($P256:AQ256),(Input!$P$156*(1+rvanilla)^0.5)/A14stdlife))</f>
        <v>0</v>
      </c>
      <c r="AS256" s="164">
        <f>IF(A14stdlife="n/a","n/a",IF(AS$3&gt;(A14stdlife+$E256),(Input!$P$156*(1+rvanilla)^0.5)-SUM($P256:AR256),(Input!$P$156*(1+rvanilla)^0.5)/A14stdlife))</f>
        <v>0</v>
      </c>
      <c r="AT256" s="164">
        <f>IF(A14stdlife="n/a","n/a",IF(AT$3&gt;(A14stdlife+$E256),(Input!$P$156*(1+rvanilla)^0.5)-SUM($P256:AS256),(Input!$P$156*(1+rvanilla)^0.5)/A14stdlife))</f>
        <v>0</v>
      </c>
      <c r="AU256" s="164">
        <f>IF(A14stdlife="n/a","n/a",IF(AU$3&gt;(A14stdlife+$E256),(Input!$P$156*(1+rvanilla)^0.5)-SUM($P256:AT256),(Input!$P$156*(1+rvanilla)^0.5)/A14stdlife))</f>
        <v>0</v>
      </c>
      <c r="AV256" s="164">
        <f>IF(A14stdlife="n/a","n/a",IF(AV$3&gt;(A14stdlife+$E256),(Input!$P$156*(1+rvanilla)^0.5)-SUM($P256:AU256),(Input!$P$156*(1+rvanilla)^0.5)/A14stdlife))</f>
        <v>0</v>
      </c>
      <c r="AW256" s="164">
        <f>IF(A14stdlife="n/a","n/a",IF(AW$3&gt;(A14stdlife+$E256),(Input!$P$156*(1+rvanilla)^0.5)-SUM($P256:AV256),(Input!$P$156*(1+rvanilla)^0.5)/A14stdlife))</f>
        <v>0</v>
      </c>
      <c r="AX256" s="164">
        <f>IF(A14stdlife="n/a","n/a",IF(AX$3&gt;(A14stdlife+$E256),(Input!$P$156*(1+rvanilla)^0.5)-SUM($P256:AW256),(Input!$P$156*(1+rvanilla)^0.5)/A14stdlife))</f>
        <v>0</v>
      </c>
      <c r="AY256" s="164">
        <f>IF(A14stdlife="n/a","n/a",IF(AY$3&gt;(A14stdlife+$E256),(Input!$P$156*(1+rvanilla)^0.5)-SUM($P256:AX256),(Input!$P$156*(1+rvanilla)^0.5)/A14stdlife))</f>
        <v>0</v>
      </c>
      <c r="AZ256" s="164">
        <f>IF(A14stdlife="n/a","n/a",IF(AZ$3&gt;(A14stdlife+$E256),(Input!$P$156*(1+rvanilla)^0.5)-SUM($P256:AY256),(Input!$P$156*(1+rvanilla)^0.5)/A14stdlife))</f>
        <v>0</v>
      </c>
      <c r="BA256" s="164">
        <f>IF(A14stdlife="n/a","n/a",IF(BA$3&gt;(A14stdlife+$E256),(Input!$P$156*(1+rvanilla)^0.5)-SUM($P256:AZ256),(Input!$P$156*(1+rvanilla)^0.5)/A14stdlife))</f>
        <v>0</v>
      </c>
      <c r="BB256" s="164">
        <f>IF(A14stdlife="n/a","n/a",IF(BB$3&gt;(A14stdlife+$E256),(Input!$P$156*(1+rvanilla)^0.5)-SUM($P256:BA256),(Input!$P$156*(1+rvanilla)^0.5)/A14stdlife))</f>
        <v>0</v>
      </c>
      <c r="BC256" s="164">
        <f>IF(A14stdlife="n/a","n/a",IF(BC$3&gt;(A14stdlife+$E256),(Input!$P$156*(1+rvanilla)^0.5)-SUM($P256:BB256),(Input!$P$156*(1+rvanilla)^0.5)/A14stdlife))</f>
        <v>0</v>
      </c>
      <c r="BD256" s="164">
        <f>IF(A14stdlife="n/a","n/a",IF(BD$3&gt;(A14stdlife+$E256),(Input!$P$156*(1+rvanilla)^0.5)-SUM($P256:BC256),(Input!$P$156*(1+rvanilla)^0.5)/A14stdlife))</f>
        <v>0</v>
      </c>
      <c r="BE256" s="164">
        <f>IF(A14stdlife="n/a","n/a",IF(BE$3&gt;(A14stdlife+$E256),(Input!$P$156*(1+rvanilla)^0.5)-SUM($P256:BD256),(Input!$P$156*(1+rvanilla)^0.5)/A14stdlife))</f>
        <v>0</v>
      </c>
      <c r="BF256" s="164">
        <f>IF(A14stdlife="n/a","n/a",IF(BF$3&gt;(A14stdlife+$E256),(Input!$P$156*(1+rvanilla)^0.5)-SUM($P256:BE256),(Input!$P$156*(1+rvanilla)^0.5)/A14stdlife))</f>
        <v>0</v>
      </c>
      <c r="BG256" s="164">
        <f>IF(A14stdlife="n/a","n/a",IF(BG$3&gt;(A14stdlife+$E256),(Input!$P$156*(1+rvanilla)^0.5)-SUM($P256:BF256),(Input!$P$156*(1+rvanilla)^0.5)/A14stdlife))</f>
        <v>0</v>
      </c>
      <c r="BH256" s="164">
        <f>IF(A14stdlife="n/a","n/a",IF(BH$3&gt;(A14stdlife+$E256),(Input!$P$156*(1+rvanilla)^0.5)-SUM($P256:BG256),(Input!$P$156*(1+rvanilla)^0.5)/A14stdlife))</f>
        <v>0</v>
      </c>
      <c r="BI256" s="164">
        <f>IF(A14stdlife="n/a","n/a",IF(BI$3&gt;(A14stdlife+$E256),(Input!$P$156*(1+rvanilla)^0.5)-SUM($P256:BH256),(Input!$P$156*(1+rvanilla)^0.5)/A14stdlife))</f>
        <v>0</v>
      </c>
      <c r="BJ256" s="18"/>
      <c r="BK256" s="18"/>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idden="1" outlineLevel="1">
      <c r="A257" s="18"/>
      <c r="B257" s="18"/>
      <c r="C257" s="36" t="str">
        <f>Asset14</f>
        <v>Cable tunnel (tx)</v>
      </c>
      <c r="D257" s="18"/>
      <c r="E257" s="18"/>
      <c r="F257" s="33"/>
      <c r="G257" s="161">
        <f>SUM(G245:G256)</f>
        <v>0.20241350230550287</v>
      </c>
      <c r="H257" s="161">
        <f t="shared" ref="H257:AL257" si="63">SUM(H245:H256)</f>
        <v>0.20322584540295535</v>
      </c>
      <c r="I257" s="161">
        <f t="shared" si="63"/>
        <v>0.20404507338295472</v>
      </c>
      <c r="J257" s="161">
        <f t="shared" si="63"/>
        <v>0.20446013627782816</v>
      </c>
      <c r="K257" s="161">
        <f t="shared" si="63"/>
        <v>0.20488196986563967</v>
      </c>
      <c r="L257" s="161">
        <f t="shared" si="63"/>
        <v>0.20531090489560541</v>
      </c>
      <c r="M257" s="161">
        <f t="shared" si="63"/>
        <v>0.20531090489560541</v>
      </c>
      <c r="N257" s="161">
        <f t="shared" si="63"/>
        <v>0.20531090489560541</v>
      </c>
      <c r="O257" s="161">
        <f t="shared" si="63"/>
        <v>0.20531090489560541</v>
      </c>
      <c r="P257" s="161">
        <f t="shared" si="63"/>
        <v>0.20531090489560541</v>
      </c>
      <c r="Q257" s="161">
        <f t="shared" si="63"/>
        <v>0.20531090489560541</v>
      </c>
      <c r="R257" s="161">
        <f t="shared" si="63"/>
        <v>0.20531090489560541</v>
      </c>
      <c r="S257" s="161">
        <f t="shared" si="63"/>
        <v>0.20531090489560541</v>
      </c>
      <c r="T257" s="161">
        <f t="shared" si="63"/>
        <v>0.20531090489560541</v>
      </c>
      <c r="U257" s="161">
        <f t="shared" si="63"/>
        <v>0.20531090489560541</v>
      </c>
      <c r="V257" s="161">
        <f t="shared" si="63"/>
        <v>0.20531090489560541</v>
      </c>
      <c r="W257" s="161">
        <f t="shared" si="63"/>
        <v>0.20531090489560541</v>
      </c>
      <c r="X257" s="161">
        <f t="shared" si="63"/>
        <v>0.20531090489560541</v>
      </c>
      <c r="Y257" s="161">
        <f t="shared" si="63"/>
        <v>0.20531090489560541</v>
      </c>
      <c r="Z257" s="161">
        <f t="shared" si="63"/>
        <v>0.20531090489560541</v>
      </c>
      <c r="AA257" s="161">
        <f t="shared" si="63"/>
        <v>0.20531090489560541</v>
      </c>
      <c r="AB257" s="161">
        <f t="shared" si="63"/>
        <v>0.20531090489560541</v>
      </c>
      <c r="AC257" s="161">
        <f t="shared" si="63"/>
        <v>0.20531090489560541</v>
      </c>
      <c r="AD257" s="161">
        <f t="shared" si="63"/>
        <v>0.20531090489560541</v>
      </c>
      <c r="AE257" s="161">
        <f t="shared" si="63"/>
        <v>0.20531090489560541</v>
      </c>
      <c r="AF257" s="161">
        <f t="shared" si="63"/>
        <v>0.20531090489560541</v>
      </c>
      <c r="AG257" s="161">
        <f t="shared" si="63"/>
        <v>0.20531090489560541</v>
      </c>
      <c r="AH257" s="161">
        <f t="shared" si="63"/>
        <v>0.20531090489560541</v>
      </c>
      <c r="AI257" s="161">
        <f t="shared" si="63"/>
        <v>0.20531090489560541</v>
      </c>
      <c r="AJ257" s="161">
        <f t="shared" si="63"/>
        <v>0.20531090489560541</v>
      </c>
      <c r="AK257" s="161">
        <f t="shared" si="63"/>
        <v>0.20531090489560541</v>
      </c>
      <c r="AL257" s="161">
        <f t="shared" si="63"/>
        <v>0.20531090489560541</v>
      </c>
      <c r="AM257" s="161">
        <f t="shared" ref="AM257:BI257" si="64">SUM(AM245:AM256)</f>
        <v>0.20531090489560541</v>
      </c>
      <c r="AN257" s="161">
        <f t="shared" si="64"/>
        <v>0.20531090489560541</v>
      </c>
      <c r="AO257" s="161">
        <f t="shared" si="64"/>
        <v>0.20531090489560541</v>
      </c>
      <c r="AP257" s="161">
        <f t="shared" si="64"/>
        <v>0.20531090489560541</v>
      </c>
      <c r="AQ257" s="161">
        <f t="shared" si="64"/>
        <v>0.20531090489560541</v>
      </c>
      <c r="AR257" s="161">
        <f t="shared" si="64"/>
        <v>0.20531090489560541</v>
      </c>
      <c r="AS257" s="161">
        <f t="shared" si="64"/>
        <v>0.20531090489560541</v>
      </c>
      <c r="AT257" s="161">
        <f t="shared" si="64"/>
        <v>0.20531090489560541</v>
      </c>
      <c r="AU257" s="161">
        <f t="shared" si="64"/>
        <v>0.20531090489560541</v>
      </c>
      <c r="AV257" s="161">
        <f t="shared" si="64"/>
        <v>0.20531090489560541</v>
      </c>
      <c r="AW257" s="161">
        <f t="shared" si="64"/>
        <v>0.20531090489560541</v>
      </c>
      <c r="AX257" s="161">
        <f t="shared" si="64"/>
        <v>0.20531090489560541</v>
      </c>
      <c r="AY257" s="161">
        <f t="shared" si="64"/>
        <v>0.20531090489560541</v>
      </c>
      <c r="AZ257" s="161">
        <f t="shared" si="64"/>
        <v>0.20531090489560541</v>
      </c>
      <c r="BA257" s="161">
        <f t="shared" si="64"/>
        <v>0.20531090489560541</v>
      </c>
      <c r="BB257" s="161">
        <f t="shared" si="64"/>
        <v>0.20531090489560541</v>
      </c>
      <c r="BC257" s="161">
        <f t="shared" si="64"/>
        <v>0.20531090489560541</v>
      </c>
      <c r="BD257" s="161">
        <f t="shared" si="64"/>
        <v>0.20531090489560541</v>
      </c>
      <c r="BE257" s="161">
        <f t="shared" si="64"/>
        <v>0.20531090489560541</v>
      </c>
      <c r="BF257" s="161">
        <f t="shared" si="64"/>
        <v>0.20531090489560541</v>
      </c>
      <c r="BG257" s="161">
        <f t="shared" si="64"/>
        <v>0.20531090489560541</v>
      </c>
      <c r="BH257" s="161">
        <f t="shared" si="64"/>
        <v>0.20531090489560541</v>
      </c>
      <c r="BI257" s="161">
        <f t="shared" si="64"/>
        <v>0.20531090489560541</v>
      </c>
      <c r="BJ257" s="18"/>
      <c r="BK257" s="18"/>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idden="1" outlineLevel="2">
      <c r="A258" s="18"/>
      <c r="B258" s="43" t="str">
        <f>C270</f>
        <v>Network control &amp; com systems</v>
      </c>
      <c r="C258" s="44"/>
      <c r="D258" s="45" t="s">
        <v>72</v>
      </c>
      <c r="E258" s="44"/>
      <c r="F258" s="46"/>
      <c r="G258" s="389">
        <f>IF(G$3&gt;A15remlife,A15value-SUM($F258:F258),IF(A15remlife="N/A","n/a",A15value/A15remlife))</f>
        <v>1.1639641856703447</v>
      </c>
      <c r="H258" s="163">
        <f>IF(H$3&gt;A15remlife,A15value-SUM($F258:G258),IF(A15remlife="N/A","n/a",A15value/A15remlife))</f>
        <v>1.1639641856703447</v>
      </c>
      <c r="I258" s="163">
        <f>IF(I$3&gt;A15remlife,A15value-SUM($F258:H258),IF(A15remlife="N/A","n/a",A15value/A15remlife))</f>
        <v>1.1639641856703447</v>
      </c>
      <c r="J258" s="163">
        <f>IF(J$3&gt;A15remlife,A15value-SUM($F258:I258),IF(A15remlife="N/A","n/a",A15value/A15remlife))</f>
        <v>1.1639641856703447</v>
      </c>
      <c r="K258" s="163">
        <f>IF(K$3&gt;A15remlife,A15value-SUM($F258:J258),IF(A15remlife="N/A","n/a",A15value/A15remlife))</f>
        <v>1.1639641856703447</v>
      </c>
      <c r="L258" s="163">
        <f>IF(L$3&gt;A15remlife,A15value-SUM($F258:K258),IF(A15remlife="N/A","n/a",A15value/A15remlife))</f>
        <v>1.1639641856703447</v>
      </c>
      <c r="M258" s="163">
        <f>IF(M$3&gt;A15remlife,A15value-SUM($F258:L258),IF(A15remlife="N/A","n/a",A15value/A15remlife))</f>
        <v>1.1639641856703447</v>
      </c>
      <c r="N258" s="163">
        <f>IF(N$3&gt;A15remlife,A15value-SUM($F258:M258),IF(A15remlife="N/A","n/a",A15value/A15remlife))</f>
        <v>1.1639641856703447</v>
      </c>
      <c r="O258" s="163">
        <f>IF(O$3&gt;A15remlife,A15value-SUM($F258:N258),IF(A15remlife="N/A","n/a",A15value/A15remlife))</f>
        <v>1.1639641856703447</v>
      </c>
      <c r="P258" s="163">
        <f>IF(P$3&gt;A15remlife,A15value-SUM($F258:O258),IF(A15remlife="N/A","n/a",A15value/A15remlife))</f>
        <v>1.1639641856703447</v>
      </c>
      <c r="Q258" s="163">
        <f>IF(Q$3&gt;A15remlife,A15value-SUM($F258:P258),IF(A15remlife="N/A","n/a",A15value/A15remlife))</f>
        <v>1.1639641856703447</v>
      </c>
      <c r="R258" s="163">
        <f>IF(R$3&gt;A15remlife,A15value-SUM($F258:Q258),IF(A15remlife="N/A","n/a",A15value/A15remlife))</f>
        <v>1.1639641856703447</v>
      </c>
      <c r="S258" s="163">
        <f>IF(S$3&gt;A15remlife,A15value-SUM($F258:R258),IF(A15remlife="N/A","n/a",A15value/A15remlife))</f>
        <v>1.1639641856703447</v>
      </c>
      <c r="T258" s="163">
        <f>IF(T$3&gt;A15remlife,A15value-SUM($F258:S258),IF(A15remlife="N/A","n/a",A15value/A15remlife))</f>
        <v>1.1639641856703447</v>
      </c>
      <c r="U258" s="163">
        <f>IF(U$3&gt;A15remlife,A15value-SUM($F258:T258),IF(A15remlife="N/A","n/a",A15value/A15remlife))</f>
        <v>1.1639641856703447</v>
      </c>
      <c r="V258" s="163">
        <f>IF(V$3&gt;A15remlife,A15value-SUM($F258:U258),IF(A15remlife="N/A","n/a",A15value/A15remlife))</f>
        <v>1.1639641856703447</v>
      </c>
      <c r="W258" s="163">
        <f>IF(W$3&gt;A15remlife,A15value-SUM($F258:V258),IF(A15remlife="N/A","n/a",A15value/A15remlife))</f>
        <v>1.1639641856703447</v>
      </c>
      <c r="X258" s="163">
        <f>IF(X$3&gt;A15remlife,A15value-SUM($F258:W258),IF(A15remlife="N/A","n/a",A15value/A15remlife))</f>
        <v>0.55729555035581768</v>
      </c>
      <c r="Y258" s="163">
        <f>IF(Y$3&gt;A15remlife,A15value-SUM($F258:X258),IF(A15remlife="N/A","n/a",A15value/A15remlife))</f>
        <v>0</v>
      </c>
      <c r="Z258" s="163">
        <f>IF(Z$3&gt;A15remlife,A15value-SUM($F258:Y258),IF(A15remlife="N/A","n/a",A15value/A15remlife))</f>
        <v>0</v>
      </c>
      <c r="AA258" s="163">
        <f>IF(AA$3&gt;A15remlife,A15value-SUM($F258:Z258),IF(A15remlife="N/A","n/a",A15value/A15remlife))</f>
        <v>0</v>
      </c>
      <c r="AB258" s="163">
        <f>IF(AB$3&gt;A15remlife,A15value-SUM($F258:AA258),IF(A15remlife="N/A","n/a",A15value/A15remlife))</f>
        <v>0</v>
      </c>
      <c r="AC258" s="163">
        <f>IF(AC$3&gt;A15remlife,A15value-SUM($F258:AB258),IF(A15remlife="N/A","n/a",A15value/A15remlife))</f>
        <v>0</v>
      </c>
      <c r="AD258" s="163">
        <f>IF(AD$3&gt;A15remlife,A15value-SUM($F258:AC258),IF(A15remlife="N/A","n/a",A15value/A15remlife))</f>
        <v>0</v>
      </c>
      <c r="AE258" s="163">
        <f>IF(AE$3&gt;A15remlife,A15value-SUM($F258:AD258),IF(A15remlife="N/A","n/a",A15value/A15remlife))</f>
        <v>0</v>
      </c>
      <c r="AF258" s="163">
        <f>IF(AF$3&gt;A15remlife,A15value-SUM($F258:AE258),IF(A15remlife="N/A","n/a",A15value/A15remlife))</f>
        <v>0</v>
      </c>
      <c r="AG258" s="163">
        <f>IF(AG$3&gt;A15remlife,A15value-SUM($F258:AF258),IF(A15remlife="N/A","n/a",A15value/A15remlife))</f>
        <v>0</v>
      </c>
      <c r="AH258" s="163">
        <f>IF(AH$3&gt;A15remlife,A15value-SUM($F258:AG258),IF(A15remlife="N/A","n/a",A15value/A15remlife))</f>
        <v>0</v>
      </c>
      <c r="AI258" s="163">
        <f>IF(AI$3&gt;A15remlife,A15value-SUM($F258:AH258),IF(A15remlife="N/A","n/a",A15value/A15remlife))</f>
        <v>0</v>
      </c>
      <c r="AJ258" s="163">
        <f>IF(AJ$3&gt;A15remlife,A15value-SUM($F258:AI258),IF(A15remlife="N/A","n/a",A15value/A15remlife))</f>
        <v>0</v>
      </c>
      <c r="AK258" s="163">
        <f>IF(AK$3&gt;A15remlife,A15value-SUM($F258:AJ258),IF(A15remlife="N/A","n/a",A15value/A15remlife))</f>
        <v>0</v>
      </c>
      <c r="AL258" s="163">
        <f>IF(AL$3&gt;A15remlife,A15value-SUM($F258:AK258),IF(A15remlife="N/A","n/a",A15value/A15remlife))</f>
        <v>0</v>
      </c>
      <c r="AM258" s="163">
        <f>IF(AM$3&gt;A15remlife,A15value-SUM($F258:AL258),IF(A15remlife="N/A","n/a",A15value/A15remlife))</f>
        <v>0</v>
      </c>
      <c r="AN258" s="163">
        <f>IF(AN$3&gt;A15remlife,A15value-SUM($F258:AM258),IF(A15remlife="N/A","n/a",A15value/A15remlife))</f>
        <v>0</v>
      </c>
      <c r="AO258" s="163">
        <f>IF(AO$3&gt;A15remlife,A15value-SUM($F258:AN258),IF(A15remlife="N/A","n/a",A15value/A15remlife))</f>
        <v>0</v>
      </c>
      <c r="AP258" s="163">
        <f>IF(AP$3&gt;A15remlife,A15value-SUM($F258:AO258),IF(A15remlife="N/A","n/a",A15value/A15remlife))</f>
        <v>0</v>
      </c>
      <c r="AQ258" s="163">
        <f>IF(AQ$3&gt;A15remlife,A15value-SUM($F258:AP258),IF(A15remlife="N/A","n/a",A15value/A15remlife))</f>
        <v>0</v>
      </c>
      <c r="AR258" s="163">
        <f>IF(AR$3&gt;A15remlife,A15value-SUM($F258:AQ258),IF(A15remlife="N/A","n/a",A15value/A15remlife))</f>
        <v>0</v>
      </c>
      <c r="AS258" s="163">
        <f>IF(AS$3&gt;A15remlife,A15value-SUM($F258:AR258),IF(A15remlife="N/A","n/a",A15value/A15remlife))</f>
        <v>0</v>
      </c>
      <c r="AT258" s="163">
        <f>IF(AT$3&gt;A15remlife,A15value-SUM($F258:AS258),IF(A15remlife="N/A","n/a",A15value/A15remlife))</f>
        <v>0</v>
      </c>
      <c r="AU258" s="163">
        <f>IF(AU$3&gt;A15remlife,A15value-SUM($F258:AT258),IF(A15remlife="N/A","n/a",A15value/A15remlife))</f>
        <v>0</v>
      </c>
      <c r="AV258" s="163">
        <f>IF(AV$3&gt;A15remlife,A15value-SUM($F258:AU258),IF(A15remlife="N/A","n/a",A15value/A15remlife))</f>
        <v>0</v>
      </c>
      <c r="AW258" s="163">
        <f>IF(AW$3&gt;A15remlife,A15value-SUM($F258:AV258),IF(A15remlife="N/A","n/a",A15value/A15remlife))</f>
        <v>0</v>
      </c>
      <c r="AX258" s="163">
        <f>IF(AX$3&gt;A15remlife,A15value-SUM($F258:AW258),IF(A15remlife="N/A","n/a",A15value/A15remlife))</f>
        <v>0</v>
      </c>
      <c r="AY258" s="163">
        <f>IF(AY$3&gt;A15remlife,A15value-SUM($F258:AX258),IF(A15remlife="N/A","n/a",A15value/A15remlife))</f>
        <v>0</v>
      </c>
      <c r="AZ258" s="163">
        <f>IF(AZ$3&gt;A15remlife,A15value-SUM($F258:AY258),IF(A15remlife="N/A","n/a",A15value/A15remlife))</f>
        <v>0</v>
      </c>
      <c r="BA258" s="163">
        <f>IF(BA$3&gt;A15remlife,A15value-SUM($F258:AZ258),IF(A15remlife="N/A","n/a",A15value/A15remlife))</f>
        <v>0</v>
      </c>
      <c r="BB258" s="163">
        <f>IF(BB$3&gt;A15remlife,A15value-SUM($F258:BA258),IF(A15remlife="N/A","n/a",A15value/A15remlife))</f>
        <v>0</v>
      </c>
      <c r="BC258" s="163">
        <f>IF(BC$3&gt;A15remlife,A15value-SUM($F258:BB258),IF(A15remlife="N/A","n/a",A15value/A15remlife))</f>
        <v>0</v>
      </c>
      <c r="BD258" s="163">
        <f>IF(BD$3&gt;A15remlife,A15value-SUM($F258:BC258),IF(A15remlife="N/A","n/a",A15value/A15remlife))</f>
        <v>0</v>
      </c>
      <c r="BE258" s="163">
        <f>IF(BE$3&gt;A15remlife,A15value-SUM($F258:BD258),IF(A15remlife="N/A","n/a",A15value/A15remlife))</f>
        <v>0</v>
      </c>
      <c r="BF258" s="163">
        <f>IF(BF$3&gt;A15remlife,A15value-SUM($F258:BE258),IF(A15remlife="N/A","n/a",A15value/A15remlife))</f>
        <v>0</v>
      </c>
      <c r="BG258" s="163">
        <f>IF(BG$3&gt;A15remlife,A15value-SUM($F258:BF258),IF(A15remlife="N/A","n/a",A15value/A15remlife))</f>
        <v>0</v>
      </c>
      <c r="BH258" s="163">
        <f>IF(BH$3&gt;A15remlife,A15value-SUM($F258:BG258),IF(A15remlife="N/A","n/a",A15value/A15remlife))</f>
        <v>0</v>
      </c>
      <c r="BI258" s="163">
        <f>IF(BI$3&gt;A15remlife,A15value-SUM($F258:BH258),IF(A15remlife="N/A","n/a",A15value/A15remlife))</f>
        <v>0</v>
      </c>
      <c r="BJ258" s="18"/>
      <c r="BK258" s="1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idden="1" outlineLevel="2">
      <c r="A259" s="18"/>
      <c r="B259" s="18"/>
      <c r="C259" s="36"/>
      <c r="D259" s="479" t="s">
        <v>71</v>
      </c>
      <c r="E259" s="283">
        <v>0</v>
      </c>
      <c r="F259" s="38"/>
      <c r="G259" s="160"/>
      <c r="H259" s="164"/>
      <c r="I259" s="164"/>
      <c r="J259" s="164"/>
      <c r="K259" s="164"/>
      <c r="L259" s="164"/>
      <c r="M259" s="164"/>
      <c r="N259" s="164"/>
      <c r="O259" s="164"/>
      <c r="P259" s="164"/>
      <c r="Q259" s="164"/>
      <c r="R259" s="164"/>
      <c r="S259" s="164"/>
      <c r="T259" s="164"/>
      <c r="U259" s="164"/>
      <c r="V259" s="164"/>
      <c r="W259" s="164"/>
      <c r="X259" s="164"/>
      <c r="Y259" s="164"/>
      <c r="Z259" s="164"/>
      <c r="AA259" s="164"/>
      <c r="AB259" s="164"/>
      <c r="AC259" s="164"/>
      <c r="AD259" s="164"/>
      <c r="AE259" s="164"/>
      <c r="AF259" s="164"/>
      <c r="AG259" s="164"/>
      <c r="AH259" s="164"/>
      <c r="AI259" s="164"/>
      <c r="AJ259" s="164"/>
      <c r="AK259" s="164"/>
      <c r="AL259" s="164"/>
      <c r="AM259" s="164"/>
      <c r="AN259" s="164"/>
      <c r="AO259" s="164"/>
      <c r="AP259" s="164"/>
      <c r="AQ259" s="164"/>
      <c r="AR259" s="164"/>
      <c r="AS259" s="164"/>
      <c r="AT259" s="164"/>
      <c r="AU259" s="164"/>
      <c r="AV259" s="164"/>
      <c r="AW259" s="164"/>
      <c r="AX259" s="164"/>
      <c r="AY259" s="164"/>
      <c r="AZ259" s="164"/>
      <c r="BA259" s="164"/>
      <c r="BB259" s="164"/>
      <c r="BC259" s="164"/>
      <c r="BD259" s="164"/>
      <c r="BE259" s="164"/>
      <c r="BF259" s="164"/>
      <c r="BG259" s="164"/>
      <c r="BH259" s="164"/>
      <c r="BI259" s="164"/>
      <c r="BJ259" s="18"/>
      <c r="BK259" s="18"/>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idden="1" outlineLevel="2">
      <c r="A260" s="18"/>
      <c r="B260" s="18"/>
      <c r="C260" s="36"/>
      <c r="D260" s="479"/>
      <c r="E260" s="283">
        <v>1</v>
      </c>
      <c r="F260" s="38"/>
      <c r="G260" s="390"/>
      <c r="H260" s="164">
        <f>IF(A15stdlife="n/a","n/a",IF(H$3&gt;(A15stdlife+$E260),(Input!$G$157*(1+rvanilla)^0.5)-SUM($G260:G260),(Input!$G$157*(1+rvanilla)^0.5)/A15stdlife))</f>
        <v>0</v>
      </c>
      <c r="I260" s="164">
        <f>IF(A15stdlife="n/a","n/a",IF(I$3&gt;(A15stdlife+$E260),(Input!$G$157*(1+rvanilla)^0.5)-SUM($G260:H260),(Input!$G$157*(1+rvanilla)^0.5)/A15stdlife))</f>
        <v>0</v>
      </c>
      <c r="J260" s="164">
        <f>IF(A15stdlife="n/a","n/a",IF(J$3&gt;(A15stdlife+$E260),(Input!$G$157*(1+rvanilla)^0.5)-SUM($G260:I260),(Input!$G$157*(1+rvanilla)^0.5)/A15stdlife))</f>
        <v>0</v>
      </c>
      <c r="K260" s="164">
        <f>IF(A15stdlife="n/a","n/a",IF(K$3&gt;(A15stdlife+$E260),(Input!$G$157*(1+rvanilla)^0.5)-SUM($G260:J260),(Input!$G$157*(1+rvanilla)^0.5)/A15stdlife))</f>
        <v>0</v>
      </c>
      <c r="L260" s="164">
        <f>IF(A15stdlife="n/a","n/a",IF(L$3&gt;(A15stdlife+$E260),(Input!$G$157*(1+rvanilla)^0.5)-SUM($G260:K260),(Input!$G$157*(1+rvanilla)^0.5)/A15stdlife))</f>
        <v>0</v>
      </c>
      <c r="M260" s="164">
        <f>IF(A15stdlife="n/a","n/a",IF(M$3&gt;(A15stdlife+$E260),(Input!$G$157*(1+rvanilla)^0.5)-SUM($G260:L260),(Input!$G$157*(1+rvanilla)^0.5)/A15stdlife))</f>
        <v>0</v>
      </c>
      <c r="N260" s="164">
        <f>IF(A15stdlife="n/a","n/a",IF(N$3&gt;(A15stdlife+$E260),(Input!$G$157*(1+rvanilla)^0.5)-SUM($G260:M260),(Input!$G$157*(1+rvanilla)^0.5)/A15stdlife))</f>
        <v>0</v>
      </c>
      <c r="O260" s="164">
        <f>IF(A15stdlife="n/a","n/a",IF(O$3&gt;(A15stdlife+$E260),(Input!$G$157*(1+rvanilla)^0.5)-SUM($G260:N260),(Input!$G$157*(1+rvanilla)^0.5)/A15stdlife))</f>
        <v>0</v>
      </c>
      <c r="P260" s="164">
        <f>IF(A15stdlife="n/a","n/a",IF(P$3&gt;(A15stdlife+$E260),(Input!$G$157*(1+rvanilla)^0.5)-SUM($G260:O260),(Input!$G$157*(1+rvanilla)^0.5)/A15stdlife))</f>
        <v>0</v>
      </c>
      <c r="Q260" s="164">
        <f>IF(A15stdlife="n/a","n/a",IF(Q$3&gt;(A15stdlife+$E260),(Input!$G$157*(1+rvanilla)^0.5)-SUM($G260:P260),(Input!$G$157*(1+rvanilla)^0.5)/A15stdlife))</f>
        <v>0</v>
      </c>
      <c r="R260" s="164">
        <f>IF(A15stdlife="n/a","n/a",IF(R$3&gt;(A15stdlife+$E260),(Input!$G$157*(1+rvanilla)^0.5)-SUM($G260:Q260),(Input!$G$157*(1+rvanilla)^0.5)/A15stdlife))</f>
        <v>0</v>
      </c>
      <c r="S260" s="164">
        <f>IF(A15stdlife="n/a","n/a",IF(S$3&gt;(A15stdlife+$E260),(Input!$G$157*(1+rvanilla)^0.5)-SUM($G260:R260),(Input!$G$157*(1+rvanilla)^0.5)/A15stdlife))</f>
        <v>0</v>
      </c>
      <c r="T260" s="164">
        <f>IF(A15stdlife="n/a","n/a",IF(T$3&gt;(A15stdlife+$E260),(Input!$G$157*(1+rvanilla)^0.5)-SUM($G260:S260),(Input!$G$157*(1+rvanilla)^0.5)/A15stdlife))</f>
        <v>0</v>
      </c>
      <c r="U260" s="164">
        <f>IF(A15stdlife="n/a","n/a",IF(U$3&gt;(A15stdlife+$E260),(Input!$G$157*(1+rvanilla)^0.5)-SUM($G260:T260),(Input!$G$157*(1+rvanilla)^0.5)/A15stdlife))</f>
        <v>0</v>
      </c>
      <c r="V260" s="164">
        <f>IF(A15stdlife="n/a","n/a",IF(V$3&gt;(A15stdlife+$E260),(Input!$G$157*(1+rvanilla)^0.5)-SUM($G260:U260),(Input!$G$157*(1+rvanilla)^0.5)/A15stdlife))</f>
        <v>0</v>
      </c>
      <c r="W260" s="164">
        <f>IF(A15stdlife="n/a","n/a",IF(W$3&gt;(A15stdlife+$E260),(Input!$G$157*(1+rvanilla)^0.5)-SUM($G260:V260),(Input!$G$157*(1+rvanilla)^0.5)/A15stdlife))</f>
        <v>0</v>
      </c>
      <c r="X260" s="164">
        <f>IF(A15stdlife="n/a","n/a",IF(X$3&gt;(A15stdlife+$E260),(Input!$G$157*(1+rvanilla)^0.5)-SUM($G260:W260),(Input!$G$157*(1+rvanilla)^0.5)/A15stdlife))</f>
        <v>0</v>
      </c>
      <c r="Y260" s="164">
        <f>IF(A15stdlife="n/a","n/a",IF(Y$3&gt;(A15stdlife+$E260),(Input!$G$157*(1+rvanilla)^0.5)-SUM($G260:X260),(Input!$G$157*(1+rvanilla)^0.5)/A15stdlife))</f>
        <v>0</v>
      </c>
      <c r="Z260" s="164">
        <f>IF(A15stdlife="n/a","n/a",IF(Z$3&gt;(A15stdlife+$E260),(Input!$G$157*(1+rvanilla)^0.5)-SUM($G260:Y260),(Input!$G$157*(1+rvanilla)^0.5)/A15stdlife))</f>
        <v>0</v>
      </c>
      <c r="AA260" s="164">
        <f>IF(A15stdlife="n/a","n/a",IF(AA$3&gt;(A15stdlife+$E260),(Input!$G$157*(1+rvanilla)^0.5)-SUM($G260:Z260),(Input!$G$157*(1+rvanilla)^0.5)/A15stdlife))</f>
        <v>0</v>
      </c>
      <c r="AB260" s="164">
        <f>IF(A15stdlife="n/a","n/a",IF(AB$3&gt;(A15stdlife+$E260),(Input!$G$157*(1+rvanilla)^0.5)-SUM($G260:AA260),(Input!$G$157*(1+rvanilla)^0.5)/A15stdlife))</f>
        <v>0</v>
      </c>
      <c r="AC260" s="164">
        <f>IF(A15stdlife="n/a","n/a",IF(AC$3&gt;(A15stdlife+$E260),(Input!$G$157*(1+rvanilla)^0.5)-SUM($G260:AB260),(Input!$G$157*(1+rvanilla)^0.5)/A15stdlife))</f>
        <v>0</v>
      </c>
      <c r="AD260" s="164">
        <f>IF(A15stdlife="n/a","n/a",IF(AD$3&gt;(A15stdlife+$E260),(Input!$G$157*(1+rvanilla)^0.5)-SUM($G260:AC260),(Input!$G$157*(1+rvanilla)^0.5)/A15stdlife))</f>
        <v>0</v>
      </c>
      <c r="AE260" s="164">
        <f>IF(A15stdlife="n/a","n/a",IF(AE$3&gt;(A15stdlife+$E260),(Input!$G$157*(1+rvanilla)^0.5)-SUM($G260:AD260),(Input!$G$157*(1+rvanilla)^0.5)/A15stdlife))</f>
        <v>0</v>
      </c>
      <c r="AF260" s="164">
        <f>IF(A15stdlife="n/a","n/a",IF(AF$3&gt;(A15stdlife+$E260),(Input!$G$157*(1+rvanilla)^0.5)-SUM($G260:AE260),(Input!$G$157*(1+rvanilla)^0.5)/A15stdlife))</f>
        <v>0</v>
      </c>
      <c r="AG260" s="164">
        <f>IF(A15stdlife="n/a","n/a",IF(AG$3&gt;(A15stdlife+$E260),(Input!$G$157*(1+rvanilla)^0.5)-SUM($G260:AF260),(Input!$G$157*(1+rvanilla)^0.5)/A15stdlife))</f>
        <v>0</v>
      </c>
      <c r="AH260" s="164">
        <f>IF(A15stdlife="n/a","n/a",IF(AH$3&gt;(A15stdlife+$E260),(Input!$G$157*(1+rvanilla)^0.5)-SUM($G260:AG260),(Input!$G$157*(1+rvanilla)^0.5)/A15stdlife))</f>
        <v>0</v>
      </c>
      <c r="AI260" s="164">
        <f>IF(A15stdlife="n/a","n/a",IF(AI$3&gt;(A15stdlife+$E260),(Input!$G$157*(1+rvanilla)^0.5)-SUM($G260:AH260),(Input!$G$157*(1+rvanilla)^0.5)/A15stdlife))</f>
        <v>0</v>
      </c>
      <c r="AJ260" s="164">
        <f>IF(A15stdlife="n/a","n/a",IF(AJ$3&gt;(A15stdlife+$E260),(Input!$G$157*(1+rvanilla)^0.5)-SUM($G260:AI260),(Input!$G$157*(1+rvanilla)^0.5)/A15stdlife))</f>
        <v>0</v>
      </c>
      <c r="AK260" s="164">
        <f>IF(A15stdlife="n/a","n/a",IF(AK$3&gt;(A15stdlife+$E260),(Input!$G$157*(1+rvanilla)^0.5)-SUM($G260:AJ260),(Input!$G$157*(1+rvanilla)^0.5)/A15stdlife))</f>
        <v>0</v>
      </c>
      <c r="AL260" s="164">
        <f>IF(A15stdlife="n/a","n/a",IF(AL$3&gt;(A15stdlife+$E260),(Input!$G$157*(1+rvanilla)^0.5)-SUM($G260:AK260),(Input!$G$157*(1+rvanilla)^0.5)/A15stdlife))</f>
        <v>0</v>
      </c>
      <c r="AM260" s="164">
        <f>IF(A15stdlife="n/a","n/a",IF(AM$3&gt;(A15stdlife+$E260),(Input!$G$157*(1+rvanilla)^0.5)-SUM($G260:AL260),(Input!$G$157*(1+rvanilla)^0.5)/A15stdlife))</f>
        <v>0</v>
      </c>
      <c r="AN260" s="164">
        <f>IF(A15stdlife="n/a","n/a",IF(AN$3&gt;(A15stdlife+$E260),(Input!$G$157*(1+rvanilla)^0.5)-SUM($G260:AM260),(Input!$G$157*(1+rvanilla)^0.5)/A15stdlife))</f>
        <v>0</v>
      </c>
      <c r="AO260" s="164">
        <f>IF(A15stdlife="n/a","n/a",IF(AO$3&gt;(A15stdlife+$E260),(Input!$G$157*(1+rvanilla)^0.5)-SUM($G260:AN260),(Input!$G$157*(1+rvanilla)^0.5)/A15stdlife))</f>
        <v>0</v>
      </c>
      <c r="AP260" s="164">
        <f>IF(A15stdlife="n/a","n/a",IF(AP$3&gt;(A15stdlife+$E260),(Input!$G$157*(1+rvanilla)^0.5)-SUM($G260:AO260),(Input!$G$157*(1+rvanilla)^0.5)/A15stdlife))</f>
        <v>0</v>
      </c>
      <c r="AQ260" s="164">
        <f>IF(A15stdlife="n/a","n/a",IF(AQ$3&gt;(A15stdlife+$E260),(Input!$G$157*(1+rvanilla)^0.5)-SUM($G260:AP260),(Input!$G$157*(1+rvanilla)^0.5)/A15stdlife))</f>
        <v>0</v>
      </c>
      <c r="AR260" s="164">
        <f>IF(A15stdlife="n/a","n/a",IF(AR$3&gt;(A15stdlife+$E260),(Input!$G$157*(1+rvanilla)^0.5)-SUM($G260:AQ260),(Input!$G$157*(1+rvanilla)^0.5)/A15stdlife))</f>
        <v>0</v>
      </c>
      <c r="AS260" s="164">
        <f>IF(A15stdlife="n/a","n/a",IF(AS$3&gt;(A15stdlife+$E260),(Input!$G$157*(1+rvanilla)^0.5)-SUM($G260:AR260),(Input!$G$157*(1+rvanilla)^0.5)/A15stdlife))</f>
        <v>0</v>
      </c>
      <c r="AT260" s="164">
        <f>IF(A15stdlife="n/a","n/a",IF(AT$3&gt;(A15stdlife+$E260),(Input!$G$157*(1+rvanilla)^0.5)-SUM($G260:AS260),(Input!$G$157*(1+rvanilla)^0.5)/A15stdlife))</f>
        <v>0</v>
      </c>
      <c r="AU260" s="164">
        <f>IF(A15stdlife="n/a","n/a",IF(AU$3&gt;(A15stdlife+$E260),(Input!$G$157*(1+rvanilla)^0.5)-SUM($G260:AT260),(Input!$G$157*(1+rvanilla)^0.5)/A15stdlife))</f>
        <v>0</v>
      </c>
      <c r="AV260" s="164">
        <f>IF(A15stdlife="n/a","n/a",IF(AV$3&gt;(A15stdlife+$E260),(Input!$G$157*(1+rvanilla)^0.5)-SUM($G260:AU260),(Input!$G$157*(1+rvanilla)^0.5)/A15stdlife))</f>
        <v>0</v>
      </c>
      <c r="AW260" s="164">
        <f>IF(A15stdlife="n/a","n/a",IF(AW$3&gt;(A15stdlife+$E260),(Input!$G$157*(1+rvanilla)^0.5)-SUM($G260:AV260),(Input!$G$157*(1+rvanilla)^0.5)/A15stdlife))</f>
        <v>0</v>
      </c>
      <c r="AX260" s="164">
        <f>IF(A15stdlife="n/a","n/a",IF(AX$3&gt;(A15stdlife+$E260),(Input!$G$157*(1+rvanilla)^0.5)-SUM($G260:AW260),(Input!$G$157*(1+rvanilla)^0.5)/A15stdlife))</f>
        <v>0</v>
      </c>
      <c r="AY260" s="164">
        <f>IF(A15stdlife="n/a","n/a",IF(AY$3&gt;(A15stdlife+$E260),(Input!$G$157*(1+rvanilla)^0.5)-SUM($G260:AX260),(Input!$G$157*(1+rvanilla)^0.5)/A15stdlife))</f>
        <v>0</v>
      </c>
      <c r="AZ260" s="164">
        <f>IF(A15stdlife="n/a","n/a",IF(AZ$3&gt;(A15stdlife+$E260),(Input!$G$157*(1+rvanilla)^0.5)-SUM($G260:AY260),(Input!$G$157*(1+rvanilla)^0.5)/A15stdlife))</f>
        <v>0</v>
      </c>
      <c r="BA260" s="164">
        <f>IF(A15stdlife="n/a","n/a",IF(BA$3&gt;(A15stdlife+$E260),(Input!$G$157*(1+rvanilla)^0.5)-SUM($G260:AZ260),(Input!$G$157*(1+rvanilla)^0.5)/A15stdlife))</f>
        <v>0</v>
      </c>
      <c r="BB260" s="164">
        <f>IF(A15stdlife="n/a","n/a",IF(BB$3&gt;(A15stdlife+$E260),(Input!$G$157*(1+rvanilla)^0.5)-SUM($G260:BA260),(Input!$G$157*(1+rvanilla)^0.5)/A15stdlife))</f>
        <v>0</v>
      </c>
      <c r="BC260" s="164">
        <f>IF(A15stdlife="n/a","n/a",IF(BC$3&gt;(A15stdlife+$E260),(Input!$G$157*(1+rvanilla)^0.5)-SUM($G260:BB260),(Input!$G$157*(1+rvanilla)^0.5)/A15stdlife))</f>
        <v>0</v>
      </c>
      <c r="BD260" s="164">
        <f>IF(A15stdlife="n/a","n/a",IF(BD$3&gt;(A15stdlife+$E260),(Input!$G$157*(1+rvanilla)^0.5)-SUM($G260:BC260),(Input!$G$157*(1+rvanilla)^0.5)/A15stdlife))</f>
        <v>0</v>
      </c>
      <c r="BE260" s="164">
        <f>IF(A15stdlife="n/a","n/a",IF(BE$3&gt;(A15stdlife+$E260),(Input!$G$157*(1+rvanilla)^0.5)-SUM($G260:BD260),(Input!$G$157*(1+rvanilla)^0.5)/A15stdlife))</f>
        <v>0</v>
      </c>
      <c r="BF260" s="164">
        <f>IF(A15stdlife="n/a","n/a",IF(BF$3&gt;(A15stdlife+$E260),(Input!$G$157*(1+rvanilla)^0.5)-SUM($G260:BE260),(Input!$G$157*(1+rvanilla)^0.5)/A15stdlife))</f>
        <v>0</v>
      </c>
      <c r="BG260" s="164">
        <f>IF(A15stdlife="n/a","n/a",IF(BG$3&gt;(A15stdlife+$E260),(Input!$G$157*(1+rvanilla)^0.5)-SUM($G260:BF260),(Input!$G$157*(1+rvanilla)^0.5)/A15stdlife))</f>
        <v>0</v>
      </c>
      <c r="BH260" s="164">
        <f>IF(A15stdlife="n/a","n/a",IF(BH$3&gt;(A15stdlife+$E260),(Input!$G$157*(1+rvanilla)^0.5)-SUM($G260:BG260),(Input!$G$157*(1+rvanilla)^0.5)/A15stdlife))</f>
        <v>0</v>
      </c>
      <c r="BI260" s="164">
        <f>IF(A15stdlife="n/a","n/a",IF(BI$3&gt;(A15stdlife+$E260),(Input!$G$157*(1+rvanilla)^0.5)-SUM($G260:BH260),(Input!$G$157*(1+rvanilla)^0.5)/A15stdlife))</f>
        <v>0</v>
      </c>
      <c r="BJ260" s="18"/>
      <c r="BK260" s="18"/>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idden="1" outlineLevel="2">
      <c r="A261" s="18"/>
      <c r="B261" s="18"/>
      <c r="C261" s="36"/>
      <c r="D261" s="479"/>
      <c r="E261" s="283">
        <v>2</v>
      </c>
      <c r="F261" s="38"/>
      <c r="G261" s="391"/>
      <c r="H261" s="307"/>
      <c r="I261" s="164">
        <f>IF(A15stdlife="n/a","n/a",IF(I$3&gt;(A15stdlife+$E261),(Input!$H$157*(1+rvanilla)^0.5)-SUM($H261:H261),(Input!$H$157*(1+rvanilla)^0.5)/A15stdlife))</f>
        <v>0</v>
      </c>
      <c r="J261" s="164">
        <f>IF(A15stdlife="n/a","n/a",IF(J$3&gt;(A15stdlife+$E261),(Input!$H$157*(1+rvanilla)^0.5)-SUM($H261:I261),(Input!$H$157*(1+rvanilla)^0.5)/A15stdlife))</f>
        <v>0</v>
      </c>
      <c r="K261" s="164">
        <f>IF(A15stdlife="n/a","n/a",IF(K$3&gt;(A15stdlife+$E261),(Input!$H$157*(1+rvanilla)^0.5)-SUM($H261:J261),(Input!$H$157*(1+rvanilla)^0.5)/A15stdlife))</f>
        <v>0</v>
      </c>
      <c r="L261" s="164">
        <f>IF(A15stdlife="n/a","n/a",IF(L$3&gt;(A15stdlife+$E261),(Input!$H$157*(1+rvanilla)^0.5)-SUM($H261:K261),(Input!$H$157*(1+rvanilla)^0.5)/A15stdlife))</f>
        <v>0</v>
      </c>
      <c r="M261" s="164">
        <f>IF(A15stdlife="n/a","n/a",IF(M$3&gt;(A15stdlife+$E261),(Input!$H$157*(1+rvanilla)^0.5)-SUM($H261:L261),(Input!$H$157*(1+rvanilla)^0.5)/A15stdlife))</f>
        <v>0</v>
      </c>
      <c r="N261" s="164">
        <f>IF(A15stdlife="n/a","n/a",IF(N$3&gt;(A15stdlife+$E261),(Input!$H$157*(1+rvanilla)^0.5)-SUM($H261:M261),(Input!$H$157*(1+rvanilla)^0.5)/A15stdlife))</f>
        <v>0</v>
      </c>
      <c r="O261" s="164">
        <f>IF(A15stdlife="n/a","n/a",IF(O$3&gt;(A15stdlife+$E261),(Input!$H$157*(1+rvanilla)^0.5)-SUM($H261:N261),(Input!$H$157*(1+rvanilla)^0.5)/A15stdlife))</f>
        <v>0</v>
      </c>
      <c r="P261" s="164">
        <f>IF(A15stdlife="n/a","n/a",IF(P$3&gt;(A15stdlife+$E261),(Input!$H$157*(1+rvanilla)^0.5)-SUM($H261:O261),(Input!$H$157*(1+rvanilla)^0.5)/A15stdlife))</f>
        <v>0</v>
      </c>
      <c r="Q261" s="164">
        <f>IF(A15stdlife="n/a","n/a",IF(Q$3&gt;(A15stdlife+$E261),(Input!$H$157*(1+rvanilla)^0.5)-SUM($H261:P261),(Input!$H$157*(1+rvanilla)^0.5)/A15stdlife))</f>
        <v>0</v>
      </c>
      <c r="R261" s="164">
        <f>IF(A15stdlife="n/a","n/a",IF(R$3&gt;(A15stdlife+$E261),(Input!$H$157*(1+rvanilla)^0.5)-SUM($H261:Q261),(Input!$H$157*(1+rvanilla)^0.5)/A15stdlife))</f>
        <v>0</v>
      </c>
      <c r="S261" s="164">
        <f>IF(A15stdlife="n/a","n/a",IF(S$3&gt;(A15stdlife+$E261),(Input!$H$157*(1+rvanilla)^0.5)-SUM($H261:R261),(Input!$H$157*(1+rvanilla)^0.5)/A15stdlife))</f>
        <v>0</v>
      </c>
      <c r="T261" s="164">
        <f>IF(A15stdlife="n/a","n/a",IF(T$3&gt;(A15stdlife+$E261),(Input!$H$157*(1+rvanilla)^0.5)-SUM($H261:S261),(Input!$H$157*(1+rvanilla)^0.5)/A15stdlife))</f>
        <v>0</v>
      </c>
      <c r="U261" s="164">
        <f>IF(A15stdlife="n/a","n/a",IF(U$3&gt;(A15stdlife+$E261),(Input!$H$157*(1+rvanilla)^0.5)-SUM($H261:T261),(Input!$H$157*(1+rvanilla)^0.5)/A15stdlife))</f>
        <v>0</v>
      </c>
      <c r="V261" s="164">
        <f>IF(A15stdlife="n/a","n/a",IF(V$3&gt;(A15stdlife+$E261),(Input!$H$157*(1+rvanilla)^0.5)-SUM($H261:U261),(Input!$H$157*(1+rvanilla)^0.5)/A15stdlife))</f>
        <v>0</v>
      </c>
      <c r="W261" s="164">
        <f>IF(A15stdlife="n/a","n/a",IF(W$3&gt;(A15stdlife+$E261),(Input!$H$157*(1+rvanilla)^0.5)-SUM($H261:V261),(Input!$H$157*(1+rvanilla)^0.5)/A15stdlife))</f>
        <v>0</v>
      </c>
      <c r="X261" s="164">
        <f>IF(A15stdlife="n/a","n/a",IF(X$3&gt;(A15stdlife+$E261),(Input!$H$157*(1+rvanilla)^0.5)-SUM($H261:W261),(Input!$H$157*(1+rvanilla)^0.5)/A15stdlife))</f>
        <v>0</v>
      </c>
      <c r="Y261" s="164">
        <f>IF(A15stdlife="n/a","n/a",IF(Y$3&gt;(A15stdlife+$E261),(Input!$H$157*(1+rvanilla)^0.5)-SUM($H261:X261),(Input!$H$157*(1+rvanilla)^0.5)/A15stdlife))</f>
        <v>0</v>
      </c>
      <c r="Z261" s="164">
        <f>IF(A15stdlife="n/a","n/a",IF(Z$3&gt;(A15stdlife+$E261),(Input!$H$157*(1+rvanilla)^0.5)-SUM($H261:Y261),(Input!$H$157*(1+rvanilla)^0.5)/A15stdlife))</f>
        <v>0</v>
      </c>
      <c r="AA261" s="164">
        <f>IF(A15stdlife="n/a","n/a",IF(AA$3&gt;(A15stdlife+$E261),(Input!$H$157*(1+rvanilla)^0.5)-SUM($H261:Z261),(Input!$H$157*(1+rvanilla)^0.5)/A15stdlife))</f>
        <v>0</v>
      </c>
      <c r="AB261" s="164">
        <f>IF(A15stdlife="n/a","n/a",IF(AB$3&gt;(A15stdlife+$E261),(Input!$H$157*(1+rvanilla)^0.5)-SUM($H261:AA261),(Input!$H$157*(1+rvanilla)^0.5)/A15stdlife))</f>
        <v>0</v>
      </c>
      <c r="AC261" s="164">
        <f>IF(A15stdlife="n/a","n/a",IF(AC$3&gt;(A15stdlife+$E261),(Input!$H$157*(1+rvanilla)^0.5)-SUM($H261:AB261),(Input!$H$157*(1+rvanilla)^0.5)/A15stdlife))</f>
        <v>0</v>
      </c>
      <c r="AD261" s="164">
        <f>IF(A15stdlife="n/a","n/a",IF(AD$3&gt;(A15stdlife+$E261),(Input!$H$157*(1+rvanilla)^0.5)-SUM($H261:AC261),(Input!$H$157*(1+rvanilla)^0.5)/A15stdlife))</f>
        <v>0</v>
      </c>
      <c r="AE261" s="164">
        <f>IF(A15stdlife="n/a","n/a",IF(AE$3&gt;(A15stdlife+$E261),(Input!$H$157*(1+rvanilla)^0.5)-SUM($H261:AD261),(Input!$H$157*(1+rvanilla)^0.5)/A15stdlife))</f>
        <v>0</v>
      </c>
      <c r="AF261" s="164">
        <f>IF(A15stdlife="n/a","n/a",IF(AF$3&gt;(A15stdlife+$E261),(Input!$H$157*(1+rvanilla)^0.5)-SUM($H261:AE261),(Input!$H$157*(1+rvanilla)^0.5)/A15stdlife))</f>
        <v>0</v>
      </c>
      <c r="AG261" s="164">
        <f>IF(A15stdlife="n/a","n/a",IF(AG$3&gt;(A15stdlife+$E261),(Input!$H$157*(1+rvanilla)^0.5)-SUM($H261:AF261),(Input!$H$157*(1+rvanilla)^0.5)/A15stdlife))</f>
        <v>0</v>
      </c>
      <c r="AH261" s="164">
        <f>IF(A15stdlife="n/a","n/a",IF(AH$3&gt;(A15stdlife+$E261),(Input!$H$157*(1+rvanilla)^0.5)-SUM($H261:AG261),(Input!$H$157*(1+rvanilla)^0.5)/A15stdlife))</f>
        <v>0</v>
      </c>
      <c r="AI261" s="164">
        <f>IF(A15stdlife="n/a","n/a",IF(AI$3&gt;(A15stdlife+$E261),(Input!$H$157*(1+rvanilla)^0.5)-SUM($H261:AH261),(Input!$H$157*(1+rvanilla)^0.5)/A15stdlife))</f>
        <v>0</v>
      </c>
      <c r="AJ261" s="164">
        <f>IF(A15stdlife="n/a","n/a",IF(AJ$3&gt;(A15stdlife+$E261),(Input!$H$157*(1+rvanilla)^0.5)-SUM($H261:AI261),(Input!$H$157*(1+rvanilla)^0.5)/A15stdlife))</f>
        <v>0</v>
      </c>
      <c r="AK261" s="164">
        <f>IF(A15stdlife="n/a","n/a",IF(AK$3&gt;(A15stdlife+$E261),(Input!$H$157*(1+rvanilla)^0.5)-SUM($H261:AJ261),(Input!$H$157*(1+rvanilla)^0.5)/A15stdlife))</f>
        <v>0</v>
      </c>
      <c r="AL261" s="164">
        <f>IF(A15stdlife="n/a","n/a",IF(AL$3&gt;(A15stdlife+$E261),(Input!$H$157*(1+rvanilla)^0.5)-SUM($H261:AK261),(Input!$H$157*(1+rvanilla)^0.5)/A15stdlife))</f>
        <v>0</v>
      </c>
      <c r="AM261" s="164">
        <f>IF(A15stdlife="n/a","n/a",IF(AM$3&gt;(A15stdlife+$E261),(Input!$H$157*(1+rvanilla)^0.5)-SUM($H261:AL261),(Input!$H$157*(1+rvanilla)^0.5)/A15stdlife))</f>
        <v>0</v>
      </c>
      <c r="AN261" s="164">
        <f>IF(A15stdlife="n/a","n/a",IF(AN$3&gt;(A15stdlife+$E261),(Input!$H$157*(1+rvanilla)^0.5)-SUM($H261:AM261),(Input!$H$157*(1+rvanilla)^0.5)/A15stdlife))</f>
        <v>0</v>
      </c>
      <c r="AO261" s="164">
        <f>IF(A15stdlife="n/a","n/a",IF(AO$3&gt;(A15stdlife+$E261),(Input!$H$157*(1+rvanilla)^0.5)-SUM($H261:AN261),(Input!$H$157*(1+rvanilla)^0.5)/A15stdlife))</f>
        <v>0</v>
      </c>
      <c r="AP261" s="164">
        <f>IF(A15stdlife="n/a","n/a",IF(AP$3&gt;(A15stdlife+$E261),(Input!$H$157*(1+rvanilla)^0.5)-SUM($H261:AO261),(Input!$H$157*(1+rvanilla)^0.5)/A15stdlife))</f>
        <v>0</v>
      </c>
      <c r="AQ261" s="164">
        <f>IF(A15stdlife="n/a","n/a",IF(AQ$3&gt;(A15stdlife+$E261),(Input!$H$157*(1+rvanilla)^0.5)-SUM($H261:AP261),(Input!$H$157*(1+rvanilla)^0.5)/A15stdlife))</f>
        <v>0</v>
      </c>
      <c r="AR261" s="164">
        <f>IF(A15stdlife="n/a","n/a",IF(AR$3&gt;(A15stdlife+$E261),(Input!$H$157*(1+rvanilla)^0.5)-SUM($H261:AQ261),(Input!$H$157*(1+rvanilla)^0.5)/A15stdlife))</f>
        <v>0</v>
      </c>
      <c r="AS261" s="164">
        <f>IF(A15stdlife="n/a","n/a",IF(AS$3&gt;(A15stdlife+$E261),(Input!$H$157*(1+rvanilla)^0.5)-SUM($H261:AR261),(Input!$H$157*(1+rvanilla)^0.5)/A15stdlife))</f>
        <v>0</v>
      </c>
      <c r="AT261" s="164">
        <f>IF(A15stdlife="n/a","n/a",IF(AT$3&gt;(A15stdlife+$E261),(Input!$H$157*(1+rvanilla)^0.5)-SUM($H261:AS261),(Input!$H$157*(1+rvanilla)^0.5)/A15stdlife))</f>
        <v>0</v>
      </c>
      <c r="AU261" s="164">
        <f>IF(A15stdlife="n/a","n/a",IF(AU$3&gt;(A15stdlife+$E261),(Input!$H$157*(1+rvanilla)^0.5)-SUM($H261:AT261),(Input!$H$157*(1+rvanilla)^0.5)/A15stdlife))</f>
        <v>0</v>
      </c>
      <c r="AV261" s="164">
        <f>IF(A15stdlife="n/a","n/a",IF(AV$3&gt;(A15stdlife+$E261),(Input!$H$157*(1+rvanilla)^0.5)-SUM($H261:AU261),(Input!$H$157*(1+rvanilla)^0.5)/A15stdlife))</f>
        <v>0</v>
      </c>
      <c r="AW261" s="164">
        <f>IF(A15stdlife="n/a","n/a",IF(AW$3&gt;(A15stdlife+$E261),(Input!$H$157*(1+rvanilla)^0.5)-SUM($H261:AV261),(Input!$H$157*(1+rvanilla)^0.5)/A15stdlife))</f>
        <v>0</v>
      </c>
      <c r="AX261" s="164">
        <f>IF(A15stdlife="n/a","n/a",IF(AX$3&gt;(A15stdlife+$E261),(Input!$H$157*(1+rvanilla)^0.5)-SUM($H261:AW261),(Input!$H$157*(1+rvanilla)^0.5)/A15stdlife))</f>
        <v>0</v>
      </c>
      <c r="AY261" s="164">
        <f>IF(A15stdlife="n/a","n/a",IF(AY$3&gt;(A15stdlife+$E261),(Input!$H$157*(1+rvanilla)^0.5)-SUM($H261:AX261),(Input!$H$157*(1+rvanilla)^0.5)/A15stdlife))</f>
        <v>0</v>
      </c>
      <c r="AZ261" s="164">
        <f>IF(A15stdlife="n/a","n/a",IF(AZ$3&gt;(A15stdlife+$E261),(Input!$H$157*(1+rvanilla)^0.5)-SUM($H261:AY261),(Input!$H$157*(1+rvanilla)^0.5)/A15stdlife))</f>
        <v>0</v>
      </c>
      <c r="BA261" s="164">
        <f>IF(A15stdlife="n/a","n/a",IF(BA$3&gt;(A15stdlife+$E261),(Input!$H$157*(1+rvanilla)^0.5)-SUM($H261:AZ261),(Input!$H$157*(1+rvanilla)^0.5)/A15stdlife))</f>
        <v>0</v>
      </c>
      <c r="BB261" s="164">
        <f>IF(A15stdlife="n/a","n/a",IF(BB$3&gt;(A15stdlife+$E261),(Input!$H$157*(1+rvanilla)^0.5)-SUM($H261:BA261),(Input!$H$157*(1+rvanilla)^0.5)/A15stdlife))</f>
        <v>0</v>
      </c>
      <c r="BC261" s="164">
        <f>IF(A15stdlife="n/a","n/a",IF(BC$3&gt;(A15stdlife+$E261),(Input!$H$157*(1+rvanilla)^0.5)-SUM($H261:BB261),(Input!$H$157*(1+rvanilla)^0.5)/A15stdlife))</f>
        <v>0</v>
      </c>
      <c r="BD261" s="164">
        <f>IF(A15stdlife="n/a","n/a",IF(BD$3&gt;(A15stdlife+$E261),(Input!$H$157*(1+rvanilla)^0.5)-SUM($H261:BC261),(Input!$H$157*(1+rvanilla)^0.5)/A15stdlife))</f>
        <v>0</v>
      </c>
      <c r="BE261" s="164">
        <f>IF(A15stdlife="n/a","n/a",IF(BE$3&gt;(A15stdlife+$E261),(Input!$H$157*(1+rvanilla)^0.5)-SUM($H261:BD261),(Input!$H$157*(1+rvanilla)^0.5)/A15stdlife))</f>
        <v>0</v>
      </c>
      <c r="BF261" s="164">
        <f>IF(A15stdlife="n/a","n/a",IF(BF$3&gt;(A15stdlife+$E261),(Input!$H$157*(1+rvanilla)^0.5)-SUM($H261:BE261),(Input!$H$157*(1+rvanilla)^0.5)/A15stdlife))</f>
        <v>0</v>
      </c>
      <c r="BG261" s="164">
        <f>IF(A15stdlife="n/a","n/a",IF(BG$3&gt;(A15stdlife+$E261),(Input!$H$157*(1+rvanilla)^0.5)-SUM($H261:BF261),(Input!$H$157*(1+rvanilla)^0.5)/A15stdlife))</f>
        <v>0</v>
      </c>
      <c r="BH261" s="164">
        <f>IF(A15stdlife="n/a","n/a",IF(BH$3&gt;(A15stdlife+$E261),(Input!$H$157*(1+rvanilla)^0.5)-SUM($H261:BG261),(Input!$H$157*(1+rvanilla)^0.5)/A15stdlife))</f>
        <v>0</v>
      </c>
      <c r="BI261" s="164">
        <f>IF(A15stdlife="n/a","n/a",IF(BI$3&gt;(A15stdlife+$E261),(Input!$H$157*(1+rvanilla)^0.5)-SUM($H261:BH261),(Input!$H$157*(1+rvanilla)^0.5)/A15stdlife))</f>
        <v>0</v>
      </c>
      <c r="BJ261" s="18"/>
      <c r="BK261" s="18"/>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idden="1" outlineLevel="2">
      <c r="A262" s="18"/>
      <c r="B262" s="18"/>
      <c r="C262" s="36"/>
      <c r="D262" s="479"/>
      <c r="E262" s="283">
        <v>3</v>
      </c>
      <c r="F262" s="38"/>
      <c r="G262" s="391"/>
      <c r="H262" s="308"/>
      <c r="I262" s="307"/>
      <c r="J262" s="164">
        <f>IF(A15stdlife="n/a","n/a",IF(J$3&gt;(A15stdlife+$E262),(Input!$I$157*(1+rvanilla)^0.5)-SUM($I262:I262),(Input!$I$157*(1+rvanilla)^0.5)/A15stdlife))</f>
        <v>0</v>
      </c>
      <c r="K262" s="164">
        <f>IF(A15stdlife="n/a","n/a",IF(K$3&gt;(A15stdlife+$E262),(Input!$I$157*(1+rvanilla)^0.5)-SUM($I262:J262),(Input!$I$157*(1+rvanilla)^0.5)/A15stdlife))</f>
        <v>0</v>
      </c>
      <c r="L262" s="164">
        <f>IF(A15stdlife="n/a","n/a",IF(L$3&gt;(A15stdlife+$E262),(Input!$I$157*(1+rvanilla)^0.5)-SUM($I262:K262),(Input!$I$157*(1+rvanilla)^0.5)/A15stdlife))</f>
        <v>0</v>
      </c>
      <c r="M262" s="164">
        <f>IF(A15stdlife="n/a","n/a",IF(M$3&gt;(A15stdlife+$E262),(Input!$I$157*(1+rvanilla)^0.5)-SUM($I262:L262),(Input!$I$157*(1+rvanilla)^0.5)/A15stdlife))</f>
        <v>0</v>
      </c>
      <c r="N262" s="164">
        <f>IF(A15stdlife="n/a","n/a",IF(N$3&gt;(A15stdlife+$E262),(Input!$I$157*(1+rvanilla)^0.5)-SUM($I262:M262),(Input!$I$157*(1+rvanilla)^0.5)/A15stdlife))</f>
        <v>0</v>
      </c>
      <c r="O262" s="164">
        <f>IF(A15stdlife="n/a","n/a",IF(O$3&gt;(A15stdlife+$E262),(Input!$I$157*(1+rvanilla)^0.5)-SUM($I262:N262),(Input!$I$157*(1+rvanilla)^0.5)/A15stdlife))</f>
        <v>0</v>
      </c>
      <c r="P262" s="164">
        <f>IF(A15stdlife="n/a","n/a",IF(P$3&gt;(A15stdlife+$E262),(Input!$I$157*(1+rvanilla)^0.5)-SUM($I262:O262),(Input!$I$157*(1+rvanilla)^0.5)/A15stdlife))</f>
        <v>0</v>
      </c>
      <c r="Q262" s="164">
        <f>IF(A15stdlife="n/a","n/a",IF(Q$3&gt;(A15stdlife+$E262),(Input!$I$157*(1+rvanilla)^0.5)-SUM($I262:P262),(Input!$I$157*(1+rvanilla)^0.5)/A15stdlife))</f>
        <v>0</v>
      </c>
      <c r="R262" s="164">
        <f>IF(A15stdlife="n/a","n/a",IF(R$3&gt;(A15stdlife+$E262),(Input!$I$157*(1+rvanilla)^0.5)-SUM($I262:Q262),(Input!$I$157*(1+rvanilla)^0.5)/A15stdlife))</f>
        <v>0</v>
      </c>
      <c r="S262" s="164">
        <f>IF(A15stdlife="n/a","n/a",IF(S$3&gt;(A15stdlife+$E262),(Input!$I$157*(1+rvanilla)^0.5)-SUM($I262:R262),(Input!$I$157*(1+rvanilla)^0.5)/A15stdlife))</f>
        <v>0</v>
      </c>
      <c r="T262" s="164">
        <f>IF(A15stdlife="n/a","n/a",IF(T$3&gt;(A15stdlife+$E262),(Input!$I$157*(1+rvanilla)^0.5)-SUM($I262:S262),(Input!$I$157*(1+rvanilla)^0.5)/A15stdlife))</f>
        <v>0</v>
      </c>
      <c r="U262" s="164">
        <f>IF(A15stdlife="n/a","n/a",IF(U$3&gt;(A15stdlife+$E262),(Input!$I$157*(1+rvanilla)^0.5)-SUM($I262:T262),(Input!$I$157*(1+rvanilla)^0.5)/A15stdlife))</f>
        <v>0</v>
      </c>
      <c r="V262" s="164">
        <f>IF(A15stdlife="n/a","n/a",IF(V$3&gt;(A15stdlife+$E262),(Input!$I$157*(1+rvanilla)^0.5)-SUM($I262:U262),(Input!$I$157*(1+rvanilla)^0.5)/A15stdlife))</f>
        <v>0</v>
      </c>
      <c r="W262" s="164">
        <f>IF(A15stdlife="n/a","n/a",IF(W$3&gt;(A15stdlife+$E262),(Input!$I$157*(1+rvanilla)^0.5)-SUM($I262:V262),(Input!$I$157*(1+rvanilla)^0.5)/A15stdlife))</f>
        <v>0</v>
      </c>
      <c r="X262" s="164">
        <f>IF(A15stdlife="n/a","n/a",IF(X$3&gt;(A15stdlife+$E262),(Input!$I$157*(1+rvanilla)^0.5)-SUM($I262:W262),(Input!$I$157*(1+rvanilla)^0.5)/A15stdlife))</f>
        <v>0</v>
      </c>
      <c r="Y262" s="164">
        <f>IF(A15stdlife="n/a","n/a",IF(Y$3&gt;(A15stdlife+$E262),(Input!$I$157*(1+rvanilla)^0.5)-SUM($I262:X262),(Input!$I$157*(1+rvanilla)^0.5)/A15stdlife))</f>
        <v>0</v>
      </c>
      <c r="Z262" s="164">
        <f>IF(A15stdlife="n/a","n/a",IF(Z$3&gt;(A15stdlife+$E262),(Input!$I$157*(1+rvanilla)^0.5)-SUM($I262:Y262),(Input!$I$157*(1+rvanilla)^0.5)/A15stdlife))</f>
        <v>0</v>
      </c>
      <c r="AA262" s="164">
        <f>IF(A15stdlife="n/a","n/a",IF(AA$3&gt;(A15stdlife+$E262),(Input!$I$157*(1+rvanilla)^0.5)-SUM($I262:Z262),(Input!$I$157*(1+rvanilla)^0.5)/A15stdlife))</f>
        <v>0</v>
      </c>
      <c r="AB262" s="164">
        <f>IF(A15stdlife="n/a","n/a",IF(AB$3&gt;(A15stdlife+$E262),(Input!$I$157*(1+rvanilla)^0.5)-SUM($I262:AA262),(Input!$I$157*(1+rvanilla)^0.5)/A15stdlife))</f>
        <v>0</v>
      </c>
      <c r="AC262" s="164">
        <f>IF(A15stdlife="n/a","n/a",IF(AC$3&gt;(A15stdlife+$E262),(Input!$I$157*(1+rvanilla)^0.5)-SUM($I262:AB262),(Input!$I$157*(1+rvanilla)^0.5)/A15stdlife))</f>
        <v>0</v>
      </c>
      <c r="AD262" s="164">
        <f>IF(A15stdlife="n/a","n/a",IF(AD$3&gt;(A15stdlife+$E262),(Input!$I$157*(1+rvanilla)^0.5)-SUM($I262:AC262),(Input!$I$157*(1+rvanilla)^0.5)/A15stdlife))</f>
        <v>0</v>
      </c>
      <c r="AE262" s="164">
        <f>IF(A15stdlife="n/a","n/a",IF(AE$3&gt;(A15stdlife+$E262),(Input!$I$157*(1+rvanilla)^0.5)-SUM($I262:AD262),(Input!$I$157*(1+rvanilla)^0.5)/A15stdlife))</f>
        <v>0</v>
      </c>
      <c r="AF262" s="164">
        <f>IF(A15stdlife="n/a","n/a",IF(AF$3&gt;(A15stdlife+$E262),(Input!$I$157*(1+rvanilla)^0.5)-SUM($I262:AE262),(Input!$I$157*(1+rvanilla)^0.5)/A15stdlife))</f>
        <v>0</v>
      </c>
      <c r="AG262" s="164">
        <f>IF(A15stdlife="n/a","n/a",IF(AG$3&gt;(A15stdlife+$E262),(Input!$I$157*(1+rvanilla)^0.5)-SUM($I262:AF262),(Input!$I$157*(1+rvanilla)^0.5)/A15stdlife))</f>
        <v>0</v>
      </c>
      <c r="AH262" s="164">
        <f>IF(A15stdlife="n/a","n/a",IF(AH$3&gt;(A15stdlife+$E262),(Input!$I$157*(1+rvanilla)^0.5)-SUM($I262:AG262),(Input!$I$157*(1+rvanilla)^0.5)/A15stdlife))</f>
        <v>0</v>
      </c>
      <c r="AI262" s="164">
        <f>IF(A15stdlife="n/a","n/a",IF(AI$3&gt;(A15stdlife+$E262),(Input!$I$157*(1+rvanilla)^0.5)-SUM($I262:AH262),(Input!$I$157*(1+rvanilla)^0.5)/A15stdlife))</f>
        <v>0</v>
      </c>
      <c r="AJ262" s="164">
        <f>IF(A15stdlife="n/a","n/a",IF(AJ$3&gt;(A15stdlife+$E262),(Input!$I$157*(1+rvanilla)^0.5)-SUM($I262:AI262),(Input!$I$157*(1+rvanilla)^0.5)/A15stdlife))</f>
        <v>0</v>
      </c>
      <c r="AK262" s="164">
        <f>IF(A15stdlife="n/a","n/a",IF(AK$3&gt;(A15stdlife+$E262),(Input!$I$157*(1+rvanilla)^0.5)-SUM($I262:AJ262),(Input!$I$157*(1+rvanilla)^0.5)/A15stdlife))</f>
        <v>0</v>
      </c>
      <c r="AL262" s="164">
        <f>IF(A15stdlife="n/a","n/a",IF(AL$3&gt;(A15stdlife+$E262),(Input!$I$157*(1+rvanilla)^0.5)-SUM($I262:AK262),(Input!$I$157*(1+rvanilla)^0.5)/A15stdlife))</f>
        <v>0</v>
      </c>
      <c r="AM262" s="164">
        <f>IF(A15stdlife="n/a","n/a",IF(AM$3&gt;(A15stdlife+$E262),(Input!$I$157*(1+rvanilla)^0.5)-SUM($I262:AL262),(Input!$I$157*(1+rvanilla)^0.5)/A15stdlife))</f>
        <v>0</v>
      </c>
      <c r="AN262" s="164">
        <f>IF(A15stdlife="n/a","n/a",IF(AN$3&gt;(A15stdlife+$E262),(Input!$I$157*(1+rvanilla)^0.5)-SUM($I262:AM262),(Input!$I$157*(1+rvanilla)^0.5)/A15stdlife))</f>
        <v>0</v>
      </c>
      <c r="AO262" s="164">
        <f>IF(A15stdlife="n/a","n/a",IF(AO$3&gt;(A15stdlife+$E262),(Input!$I$157*(1+rvanilla)^0.5)-SUM($I262:AN262),(Input!$I$157*(1+rvanilla)^0.5)/A15stdlife))</f>
        <v>0</v>
      </c>
      <c r="AP262" s="164">
        <f>IF(A15stdlife="n/a","n/a",IF(AP$3&gt;(A15stdlife+$E262),(Input!$I$157*(1+rvanilla)^0.5)-SUM($I262:AO262),(Input!$I$157*(1+rvanilla)^0.5)/A15stdlife))</f>
        <v>0</v>
      </c>
      <c r="AQ262" s="164">
        <f>IF(A15stdlife="n/a","n/a",IF(AQ$3&gt;(A15stdlife+$E262),(Input!$I$157*(1+rvanilla)^0.5)-SUM($I262:AP262),(Input!$I$157*(1+rvanilla)^0.5)/A15stdlife))</f>
        <v>0</v>
      </c>
      <c r="AR262" s="164">
        <f>IF(A15stdlife="n/a","n/a",IF(AR$3&gt;(A15stdlife+$E262),(Input!$I$157*(1+rvanilla)^0.5)-SUM($I262:AQ262),(Input!$I$157*(1+rvanilla)^0.5)/A15stdlife))</f>
        <v>0</v>
      </c>
      <c r="AS262" s="164">
        <f>IF(A15stdlife="n/a","n/a",IF(AS$3&gt;(A15stdlife+$E262),(Input!$I$157*(1+rvanilla)^0.5)-SUM($I262:AR262),(Input!$I$157*(1+rvanilla)^0.5)/A15stdlife))</f>
        <v>0</v>
      </c>
      <c r="AT262" s="164">
        <f>IF(A15stdlife="n/a","n/a",IF(AT$3&gt;(A15stdlife+$E262),(Input!$I$157*(1+rvanilla)^0.5)-SUM($I262:AS262),(Input!$I$157*(1+rvanilla)^0.5)/A15stdlife))</f>
        <v>0</v>
      </c>
      <c r="AU262" s="164">
        <f>IF(A15stdlife="n/a","n/a",IF(AU$3&gt;(A15stdlife+$E262),(Input!$I$157*(1+rvanilla)^0.5)-SUM($I262:AT262),(Input!$I$157*(1+rvanilla)^0.5)/A15stdlife))</f>
        <v>0</v>
      </c>
      <c r="AV262" s="164">
        <f>IF(A15stdlife="n/a","n/a",IF(AV$3&gt;(A15stdlife+$E262),(Input!$I$157*(1+rvanilla)^0.5)-SUM($I262:AU262),(Input!$I$157*(1+rvanilla)^0.5)/A15stdlife))</f>
        <v>0</v>
      </c>
      <c r="AW262" s="164">
        <f>IF(A15stdlife="n/a","n/a",IF(AW$3&gt;(A15stdlife+$E262),(Input!$I$157*(1+rvanilla)^0.5)-SUM($I262:AV262),(Input!$I$157*(1+rvanilla)^0.5)/A15stdlife))</f>
        <v>0</v>
      </c>
      <c r="AX262" s="164">
        <f>IF(A15stdlife="n/a","n/a",IF(AX$3&gt;(A15stdlife+$E262),(Input!$I$157*(1+rvanilla)^0.5)-SUM($I262:AW262),(Input!$I$157*(1+rvanilla)^0.5)/A15stdlife))</f>
        <v>0</v>
      </c>
      <c r="AY262" s="164">
        <f>IF(A15stdlife="n/a","n/a",IF(AY$3&gt;(A15stdlife+$E262),(Input!$I$157*(1+rvanilla)^0.5)-SUM($I262:AX262),(Input!$I$157*(1+rvanilla)^0.5)/A15stdlife))</f>
        <v>0</v>
      </c>
      <c r="AZ262" s="164">
        <f>IF(A15stdlife="n/a","n/a",IF(AZ$3&gt;(A15stdlife+$E262),(Input!$I$157*(1+rvanilla)^0.5)-SUM($I262:AY262),(Input!$I$157*(1+rvanilla)^0.5)/A15stdlife))</f>
        <v>0</v>
      </c>
      <c r="BA262" s="164">
        <f>IF(A15stdlife="n/a","n/a",IF(BA$3&gt;(A15stdlife+$E262),(Input!$I$157*(1+rvanilla)^0.5)-SUM($I262:AZ262),(Input!$I$157*(1+rvanilla)^0.5)/A15stdlife))</f>
        <v>0</v>
      </c>
      <c r="BB262" s="164">
        <f>IF(A15stdlife="n/a","n/a",IF(BB$3&gt;(A15stdlife+$E262),(Input!$I$157*(1+rvanilla)^0.5)-SUM($I262:BA262),(Input!$I$157*(1+rvanilla)^0.5)/A15stdlife))</f>
        <v>0</v>
      </c>
      <c r="BC262" s="164">
        <f>IF(A15stdlife="n/a","n/a",IF(BC$3&gt;(A15stdlife+$E262),(Input!$I$157*(1+rvanilla)^0.5)-SUM($I262:BB262),(Input!$I$157*(1+rvanilla)^0.5)/A15stdlife))</f>
        <v>0</v>
      </c>
      <c r="BD262" s="164">
        <f>IF(A15stdlife="n/a","n/a",IF(BD$3&gt;(A15stdlife+$E262),(Input!$I$157*(1+rvanilla)^0.5)-SUM($I262:BC262),(Input!$I$157*(1+rvanilla)^0.5)/A15stdlife))</f>
        <v>0</v>
      </c>
      <c r="BE262" s="164">
        <f>IF(A15stdlife="n/a","n/a",IF(BE$3&gt;(A15stdlife+$E262),(Input!$I$157*(1+rvanilla)^0.5)-SUM($I262:BD262),(Input!$I$157*(1+rvanilla)^0.5)/A15stdlife))</f>
        <v>0</v>
      </c>
      <c r="BF262" s="164">
        <f>IF(A15stdlife="n/a","n/a",IF(BF$3&gt;(A15stdlife+$E262),(Input!$I$157*(1+rvanilla)^0.5)-SUM($I262:BE262),(Input!$I$157*(1+rvanilla)^0.5)/A15stdlife))</f>
        <v>0</v>
      </c>
      <c r="BG262" s="164">
        <f>IF(A15stdlife="n/a","n/a",IF(BG$3&gt;(A15stdlife+$E262),(Input!$I$157*(1+rvanilla)^0.5)-SUM($I262:BF262),(Input!$I$157*(1+rvanilla)^0.5)/A15stdlife))</f>
        <v>0</v>
      </c>
      <c r="BH262" s="164">
        <f>IF(A15stdlife="n/a","n/a",IF(BH$3&gt;(A15stdlife+$E262),(Input!$I$157*(1+rvanilla)^0.5)-SUM($I262:BG262),(Input!$I$157*(1+rvanilla)^0.5)/A15stdlife))</f>
        <v>0</v>
      </c>
      <c r="BI262" s="164">
        <f>IF(A15stdlife="n/a","n/a",IF(BI$3&gt;(A15stdlife+$E262),(Input!$I$157*(1+rvanilla)^0.5)-SUM($I262:BH262),(Input!$I$157*(1+rvanilla)^0.5)/A15stdlife))</f>
        <v>0</v>
      </c>
      <c r="BJ262" s="18"/>
      <c r="BK262" s="18"/>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idden="1" outlineLevel="2">
      <c r="A263" s="18"/>
      <c r="B263" s="18"/>
      <c r="C263" s="36"/>
      <c r="D263" s="479"/>
      <c r="E263" s="283">
        <v>4</v>
      </c>
      <c r="F263" s="38"/>
      <c r="G263" s="391"/>
      <c r="H263" s="308"/>
      <c r="I263" s="308"/>
      <c r="J263" s="307"/>
      <c r="K263" s="164">
        <f>IF(A15stdlife="n/a","n/a",IF(K$3&gt;(A15stdlife+$E263),(Input!$J$157*(1+rvanilla)^0.5)-SUM($J263:J263),(Input!$J$157*(1+rvanilla)^0.5)/A15stdlife))</f>
        <v>0</v>
      </c>
      <c r="L263" s="164">
        <f>IF(A15stdlife="n/a","n/a",IF(L$3&gt;(A15stdlife+$E263),(Input!$J$157*(1+rvanilla)^0.5)-SUM($J263:K263),(Input!$J$157*(1+rvanilla)^0.5)/A15stdlife))</f>
        <v>0</v>
      </c>
      <c r="M263" s="164">
        <f>IF(A15stdlife="n/a","n/a",IF(M$3&gt;(A15stdlife+$E263),(Input!$J$157*(1+rvanilla)^0.5)-SUM($J263:L263),(Input!$J$157*(1+rvanilla)^0.5)/A15stdlife))</f>
        <v>0</v>
      </c>
      <c r="N263" s="164">
        <f>IF(A15stdlife="n/a","n/a",IF(N$3&gt;(A15stdlife+$E263),(Input!$J$157*(1+rvanilla)^0.5)-SUM($J263:M263),(Input!$J$157*(1+rvanilla)^0.5)/A15stdlife))</f>
        <v>0</v>
      </c>
      <c r="O263" s="164">
        <f>IF(A15stdlife="n/a","n/a",IF(O$3&gt;(A15stdlife+$E263),(Input!$J$157*(1+rvanilla)^0.5)-SUM($J263:N263),(Input!$J$157*(1+rvanilla)^0.5)/A15stdlife))</f>
        <v>0</v>
      </c>
      <c r="P263" s="164">
        <f>IF(A15stdlife="n/a","n/a",IF(P$3&gt;(A15stdlife+$E263),(Input!$J$157*(1+rvanilla)^0.5)-SUM($J263:O263),(Input!$J$157*(1+rvanilla)^0.5)/A15stdlife))</f>
        <v>0</v>
      </c>
      <c r="Q263" s="164">
        <f>IF(A15stdlife="n/a","n/a",IF(Q$3&gt;(A15stdlife+$E263),(Input!$J$157*(1+rvanilla)^0.5)-SUM($J263:P263),(Input!$J$157*(1+rvanilla)^0.5)/A15stdlife))</f>
        <v>0</v>
      </c>
      <c r="R263" s="164">
        <f>IF(A15stdlife="n/a","n/a",IF(R$3&gt;(A15stdlife+$E263),(Input!$J$157*(1+rvanilla)^0.5)-SUM($J263:Q263),(Input!$J$157*(1+rvanilla)^0.5)/A15stdlife))</f>
        <v>0</v>
      </c>
      <c r="S263" s="164">
        <f>IF(A15stdlife="n/a","n/a",IF(S$3&gt;(A15stdlife+$E263),(Input!$J$157*(1+rvanilla)^0.5)-SUM($J263:R263),(Input!$J$157*(1+rvanilla)^0.5)/A15stdlife))</f>
        <v>0</v>
      </c>
      <c r="T263" s="164">
        <f>IF(A15stdlife="n/a","n/a",IF(T$3&gt;(A15stdlife+$E263),(Input!$J$157*(1+rvanilla)^0.5)-SUM($J263:S263),(Input!$J$157*(1+rvanilla)^0.5)/A15stdlife))</f>
        <v>0</v>
      </c>
      <c r="U263" s="164">
        <f>IF(A15stdlife="n/a","n/a",IF(U$3&gt;(A15stdlife+$E263),(Input!$J$157*(1+rvanilla)^0.5)-SUM($J263:T263),(Input!$J$157*(1+rvanilla)^0.5)/A15stdlife))</f>
        <v>0</v>
      </c>
      <c r="V263" s="164">
        <f>IF(A15stdlife="n/a","n/a",IF(V$3&gt;(A15stdlife+$E263),(Input!$J$157*(1+rvanilla)^0.5)-SUM($J263:U263),(Input!$J$157*(1+rvanilla)^0.5)/A15stdlife))</f>
        <v>0</v>
      </c>
      <c r="W263" s="164">
        <f>IF(A15stdlife="n/a","n/a",IF(W$3&gt;(A15stdlife+$E263),(Input!$J$157*(1+rvanilla)^0.5)-SUM($J263:V263),(Input!$J$157*(1+rvanilla)^0.5)/A15stdlife))</f>
        <v>0</v>
      </c>
      <c r="X263" s="164">
        <f>IF(A15stdlife="n/a","n/a",IF(X$3&gt;(A15stdlife+$E263),(Input!$J$157*(1+rvanilla)^0.5)-SUM($J263:W263),(Input!$J$157*(1+rvanilla)^0.5)/A15stdlife))</f>
        <v>0</v>
      </c>
      <c r="Y263" s="164">
        <f>IF(A15stdlife="n/a","n/a",IF(Y$3&gt;(A15stdlife+$E263),(Input!$J$157*(1+rvanilla)^0.5)-SUM($J263:X263),(Input!$J$157*(1+rvanilla)^0.5)/A15stdlife))</f>
        <v>0</v>
      </c>
      <c r="Z263" s="164">
        <f>IF(A15stdlife="n/a","n/a",IF(Z$3&gt;(A15stdlife+$E263),(Input!$J$157*(1+rvanilla)^0.5)-SUM($J263:Y263),(Input!$J$157*(1+rvanilla)^0.5)/A15stdlife))</f>
        <v>0</v>
      </c>
      <c r="AA263" s="164">
        <f>IF(A15stdlife="n/a","n/a",IF(AA$3&gt;(A15stdlife+$E263),(Input!$J$157*(1+rvanilla)^0.5)-SUM($J263:Z263),(Input!$J$157*(1+rvanilla)^0.5)/A15stdlife))</f>
        <v>0</v>
      </c>
      <c r="AB263" s="164">
        <f>IF(A15stdlife="n/a","n/a",IF(AB$3&gt;(A15stdlife+$E263),(Input!$J$157*(1+rvanilla)^0.5)-SUM($J263:AA263),(Input!$J$157*(1+rvanilla)^0.5)/A15stdlife))</f>
        <v>0</v>
      </c>
      <c r="AC263" s="164">
        <f>IF(A15stdlife="n/a","n/a",IF(AC$3&gt;(A15stdlife+$E263),(Input!$J$157*(1+rvanilla)^0.5)-SUM($J263:AB263),(Input!$J$157*(1+rvanilla)^0.5)/A15stdlife))</f>
        <v>0</v>
      </c>
      <c r="AD263" s="164">
        <f>IF(A15stdlife="n/a","n/a",IF(AD$3&gt;(A15stdlife+$E263),(Input!$J$157*(1+rvanilla)^0.5)-SUM($J263:AC263),(Input!$J$157*(1+rvanilla)^0.5)/A15stdlife))</f>
        <v>0</v>
      </c>
      <c r="AE263" s="164">
        <f>IF(A15stdlife="n/a","n/a",IF(AE$3&gt;(A15stdlife+$E263),(Input!$J$157*(1+rvanilla)^0.5)-SUM($J263:AD263),(Input!$J$157*(1+rvanilla)^0.5)/A15stdlife))</f>
        <v>0</v>
      </c>
      <c r="AF263" s="164">
        <f>IF(A15stdlife="n/a","n/a",IF(AF$3&gt;(A15stdlife+$E263),(Input!$J$157*(1+rvanilla)^0.5)-SUM($J263:AE263),(Input!$J$157*(1+rvanilla)^0.5)/A15stdlife))</f>
        <v>0</v>
      </c>
      <c r="AG263" s="164">
        <f>IF(A15stdlife="n/a","n/a",IF(AG$3&gt;(A15stdlife+$E263),(Input!$J$157*(1+rvanilla)^0.5)-SUM($J263:AF263),(Input!$J$157*(1+rvanilla)^0.5)/A15stdlife))</f>
        <v>0</v>
      </c>
      <c r="AH263" s="164">
        <f>IF(A15stdlife="n/a","n/a",IF(AH$3&gt;(A15stdlife+$E263),(Input!$J$157*(1+rvanilla)^0.5)-SUM($J263:AG263),(Input!$J$157*(1+rvanilla)^0.5)/A15stdlife))</f>
        <v>0</v>
      </c>
      <c r="AI263" s="164">
        <f>IF(A15stdlife="n/a","n/a",IF(AI$3&gt;(A15stdlife+$E263),(Input!$J$157*(1+rvanilla)^0.5)-SUM($J263:AH263),(Input!$J$157*(1+rvanilla)^0.5)/A15stdlife))</f>
        <v>0</v>
      </c>
      <c r="AJ263" s="164">
        <f>IF(A15stdlife="n/a","n/a",IF(AJ$3&gt;(A15stdlife+$E263),(Input!$J$157*(1+rvanilla)^0.5)-SUM($J263:AI263),(Input!$J$157*(1+rvanilla)^0.5)/A15stdlife))</f>
        <v>0</v>
      </c>
      <c r="AK263" s="164">
        <f>IF(A15stdlife="n/a","n/a",IF(AK$3&gt;(A15stdlife+$E263),(Input!$J$157*(1+rvanilla)^0.5)-SUM($J263:AJ263),(Input!$J$157*(1+rvanilla)^0.5)/A15stdlife))</f>
        <v>0</v>
      </c>
      <c r="AL263" s="164">
        <f>IF(A15stdlife="n/a","n/a",IF(AL$3&gt;(A15stdlife+$E263),(Input!$J$157*(1+rvanilla)^0.5)-SUM($J263:AK263),(Input!$J$157*(1+rvanilla)^0.5)/A15stdlife))</f>
        <v>0</v>
      </c>
      <c r="AM263" s="164">
        <f>IF(A15stdlife="n/a","n/a",IF(AM$3&gt;(A15stdlife+$E263),(Input!$J$157*(1+rvanilla)^0.5)-SUM($J263:AL263),(Input!$J$157*(1+rvanilla)^0.5)/A15stdlife))</f>
        <v>0</v>
      </c>
      <c r="AN263" s="164">
        <f>IF(A15stdlife="n/a","n/a",IF(AN$3&gt;(A15stdlife+$E263),(Input!$J$157*(1+rvanilla)^0.5)-SUM($J263:AM263),(Input!$J$157*(1+rvanilla)^0.5)/A15stdlife))</f>
        <v>0</v>
      </c>
      <c r="AO263" s="164">
        <f>IF(A15stdlife="n/a","n/a",IF(AO$3&gt;(A15stdlife+$E263),(Input!$J$157*(1+rvanilla)^0.5)-SUM($J263:AN263),(Input!$J$157*(1+rvanilla)^0.5)/A15stdlife))</f>
        <v>0</v>
      </c>
      <c r="AP263" s="164">
        <f>IF(A15stdlife="n/a","n/a",IF(AP$3&gt;(A15stdlife+$E263),(Input!$J$157*(1+rvanilla)^0.5)-SUM($J263:AO263),(Input!$J$157*(1+rvanilla)^0.5)/A15stdlife))</f>
        <v>0</v>
      </c>
      <c r="AQ263" s="164">
        <f>IF(A15stdlife="n/a","n/a",IF(AQ$3&gt;(A15stdlife+$E263),(Input!$J$157*(1+rvanilla)^0.5)-SUM($J263:AP263),(Input!$J$157*(1+rvanilla)^0.5)/A15stdlife))</f>
        <v>0</v>
      </c>
      <c r="AR263" s="164">
        <f>IF(A15stdlife="n/a","n/a",IF(AR$3&gt;(A15stdlife+$E263),(Input!$J$157*(1+rvanilla)^0.5)-SUM($J263:AQ263),(Input!$J$157*(1+rvanilla)^0.5)/A15stdlife))</f>
        <v>0</v>
      </c>
      <c r="AS263" s="164">
        <f>IF(A15stdlife="n/a","n/a",IF(AS$3&gt;(A15stdlife+$E263),(Input!$J$157*(1+rvanilla)^0.5)-SUM($J263:AR263),(Input!$J$157*(1+rvanilla)^0.5)/A15stdlife))</f>
        <v>0</v>
      </c>
      <c r="AT263" s="164">
        <f>IF(A15stdlife="n/a","n/a",IF(AT$3&gt;(A15stdlife+$E263),(Input!$J$157*(1+rvanilla)^0.5)-SUM($J263:AS263),(Input!$J$157*(1+rvanilla)^0.5)/A15stdlife))</f>
        <v>0</v>
      </c>
      <c r="AU263" s="164">
        <f>IF(A15stdlife="n/a","n/a",IF(AU$3&gt;(A15stdlife+$E263),(Input!$J$157*(1+rvanilla)^0.5)-SUM($J263:AT263),(Input!$J$157*(1+rvanilla)^0.5)/A15stdlife))</f>
        <v>0</v>
      </c>
      <c r="AV263" s="164">
        <f>IF(A15stdlife="n/a","n/a",IF(AV$3&gt;(A15stdlife+$E263),(Input!$J$157*(1+rvanilla)^0.5)-SUM($J263:AU263),(Input!$J$157*(1+rvanilla)^0.5)/A15stdlife))</f>
        <v>0</v>
      </c>
      <c r="AW263" s="164">
        <f>IF(A15stdlife="n/a","n/a",IF(AW$3&gt;(A15stdlife+$E263),(Input!$J$157*(1+rvanilla)^0.5)-SUM($J263:AV263),(Input!$J$157*(1+rvanilla)^0.5)/A15stdlife))</f>
        <v>0</v>
      </c>
      <c r="AX263" s="164">
        <f>IF(A15stdlife="n/a","n/a",IF(AX$3&gt;(A15stdlife+$E263),(Input!$J$157*(1+rvanilla)^0.5)-SUM($J263:AW263),(Input!$J$157*(1+rvanilla)^0.5)/A15stdlife))</f>
        <v>0</v>
      </c>
      <c r="AY263" s="164">
        <f>IF(A15stdlife="n/a","n/a",IF(AY$3&gt;(A15stdlife+$E263),(Input!$J$157*(1+rvanilla)^0.5)-SUM($J263:AX263),(Input!$J$157*(1+rvanilla)^0.5)/A15stdlife))</f>
        <v>0</v>
      </c>
      <c r="AZ263" s="164">
        <f>IF(A15stdlife="n/a","n/a",IF(AZ$3&gt;(A15stdlife+$E263),(Input!$J$157*(1+rvanilla)^0.5)-SUM($J263:AY263),(Input!$J$157*(1+rvanilla)^0.5)/A15stdlife))</f>
        <v>0</v>
      </c>
      <c r="BA263" s="164">
        <f>IF(A15stdlife="n/a","n/a",IF(BA$3&gt;(A15stdlife+$E263),(Input!$J$157*(1+rvanilla)^0.5)-SUM($J263:AZ263),(Input!$J$157*(1+rvanilla)^0.5)/A15stdlife))</f>
        <v>0</v>
      </c>
      <c r="BB263" s="164">
        <f>IF(A15stdlife="n/a","n/a",IF(BB$3&gt;(A15stdlife+$E263),(Input!$J$157*(1+rvanilla)^0.5)-SUM($J263:BA263),(Input!$J$157*(1+rvanilla)^0.5)/A15stdlife))</f>
        <v>0</v>
      </c>
      <c r="BC263" s="164">
        <f>IF(A15stdlife="n/a","n/a",IF(BC$3&gt;(A15stdlife+$E263),(Input!$J$157*(1+rvanilla)^0.5)-SUM($J263:BB263),(Input!$J$157*(1+rvanilla)^0.5)/A15stdlife))</f>
        <v>0</v>
      </c>
      <c r="BD263" s="164">
        <f>IF(A15stdlife="n/a","n/a",IF(BD$3&gt;(A15stdlife+$E263),(Input!$J$157*(1+rvanilla)^0.5)-SUM($J263:BC263),(Input!$J$157*(1+rvanilla)^0.5)/A15stdlife))</f>
        <v>0</v>
      </c>
      <c r="BE263" s="164">
        <f>IF(A15stdlife="n/a","n/a",IF(BE$3&gt;(A15stdlife+$E263),(Input!$J$157*(1+rvanilla)^0.5)-SUM($J263:BD263),(Input!$J$157*(1+rvanilla)^0.5)/A15stdlife))</f>
        <v>0</v>
      </c>
      <c r="BF263" s="164">
        <f>IF(A15stdlife="n/a","n/a",IF(BF$3&gt;(A15stdlife+$E263),(Input!$J$157*(1+rvanilla)^0.5)-SUM($J263:BE263),(Input!$J$157*(1+rvanilla)^0.5)/A15stdlife))</f>
        <v>0</v>
      </c>
      <c r="BG263" s="164">
        <f>IF(A15stdlife="n/a","n/a",IF(BG$3&gt;(A15stdlife+$E263),(Input!$J$157*(1+rvanilla)^0.5)-SUM($J263:BF263),(Input!$J$157*(1+rvanilla)^0.5)/A15stdlife))</f>
        <v>0</v>
      </c>
      <c r="BH263" s="164">
        <f>IF(A15stdlife="n/a","n/a",IF(BH$3&gt;(A15stdlife+$E263),(Input!$J$157*(1+rvanilla)^0.5)-SUM($J263:BG263),(Input!$J$157*(1+rvanilla)^0.5)/A15stdlife))</f>
        <v>0</v>
      </c>
      <c r="BI263" s="164">
        <f>IF(A15stdlife="n/a","n/a",IF(BI$3&gt;(A15stdlife+$E263),(Input!$J$157*(1+rvanilla)^0.5)-SUM($J263:BH263),(Input!$J$157*(1+rvanilla)^0.5)/A15stdlife))</f>
        <v>0</v>
      </c>
      <c r="BJ263" s="18"/>
      <c r="BK263" s="18"/>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idden="1" outlineLevel="2">
      <c r="A264" s="18"/>
      <c r="B264" s="18"/>
      <c r="C264" s="36"/>
      <c r="D264" s="479"/>
      <c r="E264" s="283">
        <v>5</v>
      </c>
      <c r="F264" s="38"/>
      <c r="G264" s="391"/>
      <c r="H264" s="308"/>
      <c r="I264" s="308"/>
      <c r="J264" s="308"/>
      <c r="K264" s="307"/>
      <c r="L264" s="164">
        <f>IF(A15stdlife="n/a","n/a",IF(L$3&gt;(A15stdlife+$E264),(Input!$K$157*(1+rvanilla)^0.5)-SUM($K264:K264),(Input!$K$157*(1+rvanilla)^0.5)/A15stdlife))</f>
        <v>0</v>
      </c>
      <c r="M264" s="164">
        <f>IF(A15stdlife="n/a","n/a",IF(M$3&gt;(A15stdlife+$E264),(Input!$K$157*(1+rvanilla)^0.5)-SUM($K264:L264),(Input!$K$157*(1+rvanilla)^0.5)/A15stdlife))</f>
        <v>0</v>
      </c>
      <c r="N264" s="164">
        <f>IF(A15stdlife="n/a","n/a",IF(N$3&gt;(A15stdlife+$E264),(Input!$K$157*(1+rvanilla)^0.5)-SUM($K264:M264),(Input!$K$157*(1+rvanilla)^0.5)/A15stdlife))</f>
        <v>0</v>
      </c>
      <c r="O264" s="164">
        <f>IF(A15stdlife="n/a","n/a",IF(O$3&gt;(A15stdlife+$E264),(Input!$K$157*(1+rvanilla)^0.5)-SUM($K264:N264),(Input!$K$157*(1+rvanilla)^0.5)/A15stdlife))</f>
        <v>0</v>
      </c>
      <c r="P264" s="164">
        <f>IF(A15stdlife="n/a","n/a",IF(P$3&gt;(A15stdlife+$E264),(Input!$K$157*(1+rvanilla)^0.5)-SUM($K264:O264),(Input!$K$157*(1+rvanilla)^0.5)/A15stdlife))</f>
        <v>0</v>
      </c>
      <c r="Q264" s="164">
        <f>IF(A15stdlife="n/a","n/a",IF(Q$3&gt;(A15stdlife+$E264),(Input!$K$157*(1+rvanilla)^0.5)-SUM($K264:P264),(Input!$K$157*(1+rvanilla)^0.5)/A15stdlife))</f>
        <v>0</v>
      </c>
      <c r="R264" s="164">
        <f>IF(A15stdlife="n/a","n/a",IF(R$3&gt;(A15stdlife+$E264),(Input!$K$157*(1+rvanilla)^0.5)-SUM($K264:Q264),(Input!$K$157*(1+rvanilla)^0.5)/A15stdlife))</f>
        <v>0</v>
      </c>
      <c r="S264" s="164">
        <f>IF(A15stdlife="n/a","n/a",IF(S$3&gt;(A15stdlife+$E264),(Input!$K$157*(1+rvanilla)^0.5)-SUM($K264:R264),(Input!$K$157*(1+rvanilla)^0.5)/A15stdlife))</f>
        <v>0</v>
      </c>
      <c r="T264" s="164">
        <f>IF(A15stdlife="n/a","n/a",IF(T$3&gt;(A15stdlife+$E264),(Input!$K$157*(1+rvanilla)^0.5)-SUM($K264:S264),(Input!$K$157*(1+rvanilla)^0.5)/A15stdlife))</f>
        <v>0</v>
      </c>
      <c r="U264" s="164">
        <f>IF(A15stdlife="n/a","n/a",IF(U$3&gt;(A15stdlife+$E264),(Input!$K$157*(1+rvanilla)^0.5)-SUM($K264:T264),(Input!$K$157*(1+rvanilla)^0.5)/A15stdlife))</f>
        <v>0</v>
      </c>
      <c r="V264" s="164">
        <f>IF(A15stdlife="n/a","n/a",IF(V$3&gt;(A15stdlife+$E264),(Input!$K$157*(1+rvanilla)^0.5)-SUM($K264:U264),(Input!$K$157*(1+rvanilla)^0.5)/A15stdlife))</f>
        <v>0</v>
      </c>
      <c r="W264" s="164">
        <f>IF(A15stdlife="n/a","n/a",IF(W$3&gt;(A15stdlife+$E264),(Input!$K$157*(1+rvanilla)^0.5)-SUM($K264:V264),(Input!$K$157*(1+rvanilla)^0.5)/A15stdlife))</f>
        <v>0</v>
      </c>
      <c r="X264" s="164">
        <f>IF(A15stdlife="n/a","n/a",IF(X$3&gt;(A15stdlife+$E264),(Input!$K$157*(1+rvanilla)^0.5)-SUM($K264:W264),(Input!$K$157*(1+rvanilla)^0.5)/A15stdlife))</f>
        <v>0</v>
      </c>
      <c r="Y264" s="164">
        <f>IF(A15stdlife="n/a","n/a",IF(Y$3&gt;(A15stdlife+$E264),(Input!$K$157*(1+rvanilla)^0.5)-SUM($K264:X264),(Input!$K$157*(1+rvanilla)^0.5)/A15stdlife))</f>
        <v>0</v>
      </c>
      <c r="Z264" s="164">
        <f>IF(A15stdlife="n/a","n/a",IF(Z$3&gt;(A15stdlife+$E264),(Input!$K$157*(1+rvanilla)^0.5)-SUM($K264:Y264),(Input!$K$157*(1+rvanilla)^0.5)/A15stdlife))</f>
        <v>0</v>
      </c>
      <c r="AA264" s="164">
        <f>IF(A15stdlife="n/a","n/a",IF(AA$3&gt;(A15stdlife+$E264),(Input!$K$157*(1+rvanilla)^0.5)-SUM($K264:Z264),(Input!$K$157*(1+rvanilla)^0.5)/A15stdlife))</f>
        <v>0</v>
      </c>
      <c r="AB264" s="164">
        <f>IF(A15stdlife="n/a","n/a",IF(AB$3&gt;(A15stdlife+$E264),(Input!$K$157*(1+rvanilla)^0.5)-SUM($K264:AA264),(Input!$K$157*(1+rvanilla)^0.5)/A15stdlife))</f>
        <v>0</v>
      </c>
      <c r="AC264" s="164">
        <f>IF(A15stdlife="n/a","n/a",IF(AC$3&gt;(A15stdlife+$E264),(Input!$K$157*(1+rvanilla)^0.5)-SUM($K264:AB264),(Input!$K$157*(1+rvanilla)^0.5)/A15stdlife))</f>
        <v>0</v>
      </c>
      <c r="AD264" s="164">
        <f>IF(A15stdlife="n/a","n/a",IF(AD$3&gt;(A15stdlife+$E264),(Input!$K$157*(1+rvanilla)^0.5)-SUM($K264:AC264),(Input!$K$157*(1+rvanilla)^0.5)/A15stdlife))</f>
        <v>0</v>
      </c>
      <c r="AE264" s="164">
        <f>IF(A15stdlife="n/a","n/a",IF(AE$3&gt;(A15stdlife+$E264),(Input!$K$157*(1+rvanilla)^0.5)-SUM($K264:AD264),(Input!$K$157*(1+rvanilla)^0.5)/A15stdlife))</f>
        <v>0</v>
      </c>
      <c r="AF264" s="164">
        <f>IF(A15stdlife="n/a","n/a",IF(AF$3&gt;(A15stdlife+$E264),(Input!$K$157*(1+rvanilla)^0.5)-SUM($K264:AE264),(Input!$K$157*(1+rvanilla)^0.5)/A15stdlife))</f>
        <v>0</v>
      </c>
      <c r="AG264" s="164">
        <f>IF(A15stdlife="n/a","n/a",IF(AG$3&gt;(A15stdlife+$E264),(Input!$K$157*(1+rvanilla)^0.5)-SUM($K264:AF264),(Input!$K$157*(1+rvanilla)^0.5)/A15stdlife))</f>
        <v>0</v>
      </c>
      <c r="AH264" s="164">
        <f>IF(A15stdlife="n/a","n/a",IF(AH$3&gt;(A15stdlife+$E264),(Input!$K$157*(1+rvanilla)^0.5)-SUM($K264:AG264),(Input!$K$157*(1+rvanilla)^0.5)/A15stdlife))</f>
        <v>0</v>
      </c>
      <c r="AI264" s="164">
        <f>IF(A15stdlife="n/a","n/a",IF(AI$3&gt;(A15stdlife+$E264),(Input!$K$157*(1+rvanilla)^0.5)-SUM($K264:AH264),(Input!$K$157*(1+rvanilla)^0.5)/A15stdlife))</f>
        <v>0</v>
      </c>
      <c r="AJ264" s="164">
        <f>IF(A15stdlife="n/a","n/a",IF(AJ$3&gt;(A15stdlife+$E264),(Input!$K$157*(1+rvanilla)^0.5)-SUM($K264:AI264),(Input!$K$157*(1+rvanilla)^0.5)/A15stdlife))</f>
        <v>0</v>
      </c>
      <c r="AK264" s="164">
        <f>IF(A15stdlife="n/a","n/a",IF(AK$3&gt;(A15stdlife+$E264),(Input!$K$157*(1+rvanilla)^0.5)-SUM($K264:AJ264),(Input!$K$157*(1+rvanilla)^0.5)/A15stdlife))</f>
        <v>0</v>
      </c>
      <c r="AL264" s="164">
        <f>IF(A15stdlife="n/a","n/a",IF(AL$3&gt;(A15stdlife+$E264),(Input!$K$157*(1+rvanilla)^0.5)-SUM($K264:AK264),(Input!$K$157*(1+rvanilla)^0.5)/A15stdlife))</f>
        <v>0</v>
      </c>
      <c r="AM264" s="164">
        <f>IF(A15stdlife="n/a","n/a",IF(AM$3&gt;(A15stdlife+$E264),(Input!$K$157*(1+rvanilla)^0.5)-SUM($K264:AL264),(Input!$K$157*(1+rvanilla)^0.5)/A15stdlife))</f>
        <v>0</v>
      </c>
      <c r="AN264" s="164">
        <f>IF(A15stdlife="n/a","n/a",IF(AN$3&gt;(A15stdlife+$E264),(Input!$K$157*(1+rvanilla)^0.5)-SUM($K264:AM264),(Input!$K$157*(1+rvanilla)^0.5)/A15stdlife))</f>
        <v>0</v>
      </c>
      <c r="AO264" s="164">
        <f>IF(A15stdlife="n/a","n/a",IF(AO$3&gt;(A15stdlife+$E264),(Input!$K$157*(1+rvanilla)^0.5)-SUM($K264:AN264),(Input!$K$157*(1+rvanilla)^0.5)/A15stdlife))</f>
        <v>0</v>
      </c>
      <c r="AP264" s="164">
        <f>IF(A15stdlife="n/a","n/a",IF(AP$3&gt;(A15stdlife+$E264),(Input!$K$157*(1+rvanilla)^0.5)-SUM($K264:AO264),(Input!$K$157*(1+rvanilla)^0.5)/A15stdlife))</f>
        <v>0</v>
      </c>
      <c r="AQ264" s="164">
        <f>IF(A15stdlife="n/a","n/a",IF(AQ$3&gt;(A15stdlife+$E264),(Input!$K$157*(1+rvanilla)^0.5)-SUM($K264:AP264),(Input!$K$157*(1+rvanilla)^0.5)/A15stdlife))</f>
        <v>0</v>
      </c>
      <c r="AR264" s="164">
        <f>IF(A15stdlife="n/a","n/a",IF(AR$3&gt;(A15stdlife+$E264),(Input!$K$157*(1+rvanilla)^0.5)-SUM($K264:AQ264),(Input!$K$157*(1+rvanilla)^0.5)/A15stdlife))</f>
        <v>0</v>
      </c>
      <c r="AS264" s="164">
        <f>IF(A15stdlife="n/a","n/a",IF(AS$3&gt;(A15stdlife+$E264),(Input!$K$157*(1+rvanilla)^0.5)-SUM($K264:AR264),(Input!$K$157*(1+rvanilla)^0.5)/A15stdlife))</f>
        <v>0</v>
      </c>
      <c r="AT264" s="164">
        <f>IF(A15stdlife="n/a","n/a",IF(AT$3&gt;(A15stdlife+$E264),(Input!$K$157*(1+rvanilla)^0.5)-SUM($K264:AS264),(Input!$K$157*(1+rvanilla)^0.5)/A15stdlife))</f>
        <v>0</v>
      </c>
      <c r="AU264" s="164">
        <f>IF(A15stdlife="n/a","n/a",IF(AU$3&gt;(A15stdlife+$E264),(Input!$K$157*(1+rvanilla)^0.5)-SUM($K264:AT264),(Input!$K$157*(1+rvanilla)^0.5)/A15stdlife))</f>
        <v>0</v>
      </c>
      <c r="AV264" s="164">
        <f>IF(A15stdlife="n/a","n/a",IF(AV$3&gt;(A15stdlife+$E264),(Input!$K$157*(1+rvanilla)^0.5)-SUM($K264:AU264),(Input!$K$157*(1+rvanilla)^0.5)/A15stdlife))</f>
        <v>0</v>
      </c>
      <c r="AW264" s="164">
        <f>IF(A15stdlife="n/a","n/a",IF(AW$3&gt;(A15stdlife+$E264),(Input!$K$157*(1+rvanilla)^0.5)-SUM($K264:AV264),(Input!$K$157*(1+rvanilla)^0.5)/A15stdlife))</f>
        <v>0</v>
      </c>
      <c r="AX264" s="164">
        <f>IF(A15stdlife="n/a","n/a",IF(AX$3&gt;(A15stdlife+$E264),(Input!$K$157*(1+rvanilla)^0.5)-SUM($K264:AW264),(Input!$K$157*(1+rvanilla)^0.5)/A15stdlife))</f>
        <v>0</v>
      </c>
      <c r="AY264" s="164">
        <f>IF(A15stdlife="n/a","n/a",IF(AY$3&gt;(A15stdlife+$E264),(Input!$K$157*(1+rvanilla)^0.5)-SUM($K264:AX264),(Input!$K$157*(1+rvanilla)^0.5)/A15stdlife))</f>
        <v>0</v>
      </c>
      <c r="AZ264" s="164">
        <f>IF(A15stdlife="n/a","n/a",IF(AZ$3&gt;(A15stdlife+$E264),(Input!$K$157*(1+rvanilla)^0.5)-SUM($K264:AY264),(Input!$K$157*(1+rvanilla)^0.5)/A15stdlife))</f>
        <v>0</v>
      </c>
      <c r="BA264" s="164">
        <f>IF(A15stdlife="n/a","n/a",IF(BA$3&gt;(A15stdlife+$E264),(Input!$K$157*(1+rvanilla)^0.5)-SUM($K264:AZ264),(Input!$K$157*(1+rvanilla)^0.5)/A15stdlife))</f>
        <v>0</v>
      </c>
      <c r="BB264" s="164">
        <f>IF(A15stdlife="n/a","n/a",IF(BB$3&gt;(A15stdlife+$E264),(Input!$K$157*(1+rvanilla)^0.5)-SUM($K264:BA264),(Input!$K$157*(1+rvanilla)^0.5)/A15stdlife))</f>
        <v>0</v>
      </c>
      <c r="BC264" s="164">
        <f>IF(A15stdlife="n/a","n/a",IF(BC$3&gt;(A15stdlife+$E264),(Input!$K$157*(1+rvanilla)^0.5)-SUM($K264:BB264),(Input!$K$157*(1+rvanilla)^0.5)/A15stdlife))</f>
        <v>0</v>
      </c>
      <c r="BD264" s="164">
        <f>IF(A15stdlife="n/a","n/a",IF(BD$3&gt;(A15stdlife+$E264),(Input!$K$157*(1+rvanilla)^0.5)-SUM($K264:BC264),(Input!$K$157*(1+rvanilla)^0.5)/A15stdlife))</f>
        <v>0</v>
      </c>
      <c r="BE264" s="164">
        <f>IF(A15stdlife="n/a","n/a",IF(BE$3&gt;(A15stdlife+$E264),(Input!$K$157*(1+rvanilla)^0.5)-SUM($K264:BD264),(Input!$K$157*(1+rvanilla)^0.5)/A15stdlife))</f>
        <v>0</v>
      </c>
      <c r="BF264" s="164">
        <f>IF(A15stdlife="n/a","n/a",IF(BF$3&gt;(A15stdlife+$E264),(Input!$K$157*(1+rvanilla)^0.5)-SUM($K264:BE264),(Input!$K$157*(1+rvanilla)^0.5)/A15stdlife))</f>
        <v>0</v>
      </c>
      <c r="BG264" s="164">
        <f>IF(A15stdlife="n/a","n/a",IF(BG$3&gt;(A15stdlife+$E264),(Input!$K$157*(1+rvanilla)^0.5)-SUM($K264:BF264),(Input!$K$157*(1+rvanilla)^0.5)/A15stdlife))</f>
        <v>0</v>
      </c>
      <c r="BH264" s="164">
        <f>IF(A15stdlife="n/a","n/a",IF(BH$3&gt;(A15stdlife+$E264),(Input!$K$157*(1+rvanilla)^0.5)-SUM($K264:BG264),(Input!$K$157*(1+rvanilla)^0.5)/A15stdlife))</f>
        <v>0</v>
      </c>
      <c r="BI264" s="164">
        <f>IF(A15stdlife="n/a","n/a",IF(BI$3&gt;(A15stdlife+$E264),(Input!$K$157*(1+rvanilla)^0.5)-SUM($K264:BH264),(Input!$K$157*(1+rvanilla)^0.5)/A15stdlife))</f>
        <v>0</v>
      </c>
      <c r="BJ264" s="18"/>
      <c r="BK264" s="18"/>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idden="1" outlineLevel="2">
      <c r="A265" s="18"/>
      <c r="B265" s="18"/>
      <c r="C265" s="36"/>
      <c r="D265" s="479"/>
      <c r="E265" s="283">
        <v>6</v>
      </c>
      <c r="F265" s="38"/>
      <c r="G265" s="391"/>
      <c r="H265" s="308"/>
      <c r="I265" s="308"/>
      <c r="J265" s="308"/>
      <c r="K265" s="308"/>
      <c r="L265" s="307"/>
      <c r="M265" s="164">
        <f>IF(A15stdlife="n/a","n/a",IF(M$3&gt;(A15stdlife+$E265),(Input!$L$157*(1+rvanilla)^0.5)-SUM($L265:L265),(Input!$L$157*(1+rvanilla)^0.5)/A15stdlife))</f>
        <v>0</v>
      </c>
      <c r="N265" s="164">
        <f>IF(A15stdlife="n/a","n/a",IF(N$3&gt;(A15stdlife+$E265),(Input!$L$157*(1+rvanilla)^0.5)-SUM($L265:M265),(Input!$L$157*(1+rvanilla)^0.5)/A15stdlife))</f>
        <v>0</v>
      </c>
      <c r="O265" s="164">
        <f>IF(A15stdlife="n/a","n/a",IF(O$3&gt;(A15stdlife+$E265),(Input!$L$157*(1+rvanilla)^0.5)-SUM($L265:N265),(Input!$L$157*(1+rvanilla)^0.5)/A15stdlife))</f>
        <v>0</v>
      </c>
      <c r="P265" s="164">
        <f>IF(A15stdlife="n/a","n/a",IF(P$3&gt;(A15stdlife+$E265),(Input!$L$157*(1+rvanilla)^0.5)-SUM($L265:O265),(Input!$L$157*(1+rvanilla)^0.5)/A15stdlife))</f>
        <v>0</v>
      </c>
      <c r="Q265" s="164">
        <f>IF(A15stdlife="n/a","n/a",IF(Q$3&gt;(A15stdlife+$E265),(Input!$L$157*(1+rvanilla)^0.5)-SUM($L265:P265),(Input!$L$157*(1+rvanilla)^0.5)/A15stdlife))</f>
        <v>0</v>
      </c>
      <c r="R265" s="164">
        <f>IF(A15stdlife="n/a","n/a",IF(R$3&gt;(A15stdlife+$E265),(Input!$L$157*(1+rvanilla)^0.5)-SUM($L265:Q265),(Input!$L$157*(1+rvanilla)^0.5)/A15stdlife))</f>
        <v>0</v>
      </c>
      <c r="S265" s="164">
        <f>IF(A15stdlife="n/a","n/a",IF(S$3&gt;(A15stdlife+$E265),(Input!$L$157*(1+rvanilla)^0.5)-SUM($L265:R265),(Input!$L$157*(1+rvanilla)^0.5)/A15stdlife))</f>
        <v>0</v>
      </c>
      <c r="T265" s="164">
        <f>IF(A15stdlife="n/a","n/a",IF(T$3&gt;(A15stdlife+$E265),(Input!$L$157*(1+rvanilla)^0.5)-SUM($L265:S265),(Input!$L$157*(1+rvanilla)^0.5)/A15stdlife))</f>
        <v>0</v>
      </c>
      <c r="U265" s="164">
        <f>IF(A15stdlife="n/a","n/a",IF(U$3&gt;(A15stdlife+$E265),(Input!$L$157*(1+rvanilla)^0.5)-SUM($L265:T265),(Input!$L$157*(1+rvanilla)^0.5)/A15stdlife))</f>
        <v>0</v>
      </c>
      <c r="V265" s="164">
        <f>IF(A15stdlife="n/a","n/a",IF(V$3&gt;(A15stdlife+$E265),(Input!$L$157*(1+rvanilla)^0.5)-SUM($L265:U265),(Input!$L$157*(1+rvanilla)^0.5)/A15stdlife))</f>
        <v>0</v>
      </c>
      <c r="W265" s="164">
        <f>IF(A15stdlife="n/a","n/a",IF(W$3&gt;(A15stdlife+$E265),(Input!$L$157*(1+rvanilla)^0.5)-SUM($L265:V265),(Input!$L$157*(1+rvanilla)^0.5)/A15stdlife))</f>
        <v>0</v>
      </c>
      <c r="X265" s="164">
        <f>IF(A15stdlife="n/a","n/a",IF(X$3&gt;(A15stdlife+$E265),(Input!$L$157*(1+rvanilla)^0.5)-SUM($L265:W265),(Input!$L$157*(1+rvanilla)^0.5)/A15stdlife))</f>
        <v>0</v>
      </c>
      <c r="Y265" s="164">
        <f>IF(A15stdlife="n/a","n/a",IF(Y$3&gt;(A15stdlife+$E265),(Input!$L$157*(1+rvanilla)^0.5)-SUM($L265:X265),(Input!$L$157*(1+rvanilla)^0.5)/A15stdlife))</f>
        <v>0</v>
      </c>
      <c r="Z265" s="164">
        <f>IF(A15stdlife="n/a","n/a",IF(Z$3&gt;(A15stdlife+$E265),(Input!$L$157*(1+rvanilla)^0.5)-SUM($L265:Y265),(Input!$L$157*(1+rvanilla)^0.5)/A15stdlife))</f>
        <v>0</v>
      </c>
      <c r="AA265" s="164">
        <f>IF(A15stdlife="n/a","n/a",IF(AA$3&gt;(A15stdlife+$E265),(Input!$L$157*(1+rvanilla)^0.5)-SUM($L265:Z265),(Input!$L$157*(1+rvanilla)^0.5)/A15stdlife))</f>
        <v>0</v>
      </c>
      <c r="AB265" s="164">
        <f>IF(A15stdlife="n/a","n/a",IF(AB$3&gt;(A15stdlife+$E265),(Input!$L$157*(1+rvanilla)^0.5)-SUM($L265:AA265),(Input!$L$157*(1+rvanilla)^0.5)/A15stdlife))</f>
        <v>0</v>
      </c>
      <c r="AC265" s="164">
        <f>IF(A15stdlife="n/a","n/a",IF(AC$3&gt;(A15stdlife+$E265),(Input!$L$157*(1+rvanilla)^0.5)-SUM($L265:AB265),(Input!$L$157*(1+rvanilla)^0.5)/A15stdlife))</f>
        <v>0</v>
      </c>
      <c r="AD265" s="164">
        <f>IF(A15stdlife="n/a","n/a",IF(AD$3&gt;(A15stdlife+$E265),(Input!$L$157*(1+rvanilla)^0.5)-SUM($L265:AC265),(Input!$L$157*(1+rvanilla)^0.5)/A15stdlife))</f>
        <v>0</v>
      </c>
      <c r="AE265" s="164">
        <f>IF(A15stdlife="n/a","n/a",IF(AE$3&gt;(A15stdlife+$E265),(Input!$L$157*(1+rvanilla)^0.5)-SUM($L265:AD265),(Input!$L$157*(1+rvanilla)^0.5)/A15stdlife))</f>
        <v>0</v>
      </c>
      <c r="AF265" s="164">
        <f>IF(A15stdlife="n/a","n/a",IF(AF$3&gt;(A15stdlife+$E265),(Input!$L$157*(1+rvanilla)^0.5)-SUM($L265:AE265),(Input!$L$157*(1+rvanilla)^0.5)/A15stdlife))</f>
        <v>0</v>
      </c>
      <c r="AG265" s="164">
        <f>IF(A15stdlife="n/a","n/a",IF(AG$3&gt;(A15stdlife+$E265),(Input!$L$157*(1+rvanilla)^0.5)-SUM($L265:AF265),(Input!$L$157*(1+rvanilla)^0.5)/A15stdlife))</f>
        <v>0</v>
      </c>
      <c r="AH265" s="164">
        <f>IF(A15stdlife="n/a","n/a",IF(AH$3&gt;(A15stdlife+$E265),(Input!$L$157*(1+rvanilla)^0.5)-SUM($L265:AG265),(Input!$L$157*(1+rvanilla)^0.5)/A15stdlife))</f>
        <v>0</v>
      </c>
      <c r="AI265" s="164">
        <f>IF(A15stdlife="n/a","n/a",IF(AI$3&gt;(A15stdlife+$E265),(Input!$L$157*(1+rvanilla)^0.5)-SUM($L265:AH265),(Input!$L$157*(1+rvanilla)^0.5)/A15stdlife))</f>
        <v>0</v>
      </c>
      <c r="AJ265" s="164">
        <f>IF(A15stdlife="n/a","n/a",IF(AJ$3&gt;(A15stdlife+$E265),(Input!$L$157*(1+rvanilla)^0.5)-SUM($L265:AI265),(Input!$L$157*(1+rvanilla)^0.5)/A15stdlife))</f>
        <v>0</v>
      </c>
      <c r="AK265" s="164">
        <f>IF(A15stdlife="n/a","n/a",IF(AK$3&gt;(A15stdlife+$E265),(Input!$L$157*(1+rvanilla)^0.5)-SUM($L265:AJ265),(Input!$L$157*(1+rvanilla)^0.5)/A15stdlife))</f>
        <v>0</v>
      </c>
      <c r="AL265" s="164">
        <f>IF(A15stdlife="n/a","n/a",IF(AL$3&gt;(A15stdlife+$E265),(Input!$L$157*(1+rvanilla)^0.5)-SUM($L265:AK265),(Input!$L$157*(1+rvanilla)^0.5)/A15stdlife))</f>
        <v>0</v>
      </c>
      <c r="AM265" s="164">
        <f>IF(A15stdlife="n/a","n/a",IF(AM$3&gt;(A15stdlife+$E265),(Input!$L$157*(1+rvanilla)^0.5)-SUM($L265:AL265),(Input!$L$157*(1+rvanilla)^0.5)/A15stdlife))</f>
        <v>0</v>
      </c>
      <c r="AN265" s="164">
        <f>IF(A15stdlife="n/a","n/a",IF(AN$3&gt;(A15stdlife+$E265),(Input!$L$157*(1+rvanilla)^0.5)-SUM($L265:AM265),(Input!$L$157*(1+rvanilla)^0.5)/A15stdlife))</f>
        <v>0</v>
      </c>
      <c r="AO265" s="164">
        <f>IF(A15stdlife="n/a","n/a",IF(AO$3&gt;(A15stdlife+$E265),(Input!$L$157*(1+rvanilla)^0.5)-SUM($L265:AN265),(Input!$L$157*(1+rvanilla)^0.5)/A15stdlife))</f>
        <v>0</v>
      </c>
      <c r="AP265" s="164">
        <f>IF(A15stdlife="n/a","n/a",IF(AP$3&gt;(A15stdlife+$E265),(Input!$L$157*(1+rvanilla)^0.5)-SUM($L265:AO265),(Input!$L$157*(1+rvanilla)^0.5)/A15stdlife))</f>
        <v>0</v>
      </c>
      <c r="AQ265" s="164">
        <f>IF(A15stdlife="n/a","n/a",IF(AQ$3&gt;(A15stdlife+$E265),(Input!$L$157*(1+rvanilla)^0.5)-SUM($L265:AP265),(Input!$L$157*(1+rvanilla)^0.5)/A15stdlife))</f>
        <v>0</v>
      </c>
      <c r="AR265" s="164">
        <f>IF(A15stdlife="n/a","n/a",IF(AR$3&gt;(A15stdlife+$E265),(Input!$L$157*(1+rvanilla)^0.5)-SUM($L265:AQ265),(Input!$L$157*(1+rvanilla)^0.5)/A15stdlife))</f>
        <v>0</v>
      </c>
      <c r="AS265" s="164">
        <f>IF(A15stdlife="n/a","n/a",IF(AS$3&gt;(A15stdlife+$E265),(Input!$L$157*(1+rvanilla)^0.5)-SUM($L265:AR265),(Input!$L$157*(1+rvanilla)^0.5)/A15stdlife))</f>
        <v>0</v>
      </c>
      <c r="AT265" s="164">
        <f>IF(A15stdlife="n/a","n/a",IF(AT$3&gt;(A15stdlife+$E265),(Input!$L$157*(1+rvanilla)^0.5)-SUM($L265:AS265),(Input!$L$157*(1+rvanilla)^0.5)/A15stdlife))</f>
        <v>0</v>
      </c>
      <c r="AU265" s="164">
        <f>IF(A15stdlife="n/a","n/a",IF(AU$3&gt;(A15stdlife+$E265),(Input!$L$157*(1+rvanilla)^0.5)-SUM($L265:AT265),(Input!$L$157*(1+rvanilla)^0.5)/A15stdlife))</f>
        <v>0</v>
      </c>
      <c r="AV265" s="164">
        <f>IF(A15stdlife="n/a","n/a",IF(AV$3&gt;(A15stdlife+$E265),(Input!$L$157*(1+rvanilla)^0.5)-SUM($L265:AU265),(Input!$L$157*(1+rvanilla)^0.5)/A15stdlife))</f>
        <v>0</v>
      </c>
      <c r="AW265" s="164">
        <f>IF(A15stdlife="n/a","n/a",IF(AW$3&gt;(A15stdlife+$E265),(Input!$L$157*(1+rvanilla)^0.5)-SUM($L265:AV265),(Input!$L$157*(1+rvanilla)^0.5)/A15stdlife))</f>
        <v>0</v>
      </c>
      <c r="AX265" s="164">
        <f>IF(A15stdlife="n/a","n/a",IF(AX$3&gt;(A15stdlife+$E265),(Input!$L$157*(1+rvanilla)^0.5)-SUM($L265:AW265),(Input!$L$157*(1+rvanilla)^0.5)/A15stdlife))</f>
        <v>0</v>
      </c>
      <c r="AY265" s="164">
        <f>IF(A15stdlife="n/a","n/a",IF(AY$3&gt;(A15stdlife+$E265),(Input!$L$157*(1+rvanilla)^0.5)-SUM($L265:AX265),(Input!$L$157*(1+rvanilla)^0.5)/A15stdlife))</f>
        <v>0</v>
      </c>
      <c r="AZ265" s="164">
        <f>IF(A15stdlife="n/a","n/a",IF(AZ$3&gt;(A15stdlife+$E265),(Input!$L$157*(1+rvanilla)^0.5)-SUM($L265:AY265),(Input!$L$157*(1+rvanilla)^0.5)/A15stdlife))</f>
        <v>0</v>
      </c>
      <c r="BA265" s="164">
        <f>IF(A15stdlife="n/a","n/a",IF(BA$3&gt;(A15stdlife+$E265),(Input!$L$157*(1+rvanilla)^0.5)-SUM($L265:AZ265),(Input!$L$157*(1+rvanilla)^0.5)/A15stdlife))</f>
        <v>0</v>
      </c>
      <c r="BB265" s="164">
        <f>IF(A15stdlife="n/a","n/a",IF(BB$3&gt;(A15stdlife+$E265),(Input!$L$157*(1+rvanilla)^0.5)-SUM($L265:BA265),(Input!$L$157*(1+rvanilla)^0.5)/A15stdlife))</f>
        <v>0</v>
      </c>
      <c r="BC265" s="164">
        <f>IF(A15stdlife="n/a","n/a",IF(BC$3&gt;(A15stdlife+$E265),(Input!$L$157*(1+rvanilla)^0.5)-SUM($L265:BB265),(Input!$L$157*(1+rvanilla)^0.5)/A15stdlife))</f>
        <v>0</v>
      </c>
      <c r="BD265" s="164">
        <f>IF(A15stdlife="n/a","n/a",IF(BD$3&gt;(A15stdlife+$E265),(Input!$L$157*(1+rvanilla)^0.5)-SUM($L265:BC265),(Input!$L$157*(1+rvanilla)^0.5)/A15stdlife))</f>
        <v>0</v>
      </c>
      <c r="BE265" s="164">
        <f>IF(A15stdlife="n/a","n/a",IF(BE$3&gt;(A15stdlife+$E265),(Input!$L$157*(1+rvanilla)^0.5)-SUM($L265:BD265),(Input!$L$157*(1+rvanilla)^0.5)/A15stdlife))</f>
        <v>0</v>
      </c>
      <c r="BF265" s="164">
        <f>IF(A15stdlife="n/a","n/a",IF(BF$3&gt;(A15stdlife+$E265),(Input!$L$157*(1+rvanilla)^0.5)-SUM($L265:BE265),(Input!$L$157*(1+rvanilla)^0.5)/A15stdlife))</f>
        <v>0</v>
      </c>
      <c r="BG265" s="164">
        <f>IF(A15stdlife="n/a","n/a",IF(BG$3&gt;(A15stdlife+$E265),(Input!$L$157*(1+rvanilla)^0.5)-SUM($L265:BF265),(Input!$L$157*(1+rvanilla)^0.5)/A15stdlife))</f>
        <v>0</v>
      </c>
      <c r="BH265" s="164">
        <f>IF(A15stdlife="n/a","n/a",IF(BH$3&gt;(A15stdlife+$E265),(Input!$L$157*(1+rvanilla)^0.5)-SUM($L265:BG265),(Input!$L$157*(1+rvanilla)^0.5)/A15stdlife))</f>
        <v>0</v>
      </c>
      <c r="BI265" s="164">
        <f>IF(A15stdlife="n/a","n/a",IF(BI$3&gt;(A15stdlife+$E265),(Input!$L$157*(1+rvanilla)^0.5)-SUM($L265:BH265),(Input!$L$157*(1+rvanilla)^0.5)/A15stdlife))</f>
        <v>0</v>
      </c>
      <c r="BJ265" s="18"/>
      <c r="BK265" s="18"/>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idden="1" outlineLevel="2">
      <c r="A266" s="18"/>
      <c r="B266" s="18"/>
      <c r="C266" s="36"/>
      <c r="D266" s="479"/>
      <c r="E266" s="283">
        <v>7</v>
      </c>
      <c r="F266" s="38"/>
      <c r="G266" s="391"/>
      <c r="H266" s="308"/>
      <c r="I266" s="308"/>
      <c r="J266" s="308"/>
      <c r="K266" s="308"/>
      <c r="L266" s="308"/>
      <c r="M266" s="307"/>
      <c r="N266" s="164">
        <f>IF(A15stdlife="n/a","n/a",IF(N$3&gt;(A15stdlife+$E266),(Input!$M$157*(1+rvanilla)^0.5)-SUM($M266:M266),(Input!$M$157*(1+rvanilla)^0.5)/A15stdlife))</f>
        <v>0</v>
      </c>
      <c r="O266" s="164">
        <f>IF(A15stdlife="n/a","n/a",IF(O$3&gt;(A15stdlife+$E266),(Input!$M$157*(1+rvanilla)^0.5)-SUM($M266:N266),(Input!$M$157*(1+rvanilla)^0.5)/A15stdlife))</f>
        <v>0</v>
      </c>
      <c r="P266" s="164">
        <f>IF(A15stdlife="n/a","n/a",IF(P$3&gt;(A15stdlife+$E266),(Input!$M$157*(1+rvanilla)^0.5)-SUM($M266:O266),(Input!$M$157*(1+rvanilla)^0.5)/A15stdlife))</f>
        <v>0</v>
      </c>
      <c r="Q266" s="164">
        <f>IF(A15stdlife="n/a","n/a",IF(Q$3&gt;(A15stdlife+$E266),(Input!$M$157*(1+rvanilla)^0.5)-SUM($M266:P266),(Input!$M$157*(1+rvanilla)^0.5)/A15stdlife))</f>
        <v>0</v>
      </c>
      <c r="R266" s="164">
        <f>IF(A15stdlife="n/a","n/a",IF(R$3&gt;(A15stdlife+$E266),(Input!$M$157*(1+rvanilla)^0.5)-SUM($M266:Q266),(Input!$M$157*(1+rvanilla)^0.5)/A15stdlife))</f>
        <v>0</v>
      </c>
      <c r="S266" s="164">
        <f>IF(A15stdlife="n/a","n/a",IF(S$3&gt;(A15stdlife+$E266),(Input!$M$157*(1+rvanilla)^0.5)-SUM($M266:R266),(Input!$M$157*(1+rvanilla)^0.5)/A15stdlife))</f>
        <v>0</v>
      </c>
      <c r="T266" s="164">
        <f>IF(A15stdlife="n/a","n/a",IF(T$3&gt;(A15stdlife+$E266),(Input!$M$157*(1+rvanilla)^0.5)-SUM($M266:S266),(Input!$M$157*(1+rvanilla)^0.5)/A15stdlife))</f>
        <v>0</v>
      </c>
      <c r="U266" s="164">
        <f>IF(A15stdlife="n/a","n/a",IF(U$3&gt;(A15stdlife+$E266),(Input!$M$157*(1+rvanilla)^0.5)-SUM($M266:T266),(Input!$M$157*(1+rvanilla)^0.5)/A15stdlife))</f>
        <v>0</v>
      </c>
      <c r="V266" s="164">
        <f>IF(A15stdlife="n/a","n/a",IF(V$3&gt;(A15stdlife+$E266),(Input!$M$157*(1+rvanilla)^0.5)-SUM($M266:U266),(Input!$M$157*(1+rvanilla)^0.5)/A15stdlife))</f>
        <v>0</v>
      </c>
      <c r="W266" s="164">
        <f>IF(A15stdlife="n/a","n/a",IF(W$3&gt;(A15stdlife+$E266),(Input!$M$157*(1+rvanilla)^0.5)-SUM($M266:V266),(Input!$M$157*(1+rvanilla)^0.5)/A15stdlife))</f>
        <v>0</v>
      </c>
      <c r="X266" s="164">
        <f>IF(A15stdlife="n/a","n/a",IF(X$3&gt;(A15stdlife+$E266),(Input!$M$157*(1+rvanilla)^0.5)-SUM($M266:W266),(Input!$M$157*(1+rvanilla)^0.5)/A15stdlife))</f>
        <v>0</v>
      </c>
      <c r="Y266" s="164">
        <f>IF(A15stdlife="n/a","n/a",IF(Y$3&gt;(A15stdlife+$E266),(Input!$M$157*(1+rvanilla)^0.5)-SUM($M266:X266),(Input!$M$157*(1+rvanilla)^0.5)/A15stdlife))</f>
        <v>0</v>
      </c>
      <c r="Z266" s="164">
        <f>IF(A15stdlife="n/a","n/a",IF(Z$3&gt;(A15stdlife+$E266),(Input!$M$157*(1+rvanilla)^0.5)-SUM($M266:Y266),(Input!$M$157*(1+rvanilla)^0.5)/A15stdlife))</f>
        <v>0</v>
      </c>
      <c r="AA266" s="164">
        <f>IF(A15stdlife="n/a","n/a",IF(AA$3&gt;(A15stdlife+$E266),(Input!$M$157*(1+rvanilla)^0.5)-SUM($M266:Z266),(Input!$M$157*(1+rvanilla)^0.5)/A15stdlife))</f>
        <v>0</v>
      </c>
      <c r="AB266" s="164">
        <f>IF(A15stdlife="n/a","n/a",IF(AB$3&gt;(A15stdlife+$E266),(Input!$M$157*(1+rvanilla)^0.5)-SUM($M266:AA266),(Input!$M$157*(1+rvanilla)^0.5)/A15stdlife))</f>
        <v>0</v>
      </c>
      <c r="AC266" s="164">
        <f>IF(A15stdlife="n/a","n/a",IF(AC$3&gt;(A15stdlife+$E266),(Input!$M$157*(1+rvanilla)^0.5)-SUM($M266:AB266),(Input!$M$157*(1+rvanilla)^0.5)/A15stdlife))</f>
        <v>0</v>
      </c>
      <c r="AD266" s="164">
        <f>IF(A15stdlife="n/a","n/a",IF(AD$3&gt;(A15stdlife+$E266),(Input!$M$157*(1+rvanilla)^0.5)-SUM($M266:AC266),(Input!$M$157*(1+rvanilla)^0.5)/A15stdlife))</f>
        <v>0</v>
      </c>
      <c r="AE266" s="164">
        <f>IF(A15stdlife="n/a","n/a",IF(AE$3&gt;(A15stdlife+$E266),(Input!$M$157*(1+rvanilla)^0.5)-SUM($M266:AD266),(Input!$M$157*(1+rvanilla)^0.5)/A15stdlife))</f>
        <v>0</v>
      </c>
      <c r="AF266" s="164">
        <f>IF(A15stdlife="n/a","n/a",IF(AF$3&gt;(A15stdlife+$E266),(Input!$M$157*(1+rvanilla)^0.5)-SUM($M266:AE266),(Input!$M$157*(1+rvanilla)^0.5)/A15stdlife))</f>
        <v>0</v>
      </c>
      <c r="AG266" s="164">
        <f>IF(A15stdlife="n/a","n/a",IF(AG$3&gt;(A15stdlife+$E266),(Input!$M$157*(1+rvanilla)^0.5)-SUM($M266:AF266),(Input!$M$157*(1+rvanilla)^0.5)/A15stdlife))</f>
        <v>0</v>
      </c>
      <c r="AH266" s="164">
        <f>IF(A15stdlife="n/a","n/a",IF(AH$3&gt;(A15stdlife+$E266),(Input!$M$157*(1+rvanilla)^0.5)-SUM($M266:AG266),(Input!$M$157*(1+rvanilla)^0.5)/A15stdlife))</f>
        <v>0</v>
      </c>
      <c r="AI266" s="164">
        <f>IF(A15stdlife="n/a","n/a",IF(AI$3&gt;(A15stdlife+$E266),(Input!$M$157*(1+rvanilla)^0.5)-SUM($M266:AH266),(Input!$M$157*(1+rvanilla)^0.5)/A15stdlife))</f>
        <v>0</v>
      </c>
      <c r="AJ266" s="164">
        <f>IF(A15stdlife="n/a","n/a",IF(AJ$3&gt;(A15stdlife+$E266),(Input!$M$157*(1+rvanilla)^0.5)-SUM($M266:AI266),(Input!$M$157*(1+rvanilla)^0.5)/A15stdlife))</f>
        <v>0</v>
      </c>
      <c r="AK266" s="164">
        <f>IF(A15stdlife="n/a","n/a",IF(AK$3&gt;(A15stdlife+$E266),(Input!$M$157*(1+rvanilla)^0.5)-SUM($M266:AJ266),(Input!$M$157*(1+rvanilla)^0.5)/A15stdlife))</f>
        <v>0</v>
      </c>
      <c r="AL266" s="164">
        <f>IF(A15stdlife="n/a","n/a",IF(AL$3&gt;(A15stdlife+$E266),(Input!$M$157*(1+rvanilla)^0.5)-SUM($M266:AK266),(Input!$M$157*(1+rvanilla)^0.5)/A15stdlife))</f>
        <v>0</v>
      </c>
      <c r="AM266" s="164">
        <f>IF(A15stdlife="n/a","n/a",IF(AM$3&gt;(A15stdlife+$E266),(Input!$M$157*(1+rvanilla)^0.5)-SUM($M266:AL266),(Input!$M$157*(1+rvanilla)^0.5)/A15stdlife))</f>
        <v>0</v>
      </c>
      <c r="AN266" s="164">
        <f>IF(A15stdlife="n/a","n/a",IF(AN$3&gt;(A15stdlife+$E266),(Input!$M$157*(1+rvanilla)^0.5)-SUM($M266:AM266),(Input!$M$157*(1+rvanilla)^0.5)/A15stdlife))</f>
        <v>0</v>
      </c>
      <c r="AO266" s="164">
        <f>IF(A15stdlife="n/a","n/a",IF(AO$3&gt;(A15stdlife+$E266),(Input!$M$157*(1+rvanilla)^0.5)-SUM($M266:AN266),(Input!$M$157*(1+rvanilla)^0.5)/A15stdlife))</f>
        <v>0</v>
      </c>
      <c r="AP266" s="164">
        <f>IF(A15stdlife="n/a","n/a",IF(AP$3&gt;(A15stdlife+$E266),(Input!$M$157*(1+rvanilla)^0.5)-SUM($M266:AO266),(Input!$M$157*(1+rvanilla)^0.5)/A15stdlife))</f>
        <v>0</v>
      </c>
      <c r="AQ266" s="164">
        <f>IF(A15stdlife="n/a","n/a",IF(AQ$3&gt;(A15stdlife+$E266),(Input!$M$157*(1+rvanilla)^0.5)-SUM($M266:AP266),(Input!$M$157*(1+rvanilla)^0.5)/A15stdlife))</f>
        <v>0</v>
      </c>
      <c r="AR266" s="164">
        <f>IF(A15stdlife="n/a","n/a",IF(AR$3&gt;(A15stdlife+$E266),(Input!$M$157*(1+rvanilla)^0.5)-SUM($M266:AQ266),(Input!$M$157*(1+rvanilla)^0.5)/A15stdlife))</f>
        <v>0</v>
      </c>
      <c r="AS266" s="164">
        <f>IF(A15stdlife="n/a","n/a",IF(AS$3&gt;(A15stdlife+$E266),(Input!$M$157*(1+rvanilla)^0.5)-SUM($M266:AR266),(Input!$M$157*(1+rvanilla)^0.5)/A15stdlife))</f>
        <v>0</v>
      </c>
      <c r="AT266" s="164">
        <f>IF(A15stdlife="n/a","n/a",IF(AT$3&gt;(A15stdlife+$E266),(Input!$M$157*(1+rvanilla)^0.5)-SUM($M266:AS266),(Input!$M$157*(1+rvanilla)^0.5)/A15stdlife))</f>
        <v>0</v>
      </c>
      <c r="AU266" s="164">
        <f>IF(A15stdlife="n/a","n/a",IF(AU$3&gt;(A15stdlife+$E266),(Input!$M$157*(1+rvanilla)^0.5)-SUM($M266:AT266),(Input!$M$157*(1+rvanilla)^0.5)/A15stdlife))</f>
        <v>0</v>
      </c>
      <c r="AV266" s="164">
        <f>IF(A15stdlife="n/a","n/a",IF(AV$3&gt;(A15stdlife+$E266),(Input!$M$157*(1+rvanilla)^0.5)-SUM($M266:AU266),(Input!$M$157*(1+rvanilla)^0.5)/A15stdlife))</f>
        <v>0</v>
      </c>
      <c r="AW266" s="164">
        <f>IF(A15stdlife="n/a","n/a",IF(AW$3&gt;(A15stdlife+$E266),(Input!$M$157*(1+rvanilla)^0.5)-SUM($M266:AV266),(Input!$M$157*(1+rvanilla)^0.5)/A15stdlife))</f>
        <v>0</v>
      </c>
      <c r="AX266" s="164">
        <f>IF(A15stdlife="n/a","n/a",IF(AX$3&gt;(A15stdlife+$E266),(Input!$M$157*(1+rvanilla)^0.5)-SUM($M266:AW266),(Input!$M$157*(1+rvanilla)^0.5)/A15stdlife))</f>
        <v>0</v>
      </c>
      <c r="AY266" s="164">
        <f>IF(A15stdlife="n/a","n/a",IF(AY$3&gt;(A15stdlife+$E266),(Input!$M$157*(1+rvanilla)^0.5)-SUM($M266:AX266),(Input!$M$157*(1+rvanilla)^0.5)/A15stdlife))</f>
        <v>0</v>
      </c>
      <c r="AZ266" s="164">
        <f>IF(A15stdlife="n/a","n/a",IF(AZ$3&gt;(A15stdlife+$E266),(Input!$M$157*(1+rvanilla)^0.5)-SUM($M266:AY266),(Input!$M$157*(1+rvanilla)^0.5)/A15stdlife))</f>
        <v>0</v>
      </c>
      <c r="BA266" s="164">
        <f>IF(A15stdlife="n/a","n/a",IF(BA$3&gt;(A15stdlife+$E266),(Input!$M$157*(1+rvanilla)^0.5)-SUM($M266:AZ266),(Input!$M$157*(1+rvanilla)^0.5)/A15stdlife))</f>
        <v>0</v>
      </c>
      <c r="BB266" s="164">
        <f>IF(A15stdlife="n/a","n/a",IF(BB$3&gt;(A15stdlife+$E266),(Input!$M$157*(1+rvanilla)^0.5)-SUM($M266:BA266),(Input!$M$157*(1+rvanilla)^0.5)/A15stdlife))</f>
        <v>0</v>
      </c>
      <c r="BC266" s="164">
        <f>IF(A15stdlife="n/a","n/a",IF(BC$3&gt;(A15stdlife+$E266),(Input!$M$157*(1+rvanilla)^0.5)-SUM($M266:BB266),(Input!$M$157*(1+rvanilla)^0.5)/A15stdlife))</f>
        <v>0</v>
      </c>
      <c r="BD266" s="164">
        <f>IF(A15stdlife="n/a","n/a",IF(BD$3&gt;(A15stdlife+$E266),(Input!$M$157*(1+rvanilla)^0.5)-SUM($M266:BC266),(Input!$M$157*(1+rvanilla)^0.5)/A15stdlife))</f>
        <v>0</v>
      </c>
      <c r="BE266" s="164">
        <f>IF(A15stdlife="n/a","n/a",IF(BE$3&gt;(A15stdlife+$E266),(Input!$M$157*(1+rvanilla)^0.5)-SUM($M266:BD266),(Input!$M$157*(1+rvanilla)^0.5)/A15stdlife))</f>
        <v>0</v>
      </c>
      <c r="BF266" s="164">
        <f>IF(A15stdlife="n/a","n/a",IF(BF$3&gt;(A15stdlife+$E266),(Input!$M$157*(1+rvanilla)^0.5)-SUM($M266:BE266),(Input!$M$157*(1+rvanilla)^0.5)/A15stdlife))</f>
        <v>0</v>
      </c>
      <c r="BG266" s="164">
        <f>IF(A15stdlife="n/a","n/a",IF(BG$3&gt;(A15stdlife+$E266),(Input!$M$157*(1+rvanilla)^0.5)-SUM($M266:BF266),(Input!$M$157*(1+rvanilla)^0.5)/A15stdlife))</f>
        <v>0</v>
      </c>
      <c r="BH266" s="164">
        <f>IF(A15stdlife="n/a","n/a",IF(BH$3&gt;(A15stdlife+$E266),(Input!$M$157*(1+rvanilla)^0.5)-SUM($M266:BG266),(Input!$M$157*(1+rvanilla)^0.5)/A15stdlife))</f>
        <v>0</v>
      </c>
      <c r="BI266" s="164">
        <f>IF(A15stdlife="n/a","n/a",IF(BI$3&gt;(A15stdlife+$E266),(Input!$M$157*(1+rvanilla)^0.5)-SUM($M266:BH266),(Input!$M$157*(1+rvanilla)^0.5)/A15stdlife))</f>
        <v>0</v>
      </c>
      <c r="BJ266" s="18"/>
      <c r="BK266" s="18"/>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2">
      <c r="A267" s="18"/>
      <c r="B267" s="18"/>
      <c r="C267" s="36"/>
      <c r="D267" s="479"/>
      <c r="E267" s="283">
        <v>8</v>
      </c>
      <c r="F267" s="38"/>
      <c r="G267" s="391"/>
      <c r="H267" s="308"/>
      <c r="I267" s="308"/>
      <c r="J267" s="308"/>
      <c r="K267" s="308"/>
      <c r="L267" s="308"/>
      <c r="M267" s="308"/>
      <c r="N267" s="307"/>
      <c r="O267" s="164">
        <f>IF(A15stdlife="n/a","n/a",IF(O$3&gt;(A15stdlife+$E267),(Input!$N$157*(1+rvanilla)^0.5)-SUM($N267:N267),(Input!$N$157*(1+rvanilla)^0.5)/A15stdlife))</f>
        <v>0</v>
      </c>
      <c r="P267" s="164">
        <f>IF(A15stdlife="n/a","n/a",IF(P$3&gt;(A15stdlife+$E267),(Input!$N$157*(1+rvanilla)^0.5)-SUM($N267:O267),(Input!$N$157*(1+rvanilla)^0.5)/A15stdlife))</f>
        <v>0</v>
      </c>
      <c r="Q267" s="164">
        <f>IF(A15stdlife="n/a","n/a",IF(Q$3&gt;(A15stdlife+$E267),(Input!$N$157*(1+rvanilla)^0.5)-SUM($N267:P267),(Input!$N$157*(1+rvanilla)^0.5)/A15stdlife))</f>
        <v>0</v>
      </c>
      <c r="R267" s="164">
        <f>IF(A15stdlife="n/a","n/a",IF(R$3&gt;(A15stdlife+$E267),(Input!$N$157*(1+rvanilla)^0.5)-SUM($N267:Q267),(Input!$N$157*(1+rvanilla)^0.5)/A15stdlife))</f>
        <v>0</v>
      </c>
      <c r="S267" s="164">
        <f>IF(A15stdlife="n/a","n/a",IF(S$3&gt;(A15stdlife+$E267),(Input!$N$157*(1+rvanilla)^0.5)-SUM($N267:R267),(Input!$N$157*(1+rvanilla)^0.5)/A15stdlife))</f>
        <v>0</v>
      </c>
      <c r="T267" s="164">
        <f>IF(A15stdlife="n/a","n/a",IF(T$3&gt;(A15stdlife+$E267),(Input!$N$157*(1+rvanilla)^0.5)-SUM($N267:S267),(Input!$N$157*(1+rvanilla)^0.5)/A15stdlife))</f>
        <v>0</v>
      </c>
      <c r="U267" s="164">
        <f>IF(A15stdlife="n/a","n/a",IF(U$3&gt;(A15stdlife+$E267),(Input!$N$157*(1+rvanilla)^0.5)-SUM($N267:T267),(Input!$N$157*(1+rvanilla)^0.5)/A15stdlife))</f>
        <v>0</v>
      </c>
      <c r="V267" s="164">
        <f>IF(A15stdlife="n/a","n/a",IF(V$3&gt;(A15stdlife+$E267),(Input!$N$157*(1+rvanilla)^0.5)-SUM($N267:U267),(Input!$N$157*(1+rvanilla)^0.5)/A15stdlife))</f>
        <v>0</v>
      </c>
      <c r="W267" s="164">
        <f>IF(A15stdlife="n/a","n/a",IF(W$3&gt;(A15stdlife+$E267),(Input!$N$157*(1+rvanilla)^0.5)-SUM($N267:V267),(Input!$N$157*(1+rvanilla)^0.5)/A15stdlife))</f>
        <v>0</v>
      </c>
      <c r="X267" s="164">
        <f>IF(A15stdlife="n/a","n/a",IF(X$3&gt;(A15stdlife+$E267),(Input!$N$157*(1+rvanilla)^0.5)-SUM($N267:W267),(Input!$N$157*(1+rvanilla)^0.5)/A15stdlife))</f>
        <v>0</v>
      </c>
      <c r="Y267" s="164">
        <f>IF(A15stdlife="n/a","n/a",IF(Y$3&gt;(A15stdlife+$E267),(Input!$N$157*(1+rvanilla)^0.5)-SUM($N267:X267),(Input!$N$157*(1+rvanilla)^0.5)/A15stdlife))</f>
        <v>0</v>
      </c>
      <c r="Z267" s="164">
        <f>IF(A15stdlife="n/a","n/a",IF(Z$3&gt;(A15stdlife+$E267),(Input!$N$157*(1+rvanilla)^0.5)-SUM($N267:Y267),(Input!$N$157*(1+rvanilla)^0.5)/A15stdlife))</f>
        <v>0</v>
      </c>
      <c r="AA267" s="164">
        <f>IF(A15stdlife="n/a","n/a",IF(AA$3&gt;(A15stdlife+$E267),(Input!$N$157*(1+rvanilla)^0.5)-SUM($N267:Z267),(Input!$N$157*(1+rvanilla)^0.5)/A15stdlife))</f>
        <v>0</v>
      </c>
      <c r="AB267" s="164">
        <f>IF(A15stdlife="n/a","n/a",IF(AB$3&gt;(A15stdlife+$E267),(Input!$N$157*(1+rvanilla)^0.5)-SUM($N267:AA267),(Input!$N$157*(1+rvanilla)^0.5)/A15stdlife))</f>
        <v>0</v>
      </c>
      <c r="AC267" s="164">
        <f>IF(A15stdlife="n/a","n/a",IF(AC$3&gt;(A15stdlife+$E267),(Input!$N$157*(1+rvanilla)^0.5)-SUM($N267:AB267),(Input!$N$157*(1+rvanilla)^0.5)/A15stdlife))</f>
        <v>0</v>
      </c>
      <c r="AD267" s="164">
        <f>IF(A15stdlife="n/a","n/a",IF(AD$3&gt;(A15stdlife+$E267),(Input!$N$157*(1+rvanilla)^0.5)-SUM($N267:AC267),(Input!$N$157*(1+rvanilla)^0.5)/A15stdlife))</f>
        <v>0</v>
      </c>
      <c r="AE267" s="164">
        <f>IF(A15stdlife="n/a","n/a",IF(AE$3&gt;(A15stdlife+$E267),(Input!$N$157*(1+rvanilla)^0.5)-SUM($N267:AD267),(Input!$N$157*(1+rvanilla)^0.5)/A15stdlife))</f>
        <v>0</v>
      </c>
      <c r="AF267" s="164">
        <f>IF(A15stdlife="n/a","n/a",IF(AF$3&gt;(A15stdlife+$E267),(Input!$N$157*(1+rvanilla)^0.5)-SUM($N267:AE267),(Input!$N$157*(1+rvanilla)^0.5)/A15stdlife))</f>
        <v>0</v>
      </c>
      <c r="AG267" s="164">
        <f>IF(A15stdlife="n/a","n/a",IF(AG$3&gt;(A15stdlife+$E267),(Input!$N$157*(1+rvanilla)^0.5)-SUM($N267:AF267),(Input!$N$157*(1+rvanilla)^0.5)/A15stdlife))</f>
        <v>0</v>
      </c>
      <c r="AH267" s="164">
        <f>IF(A15stdlife="n/a","n/a",IF(AH$3&gt;(A15stdlife+$E267),(Input!$N$157*(1+rvanilla)^0.5)-SUM($N267:AG267),(Input!$N$157*(1+rvanilla)^0.5)/A15stdlife))</f>
        <v>0</v>
      </c>
      <c r="AI267" s="164">
        <f>IF(A15stdlife="n/a","n/a",IF(AI$3&gt;(A15stdlife+$E267),(Input!$N$157*(1+rvanilla)^0.5)-SUM($N267:AH267),(Input!$N$157*(1+rvanilla)^0.5)/A15stdlife))</f>
        <v>0</v>
      </c>
      <c r="AJ267" s="164">
        <f>IF(A15stdlife="n/a","n/a",IF(AJ$3&gt;(A15stdlife+$E267),(Input!$N$157*(1+rvanilla)^0.5)-SUM($N267:AI267),(Input!$N$157*(1+rvanilla)^0.5)/A15stdlife))</f>
        <v>0</v>
      </c>
      <c r="AK267" s="164">
        <f>IF(A15stdlife="n/a","n/a",IF(AK$3&gt;(A15stdlife+$E267),(Input!$N$157*(1+rvanilla)^0.5)-SUM($N267:AJ267),(Input!$N$157*(1+rvanilla)^0.5)/A15stdlife))</f>
        <v>0</v>
      </c>
      <c r="AL267" s="164">
        <f>IF(A15stdlife="n/a","n/a",IF(AL$3&gt;(A15stdlife+$E267),(Input!$N$157*(1+rvanilla)^0.5)-SUM($N267:AK267),(Input!$N$157*(1+rvanilla)^0.5)/A15stdlife))</f>
        <v>0</v>
      </c>
      <c r="AM267" s="164">
        <f>IF(A15stdlife="n/a","n/a",IF(AM$3&gt;(A15stdlife+$E267),(Input!$N$157*(1+rvanilla)^0.5)-SUM($N267:AL267),(Input!$N$157*(1+rvanilla)^0.5)/A15stdlife))</f>
        <v>0</v>
      </c>
      <c r="AN267" s="164">
        <f>IF(A15stdlife="n/a","n/a",IF(AN$3&gt;(A15stdlife+$E267),(Input!$N$157*(1+rvanilla)^0.5)-SUM($N267:AM267),(Input!$N$157*(1+rvanilla)^0.5)/A15stdlife))</f>
        <v>0</v>
      </c>
      <c r="AO267" s="164">
        <f>IF(A15stdlife="n/a","n/a",IF(AO$3&gt;(A15stdlife+$E267),(Input!$N$157*(1+rvanilla)^0.5)-SUM($N267:AN267),(Input!$N$157*(1+rvanilla)^0.5)/A15stdlife))</f>
        <v>0</v>
      </c>
      <c r="AP267" s="164">
        <f>IF(A15stdlife="n/a","n/a",IF(AP$3&gt;(A15stdlife+$E267),(Input!$N$157*(1+rvanilla)^0.5)-SUM($N267:AO267),(Input!$N$157*(1+rvanilla)^0.5)/A15stdlife))</f>
        <v>0</v>
      </c>
      <c r="AQ267" s="164">
        <f>IF(A15stdlife="n/a","n/a",IF(AQ$3&gt;(A15stdlife+$E267),(Input!$N$157*(1+rvanilla)^0.5)-SUM($N267:AP267),(Input!$N$157*(1+rvanilla)^0.5)/A15stdlife))</f>
        <v>0</v>
      </c>
      <c r="AR267" s="164">
        <f>IF(A15stdlife="n/a","n/a",IF(AR$3&gt;(A15stdlife+$E267),(Input!$N$157*(1+rvanilla)^0.5)-SUM($N267:AQ267),(Input!$N$157*(1+rvanilla)^0.5)/A15stdlife))</f>
        <v>0</v>
      </c>
      <c r="AS267" s="164">
        <f>IF(A15stdlife="n/a","n/a",IF(AS$3&gt;(A15stdlife+$E267),(Input!$N$157*(1+rvanilla)^0.5)-SUM($N267:AR267),(Input!$N$157*(1+rvanilla)^0.5)/A15stdlife))</f>
        <v>0</v>
      </c>
      <c r="AT267" s="164">
        <f>IF(A15stdlife="n/a","n/a",IF(AT$3&gt;(A15stdlife+$E267),(Input!$N$157*(1+rvanilla)^0.5)-SUM($N267:AS267),(Input!$N$157*(1+rvanilla)^0.5)/A15stdlife))</f>
        <v>0</v>
      </c>
      <c r="AU267" s="164">
        <f>IF(A15stdlife="n/a","n/a",IF(AU$3&gt;(A15stdlife+$E267),(Input!$N$157*(1+rvanilla)^0.5)-SUM($N267:AT267),(Input!$N$157*(1+rvanilla)^0.5)/A15stdlife))</f>
        <v>0</v>
      </c>
      <c r="AV267" s="164">
        <f>IF(A15stdlife="n/a","n/a",IF(AV$3&gt;(A15stdlife+$E267),(Input!$N$157*(1+rvanilla)^0.5)-SUM($N267:AU267),(Input!$N$157*(1+rvanilla)^0.5)/A15stdlife))</f>
        <v>0</v>
      </c>
      <c r="AW267" s="164">
        <f>IF(A15stdlife="n/a","n/a",IF(AW$3&gt;(A15stdlife+$E267),(Input!$N$157*(1+rvanilla)^0.5)-SUM($N267:AV267),(Input!$N$157*(1+rvanilla)^0.5)/A15stdlife))</f>
        <v>0</v>
      </c>
      <c r="AX267" s="164">
        <f>IF(A15stdlife="n/a","n/a",IF(AX$3&gt;(A15stdlife+$E267),(Input!$N$157*(1+rvanilla)^0.5)-SUM($N267:AW267),(Input!$N$157*(1+rvanilla)^0.5)/A15stdlife))</f>
        <v>0</v>
      </c>
      <c r="AY267" s="164">
        <f>IF(A15stdlife="n/a","n/a",IF(AY$3&gt;(A15stdlife+$E267),(Input!$N$157*(1+rvanilla)^0.5)-SUM($N267:AX267),(Input!$N$157*(1+rvanilla)^0.5)/A15stdlife))</f>
        <v>0</v>
      </c>
      <c r="AZ267" s="164">
        <f>IF(A15stdlife="n/a","n/a",IF(AZ$3&gt;(A15stdlife+$E267),(Input!$N$157*(1+rvanilla)^0.5)-SUM($N267:AY267),(Input!$N$157*(1+rvanilla)^0.5)/A15stdlife))</f>
        <v>0</v>
      </c>
      <c r="BA267" s="164">
        <f>IF(A15stdlife="n/a","n/a",IF(BA$3&gt;(A15stdlife+$E267),(Input!$N$157*(1+rvanilla)^0.5)-SUM($N267:AZ267),(Input!$N$157*(1+rvanilla)^0.5)/A15stdlife))</f>
        <v>0</v>
      </c>
      <c r="BB267" s="164">
        <f>IF(A15stdlife="n/a","n/a",IF(BB$3&gt;(A15stdlife+$E267),(Input!$N$157*(1+rvanilla)^0.5)-SUM($N267:BA267),(Input!$N$157*(1+rvanilla)^0.5)/A15stdlife))</f>
        <v>0</v>
      </c>
      <c r="BC267" s="164">
        <f>IF(A15stdlife="n/a","n/a",IF(BC$3&gt;(A15stdlife+$E267),(Input!$N$157*(1+rvanilla)^0.5)-SUM($N267:BB267),(Input!$N$157*(1+rvanilla)^0.5)/A15stdlife))</f>
        <v>0</v>
      </c>
      <c r="BD267" s="164">
        <f>IF(A15stdlife="n/a","n/a",IF(BD$3&gt;(A15stdlife+$E267),(Input!$N$157*(1+rvanilla)^0.5)-SUM($N267:BC267),(Input!$N$157*(1+rvanilla)^0.5)/A15stdlife))</f>
        <v>0</v>
      </c>
      <c r="BE267" s="164">
        <f>IF(A15stdlife="n/a","n/a",IF(BE$3&gt;(A15stdlife+$E267),(Input!$N$157*(1+rvanilla)^0.5)-SUM($N267:BD267),(Input!$N$157*(1+rvanilla)^0.5)/A15stdlife))</f>
        <v>0</v>
      </c>
      <c r="BF267" s="164">
        <f>IF(A15stdlife="n/a","n/a",IF(BF$3&gt;(A15stdlife+$E267),(Input!$N$157*(1+rvanilla)^0.5)-SUM($N267:BE267),(Input!$N$157*(1+rvanilla)^0.5)/A15stdlife))</f>
        <v>0</v>
      </c>
      <c r="BG267" s="164">
        <f>IF(A15stdlife="n/a","n/a",IF(BG$3&gt;(A15stdlife+$E267),(Input!$N$157*(1+rvanilla)^0.5)-SUM($N267:BF267),(Input!$N$157*(1+rvanilla)^0.5)/A15stdlife))</f>
        <v>0</v>
      </c>
      <c r="BH267" s="164">
        <f>IF(A15stdlife="n/a","n/a",IF(BH$3&gt;(A15stdlife+$E267),(Input!$N$157*(1+rvanilla)^0.5)-SUM($N267:BG267),(Input!$N$157*(1+rvanilla)^0.5)/A15stdlife))</f>
        <v>0</v>
      </c>
      <c r="BI267" s="164">
        <f>IF(A15stdlife="n/a","n/a",IF(BI$3&gt;(A15stdlife+$E267),(Input!$N$157*(1+rvanilla)^0.5)-SUM($N267:BH267),(Input!$N$157*(1+rvanilla)^0.5)/A15stdlife))</f>
        <v>0</v>
      </c>
      <c r="BJ267" s="18"/>
      <c r="BK267" s="18"/>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idden="1" outlineLevel="2">
      <c r="A268" s="18"/>
      <c r="B268" s="18"/>
      <c r="C268" s="36"/>
      <c r="D268" s="479"/>
      <c r="E268" s="283">
        <v>9</v>
      </c>
      <c r="F268" s="38"/>
      <c r="G268" s="391"/>
      <c r="H268" s="308"/>
      <c r="I268" s="308"/>
      <c r="J268" s="308"/>
      <c r="K268" s="308"/>
      <c r="L268" s="308"/>
      <c r="M268" s="308"/>
      <c r="N268" s="308"/>
      <c r="O268" s="307"/>
      <c r="P268" s="164">
        <f>IF(A15stdlife="n/a","n/a",IF(P$3&gt;(A15stdlife+$E268),(Input!$O$157*(1+rvanilla)^0.5)-SUM($O268:O268),(Input!$O$157*(1+rvanilla)^0.5)/A15stdlife))</f>
        <v>0</v>
      </c>
      <c r="Q268" s="164">
        <f>IF(A15stdlife="n/a","n/a",IF(Q$3&gt;(A15stdlife+$E268),(Input!$O$157*(1+rvanilla)^0.5)-SUM($O268:P268),(Input!$O$157*(1+rvanilla)^0.5)/A15stdlife))</f>
        <v>0</v>
      </c>
      <c r="R268" s="164">
        <f>IF(A15stdlife="n/a","n/a",IF(R$3&gt;(A15stdlife+$E268),(Input!$O$157*(1+rvanilla)^0.5)-SUM($O268:Q268),(Input!$O$157*(1+rvanilla)^0.5)/A15stdlife))</f>
        <v>0</v>
      </c>
      <c r="S268" s="164">
        <f>IF(A15stdlife="n/a","n/a",IF(S$3&gt;(A15stdlife+$E268),(Input!$O$157*(1+rvanilla)^0.5)-SUM($O268:R268),(Input!$O$157*(1+rvanilla)^0.5)/A15stdlife))</f>
        <v>0</v>
      </c>
      <c r="T268" s="164">
        <f>IF(A15stdlife="n/a","n/a",IF(T$3&gt;(A15stdlife+$E268),(Input!$O$157*(1+rvanilla)^0.5)-SUM($O268:S268),(Input!$O$157*(1+rvanilla)^0.5)/A15stdlife))</f>
        <v>0</v>
      </c>
      <c r="U268" s="164">
        <f>IF(A15stdlife="n/a","n/a",IF(U$3&gt;(A15stdlife+$E268),(Input!$O$157*(1+rvanilla)^0.5)-SUM($O268:T268),(Input!$O$157*(1+rvanilla)^0.5)/A15stdlife))</f>
        <v>0</v>
      </c>
      <c r="V268" s="164">
        <f>IF(A15stdlife="n/a","n/a",IF(V$3&gt;(A15stdlife+$E268),(Input!$O$157*(1+rvanilla)^0.5)-SUM($O268:U268),(Input!$O$157*(1+rvanilla)^0.5)/A15stdlife))</f>
        <v>0</v>
      </c>
      <c r="W268" s="164">
        <f>IF(A15stdlife="n/a","n/a",IF(W$3&gt;(A15stdlife+$E268),(Input!$O$157*(1+rvanilla)^0.5)-SUM($O268:V268),(Input!$O$157*(1+rvanilla)^0.5)/A15stdlife))</f>
        <v>0</v>
      </c>
      <c r="X268" s="164">
        <f>IF(A15stdlife="n/a","n/a",IF(X$3&gt;(A15stdlife+$E268),(Input!$O$157*(1+rvanilla)^0.5)-SUM($O268:W268),(Input!$O$157*(1+rvanilla)^0.5)/A15stdlife))</f>
        <v>0</v>
      </c>
      <c r="Y268" s="164">
        <f>IF(A15stdlife="n/a","n/a",IF(Y$3&gt;(A15stdlife+$E268),(Input!$O$157*(1+rvanilla)^0.5)-SUM($O268:X268),(Input!$O$157*(1+rvanilla)^0.5)/A15stdlife))</f>
        <v>0</v>
      </c>
      <c r="Z268" s="164">
        <f>IF(A15stdlife="n/a","n/a",IF(Z$3&gt;(A15stdlife+$E268),(Input!$O$157*(1+rvanilla)^0.5)-SUM($O268:Y268),(Input!$O$157*(1+rvanilla)^0.5)/A15stdlife))</f>
        <v>0</v>
      </c>
      <c r="AA268" s="164">
        <f>IF(A15stdlife="n/a","n/a",IF(AA$3&gt;(A15stdlife+$E268),(Input!$O$157*(1+rvanilla)^0.5)-SUM($O268:Z268),(Input!$O$157*(1+rvanilla)^0.5)/A15stdlife))</f>
        <v>0</v>
      </c>
      <c r="AB268" s="164">
        <f>IF(A15stdlife="n/a","n/a",IF(AB$3&gt;(A15stdlife+$E268),(Input!$O$157*(1+rvanilla)^0.5)-SUM($O268:AA268),(Input!$O$157*(1+rvanilla)^0.5)/A15stdlife))</f>
        <v>0</v>
      </c>
      <c r="AC268" s="164">
        <f>IF(A15stdlife="n/a","n/a",IF(AC$3&gt;(A15stdlife+$E268),(Input!$O$157*(1+rvanilla)^0.5)-SUM($O268:AB268),(Input!$O$157*(1+rvanilla)^0.5)/A15stdlife))</f>
        <v>0</v>
      </c>
      <c r="AD268" s="164">
        <f>IF(A15stdlife="n/a","n/a",IF(AD$3&gt;(A15stdlife+$E268),(Input!$O$157*(1+rvanilla)^0.5)-SUM($O268:AC268),(Input!$O$157*(1+rvanilla)^0.5)/A15stdlife))</f>
        <v>0</v>
      </c>
      <c r="AE268" s="164">
        <f>IF(A15stdlife="n/a","n/a",IF(AE$3&gt;(A15stdlife+$E268),(Input!$O$157*(1+rvanilla)^0.5)-SUM($O268:AD268),(Input!$O$157*(1+rvanilla)^0.5)/A15stdlife))</f>
        <v>0</v>
      </c>
      <c r="AF268" s="164">
        <f>IF(A15stdlife="n/a","n/a",IF(AF$3&gt;(A15stdlife+$E268),(Input!$O$157*(1+rvanilla)^0.5)-SUM($O268:AE268),(Input!$O$157*(1+rvanilla)^0.5)/A15stdlife))</f>
        <v>0</v>
      </c>
      <c r="AG268" s="164">
        <f>IF(A15stdlife="n/a","n/a",IF(AG$3&gt;(A15stdlife+$E268),(Input!$O$157*(1+rvanilla)^0.5)-SUM($O268:AF268),(Input!$O$157*(1+rvanilla)^0.5)/A15stdlife))</f>
        <v>0</v>
      </c>
      <c r="AH268" s="164">
        <f>IF(A15stdlife="n/a","n/a",IF(AH$3&gt;(A15stdlife+$E268),(Input!$O$157*(1+rvanilla)^0.5)-SUM($O268:AG268),(Input!$O$157*(1+rvanilla)^0.5)/A15stdlife))</f>
        <v>0</v>
      </c>
      <c r="AI268" s="164">
        <f>IF(A15stdlife="n/a","n/a",IF(AI$3&gt;(A15stdlife+$E268),(Input!$O$157*(1+rvanilla)^0.5)-SUM($O268:AH268),(Input!$O$157*(1+rvanilla)^0.5)/A15stdlife))</f>
        <v>0</v>
      </c>
      <c r="AJ268" s="164">
        <f>IF(A15stdlife="n/a","n/a",IF(AJ$3&gt;(A15stdlife+$E268),(Input!$O$157*(1+rvanilla)^0.5)-SUM($O268:AI268),(Input!$O$157*(1+rvanilla)^0.5)/A15stdlife))</f>
        <v>0</v>
      </c>
      <c r="AK268" s="164">
        <f>IF(A15stdlife="n/a","n/a",IF(AK$3&gt;(A15stdlife+$E268),(Input!$O$157*(1+rvanilla)^0.5)-SUM($O268:AJ268),(Input!$O$157*(1+rvanilla)^0.5)/A15stdlife))</f>
        <v>0</v>
      </c>
      <c r="AL268" s="164">
        <f>IF(A15stdlife="n/a","n/a",IF(AL$3&gt;(A15stdlife+$E268),(Input!$O$157*(1+rvanilla)^0.5)-SUM($O268:AK268),(Input!$O$157*(1+rvanilla)^0.5)/A15stdlife))</f>
        <v>0</v>
      </c>
      <c r="AM268" s="164">
        <f>IF(A15stdlife="n/a","n/a",IF(AM$3&gt;(A15stdlife+$E268),(Input!$O$157*(1+rvanilla)^0.5)-SUM($O268:AL268),(Input!$O$157*(1+rvanilla)^0.5)/A15stdlife))</f>
        <v>0</v>
      </c>
      <c r="AN268" s="164">
        <f>IF(A15stdlife="n/a","n/a",IF(AN$3&gt;(A15stdlife+$E268),(Input!$O$157*(1+rvanilla)^0.5)-SUM($O268:AM268),(Input!$O$157*(1+rvanilla)^0.5)/A15stdlife))</f>
        <v>0</v>
      </c>
      <c r="AO268" s="164">
        <f>IF(A15stdlife="n/a","n/a",IF(AO$3&gt;(A15stdlife+$E268),(Input!$O$157*(1+rvanilla)^0.5)-SUM($O268:AN268),(Input!$O$157*(1+rvanilla)^0.5)/A15stdlife))</f>
        <v>0</v>
      </c>
      <c r="AP268" s="164">
        <f>IF(A15stdlife="n/a","n/a",IF(AP$3&gt;(A15stdlife+$E268),(Input!$O$157*(1+rvanilla)^0.5)-SUM($O268:AO268),(Input!$O$157*(1+rvanilla)^0.5)/A15stdlife))</f>
        <v>0</v>
      </c>
      <c r="AQ268" s="164">
        <f>IF(A15stdlife="n/a","n/a",IF(AQ$3&gt;(A15stdlife+$E268),(Input!$O$157*(1+rvanilla)^0.5)-SUM($O268:AP268),(Input!$O$157*(1+rvanilla)^0.5)/A15stdlife))</f>
        <v>0</v>
      </c>
      <c r="AR268" s="164">
        <f>IF(A15stdlife="n/a","n/a",IF(AR$3&gt;(A15stdlife+$E268),(Input!$O$157*(1+rvanilla)^0.5)-SUM($O268:AQ268),(Input!$O$157*(1+rvanilla)^0.5)/A15stdlife))</f>
        <v>0</v>
      </c>
      <c r="AS268" s="164">
        <f>IF(A15stdlife="n/a","n/a",IF(AS$3&gt;(A15stdlife+$E268),(Input!$O$157*(1+rvanilla)^0.5)-SUM($O268:AR268),(Input!$O$157*(1+rvanilla)^0.5)/A15stdlife))</f>
        <v>0</v>
      </c>
      <c r="AT268" s="164">
        <f>IF(A15stdlife="n/a","n/a",IF(AT$3&gt;(A15stdlife+$E268),(Input!$O$157*(1+rvanilla)^0.5)-SUM($O268:AS268),(Input!$O$157*(1+rvanilla)^0.5)/A15stdlife))</f>
        <v>0</v>
      </c>
      <c r="AU268" s="164">
        <f>IF(A15stdlife="n/a","n/a",IF(AU$3&gt;(A15stdlife+$E268),(Input!$O$157*(1+rvanilla)^0.5)-SUM($O268:AT268),(Input!$O$157*(1+rvanilla)^0.5)/A15stdlife))</f>
        <v>0</v>
      </c>
      <c r="AV268" s="164">
        <f>IF(A15stdlife="n/a","n/a",IF(AV$3&gt;(A15stdlife+$E268),(Input!$O$157*(1+rvanilla)^0.5)-SUM($O268:AU268),(Input!$O$157*(1+rvanilla)^0.5)/A15stdlife))</f>
        <v>0</v>
      </c>
      <c r="AW268" s="164">
        <f>IF(A15stdlife="n/a","n/a",IF(AW$3&gt;(A15stdlife+$E268),(Input!$O$157*(1+rvanilla)^0.5)-SUM($O268:AV268),(Input!$O$157*(1+rvanilla)^0.5)/A15stdlife))</f>
        <v>0</v>
      </c>
      <c r="AX268" s="164">
        <f>IF(A15stdlife="n/a","n/a",IF(AX$3&gt;(A15stdlife+$E268),(Input!$O$157*(1+rvanilla)^0.5)-SUM($O268:AW268),(Input!$O$157*(1+rvanilla)^0.5)/A15stdlife))</f>
        <v>0</v>
      </c>
      <c r="AY268" s="164">
        <f>IF(A15stdlife="n/a","n/a",IF(AY$3&gt;(A15stdlife+$E268),(Input!$O$157*(1+rvanilla)^0.5)-SUM($O268:AX268),(Input!$O$157*(1+rvanilla)^0.5)/A15stdlife))</f>
        <v>0</v>
      </c>
      <c r="AZ268" s="164">
        <f>IF(A15stdlife="n/a","n/a",IF(AZ$3&gt;(A15stdlife+$E268),(Input!$O$157*(1+rvanilla)^0.5)-SUM($O268:AY268),(Input!$O$157*(1+rvanilla)^0.5)/A15stdlife))</f>
        <v>0</v>
      </c>
      <c r="BA268" s="164">
        <f>IF(A15stdlife="n/a","n/a",IF(BA$3&gt;(A15stdlife+$E268),(Input!$O$157*(1+rvanilla)^0.5)-SUM($O268:AZ268),(Input!$O$157*(1+rvanilla)^0.5)/A15stdlife))</f>
        <v>0</v>
      </c>
      <c r="BB268" s="164">
        <f>IF(A15stdlife="n/a","n/a",IF(BB$3&gt;(A15stdlife+$E268),(Input!$O$157*(1+rvanilla)^0.5)-SUM($O268:BA268),(Input!$O$157*(1+rvanilla)^0.5)/A15stdlife))</f>
        <v>0</v>
      </c>
      <c r="BC268" s="164">
        <f>IF(A15stdlife="n/a","n/a",IF(BC$3&gt;(A15stdlife+$E268),(Input!$O$157*(1+rvanilla)^0.5)-SUM($O268:BB268),(Input!$O$157*(1+rvanilla)^0.5)/A15stdlife))</f>
        <v>0</v>
      </c>
      <c r="BD268" s="164">
        <f>IF(A15stdlife="n/a","n/a",IF(BD$3&gt;(A15stdlife+$E268),(Input!$O$157*(1+rvanilla)^0.5)-SUM($O268:BC268),(Input!$O$157*(1+rvanilla)^0.5)/A15stdlife))</f>
        <v>0</v>
      </c>
      <c r="BE268" s="164">
        <f>IF(A15stdlife="n/a","n/a",IF(BE$3&gt;(A15stdlife+$E268),(Input!$O$157*(1+rvanilla)^0.5)-SUM($O268:BD268),(Input!$O$157*(1+rvanilla)^0.5)/A15stdlife))</f>
        <v>0</v>
      </c>
      <c r="BF268" s="164">
        <f>IF(A15stdlife="n/a","n/a",IF(BF$3&gt;(A15stdlife+$E268),(Input!$O$157*(1+rvanilla)^0.5)-SUM($O268:BE268),(Input!$O$157*(1+rvanilla)^0.5)/A15stdlife))</f>
        <v>0</v>
      </c>
      <c r="BG268" s="164">
        <f>IF(A15stdlife="n/a","n/a",IF(BG$3&gt;(A15stdlife+$E268),(Input!$O$157*(1+rvanilla)^0.5)-SUM($O268:BF268),(Input!$O$157*(1+rvanilla)^0.5)/A15stdlife))</f>
        <v>0</v>
      </c>
      <c r="BH268" s="164">
        <f>IF(A15stdlife="n/a","n/a",IF(BH$3&gt;(A15stdlife+$E268),(Input!$O$157*(1+rvanilla)^0.5)-SUM($O268:BG268),(Input!$O$157*(1+rvanilla)^0.5)/A15stdlife))</f>
        <v>0</v>
      </c>
      <c r="BI268" s="164">
        <f>IF(A15stdlife="n/a","n/a",IF(BI$3&gt;(A15stdlife+$E268),(Input!$O$157*(1+rvanilla)^0.5)-SUM($O268:BH268),(Input!$O$157*(1+rvanilla)^0.5)/A15stdlife))</f>
        <v>0</v>
      </c>
      <c r="BJ268" s="18"/>
      <c r="BK268" s="1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idden="1" outlineLevel="2">
      <c r="A269" s="18"/>
      <c r="B269" s="18"/>
      <c r="C269" s="36"/>
      <c r="D269" s="479"/>
      <c r="E269" s="284">
        <v>10</v>
      </c>
      <c r="F269" s="38"/>
      <c r="G269" s="391"/>
      <c r="H269" s="308"/>
      <c r="I269" s="308"/>
      <c r="J269" s="308"/>
      <c r="K269" s="308"/>
      <c r="L269" s="308"/>
      <c r="M269" s="308"/>
      <c r="N269" s="308"/>
      <c r="O269" s="308"/>
      <c r="P269" s="307"/>
      <c r="Q269" s="164">
        <f>IF(A15stdlife="n/a","n/a",IF(Q$3&gt;(A15stdlife+$E269),(Input!$P$157*(1+rvanilla)^0.5)-SUM($P269:P269),(Input!$P$157*(1+rvanilla)^0.5)/A15stdlife))</f>
        <v>0</v>
      </c>
      <c r="R269" s="164">
        <f>IF(A15stdlife="n/a","n/a",IF(R$3&gt;(A15stdlife+$E269),(Input!$P$157*(1+rvanilla)^0.5)-SUM($P269:Q269),(Input!$P$157*(1+rvanilla)^0.5)/A15stdlife))</f>
        <v>0</v>
      </c>
      <c r="S269" s="164">
        <f>IF(A15stdlife="n/a","n/a",IF(S$3&gt;(A15stdlife+$E269),(Input!$P$157*(1+rvanilla)^0.5)-SUM($P269:R269),(Input!$P$157*(1+rvanilla)^0.5)/A15stdlife))</f>
        <v>0</v>
      </c>
      <c r="T269" s="164">
        <f>IF(A15stdlife="n/a","n/a",IF(T$3&gt;(A15stdlife+$E269),(Input!$P$157*(1+rvanilla)^0.5)-SUM($P269:S269),(Input!$P$157*(1+rvanilla)^0.5)/A15stdlife))</f>
        <v>0</v>
      </c>
      <c r="U269" s="164">
        <f>IF(A15stdlife="n/a","n/a",IF(U$3&gt;(A15stdlife+$E269),(Input!$P$157*(1+rvanilla)^0.5)-SUM($P269:T269),(Input!$P$157*(1+rvanilla)^0.5)/A15stdlife))</f>
        <v>0</v>
      </c>
      <c r="V269" s="164">
        <f>IF(A15stdlife="n/a","n/a",IF(V$3&gt;(A15stdlife+$E269),(Input!$P$157*(1+rvanilla)^0.5)-SUM($P269:U269),(Input!$P$157*(1+rvanilla)^0.5)/A15stdlife))</f>
        <v>0</v>
      </c>
      <c r="W269" s="164">
        <f>IF(A15stdlife="n/a","n/a",IF(W$3&gt;(A15stdlife+$E269),(Input!$P$157*(1+rvanilla)^0.5)-SUM($P269:V269),(Input!$P$157*(1+rvanilla)^0.5)/A15stdlife))</f>
        <v>0</v>
      </c>
      <c r="X269" s="164">
        <f>IF(A15stdlife="n/a","n/a",IF(X$3&gt;(A15stdlife+$E269),(Input!$P$157*(1+rvanilla)^0.5)-SUM($P269:W269),(Input!$P$157*(1+rvanilla)^0.5)/A15stdlife))</f>
        <v>0</v>
      </c>
      <c r="Y269" s="164">
        <f>IF(A15stdlife="n/a","n/a",IF(Y$3&gt;(A15stdlife+$E269),(Input!$P$157*(1+rvanilla)^0.5)-SUM($P269:X269),(Input!$P$157*(1+rvanilla)^0.5)/A15stdlife))</f>
        <v>0</v>
      </c>
      <c r="Z269" s="164">
        <f>IF(A15stdlife="n/a","n/a",IF(Z$3&gt;(A15stdlife+$E269),(Input!$P$157*(1+rvanilla)^0.5)-SUM($P269:Y269),(Input!$P$157*(1+rvanilla)^0.5)/A15stdlife))</f>
        <v>0</v>
      </c>
      <c r="AA269" s="164">
        <f>IF(A15stdlife="n/a","n/a",IF(AA$3&gt;(A15stdlife+$E269),(Input!$P$157*(1+rvanilla)^0.5)-SUM($P269:Z269),(Input!$P$157*(1+rvanilla)^0.5)/A15stdlife))</f>
        <v>0</v>
      </c>
      <c r="AB269" s="164">
        <f>IF(A15stdlife="n/a","n/a",IF(AB$3&gt;(A15stdlife+$E269),(Input!$P$157*(1+rvanilla)^0.5)-SUM($P269:AA269),(Input!$P$157*(1+rvanilla)^0.5)/A15stdlife))</f>
        <v>0</v>
      </c>
      <c r="AC269" s="164">
        <f>IF(A15stdlife="n/a","n/a",IF(AC$3&gt;(A15stdlife+$E269),(Input!$P$157*(1+rvanilla)^0.5)-SUM($P269:AB269),(Input!$P$157*(1+rvanilla)^0.5)/A15stdlife))</f>
        <v>0</v>
      </c>
      <c r="AD269" s="164">
        <f>IF(A15stdlife="n/a","n/a",IF(AD$3&gt;(A15stdlife+$E269),(Input!$P$157*(1+rvanilla)^0.5)-SUM($P269:AC269),(Input!$P$157*(1+rvanilla)^0.5)/A15stdlife))</f>
        <v>0</v>
      </c>
      <c r="AE269" s="164">
        <f>IF(A15stdlife="n/a","n/a",IF(AE$3&gt;(A15stdlife+$E269),(Input!$P$157*(1+rvanilla)^0.5)-SUM($P269:AD269),(Input!$P$157*(1+rvanilla)^0.5)/A15stdlife))</f>
        <v>0</v>
      </c>
      <c r="AF269" s="164">
        <f>IF(A15stdlife="n/a","n/a",IF(AF$3&gt;(A15stdlife+$E269),(Input!$P$157*(1+rvanilla)^0.5)-SUM($P269:AE269),(Input!$P$157*(1+rvanilla)^0.5)/A15stdlife))</f>
        <v>0</v>
      </c>
      <c r="AG269" s="164">
        <f>IF(A15stdlife="n/a","n/a",IF(AG$3&gt;(A15stdlife+$E269),(Input!$P$157*(1+rvanilla)^0.5)-SUM($P269:AF269),(Input!$P$157*(1+rvanilla)^0.5)/A15stdlife))</f>
        <v>0</v>
      </c>
      <c r="AH269" s="164">
        <f>IF(A15stdlife="n/a","n/a",IF(AH$3&gt;(A15stdlife+$E269),(Input!$P$157*(1+rvanilla)^0.5)-SUM($P269:AG269),(Input!$P$157*(1+rvanilla)^0.5)/A15stdlife))</f>
        <v>0</v>
      </c>
      <c r="AI269" s="164">
        <f>IF(A15stdlife="n/a","n/a",IF(AI$3&gt;(A15stdlife+$E269),(Input!$P$157*(1+rvanilla)^0.5)-SUM($P269:AH269),(Input!$P$157*(1+rvanilla)^0.5)/A15stdlife))</f>
        <v>0</v>
      </c>
      <c r="AJ269" s="164">
        <f>IF(A15stdlife="n/a","n/a",IF(AJ$3&gt;(A15stdlife+$E269),(Input!$P$157*(1+rvanilla)^0.5)-SUM($P269:AI269),(Input!$P$157*(1+rvanilla)^0.5)/A15stdlife))</f>
        <v>0</v>
      </c>
      <c r="AK269" s="164">
        <f>IF(A15stdlife="n/a","n/a",IF(AK$3&gt;(A15stdlife+$E269),(Input!$P$157*(1+rvanilla)^0.5)-SUM($P269:AJ269),(Input!$P$157*(1+rvanilla)^0.5)/A15stdlife))</f>
        <v>0</v>
      </c>
      <c r="AL269" s="164">
        <f>IF(A15stdlife="n/a","n/a",IF(AL$3&gt;(A15stdlife+$E269),(Input!$P$157*(1+rvanilla)^0.5)-SUM($P269:AK269),(Input!$P$157*(1+rvanilla)^0.5)/A15stdlife))</f>
        <v>0</v>
      </c>
      <c r="AM269" s="164">
        <f>IF(A15stdlife="n/a","n/a",IF(AM$3&gt;(A15stdlife+$E269),(Input!$P$157*(1+rvanilla)^0.5)-SUM($P269:AL269),(Input!$P$157*(1+rvanilla)^0.5)/A15stdlife))</f>
        <v>0</v>
      </c>
      <c r="AN269" s="164">
        <f>IF(A15stdlife="n/a","n/a",IF(AN$3&gt;(A15stdlife+$E269),(Input!$P$157*(1+rvanilla)^0.5)-SUM($P269:AM269),(Input!$P$157*(1+rvanilla)^0.5)/A15stdlife))</f>
        <v>0</v>
      </c>
      <c r="AO269" s="164">
        <f>IF(A15stdlife="n/a","n/a",IF(AO$3&gt;(A15stdlife+$E269),(Input!$P$157*(1+rvanilla)^0.5)-SUM($P269:AN269),(Input!$P$157*(1+rvanilla)^0.5)/A15stdlife))</f>
        <v>0</v>
      </c>
      <c r="AP269" s="164">
        <f>IF(A15stdlife="n/a","n/a",IF(AP$3&gt;(A15stdlife+$E269),(Input!$P$157*(1+rvanilla)^0.5)-SUM($P269:AO269),(Input!$P$157*(1+rvanilla)^0.5)/A15stdlife))</f>
        <v>0</v>
      </c>
      <c r="AQ269" s="164">
        <f>IF(A15stdlife="n/a","n/a",IF(AQ$3&gt;(A15stdlife+$E269),(Input!$P$157*(1+rvanilla)^0.5)-SUM($P269:AP269),(Input!$P$157*(1+rvanilla)^0.5)/A15stdlife))</f>
        <v>0</v>
      </c>
      <c r="AR269" s="164">
        <f>IF(A15stdlife="n/a","n/a",IF(AR$3&gt;(A15stdlife+$E269),(Input!$P$157*(1+rvanilla)^0.5)-SUM($P269:AQ269),(Input!$P$157*(1+rvanilla)^0.5)/A15stdlife))</f>
        <v>0</v>
      </c>
      <c r="AS269" s="164">
        <f>IF(A15stdlife="n/a","n/a",IF(AS$3&gt;(A15stdlife+$E269),(Input!$P$157*(1+rvanilla)^0.5)-SUM($P269:AR269),(Input!$P$157*(1+rvanilla)^0.5)/A15stdlife))</f>
        <v>0</v>
      </c>
      <c r="AT269" s="164">
        <f>IF(A15stdlife="n/a","n/a",IF(AT$3&gt;(A15stdlife+$E269),(Input!$P$157*(1+rvanilla)^0.5)-SUM($P269:AS269),(Input!$P$157*(1+rvanilla)^0.5)/A15stdlife))</f>
        <v>0</v>
      </c>
      <c r="AU269" s="164">
        <f>IF(A15stdlife="n/a","n/a",IF(AU$3&gt;(A15stdlife+$E269),(Input!$P$157*(1+rvanilla)^0.5)-SUM($P269:AT269),(Input!$P$157*(1+rvanilla)^0.5)/A15stdlife))</f>
        <v>0</v>
      </c>
      <c r="AV269" s="164">
        <f>IF(A15stdlife="n/a","n/a",IF(AV$3&gt;(A15stdlife+$E269),(Input!$P$157*(1+rvanilla)^0.5)-SUM($P269:AU269),(Input!$P$157*(1+rvanilla)^0.5)/A15stdlife))</f>
        <v>0</v>
      </c>
      <c r="AW269" s="164">
        <f>IF(A15stdlife="n/a","n/a",IF(AW$3&gt;(A15stdlife+$E269),(Input!$P$157*(1+rvanilla)^0.5)-SUM($P269:AV269),(Input!$P$157*(1+rvanilla)^0.5)/A15stdlife))</f>
        <v>0</v>
      </c>
      <c r="AX269" s="164">
        <f>IF(A15stdlife="n/a","n/a",IF(AX$3&gt;(A15stdlife+$E269),(Input!$P$157*(1+rvanilla)^0.5)-SUM($P269:AW269),(Input!$P$157*(1+rvanilla)^0.5)/A15stdlife))</f>
        <v>0</v>
      </c>
      <c r="AY269" s="164">
        <f>IF(A15stdlife="n/a","n/a",IF(AY$3&gt;(A15stdlife+$E269),(Input!$P$157*(1+rvanilla)^0.5)-SUM($P269:AX269),(Input!$P$157*(1+rvanilla)^0.5)/A15stdlife))</f>
        <v>0</v>
      </c>
      <c r="AZ269" s="164">
        <f>IF(A15stdlife="n/a","n/a",IF(AZ$3&gt;(A15stdlife+$E269),(Input!$P$157*(1+rvanilla)^0.5)-SUM($P269:AY269),(Input!$P$157*(1+rvanilla)^0.5)/A15stdlife))</f>
        <v>0</v>
      </c>
      <c r="BA269" s="164">
        <f>IF(A15stdlife="n/a","n/a",IF(BA$3&gt;(A15stdlife+$E269),(Input!$P$157*(1+rvanilla)^0.5)-SUM($P269:AZ269),(Input!$P$157*(1+rvanilla)^0.5)/A15stdlife))</f>
        <v>0</v>
      </c>
      <c r="BB269" s="164">
        <f>IF(A15stdlife="n/a","n/a",IF(BB$3&gt;(A15stdlife+$E269),(Input!$P$157*(1+rvanilla)^0.5)-SUM($P269:BA269),(Input!$P$157*(1+rvanilla)^0.5)/A15stdlife))</f>
        <v>0</v>
      </c>
      <c r="BC269" s="164">
        <f>IF(A15stdlife="n/a","n/a",IF(BC$3&gt;(A15stdlife+$E269),(Input!$P$157*(1+rvanilla)^0.5)-SUM($P269:BB269),(Input!$P$157*(1+rvanilla)^0.5)/A15stdlife))</f>
        <v>0</v>
      </c>
      <c r="BD269" s="164">
        <f>IF(A15stdlife="n/a","n/a",IF(BD$3&gt;(A15stdlife+$E269),(Input!$P$157*(1+rvanilla)^0.5)-SUM($P269:BC269),(Input!$P$157*(1+rvanilla)^0.5)/A15stdlife))</f>
        <v>0</v>
      </c>
      <c r="BE269" s="164">
        <f>IF(A15stdlife="n/a","n/a",IF(BE$3&gt;(A15stdlife+$E269),(Input!$P$157*(1+rvanilla)^0.5)-SUM($P269:BD269),(Input!$P$157*(1+rvanilla)^0.5)/A15stdlife))</f>
        <v>0</v>
      </c>
      <c r="BF269" s="164">
        <f>IF(A15stdlife="n/a","n/a",IF(BF$3&gt;(A15stdlife+$E269),(Input!$P$157*(1+rvanilla)^0.5)-SUM($P269:BE269),(Input!$P$157*(1+rvanilla)^0.5)/A15stdlife))</f>
        <v>0</v>
      </c>
      <c r="BG269" s="164">
        <f>IF(A15stdlife="n/a","n/a",IF(BG$3&gt;(A15stdlife+$E269),(Input!$P$157*(1+rvanilla)^0.5)-SUM($P269:BF269),(Input!$P$157*(1+rvanilla)^0.5)/A15stdlife))</f>
        <v>0</v>
      </c>
      <c r="BH269" s="164">
        <f>IF(A15stdlife="n/a","n/a",IF(BH$3&gt;(A15stdlife+$E269),(Input!$P$157*(1+rvanilla)^0.5)-SUM($P269:BG269),(Input!$P$157*(1+rvanilla)^0.5)/A15stdlife))</f>
        <v>0</v>
      </c>
      <c r="BI269" s="164">
        <f>IF(A15stdlife="n/a","n/a",IF(BI$3&gt;(A15stdlife+$E269),(Input!$P$157*(1+rvanilla)^0.5)-SUM($P269:BH269),(Input!$P$157*(1+rvanilla)^0.5)/A15stdlife))</f>
        <v>0</v>
      </c>
      <c r="BJ269" s="164"/>
      <c r="BK269" s="18"/>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idden="1" outlineLevel="1">
      <c r="A270" s="18"/>
      <c r="B270" s="18"/>
      <c r="C270" s="36" t="str">
        <f>Asset15</f>
        <v>Network control &amp; com systems</v>
      </c>
      <c r="D270" s="18"/>
      <c r="E270" s="18"/>
      <c r="F270" s="33"/>
      <c r="G270" s="161">
        <f t="shared" ref="G270:AL270" si="65">SUM(G258:G269)</f>
        <v>1.1639641856703447</v>
      </c>
      <c r="H270" s="161">
        <f t="shared" si="65"/>
        <v>1.1639641856703447</v>
      </c>
      <c r="I270" s="161">
        <f t="shared" si="65"/>
        <v>1.1639641856703447</v>
      </c>
      <c r="J270" s="161">
        <f t="shared" si="65"/>
        <v>1.1639641856703447</v>
      </c>
      <c r="K270" s="161">
        <f t="shared" si="65"/>
        <v>1.1639641856703447</v>
      </c>
      <c r="L270" s="161">
        <f t="shared" si="65"/>
        <v>1.1639641856703447</v>
      </c>
      <c r="M270" s="161">
        <f t="shared" si="65"/>
        <v>1.1639641856703447</v>
      </c>
      <c r="N270" s="161">
        <f t="shared" si="65"/>
        <v>1.1639641856703447</v>
      </c>
      <c r="O270" s="161">
        <f t="shared" si="65"/>
        <v>1.1639641856703447</v>
      </c>
      <c r="P270" s="161">
        <f t="shared" si="65"/>
        <v>1.1639641856703447</v>
      </c>
      <c r="Q270" s="161">
        <f t="shared" si="65"/>
        <v>1.1639641856703447</v>
      </c>
      <c r="R270" s="161">
        <f t="shared" si="65"/>
        <v>1.1639641856703447</v>
      </c>
      <c r="S270" s="161">
        <f t="shared" si="65"/>
        <v>1.1639641856703447</v>
      </c>
      <c r="T270" s="161">
        <f t="shared" si="65"/>
        <v>1.1639641856703447</v>
      </c>
      <c r="U270" s="161">
        <f t="shared" si="65"/>
        <v>1.1639641856703447</v>
      </c>
      <c r="V270" s="161">
        <f t="shared" si="65"/>
        <v>1.1639641856703447</v>
      </c>
      <c r="W270" s="161">
        <f t="shared" si="65"/>
        <v>1.1639641856703447</v>
      </c>
      <c r="X270" s="161">
        <f t="shared" si="65"/>
        <v>0.55729555035581768</v>
      </c>
      <c r="Y270" s="161">
        <f t="shared" si="65"/>
        <v>0</v>
      </c>
      <c r="Z270" s="161">
        <f t="shared" si="65"/>
        <v>0</v>
      </c>
      <c r="AA270" s="161">
        <f t="shared" si="65"/>
        <v>0</v>
      </c>
      <c r="AB270" s="161">
        <f t="shared" si="65"/>
        <v>0</v>
      </c>
      <c r="AC270" s="161">
        <f t="shared" si="65"/>
        <v>0</v>
      </c>
      <c r="AD270" s="161">
        <f t="shared" si="65"/>
        <v>0</v>
      </c>
      <c r="AE270" s="161">
        <f t="shared" si="65"/>
        <v>0</v>
      </c>
      <c r="AF270" s="161">
        <f t="shared" si="65"/>
        <v>0</v>
      </c>
      <c r="AG270" s="161">
        <f t="shared" si="65"/>
        <v>0</v>
      </c>
      <c r="AH270" s="161">
        <f t="shared" si="65"/>
        <v>0</v>
      </c>
      <c r="AI270" s="161">
        <f t="shared" si="65"/>
        <v>0</v>
      </c>
      <c r="AJ270" s="161">
        <f t="shared" si="65"/>
        <v>0</v>
      </c>
      <c r="AK270" s="161">
        <f t="shared" si="65"/>
        <v>0</v>
      </c>
      <c r="AL270" s="161">
        <f t="shared" si="65"/>
        <v>0</v>
      </c>
      <c r="AM270" s="161">
        <f t="shared" ref="AM270:BI270" si="66">SUM(AM258:AM269)</f>
        <v>0</v>
      </c>
      <c r="AN270" s="161">
        <f t="shared" si="66"/>
        <v>0</v>
      </c>
      <c r="AO270" s="161">
        <f t="shared" si="66"/>
        <v>0</v>
      </c>
      <c r="AP270" s="161">
        <f t="shared" si="66"/>
        <v>0</v>
      </c>
      <c r="AQ270" s="161">
        <f t="shared" si="66"/>
        <v>0</v>
      </c>
      <c r="AR270" s="161">
        <f t="shared" si="66"/>
        <v>0</v>
      </c>
      <c r="AS270" s="161">
        <f t="shared" si="66"/>
        <v>0</v>
      </c>
      <c r="AT270" s="161">
        <f t="shared" si="66"/>
        <v>0</v>
      </c>
      <c r="AU270" s="161">
        <f t="shared" si="66"/>
        <v>0</v>
      </c>
      <c r="AV270" s="161">
        <f t="shared" si="66"/>
        <v>0</v>
      </c>
      <c r="AW270" s="161">
        <f t="shared" si="66"/>
        <v>0</v>
      </c>
      <c r="AX270" s="161">
        <f t="shared" si="66"/>
        <v>0</v>
      </c>
      <c r="AY270" s="161">
        <f t="shared" si="66"/>
        <v>0</v>
      </c>
      <c r="AZ270" s="161">
        <f t="shared" si="66"/>
        <v>0</v>
      </c>
      <c r="BA270" s="161">
        <f t="shared" si="66"/>
        <v>0</v>
      </c>
      <c r="BB270" s="161">
        <f t="shared" si="66"/>
        <v>0</v>
      </c>
      <c r="BC270" s="161">
        <f t="shared" si="66"/>
        <v>0</v>
      </c>
      <c r="BD270" s="161">
        <f t="shared" si="66"/>
        <v>0</v>
      </c>
      <c r="BE270" s="161">
        <f t="shared" si="66"/>
        <v>0</v>
      </c>
      <c r="BF270" s="161">
        <f t="shared" si="66"/>
        <v>0</v>
      </c>
      <c r="BG270" s="161">
        <f t="shared" si="66"/>
        <v>0</v>
      </c>
      <c r="BH270" s="161">
        <f t="shared" si="66"/>
        <v>0</v>
      </c>
      <c r="BI270" s="161">
        <f t="shared" si="66"/>
        <v>0</v>
      </c>
      <c r="BJ270" s="18"/>
      <c r="BK270" s="18"/>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idden="1" outlineLevel="2">
      <c r="A271" s="18"/>
      <c r="B271" s="43" t="str">
        <f>C283</f>
        <v>Communications (digital) - tx</v>
      </c>
      <c r="C271" s="44"/>
      <c r="D271" s="45" t="s">
        <v>72</v>
      </c>
      <c r="E271" s="44"/>
      <c r="F271" s="46"/>
      <c r="G271" s="389">
        <f>IF(G$3&gt;A16remlife,A16value-SUM($F271:F271),IF(A16remlife="N/A","n/a",A16value/A16remlife))</f>
        <v>0.1206053377674139</v>
      </c>
      <c r="H271" s="163">
        <f>IF(H$3&gt;A16remlife,A16value-SUM($F271:G271),IF(A16remlife="N/A","n/a",A16value/A16remlife))</f>
        <v>0.1206053377674139</v>
      </c>
      <c r="I271" s="163">
        <f>IF(I$3&gt;A16remlife,A16value-SUM($F271:H271),IF(A16remlife="N/A","n/a",A16value/A16remlife))</f>
        <v>0.1206053377674139</v>
      </c>
      <c r="J271" s="163">
        <f>IF(J$3&gt;A16remlife,A16value-SUM($F271:I271),IF(A16remlife="N/A","n/a",A16value/A16remlife))</f>
        <v>0.1206053377674139</v>
      </c>
      <c r="K271" s="163">
        <f>IF(K$3&gt;A16remlife,A16value-SUM($F271:J271),IF(A16remlife="N/A","n/a",A16value/A16remlife))</f>
        <v>0.1206053377674139</v>
      </c>
      <c r="L271" s="163">
        <f>IF(L$3&gt;A16remlife,A16value-SUM($F271:K271),IF(A16remlife="N/A","n/a",A16value/A16remlife))</f>
        <v>0.1206053377674139</v>
      </c>
      <c r="M271" s="163">
        <f>IF(M$3&gt;A16remlife,A16value-SUM($F271:L271),IF(A16remlife="N/A","n/a",A16value/A16remlife))</f>
        <v>0.1206053377674139</v>
      </c>
      <c r="N271" s="163">
        <f>IF(N$3&gt;A16remlife,A16value-SUM($F271:M271),IF(A16remlife="N/A","n/a",A16value/A16remlife))</f>
        <v>0.1206053377674139</v>
      </c>
      <c r="O271" s="163">
        <f>IF(O$3&gt;A16remlife,A16value-SUM($F271:N271),IF(A16remlife="N/A","n/a",A16value/A16remlife))</f>
        <v>2.3418697645580244E-2</v>
      </c>
      <c r="P271" s="163">
        <f>IF(P$3&gt;A16remlife,A16value-SUM($F271:O271),IF(A16remlife="N/A","n/a",A16value/A16remlife))</f>
        <v>0</v>
      </c>
      <c r="Q271" s="163">
        <f>IF(Q$3&gt;A16remlife,A16value-SUM($F271:P271),IF(A16remlife="N/A","n/a",A16value/A16remlife))</f>
        <v>0</v>
      </c>
      <c r="R271" s="163">
        <f>IF(R$3&gt;A16remlife,A16value-SUM($F271:Q271),IF(A16remlife="N/A","n/a",A16value/A16remlife))</f>
        <v>0</v>
      </c>
      <c r="S271" s="163">
        <f>IF(S$3&gt;A16remlife,A16value-SUM($F271:R271),IF(A16remlife="N/A","n/a",A16value/A16remlife))</f>
        <v>0</v>
      </c>
      <c r="T271" s="163">
        <f>IF(T$3&gt;A16remlife,A16value-SUM($F271:S271),IF(A16remlife="N/A","n/a",A16value/A16remlife))</f>
        <v>0</v>
      </c>
      <c r="U271" s="163">
        <f>IF(U$3&gt;A16remlife,A16value-SUM($F271:T271),IF(A16remlife="N/A","n/a",A16value/A16remlife))</f>
        <v>0</v>
      </c>
      <c r="V271" s="163">
        <f>IF(V$3&gt;A16remlife,A16value-SUM($F271:U271),IF(A16remlife="N/A","n/a",A16value/A16remlife))</f>
        <v>0</v>
      </c>
      <c r="W271" s="163">
        <f>IF(W$3&gt;A16remlife,A16value-SUM($F271:V271),IF(A16remlife="N/A","n/a",A16value/A16remlife))</f>
        <v>0</v>
      </c>
      <c r="X271" s="163">
        <f>IF(X$3&gt;A16remlife,A16value-SUM($F271:W271),IF(A16remlife="N/A","n/a",A16value/A16remlife))</f>
        <v>0</v>
      </c>
      <c r="Y271" s="163">
        <f>IF(Y$3&gt;A16remlife,A16value-SUM($F271:X271),IF(A16remlife="N/A","n/a",A16value/A16remlife))</f>
        <v>0</v>
      </c>
      <c r="Z271" s="163">
        <f>IF(Z$3&gt;A16remlife,A16value-SUM($F271:Y271),IF(A16remlife="N/A","n/a",A16value/A16remlife))</f>
        <v>0</v>
      </c>
      <c r="AA271" s="163">
        <f>IF(AA$3&gt;A16remlife,A16value-SUM($F271:Z271),IF(A16remlife="N/A","n/a",A16value/A16remlife))</f>
        <v>0</v>
      </c>
      <c r="AB271" s="163">
        <f>IF(AB$3&gt;A16remlife,A16value-SUM($F271:AA271),IF(A16remlife="N/A","n/a",A16value/A16remlife))</f>
        <v>0</v>
      </c>
      <c r="AC271" s="163">
        <f>IF(AC$3&gt;A16remlife,A16value-SUM($F271:AB271),IF(A16remlife="N/A","n/a",A16value/A16remlife))</f>
        <v>0</v>
      </c>
      <c r="AD271" s="163">
        <f>IF(AD$3&gt;A16remlife,A16value-SUM($F271:AC271),IF(A16remlife="N/A","n/a",A16value/A16remlife))</f>
        <v>0</v>
      </c>
      <c r="AE271" s="163">
        <f>IF(AE$3&gt;A16remlife,A16value-SUM($F271:AD271),IF(A16remlife="N/A","n/a",A16value/A16remlife))</f>
        <v>0</v>
      </c>
      <c r="AF271" s="163">
        <f>IF(AF$3&gt;A16remlife,A16value-SUM($F271:AE271),IF(A16remlife="N/A","n/a",A16value/A16remlife))</f>
        <v>0</v>
      </c>
      <c r="AG271" s="163">
        <f>IF(AG$3&gt;A16remlife,A16value-SUM($F271:AF271),IF(A16remlife="N/A","n/a",A16value/A16remlife))</f>
        <v>0</v>
      </c>
      <c r="AH271" s="163">
        <f>IF(AH$3&gt;A16remlife,A16value-SUM($F271:AG271),IF(A16remlife="N/A","n/a",A16value/A16remlife))</f>
        <v>0</v>
      </c>
      <c r="AI271" s="163">
        <f>IF(AI$3&gt;A16remlife,A16value-SUM($F271:AH271),IF(A16remlife="N/A","n/a",A16value/A16remlife))</f>
        <v>0</v>
      </c>
      <c r="AJ271" s="163">
        <f>IF(AJ$3&gt;A16remlife,A16value-SUM($F271:AI271),IF(A16remlife="N/A","n/a",A16value/A16remlife))</f>
        <v>0</v>
      </c>
      <c r="AK271" s="163">
        <f>IF(AK$3&gt;A16remlife,A16value-SUM($F271:AJ271),IF(A16remlife="N/A","n/a",A16value/A16remlife))</f>
        <v>0</v>
      </c>
      <c r="AL271" s="163">
        <f>IF(AL$3&gt;A16remlife,A16value-SUM($F271:AK271),IF(A16remlife="N/A","n/a",A16value/A16remlife))</f>
        <v>0</v>
      </c>
      <c r="AM271" s="163">
        <f>IF(AM$3&gt;A16remlife,A16value-SUM($F271:AL271),IF(A16remlife="N/A","n/a",A16value/A16remlife))</f>
        <v>0</v>
      </c>
      <c r="AN271" s="163">
        <f>IF(AN$3&gt;A16remlife,A16value-SUM($F271:AM271),IF(A16remlife="N/A","n/a",A16value/A16remlife))</f>
        <v>0</v>
      </c>
      <c r="AO271" s="163">
        <f>IF(AO$3&gt;A16remlife,A16value-SUM($F271:AN271),IF(A16remlife="N/A","n/a",A16value/A16remlife))</f>
        <v>0</v>
      </c>
      <c r="AP271" s="163">
        <f>IF(AP$3&gt;A16remlife,A16value-SUM($F271:AO271),IF(A16remlife="N/A","n/a",A16value/A16remlife))</f>
        <v>0</v>
      </c>
      <c r="AQ271" s="163">
        <f>IF(AQ$3&gt;A16remlife,A16value-SUM($F271:AP271),IF(A16remlife="N/A","n/a",A16value/A16remlife))</f>
        <v>0</v>
      </c>
      <c r="AR271" s="163">
        <f>IF(AR$3&gt;A16remlife,A16value-SUM($F271:AQ271),IF(A16remlife="N/A","n/a",A16value/A16remlife))</f>
        <v>0</v>
      </c>
      <c r="AS271" s="163">
        <f>IF(AS$3&gt;A16remlife,A16value-SUM($F271:AR271),IF(A16remlife="N/A","n/a",A16value/A16remlife))</f>
        <v>0</v>
      </c>
      <c r="AT271" s="163">
        <f>IF(AT$3&gt;A16remlife,A16value-SUM($F271:AS271),IF(A16remlife="N/A","n/a",A16value/A16remlife))</f>
        <v>0</v>
      </c>
      <c r="AU271" s="163">
        <f>IF(AU$3&gt;A16remlife,A16value-SUM($F271:AT271),IF(A16remlife="N/A","n/a",A16value/A16remlife))</f>
        <v>0</v>
      </c>
      <c r="AV271" s="163">
        <f>IF(AV$3&gt;A16remlife,A16value-SUM($F271:AU271),IF(A16remlife="N/A","n/a",A16value/A16remlife))</f>
        <v>0</v>
      </c>
      <c r="AW271" s="163">
        <f>IF(AW$3&gt;A16remlife,A16value-SUM($F271:AV271),IF(A16remlife="N/A","n/a",A16value/A16remlife))</f>
        <v>0</v>
      </c>
      <c r="AX271" s="163">
        <f>IF(AX$3&gt;A16remlife,A16value-SUM($F271:AW271),IF(A16remlife="N/A","n/a",A16value/A16remlife))</f>
        <v>0</v>
      </c>
      <c r="AY271" s="163">
        <f>IF(AY$3&gt;A16remlife,A16value-SUM($F271:AX271),IF(A16remlife="N/A","n/a",A16value/A16remlife))</f>
        <v>0</v>
      </c>
      <c r="AZ271" s="163">
        <f>IF(AZ$3&gt;A16remlife,A16value-SUM($F271:AY271),IF(A16remlife="N/A","n/a",A16value/A16remlife))</f>
        <v>0</v>
      </c>
      <c r="BA271" s="163">
        <f>IF(BA$3&gt;A16remlife,A16value-SUM($F271:AZ271),IF(A16remlife="N/A","n/a",A16value/A16remlife))</f>
        <v>0</v>
      </c>
      <c r="BB271" s="163">
        <f>IF(BB$3&gt;A16remlife,A16value-SUM($F271:BA271),IF(A16remlife="N/A","n/a",A16value/A16remlife))</f>
        <v>0</v>
      </c>
      <c r="BC271" s="163">
        <f>IF(BC$3&gt;A16remlife,A16value-SUM($F271:BB271),IF(A16remlife="N/A","n/a",A16value/A16remlife))</f>
        <v>0</v>
      </c>
      <c r="BD271" s="163">
        <f>IF(BD$3&gt;A16remlife,A16value-SUM($F271:BC271),IF(A16remlife="N/A","n/a",A16value/A16remlife))</f>
        <v>0</v>
      </c>
      <c r="BE271" s="163">
        <f>IF(BE$3&gt;A16remlife,A16value-SUM($F271:BD271),IF(A16remlife="N/A","n/a",A16value/A16remlife))</f>
        <v>0</v>
      </c>
      <c r="BF271" s="163">
        <f>IF(BF$3&gt;A16remlife,A16value-SUM($F271:BE271),IF(A16remlife="N/A","n/a",A16value/A16remlife))</f>
        <v>0</v>
      </c>
      <c r="BG271" s="163">
        <f>IF(BG$3&gt;A16remlife,A16value-SUM($F271:BF271),IF(A16remlife="N/A","n/a",A16value/A16remlife))</f>
        <v>0</v>
      </c>
      <c r="BH271" s="163">
        <f>IF(BH$3&gt;A16remlife,A16value-SUM($F271:BG271),IF(A16remlife="N/A","n/a",A16value/A16remlife))</f>
        <v>0</v>
      </c>
      <c r="BI271" s="163">
        <f>IF(BI$3&gt;A16remlife,A16value-SUM($F271:BH271),IF(A16remlife="N/A","n/a",A16value/A16remlife))</f>
        <v>0</v>
      </c>
      <c r="BJ271" s="18"/>
      <c r="BK271" s="18"/>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idden="1" outlineLevel="2">
      <c r="A272" s="18"/>
      <c r="B272" s="18"/>
      <c r="C272" s="36"/>
      <c r="D272" s="479" t="s">
        <v>71</v>
      </c>
      <c r="E272" s="283">
        <v>0</v>
      </c>
      <c r="F272" s="38"/>
      <c r="G272" s="160"/>
      <c r="H272" s="164"/>
      <c r="I272" s="164"/>
      <c r="J272" s="164"/>
      <c r="K272" s="164"/>
      <c r="L272" s="164"/>
      <c r="M272" s="164"/>
      <c r="N272" s="164"/>
      <c r="O272" s="164"/>
      <c r="P272" s="164"/>
      <c r="Q272" s="164"/>
      <c r="R272" s="164"/>
      <c r="S272" s="164"/>
      <c r="T272" s="164"/>
      <c r="U272" s="164"/>
      <c r="V272" s="164"/>
      <c r="W272" s="164"/>
      <c r="X272" s="164"/>
      <c r="Y272" s="164"/>
      <c r="Z272" s="164"/>
      <c r="AA272" s="164"/>
      <c r="AB272" s="164"/>
      <c r="AC272" s="164"/>
      <c r="AD272" s="164"/>
      <c r="AE272" s="164"/>
      <c r="AF272" s="164"/>
      <c r="AG272" s="164"/>
      <c r="AH272" s="164"/>
      <c r="AI272" s="164"/>
      <c r="AJ272" s="164"/>
      <c r="AK272" s="164"/>
      <c r="AL272" s="164"/>
      <c r="AM272" s="164"/>
      <c r="AN272" s="164"/>
      <c r="AO272" s="164"/>
      <c r="AP272" s="164"/>
      <c r="AQ272" s="164"/>
      <c r="AR272" s="164"/>
      <c r="AS272" s="164"/>
      <c r="AT272" s="164"/>
      <c r="AU272" s="164"/>
      <c r="AV272" s="164"/>
      <c r="AW272" s="164"/>
      <c r="AX272" s="164"/>
      <c r="AY272" s="164"/>
      <c r="AZ272" s="164"/>
      <c r="BA272" s="164"/>
      <c r="BB272" s="164"/>
      <c r="BC272" s="164"/>
      <c r="BD272" s="164"/>
      <c r="BE272" s="164"/>
      <c r="BF272" s="164"/>
      <c r="BG272" s="164"/>
      <c r="BH272" s="164"/>
      <c r="BI272" s="164"/>
      <c r="BJ272" s="18"/>
      <c r="BK272" s="18"/>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idden="1" outlineLevel="2">
      <c r="A273" s="18"/>
      <c r="B273" s="18"/>
      <c r="C273" s="36"/>
      <c r="D273" s="479"/>
      <c r="E273" s="283">
        <v>1</v>
      </c>
      <c r="F273" s="38"/>
      <c r="G273" s="390"/>
      <c r="H273" s="164">
        <f>IF(A16stdlife="n/a","n/a",IF(H$3&gt;(A16stdlife+$E273),(Input!$G$158*(1+rvanilla)^0.5)-SUM($G273:G273),(Input!$G$158*(1+rvanilla)^0.5)/A16stdlife))</f>
        <v>0</v>
      </c>
      <c r="I273" s="164">
        <f>IF(A16stdlife="n/a","n/a",IF(I$3&gt;(A16stdlife+$E273),(Input!$G$158*(1+rvanilla)^0.5)-SUM($G273:H273),(Input!$G$158*(1+rvanilla)^0.5)/A16stdlife))</f>
        <v>0</v>
      </c>
      <c r="J273" s="164">
        <f>IF(A16stdlife="n/a","n/a",IF(J$3&gt;(A16stdlife+$E273),(Input!$G$158*(1+rvanilla)^0.5)-SUM($G273:I273),(Input!$G$158*(1+rvanilla)^0.5)/A16stdlife))</f>
        <v>0</v>
      </c>
      <c r="K273" s="164">
        <f>IF(A16stdlife="n/a","n/a",IF(K$3&gt;(A16stdlife+$E273),(Input!$G$158*(1+rvanilla)^0.5)-SUM($G273:J273),(Input!$G$158*(1+rvanilla)^0.5)/A16stdlife))</f>
        <v>0</v>
      </c>
      <c r="L273" s="164">
        <f>IF(A16stdlife="n/a","n/a",IF(L$3&gt;(A16stdlife+$E273),(Input!$G$158*(1+rvanilla)^0.5)-SUM($G273:K273),(Input!$G$158*(1+rvanilla)^0.5)/A16stdlife))</f>
        <v>0</v>
      </c>
      <c r="M273" s="164">
        <f>IF(A16stdlife="n/a","n/a",IF(M$3&gt;(A16stdlife+$E273),(Input!$G$158*(1+rvanilla)^0.5)-SUM($G273:L273),(Input!$G$158*(1+rvanilla)^0.5)/A16stdlife))</f>
        <v>0</v>
      </c>
      <c r="N273" s="164">
        <f>IF(A16stdlife="n/a","n/a",IF(N$3&gt;(A16stdlife+$E273),(Input!$G$158*(1+rvanilla)^0.5)-SUM($G273:M273),(Input!$G$158*(1+rvanilla)^0.5)/A16stdlife))</f>
        <v>0</v>
      </c>
      <c r="O273" s="164">
        <f>IF(A16stdlife="n/a","n/a",IF(O$3&gt;(A16stdlife+$E273),(Input!$G$158*(1+rvanilla)^0.5)-SUM($G273:N273),(Input!$G$158*(1+rvanilla)^0.5)/A16stdlife))</f>
        <v>0</v>
      </c>
      <c r="P273" s="164">
        <f>IF(A16stdlife="n/a","n/a",IF(P$3&gt;(A16stdlife+$E273),(Input!$G$158*(1+rvanilla)^0.5)-SUM($G273:O273),(Input!$G$158*(1+rvanilla)^0.5)/A16stdlife))</f>
        <v>0</v>
      </c>
      <c r="Q273" s="164">
        <f>IF(A16stdlife="n/a","n/a",IF(Q$3&gt;(A16stdlife+$E273),(Input!$G$158*(1+rvanilla)^0.5)-SUM($G273:P273),(Input!$G$158*(1+rvanilla)^0.5)/A16stdlife))</f>
        <v>0</v>
      </c>
      <c r="R273" s="164">
        <f>IF(A16stdlife="n/a","n/a",IF(R$3&gt;(A16stdlife+$E273),(Input!$G$158*(1+rvanilla)^0.5)-SUM($G273:Q273),(Input!$G$158*(1+rvanilla)^0.5)/A16stdlife))</f>
        <v>0</v>
      </c>
      <c r="S273" s="164">
        <f>IF(A16stdlife="n/a","n/a",IF(S$3&gt;(A16stdlife+$E273),(Input!$G$158*(1+rvanilla)^0.5)-SUM($G273:R273),(Input!$G$158*(1+rvanilla)^0.5)/A16stdlife))</f>
        <v>0</v>
      </c>
      <c r="T273" s="164">
        <f>IF(A16stdlife="n/a","n/a",IF(T$3&gt;(A16stdlife+$E273),(Input!$G$158*(1+rvanilla)^0.5)-SUM($G273:S273),(Input!$G$158*(1+rvanilla)^0.5)/A16stdlife))</f>
        <v>0</v>
      </c>
      <c r="U273" s="164">
        <f>IF(A16stdlife="n/a","n/a",IF(U$3&gt;(A16stdlife+$E273),(Input!$G$158*(1+rvanilla)^0.5)-SUM($G273:T273),(Input!$G$158*(1+rvanilla)^0.5)/A16stdlife))</f>
        <v>0</v>
      </c>
      <c r="V273" s="164">
        <f>IF(A16stdlife="n/a","n/a",IF(V$3&gt;(A16stdlife+$E273),(Input!$G$158*(1+rvanilla)^0.5)-SUM($G273:U273),(Input!$G$158*(1+rvanilla)^0.5)/A16stdlife))</f>
        <v>0</v>
      </c>
      <c r="W273" s="164">
        <f>IF(A16stdlife="n/a","n/a",IF(W$3&gt;(A16stdlife+$E273),(Input!$G$158*(1+rvanilla)^0.5)-SUM($G273:V273),(Input!$G$158*(1+rvanilla)^0.5)/A16stdlife))</f>
        <v>0</v>
      </c>
      <c r="X273" s="164">
        <f>IF(A16stdlife="n/a","n/a",IF(X$3&gt;(A16stdlife+$E273),(Input!$G$158*(1+rvanilla)^0.5)-SUM($G273:W273),(Input!$G$158*(1+rvanilla)^0.5)/A16stdlife))</f>
        <v>0</v>
      </c>
      <c r="Y273" s="164">
        <f>IF(A16stdlife="n/a","n/a",IF(Y$3&gt;(A16stdlife+$E273),(Input!$G$158*(1+rvanilla)^0.5)-SUM($G273:X273),(Input!$G$158*(1+rvanilla)^0.5)/A16stdlife))</f>
        <v>0</v>
      </c>
      <c r="Z273" s="164">
        <f>IF(A16stdlife="n/a","n/a",IF(Z$3&gt;(A16stdlife+$E273),(Input!$G$158*(1+rvanilla)^0.5)-SUM($G273:Y273),(Input!$G$158*(1+rvanilla)^0.5)/A16stdlife))</f>
        <v>0</v>
      </c>
      <c r="AA273" s="164">
        <f>IF(A16stdlife="n/a","n/a",IF(AA$3&gt;(A16stdlife+$E273),(Input!$G$158*(1+rvanilla)^0.5)-SUM($G273:Z273),(Input!$G$158*(1+rvanilla)^0.5)/A16stdlife))</f>
        <v>0</v>
      </c>
      <c r="AB273" s="164">
        <f>IF(A16stdlife="n/a","n/a",IF(AB$3&gt;(A16stdlife+$E273),(Input!$G$158*(1+rvanilla)^0.5)-SUM($G273:AA273),(Input!$G$158*(1+rvanilla)^0.5)/A16stdlife))</f>
        <v>0</v>
      </c>
      <c r="AC273" s="164">
        <f>IF(A16stdlife="n/a","n/a",IF(AC$3&gt;(A16stdlife+$E273),(Input!$G$158*(1+rvanilla)^0.5)-SUM($G273:AB273),(Input!$G$158*(1+rvanilla)^0.5)/A16stdlife))</f>
        <v>0</v>
      </c>
      <c r="AD273" s="164">
        <f>IF(A16stdlife="n/a","n/a",IF(AD$3&gt;(A16stdlife+$E273),(Input!$G$158*(1+rvanilla)^0.5)-SUM($G273:AC273),(Input!$G$158*(1+rvanilla)^0.5)/A16stdlife))</f>
        <v>0</v>
      </c>
      <c r="AE273" s="164">
        <f>IF(A16stdlife="n/a","n/a",IF(AE$3&gt;(A16stdlife+$E273),(Input!$G$158*(1+rvanilla)^0.5)-SUM($G273:AD273),(Input!$G$158*(1+rvanilla)^0.5)/A16stdlife))</f>
        <v>0</v>
      </c>
      <c r="AF273" s="164">
        <f>IF(A16stdlife="n/a","n/a",IF(AF$3&gt;(A16stdlife+$E273),(Input!$G$158*(1+rvanilla)^0.5)-SUM($G273:AE273),(Input!$G$158*(1+rvanilla)^0.5)/A16stdlife))</f>
        <v>0</v>
      </c>
      <c r="AG273" s="164">
        <f>IF(A16stdlife="n/a","n/a",IF(AG$3&gt;(A16stdlife+$E273),(Input!$G$158*(1+rvanilla)^0.5)-SUM($G273:AF273),(Input!$G$158*(1+rvanilla)^0.5)/A16stdlife))</f>
        <v>0</v>
      </c>
      <c r="AH273" s="164">
        <f>IF(A16stdlife="n/a","n/a",IF(AH$3&gt;(A16stdlife+$E273),(Input!$G$158*(1+rvanilla)^0.5)-SUM($G273:AG273),(Input!$G$158*(1+rvanilla)^0.5)/A16stdlife))</f>
        <v>0</v>
      </c>
      <c r="AI273" s="164">
        <f>IF(A16stdlife="n/a","n/a",IF(AI$3&gt;(A16stdlife+$E273),(Input!$G$158*(1+rvanilla)^0.5)-SUM($G273:AH273),(Input!$G$158*(1+rvanilla)^0.5)/A16stdlife))</f>
        <v>0</v>
      </c>
      <c r="AJ273" s="164">
        <f>IF(A16stdlife="n/a","n/a",IF(AJ$3&gt;(A16stdlife+$E273),(Input!$G$158*(1+rvanilla)^0.5)-SUM($G273:AI273),(Input!$G$158*(1+rvanilla)^0.5)/A16stdlife))</f>
        <v>0</v>
      </c>
      <c r="AK273" s="164">
        <f>IF(A16stdlife="n/a","n/a",IF(AK$3&gt;(A16stdlife+$E273),(Input!$G$158*(1+rvanilla)^0.5)-SUM($G273:AJ273),(Input!$G$158*(1+rvanilla)^0.5)/A16stdlife))</f>
        <v>0</v>
      </c>
      <c r="AL273" s="164">
        <f>IF(A16stdlife="n/a","n/a",IF(AL$3&gt;(A16stdlife+$E273),(Input!$G$158*(1+rvanilla)^0.5)-SUM($G273:AK273),(Input!$G$158*(1+rvanilla)^0.5)/A16stdlife))</f>
        <v>0</v>
      </c>
      <c r="AM273" s="164">
        <f>IF(A16stdlife="n/a","n/a",IF(AM$3&gt;(A16stdlife+$E273),(Input!$G$158*(1+rvanilla)^0.5)-SUM($G273:AL273),(Input!$G$158*(1+rvanilla)^0.5)/A16stdlife))</f>
        <v>0</v>
      </c>
      <c r="AN273" s="164">
        <f>IF(A16stdlife="n/a","n/a",IF(AN$3&gt;(A16stdlife+$E273),(Input!$G$158*(1+rvanilla)^0.5)-SUM($G273:AM273),(Input!$G$158*(1+rvanilla)^0.5)/A16stdlife))</f>
        <v>0</v>
      </c>
      <c r="AO273" s="164">
        <f>IF(A16stdlife="n/a","n/a",IF(AO$3&gt;(A16stdlife+$E273),(Input!$G$158*(1+rvanilla)^0.5)-SUM($G273:AN273),(Input!$G$158*(1+rvanilla)^0.5)/A16stdlife))</f>
        <v>0</v>
      </c>
      <c r="AP273" s="164">
        <f>IF(A16stdlife="n/a","n/a",IF(AP$3&gt;(A16stdlife+$E273),(Input!$G$158*(1+rvanilla)^0.5)-SUM($G273:AO273),(Input!$G$158*(1+rvanilla)^0.5)/A16stdlife))</f>
        <v>0</v>
      </c>
      <c r="AQ273" s="164">
        <f>IF(A16stdlife="n/a","n/a",IF(AQ$3&gt;(A16stdlife+$E273),(Input!$G$158*(1+rvanilla)^0.5)-SUM($G273:AP273),(Input!$G$158*(1+rvanilla)^0.5)/A16stdlife))</f>
        <v>0</v>
      </c>
      <c r="AR273" s="164">
        <f>IF(A16stdlife="n/a","n/a",IF(AR$3&gt;(A16stdlife+$E273),(Input!$G$158*(1+rvanilla)^0.5)-SUM($G273:AQ273),(Input!$G$158*(1+rvanilla)^0.5)/A16stdlife))</f>
        <v>0</v>
      </c>
      <c r="AS273" s="164">
        <f>IF(A16stdlife="n/a","n/a",IF(AS$3&gt;(A16stdlife+$E273),(Input!$G$158*(1+rvanilla)^0.5)-SUM($G273:AR273),(Input!$G$158*(1+rvanilla)^0.5)/A16stdlife))</f>
        <v>0</v>
      </c>
      <c r="AT273" s="164">
        <f>IF(A16stdlife="n/a","n/a",IF(AT$3&gt;(A16stdlife+$E273),(Input!$G$158*(1+rvanilla)^0.5)-SUM($G273:AS273),(Input!$G$158*(1+rvanilla)^0.5)/A16stdlife))</f>
        <v>0</v>
      </c>
      <c r="AU273" s="164">
        <f>IF(A16stdlife="n/a","n/a",IF(AU$3&gt;(A16stdlife+$E273),(Input!$G$158*(1+rvanilla)^0.5)-SUM($G273:AT273),(Input!$G$158*(1+rvanilla)^0.5)/A16stdlife))</f>
        <v>0</v>
      </c>
      <c r="AV273" s="164">
        <f>IF(A16stdlife="n/a","n/a",IF(AV$3&gt;(A16stdlife+$E273),(Input!$G$158*(1+rvanilla)^0.5)-SUM($G273:AU273),(Input!$G$158*(1+rvanilla)^0.5)/A16stdlife))</f>
        <v>0</v>
      </c>
      <c r="AW273" s="164">
        <f>IF(A16stdlife="n/a","n/a",IF(AW$3&gt;(A16stdlife+$E273),(Input!$G$158*(1+rvanilla)^0.5)-SUM($G273:AV273),(Input!$G$158*(1+rvanilla)^0.5)/A16stdlife))</f>
        <v>0</v>
      </c>
      <c r="AX273" s="164">
        <f>IF(A16stdlife="n/a","n/a",IF(AX$3&gt;(A16stdlife+$E273),(Input!$G$158*(1+rvanilla)^0.5)-SUM($G273:AW273),(Input!$G$158*(1+rvanilla)^0.5)/A16stdlife))</f>
        <v>0</v>
      </c>
      <c r="AY273" s="164">
        <f>IF(A16stdlife="n/a","n/a",IF(AY$3&gt;(A16stdlife+$E273),(Input!$G$158*(1+rvanilla)^0.5)-SUM($G273:AX273),(Input!$G$158*(1+rvanilla)^0.5)/A16stdlife))</f>
        <v>0</v>
      </c>
      <c r="AZ273" s="164">
        <f>IF(A16stdlife="n/a","n/a",IF(AZ$3&gt;(A16stdlife+$E273),(Input!$G$158*(1+rvanilla)^0.5)-SUM($G273:AY273),(Input!$G$158*(1+rvanilla)^0.5)/A16stdlife))</f>
        <v>0</v>
      </c>
      <c r="BA273" s="164">
        <f>IF(A16stdlife="n/a","n/a",IF(BA$3&gt;(A16stdlife+$E273),(Input!$G$158*(1+rvanilla)^0.5)-SUM($G273:AZ273),(Input!$G$158*(1+rvanilla)^0.5)/A16stdlife))</f>
        <v>0</v>
      </c>
      <c r="BB273" s="164">
        <f>IF(A16stdlife="n/a","n/a",IF(BB$3&gt;(A16stdlife+$E273),(Input!$G$158*(1+rvanilla)^0.5)-SUM($G273:BA273),(Input!$G$158*(1+rvanilla)^0.5)/A16stdlife))</f>
        <v>0</v>
      </c>
      <c r="BC273" s="164">
        <f>IF(A16stdlife="n/a","n/a",IF(BC$3&gt;(A16stdlife+$E273),(Input!$G$158*(1+rvanilla)^0.5)-SUM($G273:BB273),(Input!$G$158*(1+rvanilla)^0.5)/A16stdlife))</f>
        <v>0</v>
      </c>
      <c r="BD273" s="164">
        <f>IF(A16stdlife="n/a","n/a",IF(BD$3&gt;(A16stdlife+$E273),(Input!$G$158*(1+rvanilla)^0.5)-SUM($G273:BC273),(Input!$G$158*(1+rvanilla)^0.5)/A16stdlife))</f>
        <v>0</v>
      </c>
      <c r="BE273" s="164">
        <f>IF(A16stdlife="n/a","n/a",IF(BE$3&gt;(A16stdlife+$E273),(Input!$G$158*(1+rvanilla)^0.5)-SUM($G273:BD273),(Input!$G$158*(1+rvanilla)^0.5)/A16stdlife))</f>
        <v>0</v>
      </c>
      <c r="BF273" s="164">
        <f>IF(A16stdlife="n/a","n/a",IF(BF$3&gt;(A16stdlife+$E273),(Input!$G$158*(1+rvanilla)^0.5)-SUM($G273:BE273),(Input!$G$158*(1+rvanilla)^0.5)/A16stdlife))</f>
        <v>0</v>
      </c>
      <c r="BG273" s="164">
        <f>IF(A16stdlife="n/a","n/a",IF(BG$3&gt;(A16stdlife+$E273),(Input!$G$158*(1+rvanilla)^0.5)-SUM($G273:BF273),(Input!$G$158*(1+rvanilla)^0.5)/A16stdlife))</f>
        <v>0</v>
      </c>
      <c r="BH273" s="164">
        <f>IF(A16stdlife="n/a","n/a",IF(BH$3&gt;(A16stdlife+$E273),(Input!$G$158*(1+rvanilla)^0.5)-SUM($G273:BG273),(Input!$G$158*(1+rvanilla)^0.5)/A16stdlife))</f>
        <v>0</v>
      </c>
      <c r="BI273" s="164">
        <f>IF(A16stdlife="n/a","n/a",IF(BI$3&gt;(A16stdlife+$E273),(Input!$G$158*(1+rvanilla)^0.5)-SUM($G273:BH273),(Input!$G$158*(1+rvanilla)^0.5)/A16stdlife))</f>
        <v>0</v>
      </c>
      <c r="BJ273" s="18"/>
      <c r="BK273" s="18"/>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idden="1" outlineLevel="2">
      <c r="A274" s="18"/>
      <c r="B274" s="18"/>
      <c r="C274" s="36"/>
      <c r="D274" s="479"/>
      <c r="E274" s="283">
        <v>2</v>
      </c>
      <c r="F274" s="38"/>
      <c r="G274" s="391"/>
      <c r="H274" s="307"/>
      <c r="I274" s="164">
        <f>IF(A16stdlife="n/a","n/a",IF(I$3&gt;(A16stdlife+$E274),(Input!$H$158*(1+rvanilla)^0.5)-SUM($H274:H274),(Input!$H$158*(1+rvanilla)^0.5)/A16stdlife))</f>
        <v>0</v>
      </c>
      <c r="J274" s="164">
        <f>IF(A16stdlife="n/a","n/a",IF(J$3&gt;(A16stdlife+$E274),(Input!$H$158*(1+rvanilla)^0.5)-SUM($H274:I274),(Input!$H$158*(1+rvanilla)^0.5)/A16stdlife))</f>
        <v>0</v>
      </c>
      <c r="K274" s="164">
        <f>IF(A16stdlife="n/a","n/a",IF(K$3&gt;(A16stdlife+$E274),(Input!$H$158*(1+rvanilla)^0.5)-SUM($H274:J274),(Input!$H$158*(1+rvanilla)^0.5)/A16stdlife))</f>
        <v>0</v>
      </c>
      <c r="L274" s="164">
        <f>IF(A16stdlife="n/a","n/a",IF(L$3&gt;(A16stdlife+$E274),(Input!$H$158*(1+rvanilla)^0.5)-SUM($H274:K274),(Input!$H$158*(1+rvanilla)^0.5)/A16stdlife))</f>
        <v>0</v>
      </c>
      <c r="M274" s="164">
        <f>IF(A16stdlife="n/a","n/a",IF(M$3&gt;(A16stdlife+$E274),(Input!$H$158*(1+rvanilla)^0.5)-SUM($H274:L274),(Input!$H$158*(1+rvanilla)^0.5)/A16stdlife))</f>
        <v>0</v>
      </c>
      <c r="N274" s="164">
        <f>IF(A16stdlife="n/a","n/a",IF(N$3&gt;(A16stdlife+$E274),(Input!$H$158*(1+rvanilla)^0.5)-SUM($H274:M274),(Input!$H$158*(1+rvanilla)^0.5)/A16stdlife))</f>
        <v>0</v>
      </c>
      <c r="O274" s="164">
        <f>IF(A16stdlife="n/a","n/a",IF(O$3&gt;(A16stdlife+$E274),(Input!$H$158*(1+rvanilla)^0.5)-SUM($H274:N274),(Input!$H$158*(1+rvanilla)^0.5)/A16stdlife))</f>
        <v>0</v>
      </c>
      <c r="P274" s="164">
        <f>IF(A16stdlife="n/a","n/a",IF(P$3&gt;(A16stdlife+$E274),(Input!$H$158*(1+rvanilla)^0.5)-SUM($H274:O274),(Input!$H$158*(1+rvanilla)^0.5)/A16stdlife))</f>
        <v>0</v>
      </c>
      <c r="Q274" s="164">
        <f>IF(A16stdlife="n/a","n/a",IF(Q$3&gt;(A16stdlife+$E274),(Input!$H$158*(1+rvanilla)^0.5)-SUM($H274:P274),(Input!$H$158*(1+rvanilla)^0.5)/A16stdlife))</f>
        <v>0</v>
      </c>
      <c r="R274" s="164">
        <f>IF(A16stdlife="n/a","n/a",IF(R$3&gt;(A16stdlife+$E274),(Input!$H$158*(1+rvanilla)^0.5)-SUM($H274:Q274),(Input!$H$158*(1+rvanilla)^0.5)/A16stdlife))</f>
        <v>0</v>
      </c>
      <c r="S274" s="164">
        <f>IF(A16stdlife="n/a","n/a",IF(S$3&gt;(A16stdlife+$E274),(Input!$H$158*(1+rvanilla)^0.5)-SUM($H274:R274),(Input!$H$158*(1+rvanilla)^0.5)/A16stdlife))</f>
        <v>0</v>
      </c>
      <c r="T274" s="164">
        <f>IF(A16stdlife="n/a","n/a",IF(T$3&gt;(A16stdlife+$E274),(Input!$H$158*(1+rvanilla)^0.5)-SUM($H274:S274),(Input!$H$158*(1+rvanilla)^0.5)/A16stdlife))</f>
        <v>0</v>
      </c>
      <c r="U274" s="164">
        <f>IF(A16stdlife="n/a","n/a",IF(U$3&gt;(A16stdlife+$E274),(Input!$H$158*(1+rvanilla)^0.5)-SUM($H274:T274),(Input!$H$158*(1+rvanilla)^0.5)/A16stdlife))</f>
        <v>0</v>
      </c>
      <c r="V274" s="164">
        <f>IF(A16stdlife="n/a","n/a",IF(V$3&gt;(A16stdlife+$E274),(Input!$H$158*(1+rvanilla)^0.5)-SUM($H274:U274),(Input!$H$158*(1+rvanilla)^0.5)/A16stdlife))</f>
        <v>0</v>
      </c>
      <c r="W274" s="164">
        <f>IF(A16stdlife="n/a","n/a",IF(W$3&gt;(A16stdlife+$E274),(Input!$H$158*(1+rvanilla)^0.5)-SUM($H274:V274),(Input!$H$158*(1+rvanilla)^0.5)/A16stdlife))</f>
        <v>0</v>
      </c>
      <c r="X274" s="164">
        <f>IF(A16stdlife="n/a","n/a",IF(X$3&gt;(A16stdlife+$E274),(Input!$H$158*(1+rvanilla)^0.5)-SUM($H274:W274),(Input!$H$158*(1+rvanilla)^0.5)/A16stdlife))</f>
        <v>0</v>
      </c>
      <c r="Y274" s="164">
        <f>IF(A16stdlife="n/a","n/a",IF(Y$3&gt;(A16stdlife+$E274),(Input!$H$158*(1+rvanilla)^0.5)-SUM($H274:X274),(Input!$H$158*(1+rvanilla)^0.5)/A16stdlife))</f>
        <v>0</v>
      </c>
      <c r="Z274" s="164">
        <f>IF(A16stdlife="n/a","n/a",IF(Z$3&gt;(A16stdlife+$E274),(Input!$H$158*(1+rvanilla)^0.5)-SUM($H274:Y274),(Input!$H$158*(1+rvanilla)^0.5)/A16stdlife))</f>
        <v>0</v>
      </c>
      <c r="AA274" s="164">
        <f>IF(A16stdlife="n/a","n/a",IF(AA$3&gt;(A16stdlife+$E274),(Input!$H$158*(1+rvanilla)^0.5)-SUM($H274:Z274),(Input!$H$158*(1+rvanilla)^0.5)/A16stdlife))</f>
        <v>0</v>
      </c>
      <c r="AB274" s="164">
        <f>IF(A16stdlife="n/a","n/a",IF(AB$3&gt;(A16stdlife+$E274),(Input!$H$158*(1+rvanilla)^0.5)-SUM($H274:AA274),(Input!$H$158*(1+rvanilla)^0.5)/A16stdlife))</f>
        <v>0</v>
      </c>
      <c r="AC274" s="164">
        <f>IF(A16stdlife="n/a","n/a",IF(AC$3&gt;(A16stdlife+$E274),(Input!$H$158*(1+rvanilla)^0.5)-SUM($H274:AB274),(Input!$H$158*(1+rvanilla)^0.5)/A16stdlife))</f>
        <v>0</v>
      </c>
      <c r="AD274" s="164">
        <f>IF(A16stdlife="n/a","n/a",IF(AD$3&gt;(A16stdlife+$E274),(Input!$H$158*(1+rvanilla)^0.5)-SUM($H274:AC274),(Input!$H$158*(1+rvanilla)^0.5)/A16stdlife))</f>
        <v>0</v>
      </c>
      <c r="AE274" s="164">
        <f>IF(A16stdlife="n/a","n/a",IF(AE$3&gt;(A16stdlife+$E274),(Input!$H$158*(1+rvanilla)^0.5)-SUM($H274:AD274),(Input!$H$158*(1+rvanilla)^0.5)/A16stdlife))</f>
        <v>0</v>
      </c>
      <c r="AF274" s="164">
        <f>IF(A16stdlife="n/a","n/a",IF(AF$3&gt;(A16stdlife+$E274),(Input!$H$158*(1+rvanilla)^0.5)-SUM($H274:AE274),(Input!$H$158*(1+rvanilla)^0.5)/A16stdlife))</f>
        <v>0</v>
      </c>
      <c r="AG274" s="164">
        <f>IF(A16stdlife="n/a","n/a",IF(AG$3&gt;(A16stdlife+$E274),(Input!$H$158*(1+rvanilla)^0.5)-SUM($H274:AF274),(Input!$H$158*(1+rvanilla)^0.5)/A16stdlife))</f>
        <v>0</v>
      </c>
      <c r="AH274" s="164">
        <f>IF(A16stdlife="n/a","n/a",IF(AH$3&gt;(A16stdlife+$E274),(Input!$H$158*(1+rvanilla)^0.5)-SUM($H274:AG274),(Input!$H$158*(1+rvanilla)^0.5)/A16stdlife))</f>
        <v>0</v>
      </c>
      <c r="AI274" s="164">
        <f>IF(A16stdlife="n/a","n/a",IF(AI$3&gt;(A16stdlife+$E274),(Input!$H$158*(1+rvanilla)^0.5)-SUM($H274:AH274),(Input!$H$158*(1+rvanilla)^0.5)/A16stdlife))</f>
        <v>0</v>
      </c>
      <c r="AJ274" s="164">
        <f>IF(A16stdlife="n/a","n/a",IF(AJ$3&gt;(A16stdlife+$E274),(Input!$H$158*(1+rvanilla)^0.5)-SUM($H274:AI274),(Input!$H$158*(1+rvanilla)^0.5)/A16stdlife))</f>
        <v>0</v>
      </c>
      <c r="AK274" s="164">
        <f>IF(A16stdlife="n/a","n/a",IF(AK$3&gt;(A16stdlife+$E274),(Input!$H$158*(1+rvanilla)^0.5)-SUM($H274:AJ274),(Input!$H$158*(1+rvanilla)^0.5)/A16stdlife))</f>
        <v>0</v>
      </c>
      <c r="AL274" s="164">
        <f>IF(A16stdlife="n/a","n/a",IF(AL$3&gt;(A16stdlife+$E274),(Input!$H$158*(1+rvanilla)^0.5)-SUM($H274:AK274),(Input!$H$158*(1+rvanilla)^0.5)/A16stdlife))</f>
        <v>0</v>
      </c>
      <c r="AM274" s="164">
        <f>IF(A16stdlife="n/a","n/a",IF(AM$3&gt;(A16stdlife+$E274),(Input!$H$158*(1+rvanilla)^0.5)-SUM($H274:AL274),(Input!$H$158*(1+rvanilla)^0.5)/A16stdlife))</f>
        <v>0</v>
      </c>
      <c r="AN274" s="164">
        <f>IF(A16stdlife="n/a","n/a",IF(AN$3&gt;(A16stdlife+$E274),(Input!$H$158*(1+rvanilla)^0.5)-SUM($H274:AM274),(Input!$H$158*(1+rvanilla)^0.5)/A16stdlife))</f>
        <v>0</v>
      </c>
      <c r="AO274" s="164">
        <f>IF(A16stdlife="n/a","n/a",IF(AO$3&gt;(A16stdlife+$E274),(Input!$H$158*(1+rvanilla)^0.5)-SUM($H274:AN274),(Input!$H$158*(1+rvanilla)^0.5)/A16stdlife))</f>
        <v>0</v>
      </c>
      <c r="AP274" s="164">
        <f>IF(A16stdlife="n/a","n/a",IF(AP$3&gt;(A16stdlife+$E274),(Input!$H$158*(1+rvanilla)^0.5)-SUM($H274:AO274),(Input!$H$158*(1+rvanilla)^0.5)/A16stdlife))</f>
        <v>0</v>
      </c>
      <c r="AQ274" s="164">
        <f>IF(A16stdlife="n/a","n/a",IF(AQ$3&gt;(A16stdlife+$E274),(Input!$H$158*(1+rvanilla)^0.5)-SUM($H274:AP274),(Input!$H$158*(1+rvanilla)^0.5)/A16stdlife))</f>
        <v>0</v>
      </c>
      <c r="AR274" s="164">
        <f>IF(A16stdlife="n/a","n/a",IF(AR$3&gt;(A16stdlife+$E274),(Input!$H$158*(1+rvanilla)^0.5)-SUM($H274:AQ274),(Input!$H$158*(1+rvanilla)^0.5)/A16stdlife))</f>
        <v>0</v>
      </c>
      <c r="AS274" s="164">
        <f>IF(A16stdlife="n/a","n/a",IF(AS$3&gt;(A16stdlife+$E274),(Input!$H$158*(1+rvanilla)^0.5)-SUM($H274:AR274),(Input!$H$158*(1+rvanilla)^0.5)/A16stdlife))</f>
        <v>0</v>
      </c>
      <c r="AT274" s="164">
        <f>IF(A16stdlife="n/a","n/a",IF(AT$3&gt;(A16stdlife+$E274),(Input!$H$158*(1+rvanilla)^0.5)-SUM($H274:AS274),(Input!$H$158*(1+rvanilla)^0.5)/A16stdlife))</f>
        <v>0</v>
      </c>
      <c r="AU274" s="164">
        <f>IF(A16stdlife="n/a","n/a",IF(AU$3&gt;(A16stdlife+$E274),(Input!$H$158*(1+rvanilla)^0.5)-SUM($H274:AT274),(Input!$H$158*(1+rvanilla)^0.5)/A16stdlife))</f>
        <v>0</v>
      </c>
      <c r="AV274" s="164">
        <f>IF(A16stdlife="n/a","n/a",IF(AV$3&gt;(A16stdlife+$E274),(Input!$H$158*(1+rvanilla)^0.5)-SUM($H274:AU274),(Input!$H$158*(1+rvanilla)^0.5)/A16stdlife))</f>
        <v>0</v>
      </c>
      <c r="AW274" s="164">
        <f>IF(A16stdlife="n/a","n/a",IF(AW$3&gt;(A16stdlife+$E274),(Input!$H$158*(1+rvanilla)^0.5)-SUM($H274:AV274),(Input!$H$158*(1+rvanilla)^0.5)/A16stdlife))</f>
        <v>0</v>
      </c>
      <c r="AX274" s="164">
        <f>IF(A16stdlife="n/a","n/a",IF(AX$3&gt;(A16stdlife+$E274),(Input!$H$158*(1+rvanilla)^0.5)-SUM($H274:AW274),(Input!$H$158*(1+rvanilla)^0.5)/A16stdlife))</f>
        <v>0</v>
      </c>
      <c r="AY274" s="164">
        <f>IF(A16stdlife="n/a","n/a",IF(AY$3&gt;(A16stdlife+$E274),(Input!$H$158*(1+rvanilla)^0.5)-SUM($H274:AX274),(Input!$H$158*(1+rvanilla)^0.5)/A16stdlife))</f>
        <v>0</v>
      </c>
      <c r="AZ274" s="164">
        <f>IF(A16stdlife="n/a","n/a",IF(AZ$3&gt;(A16stdlife+$E274),(Input!$H$158*(1+rvanilla)^0.5)-SUM($H274:AY274),(Input!$H$158*(1+rvanilla)^0.5)/A16stdlife))</f>
        <v>0</v>
      </c>
      <c r="BA274" s="164">
        <f>IF(A16stdlife="n/a","n/a",IF(BA$3&gt;(A16stdlife+$E274),(Input!$H$158*(1+rvanilla)^0.5)-SUM($H274:AZ274),(Input!$H$158*(1+rvanilla)^0.5)/A16stdlife))</f>
        <v>0</v>
      </c>
      <c r="BB274" s="164">
        <f>IF(A16stdlife="n/a","n/a",IF(BB$3&gt;(A16stdlife+$E274),(Input!$H$158*(1+rvanilla)^0.5)-SUM($H274:BA274),(Input!$H$158*(1+rvanilla)^0.5)/A16stdlife))</f>
        <v>0</v>
      </c>
      <c r="BC274" s="164">
        <f>IF(A16stdlife="n/a","n/a",IF(BC$3&gt;(A16stdlife+$E274),(Input!$H$158*(1+rvanilla)^0.5)-SUM($H274:BB274),(Input!$H$158*(1+rvanilla)^0.5)/A16stdlife))</f>
        <v>0</v>
      </c>
      <c r="BD274" s="164">
        <f>IF(A16stdlife="n/a","n/a",IF(BD$3&gt;(A16stdlife+$E274),(Input!$H$158*(1+rvanilla)^0.5)-SUM($H274:BC274),(Input!$H$158*(1+rvanilla)^0.5)/A16stdlife))</f>
        <v>0</v>
      </c>
      <c r="BE274" s="164">
        <f>IF(A16stdlife="n/a","n/a",IF(BE$3&gt;(A16stdlife+$E274),(Input!$H$158*(1+rvanilla)^0.5)-SUM($H274:BD274),(Input!$H$158*(1+rvanilla)^0.5)/A16stdlife))</f>
        <v>0</v>
      </c>
      <c r="BF274" s="164">
        <f>IF(A16stdlife="n/a","n/a",IF(BF$3&gt;(A16stdlife+$E274),(Input!$H$158*(1+rvanilla)^0.5)-SUM($H274:BE274),(Input!$H$158*(1+rvanilla)^0.5)/A16stdlife))</f>
        <v>0</v>
      </c>
      <c r="BG274" s="164">
        <f>IF(A16stdlife="n/a","n/a",IF(BG$3&gt;(A16stdlife+$E274),(Input!$H$158*(1+rvanilla)^0.5)-SUM($H274:BF274),(Input!$H$158*(1+rvanilla)^0.5)/A16stdlife))</f>
        <v>0</v>
      </c>
      <c r="BH274" s="164">
        <f>IF(A16stdlife="n/a","n/a",IF(BH$3&gt;(A16stdlife+$E274),(Input!$H$158*(1+rvanilla)^0.5)-SUM($H274:BG274),(Input!$H$158*(1+rvanilla)^0.5)/A16stdlife))</f>
        <v>0</v>
      </c>
      <c r="BI274" s="164">
        <f>IF(A16stdlife="n/a","n/a",IF(BI$3&gt;(A16stdlife+$E274),(Input!$H$158*(1+rvanilla)^0.5)-SUM($H274:BH274),(Input!$H$158*(1+rvanilla)^0.5)/A16stdlife))</f>
        <v>0</v>
      </c>
      <c r="BJ274" s="18"/>
      <c r="BK274" s="18"/>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idden="1" outlineLevel="2">
      <c r="A275" s="18"/>
      <c r="B275" s="18"/>
      <c r="C275" s="36"/>
      <c r="D275" s="479"/>
      <c r="E275" s="283">
        <v>3</v>
      </c>
      <c r="F275" s="38"/>
      <c r="G275" s="391"/>
      <c r="H275" s="308"/>
      <c r="I275" s="307"/>
      <c r="J275" s="164">
        <f>IF(A16stdlife="n/a","n/a",IF(J$3&gt;(A16stdlife+$E275),(Input!$I$158*(1+rvanilla)^0.5)-SUM($I275:I275),(Input!$I$158*(1+rvanilla)^0.5)/A16stdlife))</f>
        <v>0</v>
      </c>
      <c r="K275" s="164">
        <f>IF(A16stdlife="n/a","n/a",IF(K$3&gt;(A16stdlife+$E275),(Input!$I$158*(1+rvanilla)^0.5)-SUM($I275:J275),(Input!$I$158*(1+rvanilla)^0.5)/A16stdlife))</f>
        <v>0</v>
      </c>
      <c r="L275" s="164">
        <f>IF(A16stdlife="n/a","n/a",IF(L$3&gt;(A16stdlife+$E275),(Input!$I$158*(1+rvanilla)^0.5)-SUM($I275:K275),(Input!$I$158*(1+rvanilla)^0.5)/A16stdlife))</f>
        <v>0</v>
      </c>
      <c r="M275" s="164">
        <f>IF(A16stdlife="n/a","n/a",IF(M$3&gt;(A16stdlife+$E275),(Input!$I$158*(1+rvanilla)^0.5)-SUM($I275:L275),(Input!$I$158*(1+rvanilla)^0.5)/A16stdlife))</f>
        <v>0</v>
      </c>
      <c r="N275" s="164">
        <f>IF(A16stdlife="n/a","n/a",IF(N$3&gt;(A16stdlife+$E275),(Input!$I$158*(1+rvanilla)^0.5)-SUM($I275:M275),(Input!$I$158*(1+rvanilla)^0.5)/A16stdlife))</f>
        <v>0</v>
      </c>
      <c r="O275" s="164">
        <f>IF(A16stdlife="n/a","n/a",IF(O$3&gt;(A16stdlife+$E275),(Input!$I$158*(1+rvanilla)^0.5)-SUM($I275:N275),(Input!$I$158*(1+rvanilla)^0.5)/A16stdlife))</f>
        <v>0</v>
      </c>
      <c r="P275" s="164">
        <f>IF(A16stdlife="n/a","n/a",IF(P$3&gt;(A16stdlife+$E275),(Input!$I$158*(1+rvanilla)^0.5)-SUM($I275:O275),(Input!$I$158*(1+rvanilla)^0.5)/A16stdlife))</f>
        <v>0</v>
      </c>
      <c r="Q275" s="164">
        <f>IF(A16stdlife="n/a","n/a",IF(Q$3&gt;(A16stdlife+$E275),(Input!$I$158*(1+rvanilla)^0.5)-SUM($I275:P275),(Input!$I$158*(1+rvanilla)^0.5)/A16stdlife))</f>
        <v>0</v>
      </c>
      <c r="R275" s="164">
        <f>IF(A16stdlife="n/a","n/a",IF(R$3&gt;(A16stdlife+$E275),(Input!$I$158*(1+rvanilla)^0.5)-SUM($I275:Q275),(Input!$I$158*(1+rvanilla)^0.5)/A16stdlife))</f>
        <v>0</v>
      </c>
      <c r="S275" s="164">
        <f>IF(A16stdlife="n/a","n/a",IF(S$3&gt;(A16stdlife+$E275),(Input!$I$158*(1+rvanilla)^0.5)-SUM($I275:R275),(Input!$I$158*(1+rvanilla)^0.5)/A16stdlife))</f>
        <v>0</v>
      </c>
      <c r="T275" s="164">
        <f>IF(A16stdlife="n/a","n/a",IF(T$3&gt;(A16stdlife+$E275),(Input!$I$158*(1+rvanilla)^0.5)-SUM($I275:S275),(Input!$I$158*(1+rvanilla)^0.5)/A16stdlife))</f>
        <v>0</v>
      </c>
      <c r="U275" s="164">
        <f>IF(A16stdlife="n/a","n/a",IF(U$3&gt;(A16stdlife+$E275),(Input!$I$158*(1+rvanilla)^0.5)-SUM($I275:T275),(Input!$I$158*(1+rvanilla)^0.5)/A16stdlife))</f>
        <v>0</v>
      </c>
      <c r="V275" s="164">
        <f>IF(A16stdlife="n/a","n/a",IF(V$3&gt;(A16stdlife+$E275),(Input!$I$158*(1+rvanilla)^0.5)-SUM($I275:U275),(Input!$I$158*(1+rvanilla)^0.5)/A16stdlife))</f>
        <v>0</v>
      </c>
      <c r="W275" s="164">
        <f>IF(A16stdlife="n/a","n/a",IF(W$3&gt;(A16stdlife+$E275),(Input!$I$158*(1+rvanilla)^0.5)-SUM($I275:V275),(Input!$I$158*(1+rvanilla)^0.5)/A16stdlife))</f>
        <v>0</v>
      </c>
      <c r="X275" s="164">
        <f>IF(A16stdlife="n/a","n/a",IF(X$3&gt;(A16stdlife+$E275),(Input!$I$158*(1+rvanilla)^0.5)-SUM($I275:W275),(Input!$I$158*(1+rvanilla)^0.5)/A16stdlife))</f>
        <v>0</v>
      </c>
      <c r="Y275" s="164">
        <f>IF(A16stdlife="n/a","n/a",IF(Y$3&gt;(A16stdlife+$E275),(Input!$I$158*(1+rvanilla)^0.5)-SUM($I275:X275),(Input!$I$158*(1+rvanilla)^0.5)/A16stdlife))</f>
        <v>0</v>
      </c>
      <c r="Z275" s="164">
        <f>IF(A16stdlife="n/a","n/a",IF(Z$3&gt;(A16stdlife+$E275),(Input!$I$158*(1+rvanilla)^0.5)-SUM($I275:Y275),(Input!$I$158*(1+rvanilla)^0.5)/A16stdlife))</f>
        <v>0</v>
      </c>
      <c r="AA275" s="164">
        <f>IF(A16stdlife="n/a","n/a",IF(AA$3&gt;(A16stdlife+$E275),(Input!$I$158*(1+rvanilla)^0.5)-SUM($I275:Z275),(Input!$I$158*(1+rvanilla)^0.5)/A16stdlife))</f>
        <v>0</v>
      </c>
      <c r="AB275" s="164">
        <f>IF(A16stdlife="n/a","n/a",IF(AB$3&gt;(A16stdlife+$E275),(Input!$I$158*(1+rvanilla)^0.5)-SUM($I275:AA275),(Input!$I$158*(1+rvanilla)^0.5)/A16stdlife))</f>
        <v>0</v>
      </c>
      <c r="AC275" s="164">
        <f>IF(A16stdlife="n/a","n/a",IF(AC$3&gt;(A16stdlife+$E275),(Input!$I$158*(1+rvanilla)^0.5)-SUM($I275:AB275),(Input!$I$158*(1+rvanilla)^0.5)/A16stdlife))</f>
        <v>0</v>
      </c>
      <c r="AD275" s="164">
        <f>IF(A16stdlife="n/a","n/a",IF(AD$3&gt;(A16stdlife+$E275),(Input!$I$158*(1+rvanilla)^0.5)-SUM($I275:AC275),(Input!$I$158*(1+rvanilla)^0.5)/A16stdlife))</f>
        <v>0</v>
      </c>
      <c r="AE275" s="164">
        <f>IF(A16stdlife="n/a","n/a",IF(AE$3&gt;(A16stdlife+$E275),(Input!$I$158*(1+rvanilla)^0.5)-SUM($I275:AD275),(Input!$I$158*(1+rvanilla)^0.5)/A16stdlife))</f>
        <v>0</v>
      </c>
      <c r="AF275" s="164">
        <f>IF(A16stdlife="n/a","n/a",IF(AF$3&gt;(A16stdlife+$E275),(Input!$I$158*(1+rvanilla)^0.5)-SUM($I275:AE275),(Input!$I$158*(1+rvanilla)^0.5)/A16stdlife))</f>
        <v>0</v>
      </c>
      <c r="AG275" s="164">
        <f>IF(A16stdlife="n/a","n/a",IF(AG$3&gt;(A16stdlife+$E275),(Input!$I$158*(1+rvanilla)^0.5)-SUM($I275:AF275),(Input!$I$158*(1+rvanilla)^0.5)/A16stdlife))</f>
        <v>0</v>
      </c>
      <c r="AH275" s="164">
        <f>IF(A16stdlife="n/a","n/a",IF(AH$3&gt;(A16stdlife+$E275),(Input!$I$158*(1+rvanilla)^0.5)-SUM($I275:AG275),(Input!$I$158*(1+rvanilla)^0.5)/A16stdlife))</f>
        <v>0</v>
      </c>
      <c r="AI275" s="164">
        <f>IF(A16stdlife="n/a","n/a",IF(AI$3&gt;(A16stdlife+$E275),(Input!$I$158*(1+rvanilla)^0.5)-SUM($I275:AH275),(Input!$I$158*(1+rvanilla)^0.5)/A16stdlife))</f>
        <v>0</v>
      </c>
      <c r="AJ275" s="164">
        <f>IF(A16stdlife="n/a","n/a",IF(AJ$3&gt;(A16stdlife+$E275),(Input!$I$158*(1+rvanilla)^0.5)-SUM($I275:AI275),(Input!$I$158*(1+rvanilla)^0.5)/A16stdlife))</f>
        <v>0</v>
      </c>
      <c r="AK275" s="164">
        <f>IF(A16stdlife="n/a","n/a",IF(AK$3&gt;(A16stdlife+$E275),(Input!$I$158*(1+rvanilla)^0.5)-SUM($I275:AJ275),(Input!$I$158*(1+rvanilla)^0.5)/A16stdlife))</f>
        <v>0</v>
      </c>
      <c r="AL275" s="164">
        <f>IF(A16stdlife="n/a","n/a",IF(AL$3&gt;(A16stdlife+$E275),(Input!$I$158*(1+rvanilla)^0.5)-SUM($I275:AK275),(Input!$I$158*(1+rvanilla)^0.5)/A16stdlife))</f>
        <v>0</v>
      </c>
      <c r="AM275" s="164">
        <f>IF(A16stdlife="n/a","n/a",IF(AM$3&gt;(A16stdlife+$E275),(Input!$I$158*(1+rvanilla)^0.5)-SUM($I275:AL275),(Input!$I$158*(1+rvanilla)^0.5)/A16stdlife))</f>
        <v>0</v>
      </c>
      <c r="AN275" s="164">
        <f>IF(A16stdlife="n/a","n/a",IF(AN$3&gt;(A16stdlife+$E275),(Input!$I$158*(1+rvanilla)^0.5)-SUM($I275:AM275),(Input!$I$158*(1+rvanilla)^0.5)/A16stdlife))</f>
        <v>0</v>
      </c>
      <c r="AO275" s="164">
        <f>IF(A16stdlife="n/a","n/a",IF(AO$3&gt;(A16stdlife+$E275),(Input!$I$158*(1+rvanilla)^0.5)-SUM($I275:AN275),(Input!$I$158*(1+rvanilla)^0.5)/A16stdlife))</f>
        <v>0</v>
      </c>
      <c r="AP275" s="164">
        <f>IF(A16stdlife="n/a","n/a",IF(AP$3&gt;(A16stdlife+$E275),(Input!$I$158*(1+rvanilla)^0.5)-SUM($I275:AO275),(Input!$I$158*(1+rvanilla)^0.5)/A16stdlife))</f>
        <v>0</v>
      </c>
      <c r="AQ275" s="164">
        <f>IF(A16stdlife="n/a","n/a",IF(AQ$3&gt;(A16stdlife+$E275),(Input!$I$158*(1+rvanilla)^0.5)-SUM($I275:AP275),(Input!$I$158*(1+rvanilla)^0.5)/A16stdlife))</f>
        <v>0</v>
      </c>
      <c r="AR275" s="164">
        <f>IF(A16stdlife="n/a","n/a",IF(AR$3&gt;(A16stdlife+$E275),(Input!$I$158*(1+rvanilla)^0.5)-SUM($I275:AQ275),(Input!$I$158*(1+rvanilla)^0.5)/A16stdlife))</f>
        <v>0</v>
      </c>
      <c r="AS275" s="164">
        <f>IF(A16stdlife="n/a","n/a",IF(AS$3&gt;(A16stdlife+$E275),(Input!$I$158*(1+rvanilla)^0.5)-SUM($I275:AR275),(Input!$I$158*(1+rvanilla)^0.5)/A16stdlife))</f>
        <v>0</v>
      </c>
      <c r="AT275" s="164">
        <f>IF(A16stdlife="n/a","n/a",IF(AT$3&gt;(A16stdlife+$E275),(Input!$I$158*(1+rvanilla)^0.5)-SUM($I275:AS275),(Input!$I$158*(1+rvanilla)^0.5)/A16stdlife))</f>
        <v>0</v>
      </c>
      <c r="AU275" s="164">
        <f>IF(A16stdlife="n/a","n/a",IF(AU$3&gt;(A16stdlife+$E275),(Input!$I$158*(1+rvanilla)^0.5)-SUM($I275:AT275),(Input!$I$158*(1+rvanilla)^0.5)/A16stdlife))</f>
        <v>0</v>
      </c>
      <c r="AV275" s="164">
        <f>IF(A16stdlife="n/a","n/a",IF(AV$3&gt;(A16stdlife+$E275),(Input!$I$158*(1+rvanilla)^0.5)-SUM($I275:AU275),(Input!$I$158*(1+rvanilla)^0.5)/A16stdlife))</f>
        <v>0</v>
      </c>
      <c r="AW275" s="164">
        <f>IF(A16stdlife="n/a","n/a",IF(AW$3&gt;(A16stdlife+$E275),(Input!$I$158*(1+rvanilla)^0.5)-SUM($I275:AV275),(Input!$I$158*(1+rvanilla)^0.5)/A16stdlife))</f>
        <v>0</v>
      </c>
      <c r="AX275" s="164">
        <f>IF(A16stdlife="n/a","n/a",IF(AX$3&gt;(A16stdlife+$E275),(Input!$I$158*(1+rvanilla)^0.5)-SUM($I275:AW275),(Input!$I$158*(1+rvanilla)^0.5)/A16stdlife))</f>
        <v>0</v>
      </c>
      <c r="AY275" s="164">
        <f>IF(A16stdlife="n/a","n/a",IF(AY$3&gt;(A16stdlife+$E275),(Input!$I$158*(1+rvanilla)^0.5)-SUM($I275:AX275),(Input!$I$158*(1+rvanilla)^0.5)/A16stdlife))</f>
        <v>0</v>
      </c>
      <c r="AZ275" s="164">
        <f>IF(A16stdlife="n/a","n/a",IF(AZ$3&gt;(A16stdlife+$E275),(Input!$I$158*(1+rvanilla)^0.5)-SUM($I275:AY275),(Input!$I$158*(1+rvanilla)^0.5)/A16stdlife))</f>
        <v>0</v>
      </c>
      <c r="BA275" s="164">
        <f>IF(A16stdlife="n/a","n/a",IF(BA$3&gt;(A16stdlife+$E275),(Input!$I$158*(1+rvanilla)^0.5)-SUM($I275:AZ275),(Input!$I$158*(1+rvanilla)^0.5)/A16stdlife))</f>
        <v>0</v>
      </c>
      <c r="BB275" s="164">
        <f>IF(A16stdlife="n/a","n/a",IF(BB$3&gt;(A16stdlife+$E275),(Input!$I$158*(1+rvanilla)^0.5)-SUM($I275:BA275),(Input!$I$158*(1+rvanilla)^0.5)/A16stdlife))</f>
        <v>0</v>
      </c>
      <c r="BC275" s="164">
        <f>IF(A16stdlife="n/a","n/a",IF(BC$3&gt;(A16stdlife+$E275),(Input!$I$158*(1+rvanilla)^0.5)-SUM($I275:BB275),(Input!$I$158*(1+rvanilla)^0.5)/A16stdlife))</f>
        <v>0</v>
      </c>
      <c r="BD275" s="164">
        <f>IF(A16stdlife="n/a","n/a",IF(BD$3&gt;(A16stdlife+$E275),(Input!$I$158*(1+rvanilla)^0.5)-SUM($I275:BC275),(Input!$I$158*(1+rvanilla)^0.5)/A16stdlife))</f>
        <v>0</v>
      </c>
      <c r="BE275" s="164">
        <f>IF(A16stdlife="n/a","n/a",IF(BE$3&gt;(A16stdlife+$E275),(Input!$I$158*(1+rvanilla)^0.5)-SUM($I275:BD275),(Input!$I$158*(1+rvanilla)^0.5)/A16stdlife))</f>
        <v>0</v>
      </c>
      <c r="BF275" s="164">
        <f>IF(A16stdlife="n/a","n/a",IF(BF$3&gt;(A16stdlife+$E275),(Input!$I$158*(1+rvanilla)^0.5)-SUM($I275:BE275),(Input!$I$158*(1+rvanilla)^0.5)/A16stdlife))</f>
        <v>0</v>
      </c>
      <c r="BG275" s="164">
        <f>IF(A16stdlife="n/a","n/a",IF(BG$3&gt;(A16stdlife+$E275),(Input!$I$158*(1+rvanilla)^0.5)-SUM($I275:BF275),(Input!$I$158*(1+rvanilla)^0.5)/A16stdlife))</f>
        <v>0</v>
      </c>
      <c r="BH275" s="164">
        <f>IF(A16stdlife="n/a","n/a",IF(BH$3&gt;(A16stdlife+$E275),(Input!$I$158*(1+rvanilla)^0.5)-SUM($I275:BG275),(Input!$I$158*(1+rvanilla)^0.5)/A16stdlife))</f>
        <v>0</v>
      </c>
      <c r="BI275" s="164">
        <f>IF(A16stdlife="n/a","n/a",IF(BI$3&gt;(A16stdlife+$E275),(Input!$I$158*(1+rvanilla)^0.5)-SUM($I275:BH275),(Input!$I$158*(1+rvanilla)^0.5)/A16stdlife))</f>
        <v>0</v>
      </c>
      <c r="BJ275" s="18"/>
      <c r="BK275" s="18"/>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idden="1" outlineLevel="2">
      <c r="A276" s="18"/>
      <c r="B276" s="18"/>
      <c r="C276" s="36"/>
      <c r="D276" s="479"/>
      <c r="E276" s="283">
        <v>4</v>
      </c>
      <c r="F276" s="38"/>
      <c r="G276" s="391"/>
      <c r="H276" s="308"/>
      <c r="I276" s="308"/>
      <c r="J276" s="307"/>
      <c r="K276" s="164">
        <f>IF(A16stdlife="n/a","n/a",IF(K$3&gt;(A16stdlife+$E276),(Input!$J$158*(1+rvanilla)^0.5)-SUM($J276:J276),(Input!$J$158*(1+rvanilla)^0.5)/A16stdlife))</f>
        <v>0</v>
      </c>
      <c r="L276" s="164">
        <f>IF(A16stdlife="n/a","n/a",IF(L$3&gt;(A16stdlife+$E276),(Input!$J$158*(1+rvanilla)^0.5)-SUM($J276:K276),(Input!$J$158*(1+rvanilla)^0.5)/A16stdlife))</f>
        <v>0</v>
      </c>
      <c r="M276" s="164">
        <f>IF(A16stdlife="n/a","n/a",IF(M$3&gt;(A16stdlife+$E276),(Input!$J$158*(1+rvanilla)^0.5)-SUM($J276:L276),(Input!$J$158*(1+rvanilla)^0.5)/A16stdlife))</f>
        <v>0</v>
      </c>
      <c r="N276" s="164">
        <f>IF(A16stdlife="n/a","n/a",IF(N$3&gt;(A16stdlife+$E276),(Input!$J$158*(1+rvanilla)^0.5)-SUM($J276:M276),(Input!$J$158*(1+rvanilla)^0.5)/A16stdlife))</f>
        <v>0</v>
      </c>
      <c r="O276" s="164">
        <f>IF(A16stdlife="n/a","n/a",IF(O$3&gt;(A16stdlife+$E276),(Input!$J$158*(1+rvanilla)^0.5)-SUM($J276:N276),(Input!$J$158*(1+rvanilla)^0.5)/A16stdlife))</f>
        <v>0</v>
      </c>
      <c r="P276" s="164">
        <f>IF(A16stdlife="n/a","n/a",IF(P$3&gt;(A16stdlife+$E276),(Input!$J$158*(1+rvanilla)^0.5)-SUM($J276:O276),(Input!$J$158*(1+rvanilla)^0.5)/A16stdlife))</f>
        <v>0</v>
      </c>
      <c r="Q276" s="164">
        <f>IF(A16stdlife="n/a","n/a",IF(Q$3&gt;(A16stdlife+$E276),(Input!$J$158*(1+rvanilla)^0.5)-SUM($J276:P276),(Input!$J$158*(1+rvanilla)^0.5)/A16stdlife))</f>
        <v>0</v>
      </c>
      <c r="R276" s="164">
        <f>IF(A16stdlife="n/a","n/a",IF(R$3&gt;(A16stdlife+$E276),(Input!$J$158*(1+rvanilla)^0.5)-SUM($J276:Q276),(Input!$J$158*(1+rvanilla)^0.5)/A16stdlife))</f>
        <v>0</v>
      </c>
      <c r="S276" s="164">
        <f>IF(A16stdlife="n/a","n/a",IF(S$3&gt;(A16stdlife+$E276),(Input!$J$158*(1+rvanilla)^0.5)-SUM($J276:R276),(Input!$J$158*(1+rvanilla)^0.5)/A16stdlife))</f>
        <v>0</v>
      </c>
      <c r="T276" s="164">
        <f>IF(A16stdlife="n/a","n/a",IF(T$3&gt;(A16stdlife+$E276),(Input!$J$158*(1+rvanilla)^0.5)-SUM($J276:S276),(Input!$J$158*(1+rvanilla)^0.5)/A16stdlife))</f>
        <v>0</v>
      </c>
      <c r="U276" s="164">
        <f>IF(A16stdlife="n/a","n/a",IF(U$3&gt;(A16stdlife+$E276),(Input!$J$158*(1+rvanilla)^0.5)-SUM($J276:T276),(Input!$J$158*(1+rvanilla)^0.5)/A16stdlife))</f>
        <v>0</v>
      </c>
      <c r="V276" s="164">
        <f>IF(A16stdlife="n/a","n/a",IF(V$3&gt;(A16stdlife+$E276),(Input!$J$158*(1+rvanilla)^0.5)-SUM($J276:U276),(Input!$J$158*(1+rvanilla)^0.5)/A16stdlife))</f>
        <v>0</v>
      </c>
      <c r="W276" s="164">
        <f>IF(A16stdlife="n/a","n/a",IF(W$3&gt;(A16stdlife+$E276),(Input!$J$158*(1+rvanilla)^0.5)-SUM($J276:V276),(Input!$J$158*(1+rvanilla)^0.5)/A16stdlife))</f>
        <v>0</v>
      </c>
      <c r="X276" s="164">
        <f>IF(A16stdlife="n/a","n/a",IF(X$3&gt;(A16stdlife+$E276),(Input!$J$158*(1+rvanilla)^0.5)-SUM($J276:W276),(Input!$J$158*(1+rvanilla)^0.5)/A16stdlife))</f>
        <v>0</v>
      </c>
      <c r="Y276" s="164">
        <f>IF(A16stdlife="n/a","n/a",IF(Y$3&gt;(A16stdlife+$E276),(Input!$J$158*(1+rvanilla)^0.5)-SUM($J276:X276),(Input!$J$158*(1+rvanilla)^0.5)/A16stdlife))</f>
        <v>0</v>
      </c>
      <c r="Z276" s="164">
        <f>IF(A16stdlife="n/a","n/a",IF(Z$3&gt;(A16stdlife+$E276),(Input!$J$158*(1+rvanilla)^0.5)-SUM($J276:Y276),(Input!$J$158*(1+rvanilla)^0.5)/A16stdlife))</f>
        <v>0</v>
      </c>
      <c r="AA276" s="164">
        <f>IF(A16stdlife="n/a","n/a",IF(AA$3&gt;(A16stdlife+$E276),(Input!$J$158*(1+rvanilla)^0.5)-SUM($J276:Z276),(Input!$J$158*(1+rvanilla)^0.5)/A16stdlife))</f>
        <v>0</v>
      </c>
      <c r="AB276" s="164">
        <f>IF(A16stdlife="n/a","n/a",IF(AB$3&gt;(A16stdlife+$E276),(Input!$J$158*(1+rvanilla)^0.5)-SUM($J276:AA276),(Input!$J$158*(1+rvanilla)^0.5)/A16stdlife))</f>
        <v>0</v>
      </c>
      <c r="AC276" s="164">
        <f>IF(A16stdlife="n/a","n/a",IF(AC$3&gt;(A16stdlife+$E276),(Input!$J$158*(1+rvanilla)^0.5)-SUM($J276:AB276),(Input!$J$158*(1+rvanilla)^0.5)/A16stdlife))</f>
        <v>0</v>
      </c>
      <c r="AD276" s="164">
        <f>IF(A16stdlife="n/a","n/a",IF(AD$3&gt;(A16stdlife+$E276),(Input!$J$158*(1+rvanilla)^0.5)-SUM($J276:AC276),(Input!$J$158*(1+rvanilla)^0.5)/A16stdlife))</f>
        <v>0</v>
      </c>
      <c r="AE276" s="164">
        <f>IF(A16stdlife="n/a","n/a",IF(AE$3&gt;(A16stdlife+$E276),(Input!$J$158*(1+rvanilla)^0.5)-SUM($J276:AD276),(Input!$J$158*(1+rvanilla)^0.5)/A16stdlife))</f>
        <v>0</v>
      </c>
      <c r="AF276" s="164">
        <f>IF(A16stdlife="n/a","n/a",IF(AF$3&gt;(A16stdlife+$E276),(Input!$J$158*(1+rvanilla)^0.5)-SUM($J276:AE276),(Input!$J$158*(1+rvanilla)^0.5)/A16stdlife))</f>
        <v>0</v>
      </c>
      <c r="AG276" s="164">
        <f>IF(A16stdlife="n/a","n/a",IF(AG$3&gt;(A16stdlife+$E276),(Input!$J$158*(1+rvanilla)^0.5)-SUM($J276:AF276),(Input!$J$158*(1+rvanilla)^0.5)/A16stdlife))</f>
        <v>0</v>
      </c>
      <c r="AH276" s="164">
        <f>IF(A16stdlife="n/a","n/a",IF(AH$3&gt;(A16stdlife+$E276),(Input!$J$158*(1+rvanilla)^0.5)-SUM($J276:AG276),(Input!$J$158*(1+rvanilla)^0.5)/A16stdlife))</f>
        <v>0</v>
      </c>
      <c r="AI276" s="164">
        <f>IF(A16stdlife="n/a","n/a",IF(AI$3&gt;(A16stdlife+$E276),(Input!$J$158*(1+rvanilla)^0.5)-SUM($J276:AH276),(Input!$J$158*(1+rvanilla)^0.5)/A16stdlife))</f>
        <v>0</v>
      </c>
      <c r="AJ276" s="164">
        <f>IF(A16stdlife="n/a","n/a",IF(AJ$3&gt;(A16stdlife+$E276),(Input!$J$158*(1+rvanilla)^0.5)-SUM($J276:AI276),(Input!$J$158*(1+rvanilla)^0.5)/A16stdlife))</f>
        <v>0</v>
      </c>
      <c r="AK276" s="164">
        <f>IF(A16stdlife="n/a","n/a",IF(AK$3&gt;(A16stdlife+$E276),(Input!$J$158*(1+rvanilla)^0.5)-SUM($J276:AJ276),(Input!$J$158*(1+rvanilla)^0.5)/A16stdlife))</f>
        <v>0</v>
      </c>
      <c r="AL276" s="164">
        <f>IF(A16stdlife="n/a","n/a",IF(AL$3&gt;(A16stdlife+$E276),(Input!$J$158*(1+rvanilla)^0.5)-SUM($J276:AK276),(Input!$J$158*(1+rvanilla)^0.5)/A16stdlife))</f>
        <v>0</v>
      </c>
      <c r="AM276" s="164">
        <f>IF(A16stdlife="n/a","n/a",IF(AM$3&gt;(A16stdlife+$E276),(Input!$J$158*(1+rvanilla)^0.5)-SUM($J276:AL276),(Input!$J$158*(1+rvanilla)^0.5)/A16stdlife))</f>
        <v>0</v>
      </c>
      <c r="AN276" s="164">
        <f>IF(A16stdlife="n/a","n/a",IF(AN$3&gt;(A16stdlife+$E276),(Input!$J$158*(1+rvanilla)^0.5)-SUM($J276:AM276),(Input!$J$158*(1+rvanilla)^0.5)/A16stdlife))</f>
        <v>0</v>
      </c>
      <c r="AO276" s="164">
        <f>IF(A16stdlife="n/a","n/a",IF(AO$3&gt;(A16stdlife+$E276),(Input!$J$158*(1+rvanilla)^0.5)-SUM($J276:AN276),(Input!$J$158*(1+rvanilla)^0.5)/A16stdlife))</f>
        <v>0</v>
      </c>
      <c r="AP276" s="164">
        <f>IF(A16stdlife="n/a","n/a",IF(AP$3&gt;(A16stdlife+$E276),(Input!$J$158*(1+rvanilla)^0.5)-SUM($J276:AO276),(Input!$J$158*(1+rvanilla)^0.5)/A16stdlife))</f>
        <v>0</v>
      </c>
      <c r="AQ276" s="164">
        <f>IF(A16stdlife="n/a","n/a",IF(AQ$3&gt;(A16stdlife+$E276),(Input!$J$158*(1+rvanilla)^0.5)-SUM($J276:AP276),(Input!$J$158*(1+rvanilla)^0.5)/A16stdlife))</f>
        <v>0</v>
      </c>
      <c r="AR276" s="164">
        <f>IF(A16stdlife="n/a","n/a",IF(AR$3&gt;(A16stdlife+$E276),(Input!$J$158*(1+rvanilla)^0.5)-SUM($J276:AQ276),(Input!$J$158*(1+rvanilla)^0.5)/A16stdlife))</f>
        <v>0</v>
      </c>
      <c r="AS276" s="164">
        <f>IF(A16stdlife="n/a","n/a",IF(AS$3&gt;(A16stdlife+$E276),(Input!$J$158*(1+rvanilla)^0.5)-SUM($J276:AR276),(Input!$J$158*(1+rvanilla)^0.5)/A16stdlife))</f>
        <v>0</v>
      </c>
      <c r="AT276" s="164">
        <f>IF(A16stdlife="n/a","n/a",IF(AT$3&gt;(A16stdlife+$E276),(Input!$J$158*(1+rvanilla)^0.5)-SUM($J276:AS276),(Input!$J$158*(1+rvanilla)^0.5)/A16stdlife))</f>
        <v>0</v>
      </c>
      <c r="AU276" s="164">
        <f>IF(A16stdlife="n/a","n/a",IF(AU$3&gt;(A16stdlife+$E276),(Input!$J$158*(1+rvanilla)^0.5)-SUM($J276:AT276),(Input!$J$158*(1+rvanilla)^0.5)/A16stdlife))</f>
        <v>0</v>
      </c>
      <c r="AV276" s="164">
        <f>IF(A16stdlife="n/a","n/a",IF(AV$3&gt;(A16stdlife+$E276),(Input!$J$158*(1+rvanilla)^0.5)-SUM($J276:AU276),(Input!$J$158*(1+rvanilla)^0.5)/A16stdlife))</f>
        <v>0</v>
      </c>
      <c r="AW276" s="164">
        <f>IF(A16stdlife="n/a","n/a",IF(AW$3&gt;(A16stdlife+$E276),(Input!$J$158*(1+rvanilla)^0.5)-SUM($J276:AV276),(Input!$J$158*(1+rvanilla)^0.5)/A16stdlife))</f>
        <v>0</v>
      </c>
      <c r="AX276" s="164">
        <f>IF(A16stdlife="n/a","n/a",IF(AX$3&gt;(A16stdlife+$E276),(Input!$J$158*(1+rvanilla)^0.5)-SUM($J276:AW276),(Input!$J$158*(1+rvanilla)^0.5)/A16stdlife))</f>
        <v>0</v>
      </c>
      <c r="AY276" s="164">
        <f>IF(A16stdlife="n/a","n/a",IF(AY$3&gt;(A16stdlife+$E276),(Input!$J$158*(1+rvanilla)^0.5)-SUM($J276:AX276),(Input!$J$158*(1+rvanilla)^0.5)/A16stdlife))</f>
        <v>0</v>
      </c>
      <c r="AZ276" s="164">
        <f>IF(A16stdlife="n/a","n/a",IF(AZ$3&gt;(A16stdlife+$E276),(Input!$J$158*(1+rvanilla)^0.5)-SUM($J276:AY276),(Input!$J$158*(1+rvanilla)^0.5)/A16stdlife))</f>
        <v>0</v>
      </c>
      <c r="BA276" s="164">
        <f>IF(A16stdlife="n/a","n/a",IF(BA$3&gt;(A16stdlife+$E276),(Input!$J$158*(1+rvanilla)^0.5)-SUM($J276:AZ276),(Input!$J$158*(1+rvanilla)^0.5)/A16stdlife))</f>
        <v>0</v>
      </c>
      <c r="BB276" s="164">
        <f>IF(A16stdlife="n/a","n/a",IF(BB$3&gt;(A16stdlife+$E276),(Input!$J$158*(1+rvanilla)^0.5)-SUM($J276:BA276),(Input!$J$158*(1+rvanilla)^0.5)/A16stdlife))</f>
        <v>0</v>
      </c>
      <c r="BC276" s="164">
        <f>IF(A16stdlife="n/a","n/a",IF(BC$3&gt;(A16stdlife+$E276),(Input!$J$158*(1+rvanilla)^0.5)-SUM($J276:BB276),(Input!$J$158*(1+rvanilla)^0.5)/A16stdlife))</f>
        <v>0</v>
      </c>
      <c r="BD276" s="164">
        <f>IF(A16stdlife="n/a","n/a",IF(BD$3&gt;(A16stdlife+$E276),(Input!$J$158*(1+rvanilla)^0.5)-SUM($J276:BC276),(Input!$J$158*(1+rvanilla)^0.5)/A16stdlife))</f>
        <v>0</v>
      </c>
      <c r="BE276" s="164">
        <f>IF(A16stdlife="n/a","n/a",IF(BE$3&gt;(A16stdlife+$E276),(Input!$J$158*(1+rvanilla)^0.5)-SUM($J276:BD276),(Input!$J$158*(1+rvanilla)^0.5)/A16stdlife))</f>
        <v>0</v>
      </c>
      <c r="BF276" s="164">
        <f>IF(A16stdlife="n/a","n/a",IF(BF$3&gt;(A16stdlife+$E276),(Input!$J$158*(1+rvanilla)^0.5)-SUM($J276:BE276),(Input!$J$158*(1+rvanilla)^0.5)/A16stdlife))</f>
        <v>0</v>
      </c>
      <c r="BG276" s="164">
        <f>IF(A16stdlife="n/a","n/a",IF(BG$3&gt;(A16stdlife+$E276),(Input!$J$158*(1+rvanilla)^0.5)-SUM($J276:BF276),(Input!$J$158*(1+rvanilla)^0.5)/A16stdlife))</f>
        <v>0</v>
      </c>
      <c r="BH276" s="164">
        <f>IF(A16stdlife="n/a","n/a",IF(BH$3&gt;(A16stdlife+$E276),(Input!$J$158*(1+rvanilla)^0.5)-SUM($J276:BG276),(Input!$J$158*(1+rvanilla)^0.5)/A16stdlife))</f>
        <v>0</v>
      </c>
      <c r="BI276" s="164">
        <f>IF(A16stdlife="n/a","n/a",IF(BI$3&gt;(A16stdlife+$E276),(Input!$J$158*(1+rvanilla)^0.5)-SUM($J276:BH276),(Input!$J$158*(1+rvanilla)^0.5)/A16stdlife))</f>
        <v>0</v>
      </c>
      <c r="BJ276" s="18"/>
      <c r="BK276" s="18"/>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idden="1" outlineLevel="2">
      <c r="A277" s="18"/>
      <c r="B277" s="18"/>
      <c r="C277" s="36"/>
      <c r="D277" s="479"/>
      <c r="E277" s="283">
        <v>5</v>
      </c>
      <c r="F277" s="38"/>
      <c r="G277" s="391"/>
      <c r="H277" s="308"/>
      <c r="I277" s="308"/>
      <c r="J277" s="308"/>
      <c r="K277" s="307"/>
      <c r="L277" s="164">
        <f>IF(A16stdlife="n/a","n/a",IF(L$3&gt;(A16stdlife+$E277),(Input!$K$158*(1+rvanilla)^0.5)-SUM($K277:K277),(Input!$K$158*(1+rvanilla)^0.5)/A16stdlife))</f>
        <v>0</v>
      </c>
      <c r="M277" s="164">
        <f>IF(A16stdlife="n/a","n/a",IF(M$3&gt;(A16stdlife+$E277),(Input!$K$158*(1+rvanilla)^0.5)-SUM($K277:L277),(Input!$K$158*(1+rvanilla)^0.5)/A16stdlife))</f>
        <v>0</v>
      </c>
      <c r="N277" s="164">
        <f>IF(A16stdlife="n/a","n/a",IF(N$3&gt;(A16stdlife+$E277),(Input!$K$158*(1+rvanilla)^0.5)-SUM($K277:M277),(Input!$K$158*(1+rvanilla)^0.5)/A16stdlife))</f>
        <v>0</v>
      </c>
      <c r="O277" s="164">
        <f>IF(A16stdlife="n/a","n/a",IF(O$3&gt;(A16stdlife+$E277),(Input!$K$158*(1+rvanilla)^0.5)-SUM($K277:N277),(Input!$K$158*(1+rvanilla)^0.5)/A16stdlife))</f>
        <v>0</v>
      </c>
      <c r="P277" s="164">
        <f>IF(A16stdlife="n/a","n/a",IF(P$3&gt;(A16stdlife+$E277),(Input!$K$158*(1+rvanilla)^0.5)-SUM($K277:O277),(Input!$K$158*(1+rvanilla)^0.5)/A16stdlife))</f>
        <v>0</v>
      </c>
      <c r="Q277" s="164">
        <f>IF(A16stdlife="n/a","n/a",IF(Q$3&gt;(A16stdlife+$E277),(Input!$K$158*(1+rvanilla)^0.5)-SUM($K277:P277),(Input!$K$158*(1+rvanilla)^0.5)/A16stdlife))</f>
        <v>0</v>
      </c>
      <c r="R277" s="164">
        <f>IF(A16stdlife="n/a","n/a",IF(R$3&gt;(A16stdlife+$E277),(Input!$K$158*(1+rvanilla)^0.5)-SUM($K277:Q277),(Input!$K$158*(1+rvanilla)^0.5)/A16stdlife))</f>
        <v>0</v>
      </c>
      <c r="S277" s="164">
        <f>IF(A16stdlife="n/a","n/a",IF(S$3&gt;(A16stdlife+$E277),(Input!$K$158*(1+rvanilla)^0.5)-SUM($K277:R277),(Input!$K$158*(1+rvanilla)^0.5)/A16stdlife))</f>
        <v>0</v>
      </c>
      <c r="T277" s="164">
        <f>IF(A16stdlife="n/a","n/a",IF(T$3&gt;(A16stdlife+$E277),(Input!$K$158*(1+rvanilla)^0.5)-SUM($K277:S277),(Input!$K$158*(1+rvanilla)^0.5)/A16stdlife))</f>
        <v>0</v>
      </c>
      <c r="U277" s="164">
        <f>IF(A16stdlife="n/a","n/a",IF(U$3&gt;(A16stdlife+$E277),(Input!$K$158*(1+rvanilla)^0.5)-SUM($K277:T277),(Input!$K$158*(1+rvanilla)^0.5)/A16stdlife))</f>
        <v>0</v>
      </c>
      <c r="V277" s="164">
        <f>IF(A16stdlife="n/a","n/a",IF(V$3&gt;(A16stdlife+$E277),(Input!$K$158*(1+rvanilla)^0.5)-SUM($K277:U277),(Input!$K$158*(1+rvanilla)^0.5)/A16stdlife))</f>
        <v>0</v>
      </c>
      <c r="W277" s="164">
        <f>IF(A16stdlife="n/a","n/a",IF(W$3&gt;(A16stdlife+$E277),(Input!$K$158*(1+rvanilla)^0.5)-SUM($K277:V277),(Input!$K$158*(1+rvanilla)^0.5)/A16stdlife))</f>
        <v>0</v>
      </c>
      <c r="X277" s="164">
        <f>IF(A16stdlife="n/a","n/a",IF(X$3&gt;(A16stdlife+$E277),(Input!$K$158*(1+rvanilla)^0.5)-SUM($K277:W277),(Input!$K$158*(1+rvanilla)^0.5)/A16stdlife))</f>
        <v>0</v>
      </c>
      <c r="Y277" s="164">
        <f>IF(A16stdlife="n/a","n/a",IF(Y$3&gt;(A16stdlife+$E277),(Input!$K$158*(1+rvanilla)^0.5)-SUM($K277:X277),(Input!$K$158*(1+rvanilla)^0.5)/A16stdlife))</f>
        <v>0</v>
      </c>
      <c r="Z277" s="164">
        <f>IF(A16stdlife="n/a","n/a",IF(Z$3&gt;(A16stdlife+$E277),(Input!$K$158*(1+rvanilla)^0.5)-SUM($K277:Y277),(Input!$K$158*(1+rvanilla)^0.5)/A16stdlife))</f>
        <v>0</v>
      </c>
      <c r="AA277" s="164">
        <f>IF(A16stdlife="n/a","n/a",IF(AA$3&gt;(A16stdlife+$E277),(Input!$K$158*(1+rvanilla)^0.5)-SUM($K277:Z277),(Input!$K$158*(1+rvanilla)^0.5)/A16stdlife))</f>
        <v>0</v>
      </c>
      <c r="AB277" s="164">
        <f>IF(A16stdlife="n/a","n/a",IF(AB$3&gt;(A16stdlife+$E277),(Input!$K$158*(1+rvanilla)^0.5)-SUM($K277:AA277),(Input!$K$158*(1+rvanilla)^0.5)/A16stdlife))</f>
        <v>0</v>
      </c>
      <c r="AC277" s="164">
        <f>IF(A16stdlife="n/a","n/a",IF(AC$3&gt;(A16stdlife+$E277),(Input!$K$158*(1+rvanilla)^0.5)-SUM($K277:AB277),(Input!$K$158*(1+rvanilla)^0.5)/A16stdlife))</f>
        <v>0</v>
      </c>
      <c r="AD277" s="164">
        <f>IF(A16stdlife="n/a","n/a",IF(AD$3&gt;(A16stdlife+$E277),(Input!$K$158*(1+rvanilla)^0.5)-SUM($K277:AC277),(Input!$K$158*(1+rvanilla)^0.5)/A16stdlife))</f>
        <v>0</v>
      </c>
      <c r="AE277" s="164">
        <f>IF(A16stdlife="n/a","n/a",IF(AE$3&gt;(A16stdlife+$E277),(Input!$K$158*(1+rvanilla)^0.5)-SUM($K277:AD277),(Input!$K$158*(1+rvanilla)^0.5)/A16stdlife))</f>
        <v>0</v>
      </c>
      <c r="AF277" s="164">
        <f>IF(A16stdlife="n/a","n/a",IF(AF$3&gt;(A16stdlife+$E277),(Input!$K$158*(1+rvanilla)^0.5)-SUM($K277:AE277),(Input!$K$158*(1+rvanilla)^0.5)/A16stdlife))</f>
        <v>0</v>
      </c>
      <c r="AG277" s="164">
        <f>IF(A16stdlife="n/a","n/a",IF(AG$3&gt;(A16stdlife+$E277),(Input!$K$158*(1+rvanilla)^0.5)-SUM($K277:AF277),(Input!$K$158*(1+rvanilla)^0.5)/A16stdlife))</f>
        <v>0</v>
      </c>
      <c r="AH277" s="164">
        <f>IF(A16stdlife="n/a","n/a",IF(AH$3&gt;(A16stdlife+$E277),(Input!$K$158*(1+rvanilla)^0.5)-SUM($K277:AG277),(Input!$K$158*(1+rvanilla)^0.5)/A16stdlife))</f>
        <v>0</v>
      </c>
      <c r="AI277" s="164">
        <f>IF(A16stdlife="n/a","n/a",IF(AI$3&gt;(A16stdlife+$E277),(Input!$K$158*(1+rvanilla)^0.5)-SUM($K277:AH277),(Input!$K$158*(1+rvanilla)^0.5)/A16stdlife))</f>
        <v>0</v>
      </c>
      <c r="AJ277" s="164">
        <f>IF(A16stdlife="n/a","n/a",IF(AJ$3&gt;(A16stdlife+$E277),(Input!$K$158*(1+rvanilla)^0.5)-SUM($K277:AI277),(Input!$K$158*(1+rvanilla)^0.5)/A16stdlife))</f>
        <v>0</v>
      </c>
      <c r="AK277" s="164">
        <f>IF(A16stdlife="n/a","n/a",IF(AK$3&gt;(A16stdlife+$E277),(Input!$K$158*(1+rvanilla)^0.5)-SUM($K277:AJ277),(Input!$K$158*(1+rvanilla)^0.5)/A16stdlife))</f>
        <v>0</v>
      </c>
      <c r="AL277" s="164">
        <f>IF(A16stdlife="n/a","n/a",IF(AL$3&gt;(A16stdlife+$E277),(Input!$K$158*(1+rvanilla)^0.5)-SUM($K277:AK277),(Input!$K$158*(1+rvanilla)^0.5)/A16stdlife))</f>
        <v>0</v>
      </c>
      <c r="AM277" s="164">
        <f>IF(A16stdlife="n/a","n/a",IF(AM$3&gt;(A16stdlife+$E277),(Input!$K$158*(1+rvanilla)^0.5)-SUM($K277:AL277),(Input!$K$158*(1+rvanilla)^0.5)/A16stdlife))</f>
        <v>0</v>
      </c>
      <c r="AN277" s="164">
        <f>IF(A16stdlife="n/a","n/a",IF(AN$3&gt;(A16stdlife+$E277),(Input!$K$158*(1+rvanilla)^0.5)-SUM($K277:AM277),(Input!$K$158*(1+rvanilla)^0.5)/A16stdlife))</f>
        <v>0</v>
      </c>
      <c r="AO277" s="164">
        <f>IF(A16stdlife="n/a","n/a",IF(AO$3&gt;(A16stdlife+$E277),(Input!$K$158*(1+rvanilla)^0.5)-SUM($K277:AN277),(Input!$K$158*(1+rvanilla)^0.5)/A16stdlife))</f>
        <v>0</v>
      </c>
      <c r="AP277" s="164">
        <f>IF(A16stdlife="n/a","n/a",IF(AP$3&gt;(A16stdlife+$E277),(Input!$K$158*(1+rvanilla)^0.5)-SUM($K277:AO277),(Input!$K$158*(1+rvanilla)^0.5)/A16stdlife))</f>
        <v>0</v>
      </c>
      <c r="AQ277" s="164">
        <f>IF(A16stdlife="n/a","n/a",IF(AQ$3&gt;(A16stdlife+$E277),(Input!$K$158*(1+rvanilla)^0.5)-SUM($K277:AP277),(Input!$K$158*(1+rvanilla)^0.5)/A16stdlife))</f>
        <v>0</v>
      </c>
      <c r="AR277" s="164">
        <f>IF(A16stdlife="n/a","n/a",IF(AR$3&gt;(A16stdlife+$E277),(Input!$K$158*(1+rvanilla)^0.5)-SUM($K277:AQ277),(Input!$K$158*(1+rvanilla)^0.5)/A16stdlife))</f>
        <v>0</v>
      </c>
      <c r="AS277" s="164">
        <f>IF(A16stdlife="n/a","n/a",IF(AS$3&gt;(A16stdlife+$E277),(Input!$K$158*(1+rvanilla)^0.5)-SUM($K277:AR277),(Input!$K$158*(1+rvanilla)^0.5)/A16stdlife))</f>
        <v>0</v>
      </c>
      <c r="AT277" s="164">
        <f>IF(A16stdlife="n/a","n/a",IF(AT$3&gt;(A16stdlife+$E277),(Input!$K$158*(1+rvanilla)^0.5)-SUM($K277:AS277),(Input!$K$158*(1+rvanilla)^0.5)/A16stdlife))</f>
        <v>0</v>
      </c>
      <c r="AU277" s="164">
        <f>IF(A16stdlife="n/a","n/a",IF(AU$3&gt;(A16stdlife+$E277),(Input!$K$158*(1+rvanilla)^0.5)-SUM($K277:AT277),(Input!$K$158*(1+rvanilla)^0.5)/A16stdlife))</f>
        <v>0</v>
      </c>
      <c r="AV277" s="164">
        <f>IF(A16stdlife="n/a","n/a",IF(AV$3&gt;(A16stdlife+$E277),(Input!$K$158*(1+rvanilla)^0.5)-SUM($K277:AU277),(Input!$K$158*(1+rvanilla)^0.5)/A16stdlife))</f>
        <v>0</v>
      </c>
      <c r="AW277" s="164">
        <f>IF(A16stdlife="n/a","n/a",IF(AW$3&gt;(A16stdlife+$E277),(Input!$K$158*(1+rvanilla)^0.5)-SUM($K277:AV277),(Input!$K$158*(1+rvanilla)^0.5)/A16stdlife))</f>
        <v>0</v>
      </c>
      <c r="AX277" s="164">
        <f>IF(A16stdlife="n/a","n/a",IF(AX$3&gt;(A16stdlife+$E277),(Input!$K$158*(1+rvanilla)^0.5)-SUM($K277:AW277),(Input!$K$158*(1+rvanilla)^0.5)/A16stdlife))</f>
        <v>0</v>
      </c>
      <c r="AY277" s="164">
        <f>IF(A16stdlife="n/a","n/a",IF(AY$3&gt;(A16stdlife+$E277),(Input!$K$158*(1+rvanilla)^0.5)-SUM($K277:AX277),(Input!$K$158*(1+rvanilla)^0.5)/A16stdlife))</f>
        <v>0</v>
      </c>
      <c r="AZ277" s="164">
        <f>IF(A16stdlife="n/a","n/a",IF(AZ$3&gt;(A16stdlife+$E277),(Input!$K$158*(1+rvanilla)^0.5)-SUM($K277:AY277),(Input!$K$158*(1+rvanilla)^0.5)/A16stdlife))</f>
        <v>0</v>
      </c>
      <c r="BA277" s="164">
        <f>IF(A16stdlife="n/a","n/a",IF(BA$3&gt;(A16stdlife+$E277),(Input!$K$158*(1+rvanilla)^0.5)-SUM($K277:AZ277),(Input!$K$158*(1+rvanilla)^0.5)/A16stdlife))</f>
        <v>0</v>
      </c>
      <c r="BB277" s="164">
        <f>IF(A16stdlife="n/a","n/a",IF(BB$3&gt;(A16stdlife+$E277),(Input!$K$158*(1+rvanilla)^0.5)-SUM($K277:BA277),(Input!$K$158*(1+rvanilla)^0.5)/A16stdlife))</f>
        <v>0</v>
      </c>
      <c r="BC277" s="164">
        <f>IF(A16stdlife="n/a","n/a",IF(BC$3&gt;(A16stdlife+$E277),(Input!$K$158*(1+rvanilla)^0.5)-SUM($K277:BB277),(Input!$K$158*(1+rvanilla)^0.5)/A16stdlife))</f>
        <v>0</v>
      </c>
      <c r="BD277" s="164">
        <f>IF(A16stdlife="n/a","n/a",IF(BD$3&gt;(A16stdlife+$E277),(Input!$K$158*(1+rvanilla)^0.5)-SUM($K277:BC277),(Input!$K$158*(1+rvanilla)^0.5)/A16stdlife))</f>
        <v>0</v>
      </c>
      <c r="BE277" s="164">
        <f>IF(A16stdlife="n/a","n/a",IF(BE$3&gt;(A16stdlife+$E277),(Input!$K$158*(1+rvanilla)^0.5)-SUM($K277:BD277),(Input!$K$158*(1+rvanilla)^0.5)/A16stdlife))</f>
        <v>0</v>
      </c>
      <c r="BF277" s="164">
        <f>IF(A16stdlife="n/a","n/a",IF(BF$3&gt;(A16stdlife+$E277),(Input!$K$158*(1+rvanilla)^0.5)-SUM($K277:BE277),(Input!$K$158*(1+rvanilla)^0.5)/A16stdlife))</f>
        <v>0</v>
      </c>
      <c r="BG277" s="164">
        <f>IF(A16stdlife="n/a","n/a",IF(BG$3&gt;(A16stdlife+$E277),(Input!$K$158*(1+rvanilla)^0.5)-SUM($K277:BF277),(Input!$K$158*(1+rvanilla)^0.5)/A16stdlife))</f>
        <v>0</v>
      </c>
      <c r="BH277" s="164">
        <f>IF(A16stdlife="n/a","n/a",IF(BH$3&gt;(A16stdlife+$E277),(Input!$K$158*(1+rvanilla)^0.5)-SUM($K277:BG277),(Input!$K$158*(1+rvanilla)^0.5)/A16stdlife))</f>
        <v>0</v>
      </c>
      <c r="BI277" s="164">
        <f>IF(A16stdlife="n/a","n/a",IF(BI$3&gt;(A16stdlife+$E277),(Input!$K$158*(1+rvanilla)^0.5)-SUM($K277:BH277),(Input!$K$158*(1+rvanilla)^0.5)/A16stdlife))</f>
        <v>0</v>
      </c>
      <c r="BJ277" s="18"/>
      <c r="BK277" s="18"/>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idden="1" outlineLevel="2">
      <c r="A278" s="18"/>
      <c r="B278" s="18"/>
      <c r="C278" s="36"/>
      <c r="D278" s="479"/>
      <c r="E278" s="283">
        <v>6</v>
      </c>
      <c r="F278" s="38"/>
      <c r="G278" s="391"/>
      <c r="H278" s="308"/>
      <c r="I278" s="308"/>
      <c r="J278" s="308"/>
      <c r="K278" s="308"/>
      <c r="L278" s="307"/>
      <c r="M278" s="164">
        <f>IF(A16stdlife="n/a","n/a",IF(M$3&gt;(A16stdlife+$E278),(Input!$L$158*(1+rvanilla)^0.5)-SUM($L278:L278),(Input!$L$158*(1+rvanilla)^0.5)/A16stdlife))</f>
        <v>0</v>
      </c>
      <c r="N278" s="164">
        <f>IF(A16stdlife="n/a","n/a",IF(N$3&gt;(A16stdlife+$E278),(Input!$L$158*(1+rvanilla)^0.5)-SUM($L278:M278),(Input!$L$158*(1+rvanilla)^0.5)/A16stdlife))</f>
        <v>0</v>
      </c>
      <c r="O278" s="164">
        <f>IF(A16stdlife="n/a","n/a",IF(O$3&gt;(A16stdlife+$E278),(Input!$L$158*(1+rvanilla)^0.5)-SUM($L278:N278),(Input!$L$158*(1+rvanilla)^0.5)/A16stdlife))</f>
        <v>0</v>
      </c>
      <c r="P278" s="164">
        <f>IF(A16stdlife="n/a","n/a",IF(P$3&gt;(A16stdlife+$E278),(Input!$L$158*(1+rvanilla)^0.5)-SUM($L278:O278),(Input!$L$158*(1+rvanilla)^0.5)/A16stdlife))</f>
        <v>0</v>
      </c>
      <c r="Q278" s="164">
        <f>IF(A16stdlife="n/a","n/a",IF(Q$3&gt;(A16stdlife+$E278),(Input!$L$158*(1+rvanilla)^0.5)-SUM($L278:P278),(Input!$L$158*(1+rvanilla)^0.5)/A16stdlife))</f>
        <v>0</v>
      </c>
      <c r="R278" s="164">
        <f>IF(A16stdlife="n/a","n/a",IF(R$3&gt;(A16stdlife+$E278),(Input!$L$158*(1+rvanilla)^0.5)-SUM($L278:Q278),(Input!$L$158*(1+rvanilla)^0.5)/A16stdlife))</f>
        <v>0</v>
      </c>
      <c r="S278" s="164">
        <f>IF(A16stdlife="n/a","n/a",IF(S$3&gt;(A16stdlife+$E278),(Input!$L$158*(1+rvanilla)^0.5)-SUM($L278:R278),(Input!$L$158*(1+rvanilla)^0.5)/A16stdlife))</f>
        <v>0</v>
      </c>
      <c r="T278" s="164">
        <f>IF(A16stdlife="n/a","n/a",IF(T$3&gt;(A16stdlife+$E278),(Input!$L$158*(1+rvanilla)^0.5)-SUM($L278:S278),(Input!$L$158*(1+rvanilla)^0.5)/A16stdlife))</f>
        <v>0</v>
      </c>
      <c r="U278" s="164">
        <f>IF(A16stdlife="n/a","n/a",IF(U$3&gt;(A16stdlife+$E278),(Input!$L$158*(1+rvanilla)^0.5)-SUM($L278:T278),(Input!$L$158*(1+rvanilla)^0.5)/A16stdlife))</f>
        <v>0</v>
      </c>
      <c r="V278" s="164">
        <f>IF(A16stdlife="n/a","n/a",IF(V$3&gt;(A16stdlife+$E278),(Input!$L$158*(1+rvanilla)^0.5)-SUM($L278:U278),(Input!$L$158*(1+rvanilla)^0.5)/A16stdlife))</f>
        <v>0</v>
      </c>
      <c r="W278" s="164">
        <f>IF(A16stdlife="n/a","n/a",IF(W$3&gt;(A16stdlife+$E278),(Input!$L$158*(1+rvanilla)^0.5)-SUM($L278:V278),(Input!$L$158*(1+rvanilla)^0.5)/A16stdlife))</f>
        <v>0</v>
      </c>
      <c r="X278" s="164">
        <f>IF(A16stdlife="n/a","n/a",IF(X$3&gt;(A16stdlife+$E278),(Input!$L$158*(1+rvanilla)^0.5)-SUM($L278:W278),(Input!$L$158*(1+rvanilla)^0.5)/A16stdlife))</f>
        <v>0</v>
      </c>
      <c r="Y278" s="164">
        <f>IF(A16stdlife="n/a","n/a",IF(Y$3&gt;(A16stdlife+$E278),(Input!$L$158*(1+rvanilla)^0.5)-SUM($L278:X278),(Input!$L$158*(1+rvanilla)^0.5)/A16stdlife))</f>
        <v>0</v>
      </c>
      <c r="Z278" s="164">
        <f>IF(A16stdlife="n/a","n/a",IF(Z$3&gt;(A16stdlife+$E278),(Input!$L$158*(1+rvanilla)^0.5)-SUM($L278:Y278),(Input!$L$158*(1+rvanilla)^0.5)/A16stdlife))</f>
        <v>0</v>
      </c>
      <c r="AA278" s="164">
        <f>IF(A16stdlife="n/a","n/a",IF(AA$3&gt;(A16stdlife+$E278),(Input!$L$158*(1+rvanilla)^0.5)-SUM($L278:Z278),(Input!$L$158*(1+rvanilla)^0.5)/A16stdlife))</f>
        <v>0</v>
      </c>
      <c r="AB278" s="164">
        <f>IF(A16stdlife="n/a","n/a",IF(AB$3&gt;(A16stdlife+$E278),(Input!$L$158*(1+rvanilla)^0.5)-SUM($L278:AA278),(Input!$L$158*(1+rvanilla)^0.5)/A16stdlife))</f>
        <v>0</v>
      </c>
      <c r="AC278" s="164">
        <f>IF(A16stdlife="n/a","n/a",IF(AC$3&gt;(A16stdlife+$E278),(Input!$L$158*(1+rvanilla)^0.5)-SUM($L278:AB278),(Input!$L$158*(1+rvanilla)^0.5)/A16stdlife))</f>
        <v>0</v>
      </c>
      <c r="AD278" s="164">
        <f>IF(A16stdlife="n/a","n/a",IF(AD$3&gt;(A16stdlife+$E278),(Input!$L$158*(1+rvanilla)^0.5)-SUM($L278:AC278),(Input!$L$158*(1+rvanilla)^0.5)/A16stdlife))</f>
        <v>0</v>
      </c>
      <c r="AE278" s="164">
        <f>IF(A16stdlife="n/a","n/a",IF(AE$3&gt;(A16stdlife+$E278),(Input!$L$158*(1+rvanilla)^0.5)-SUM($L278:AD278),(Input!$L$158*(1+rvanilla)^0.5)/A16stdlife))</f>
        <v>0</v>
      </c>
      <c r="AF278" s="164">
        <f>IF(A16stdlife="n/a","n/a",IF(AF$3&gt;(A16stdlife+$E278),(Input!$L$158*(1+rvanilla)^0.5)-SUM($L278:AE278),(Input!$L$158*(1+rvanilla)^0.5)/A16stdlife))</f>
        <v>0</v>
      </c>
      <c r="AG278" s="164">
        <f>IF(A16stdlife="n/a","n/a",IF(AG$3&gt;(A16stdlife+$E278),(Input!$L$158*(1+rvanilla)^0.5)-SUM($L278:AF278),(Input!$L$158*(1+rvanilla)^0.5)/A16stdlife))</f>
        <v>0</v>
      </c>
      <c r="AH278" s="164">
        <f>IF(A16stdlife="n/a","n/a",IF(AH$3&gt;(A16stdlife+$E278),(Input!$L$158*(1+rvanilla)^0.5)-SUM($L278:AG278),(Input!$L$158*(1+rvanilla)^0.5)/A16stdlife))</f>
        <v>0</v>
      </c>
      <c r="AI278" s="164">
        <f>IF(A16stdlife="n/a","n/a",IF(AI$3&gt;(A16stdlife+$E278),(Input!$L$158*(1+rvanilla)^0.5)-SUM($L278:AH278),(Input!$L$158*(1+rvanilla)^0.5)/A16stdlife))</f>
        <v>0</v>
      </c>
      <c r="AJ278" s="164">
        <f>IF(A16stdlife="n/a","n/a",IF(AJ$3&gt;(A16stdlife+$E278),(Input!$L$158*(1+rvanilla)^0.5)-SUM($L278:AI278),(Input!$L$158*(1+rvanilla)^0.5)/A16stdlife))</f>
        <v>0</v>
      </c>
      <c r="AK278" s="164">
        <f>IF(A16stdlife="n/a","n/a",IF(AK$3&gt;(A16stdlife+$E278),(Input!$L$158*(1+rvanilla)^0.5)-SUM($L278:AJ278),(Input!$L$158*(1+rvanilla)^0.5)/A16stdlife))</f>
        <v>0</v>
      </c>
      <c r="AL278" s="164">
        <f>IF(A16stdlife="n/a","n/a",IF(AL$3&gt;(A16stdlife+$E278),(Input!$L$158*(1+rvanilla)^0.5)-SUM($L278:AK278),(Input!$L$158*(1+rvanilla)^0.5)/A16stdlife))</f>
        <v>0</v>
      </c>
      <c r="AM278" s="164">
        <f>IF(A16stdlife="n/a","n/a",IF(AM$3&gt;(A16stdlife+$E278),(Input!$L$158*(1+rvanilla)^0.5)-SUM($L278:AL278),(Input!$L$158*(1+rvanilla)^0.5)/A16stdlife))</f>
        <v>0</v>
      </c>
      <c r="AN278" s="164">
        <f>IF(A16stdlife="n/a","n/a",IF(AN$3&gt;(A16stdlife+$E278),(Input!$L$158*(1+rvanilla)^0.5)-SUM($L278:AM278),(Input!$L$158*(1+rvanilla)^0.5)/A16stdlife))</f>
        <v>0</v>
      </c>
      <c r="AO278" s="164">
        <f>IF(A16stdlife="n/a","n/a",IF(AO$3&gt;(A16stdlife+$E278),(Input!$L$158*(1+rvanilla)^0.5)-SUM($L278:AN278),(Input!$L$158*(1+rvanilla)^0.5)/A16stdlife))</f>
        <v>0</v>
      </c>
      <c r="AP278" s="164">
        <f>IF(A16stdlife="n/a","n/a",IF(AP$3&gt;(A16stdlife+$E278),(Input!$L$158*(1+rvanilla)^0.5)-SUM($L278:AO278),(Input!$L$158*(1+rvanilla)^0.5)/A16stdlife))</f>
        <v>0</v>
      </c>
      <c r="AQ278" s="164">
        <f>IF(A16stdlife="n/a","n/a",IF(AQ$3&gt;(A16stdlife+$E278),(Input!$L$158*(1+rvanilla)^0.5)-SUM($L278:AP278),(Input!$L$158*(1+rvanilla)^0.5)/A16stdlife))</f>
        <v>0</v>
      </c>
      <c r="AR278" s="164">
        <f>IF(A16stdlife="n/a","n/a",IF(AR$3&gt;(A16stdlife+$E278),(Input!$L$158*(1+rvanilla)^0.5)-SUM($L278:AQ278),(Input!$L$158*(1+rvanilla)^0.5)/A16stdlife))</f>
        <v>0</v>
      </c>
      <c r="AS278" s="164">
        <f>IF(A16stdlife="n/a","n/a",IF(AS$3&gt;(A16stdlife+$E278),(Input!$L$158*(1+rvanilla)^0.5)-SUM($L278:AR278),(Input!$L$158*(1+rvanilla)^0.5)/A16stdlife))</f>
        <v>0</v>
      </c>
      <c r="AT278" s="164">
        <f>IF(A16stdlife="n/a","n/a",IF(AT$3&gt;(A16stdlife+$E278),(Input!$L$158*(1+rvanilla)^0.5)-SUM($L278:AS278),(Input!$L$158*(1+rvanilla)^0.5)/A16stdlife))</f>
        <v>0</v>
      </c>
      <c r="AU278" s="164">
        <f>IF(A16stdlife="n/a","n/a",IF(AU$3&gt;(A16stdlife+$E278),(Input!$L$158*(1+rvanilla)^0.5)-SUM($L278:AT278),(Input!$L$158*(1+rvanilla)^0.5)/A16stdlife))</f>
        <v>0</v>
      </c>
      <c r="AV278" s="164">
        <f>IF(A16stdlife="n/a","n/a",IF(AV$3&gt;(A16stdlife+$E278),(Input!$L$158*(1+rvanilla)^0.5)-SUM($L278:AU278),(Input!$L$158*(1+rvanilla)^0.5)/A16stdlife))</f>
        <v>0</v>
      </c>
      <c r="AW278" s="164">
        <f>IF(A16stdlife="n/a","n/a",IF(AW$3&gt;(A16stdlife+$E278),(Input!$L$158*(1+rvanilla)^0.5)-SUM($L278:AV278),(Input!$L$158*(1+rvanilla)^0.5)/A16stdlife))</f>
        <v>0</v>
      </c>
      <c r="AX278" s="164">
        <f>IF(A16stdlife="n/a","n/a",IF(AX$3&gt;(A16stdlife+$E278),(Input!$L$158*(1+rvanilla)^0.5)-SUM($L278:AW278),(Input!$L$158*(1+rvanilla)^0.5)/A16stdlife))</f>
        <v>0</v>
      </c>
      <c r="AY278" s="164">
        <f>IF(A16stdlife="n/a","n/a",IF(AY$3&gt;(A16stdlife+$E278),(Input!$L$158*(1+rvanilla)^0.5)-SUM($L278:AX278),(Input!$L$158*(1+rvanilla)^0.5)/A16stdlife))</f>
        <v>0</v>
      </c>
      <c r="AZ278" s="164">
        <f>IF(A16stdlife="n/a","n/a",IF(AZ$3&gt;(A16stdlife+$E278),(Input!$L$158*(1+rvanilla)^0.5)-SUM($L278:AY278),(Input!$L$158*(1+rvanilla)^0.5)/A16stdlife))</f>
        <v>0</v>
      </c>
      <c r="BA278" s="164">
        <f>IF(A16stdlife="n/a","n/a",IF(BA$3&gt;(A16stdlife+$E278),(Input!$L$158*(1+rvanilla)^0.5)-SUM($L278:AZ278),(Input!$L$158*(1+rvanilla)^0.5)/A16stdlife))</f>
        <v>0</v>
      </c>
      <c r="BB278" s="164">
        <f>IF(A16stdlife="n/a","n/a",IF(BB$3&gt;(A16stdlife+$E278),(Input!$L$158*(1+rvanilla)^0.5)-SUM($L278:BA278),(Input!$L$158*(1+rvanilla)^0.5)/A16stdlife))</f>
        <v>0</v>
      </c>
      <c r="BC278" s="164">
        <f>IF(A16stdlife="n/a","n/a",IF(BC$3&gt;(A16stdlife+$E278),(Input!$L$158*(1+rvanilla)^0.5)-SUM($L278:BB278),(Input!$L$158*(1+rvanilla)^0.5)/A16stdlife))</f>
        <v>0</v>
      </c>
      <c r="BD278" s="164">
        <f>IF(A16stdlife="n/a","n/a",IF(BD$3&gt;(A16stdlife+$E278),(Input!$L$158*(1+rvanilla)^0.5)-SUM($L278:BC278),(Input!$L$158*(1+rvanilla)^0.5)/A16stdlife))</f>
        <v>0</v>
      </c>
      <c r="BE278" s="164">
        <f>IF(A16stdlife="n/a","n/a",IF(BE$3&gt;(A16stdlife+$E278),(Input!$L$158*(1+rvanilla)^0.5)-SUM($L278:BD278),(Input!$L$158*(1+rvanilla)^0.5)/A16stdlife))</f>
        <v>0</v>
      </c>
      <c r="BF278" s="164">
        <f>IF(A16stdlife="n/a","n/a",IF(BF$3&gt;(A16stdlife+$E278),(Input!$L$158*(1+rvanilla)^0.5)-SUM($L278:BE278),(Input!$L$158*(1+rvanilla)^0.5)/A16stdlife))</f>
        <v>0</v>
      </c>
      <c r="BG278" s="164">
        <f>IF(A16stdlife="n/a","n/a",IF(BG$3&gt;(A16stdlife+$E278),(Input!$L$158*(1+rvanilla)^0.5)-SUM($L278:BF278),(Input!$L$158*(1+rvanilla)^0.5)/A16stdlife))</f>
        <v>0</v>
      </c>
      <c r="BH278" s="164">
        <f>IF(A16stdlife="n/a","n/a",IF(BH$3&gt;(A16stdlife+$E278),(Input!$L$158*(1+rvanilla)^0.5)-SUM($L278:BG278),(Input!$L$158*(1+rvanilla)^0.5)/A16stdlife))</f>
        <v>0</v>
      </c>
      <c r="BI278" s="164">
        <f>IF(A16stdlife="n/a","n/a",IF(BI$3&gt;(A16stdlife+$E278),(Input!$L$158*(1+rvanilla)^0.5)-SUM($L278:BH278),(Input!$L$158*(1+rvanilla)^0.5)/A16stdlife))</f>
        <v>0</v>
      </c>
      <c r="BJ278" s="18"/>
      <c r="BK278" s="1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idden="1" outlineLevel="2">
      <c r="A279" s="18"/>
      <c r="B279" s="18"/>
      <c r="C279" s="36"/>
      <c r="D279" s="479"/>
      <c r="E279" s="283">
        <v>7</v>
      </c>
      <c r="F279" s="38"/>
      <c r="G279" s="391"/>
      <c r="H279" s="308"/>
      <c r="I279" s="308"/>
      <c r="J279" s="308"/>
      <c r="K279" s="308"/>
      <c r="L279" s="308"/>
      <c r="M279" s="307"/>
      <c r="N279" s="164">
        <f>IF(A16stdlife="n/a","n/a",IF(N$3&gt;(A16stdlife+$E279),(Input!$M$158*(1+rvanilla)^0.5)-SUM($M279:M279),(Input!$M$158*(1+rvanilla)^0.5)/A16stdlife))</f>
        <v>0</v>
      </c>
      <c r="O279" s="164">
        <f>IF(A16stdlife="n/a","n/a",IF(O$3&gt;(A16stdlife+$E279),(Input!$M$158*(1+rvanilla)^0.5)-SUM($M279:N279),(Input!$M$158*(1+rvanilla)^0.5)/A16stdlife))</f>
        <v>0</v>
      </c>
      <c r="P279" s="164">
        <f>IF(A16stdlife="n/a","n/a",IF(P$3&gt;(A16stdlife+$E279),(Input!$M$158*(1+rvanilla)^0.5)-SUM($M279:O279),(Input!$M$158*(1+rvanilla)^0.5)/A16stdlife))</f>
        <v>0</v>
      </c>
      <c r="Q279" s="164">
        <f>IF(A16stdlife="n/a","n/a",IF(Q$3&gt;(A16stdlife+$E279),(Input!$M$158*(1+rvanilla)^0.5)-SUM($M279:P279),(Input!$M$158*(1+rvanilla)^0.5)/A16stdlife))</f>
        <v>0</v>
      </c>
      <c r="R279" s="164">
        <f>IF(A16stdlife="n/a","n/a",IF(R$3&gt;(A16stdlife+$E279),(Input!$M$158*(1+rvanilla)^0.5)-SUM($M279:Q279),(Input!$M$158*(1+rvanilla)^0.5)/A16stdlife))</f>
        <v>0</v>
      </c>
      <c r="S279" s="164">
        <f>IF(A16stdlife="n/a","n/a",IF(S$3&gt;(A16stdlife+$E279),(Input!$M$158*(1+rvanilla)^0.5)-SUM($M279:R279),(Input!$M$158*(1+rvanilla)^0.5)/A16stdlife))</f>
        <v>0</v>
      </c>
      <c r="T279" s="164">
        <f>IF(A16stdlife="n/a","n/a",IF(T$3&gt;(A16stdlife+$E279),(Input!$M$158*(1+rvanilla)^0.5)-SUM($M279:S279),(Input!$M$158*(1+rvanilla)^0.5)/A16stdlife))</f>
        <v>0</v>
      </c>
      <c r="U279" s="164">
        <f>IF(A16stdlife="n/a","n/a",IF(U$3&gt;(A16stdlife+$E279),(Input!$M$158*(1+rvanilla)^0.5)-SUM($M279:T279),(Input!$M$158*(1+rvanilla)^0.5)/A16stdlife))</f>
        <v>0</v>
      </c>
      <c r="V279" s="164">
        <f>IF(A16stdlife="n/a","n/a",IF(V$3&gt;(A16stdlife+$E279),(Input!$M$158*(1+rvanilla)^0.5)-SUM($M279:U279),(Input!$M$158*(1+rvanilla)^0.5)/A16stdlife))</f>
        <v>0</v>
      </c>
      <c r="W279" s="164">
        <f>IF(A16stdlife="n/a","n/a",IF(W$3&gt;(A16stdlife+$E279),(Input!$M$158*(1+rvanilla)^0.5)-SUM($M279:V279),(Input!$M$158*(1+rvanilla)^0.5)/A16stdlife))</f>
        <v>0</v>
      </c>
      <c r="X279" s="164">
        <f>IF(A16stdlife="n/a","n/a",IF(X$3&gt;(A16stdlife+$E279),(Input!$M$158*(1+rvanilla)^0.5)-SUM($M279:W279),(Input!$M$158*(1+rvanilla)^0.5)/A16stdlife))</f>
        <v>0</v>
      </c>
      <c r="Y279" s="164">
        <f>IF(A16stdlife="n/a","n/a",IF(Y$3&gt;(A16stdlife+$E279),(Input!$M$158*(1+rvanilla)^0.5)-SUM($M279:X279),(Input!$M$158*(1+rvanilla)^0.5)/A16stdlife))</f>
        <v>0</v>
      </c>
      <c r="Z279" s="164">
        <f>IF(A16stdlife="n/a","n/a",IF(Z$3&gt;(A16stdlife+$E279),(Input!$M$158*(1+rvanilla)^0.5)-SUM($M279:Y279),(Input!$M$158*(1+rvanilla)^0.5)/A16stdlife))</f>
        <v>0</v>
      </c>
      <c r="AA279" s="164">
        <f>IF(A16stdlife="n/a","n/a",IF(AA$3&gt;(A16stdlife+$E279),(Input!$M$158*(1+rvanilla)^0.5)-SUM($M279:Z279),(Input!$M$158*(1+rvanilla)^0.5)/A16stdlife))</f>
        <v>0</v>
      </c>
      <c r="AB279" s="164">
        <f>IF(A16stdlife="n/a","n/a",IF(AB$3&gt;(A16stdlife+$E279),(Input!$M$158*(1+rvanilla)^0.5)-SUM($M279:AA279),(Input!$M$158*(1+rvanilla)^0.5)/A16stdlife))</f>
        <v>0</v>
      </c>
      <c r="AC279" s="164">
        <f>IF(A16stdlife="n/a","n/a",IF(AC$3&gt;(A16stdlife+$E279),(Input!$M$158*(1+rvanilla)^0.5)-SUM($M279:AB279),(Input!$M$158*(1+rvanilla)^0.5)/A16stdlife))</f>
        <v>0</v>
      </c>
      <c r="AD279" s="164">
        <f>IF(A16stdlife="n/a","n/a",IF(AD$3&gt;(A16stdlife+$E279),(Input!$M$158*(1+rvanilla)^0.5)-SUM($M279:AC279),(Input!$M$158*(1+rvanilla)^0.5)/A16stdlife))</f>
        <v>0</v>
      </c>
      <c r="AE279" s="164">
        <f>IF(A16stdlife="n/a","n/a",IF(AE$3&gt;(A16stdlife+$E279),(Input!$M$158*(1+rvanilla)^0.5)-SUM($M279:AD279),(Input!$M$158*(1+rvanilla)^0.5)/A16stdlife))</f>
        <v>0</v>
      </c>
      <c r="AF279" s="164">
        <f>IF(A16stdlife="n/a","n/a",IF(AF$3&gt;(A16stdlife+$E279),(Input!$M$158*(1+rvanilla)^0.5)-SUM($M279:AE279),(Input!$M$158*(1+rvanilla)^0.5)/A16stdlife))</f>
        <v>0</v>
      </c>
      <c r="AG279" s="164">
        <f>IF(A16stdlife="n/a","n/a",IF(AG$3&gt;(A16stdlife+$E279),(Input!$M$158*(1+rvanilla)^0.5)-SUM($M279:AF279),(Input!$M$158*(1+rvanilla)^0.5)/A16stdlife))</f>
        <v>0</v>
      </c>
      <c r="AH279" s="164">
        <f>IF(A16stdlife="n/a","n/a",IF(AH$3&gt;(A16stdlife+$E279),(Input!$M$158*(1+rvanilla)^0.5)-SUM($M279:AG279),(Input!$M$158*(1+rvanilla)^0.5)/A16stdlife))</f>
        <v>0</v>
      </c>
      <c r="AI279" s="164">
        <f>IF(A16stdlife="n/a","n/a",IF(AI$3&gt;(A16stdlife+$E279),(Input!$M$158*(1+rvanilla)^0.5)-SUM($M279:AH279),(Input!$M$158*(1+rvanilla)^0.5)/A16stdlife))</f>
        <v>0</v>
      </c>
      <c r="AJ279" s="164">
        <f>IF(A16stdlife="n/a","n/a",IF(AJ$3&gt;(A16stdlife+$E279),(Input!$M$158*(1+rvanilla)^0.5)-SUM($M279:AI279),(Input!$M$158*(1+rvanilla)^0.5)/A16stdlife))</f>
        <v>0</v>
      </c>
      <c r="AK279" s="164">
        <f>IF(A16stdlife="n/a","n/a",IF(AK$3&gt;(A16stdlife+$E279),(Input!$M$158*(1+rvanilla)^0.5)-SUM($M279:AJ279),(Input!$M$158*(1+rvanilla)^0.5)/A16stdlife))</f>
        <v>0</v>
      </c>
      <c r="AL279" s="164">
        <f>IF(A16stdlife="n/a","n/a",IF(AL$3&gt;(A16stdlife+$E279),(Input!$M$158*(1+rvanilla)^0.5)-SUM($M279:AK279),(Input!$M$158*(1+rvanilla)^0.5)/A16stdlife))</f>
        <v>0</v>
      </c>
      <c r="AM279" s="164">
        <f>IF(A16stdlife="n/a","n/a",IF(AM$3&gt;(A16stdlife+$E279),(Input!$M$158*(1+rvanilla)^0.5)-SUM($M279:AL279),(Input!$M$158*(1+rvanilla)^0.5)/A16stdlife))</f>
        <v>0</v>
      </c>
      <c r="AN279" s="164">
        <f>IF(A16stdlife="n/a","n/a",IF(AN$3&gt;(A16stdlife+$E279),(Input!$M$158*(1+rvanilla)^0.5)-SUM($M279:AM279),(Input!$M$158*(1+rvanilla)^0.5)/A16stdlife))</f>
        <v>0</v>
      </c>
      <c r="AO279" s="164">
        <f>IF(A16stdlife="n/a","n/a",IF(AO$3&gt;(A16stdlife+$E279),(Input!$M$158*(1+rvanilla)^0.5)-SUM($M279:AN279),(Input!$M$158*(1+rvanilla)^0.5)/A16stdlife))</f>
        <v>0</v>
      </c>
      <c r="AP279" s="164">
        <f>IF(A16stdlife="n/a","n/a",IF(AP$3&gt;(A16stdlife+$E279),(Input!$M$158*(1+rvanilla)^0.5)-SUM($M279:AO279),(Input!$M$158*(1+rvanilla)^0.5)/A16stdlife))</f>
        <v>0</v>
      </c>
      <c r="AQ279" s="164">
        <f>IF(A16stdlife="n/a","n/a",IF(AQ$3&gt;(A16stdlife+$E279),(Input!$M$158*(1+rvanilla)^0.5)-SUM($M279:AP279),(Input!$M$158*(1+rvanilla)^0.5)/A16stdlife))</f>
        <v>0</v>
      </c>
      <c r="AR279" s="164">
        <f>IF(A16stdlife="n/a","n/a",IF(AR$3&gt;(A16stdlife+$E279),(Input!$M$158*(1+rvanilla)^0.5)-SUM($M279:AQ279),(Input!$M$158*(1+rvanilla)^0.5)/A16stdlife))</f>
        <v>0</v>
      </c>
      <c r="AS279" s="164">
        <f>IF(A16stdlife="n/a","n/a",IF(AS$3&gt;(A16stdlife+$E279),(Input!$M$158*(1+rvanilla)^0.5)-SUM($M279:AR279),(Input!$M$158*(1+rvanilla)^0.5)/A16stdlife))</f>
        <v>0</v>
      </c>
      <c r="AT279" s="164">
        <f>IF(A16stdlife="n/a","n/a",IF(AT$3&gt;(A16stdlife+$E279),(Input!$M$158*(1+rvanilla)^0.5)-SUM($M279:AS279),(Input!$M$158*(1+rvanilla)^0.5)/A16stdlife))</f>
        <v>0</v>
      </c>
      <c r="AU279" s="164">
        <f>IF(A16stdlife="n/a","n/a",IF(AU$3&gt;(A16stdlife+$E279),(Input!$M$158*(1+rvanilla)^0.5)-SUM($M279:AT279),(Input!$M$158*(1+rvanilla)^0.5)/A16stdlife))</f>
        <v>0</v>
      </c>
      <c r="AV279" s="164">
        <f>IF(A16stdlife="n/a","n/a",IF(AV$3&gt;(A16stdlife+$E279),(Input!$M$158*(1+rvanilla)^0.5)-SUM($M279:AU279),(Input!$M$158*(1+rvanilla)^0.5)/A16stdlife))</f>
        <v>0</v>
      </c>
      <c r="AW279" s="164">
        <f>IF(A16stdlife="n/a","n/a",IF(AW$3&gt;(A16stdlife+$E279),(Input!$M$158*(1+rvanilla)^0.5)-SUM($M279:AV279),(Input!$M$158*(1+rvanilla)^0.5)/A16stdlife))</f>
        <v>0</v>
      </c>
      <c r="AX279" s="164">
        <f>IF(A16stdlife="n/a","n/a",IF(AX$3&gt;(A16stdlife+$E279),(Input!$M$158*(1+rvanilla)^0.5)-SUM($M279:AW279),(Input!$M$158*(1+rvanilla)^0.5)/A16stdlife))</f>
        <v>0</v>
      </c>
      <c r="AY279" s="164">
        <f>IF(A16stdlife="n/a","n/a",IF(AY$3&gt;(A16stdlife+$E279),(Input!$M$158*(1+rvanilla)^0.5)-SUM($M279:AX279),(Input!$M$158*(1+rvanilla)^0.5)/A16stdlife))</f>
        <v>0</v>
      </c>
      <c r="AZ279" s="164">
        <f>IF(A16stdlife="n/a","n/a",IF(AZ$3&gt;(A16stdlife+$E279),(Input!$M$158*(1+rvanilla)^0.5)-SUM($M279:AY279),(Input!$M$158*(1+rvanilla)^0.5)/A16stdlife))</f>
        <v>0</v>
      </c>
      <c r="BA279" s="164">
        <f>IF(A16stdlife="n/a","n/a",IF(BA$3&gt;(A16stdlife+$E279),(Input!$M$158*(1+rvanilla)^0.5)-SUM($M279:AZ279),(Input!$M$158*(1+rvanilla)^0.5)/A16stdlife))</f>
        <v>0</v>
      </c>
      <c r="BB279" s="164">
        <f>IF(A16stdlife="n/a","n/a",IF(BB$3&gt;(A16stdlife+$E279),(Input!$M$158*(1+rvanilla)^0.5)-SUM($M279:BA279),(Input!$M$158*(1+rvanilla)^0.5)/A16stdlife))</f>
        <v>0</v>
      </c>
      <c r="BC279" s="164">
        <f>IF(A16stdlife="n/a","n/a",IF(BC$3&gt;(A16stdlife+$E279),(Input!$M$158*(1+rvanilla)^0.5)-SUM($M279:BB279),(Input!$M$158*(1+rvanilla)^0.5)/A16stdlife))</f>
        <v>0</v>
      </c>
      <c r="BD279" s="164">
        <f>IF(A16stdlife="n/a","n/a",IF(BD$3&gt;(A16stdlife+$E279),(Input!$M$158*(1+rvanilla)^0.5)-SUM($M279:BC279),(Input!$M$158*(1+rvanilla)^0.5)/A16stdlife))</f>
        <v>0</v>
      </c>
      <c r="BE279" s="164">
        <f>IF(A16stdlife="n/a","n/a",IF(BE$3&gt;(A16stdlife+$E279),(Input!$M$158*(1+rvanilla)^0.5)-SUM($M279:BD279),(Input!$M$158*(1+rvanilla)^0.5)/A16stdlife))</f>
        <v>0</v>
      </c>
      <c r="BF279" s="164">
        <f>IF(A16stdlife="n/a","n/a",IF(BF$3&gt;(A16stdlife+$E279),(Input!$M$158*(1+rvanilla)^0.5)-SUM($M279:BE279),(Input!$M$158*(1+rvanilla)^0.5)/A16stdlife))</f>
        <v>0</v>
      </c>
      <c r="BG279" s="164">
        <f>IF(A16stdlife="n/a","n/a",IF(BG$3&gt;(A16stdlife+$E279),(Input!$M$158*(1+rvanilla)^0.5)-SUM($M279:BF279),(Input!$M$158*(1+rvanilla)^0.5)/A16stdlife))</f>
        <v>0</v>
      </c>
      <c r="BH279" s="164">
        <f>IF(A16stdlife="n/a","n/a",IF(BH$3&gt;(A16stdlife+$E279),(Input!$M$158*(1+rvanilla)^0.5)-SUM($M279:BG279),(Input!$M$158*(1+rvanilla)^0.5)/A16stdlife))</f>
        <v>0</v>
      </c>
      <c r="BI279" s="164">
        <f>IF(A16stdlife="n/a","n/a",IF(BI$3&gt;(A16stdlife+$E279),(Input!$M$158*(1+rvanilla)^0.5)-SUM($M279:BH279),(Input!$M$158*(1+rvanilla)^0.5)/A16stdlife))</f>
        <v>0</v>
      </c>
      <c r="BJ279" s="18"/>
      <c r="BK279" s="18"/>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idden="1" outlineLevel="2">
      <c r="A280" s="18"/>
      <c r="B280" s="18"/>
      <c r="C280" s="36"/>
      <c r="D280" s="479"/>
      <c r="E280" s="283">
        <v>8</v>
      </c>
      <c r="F280" s="38"/>
      <c r="G280" s="391"/>
      <c r="H280" s="308"/>
      <c r="I280" s="308"/>
      <c r="J280" s="308"/>
      <c r="K280" s="308"/>
      <c r="L280" s="308"/>
      <c r="M280" s="308"/>
      <c r="N280" s="307"/>
      <c r="O280" s="164">
        <f>IF(A16stdlife="n/a","n/a",IF(O$3&gt;(A16stdlife+$E280),(Input!$N$158*(1+rvanilla)^0.5)-SUM($N280:N280),(Input!$N$158*(1+rvanilla)^0.5)/A16stdlife))</f>
        <v>0</v>
      </c>
      <c r="P280" s="164">
        <f>IF(A16stdlife="n/a","n/a",IF(P$3&gt;(A16stdlife+$E280),(Input!$N$158*(1+rvanilla)^0.5)-SUM($N280:O280),(Input!$N$158*(1+rvanilla)^0.5)/A16stdlife))</f>
        <v>0</v>
      </c>
      <c r="Q280" s="164">
        <f>IF(A16stdlife="n/a","n/a",IF(Q$3&gt;(A16stdlife+$E280),(Input!$N$158*(1+rvanilla)^0.5)-SUM($N280:P280),(Input!$N$158*(1+rvanilla)^0.5)/A16stdlife))</f>
        <v>0</v>
      </c>
      <c r="R280" s="164">
        <f>IF(A16stdlife="n/a","n/a",IF(R$3&gt;(A16stdlife+$E280),(Input!$N$158*(1+rvanilla)^0.5)-SUM($N280:Q280),(Input!$N$158*(1+rvanilla)^0.5)/A16stdlife))</f>
        <v>0</v>
      </c>
      <c r="S280" s="164">
        <f>IF(A16stdlife="n/a","n/a",IF(S$3&gt;(A16stdlife+$E280),(Input!$N$158*(1+rvanilla)^0.5)-SUM($N280:R280),(Input!$N$158*(1+rvanilla)^0.5)/A16stdlife))</f>
        <v>0</v>
      </c>
      <c r="T280" s="164">
        <f>IF(A16stdlife="n/a","n/a",IF(T$3&gt;(A16stdlife+$E280),(Input!$N$158*(1+rvanilla)^0.5)-SUM($N280:S280),(Input!$N$158*(1+rvanilla)^0.5)/A16stdlife))</f>
        <v>0</v>
      </c>
      <c r="U280" s="164">
        <f>IF(A16stdlife="n/a","n/a",IF(U$3&gt;(A16stdlife+$E280),(Input!$N$158*(1+rvanilla)^0.5)-SUM($N280:T280),(Input!$N$158*(1+rvanilla)^0.5)/A16stdlife))</f>
        <v>0</v>
      </c>
      <c r="V280" s="164">
        <f>IF(A16stdlife="n/a","n/a",IF(V$3&gt;(A16stdlife+$E280),(Input!$N$158*(1+rvanilla)^0.5)-SUM($N280:U280),(Input!$N$158*(1+rvanilla)^0.5)/A16stdlife))</f>
        <v>0</v>
      </c>
      <c r="W280" s="164">
        <f>IF(A16stdlife="n/a","n/a",IF(W$3&gt;(A16stdlife+$E280),(Input!$N$158*(1+rvanilla)^0.5)-SUM($N280:V280),(Input!$N$158*(1+rvanilla)^0.5)/A16stdlife))</f>
        <v>0</v>
      </c>
      <c r="X280" s="164">
        <f>IF(A16stdlife="n/a","n/a",IF(X$3&gt;(A16stdlife+$E280),(Input!$N$158*(1+rvanilla)^0.5)-SUM($N280:W280),(Input!$N$158*(1+rvanilla)^0.5)/A16stdlife))</f>
        <v>0</v>
      </c>
      <c r="Y280" s="164">
        <f>IF(A16stdlife="n/a","n/a",IF(Y$3&gt;(A16stdlife+$E280),(Input!$N$158*(1+rvanilla)^0.5)-SUM($N280:X280),(Input!$N$158*(1+rvanilla)^0.5)/A16stdlife))</f>
        <v>0</v>
      </c>
      <c r="Z280" s="164">
        <f>IF(A16stdlife="n/a","n/a",IF(Z$3&gt;(A16stdlife+$E280),(Input!$N$158*(1+rvanilla)^0.5)-SUM($N280:Y280),(Input!$N$158*(1+rvanilla)^0.5)/A16stdlife))</f>
        <v>0</v>
      </c>
      <c r="AA280" s="164">
        <f>IF(A16stdlife="n/a","n/a",IF(AA$3&gt;(A16stdlife+$E280),(Input!$N$158*(1+rvanilla)^0.5)-SUM($N280:Z280),(Input!$N$158*(1+rvanilla)^0.5)/A16stdlife))</f>
        <v>0</v>
      </c>
      <c r="AB280" s="164">
        <f>IF(A16stdlife="n/a","n/a",IF(AB$3&gt;(A16stdlife+$E280),(Input!$N$158*(1+rvanilla)^0.5)-SUM($N280:AA280),(Input!$N$158*(1+rvanilla)^0.5)/A16stdlife))</f>
        <v>0</v>
      </c>
      <c r="AC280" s="164">
        <f>IF(A16stdlife="n/a","n/a",IF(AC$3&gt;(A16stdlife+$E280),(Input!$N$158*(1+rvanilla)^0.5)-SUM($N280:AB280),(Input!$N$158*(1+rvanilla)^0.5)/A16stdlife))</f>
        <v>0</v>
      </c>
      <c r="AD280" s="164">
        <f>IF(A16stdlife="n/a","n/a",IF(AD$3&gt;(A16stdlife+$E280),(Input!$N$158*(1+rvanilla)^0.5)-SUM($N280:AC280),(Input!$N$158*(1+rvanilla)^0.5)/A16stdlife))</f>
        <v>0</v>
      </c>
      <c r="AE280" s="164">
        <f>IF(A16stdlife="n/a","n/a",IF(AE$3&gt;(A16stdlife+$E280),(Input!$N$158*(1+rvanilla)^0.5)-SUM($N280:AD280),(Input!$N$158*(1+rvanilla)^0.5)/A16stdlife))</f>
        <v>0</v>
      </c>
      <c r="AF280" s="164">
        <f>IF(A16stdlife="n/a","n/a",IF(AF$3&gt;(A16stdlife+$E280),(Input!$N$158*(1+rvanilla)^0.5)-SUM($N280:AE280),(Input!$N$158*(1+rvanilla)^0.5)/A16stdlife))</f>
        <v>0</v>
      </c>
      <c r="AG280" s="164">
        <f>IF(A16stdlife="n/a","n/a",IF(AG$3&gt;(A16stdlife+$E280),(Input!$N$158*(1+rvanilla)^0.5)-SUM($N280:AF280),(Input!$N$158*(1+rvanilla)^0.5)/A16stdlife))</f>
        <v>0</v>
      </c>
      <c r="AH280" s="164">
        <f>IF(A16stdlife="n/a","n/a",IF(AH$3&gt;(A16stdlife+$E280),(Input!$N$158*(1+rvanilla)^0.5)-SUM($N280:AG280),(Input!$N$158*(1+rvanilla)^0.5)/A16stdlife))</f>
        <v>0</v>
      </c>
      <c r="AI280" s="164">
        <f>IF(A16stdlife="n/a","n/a",IF(AI$3&gt;(A16stdlife+$E280),(Input!$N$158*(1+rvanilla)^0.5)-SUM($N280:AH280),(Input!$N$158*(1+rvanilla)^0.5)/A16stdlife))</f>
        <v>0</v>
      </c>
      <c r="AJ280" s="164">
        <f>IF(A16stdlife="n/a","n/a",IF(AJ$3&gt;(A16stdlife+$E280),(Input!$N$158*(1+rvanilla)^0.5)-SUM($N280:AI280),(Input!$N$158*(1+rvanilla)^0.5)/A16stdlife))</f>
        <v>0</v>
      </c>
      <c r="AK280" s="164">
        <f>IF(A16stdlife="n/a","n/a",IF(AK$3&gt;(A16stdlife+$E280),(Input!$N$158*(1+rvanilla)^0.5)-SUM($N280:AJ280),(Input!$N$158*(1+rvanilla)^0.5)/A16stdlife))</f>
        <v>0</v>
      </c>
      <c r="AL280" s="164">
        <f>IF(A16stdlife="n/a","n/a",IF(AL$3&gt;(A16stdlife+$E280),(Input!$N$158*(1+rvanilla)^0.5)-SUM($N280:AK280),(Input!$N$158*(1+rvanilla)^0.5)/A16stdlife))</f>
        <v>0</v>
      </c>
      <c r="AM280" s="164">
        <f>IF(A16stdlife="n/a","n/a",IF(AM$3&gt;(A16stdlife+$E280),(Input!$N$158*(1+rvanilla)^0.5)-SUM($N280:AL280),(Input!$N$158*(1+rvanilla)^0.5)/A16stdlife))</f>
        <v>0</v>
      </c>
      <c r="AN280" s="164">
        <f>IF(A16stdlife="n/a","n/a",IF(AN$3&gt;(A16stdlife+$E280),(Input!$N$158*(1+rvanilla)^0.5)-SUM($N280:AM280),(Input!$N$158*(1+rvanilla)^0.5)/A16stdlife))</f>
        <v>0</v>
      </c>
      <c r="AO280" s="164">
        <f>IF(A16stdlife="n/a","n/a",IF(AO$3&gt;(A16stdlife+$E280),(Input!$N$158*(1+rvanilla)^0.5)-SUM($N280:AN280),(Input!$N$158*(1+rvanilla)^0.5)/A16stdlife))</f>
        <v>0</v>
      </c>
      <c r="AP280" s="164">
        <f>IF(A16stdlife="n/a","n/a",IF(AP$3&gt;(A16stdlife+$E280),(Input!$N$158*(1+rvanilla)^0.5)-SUM($N280:AO280),(Input!$N$158*(1+rvanilla)^0.5)/A16stdlife))</f>
        <v>0</v>
      </c>
      <c r="AQ280" s="164">
        <f>IF(A16stdlife="n/a","n/a",IF(AQ$3&gt;(A16stdlife+$E280),(Input!$N$158*(1+rvanilla)^0.5)-SUM($N280:AP280),(Input!$N$158*(1+rvanilla)^0.5)/A16stdlife))</f>
        <v>0</v>
      </c>
      <c r="AR280" s="164">
        <f>IF(A16stdlife="n/a","n/a",IF(AR$3&gt;(A16stdlife+$E280),(Input!$N$158*(1+rvanilla)^0.5)-SUM($N280:AQ280),(Input!$N$158*(1+rvanilla)^0.5)/A16stdlife))</f>
        <v>0</v>
      </c>
      <c r="AS280" s="164">
        <f>IF(A16stdlife="n/a","n/a",IF(AS$3&gt;(A16stdlife+$E280),(Input!$N$158*(1+rvanilla)^0.5)-SUM($N280:AR280),(Input!$N$158*(1+rvanilla)^0.5)/A16stdlife))</f>
        <v>0</v>
      </c>
      <c r="AT280" s="164">
        <f>IF(A16stdlife="n/a","n/a",IF(AT$3&gt;(A16stdlife+$E280),(Input!$N$158*(1+rvanilla)^0.5)-SUM($N280:AS280),(Input!$N$158*(1+rvanilla)^0.5)/A16stdlife))</f>
        <v>0</v>
      </c>
      <c r="AU280" s="164">
        <f>IF(A16stdlife="n/a","n/a",IF(AU$3&gt;(A16stdlife+$E280),(Input!$N$158*(1+rvanilla)^0.5)-SUM($N280:AT280),(Input!$N$158*(1+rvanilla)^0.5)/A16stdlife))</f>
        <v>0</v>
      </c>
      <c r="AV280" s="164">
        <f>IF(A16stdlife="n/a","n/a",IF(AV$3&gt;(A16stdlife+$E280),(Input!$N$158*(1+rvanilla)^0.5)-SUM($N280:AU280),(Input!$N$158*(1+rvanilla)^0.5)/A16stdlife))</f>
        <v>0</v>
      </c>
      <c r="AW280" s="164">
        <f>IF(A16stdlife="n/a","n/a",IF(AW$3&gt;(A16stdlife+$E280),(Input!$N$158*(1+rvanilla)^0.5)-SUM($N280:AV280),(Input!$N$158*(1+rvanilla)^0.5)/A16stdlife))</f>
        <v>0</v>
      </c>
      <c r="AX280" s="164">
        <f>IF(A16stdlife="n/a","n/a",IF(AX$3&gt;(A16stdlife+$E280),(Input!$N$158*(1+rvanilla)^0.5)-SUM($N280:AW280),(Input!$N$158*(1+rvanilla)^0.5)/A16stdlife))</f>
        <v>0</v>
      </c>
      <c r="AY280" s="164">
        <f>IF(A16stdlife="n/a","n/a",IF(AY$3&gt;(A16stdlife+$E280),(Input!$N$158*(1+rvanilla)^0.5)-SUM($N280:AX280),(Input!$N$158*(1+rvanilla)^0.5)/A16stdlife))</f>
        <v>0</v>
      </c>
      <c r="AZ280" s="164">
        <f>IF(A16stdlife="n/a","n/a",IF(AZ$3&gt;(A16stdlife+$E280),(Input!$N$158*(1+rvanilla)^0.5)-SUM($N280:AY280),(Input!$N$158*(1+rvanilla)^0.5)/A16stdlife))</f>
        <v>0</v>
      </c>
      <c r="BA280" s="164">
        <f>IF(A16stdlife="n/a","n/a",IF(BA$3&gt;(A16stdlife+$E280),(Input!$N$158*(1+rvanilla)^0.5)-SUM($N280:AZ280),(Input!$N$158*(1+rvanilla)^0.5)/A16stdlife))</f>
        <v>0</v>
      </c>
      <c r="BB280" s="164">
        <f>IF(A16stdlife="n/a","n/a",IF(BB$3&gt;(A16stdlife+$E280),(Input!$N$158*(1+rvanilla)^0.5)-SUM($N280:BA280),(Input!$N$158*(1+rvanilla)^0.5)/A16stdlife))</f>
        <v>0</v>
      </c>
      <c r="BC280" s="164">
        <f>IF(A16stdlife="n/a","n/a",IF(BC$3&gt;(A16stdlife+$E280),(Input!$N$158*(1+rvanilla)^0.5)-SUM($N280:BB280),(Input!$N$158*(1+rvanilla)^0.5)/A16stdlife))</f>
        <v>0</v>
      </c>
      <c r="BD280" s="164">
        <f>IF(A16stdlife="n/a","n/a",IF(BD$3&gt;(A16stdlife+$E280),(Input!$N$158*(1+rvanilla)^0.5)-SUM($N280:BC280),(Input!$N$158*(1+rvanilla)^0.5)/A16stdlife))</f>
        <v>0</v>
      </c>
      <c r="BE280" s="164">
        <f>IF(A16stdlife="n/a","n/a",IF(BE$3&gt;(A16stdlife+$E280),(Input!$N$158*(1+rvanilla)^0.5)-SUM($N280:BD280),(Input!$N$158*(1+rvanilla)^0.5)/A16stdlife))</f>
        <v>0</v>
      </c>
      <c r="BF280" s="164">
        <f>IF(A16stdlife="n/a","n/a",IF(BF$3&gt;(A16stdlife+$E280),(Input!$N$158*(1+rvanilla)^0.5)-SUM($N280:BE280),(Input!$N$158*(1+rvanilla)^0.5)/A16stdlife))</f>
        <v>0</v>
      </c>
      <c r="BG280" s="164">
        <f>IF(A16stdlife="n/a","n/a",IF(BG$3&gt;(A16stdlife+$E280),(Input!$N$158*(1+rvanilla)^0.5)-SUM($N280:BF280),(Input!$N$158*(1+rvanilla)^0.5)/A16stdlife))</f>
        <v>0</v>
      </c>
      <c r="BH280" s="164">
        <f>IF(A16stdlife="n/a","n/a",IF(BH$3&gt;(A16stdlife+$E280),(Input!$N$158*(1+rvanilla)^0.5)-SUM($N280:BG280),(Input!$N$158*(1+rvanilla)^0.5)/A16stdlife))</f>
        <v>0</v>
      </c>
      <c r="BI280" s="164">
        <f>IF(A16stdlife="n/a","n/a",IF(BI$3&gt;(A16stdlife+$E280),(Input!$N$158*(1+rvanilla)^0.5)-SUM($N280:BH280),(Input!$N$158*(1+rvanilla)^0.5)/A16stdlife))</f>
        <v>0</v>
      </c>
      <c r="BJ280" s="18"/>
      <c r="BK280" s="18"/>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2">
      <c r="A281" s="18"/>
      <c r="B281" s="18"/>
      <c r="C281" s="36"/>
      <c r="D281" s="479"/>
      <c r="E281" s="283">
        <v>9</v>
      </c>
      <c r="F281" s="38"/>
      <c r="G281" s="391"/>
      <c r="H281" s="308"/>
      <c r="I281" s="308"/>
      <c r="J281" s="308"/>
      <c r="K281" s="308"/>
      <c r="L281" s="308"/>
      <c r="M281" s="308"/>
      <c r="N281" s="308"/>
      <c r="O281" s="307"/>
      <c r="P281" s="164">
        <f>IF(A16stdlife="n/a","n/a",IF(P$3&gt;(A16stdlife+$E281),(Input!$O$158*(1+rvanilla)^0.5)-SUM($O281:O281),(Input!$O$158*(1+rvanilla)^0.5)/A16stdlife))</f>
        <v>0</v>
      </c>
      <c r="Q281" s="164">
        <f>IF(A16stdlife="n/a","n/a",IF(Q$3&gt;(A16stdlife+$E281),(Input!$O$158*(1+rvanilla)^0.5)-SUM($O281:P281),(Input!$O$158*(1+rvanilla)^0.5)/A16stdlife))</f>
        <v>0</v>
      </c>
      <c r="R281" s="164">
        <f>IF(A16stdlife="n/a","n/a",IF(R$3&gt;(A16stdlife+$E281),(Input!$O$158*(1+rvanilla)^0.5)-SUM($O281:Q281),(Input!$O$158*(1+rvanilla)^0.5)/A16stdlife))</f>
        <v>0</v>
      </c>
      <c r="S281" s="164">
        <f>IF(A16stdlife="n/a","n/a",IF(S$3&gt;(A16stdlife+$E281),(Input!$O$158*(1+rvanilla)^0.5)-SUM($O281:R281),(Input!$O$158*(1+rvanilla)^0.5)/A16stdlife))</f>
        <v>0</v>
      </c>
      <c r="T281" s="164">
        <f>IF(A16stdlife="n/a","n/a",IF(T$3&gt;(A16stdlife+$E281),(Input!$O$158*(1+rvanilla)^0.5)-SUM($O281:S281),(Input!$O$158*(1+rvanilla)^0.5)/A16stdlife))</f>
        <v>0</v>
      </c>
      <c r="U281" s="164">
        <f>IF(A16stdlife="n/a","n/a",IF(U$3&gt;(A16stdlife+$E281),(Input!$O$158*(1+rvanilla)^0.5)-SUM($O281:T281),(Input!$O$158*(1+rvanilla)^0.5)/A16stdlife))</f>
        <v>0</v>
      </c>
      <c r="V281" s="164">
        <f>IF(A16stdlife="n/a","n/a",IF(V$3&gt;(A16stdlife+$E281),(Input!$O$158*(1+rvanilla)^0.5)-SUM($O281:U281),(Input!$O$158*(1+rvanilla)^0.5)/A16stdlife))</f>
        <v>0</v>
      </c>
      <c r="W281" s="164">
        <f>IF(A16stdlife="n/a","n/a",IF(W$3&gt;(A16stdlife+$E281),(Input!$O$158*(1+rvanilla)^0.5)-SUM($O281:V281),(Input!$O$158*(1+rvanilla)^0.5)/A16stdlife))</f>
        <v>0</v>
      </c>
      <c r="X281" s="164">
        <f>IF(A16stdlife="n/a","n/a",IF(X$3&gt;(A16stdlife+$E281),(Input!$O$158*(1+rvanilla)^0.5)-SUM($O281:W281),(Input!$O$158*(1+rvanilla)^0.5)/A16stdlife))</f>
        <v>0</v>
      </c>
      <c r="Y281" s="164">
        <f>IF(A16stdlife="n/a","n/a",IF(Y$3&gt;(A16stdlife+$E281),(Input!$O$158*(1+rvanilla)^0.5)-SUM($O281:X281),(Input!$O$158*(1+rvanilla)^0.5)/A16stdlife))</f>
        <v>0</v>
      </c>
      <c r="Z281" s="164">
        <f>IF(A16stdlife="n/a","n/a",IF(Z$3&gt;(A16stdlife+$E281),(Input!$O$158*(1+rvanilla)^0.5)-SUM($O281:Y281),(Input!$O$158*(1+rvanilla)^0.5)/A16stdlife))</f>
        <v>0</v>
      </c>
      <c r="AA281" s="164">
        <f>IF(A16stdlife="n/a","n/a",IF(AA$3&gt;(A16stdlife+$E281),(Input!$O$158*(1+rvanilla)^0.5)-SUM($O281:Z281),(Input!$O$158*(1+rvanilla)^0.5)/A16stdlife))</f>
        <v>0</v>
      </c>
      <c r="AB281" s="164">
        <f>IF(A16stdlife="n/a","n/a",IF(AB$3&gt;(A16stdlife+$E281),(Input!$O$158*(1+rvanilla)^0.5)-SUM($O281:AA281),(Input!$O$158*(1+rvanilla)^0.5)/A16stdlife))</f>
        <v>0</v>
      </c>
      <c r="AC281" s="164">
        <f>IF(A16stdlife="n/a","n/a",IF(AC$3&gt;(A16stdlife+$E281),(Input!$O$158*(1+rvanilla)^0.5)-SUM($O281:AB281),(Input!$O$158*(1+rvanilla)^0.5)/A16stdlife))</f>
        <v>0</v>
      </c>
      <c r="AD281" s="164">
        <f>IF(A16stdlife="n/a","n/a",IF(AD$3&gt;(A16stdlife+$E281),(Input!$O$158*(1+rvanilla)^0.5)-SUM($O281:AC281),(Input!$O$158*(1+rvanilla)^0.5)/A16stdlife))</f>
        <v>0</v>
      </c>
      <c r="AE281" s="164">
        <f>IF(A16stdlife="n/a","n/a",IF(AE$3&gt;(A16stdlife+$E281),(Input!$O$158*(1+rvanilla)^0.5)-SUM($O281:AD281),(Input!$O$158*(1+rvanilla)^0.5)/A16stdlife))</f>
        <v>0</v>
      </c>
      <c r="AF281" s="164">
        <f>IF(A16stdlife="n/a","n/a",IF(AF$3&gt;(A16stdlife+$E281),(Input!$O$158*(1+rvanilla)^0.5)-SUM($O281:AE281),(Input!$O$158*(1+rvanilla)^0.5)/A16stdlife))</f>
        <v>0</v>
      </c>
      <c r="AG281" s="164">
        <f>IF(A16stdlife="n/a","n/a",IF(AG$3&gt;(A16stdlife+$E281),(Input!$O$158*(1+rvanilla)^0.5)-SUM($O281:AF281),(Input!$O$158*(1+rvanilla)^0.5)/A16stdlife))</f>
        <v>0</v>
      </c>
      <c r="AH281" s="164">
        <f>IF(A16stdlife="n/a","n/a",IF(AH$3&gt;(A16stdlife+$E281),(Input!$O$158*(1+rvanilla)^0.5)-SUM($O281:AG281),(Input!$O$158*(1+rvanilla)^0.5)/A16stdlife))</f>
        <v>0</v>
      </c>
      <c r="AI281" s="164">
        <f>IF(A16stdlife="n/a","n/a",IF(AI$3&gt;(A16stdlife+$E281),(Input!$O$158*(1+rvanilla)^0.5)-SUM($O281:AH281),(Input!$O$158*(1+rvanilla)^0.5)/A16stdlife))</f>
        <v>0</v>
      </c>
      <c r="AJ281" s="164">
        <f>IF(A16stdlife="n/a","n/a",IF(AJ$3&gt;(A16stdlife+$E281),(Input!$O$158*(1+rvanilla)^0.5)-SUM($O281:AI281),(Input!$O$158*(1+rvanilla)^0.5)/A16stdlife))</f>
        <v>0</v>
      </c>
      <c r="AK281" s="164">
        <f>IF(A16stdlife="n/a","n/a",IF(AK$3&gt;(A16stdlife+$E281),(Input!$O$158*(1+rvanilla)^0.5)-SUM($O281:AJ281),(Input!$O$158*(1+rvanilla)^0.5)/A16stdlife))</f>
        <v>0</v>
      </c>
      <c r="AL281" s="164">
        <f>IF(A16stdlife="n/a","n/a",IF(AL$3&gt;(A16stdlife+$E281),(Input!$O$158*(1+rvanilla)^0.5)-SUM($O281:AK281),(Input!$O$158*(1+rvanilla)^0.5)/A16stdlife))</f>
        <v>0</v>
      </c>
      <c r="AM281" s="164">
        <f>IF(A16stdlife="n/a","n/a",IF(AM$3&gt;(A16stdlife+$E281),(Input!$O$158*(1+rvanilla)^0.5)-SUM($O281:AL281),(Input!$O$158*(1+rvanilla)^0.5)/A16stdlife))</f>
        <v>0</v>
      </c>
      <c r="AN281" s="164">
        <f>IF(A16stdlife="n/a","n/a",IF(AN$3&gt;(A16stdlife+$E281),(Input!$O$158*(1+rvanilla)^0.5)-SUM($O281:AM281),(Input!$O$158*(1+rvanilla)^0.5)/A16stdlife))</f>
        <v>0</v>
      </c>
      <c r="AO281" s="164">
        <f>IF(A16stdlife="n/a","n/a",IF(AO$3&gt;(A16stdlife+$E281),(Input!$O$158*(1+rvanilla)^0.5)-SUM($O281:AN281),(Input!$O$158*(1+rvanilla)^0.5)/A16stdlife))</f>
        <v>0</v>
      </c>
      <c r="AP281" s="164">
        <f>IF(A16stdlife="n/a","n/a",IF(AP$3&gt;(A16stdlife+$E281),(Input!$O$158*(1+rvanilla)^0.5)-SUM($O281:AO281),(Input!$O$158*(1+rvanilla)^0.5)/A16stdlife))</f>
        <v>0</v>
      </c>
      <c r="AQ281" s="164">
        <f>IF(A16stdlife="n/a","n/a",IF(AQ$3&gt;(A16stdlife+$E281),(Input!$O$158*(1+rvanilla)^0.5)-SUM($O281:AP281),(Input!$O$158*(1+rvanilla)^0.5)/A16stdlife))</f>
        <v>0</v>
      </c>
      <c r="AR281" s="164">
        <f>IF(A16stdlife="n/a","n/a",IF(AR$3&gt;(A16stdlife+$E281),(Input!$O$158*(1+rvanilla)^0.5)-SUM($O281:AQ281),(Input!$O$158*(1+rvanilla)^0.5)/A16stdlife))</f>
        <v>0</v>
      </c>
      <c r="AS281" s="164">
        <f>IF(A16stdlife="n/a","n/a",IF(AS$3&gt;(A16stdlife+$E281),(Input!$O$158*(1+rvanilla)^0.5)-SUM($O281:AR281),(Input!$O$158*(1+rvanilla)^0.5)/A16stdlife))</f>
        <v>0</v>
      </c>
      <c r="AT281" s="164">
        <f>IF(A16stdlife="n/a","n/a",IF(AT$3&gt;(A16stdlife+$E281),(Input!$O$158*(1+rvanilla)^0.5)-SUM($O281:AS281),(Input!$O$158*(1+rvanilla)^0.5)/A16stdlife))</f>
        <v>0</v>
      </c>
      <c r="AU281" s="164">
        <f>IF(A16stdlife="n/a","n/a",IF(AU$3&gt;(A16stdlife+$E281),(Input!$O$158*(1+rvanilla)^0.5)-SUM($O281:AT281),(Input!$O$158*(1+rvanilla)^0.5)/A16stdlife))</f>
        <v>0</v>
      </c>
      <c r="AV281" s="164">
        <f>IF(A16stdlife="n/a","n/a",IF(AV$3&gt;(A16stdlife+$E281),(Input!$O$158*(1+rvanilla)^0.5)-SUM($O281:AU281),(Input!$O$158*(1+rvanilla)^0.5)/A16stdlife))</f>
        <v>0</v>
      </c>
      <c r="AW281" s="164">
        <f>IF(A16stdlife="n/a","n/a",IF(AW$3&gt;(A16stdlife+$E281),(Input!$O$158*(1+rvanilla)^0.5)-SUM($O281:AV281),(Input!$O$158*(1+rvanilla)^0.5)/A16stdlife))</f>
        <v>0</v>
      </c>
      <c r="AX281" s="164">
        <f>IF(A16stdlife="n/a","n/a",IF(AX$3&gt;(A16stdlife+$E281),(Input!$O$158*(1+rvanilla)^0.5)-SUM($O281:AW281),(Input!$O$158*(1+rvanilla)^0.5)/A16stdlife))</f>
        <v>0</v>
      </c>
      <c r="AY281" s="164">
        <f>IF(A16stdlife="n/a","n/a",IF(AY$3&gt;(A16stdlife+$E281),(Input!$O$158*(1+rvanilla)^0.5)-SUM($O281:AX281),(Input!$O$158*(1+rvanilla)^0.5)/A16stdlife))</f>
        <v>0</v>
      </c>
      <c r="AZ281" s="164">
        <f>IF(A16stdlife="n/a","n/a",IF(AZ$3&gt;(A16stdlife+$E281),(Input!$O$158*(1+rvanilla)^0.5)-SUM($O281:AY281),(Input!$O$158*(1+rvanilla)^0.5)/A16stdlife))</f>
        <v>0</v>
      </c>
      <c r="BA281" s="164">
        <f>IF(A16stdlife="n/a","n/a",IF(BA$3&gt;(A16stdlife+$E281),(Input!$O$158*(1+rvanilla)^0.5)-SUM($O281:AZ281),(Input!$O$158*(1+rvanilla)^0.5)/A16stdlife))</f>
        <v>0</v>
      </c>
      <c r="BB281" s="164">
        <f>IF(A16stdlife="n/a","n/a",IF(BB$3&gt;(A16stdlife+$E281),(Input!$O$158*(1+rvanilla)^0.5)-SUM($O281:BA281),(Input!$O$158*(1+rvanilla)^0.5)/A16stdlife))</f>
        <v>0</v>
      </c>
      <c r="BC281" s="164">
        <f>IF(A16stdlife="n/a","n/a",IF(BC$3&gt;(A16stdlife+$E281),(Input!$O$158*(1+rvanilla)^0.5)-SUM($O281:BB281),(Input!$O$158*(1+rvanilla)^0.5)/A16stdlife))</f>
        <v>0</v>
      </c>
      <c r="BD281" s="164">
        <f>IF(A16stdlife="n/a","n/a",IF(BD$3&gt;(A16stdlife+$E281),(Input!$O$158*(1+rvanilla)^0.5)-SUM($O281:BC281),(Input!$O$158*(1+rvanilla)^0.5)/A16stdlife))</f>
        <v>0</v>
      </c>
      <c r="BE281" s="164">
        <f>IF(A16stdlife="n/a","n/a",IF(BE$3&gt;(A16stdlife+$E281),(Input!$O$158*(1+rvanilla)^0.5)-SUM($O281:BD281),(Input!$O$158*(1+rvanilla)^0.5)/A16stdlife))</f>
        <v>0</v>
      </c>
      <c r="BF281" s="164">
        <f>IF(A16stdlife="n/a","n/a",IF(BF$3&gt;(A16stdlife+$E281),(Input!$O$158*(1+rvanilla)^0.5)-SUM($O281:BE281),(Input!$O$158*(1+rvanilla)^0.5)/A16stdlife))</f>
        <v>0</v>
      </c>
      <c r="BG281" s="164">
        <f>IF(A16stdlife="n/a","n/a",IF(BG$3&gt;(A16stdlife+$E281),(Input!$O$158*(1+rvanilla)^0.5)-SUM($O281:BF281),(Input!$O$158*(1+rvanilla)^0.5)/A16stdlife))</f>
        <v>0</v>
      </c>
      <c r="BH281" s="164">
        <f>IF(A16stdlife="n/a","n/a",IF(BH$3&gt;(A16stdlife+$E281),(Input!$O$158*(1+rvanilla)^0.5)-SUM($O281:BG281),(Input!$O$158*(1+rvanilla)^0.5)/A16stdlife))</f>
        <v>0</v>
      </c>
      <c r="BI281" s="164">
        <f>IF(A16stdlife="n/a","n/a",IF(BI$3&gt;(A16stdlife+$E281),(Input!$O$158*(1+rvanilla)^0.5)-SUM($O281:BH281),(Input!$O$158*(1+rvanilla)^0.5)/A16stdlife))</f>
        <v>0</v>
      </c>
      <c r="BJ281" s="18"/>
      <c r="BK281" s="18"/>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idden="1" outlineLevel="2">
      <c r="A282" s="18"/>
      <c r="B282" s="18"/>
      <c r="C282" s="36"/>
      <c r="D282" s="479"/>
      <c r="E282" s="284">
        <v>10</v>
      </c>
      <c r="F282" s="38"/>
      <c r="G282" s="391"/>
      <c r="H282" s="308"/>
      <c r="I282" s="308"/>
      <c r="J282" s="308"/>
      <c r="K282" s="308"/>
      <c r="L282" s="308"/>
      <c r="M282" s="308"/>
      <c r="N282" s="308"/>
      <c r="O282" s="308"/>
      <c r="P282" s="307"/>
      <c r="Q282" s="164">
        <f>IF(A16stdlife="n/a","n/a",IF(Q$3&gt;(A16stdlife+$E282),(Input!$P$158*(1+rvanilla)^0.5)-SUM($P282:P282),(Input!$P$158*(1+rvanilla)^0.5)/A16stdlife))</f>
        <v>0</v>
      </c>
      <c r="R282" s="164">
        <f>IF(A16stdlife="n/a","n/a",IF(R$3&gt;(A16stdlife+$E282),(Input!$P$158*(1+rvanilla)^0.5)-SUM($P282:Q282),(Input!$P$158*(1+rvanilla)^0.5)/A16stdlife))</f>
        <v>0</v>
      </c>
      <c r="S282" s="164">
        <f>IF(A16stdlife="n/a","n/a",IF(S$3&gt;(A16stdlife+$E282),(Input!$P$158*(1+rvanilla)^0.5)-SUM($P282:R282),(Input!$P$158*(1+rvanilla)^0.5)/A16stdlife))</f>
        <v>0</v>
      </c>
      <c r="T282" s="164">
        <f>IF(A16stdlife="n/a","n/a",IF(T$3&gt;(A16stdlife+$E282),(Input!$P$158*(1+rvanilla)^0.5)-SUM($P282:S282),(Input!$P$158*(1+rvanilla)^0.5)/A16stdlife))</f>
        <v>0</v>
      </c>
      <c r="U282" s="164">
        <f>IF(A16stdlife="n/a","n/a",IF(U$3&gt;(A16stdlife+$E282),(Input!$P$158*(1+rvanilla)^0.5)-SUM($P282:T282),(Input!$P$158*(1+rvanilla)^0.5)/A16stdlife))</f>
        <v>0</v>
      </c>
      <c r="V282" s="164">
        <f>IF(A16stdlife="n/a","n/a",IF(V$3&gt;(A16stdlife+$E282),(Input!$P$158*(1+rvanilla)^0.5)-SUM($P282:U282),(Input!$P$158*(1+rvanilla)^0.5)/A16stdlife))</f>
        <v>0</v>
      </c>
      <c r="W282" s="164">
        <f>IF(A16stdlife="n/a","n/a",IF(W$3&gt;(A16stdlife+$E282),(Input!$P$158*(1+rvanilla)^0.5)-SUM($P282:V282),(Input!$P$158*(1+rvanilla)^0.5)/A16stdlife))</f>
        <v>0</v>
      </c>
      <c r="X282" s="164">
        <f>IF(A16stdlife="n/a","n/a",IF(X$3&gt;(A16stdlife+$E282),(Input!$P$158*(1+rvanilla)^0.5)-SUM($P282:W282),(Input!$P$158*(1+rvanilla)^0.5)/A16stdlife))</f>
        <v>0</v>
      </c>
      <c r="Y282" s="164">
        <f>IF(A16stdlife="n/a","n/a",IF(Y$3&gt;(A16stdlife+$E282),(Input!$P$158*(1+rvanilla)^0.5)-SUM($P282:X282),(Input!$P$158*(1+rvanilla)^0.5)/A16stdlife))</f>
        <v>0</v>
      </c>
      <c r="Z282" s="164">
        <f>IF(A16stdlife="n/a","n/a",IF(Z$3&gt;(A16stdlife+$E282),(Input!$P$158*(1+rvanilla)^0.5)-SUM($P282:Y282),(Input!$P$158*(1+rvanilla)^0.5)/A16stdlife))</f>
        <v>0</v>
      </c>
      <c r="AA282" s="164">
        <f>IF(A16stdlife="n/a","n/a",IF(AA$3&gt;(A16stdlife+$E282),(Input!$P$158*(1+rvanilla)^0.5)-SUM($P282:Z282),(Input!$P$158*(1+rvanilla)^0.5)/A16stdlife))</f>
        <v>0</v>
      </c>
      <c r="AB282" s="164">
        <f>IF(A16stdlife="n/a","n/a",IF(AB$3&gt;(A16stdlife+$E282),(Input!$P$158*(1+rvanilla)^0.5)-SUM($P282:AA282),(Input!$P$158*(1+rvanilla)^0.5)/A16stdlife))</f>
        <v>0</v>
      </c>
      <c r="AC282" s="164">
        <f>IF(A16stdlife="n/a","n/a",IF(AC$3&gt;(A16stdlife+$E282),(Input!$P$158*(1+rvanilla)^0.5)-SUM($P282:AB282),(Input!$P$158*(1+rvanilla)^0.5)/A16stdlife))</f>
        <v>0</v>
      </c>
      <c r="AD282" s="164">
        <f>IF(A16stdlife="n/a","n/a",IF(AD$3&gt;(A16stdlife+$E282),(Input!$P$158*(1+rvanilla)^0.5)-SUM($P282:AC282),(Input!$P$158*(1+rvanilla)^0.5)/A16stdlife))</f>
        <v>0</v>
      </c>
      <c r="AE282" s="164">
        <f>IF(A16stdlife="n/a","n/a",IF(AE$3&gt;(A16stdlife+$E282),(Input!$P$158*(1+rvanilla)^0.5)-SUM($P282:AD282),(Input!$P$158*(1+rvanilla)^0.5)/A16stdlife))</f>
        <v>0</v>
      </c>
      <c r="AF282" s="164">
        <f>IF(A16stdlife="n/a","n/a",IF(AF$3&gt;(A16stdlife+$E282),(Input!$P$158*(1+rvanilla)^0.5)-SUM($P282:AE282),(Input!$P$158*(1+rvanilla)^0.5)/A16stdlife))</f>
        <v>0</v>
      </c>
      <c r="AG282" s="164">
        <f>IF(A16stdlife="n/a","n/a",IF(AG$3&gt;(A16stdlife+$E282),(Input!$P$158*(1+rvanilla)^0.5)-SUM($P282:AF282),(Input!$P$158*(1+rvanilla)^0.5)/A16stdlife))</f>
        <v>0</v>
      </c>
      <c r="AH282" s="164">
        <f>IF(A16stdlife="n/a","n/a",IF(AH$3&gt;(A16stdlife+$E282),(Input!$P$158*(1+rvanilla)^0.5)-SUM($P282:AG282),(Input!$P$158*(1+rvanilla)^0.5)/A16stdlife))</f>
        <v>0</v>
      </c>
      <c r="AI282" s="164">
        <f>IF(A16stdlife="n/a","n/a",IF(AI$3&gt;(A16stdlife+$E282),(Input!$P$158*(1+rvanilla)^0.5)-SUM($P282:AH282),(Input!$P$158*(1+rvanilla)^0.5)/A16stdlife))</f>
        <v>0</v>
      </c>
      <c r="AJ282" s="164">
        <f>IF(A16stdlife="n/a","n/a",IF(AJ$3&gt;(A16stdlife+$E282),(Input!$P$158*(1+rvanilla)^0.5)-SUM($P282:AI282),(Input!$P$158*(1+rvanilla)^0.5)/A16stdlife))</f>
        <v>0</v>
      </c>
      <c r="AK282" s="164">
        <f>IF(A16stdlife="n/a","n/a",IF(AK$3&gt;(A16stdlife+$E282),(Input!$P$158*(1+rvanilla)^0.5)-SUM($P282:AJ282),(Input!$P$158*(1+rvanilla)^0.5)/A16stdlife))</f>
        <v>0</v>
      </c>
      <c r="AL282" s="164">
        <f>IF(A16stdlife="n/a","n/a",IF(AL$3&gt;(A16stdlife+$E282),(Input!$P$158*(1+rvanilla)^0.5)-SUM($P282:AK282),(Input!$P$158*(1+rvanilla)^0.5)/A16stdlife))</f>
        <v>0</v>
      </c>
      <c r="AM282" s="164">
        <f>IF(A16stdlife="n/a","n/a",IF(AM$3&gt;(A16stdlife+$E282),(Input!$P$158*(1+rvanilla)^0.5)-SUM($P282:AL282),(Input!$P$158*(1+rvanilla)^0.5)/A16stdlife))</f>
        <v>0</v>
      </c>
      <c r="AN282" s="164">
        <f>IF(A16stdlife="n/a","n/a",IF(AN$3&gt;(A16stdlife+$E282),(Input!$P$158*(1+rvanilla)^0.5)-SUM($P282:AM282),(Input!$P$158*(1+rvanilla)^0.5)/A16stdlife))</f>
        <v>0</v>
      </c>
      <c r="AO282" s="164">
        <f>IF(A16stdlife="n/a","n/a",IF(AO$3&gt;(A16stdlife+$E282),(Input!$P$158*(1+rvanilla)^0.5)-SUM($P282:AN282),(Input!$P$158*(1+rvanilla)^0.5)/A16stdlife))</f>
        <v>0</v>
      </c>
      <c r="AP282" s="164">
        <f>IF(A16stdlife="n/a","n/a",IF(AP$3&gt;(A16stdlife+$E282),(Input!$P$158*(1+rvanilla)^0.5)-SUM($P282:AO282),(Input!$P$158*(1+rvanilla)^0.5)/A16stdlife))</f>
        <v>0</v>
      </c>
      <c r="AQ282" s="164">
        <f>IF(A16stdlife="n/a","n/a",IF(AQ$3&gt;(A16stdlife+$E282),(Input!$P$158*(1+rvanilla)^0.5)-SUM($P282:AP282),(Input!$P$158*(1+rvanilla)^0.5)/A16stdlife))</f>
        <v>0</v>
      </c>
      <c r="AR282" s="164">
        <f>IF(A16stdlife="n/a","n/a",IF(AR$3&gt;(A16stdlife+$E282),(Input!$P$158*(1+rvanilla)^0.5)-SUM($P282:AQ282),(Input!$P$158*(1+rvanilla)^0.5)/A16stdlife))</f>
        <v>0</v>
      </c>
      <c r="AS282" s="164">
        <f>IF(A16stdlife="n/a","n/a",IF(AS$3&gt;(A16stdlife+$E282),(Input!$P$158*(1+rvanilla)^0.5)-SUM($P282:AR282),(Input!$P$158*(1+rvanilla)^0.5)/A16stdlife))</f>
        <v>0</v>
      </c>
      <c r="AT282" s="164">
        <f>IF(A16stdlife="n/a","n/a",IF(AT$3&gt;(A16stdlife+$E282),(Input!$P$158*(1+rvanilla)^0.5)-SUM($P282:AS282),(Input!$P$158*(1+rvanilla)^0.5)/A16stdlife))</f>
        <v>0</v>
      </c>
      <c r="AU282" s="164">
        <f>IF(A16stdlife="n/a","n/a",IF(AU$3&gt;(A16stdlife+$E282),(Input!$P$158*(1+rvanilla)^0.5)-SUM($P282:AT282),(Input!$P$158*(1+rvanilla)^0.5)/A16stdlife))</f>
        <v>0</v>
      </c>
      <c r="AV282" s="164">
        <f>IF(A16stdlife="n/a","n/a",IF(AV$3&gt;(A16stdlife+$E282),(Input!$P$158*(1+rvanilla)^0.5)-SUM($P282:AU282),(Input!$P$158*(1+rvanilla)^0.5)/A16stdlife))</f>
        <v>0</v>
      </c>
      <c r="AW282" s="164">
        <f>IF(A16stdlife="n/a","n/a",IF(AW$3&gt;(A16stdlife+$E282),(Input!$P$158*(1+rvanilla)^0.5)-SUM($P282:AV282),(Input!$P$158*(1+rvanilla)^0.5)/A16stdlife))</f>
        <v>0</v>
      </c>
      <c r="AX282" s="164">
        <f>IF(A16stdlife="n/a","n/a",IF(AX$3&gt;(A16stdlife+$E282),(Input!$P$158*(1+rvanilla)^0.5)-SUM($P282:AW282),(Input!$P$158*(1+rvanilla)^0.5)/A16stdlife))</f>
        <v>0</v>
      </c>
      <c r="AY282" s="164">
        <f>IF(A16stdlife="n/a","n/a",IF(AY$3&gt;(A16stdlife+$E282),(Input!$P$158*(1+rvanilla)^0.5)-SUM($P282:AX282),(Input!$P$158*(1+rvanilla)^0.5)/A16stdlife))</f>
        <v>0</v>
      </c>
      <c r="AZ282" s="164">
        <f>IF(A16stdlife="n/a","n/a",IF(AZ$3&gt;(A16stdlife+$E282),(Input!$P$158*(1+rvanilla)^0.5)-SUM($P282:AY282),(Input!$P$158*(1+rvanilla)^0.5)/A16stdlife))</f>
        <v>0</v>
      </c>
      <c r="BA282" s="164">
        <f>IF(A16stdlife="n/a","n/a",IF(BA$3&gt;(A16stdlife+$E282),(Input!$P$158*(1+rvanilla)^0.5)-SUM($P282:AZ282),(Input!$P$158*(1+rvanilla)^0.5)/A16stdlife))</f>
        <v>0</v>
      </c>
      <c r="BB282" s="164">
        <f>IF(A16stdlife="n/a","n/a",IF(BB$3&gt;(A16stdlife+$E282),(Input!$P$158*(1+rvanilla)^0.5)-SUM($P282:BA282),(Input!$P$158*(1+rvanilla)^0.5)/A16stdlife))</f>
        <v>0</v>
      </c>
      <c r="BC282" s="164">
        <f>IF(A16stdlife="n/a","n/a",IF(BC$3&gt;(A16stdlife+$E282),(Input!$P$158*(1+rvanilla)^0.5)-SUM($P282:BB282),(Input!$P$158*(1+rvanilla)^0.5)/A16stdlife))</f>
        <v>0</v>
      </c>
      <c r="BD282" s="164">
        <f>IF(A16stdlife="n/a","n/a",IF(BD$3&gt;(A16stdlife+$E282),(Input!$P$158*(1+rvanilla)^0.5)-SUM($P282:BC282),(Input!$P$158*(1+rvanilla)^0.5)/A16stdlife))</f>
        <v>0</v>
      </c>
      <c r="BE282" s="164">
        <f>IF(A16stdlife="n/a","n/a",IF(BE$3&gt;(A16stdlife+$E282),(Input!$P$158*(1+rvanilla)^0.5)-SUM($P282:BD282),(Input!$P$158*(1+rvanilla)^0.5)/A16stdlife))</f>
        <v>0</v>
      </c>
      <c r="BF282" s="164">
        <f>IF(A16stdlife="n/a","n/a",IF(BF$3&gt;(A16stdlife+$E282),(Input!$P$158*(1+rvanilla)^0.5)-SUM($P282:BE282),(Input!$P$158*(1+rvanilla)^0.5)/A16stdlife))</f>
        <v>0</v>
      </c>
      <c r="BG282" s="164">
        <f>IF(A16stdlife="n/a","n/a",IF(BG$3&gt;(A16stdlife+$E282),(Input!$P$158*(1+rvanilla)^0.5)-SUM($P282:BF282),(Input!$P$158*(1+rvanilla)^0.5)/A16stdlife))</f>
        <v>0</v>
      </c>
      <c r="BH282" s="164">
        <f>IF(A16stdlife="n/a","n/a",IF(BH$3&gt;(A16stdlife+$E282),(Input!$P$158*(1+rvanilla)^0.5)-SUM($P282:BG282),(Input!$P$158*(1+rvanilla)^0.5)/A16stdlife))</f>
        <v>0</v>
      </c>
      <c r="BI282" s="164">
        <f>IF(A16stdlife="n/a","n/a",IF(BI$3&gt;(A16stdlife+$E282),(Input!$P$158*(1+rvanilla)^0.5)-SUM($P282:BH282),(Input!$P$158*(1+rvanilla)^0.5)/A16stdlife))</f>
        <v>0</v>
      </c>
      <c r="BJ282" s="18"/>
      <c r="BK282" s="18"/>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idden="1" outlineLevel="1">
      <c r="A283" s="18"/>
      <c r="B283" s="18"/>
      <c r="C283" s="36" t="str">
        <f>Asset16</f>
        <v>Communications (digital) - tx</v>
      </c>
      <c r="D283" s="18"/>
      <c r="E283" s="18"/>
      <c r="F283" s="33"/>
      <c r="G283" s="161">
        <f t="shared" ref="G283:AL283" si="67">SUM(G271:G282)</f>
        <v>0.1206053377674139</v>
      </c>
      <c r="H283" s="161">
        <f t="shared" si="67"/>
        <v>0.1206053377674139</v>
      </c>
      <c r="I283" s="161">
        <f t="shared" si="67"/>
        <v>0.1206053377674139</v>
      </c>
      <c r="J283" s="161">
        <f t="shared" si="67"/>
        <v>0.1206053377674139</v>
      </c>
      <c r="K283" s="161">
        <f t="shared" si="67"/>
        <v>0.1206053377674139</v>
      </c>
      <c r="L283" s="161">
        <f t="shared" si="67"/>
        <v>0.1206053377674139</v>
      </c>
      <c r="M283" s="161">
        <f t="shared" si="67"/>
        <v>0.1206053377674139</v>
      </c>
      <c r="N283" s="161">
        <f t="shared" si="67"/>
        <v>0.1206053377674139</v>
      </c>
      <c r="O283" s="161">
        <f t="shared" si="67"/>
        <v>2.3418697645580244E-2</v>
      </c>
      <c r="P283" s="161">
        <f t="shared" si="67"/>
        <v>0</v>
      </c>
      <c r="Q283" s="161">
        <f t="shared" si="67"/>
        <v>0</v>
      </c>
      <c r="R283" s="161">
        <f t="shared" si="67"/>
        <v>0</v>
      </c>
      <c r="S283" s="161">
        <f t="shared" si="67"/>
        <v>0</v>
      </c>
      <c r="T283" s="161">
        <f t="shared" si="67"/>
        <v>0</v>
      </c>
      <c r="U283" s="161">
        <f t="shared" si="67"/>
        <v>0</v>
      </c>
      <c r="V283" s="161">
        <f t="shared" si="67"/>
        <v>0</v>
      </c>
      <c r="W283" s="161">
        <f t="shared" si="67"/>
        <v>0</v>
      </c>
      <c r="X283" s="161">
        <f t="shared" si="67"/>
        <v>0</v>
      </c>
      <c r="Y283" s="161">
        <f t="shared" si="67"/>
        <v>0</v>
      </c>
      <c r="Z283" s="161">
        <f t="shared" si="67"/>
        <v>0</v>
      </c>
      <c r="AA283" s="161">
        <f t="shared" si="67"/>
        <v>0</v>
      </c>
      <c r="AB283" s="161">
        <f t="shared" si="67"/>
        <v>0</v>
      </c>
      <c r="AC283" s="161">
        <f t="shared" si="67"/>
        <v>0</v>
      </c>
      <c r="AD283" s="161">
        <f t="shared" si="67"/>
        <v>0</v>
      </c>
      <c r="AE283" s="161">
        <f t="shared" si="67"/>
        <v>0</v>
      </c>
      <c r="AF283" s="161">
        <f t="shared" si="67"/>
        <v>0</v>
      </c>
      <c r="AG283" s="161">
        <f t="shared" si="67"/>
        <v>0</v>
      </c>
      <c r="AH283" s="161">
        <f t="shared" si="67"/>
        <v>0</v>
      </c>
      <c r="AI283" s="161">
        <f t="shared" si="67"/>
        <v>0</v>
      </c>
      <c r="AJ283" s="161">
        <f t="shared" si="67"/>
        <v>0</v>
      </c>
      <c r="AK283" s="161">
        <f t="shared" si="67"/>
        <v>0</v>
      </c>
      <c r="AL283" s="161">
        <f t="shared" si="67"/>
        <v>0</v>
      </c>
      <c r="AM283" s="161">
        <f t="shared" ref="AM283:BI283" si="68">SUM(AM271:AM282)</f>
        <v>0</v>
      </c>
      <c r="AN283" s="161">
        <f t="shared" si="68"/>
        <v>0</v>
      </c>
      <c r="AO283" s="161">
        <f t="shared" si="68"/>
        <v>0</v>
      </c>
      <c r="AP283" s="161">
        <f t="shared" si="68"/>
        <v>0</v>
      </c>
      <c r="AQ283" s="161">
        <f t="shared" si="68"/>
        <v>0</v>
      </c>
      <c r="AR283" s="161">
        <f t="shared" si="68"/>
        <v>0</v>
      </c>
      <c r="AS283" s="161">
        <f t="shared" si="68"/>
        <v>0</v>
      </c>
      <c r="AT283" s="161">
        <f t="shared" si="68"/>
        <v>0</v>
      </c>
      <c r="AU283" s="161">
        <f t="shared" si="68"/>
        <v>0</v>
      </c>
      <c r="AV283" s="161">
        <f t="shared" si="68"/>
        <v>0</v>
      </c>
      <c r="AW283" s="161">
        <f t="shared" si="68"/>
        <v>0</v>
      </c>
      <c r="AX283" s="161">
        <f t="shared" si="68"/>
        <v>0</v>
      </c>
      <c r="AY283" s="161">
        <f t="shared" si="68"/>
        <v>0</v>
      </c>
      <c r="AZ283" s="161">
        <f t="shared" si="68"/>
        <v>0</v>
      </c>
      <c r="BA283" s="161">
        <f t="shared" si="68"/>
        <v>0</v>
      </c>
      <c r="BB283" s="161">
        <f t="shared" si="68"/>
        <v>0</v>
      </c>
      <c r="BC283" s="161">
        <f t="shared" si="68"/>
        <v>0</v>
      </c>
      <c r="BD283" s="161">
        <f t="shared" si="68"/>
        <v>0</v>
      </c>
      <c r="BE283" s="161">
        <f t="shared" si="68"/>
        <v>0</v>
      </c>
      <c r="BF283" s="161">
        <f t="shared" si="68"/>
        <v>0</v>
      </c>
      <c r="BG283" s="161">
        <f t="shared" si="68"/>
        <v>0</v>
      </c>
      <c r="BH283" s="161">
        <f t="shared" si="68"/>
        <v>0</v>
      </c>
      <c r="BI283" s="161">
        <f t="shared" si="68"/>
        <v>0</v>
      </c>
      <c r="BJ283" s="18"/>
      <c r="BK283" s="18"/>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idden="1" outlineLevel="2">
      <c r="A284" s="18"/>
      <c r="B284" s="43" t="str">
        <f>C296</f>
        <v>System IT (tx)</v>
      </c>
      <c r="C284" s="44"/>
      <c r="D284" s="45" t="s">
        <v>72</v>
      </c>
      <c r="E284" s="44"/>
      <c r="F284" s="46"/>
      <c r="G284" s="389">
        <f>IF(G$3&gt;A17remlife,A17value-SUM($F284:F284),IF(A17remlife="N/A","n/a",A17value/A17remlife))</f>
        <v>4.4181635884107751</v>
      </c>
      <c r="H284" s="163">
        <f>IF(H$3&gt;A17remlife,A17value-SUM($F284:G284),IF(A17remlife="N/A","n/a",A17value/A17remlife))</f>
        <v>4.4181635884107751</v>
      </c>
      <c r="I284" s="163">
        <f>IF(I$3&gt;A17remlife,A17value-SUM($F284:H284),IF(A17remlife="N/A","n/a",A17value/A17remlife))</f>
        <v>4.4181635884107751</v>
      </c>
      <c r="J284" s="163">
        <f>IF(J$3&gt;A17remlife,A17value-SUM($F284:I284),IF(A17remlife="N/A","n/a",A17value/A17remlife))</f>
        <v>4.4181635884107751</v>
      </c>
      <c r="K284" s="163">
        <f>IF(K$3&gt;A17remlife,A17value-SUM($F284:J284),IF(A17remlife="N/A","n/a",A17value/A17remlife))</f>
        <v>4.4181635884107751</v>
      </c>
      <c r="L284" s="163">
        <f>IF(L$3&gt;A17remlife,A17value-SUM($F284:K284),IF(A17remlife="N/A","n/a",A17value/A17remlife))</f>
        <v>0.7466477646213896</v>
      </c>
      <c r="M284" s="163">
        <f>IF(M$3&gt;A17remlife,A17value-SUM($F284:L284),IF(A17remlife="N/A","n/a",A17value/A17remlife))</f>
        <v>0</v>
      </c>
      <c r="N284" s="163">
        <f>IF(N$3&gt;A17remlife,A17value-SUM($F284:M284),IF(A17remlife="N/A","n/a",A17value/A17remlife))</f>
        <v>0</v>
      </c>
      <c r="O284" s="163">
        <f>IF(O$3&gt;A17remlife,A17value-SUM($F284:N284),IF(A17remlife="N/A","n/a",A17value/A17remlife))</f>
        <v>0</v>
      </c>
      <c r="P284" s="163">
        <f>IF(P$3&gt;A17remlife,A17value-SUM($F284:O284),IF(A17remlife="N/A","n/a",A17value/A17remlife))</f>
        <v>0</v>
      </c>
      <c r="Q284" s="163">
        <f>IF(Q$3&gt;A17remlife,A17value-SUM($F284:P284),IF(A17remlife="N/A","n/a",A17value/A17remlife))</f>
        <v>0</v>
      </c>
      <c r="R284" s="163">
        <f>IF(R$3&gt;A17remlife,A17value-SUM($F284:Q284),IF(A17remlife="N/A","n/a",A17value/A17remlife))</f>
        <v>0</v>
      </c>
      <c r="S284" s="163">
        <f>IF(S$3&gt;A17remlife,A17value-SUM($F284:R284),IF(A17remlife="N/A","n/a",A17value/A17remlife))</f>
        <v>0</v>
      </c>
      <c r="T284" s="163">
        <f>IF(T$3&gt;A17remlife,A17value-SUM($F284:S284),IF(A17remlife="N/A","n/a",A17value/A17remlife))</f>
        <v>0</v>
      </c>
      <c r="U284" s="163">
        <f>IF(U$3&gt;A17remlife,A17value-SUM($F284:T284),IF(A17remlife="N/A","n/a",A17value/A17remlife))</f>
        <v>0</v>
      </c>
      <c r="V284" s="163">
        <f>IF(V$3&gt;A17remlife,A17value-SUM($F284:U284),IF(A17remlife="N/A","n/a",A17value/A17remlife))</f>
        <v>0</v>
      </c>
      <c r="W284" s="163">
        <f>IF(W$3&gt;A17remlife,A17value-SUM($F284:V284),IF(A17remlife="N/A","n/a",A17value/A17remlife))</f>
        <v>0</v>
      </c>
      <c r="X284" s="163">
        <f>IF(X$3&gt;A17remlife,A17value-SUM($F284:W284),IF(A17remlife="N/A","n/a",A17value/A17remlife))</f>
        <v>0</v>
      </c>
      <c r="Y284" s="163">
        <f>IF(Y$3&gt;A17remlife,A17value-SUM($F284:X284),IF(A17remlife="N/A","n/a",A17value/A17remlife))</f>
        <v>0</v>
      </c>
      <c r="Z284" s="163">
        <f>IF(Z$3&gt;A17remlife,A17value-SUM($F284:Y284),IF(A17remlife="N/A","n/a",A17value/A17remlife))</f>
        <v>0</v>
      </c>
      <c r="AA284" s="163">
        <f>IF(AA$3&gt;A17remlife,A17value-SUM($F284:Z284),IF(A17remlife="N/A","n/a",A17value/A17remlife))</f>
        <v>0</v>
      </c>
      <c r="AB284" s="163">
        <f>IF(AB$3&gt;A17remlife,A17value-SUM($F284:AA284),IF(A17remlife="N/A","n/a",A17value/A17remlife))</f>
        <v>0</v>
      </c>
      <c r="AC284" s="163">
        <f>IF(AC$3&gt;A17remlife,A17value-SUM($F284:AB284),IF(A17remlife="N/A","n/a",A17value/A17remlife))</f>
        <v>0</v>
      </c>
      <c r="AD284" s="163">
        <f>IF(AD$3&gt;A17remlife,A17value-SUM($F284:AC284),IF(A17remlife="N/A","n/a",A17value/A17remlife))</f>
        <v>0</v>
      </c>
      <c r="AE284" s="163">
        <f>IF(AE$3&gt;A17remlife,A17value-SUM($F284:AD284),IF(A17remlife="N/A","n/a",A17value/A17remlife))</f>
        <v>0</v>
      </c>
      <c r="AF284" s="163">
        <f>IF(AF$3&gt;A17remlife,A17value-SUM($F284:AE284),IF(A17remlife="N/A","n/a",A17value/A17remlife))</f>
        <v>0</v>
      </c>
      <c r="AG284" s="163">
        <f>IF(AG$3&gt;A17remlife,A17value-SUM($F284:AF284),IF(A17remlife="N/A","n/a",A17value/A17remlife))</f>
        <v>0</v>
      </c>
      <c r="AH284" s="163">
        <f>IF(AH$3&gt;A17remlife,A17value-SUM($F284:AG284),IF(A17remlife="N/A","n/a",A17value/A17remlife))</f>
        <v>0</v>
      </c>
      <c r="AI284" s="163">
        <f>IF(AI$3&gt;A17remlife,A17value-SUM($F284:AH284),IF(A17remlife="N/A","n/a",A17value/A17remlife))</f>
        <v>0</v>
      </c>
      <c r="AJ284" s="163">
        <f>IF(AJ$3&gt;A17remlife,A17value-SUM($F284:AI284),IF(A17remlife="N/A","n/a",A17value/A17remlife))</f>
        <v>0</v>
      </c>
      <c r="AK284" s="163">
        <f>IF(AK$3&gt;A17remlife,A17value-SUM($F284:AJ284),IF(A17remlife="N/A","n/a",A17value/A17remlife))</f>
        <v>0</v>
      </c>
      <c r="AL284" s="163">
        <f>IF(AL$3&gt;A17remlife,A17value-SUM($F284:AK284),IF(A17remlife="N/A","n/a",A17value/A17remlife))</f>
        <v>0</v>
      </c>
      <c r="AM284" s="163">
        <f>IF(AM$3&gt;A17remlife,A17value-SUM($F284:AL284),IF(A17remlife="N/A","n/a",A17value/A17remlife))</f>
        <v>0</v>
      </c>
      <c r="AN284" s="163">
        <f>IF(AN$3&gt;A17remlife,A17value-SUM($F284:AM284),IF(A17remlife="N/A","n/a",A17value/A17remlife))</f>
        <v>0</v>
      </c>
      <c r="AO284" s="163">
        <f>IF(AO$3&gt;A17remlife,A17value-SUM($F284:AN284),IF(A17remlife="N/A","n/a",A17value/A17remlife))</f>
        <v>0</v>
      </c>
      <c r="AP284" s="163">
        <f>IF(AP$3&gt;A17remlife,A17value-SUM($F284:AO284),IF(A17remlife="N/A","n/a",A17value/A17remlife))</f>
        <v>0</v>
      </c>
      <c r="AQ284" s="163">
        <f>IF(AQ$3&gt;A17remlife,A17value-SUM($F284:AP284),IF(A17remlife="N/A","n/a",A17value/A17remlife))</f>
        <v>0</v>
      </c>
      <c r="AR284" s="163">
        <f>IF(AR$3&gt;A17remlife,A17value-SUM($F284:AQ284),IF(A17remlife="N/A","n/a",A17value/A17remlife))</f>
        <v>0</v>
      </c>
      <c r="AS284" s="163">
        <f>IF(AS$3&gt;A17remlife,A17value-SUM($F284:AR284),IF(A17remlife="N/A","n/a",A17value/A17remlife))</f>
        <v>0</v>
      </c>
      <c r="AT284" s="163">
        <f>IF(AT$3&gt;A17remlife,A17value-SUM($F284:AS284),IF(A17remlife="N/A","n/a",A17value/A17remlife))</f>
        <v>0</v>
      </c>
      <c r="AU284" s="163">
        <f>IF(AU$3&gt;A17remlife,A17value-SUM($F284:AT284),IF(A17remlife="N/A","n/a",A17value/A17remlife))</f>
        <v>0</v>
      </c>
      <c r="AV284" s="163">
        <f>IF(AV$3&gt;A17remlife,A17value-SUM($F284:AU284),IF(A17remlife="N/A","n/a",A17value/A17remlife))</f>
        <v>0</v>
      </c>
      <c r="AW284" s="163">
        <f>IF(AW$3&gt;A17remlife,A17value-SUM($F284:AV284),IF(A17remlife="N/A","n/a",A17value/A17remlife))</f>
        <v>0</v>
      </c>
      <c r="AX284" s="163">
        <f>IF(AX$3&gt;A17remlife,A17value-SUM($F284:AW284),IF(A17remlife="N/A","n/a",A17value/A17remlife))</f>
        <v>0</v>
      </c>
      <c r="AY284" s="163">
        <f>IF(AY$3&gt;A17remlife,A17value-SUM($F284:AX284),IF(A17remlife="N/A","n/a",A17value/A17remlife))</f>
        <v>0</v>
      </c>
      <c r="AZ284" s="163">
        <f>IF(AZ$3&gt;A17remlife,A17value-SUM($F284:AY284),IF(A17remlife="N/A","n/a",A17value/A17remlife))</f>
        <v>0</v>
      </c>
      <c r="BA284" s="163">
        <f>IF(BA$3&gt;A17remlife,A17value-SUM($F284:AZ284),IF(A17remlife="N/A","n/a",A17value/A17remlife))</f>
        <v>0</v>
      </c>
      <c r="BB284" s="163">
        <f>IF(BB$3&gt;A17remlife,A17value-SUM($F284:BA284),IF(A17remlife="N/A","n/a",A17value/A17remlife))</f>
        <v>0</v>
      </c>
      <c r="BC284" s="163">
        <f>IF(BC$3&gt;A17remlife,A17value-SUM($F284:BB284),IF(A17remlife="N/A","n/a",A17value/A17remlife))</f>
        <v>0</v>
      </c>
      <c r="BD284" s="163">
        <f>IF(BD$3&gt;A17remlife,A17value-SUM($F284:BC284),IF(A17remlife="N/A","n/a",A17value/A17remlife))</f>
        <v>0</v>
      </c>
      <c r="BE284" s="163">
        <f>IF(BE$3&gt;A17remlife,A17value-SUM($F284:BD284),IF(A17remlife="N/A","n/a",A17value/A17remlife))</f>
        <v>0</v>
      </c>
      <c r="BF284" s="163">
        <f>IF(BF$3&gt;A17remlife,A17value-SUM($F284:BE284),IF(A17remlife="N/A","n/a",A17value/A17remlife))</f>
        <v>0</v>
      </c>
      <c r="BG284" s="163">
        <f>IF(BG$3&gt;A17remlife,A17value-SUM($F284:BF284),IF(A17remlife="N/A","n/a",A17value/A17remlife))</f>
        <v>0</v>
      </c>
      <c r="BH284" s="163">
        <f>IF(BH$3&gt;A17remlife,A17value-SUM($F284:BG284),IF(A17remlife="N/A","n/a",A17value/A17remlife))</f>
        <v>0</v>
      </c>
      <c r="BI284" s="163">
        <f>IF(BI$3&gt;A17remlife,A17value-SUM($F284:BH284),IF(A17remlife="N/A","n/a",A17value/A17remlife))</f>
        <v>0</v>
      </c>
      <c r="BJ284" s="18"/>
      <c r="BK284" s="18"/>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idden="1" outlineLevel="2">
      <c r="A285" s="18"/>
      <c r="B285" s="18"/>
      <c r="C285" s="36"/>
      <c r="D285" s="479" t="s">
        <v>71</v>
      </c>
      <c r="E285" s="283">
        <v>0</v>
      </c>
      <c r="F285" s="38"/>
      <c r="G285" s="160"/>
      <c r="H285" s="164"/>
      <c r="I285" s="164"/>
      <c r="J285" s="164"/>
      <c r="K285" s="164"/>
      <c r="L285" s="164"/>
      <c r="M285" s="164"/>
      <c r="N285" s="164"/>
      <c r="O285" s="164"/>
      <c r="P285" s="164"/>
      <c r="Q285" s="164"/>
      <c r="R285" s="164"/>
      <c r="S285" s="164"/>
      <c r="T285" s="164"/>
      <c r="U285" s="164"/>
      <c r="V285" s="164"/>
      <c r="W285" s="164"/>
      <c r="X285" s="164"/>
      <c r="Y285" s="164"/>
      <c r="Z285" s="164"/>
      <c r="AA285" s="164"/>
      <c r="AB285" s="164"/>
      <c r="AC285" s="164"/>
      <c r="AD285" s="164"/>
      <c r="AE285" s="164"/>
      <c r="AF285" s="164"/>
      <c r="AG285" s="164"/>
      <c r="AH285" s="164"/>
      <c r="AI285" s="164"/>
      <c r="AJ285" s="164"/>
      <c r="AK285" s="164"/>
      <c r="AL285" s="164"/>
      <c r="AM285" s="164"/>
      <c r="AN285" s="164"/>
      <c r="AO285" s="164"/>
      <c r="AP285" s="164"/>
      <c r="AQ285" s="164"/>
      <c r="AR285" s="164"/>
      <c r="AS285" s="164"/>
      <c r="AT285" s="164"/>
      <c r="AU285" s="164"/>
      <c r="AV285" s="164"/>
      <c r="AW285" s="164"/>
      <c r="AX285" s="164"/>
      <c r="AY285" s="164"/>
      <c r="AZ285" s="164"/>
      <c r="BA285" s="164"/>
      <c r="BB285" s="164"/>
      <c r="BC285" s="164"/>
      <c r="BD285" s="164"/>
      <c r="BE285" s="164"/>
      <c r="BF285" s="164"/>
      <c r="BG285" s="164"/>
      <c r="BH285" s="164"/>
      <c r="BI285" s="164"/>
      <c r="BJ285" s="18"/>
      <c r="BK285" s="18"/>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idden="1" outlineLevel="2">
      <c r="A286" s="18"/>
      <c r="B286" s="18"/>
      <c r="C286" s="36"/>
      <c r="D286" s="479"/>
      <c r="E286" s="283">
        <v>1</v>
      </c>
      <c r="F286" s="38"/>
      <c r="G286" s="390"/>
      <c r="H286" s="164">
        <f>IF(A17stdlife="n/a","n/a",IF(H$3&gt;(A17stdlife+$E286),(Input!$G$159*(1+rvanilla)^0.5)-SUM($G286:G286),(Input!$G$159*(1+rvanilla)^0.5)/A17stdlife))</f>
        <v>0.99186795986310983</v>
      </c>
      <c r="I286" s="164">
        <f>IF(A17stdlife="n/a","n/a",IF(I$3&gt;(A17stdlife+$E286),(Input!$G$159*(1+rvanilla)^0.5)-SUM($G286:H286),(Input!$G$159*(1+rvanilla)^0.5)/A17stdlife))</f>
        <v>0.99186795986310983</v>
      </c>
      <c r="J286" s="164">
        <f>IF(A17stdlife="n/a","n/a",IF(J$3&gt;(A17stdlife+$E286),(Input!$G$159*(1+rvanilla)^0.5)-SUM($G286:I286),(Input!$G$159*(1+rvanilla)^0.5)/A17stdlife))</f>
        <v>0.99186795986310983</v>
      </c>
      <c r="K286" s="164">
        <f>IF(A17stdlife="n/a","n/a",IF(K$3&gt;(A17stdlife+$E286),(Input!$G$159*(1+rvanilla)^0.5)-SUM($G286:J286),(Input!$G$159*(1+rvanilla)^0.5)/A17stdlife))</f>
        <v>0.99186795986310983</v>
      </c>
      <c r="L286" s="164">
        <f>IF(A17stdlife="n/a","n/a",IF(L$3&gt;(A17stdlife+$E286),(Input!$G$159*(1+rvanilla)^0.5)-SUM($G286:K286),(Input!$G$159*(1+rvanilla)^0.5)/A17stdlife))</f>
        <v>0.99186795986310983</v>
      </c>
      <c r="M286" s="164">
        <f>IF(A17stdlife="n/a","n/a",IF(M$3&gt;(A17stdlife+$E286),(Input!$G$159*(1+rvanilla)^0.5)-SUM($G286:L286),(Input!$G$159*(1+rvanilla)^0.5)/A17stdlife))</f>
        <v>0.99186795986310983</v>
      </c>
      <c r="N286" s="164">
        <f>IF(A17stdlife="n/a","n/a",IF(N$3&gt;(A17stdlife+$E286),(Input!$G$159*(1+rvanilla)^0.5)-SUM($G286:M286),(Input!$G$159*(1+rvanilla)^0.5)/A17stdlife))</f>
        <v>0.99186795986310983</v>
      </c>
      <c r="O286" s="164">
        <f>IF(A17stdlife="n/a","n/a",IF(O$3&gt;(A17stdlife+$E286),(Input!$G$159*(1+rvanilla)^0.5)-SUM($G286:N286),(Input!$G$159*(1+rvanilla)^0.5)/A17stdlife))</f>
        <v>0</v>
      </c>
      <c r="P286" s="164">
        <f>IF(A17stdlife="n/a","n/a",IF(P$3&gt;(A17stdlife+$E286),(Input!$G$159*(1+rvanilla)^0.5)-SUM($G286:O286),(Input!$G$159*(1+rvanilla)^0.5)/A17stdlife))</f>
        <v>0</v>
      </c>
      <c r="Q286" s="164">
        <f>IF(A17stdlife="n/a","n/a",IF(Q$3&gt;(A17stdlife+$E286),(Input!$G$159*(1+rvanilla)^0.5)-SUM($G286:P286),(Input!$G$159*(1+rvanilla)^0.5)/A17stdlife))</f>
        <v>0</v>
      </c>
      <c r="R286" s="164">
        <f>IF(A17stdlife="n/a","n/a",IF(R$3&gt;(A17stdlife+$E286),(Input!$G$159*(1+rvanilla)^0.5)-SUM($G286:Q286),(Input!$G$159*(1+rvanilla)^0.5)/A17stdlife))</f>
        <v>0</v>
      </c>
      <c r="S286" s="164">
        <f>IF(A17stdlife="n/a","n/a",IF(S$3&gt;(A17stdlife+$E286),(Input!$G$159*(1+rvanilla)^0.5)-SUM($G286:R286),(Input!$G$159*(1+rvanilla)^0.5)/A17stdlife))</f>
        <v>0</v>
      </c>
      <c r="T286" s="164">
        <f>IF(A17stdlife="n/a","n/a",IF(T$3&gt;(A17stdlife+$E286),(Input!$G$159*(1+rvanilla)^0.5)-SUM($G286:S286),(Input!$G$159*(1+rvanilla)^0.5)/A17stdlife))</f>
        <v>0</v>
      </c>
      <c r="U286" s="164">
        <f>IF(A17stdlife="n/a","n/a",IF(U$3&gt;(A17stdlife+$E286),(Input!$G$159*(1+rvanilla)^0.5)-SUM($G286:T286),(Input!$G$159*(1+rvanilla)^0.5)/A17stdlife))</f>
        <v>0</v>
      </c>
      <c r="V286" s="164">
        <f>IF(A17stdlife="n/a","n/a",IF(V$3&gt;(A17stdlife+$E286),(Input!$G$159*(1+rvanilla)^0.5)-SUM($G286:U286),(Input!$G$159*(1+rvanilla)^0.5)/A17stdlife))</f>
        <v>0</v>
      </c>
      <c r="W286" s="164">
        <f>IF(A17stdlife="n/a","n/a",IF(W$3&gt;(A17stdlife+$E286),(Input!$G$159*(1+rvanilla)^0.5)-SUM($G286:V286),(Input!$G$159*(1+rvanilla)^0.5)/A17stdlife))</f>
        <v>0</v>
      </c>
      <c r="X286" s="164">
        <f>IF(A17stdlife="n/a","n/a",IF(X$3&gt;(A17stdlife+$E286),(Input!$G$159*(1+rvanilla)^0.5)-SUM($G286:W286),(Input!$G$159*(1+rvanilla)^0.5)/A17stdlife))</f>
        <v>0</v>
      </c>
      <c r="Y286" s="164">
        <f>IF(A17stdlife="n/a","n/a",IF(Y$3&gt;(A17stdlife+$E286),(Input!$G$159*(1+rvanilla)^0.5)-SUM($G286:X286),(Input!$G$159*(1+rvanilla)^0.5)/A17stdlife))</f>
        <v>0</v>
      </c>
      <c r="Z286" s="164">
        <f>IF(A17stdlife="n/a","n/a",IF(Z$3&gt;(A17stdlife+$E286),(Input!$G$159*(1+rvanilla)^0.5)-SUM($G286:Y286),(Input!$G$159*(1+rvanilla)^0.5)/A17stdlife))</f>
        <v>0</v>
      </c>
      <c r="AA286" s="164">
        <f>IF(A17stdlife="n/a","n/a",IF(AA$3&gt;(A17stdlife+$E286),(Input!$G$159*(1+rvanilla)^0.5)-SUM($G286:Z286),(Input!$G$159*(1+rvanilla)^0.5)/A17stdlife))</f>
        <v>0</v>
      </c>
      <c r="AB286" s="164">
        <f>IF(A17stdlife="n/a","n/a",IF(AB$3&gt;(A17stdlife+$E286),(Input!$G$159*(1+rvanilla)^0.5)-SUM($G286:AA286),(Input!$G$159*(1+rvanilla)^0.5)/A17stdlife))</f>
        <v>0</v>
      </c>
      <c r="AC286" s="164">
        <f>IF(A17stdlife="n/a","n/a",IF(AC$3&gt;(A17stdlife+$E286),(Input!$G$159*(1+rvanilla)^0.5)-SUM($G286:AB286),(Input!$G$159*(1+rvanilla)^0.5)/A17stdlife))</f>
        <v>0</v>
      </c>
      <c r="AD286" s="164">
        <f>IF(A17stdlife="n/a","n/a",IF(AD$3&gt;(A17stdlife+$E286),(Input!$G$159*(1+rvanilla)^0.5)-SUM($G286:AC286),(Input!$G$159*(1+rvanilla)^0.5)/A17stdlife))</f>
        <v>0</v>
      </c>
      <c r="AE286" s="164">
        <f>IF(A17stdlife="n/a","n/a",IF(AE$3&gt;(A17stdlife+$E286),(Input!$G$159*(1+rvanilla)^0.5)-SUM($G286:AD286),(Input!$G$159*(1+rvanilla)^0.5)/A17stdlife))</f>
        <v>0</v>
      </c>
      <c r="AF286" s="164">
        <f>IF(A17stdlife="n/a","n/a",IF(AF$3&gt;(A17stdlife+$E286),(Input!$G$159*(1+rvanilla)^0.5)-SUM($G286:AE286),(Input!$G$159*(1+rvanilla)^0.5)/A17stdlife))</f>
        <v>0</v>
      </c>
      <c r="AG286" s="164">
        <f>IF(A17stdlife="n/a","n/a",IF(AG$3&gt;(A17stdlife+$E286),(Input!$G$159*(1+rvanilla)^0.5)-SUM($G286:AF286),(Input!$G$159*(1+rvanilla)^0.5)/A17stdlife))</f>
        <v>0</v>
      </c>
      <c r="AH286" s="164">
        <f>IF(A17stdlife="n/a","n/a",IF(AH$3&gt;(A17stdlife+$E286),(Input!$G$159*(1+rvanilla)^0.5)-SUM($G286:AG286),(Input!$G$159*(1+rvanilla)^0.5)/A17stdlife))</f>
        <v>0</v>
      </c>
      <c r="AI286" s="164">
        <f>IF(A17stdlife="n/a","n/a",IF(AI$3&gt;(A17stdlife+$E286),(Input!$G$159*(1+rvanilla)^0.5)-SUM($G286:AH286),(Input!$G$159*(1+rvanilla)^0.5)/A17stdlife))</f>
        <v>0</v>
      </c>
      <c r="AJ286" s="164">
        <f>IF(A17stdlife="n/a","n/a",IF(AJ$3&gt;(A17stdlife+$E286),(Input!$G$159*(1+rvanilla)^0.5)-SUM($G286:AI286),(Input!$G$159*(1+rvanilla)^0.5)/A17stdlife))</f>
        <v>0</v>
      </c>
      <c r="AK286" s="164">
        <f>IF(A17stdlife="n/a","n/a",IF(AK$3&gt;(A17stdlife+$E286),(Input!$G$159*(1+rvanilla)^0.5)-SUM($G286:AJ286),(Input!$G$159*(1+rvanilla)^0.5)/A17stdlife))</f>
        <v>0</v>
      </c>
      <c r="AL286" s="164">
        <f>IF(A17stdlife="n/a","n/a",IF(AL$3&gt;(A17stdlife+$E286),(Input!$G$159*(1+rvanilla)^0.5)-SUM($G286:AK286),(Input!$G$159*(1+rvanilla)^0.5)/A17stdlife))</f>
        <v>0</v>
      </c>
      <c r="AM286" s="164">
        <f>IF(A17stdlife="n/a","n/a",IF(AM$3&gt;(A17stdlife+$E286),(Input!$G$159*(1+rvanilla)^0.5)-SUM($G286:AL286),(Input!$G$159*(1+rvanilla)^0.5)/A17stdlife))</f>
        <v>0</v>
      </c>
      <c r="AN286" s="164">
        <f>IF(A17stdlife="n/a","n/a",IF(AN$3&gt;(A17stdlife+$E286),(Input!$G$159*(1+rvanilla)^0.5)-SUM($G286:AM286),(Input!$G$159*(1+rvanilla)^0.5)/A17stdlife))</f>
        <v>0</v>
      </c>
      <c r="AO286" s="164">
        <f>IF(A17stdlife="n/a","n/a",IF(AO$3&gt;(A17stdlife+$E286),(Input!$G$159*(1+rvanilla)^0.5)-SUM($G286:AN286),(Input!$G$159*(1+rvanilla)^0.5)/A17stdlife))</f>
        <v>0</v>
      </c>
      <c r="AP286" s="164">
        <f>IF(A17stdlife="n/a","n/a",IF(AP$3&gt;(A17stdlife+$E286),(Input!$G$159*(1+rvanilla)^0.5)-SUM($G286:AO286),(Input!$G$159*(1+rvanilla)^0.5)/A17stdlife))</f>
        <v>0</v>
      </c>
      <c r="AQ286" s="164">
        <f>IF(A17stdlife="n/a","n/a",IF(AQ$3&gt;(A17stdlife+$E286),(Input!$G$159*(1+rvanilla)^0.5)-SUM($G286:AP286),(Input!$G$159*(1+rvanilla)^0.5)/A17stdlife))</f>
        <v>0</v>
      </c>
      <c r="AR286" s="164">
        <f>IF(A17stdlife="n/a","n/a",IF(AR$3&gt;(A17stdlife+$E286),(Input!$G$159*(1+rvanilla)^0.5)-SUM($G286:AQ286),(Input!$G$159*(1+rvanilla)^0.5)/A17stdlife))</f>
        <v>0</v>
      </c>
      <c r="AS286" s="164">
        <f>IF(A17stdlife="n/a","n/a",IF(AS$3&gt;(A17stdlife+$E286),(Input!$G$159*(1+rvanilla)^0.5)-SUM($G286:AR286),(Input!$G$159*(1+rvanilla)^0.5)/A17stdlife))</f>
        <v>0</v>
      </c>
      <c r="AT286" s="164">
        <f>IF(A17stdlife="n/a","n/a",IF(AT$3&gt;(A17stdlife+$E286),(Input!$G$159*(1+rvanilla)^0.5)-SUM($G286:AS286),(Input!$G$159*(1+rvanilla)^0.5)/A17stdlife))</f>
        <v>0</v>
      </c>
      <c r="AU286" s="164">
        <f>IF(A17stdlife="n/a","n/a",IF(AU$3&gt;(A17stdlife+$E286),(Input!$G$159*(1+rvanilla)^0.5)-SUM($G286:AT286),(Input!$G$159*(1+rvanilla)^0.5)/A17stdlife))</f>
        <v>0</v>
      </c>
      <c r="AV286" s="164">
        <f>IF(A17stdlife="n/a","n/a",IF(AV$3&gt;(A17stdlife+$E286),(Input!$G$159*(1+rvanilla)^0.5)-SUM($G286:AU286),(Input!$G$159*(1+rvanilla)^0.5)/A17stdlife))</f>
        <v>0</v>
      </c>
      <c r="AW286" s="164">
        <f>IF(A17stdlife="n/a","n/a",IF(AW$3&gt;(A17stdlife+$E286),(Input!$G$159*(1+rvanilla)^0.5)-SUM($G286:AV286),(Input!$G$159*(1+rvanilla)^0.5)/A17stdlife))</f>
        <v>0</v>
      </c>
      <c r="AX286" s="164">
        <f>IF(A17stdlife="n/a","n/a",IF(AX$3&gt;(A17stdlife+$E286),(Input!$G$159*(1+rvanilla)^0.5)-SUM($G286:AW286),(Input!$G$159*(1+rvanilla)^0.5)/A17stdlife))</f>
        <v>0</v>
      </c>
      <c r="AY286" s="164">
        <f>IF(A17stdlife="n/a","n/a",IF(AY$3&gt;(A17stdlife+$E286),(Input!$G$159*(1+rvanilla)^0.5)-SUM($G286:AX286),(Input!$G$159*(1+rvanilla)^0.5)/A17stdlife))</f>
        <v>0</v>
      </c>
      <c r="AZ286" s="164">
        <f>IF(A17stdlife="n/a","n/a",IF(AZ$3&gt;(A17stdlife+$E286),(Input!$G$159*(1+rvanilla)^0.5)-SUM($G286:AY286),(Input!$G$159*(1+rvanilla)^0.5)/A17stdlife))</f>
        <v>0</v>
      </c>
      <c r="BA286" s="164">
        <f>IF(A17stdlife="n/a","n/a",IF(BA$3&gt;(A17stdlife+$E286),(Input!$G$159*(1+rvanilla)^0.5)-SUM($G286:AZ286),(Input!$G$159*(1+rvanilla)^0.5)/A17stdlife))</f>
        <v>0</v>
      </c>
      <c r="BB286" s="164">
        <f>IF(A17stdlife="n/a","n/a",IF(BB$3&gt;(A17stdlife+$E286),(Input!$G$159*(1+rvanilla)^0.5)-SUM($G286:BA286),(Input!$G$159*(1+rvanilla)^0.5)/A17stdlife))</f>
        <v>0</v>
      </c>
      <c r="BC286" s="164">
        <f>IF(A17stdlife="n/a","n/a",IF(BC$3&gt;(A17stdlife+$E286),(Input!$G$159*(1+rvanilla)^0.5)-SUM($G286:BB286),(Input!$G$159*(1+rvanilla)^0.5)/A17stdlife))</f>
        <v>0</v>
      </c>
      <c r="BD286" s="164">
        <f>IF(A17stdlife="n/a","n/a",IF(BD$3&gt;(A17stdlife+$E286),(Input!$G$159*(1+rvanilla)^0.5)-SUM($G286:BC286),(Input!$G$159*(1+rvanilla)^0.5)/A17stdlife))</f>
        <v>0</v>
      </c>
      <c r="BE286" s="164">
        <f>IF(A17stdlife="n/a","n/a",IF(BE$3&gt;(A17stdlife+$E286),(Input!$G$159*(1+rvanilla)^0.5)-SUM($G286:BD286),(Input!$G$159*(1+rvanilla)^0.5)/A17stdlife))</f>
        <v>0</v>
      </c>
      <c r="BF286" s="164">
        <f>IF(A17stdlife="n/a","n/a",IF(BF$3&gt;(A17stdlife+$E286),(Input!$G$159*(1+rvanilla)^0.5)-SUM($G286:BE286),(Input!$G$159*(1+rvanilla)^0.5)/A17stdlife))</f>
        <v>0</v>
      </c>
      <c r="BG286" s="164">
        <f>IF(A17stdlife="n/a","n/a",IF(BG$3&gt;(A17stdlife+$E286),(Input!$G$159*(1+rvanilla)^0.5)-SUM($G286:BF286),(Input!$G$159*(1+rvanilla)^0.5)/A17stdlife))</f>
        <v>0</v>
      </c>
      <c r="BH286" s="164">
        <f>IF(A17stdlife="n/a","n/a",IF(BH$3&gt;(A17stdlife+$E286),(Input!$G$159*(1+rvanilla)^0.5)-SUM($G286:BG286),(Input!$G$159*(1+rvanilla)^0.5)/A17stdlife))</f>
        <v>0</v>
      </c>
      <c r="BI286" s="164">
        <f>IF(A17stdlife="n/a","n/a",IF(BI$3&gt;(A17stdlife+$E286),(Input!$G$159*(1+rvanilla)^0.5)-SUM($G286:BH286),(Input!$G$159*(1+rvanilla)^0.5)/A17stdlife))</f>
        <v>0</v>
      </c>
      <c r="BJ286" s="18"/>
      <c r="BK286" s="18"/>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idden="1" outlineLevel="2">
      <c r="A287" s="18"/>
      <c r="B287" s="18"/>
      <c r="C287" s="36"/>
      <c r="D287" s="479"/>
      <c r="E287" s="283">
        <v>2</v>
      </c>
      <c r="F287" s="38"/>
      <c r="G287" s="391"/>
      <c r="H287" s="307"/>
      <c r="I287" s="164">
        <f>IF(A17stdlife="n/a","n/a",IF(I$3&gt;(A17stdlife+$E287),(Input!$H$159*(1+rvanilla)^0.5)-SUM($H287:H287),(Input!$H$159*(1+rvanilla)^0.5)/A17stdlife))</f>
        <v>1.011060869915503</v>
      </c>
      <c r="J287" s="164">
        <f>IF(A17stdlife="n/a","n/a",IF(J$3&gt;(A17stdlife+$E287),(Input!$H$159*(1+rvanilla)^0.5)-SUM($H287:I287),(Input!$H$159*(1+rvanilla)^0.5)/A17stdlife))</f>
        <v>1.011060869915503</v>
      </c>
      <c r="K287" s="164">
        <f>IF(A17stdlife="n/a","n/a",IF(K$3&gt;(A17stdlife+$E287),(Input!$H$159*(1+rvanilla)^0.5)-SUM($H287:J287),(Input!$H$159*(1+rvanilla)^0.5)/A17stdlife))</f>
        <v>1.011060869915503</v>
      </c>
      <c r="L287" s="164">
        <f>IF(A17stdlife="n/a","n/a",IF(L$3&gt;(A17stdlife+$E287),(Input!$H$159*(1+rvanilla)^0.5)-SUM($H287:K287),(Input!$H$159*(1+rvanilla)^0.5)/A17stdlife))</f>
        <v>1.011060869915503</v>
      </c>
      <c r="M287" s="164">
        <f>IF(A17stdlife="n/a","n/a",IF(M$3&gt;(A17stdlife+$E287),(Input!$H$159*(1+rvanilla)^0.5)-SUM($H287:L287),(Input!$H$159*(1+rvanilla)^0.5)/A17stdlife))</f>
        <v>1.011060869915503</v>
      </c>
      <c r="N287" s="164">
        <f>IF(A17stdlife="n/a","n/a",IF(N$3&gt;(A17stdlife+$E287),(Input!$H$159*(1+rvanilla)^0.5)-SUM($H287:M287),(Input!$H$159*(1+rvanilla)^0.5)/A17stdlife))</f>
        <v>1.011060869915503</v>
      </c>
      <c r="O287" s="164">
        <f>IF(A17stdlife="n/a","n/a",IF(O$3&gt;(A17stdlife+$E287),(Input!$H$159*(1+rvanilla)^0.5)-SUM($H287:N287),(Input!$H$159*(1+rvanilla)^0.5)/A17stdlife))</f>
        <v>1.011060869915503</v>
      </c>
      <c r="P287" s="164">
        <f>IF(A17stdlife="n/a","n/a",IF(P$3&gt;(A17stdlife+$E287),(Input!$H$159*(1+rvanilla)^0.5)-SUM($H287:O287),(Input!$H$159*(1+rvanilla)^0.5)/A17stdlife))</f>
        <v>8.8817841970012523E-16</v>
      </c>
      <c r="Q287" s="164">
        <f>IF(A17stdlife="n/a","n/a",IF(Q$3&gt;(A17stdlife+$E287),(Input!$H$159*(1+rvanilla)^0.5)-SUM($H287:P287),(Input!$H$159*(1+rvanilla)^0.5)/A17stdlife))</f>
        <v>0</v>
      </c>
      <c r="R287" s="164">
        <f>IF(A17stdlife="n/a","n/a",IF(R$3&gt;(A17stdlife+$E287),(Input!$H$159*(1+rvanilla)^0.5)-SUM($H287:Q287),(Input!$H$159*(1+rvanilla)^0.5)/A17stdlife))</f>
        <v>0</v>
      </c>
      <c r="S287" s="164">
        <f>IF(A17stdlife="n/a","n/a",IF(S$3&gt;(A17stdlife+$E287),(Input!$H$159*(1+rvanilla)^0.5)-SUM($H287:R287),(Input!$H$159*(1+rvanilla)^0.5)/A17stdlife))</f>
        <v>0</v>
      </c>
      <c r="T287" s="164">
        <f>IF(A17stdlife="n/a","n/a",IF(T$3&gt;(A17stdlife+$E287),(Input!$H$159*(1+rvanilla)^0.5)-SUM($H287:S287),(Input!$H$159*(1+rvanilla)^0.5)/A17stdlife))</f>
        <v>0</v>
      </c>
      <c r="U287" s="164">
        <f>IF(A17stdlife="n/a","n/a",IF(U$3&gt;(A17stdlife+$E287),(Input!$H$159*(1+rvanilla)^0.5)-SUM($H287:T287),(Input!$H$159*(1+rvanilla)^0.5)/A17stdlife))</f>
        <v>0</v>
      </c>
      <c r="V287" s="164">
        <f>IF(A17stdlife="n/a","n/a",IF(V$3&gt;(A17stdlife+$E287),(Input!$H$159*(1+rvanilla)^0.5)-SUM($H287:U287),(Input!$H$159*(1+rvanilla)^0.5)/A17stdlife))</f>
        <v>0</v>
      </c>
      <c r="W287" s="164">
        <f>IF(A17stdlife="n/a","n/a",IF(W$3&gt;(A17stdlife+$E287),(Input!$H$159*(1+rvanilla)^0.5)-SUM($H287:V287),(Input!$H$159*(1+rvanilla)^0.5)/A17stdlife))</f>
        <v>0</v>
      </c>
      <c r="X287" s="164">
        <f>IF(A17stdlife="n/a","n/a",IF(X$3&gt;(A17stdlife+$E287),(Input!$H$159*(1+rvanilla)^0.5)-SUM($H287:W287),(Input!$H$159*(1+rvanilla)^0.5)/A17stdlife))</f>
        <v>0</v>
      </c>
      <c r="Y287" s="164">
        <f>IF(A17stdlife="n/a","n/a",IF(Y$3&gt;(A17stdlife+$E287),(Input!$H$159*(1+rvanilla)^0.5)-SUM($H287:X287),(Input!$H$159*(1+rvanilla)^0.5)/A17stdlife))</f>
        <v>0</v>
      </c>
      <c r="Z287" s="164">
        <f>IF(A17stdlife="n/a","n/a",IF(Z$3&gt;(A17stdlife+$E287),(Input!$H$159*(1+rvanilla)^0.5)-SUM($H287:Y287),(Input!$H$159*(1+rvanilla)^0.5)/A17stdlife))</f>
        <v>0</v>
      </c>
      <c r="AA287" s="164">
        <f>IF(A17stdlife="n/a","n/a",IF(AA$3&gt;(A17stdlife+$E287),(Input!$H$159*(1+rvanilla)^0.5)-SUM($H287:Z287),(Input!$H$159*(1+rvanilla)^0.5)/A17stdlife))</f>
        <v>0</v>
      </c>
      <c r="AB287" s="164">
        <f>IF(A17stdlife="n/a","n/a",IF(AB$3&gt;(A17stdlife+$E287),(Input!$H$159*(1+rvanilla)^0.5)-SUM($H287:AA287),(Input!$H$159*(1+rvanilla)^0.5)/A17stdlife))</f>
        <v>0</v>
      </c>
      <c r="AC287" s="164">
        <f>IF(A17stdlife="n/a","n/a",IF(AC$3&gt;(A17stdlife+$E287),(Input!$H$159*(1+rvanilla)^0.5)-SUM($H287:AB287),(Input!$H$159*(1+rvanilla)^0.5)/A17stdlife))</f>
        <v>0</v>
      </c>
      <c r="AD287" s="164">
        <f>IF(A17stdlife="n/a","n/a",IF(AD$3&gt;(A17stdlife+$E287),(Input!$H$159*(1+rvanilla)^0.5)-SUM($H287:AC287),(Input!$H$159*(1+rvanilla)^0.5)/A17stdlife))</f>
        <v>0</v>
      </c>
      <c r="AE287" s="164">
        <f>IF(A17stdlife="n/a","n/a",IF(AE$3&gt;(A17stdlife+$E287),(Input!$H$159*(1+rvanilla)^0.5)-SUM($H287:AD287),(Input!$H$159*(1+rvanilla)^0.5)/A17stdlife))</f>
        <v>0</v>
      </c>
      <c r="AF287" s="164">
        <f>IF(A17stdlife="n/a","n/a",IF(AF$3&gt;(A17stdlife+$E287),(Input!$H$159*(1+rvanilla)^0.5)-SUM($H287:AE287),(Input!$H$159*(1+rvanilla)^0.5)/A17stdlife))</f>
        <v>0</v>
      </c>
      <c r="AG287" s="164">
        <f>IF(A17stdlife="n/a","n/a",IF(AG$3&gt;(A17stdlife+$E287),(Input!$H$159*(1+rvanilla)^0.5)-SUM($H287:AF287),(Input!$H$159*(1+rvanilla)^0.5)/A17stdlife))</f>
        <v>0</v>
      </c>
      <c r="AH287" s="164">
        <f>IF(A17stdlife="n/a","n/a",IF(AH$3&gt;(A17stdlife+$E287),(Input!$H$159*(1+rvanilla)^0.5)-SUM($H287:AG287),(Input!$H$159*(1+rvanilla)^0.5)/A17stdlife))</f>
        <v>0</v>
      </c>
      <c r="AI287" s="164">
        <f>IF(A17stdlife="n/a","n/a",IF(AI$3&gt;(A17stdlife+$E287),(Input!$H$159*(1+rvanilla)^0.5)-SUM($H287:AH287),(Input!$H$159*(1+rvanilla)^0.5)/A17stdlife))</f>
        <v>0</v>
      </c>
      <c r="AJ287" s="164">
        <f>IF(A17stdlife="n/a","n/a",IF(AJ$3&gt;(A17stdlife+$E287),(Input!$H$159*(1+rvanilla)^0.5)-SUM($H287:AI287),(Input!$H$159*(1+rvanilla)^0.5)/A17stdlife))</f>
        <v>0</v>
      </c>
      <c r="AK287" s="164">
        <f>IF(A17stdlife="n/a","n/a",IF(AK$3&gt;(A17stdlife+$E287),(Input!$H$159*(1+rvanilla)^0.5)-SUM($H287:AJ287),(Input!$H$159*(1+rvanilla)^0.5)/A17stdlife))</f>
        <v>0</v>
      </c>
      <c r="AL287" s="164">
        <f>IF(A17stdlife="n/a","n/a",IF(AL$3&gt;(A17stdlife+$E287),(Input!$H$159*(1+rvanilla)^0.5)-SUM($H287:AK287),(Input!$H$159*(1+rvanilla)^0.5)/A17stdlife))</f>
        <v>0</v>
      </c>
      <c r="AM287" s="164">
        <f>IF(A17stdlife="n/a","n/a",IF(AM$3&gt;(A17stdlife+$E287),(Input!$H$159*(1+rvanilla)^0.5)-SUM($H287:AL287),(Input!$H$159*(1+rvanilla)^0.5)/A17stdlife))</f>
        <v>0</v>
      </c>
      <c r="AN287" s="164">
        <f>IF(A17stdlife="n/a","n/a",IF(AN$3&gt;(A17stdlife+$E287),(Input!$H$159*(1+rvanilla)^0.5)-SUM($H287:AM287),(Input!$H$159*(1+rvanilla)^0.5)/A17stdlife))</f>
        <v>0</v>
      </c>
      <c r="AO287" s="164">
        <f>IF(A17stdlife="n/a","n/a",IF(AO$3&gt;(A17stdlife+$E287),(Input!$H$159*(1+rvanilla)^0.5)-SUM($H287:AN287),(Input!$H$159*(1+rvanilla)^0.5)/A17stdlife))</f>
        <v>0</v>
      </c>
      <c r="AP287" s="164">
        <f>IF(A17stdlife="n/a","n/a",IF(AP$3&gt;(A17stdlife+$E287),(Input!$H$159*(1+rvanilla)^0.5)-SUM($H287:AO287),(Input!$H$159*(1+rvanilla)^0.5)/A17stdlife))</f>
        <v>0</v>
      </c>
      <c r="AQ287" s="164">
        <f>IF(A17stdlife="n/a","n/a",IF(AQ$3&gt;(A17stdlife+$E287),(Input!$H$159*(1+rvanilla)^0.5)-SUM($H287:AP287),(Input!$H$159*(1+rvanilla)^0.5)/A17stdlife))</f>
        <v>0</v>
      </c>
      <c r="AR287" s="164">
        <f>IF(A17stdlife="n/a","n/a",IF(AR$3&gt;(A17stdlife+$E287),(Input!$H$159*(1+rvanilla)^0.5)-SUM($H287:AQ287),(Input!$H$159*(1+rvanilla)^0.5)/A17stdlife))</f>
        <v>0</v>
      </c>
      <c r="AS287" s="164">
        <f>IF(A17stdlife="n/a","n/a",IF(AS$3&gt;(A17stdlife+$E287),(Input!$H$159*(1+rvanilla)^0.5)-SUM($H287:AR287),(Input!$H$159*(1+rvanilla)^0.5)/A17stdlife))</f>
        <v>0</v>
      </c>
      <c r="AT287" s="164">
        <f>IF(A17stdlife="n/a","n/a",IF(AT$3&gt;(A17stdlife+$E287),(Input!$H$159*(1+rvanilla)^0.5)-SUM($H287:AS287),(Input!$H$159*(1+rvanilla)^0.5)/A17stdlife))</f>
        <v>0</v>
      </c>
      <c r="AU287" s="164">
        <f>IF(A17stdlife="n/a","n/a",IF(AU$3&gt;(A17stdlife+$E287),(Input!$H$159*(1+rvanilla)^0.5)-SUM($H287:AT287),(Input!$H$159*(1+rvanilla)^0.5)/A17stdlife))</f>
        <v>0</v>
      </c>
      <c r="AV287" s="164">
        <f>IF(A17stdlife="n/a","n/a",IF(AV$3&gt;(A17stdlife+$E287),(Input!$H$159*(1+rvanilla)^0.5)-SUM($H287:AU287),(Input!$H$159*(1+rvanilla)^0.5)/A17stdlife))</f>
        <v>0</v>
      </c>
      <c r="AW287" s="164">
        <f>IF(A17stdlife="n/a","n/a",IF(AW$3&gt;(A17stdlife+$E287),(Input!$H$159*(1+rvanilla)^0.5)-SUM($H287:AV287),(Input!$H$159*(1+rvanilla)^0.5)/A17stdlife))</f>
        <v>0</v>
      </c>
      <c r="AX287" s="164">
        <f>IF(A17stdlife="n/a","n/a",IF(AX$3&gt;(A17stdlife+$E287),(Input!$H$159*(1+rvanilla)^0.5)-SUM($H287:AW287),(Input!$H$159*(1+rvanilla)^0.5)/A17stdlife))</f>
        <v>0</v>
      </c>
      <c r="AY287" s="164">
        <f>IF(A17stdlife="n/a","n/a",IF(AY$3&gt;(A17stdlife+$E287),(Input!$H$159*(1+rvanilla)^0.5)-SUM($H287:AX287),(Input!$H$159*(1+rvanilla)^0.5)/A17stdlife))</f>
        <v>0</v>
      </c>
      <c r="AZ287" s="164">
        <f>IF(A17stdlife="n/a","n/a",IF(AZ$3&gt;(A17stdlife+$E287),(Input!$H$159*(1+rvanilla)^0.5)-SUM($H287:AY287),(Input!$H$159*(1+rvanilla)^0.5)/A17stdlife))</f>
        <v>0</v>
      </c>
      <c r="BA287" s="164">
        <f>IF(A17stdlife="n/a","n/a",IF(BA$3&gt;(A17stdlife+$E287),(Input!$H$159*(1+rvanilla)^0.5)-SUM($H287:AZ287),(Input!$H$159*(1+rvanilla)^0.5)/A17stdlife))</f>
        <v>0</v>
      </c>
      <c r="BB287" s="164">
        <f>IF(A17stdlife="n/a","n/a",IF(BB$3&gt;(A17stdlife+$E287),(Input!$H$159*(1+rvanilla)^0.5)-SUM($H287:BA287),(Input!$H$159*(1+rvanilla)^0.5)/A17stdlife))</f>
        <v>0</v>
      </c>
      <c r="BC287" s="164">
        <f>IF(A17stdlife="n/a","n/a",IF(BC$3&gt;(A17stdlife+$E287),(Input!$H$159*(1+rvanilla)^0.5)-SUM($H287:BB287),(Input!$H$159*(1+rvanilla)^0.5)/A17stdlife))</f>
        <v>0</v>
      </c>
      <c r="BD287" s="164">
        <f>IF(A17stdlife="n/a","n/a",IF(BD$3&gt;(A17stdlife+$E287),(Input!$H$159*(1+rvanilla)^0.5)-SUM($H287:BC287),(Input!$H$159*(1+rvanilla)^0.5)/A17stdlife))</f>
        <v>0</v>
      </c>
      <c r="BE287" s="164">
        <f>IF(A17stdlife="n/a","n/a",IF(BE$3&gt;(A17stdlife+$E287),(Input!$H$159*(1+rvanilla)^0.5)-SUM($H287:BD287),(Input!$H$159*(1+rvanilla)^0.5)/A17stdlife))</f>
        <v>0</v>
      </c>
      <c r="BF287" s="164">
        <f>IF(A17stdlife="n/a","n/a",IF(BF$3&gt;(A17stdlife+$E287),(Input!$H$159*(1+rvanilla)^0.5)-SUM($H287:BE287),(Input!$H$159*(1+rvanilla)^0.5)/A17stdlife))</f>
        <v>0</v>
      </c>
      <c r="BG287" s="164">
        <f>IF(A17stdlife="n/a","n/a",IF(BG$3&gt;(A17stdlife+$E287),(Input!$H$159*(1+rvanilla)^0.5)-SUM($H287:BF287),(Input!$H$159*(1+rvanilla)^0.5)/A17stdlife))</f>
        <v>0</v>
      </c>
      <c r="BH287" s="164">
        <f>IF(A17stdlife="n/a","n/a",IF(BH$3&gt;(A17stdlife+$E287),(Input!$H$159*(1+rvanilla)^0.5)-SUM($H287:BG287),(Input!$H$159*(1+rvanilla)^0.5)/A17stdlife))</f>
        <v>0</v>
      </c>
      <c r="BI287" s="164">
        <f>IF(A17stdlife="n/a","n/a",IF(BI$3&gt;(A17stdlife+$E287),(Input!$H$159*(1+rvanilla)^0.5)-SUM($H287:BH287),(Input!$H$159*(1+rvanilla)^0.5)/A17stdlife))</f>
        <v>0</v>
      </c>
      <c r="BJ287" s="18"/>
      <c r="BK287" s="18"/>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idden="1" outlineLevel="2">
      <c r="A288" s="18"/>
      <c r="B288" s="18"/>
      <c r="C288" s="36"/>
      <c r="D288" s="479"/>
      <c r="E288" s="283">
        <v>3</v>
      </c>
      <c r="F288" s="38"/>
      <c r="G288" s="391"/>
      <c r="H288" s="308"/>
      <c r="I288" s="307"/>
      <c r="J288" s="164">
        <f>IF(A17stdlife="n/a","n/a",IF(J$3&gt;(A17stdlife+$E288),(Input!$I$159*(1+rvanilla)^0.5)-SUM($I288:I288),(Input!$I$159*(1+rvanilla)^0.5)/A17stdlife))</f>
        <v>0.63756541434656611</v>
      </c>
      <c r="K288" s="164">
        <f>IF(A17stdlife="n/a","n/a",IF(K$3&gt;(A17stdlife+$E288),(Input!$I$159*(1+rvanilla)^0.5)-SUM($I288:J288),(Input!$I$159*(1+rvanilla)^0.5)/A17stdlife))</f>
        <v>0.63756541434656611</v>
      </c>
      <c r="L288" s="164">
        <f>IF(A17stdlife="n/a","n/a",IF(L$3&gt;(A17stdlife+$E288),(Input!$I$159*(1+rvanilla)^0.5)-SUM($I288:K288),(Input!$I$159*(1+rvanilla)^0.5)/A17stdlife))</f>
        <v>0.63756541434656611</v>
      </c>
      <c r="M288" s="164">
        <f>IF(A17stdlife="n/a","n/a",IF(M$3&gt;(A17stdlife+$E288),(Input!$I$159*(1+rvanilla)^0.5)-SUM($I288:L288),(Input!$I$159*(1+rvanilla)^0.5)/A17stdlife))</f>
        <v>0.63756541434656611</v>
      </c>
      <c r="N288" s="164">
        <f>IF(A17stdlife="n/a","n/a",IF(N$3&gt;(A17stdlife+$E288),(Input!$I$159*(1+rvanilla)^0.5)-SUM($I288:M288),(Input!$I$159*(1+rvanilla)^0.5)/A17stdlife))</f>
        <v>0.63756541434656611</v>
      </c>
      <c r="O288" s="164">
        <f>IF(A17stdlife="n/a","n/a",IF(O$3&gt;(A17stdlife+$E288),(Input!$I$159*(1+rvanilla)^0.5)-SUM($I288:N288),(Input!$I$159*(1+rvanilla)^0.5)/A17stdlife))</f>
        <v>0.63756541434656611</v>
      </c>
      <c r="P288" s="164">
        <f>IF(A17stdlife="n/a","n/a",IF(P$3&gt;(A17stdlife+$E288),(Input!$I$159*(1+rvanilla)^0.5)-SUM($I288:O288),(Input!$I$159*(1+rvanilla)^0.5)/A17stdlife))</f>
        <v>0.63756541434656611</v>
      </c>
      <c r="Q288" s="164">
        <f>IF(A17stdlife="n/a","n/a",IF(Q$3&gt;(A17stdlife+$E288),(Input!$I$159*(1+rvanilla)^0.5)-SUM($I288:P288),(Input!$I$159*(1+rvanilla)^0.5)/A17stdlife))</f>
        <v>-8.8817841970012523E-16</v>
      </c>
      <c r="R288" s="164">
        <f>IF(A17stdlife="n/a","n/a",IF(R$3&gt;(A17stdlife+$E288),(Input!$I$159*(1+rvanilla)^0.5)-SUM($I288:Q288),(Input!$I$159*(1+rvanilla)^0.5)/A17stdlife))</f>
        <v>0</v>
      </c>
      <c r="S288" s="164">
        <f>IF(A17stdlife="n/a","n/a",IF(S$3&gt;(A17stdlife+$E288),(Input!$I$159*(1+rvanilla)^0.5)-SUM($I288:R288),(Input!$I$159*(1+rvanilla)^0.5)/A17stdlife))</f>
        <v>0</v>
      </c>
      <c r="T288" s="164">
        <f>IF(A17stdlife="n/a","n/a",IF(T$3&gt;(A17stdlife+$E288),(Input!$I$159*(1+rvanilla)^0.5)-SUM($I288:S288),(Input!$I$159*(1+rvanilla)^0.5)/A17stdlife))</f>
        <v>0</v>
      </c>
      <c r="U288" s="164">
        <f>IF(A17stdlife="n/a","n/a",IF(U$3&gt;(A17stdlife+$E288),(Input!$I$159*(1+rvanilla)^0.5)-SUM($I288:T288),(Input!$I$159*(1+rvanilla)^0.5)/A17stdlife))</f>
        <v>0</v>
      </c>
      <c r="V288" s="164">
        <f>IF(A17stdlife="n/a","n/a",IF(V$3&gt;(A17stdlife+$E288),(Input!$I$159*(1+rvanilla)^0.5)-SUM($I288:U288),(Input!$I$159*(1+rvanilla)^0.5)/A17stdlife))</f>
        <v>0</v>
      </c>
      <c r="W288" s="164">
        <f>IF(A17stdlife="n/a","n/a",IF(W$3&gt;(A17stdlife+$E288),(Input!$I$159*(1+rvanilla)^0.5)-SUM($I288:V288),(Input!$I$159*(1+rvanilla)^0.5)/A17stdlife))</f>
        <v>0</v>
      </c>
      <c r="X288" s="164">
        <f>IF(A17stdlife="n/a","n/a",IF(X$3&gt;(A17stdlife+$E288),(Input!$I$159*(1+rvanilla)^0.5)-SUM($I288:W288),(Input!$I$159*(1+rvanilla)^0.5)/A17stdlife))</f>
        <v>0</v>
      </c>
      <c r="Y288" s="164">
        <f>IF(A17stdlife="n/a","n/a",IF(Y$3&gt;(A17stdlife+$E288),(Input!$I$159*(1+rvanilla)^0.5)-SUM($I288:X288),(Input!$I$159*(1+rvanilla)^0.5)/A17stdlife))</f>
        <v>0</v>
      </c>
      <c r="Z288" s="164">
        <f>IF(A17stdlife="n/a","n/a",IF(Z$3&gt;(A17stdlife+$E288),(Input!$I$159*(1+rvanilla)^0.5)-SUM($I288:Y288),(Input!$I$159*(1+rvanilla)^0.5)/A17stdlife))</f>
        <v>0</v>
      </c>
      <c r="AA288" s="164">
        <f>IF(A17stdlife="n/a","n/a",IF(AA$3&gt;(A17stdlife+$E288),(Input!$I$159*(1+rvanilla)^0.5)-SUM($I288:Z288),(Input!$I$159*(1+rvanilla)^0.5)/A17stdlife))</f>
        <v>0</v>
      </c>
      <c r="AB288" s="164">
        <f>IF(A17stdlife="n/a","n/a",IF(AB$3&gt;(A17stdlife+$E288),(Input!$I$159*(1+rvanilla)^0.5)-SUM($I288:AA288),(Input!$I$159*(1+rvanilla)^0.5)/A17stdlife))</f>
        <v>0</v>
      </c>
      <c r="AC288" s="164">
        <f>IF(A17stdlife="n/a","n/a",IF(AC$3&gt;(A17stdlife+$E288),(Input!$I$159*(1+rvanilla)^0.5)-SUM($I288:AB288),(Input!$I$159*(1+rvanilla)^0.5)/A17stdlife))</f>
        <v>0</v>
      </c>
      <c r="AD288" s="164">
        <f>IF(A17stdlife="n/a","n/a",IF(AD$3&gt;(A17stdlife+$E288),(Input!$I$159*(1+rvanilla)^0.5)-SUM($I288:AC288),(Input!$I$159*(1+rvanilla)^0.5)/A17stdlife))</f>
        <v>0</v>
      </c>
      <c r="AE288" s="164">
        <f>IF(A17stdlife="n/a","n/a",IF(AE$3&gt;(A17stdlife+$E288),(Input!$I$159*(1+rvanilla)^0.5)-SUM($I288:AD288),(Input!$I$159*(1+rvanilla)^0.5)/A17stdlife))</f>
        <v>0</v>
      </c>
      <c r="AF288" s="164">
        <f>IF(A17stdlife="n/a","n/a",IF(AF$3&gt;(A17stdlife+$E288),(Input!$I$159*(1+rvanilla)^0.5)-SUM($I288:AE288),(Input!$I$159*(1+rvanilla)^0.5)/A17stdlife))</f>
        <v>0</v>
      </c>
      <c r="AG288" s="164">
        <f>IF(A17stdlife="n/a","n/a",IF(AG$3&gt;(A17stdlife+$E288),(Input!$I$159*(1+rvanilla)^0.5)-SUM($I288:AF288),(Input!$I$159*(1+rvanilla)^0.5)/A17stdlife))</f>
        <v>0</v>
      </c>
      <c r="AH288" s="164">
        <f>IF(A17stdlife="n/a","n/a",IF(AH$3&gt;(A17stdlife+$E288),(Input!$I$159*(1+rvanilla)^0.5)-SUM($I288:AG288),(Input!$I$159*(1+rvanilla)^0.5)/A17stdlife))</f>
        <v>0</v>
      </c>
      <c r="AI288" s="164">
        <f>IF(A17stdlife="n/a","n/a",IF(AI$3&gt;(A17stdlife+$E288),(Input!$I$159*(1+rvanilla)^0.5)-SUM($I288:AH288),(Input!$I$159*(1+rvanilla)^0.5)/A17stdlife))</f>
        <v>0</v>
      </c>
      <c r="AJ288" s="164">
        <f>IF(A17stdlife="n/a","n/a",IF(AJ$3&gt;(A17stdlife+$E288),(Input!$I$159*(1+rvanilla)^0.5)-SUM($I288:AI288),(Input!$I$159*(1+rvanilla)^0.5)/A17stdlife))</f>
        <v>0</v>
      </c>
      <c r="AK288" s="164">
        <f>IF(A17stdlife="n/a","n/a",IF(AK$3&gt;(A17stdlife+$E288),(Input!$I$159*(1+rvanilla)^0.5)-SUM($I288:AJ288),(Input!$I$159*(1+rvanilla)^0.5)/A17stdlife))</f>
        <v>0</v>
      </c>
      <c r="AL288" s="164">
        <f>IF(A17stdlife="n/a","n/a",IF(AL$3&gt;(A17stdlife+$E288),(Input!$I$159*(1+rvanilla)^0.5)-SUM($I288:AK288),(Input!$I$159*(1+rvanilla)^0.5)/A17stdlife))</f>
        <v>0</v>
      </c>
      <c r="AM288" s="164">
        <f>IF(A17stdlife="n/a","n/a",IF(AM$3&gt;(A17stdlife+$E288),(Input!$I$159*(1+rvanilla)^0.5)-SUM($I288:AL288),(Input!$I$159*(1+rvanilla)^0.5)/A17stdlife))</f>
        <v>0</v>
      </c>
      <c r="AN288" s="164">
        <f>IF(A17stdlife="n/a","n/a",IF(AN$3&gt;(A17stdlife+$E288),(Input!$I$159*(1+rvanilla)^0.5)-SUM($I288:AM288),(Input!$I$159*(1+rvanilla)^0.5)/A17stdlife))</f>
        <v>0</v>
      </c>
      <c r="AO288" s="164">
        <f>IF(A17stdlife="n/a","n/a",IF(AO$3&gt;(A17stdlife+$E288),(Input!$I$159*(1+rvanilla)^0.5)-SUM($I288:AN288),(Input!$I$159*(1+rvanilla)^0.5)/A17stdlife))</f>
        <v>0</v>
      </c>
      <c r="AP288" s="164">
        <f>IF(A17stdlife="n/a","n/a",IF(AP$3&gt;(A17stdlife+$E288),(Input!$I$159*(1+rvanilla)^0.5)-SUM($I288:AO288),(Input!$I$159*(1+rvanilla)^0.5)/A17stdlife))</f>
        <v>0</v>
      </c>
      <c r="AQ288" s="164">
        <f>IF(A17stdlife="n/a","n/a",IF(AQ$3&gt;(A17stdlife+$E288),(Input!$I$159*(1+rvanilla)^0.5)-SUM($I288:AP288),(Input!$I$159*(1+rvanilla)^0.5)/A17stdlife))</f>
        <v>0</v>
      </c>
      <c r="AR288" s="164">
        <f>IF(A17stdlife="n/a","n/a",IF(AR$3&gt;(A17stdlife+$E288),(Input!$I$159*(1+rvanilla)^0.5)-SUM($I288:AQ288),(Input!$I$159*(1+rvanilla)^0.5)/A17stdlife))</f>
        <v>0</v>
      </c>
      <c r="AS288" s="164">
        <f>IF(A17stdlife="n/a","n/a",IF(AS$3&gt;(A17stdlife+$E288),(Input!$I$159*(1+rvanilla)^0.5)-SUM($I288:AR288),(Input!$I$159*(1+rvanilla)^0.5)/A17stdlife))</f>
        <v>0</v>
      </c>
      <c r="AT288" s="164">
        <f>IF(A17stdlife="n/a","n/a",IF(AT$3&gt;(A17stdlife+$E288),(Input!$I$159*(1+rvanilla)^0.5)-SUM($I288:AS288),(Input!$I$159*(1+rvanilla)^0.5)/A17stdlife))</f>
        <v>0</v>
      </c>
      <c r="AU288" s="164">
        <f>IF(A17stdlife="n/a","n/a",IF(AU$3&gt;(A17stdlife+$E288),(Input!$I$159*(1+rvanilla)^0.5)-SUM($I288:AT288),(Input!$I$159*(1+rvanilla)^0.5)/A17stdlife))</f>
        <v>0</v>
      </c>
      <c r="AV288" s="164">
        <f>IF(A17stdlife="n/a","n/a",IF(AV$3&gt;(A17stdlife+$E288),(Input!$I$159*(1+rvanilla)^0.5)-SUM($I288:AU288),(Input!$I$159*(1+rvanilla)^0.5)/A17stdlife))</f>
        <v>0</v>
      </c>
      <c r="AW288" s="164">
        <f>IF(A17stdlife="n/a","n/a",IF(AW$3&gt;(A17stdlife+$E288),(Input!$I$159*(1+rvanilla)^0.5)-SUM($I288:AV288),(Input!$I$159*(1+rvanilla)^0.5)/A17stdlife))</f>
        <v>0</v>
      </c>
      <c r="AX288" s="164">
        <f>IF(A17stdlife="n/a","n/a",IF(AX$3&gt;(A17stdlife+$E288),(Input!$I$159*(1+rvanilla)^0.5)-SUM($I288:AW288),(Input!$I$159*(1+rvanilla)^0.5)/A17stdlife))</f>
        <v>0</v>
      </c>
      <c r="AY288" s="164">
        <f>IF(A17stdlife="n/a","n/a",IF(AY$3&gt;(A17stdlife+$E288),(Input!$I$159*(1+rvanilla)^0.5)-SUM($I288:AX288),(Input!$I$159*(1+rvanilla)^0.5)/A17stdlife))</f>
        <v>0</v>
      </c>
      <c r="AZ288" s="164">
        <f>IF(A17stdlife="n/a","n/a",IF(AZ$3&gt;(A17stdlife+$E288),(Input!$I$159*(1+rvanilla)^0.5)-SUM($I288:AY288),(Input!$I$159*(1+rvanilla)^0.5)/A17stdlife))</f>
        <v>0</v>
      </c>
      <c r="BA288" s="164">
        <f>IF(A17stdlife="n/a","n/a",IF(BA$3&gt;(A17stdlife+$E288),(Input!$I$159*(1+rvanilla)^0.5)-SUM($I288:AZ288),(Input!$I$159*(1+rvanilla)^0.5)/A17stdlife))</f>
        <v>0</v>
      </c>
      <c r="BB288" s="164">
        <f>IF(A17stdlife="n/a","n/a",IF(BB$3&gt;(A17stdlife+$E288),(Input!$I$159*(1+rvanilla)^0.5)-SUM($I288:BA288),(Input!$I$159*(1+rvanilla)^0.5)/A17stdlife))</f>
        <v>0</v>
      </c>
      <c r="BC288" s="164">
        <f>IF(A17stdlife="n/a","n/a",IF(BC$3&gt;(A17stdlife+$E288),(Input!$I$159*(1+rvanilla)^0.5)-SUM($I288:BB288),(Input!$I$159*(1+rvanilla)^0.5)/A17stdlife))</f>
        <v>0</v>
      </c>
      <c r="BD288" s="164">
        <f>IF(A17stdlife="n/a","n/a",IF(BD$3&gt;(A17stdlife+$E288),(Input!$I$159*(1+rvanilla)^0.5)-SUM($I288:BC288),(Input!$I$159*(1+rvanilla)^0.5)/A17stdlife))</f>
        <v>0</v>
      </c>
      <c r="BE288" s="164">
        <f>IF(A17stdlife="n/a","n/a",IF(BE$3&gt;(A17stdlife+$E288),(Input!$I$159*(1+rvanilla)^0.5)-SUM($I288:BD288),(Input!$I$159*(1+rvanilla)^0.5)/A17stdlife))</f>
        <v>0</v>
      </c>
      <c r="BF288" s="164">
        <f>IF(A17stdlife="n/a","n/a",IF(BF$3&gt;(A17stdlife+$E288),(Input!$I$159*(1+rvanilla)^0.5)-SUM($I288:BE288),(Input!$I$159*(1+rvanilla)^0.5)/A17stdlife))</f>
        <v>0</v>
      </c>
      <c r="BG288" s="164">
        <f>IF(A17stdlife="n/a","n/a",IF(BG$3&gt;(A17stdlife+$E288),(Input!$I$159*(1+rvanilla)^0.5)-SUM($I288:BF288),(Input!$I$159*(1+rvanilla)^0.5)/A17stdlife))</f>
        <v>0</v>
      </c>
      <c r="BH288" s="164">
        <f>IF(A17stdlife="n/a","n/a",IF(BH$3&gt;(A17stdlife+$E288),(Input!$I$159*(1+rvanilla)^0.5)-SUM($I288:BG288),(Input!$I$159*(1+rvanilla)^0.5)/A17stdlife))</f>
        <v>0</v>
      </c>
      <c r="BI288" s="164">
        <f>IF(A17stdlife="n/a","n/a",IF(BI$3&gt;(A17stdlife+$E288),(Input!$I$159*(1+rvanilla)^0.5)-SUM($I288:BH288),(Input!$I$159*(1+rvanilla)^0.5)/A17stdlife))</f>
        <v>0</v>
      </c>
      <c r="BJ288" s="18"/>
      <c r="BK288" s="1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idden="1" outlineLevel="2">
      <c r="A289" s="18"/>
      <c r="B289" s="18"/>
      <c r="C289" s="36"/>
      <c r="D289" s="479"/>
      <c r="E289" s="283">
        <v>4</v>
      </c>
      <c r="F289" s="38"/>
      <c r="G289" s="391"/>
      <c r="H289" s="308"/>
      <c r="I289" s="308"/>
      <c r="J289" s="307"/>
      <c r="K289" s="164">
        <f>IF(A17stdlife="n/a","n/a",IF(K$3&gt;(A17stdlife+$E289),(Input!$J$159*(1+rvanilla)^0.5)-SUM($J289:J289),(Input!$J$159*(1+rvanilla)^0.5)/A17stdlife))</f>
        <v>0.38342695138503741</v>
      </c>
      <c r="L289" s="164">
        <f>IF(A17stdlife="n/a","n/a",IF(L$3&gt;(A17stdlife+$E289),(Input!$J$159*(1+rvanilla)^0.5)-SUM($J289:K289),(Input!$J$159*(1+rvanilla)^0.5)/A17stdlife))</f>
        <v>0.38342695138503741</v>
      </c>
      <c r="M289" s="164">
        <f>IF(A17stdlife="n/a","n/a",IF(M$3&gt;(A17stdlife+$E289),(Input!$J$159*(1+rvanilla)^0.5)-SUM($J289:L289),(Input!$J$159*(1+rvanilla)^0.5)/A17stdlife))</f>
        <v>0.38342695138503741</v>
      </c>
      <c r="N289" s="164">
        <f>IF(A17stdlife="n/a","n/a",IF(N$3&gt;(A17stdlife+$E289),(Input!$J$159*(1+rvanilla)^0.5)-SUM($J289:M289),(Input!$J$159*(1+rvanilla)^0.5)/A17stdlife))</f>
        <v>0.38342695138503741</v>
      </c>
      <c r="O289" s="164">
        <f>IF(A17stdlife="n/a","n/a",IF(O$3&gt;(A17stdlife+$E289),(Input!$J$159*(1+rvanilla)^0.5)-SUM($J289:N289),(Input!$J$159*(1+rvanilla)^0.5)/A17stdlife))</f>
        <v>0.38342695138503741</v>
      </c>
      <c r="P289" s="164">
        <f>IF(A17stdlife="n/a","n/a",IF(P$3&gt;(A17stdlife+$E289),(Input!$J$159*(1+rvanilla)^0.5)-SUM($J289:O289),(Input!$J$159*(1+rvanilla)^0.5)/A17stdlife))</f>
        <v>0.38342695138503741</v>
      </c>
      <c r="Q289" s="164">
        <f>IF(A17stdlife="n/a","n/a",IF(Q$3&gt;(A17stdlife+$E289),(Input!$J$159*(1+rvanilla)^0.5)-SUM($J289:P289),(Input!$J$159*(1+rvanilla)^0.5)/A17stdlife))</f>
        <v>0.38342695138503741</v>
      </c>
      <c r="R289" s="164">
        <f>IF(A17stdlife="n/a","n/a",IF(R$3&gt;(A17stdlife+$E289),(Input!$J$159*(1+rvanilla)^0.5)-SUM($J289:Q289),(Input!$J$159*(1+rvanilla)^0.5)/A17stdlife))</f>
        <v>0</v>
      </c>
      <c r="S289" s="164">
        <f>IF(A17stdlife="n/a","n/a",IF(S$3&gt;(A17stdlife+$E289),(Input!$J$159*(1+rvanilla)^0.5)-SUM($J289:R289),(Input!$J$159*(1+rvanilla)^0.5)/A17stdlife))</f>
        <v>0</v>
      </c>
      <c r="T289" s="164">
        <f>IF(A17stdlife="n/a","n/a",IF(T$3&gt;(A17stdlife+$E289),(Input!$J$159*(1+rvanilla)^0.5)-SUM($J289:S289),(Input!$J$159*(1+rvanilla)^0.5)/A17stdlife))</f>
        <v>0</v>
      </c>
      <c r="U289" s="164">
        <f>IF(A17stdlife="n/a","n/a",IF(U$3&gt;(A17stdlife+$E289),(Input!$J$159*(1+rvanilla)^0.5)-SUM($J289:T289),(Input!$J$159*(1+rvanilla)^0.5)/A17stdlife))</f>
        <v>0</v>
      </c>
      <c r="V289" s="164">
        <f>IF(A17stdlife="n/a","n/a",IF(V$3&gt;(A17stdlife+$E289),(Input!$J$159*(1+rvanilla)^0.5)-SUM($J289:U289),(Input!$J$159*(1+rvanilla)^0.5)/A17stdlife))</f>
        <v>0</v>
      </c>
      <c r="W289" s="164">
        <f>IF(A17stdlife="n/a","n/a",IF(W$3&gt;(A17stdlife+$E289),(Input!$J$159*(1+rvanilla)^0.5)-SUM($J289:V289),(Input!$J$159*(1+rvanilla)^0.5)/A17stdlife))</f>
        <v>0</v>
      </c>
      <c r="X289" s="164">
        <f>IF(A17stdlife="n/a","n/a",IF(X$3&gt;(A17stdlife+$E289),(Input!$J$159*(1+rvanilla)^0.5)-SUM($J289:W289),(Input!$J$159*(1+rvanilla)^0.5)/A17stdlife))</f>
        <v>0</v>
      </c>
      <c r="Y289" s="164">
        <f>IF(A17stdlife="n/a","n/a",IF(Y$3&gt;(A17stdlife+$E289),(Input!$J$159*(1+rvanilla)^0.5)-SUM($J289:X289),(Input!$J$159*(1+rvanilla)^0.5)/A17stdlife))</f>
        <v>0</v>
      </c>
      <c r="Z289" s="164">
        <f>IF(A17stdlife="n/a","n/a",IF(Z$3&gt;(A17stdlife+$E289),(Input!$J$159*(1+rvanilla)^0.5)-SUM($J289:Y289),(Input!$J$159*(1+rvanilla)^0.5)/A17stdlife))</f>
        <v>0</v>
      </c>
      <c r="AA289" s="164">
        <f>IF(A17stdlife="n/a","n/a",IF(AA$3&gt;(A17stdlife+$E289),(Input!$J$159*(1+rvanilla)^0.5)-SUM($J289:Z289),(Input!$J$159*(1+rvanilla)^0.5)/A17stdlife))</f>
        <v>0</v>
      </c>
      <c r="AB289" s="164">
        <f>IF(A17stdlife="n/a","n/a",IF(AB$3&gt;(A17stdlife+$E289),(Input!$J$159*(1+rvanilla)^0.5)-SUM($J289:AA289),(Input!$J$159*(1+rvanilla)^0.5)/A17stdlife))</f>
        <v>0</v>
      </c>
      <c r="AC289" s="164">
        <f>IF(A17stdlife="n/a","n/a",IF(AC$3&gt;(A17stdlife+$E289),(Input!$J$159*(1+rvanilla)^0.5)-SUM($J289:AB289),(Input!$J$159*(1+rvanilla)^0.5)/A17stdlife))</f>
        <v>0</v>
      </c>
      <c r="AD289" s="164">
        <f>IF(A17stdlife="n/a","n/a",IF(AD$3&gt;(A17stdlife+$E289),(Input!$J$159*(1+rvanilla)^0.5)-SUM($J289:AC289),(Input!$J$159*(1+rvanilla)^0.5)/A17stdlife))</f>
        <v>0</v>
      </c>
      <c r="AE289" s="164">
        <f>IF(A17stdlife="n/a","n/a",IF(AE$3&gt;(A17stdlife+$E289),(Input!$J$159*(1+rvanilla)^0.5)-SUM($J289:AD289),(Input!$J$159*(1+rvanilla)^0.5)/A17stdlife))</f>
        <v>0</v>
      </c>
      <c r="AF289" s="164">
        <f>IF(A17stdlife="n/a","n/a",IF(AF$3&gt;(A17stdlife+$E289),(Input!$J$159*(1+rvanilla)^0.5)-SUM($J289:AE289),(Input!$J$159*(1+rvanilla)^0.5)/A17stdlife))</f>
        <v>0</v>
      </c>
      <c r="AG289" s="164">
        <f>IF(A17stdlife="n/a","n/a",IF(AG$3&gt;(A17stdlife+$E289),(Input!$J$159*(1+rvanilla)^0.5)-SUM($J289:AF289),(Input!$J$159*(1+rvanilla)^0.5)/A17stdlife))</f>
        <v>0</v>
      </c>
      <c r="AH289" s="164">
        <f>IF(A17stdlife="n/a","n/a",IF(AH$3&gt;(A17stdlife+$E289),(Input!$J$159*(1+rvanilla)^0.5)-SUM($J289:AG289),(Input!$J$159*(1+rvanilla)^0.5)/A17stdlife))</f>
        <v>0</v>
      </c>
      <c r="AI289" s="164">
        <f>IF(A17stdlife="n/a","n/a",IF(AI$3&gt;(A17stdlife+$E289),(Input!$J$159*(1+rvanilla)^0.5)-SUM($J289:AH289),(Input!$J$159*(1+rvanilla)^0.5)/A17stdlife))</f>
        <v>0</v>
      </c>
      <c r="AJ289" s="164">
        <f>IF(A17stdlife="n/a","n/a",IF(AJ$3&gt;(A17stdlife+$E289),(Input!$J$159*(1+rvanilla)^0.5)-SUM($J289:AI289),(Input!$J$159*(1+rvanilla)^0.5)/A17stdlife))</f>
        <v>0</v>
      </c>
      <c r="AK289" s="164">
        <f>IF(A17stdlife="n/a","n/a",IF(AK$3&gt;(A17stdlife+$E289),(Input!$J$159*(1+rvanilla)^0.5)-SUM($J289:AJ289),(Input!$J$159*(1+rvanilla)^0.5)/A17stdlife))</f>
        <v>0</v>
      </c>
      <c r="AL289" s="164">
        <f>IF(A17stdlife="n/a","n/a",IF(AL$3&gt;(A17stdlife+$E289),(Input!$J$159*(1+rvanilla)^0.5)-SUM($J289:AK289),(Input!$J$159*(1+rvanilla)^0.5)/A17stdlife))</f>
        <v>0</v>
      </c>
      <c r="AM289" s="164">
        <f>IF(A17stdlife="n/a","n/a",IF(AM$3&gt;(A17stdlife+$E289),(Input!$J$159*(1+rvanilla)^0.5)-SUM($J289:AL289),(Input!$J$159*(1+rvanilla)^0.5)/A17stdlife))</f>
        <v>0</v>
      </c>
      <c r="AN289" s="164">
        <f>IF(A17stdlife="n/a","n/a",IF(AN$3&gt;(A17stdlife+$E289),(Input!$J$159*(1+rvanilla)^0.5)-SUM($J289:AM289),(Input!$J$159*(1+rvanilla)^0.5)/A17stdlife))</f>
        <v>0</v>
      </c>
      <c r="AO289" s="164">
        <f>IF(A17stdlife="n/a","n/a",IF(AO$3&gt;(A17stdlife+$E289),(Input!$J$159*(1+rvanilla)^0.5)-SUM($J289:AN289),(Input!$J$159*(1+rvanilla)^0.5)/A17stdlife))</f>
        <v>0</v>
      </c>
      <c r="AP289" s="164">
        <f>IF(A17stdlife="n/a","n/a",IF(AP$3&gt;(A17stdlife+$E289),(Input!$J$159*(1+rvanilla)^0.5)-SUM($J289:AO289),(Input!$J$159*(1+rvanilla)^0.5)/A17stdlife))</f>
        <v>0</v>
      </c>
      <c r="AQ289" s="164">
        <f>IF(A17stdlife="n/a","n/a",IF(AQ$3&gt;(A17stdlife+$E289),(Input!$J$159*(1+rvanilla)^0.5)-SUM($J289:AP289),(Input!$J$159*(1+rvanilla)^0.5)/A17stdlife))</f>
        <v>0</v>
      </c>
      <c r="AR289" s="164">
        <f>IF(A17stdlife="n/a","n/a",IF(AR$3&gt;(A17stdlife+$E289),(Input!$J$159*(1+rvanilla)^0.5)-SUM($J289:AQ289),(Input!$J$159*(1+rvanilla)^0.5)/A17stdlife))</f>
        <v>0</v>
      </c>
      <c r="AS289" s="164">
        <f>IF(A17stdlife="n/a","n/a",IF(AS$3&gt;(A17stdlife+$E289),(Input!$J$159*(1+rvanilla)^0.5)-SUM($J289:AR289),(Input!$J$159*(1+rvanilla)^0.5)/A17stdlife))</f>
        <v>0</v>
      </c>
      <c r="AT289" s="164">
        <f>IF(A17stdlife="n/a","n/a",IF(AT$3&gt;(A17stdlife+$E289),(Input!$J$159*(1+rvanilla)^0.5)-SUM($J289:AS289),(Input!$J$159*(1+rvanilla)^0.5)/A17stdlife))</f>
        <v>0</v>
      </c>
      <c r="AU289" s="164">
        <f>IF(A17stdlife="n/a","n/a",IF(AU$3&gt;(A17stdlife+$E289),(Input!$J$159*(1+rvanilla)^0.5)-SUM($J289:AT289),(Input!$J$159*(1+rvanilla)^0.5)/A17stdlife))</f>
        <v>0</v>
      </c>
      <c r="AV289" s="164">
        <f>IF(A17stdlife="n/a","n/a",IF(AV$3&gt;(A17stdlife+$E289),(Input!$J$159*(1+rvanilla)^0.5)-SUM($J289:AU289),(Input!$J$159*(1+rvanilla)^0.5)/A17stdlife))</f>
        <v>0</v>
      </c>
      <c r="AW289" s="164">
        <f>IF(A17stdlife="n/a","n/a",IF(AW$3&gt;(A17stdlife+$E289),(Input!$J$159*(1+rvanilla)^0.5)-SUM($J289:AV289),(Input!$J$159*(1+rvanilla)^0.5)/A17stdlife))</f>
        <v>0</v>
      </c>
      <c r="AX289" s="164">
        <f>IF(A17stdlife="n/a","n/a",IF(AX$3&gt;(A17stdlife+$E289),(Input!$J$159*(1+rvanilla)^0.5)-SUM($J289:AW289),(Input!$J$159*(1+rvanilla)^0.5)/A17stdlife))</f>
        <v>0</v>
      </c>
      <c r="AY289" s="164">
        <f>IF(A17stdlife="n/a","n/a",IF(AY$3&gt;(A17stdlife+$E289),(Input!$J$159*(1+rvanilla)^0.5)-SUM($J289:AX289),(Input!$J$159*(1+rvanilla)^0.5)/A17stdlife))</f>
        <v>0</v>
      </c>
      <c r="AZ289" s="164">
        <f>IF(A17stdlife="n/a","n/a",IF(AZ$3&gt;(A17stdlife+$E289),(Input!$J$159*(1+rvanilla)^0.5)-SUM($J289:AY289),(Input!$J$159*(1+rvanilla)^0.5)/A17stdlife))</f>
        <v>0</v>
      </c>
      <c r="BA289" s="164">
        <f>IF(A17stdlife="n/a","n/a",IF(BA$3&gt;(A17stdlife+$E289),(Input!$J$159*(1+rvanilla)^0.5)-SUM($J289:AZ289),(Input!$J$159*(1+rvanilla)^0.5)/A17stdlife))</f>
        <v>0</v>
      </c>
      <c r="BB289" s="164">
        <f>IF(A17stdlife="n/a","n/a",IF(BB$3&gt;(A17stdlife+$E289),(Input!$J$159*(1+rvanilla)^0.5)-SUM($J289:BA289),(Input!$J$159*(1+rvanilla)^0.5)/A17stdlife))</f>
        <v>0</v>
      </c>
      <c r="BC289" s="164">
        <f>IF(A17stdlife="n/a","n/a",IF(BC$3&gt;(A17stdlife+$E289),(Input!$J$159*(1+rvanilla)^0.5)-SUM($J289:BB289),(Input!$J$159*(1+rvanilla)^0.5)/A17stdlife))</f>
        <v>0</v>
      </c>
      <c r="BD289" s="164">
        <f>IF(A17stdlife="n/a","n/a",IF(BD$3&gt;(A17stdlife+$E289),(Input!$J$159*(1+rvanilla)^0.5)-SUM($J289:BC289),(Input!$J$159*(1+rvanilla)^0.5)/A17stdlife))</f>
        <v>0</v>
      </c>
      <c r="BE289" s="164">
        <f>IF(A17stdlife="n/a","n/a",IF(BE$3&gt;(A17stdlife+$E289),(Input!$J$159*(1+rvanilla)^0.5)-SUM($J289:BD289),(Input!$J$159*(1+rvanilla)^0.5)/A17stdlife))</f>
        <v>0</v>
      </c>
      <c r="BF289" s="164">
        <f>IF(A17stdlife="n/a","n/a",IF(BF$3&gt;(A17stdlife+$E289),(Input!$J$159*(1+rvanilla)^0.5)-SUM($J289:BE289),(Input!$J$159*(1+rvanilla)^0.5)/A17stdlife))</f>
        <v>0</v>
      </c>
      <c r="BG289" s="164">
        <f>IF(A17stdlife="n/a","n/a",IF(BG$3&gt;(A17stdlife+$E289),(Input!$J$159*(1+rvanilla)^0.5)-SUM($J289:BF289),(Input!$J$159*(1+rvanilla)^0.5)/A17stdlife))</f>
        <v>0</v>
      </c>
      <c r="BH289" s="164">
        <f>IF(A17stdlife="n/a","n/a",IF(BH$3&gt;(A17stdlife+$E289),(Input!$J$159*(1+rvanilla)^0.5)-SUM($J289:BG289),(Input!$J$159*(1+rvanilla)^0.5)/A17stdlife))</f>
        <v>0</v>
      </c>
      <c r="BI289" s="164">
        <f>IF(A17stdlife="n/a","n/a",IF(BI$3&gt;(A17stdlife+$E289),(Input!$J$159*(1+rvanilla)^0.5)-SUM($J289:BH289),(Input!$J$159*(1+rvanilla)^0.5)/A17stdlife))</f>
        <v>0</v>
      </c>
      <c r="BJ289" s="164"/>
      <c r="BK289" s="18"/>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idden="1" outlineLevel="2">
      <c r="A290" s="18"/>
      <c r="B290" s="18"/>
      <c r="C290" s="36"/>
      <c r="D290" s="479"/>
      <c r="E290" s="283">
        <v>5</v>
      </c>
      <c r="F290" s="38"/>
      <c r="G290" s="391"/>
      <c r="H290" s="308"/>
      <c r="I290" s="308"/>
      <c r="J290" s="308"/>
      <c r="K290" s="307"/>
      <c r="L290" s="164">
        <f>IF(A17stdlife="n/a","n/a",IF(L$3&gt;(A17stdlife+$E290),(Input!$K$159*(1+rvanilla)^0.5)-SUM($K290:K290),(Input!$K$159*(1+rvanilla)^0.5)/A17stdlife))</f>
        <v>0.40930499603083209</v>
      </c>
      <c r="M290" s="164">
        <f>IF(A17stdlife="n/a","n/a",IF(M$3&gt;(A17stdlife+$E290),(Input!$K$159*(1+rvanilla)^0.5)-SUM($K290:L290),(Input!$K$159*(1+rvanilla)^0.5)/A17stdlife))</f>
        <v>0.40930499603083209</v>
      </c>
      <c r="N290" s="164">
        <f>IF(A17stdlife="n/a","n/a",IF(N$3&gt;(A17stdlife+$E290),(Input!$K$159*(1+rvanilla)^0.5)-SUM($K290:M290),(Input!$K$159*(1+rvanilla)^0.5)/A17stdlife))</f>
        <v>0.40930499603083209</v>
      </c>
      <c r="O290" s="164">
        <f>IF(A17stdlife="n/a","n/a",IF(O$3&gt;(A17stdlife+$E290),(Input!$K$159*(1+rvanilla)^0.5)-SUM($K290:N290),(Input!$K$159*(1+rvanilla)^0.5)/A17stdlife))</f>
        <v>0.40930499603083209</v>
      </c>
      <c r="P290" s="164">
        <f>IF(A17stdlife="n/a","n/a",IF(P$3&gt;(A17stdlife+$E290),(Input!$K$159*(1+rvanilla)^0.5)-SUM($K290:O290),(Input!$K$159*(1+rvanilla)^0.5)/A17stdlife))</f>
        <v>0.40930499603083209</v>
      </c>
      <c r="Q290" s="164">
        <f>IF(A17stdlife="n/a","n/a",IF(Q$3&gt;(A17stdlife+$E290),(Input!$K$159*(1+rvanilla)^0.5)-SUM($K290:P290),(Input!$K$159*(1+rvanilla)^0.5)/A17stdlife))</f>
        <v>0.40930499603083209</v>
      </c>
      <c r="R290" s="164">
        <f>IF(A17stdlife="n/a","n/a",IF(R$3&gt;(A17stdlife+$E290),(Input!$K$159*(1+rvanilla)^0.5)-SUM($K290:Q290),(Input!$K$159*(1+rvanilla)^0.5)/A17stdlife))</f>
        <v>0.40930499603083209</v>
      </c>
      <c r="S290" s="164">
        <f>IF(A17stdlife="n/a","n/a",IF(S$3&gt;(A17stdlife+$E290),(Input!$K$159*(1+rvanilla)^0.5)-SUM($K290:R290),(Input!$K$159*(1+rvanilla)^0.5)/A17stdlife))</f>
        <v>0</v>
      </c>
      <c r="T290" s="164">
        <f>IF(A17stdlife="n/a","n/a",IF(T$3&gt;(A17stdlife+$E290),(Input!$K$159*(1+rvanilla)^0.5)-SUM($K290:S290),(Input!$K$159*(1+rvanilla)^0.5)/A17stdlife))</f>
        <v>0</v>
      </c>
      <c r="U290" s="164">
        <f>IF(A17stdlife="n/a","n/a",IF(U$3&gt;(A17stdlife+$E290),(Input!$K$159*(1+rvanilla)^0.5)-SUM($K290:T290),(Input!$K$159*(1+rvanilla)^0.5)/A17stdlife))</f>
        <v>0</v>
      </c>
      <c r="V290" s="164">
        <f>IF(A17stdlife="n/a","n/a",IF(V$3&gt;(A17stdlife+$E290),(Input!$K$159*(1+rvanilla)^0.5)-SUM($K290:U290),(Input!$K$159*(1+rvanilla)^0.5)/A17stdlife))</f>
        <v>0</v>
      </c>
      <c r="W290" s="164">
        <f>IF(A17stdlife="n/a","n/a",IF(W$3&gt;(A17stdlife+$E290),(Input!$K$159*(1+rvanilla)^0.5)-SUM($K290:V290),(Input!$K$159*(1+rvanilla)^0.5)/A17stdlife))</f>
        <v>0</v>
      </c>
      <c r="X290" s="164">
        <f>IF(A17stdlife="n/a","n/a",IF(X$3&gt;(A17stdlife+$E290),(Input!$K$159*(1+rvanilla)^0.5)-SUM($K290:W290),(Input!$K$159*(1+rvanilla)^0.5)/A17stdlife))</f>
        <v>0</v>
      </c>
      <c r="Y290" s="164">
        <f>IF(A17stdlife="n/a","n/a",IF(Y$3&gt;(A17stdlife+$E290),(Input!$K$159*(1+rvanilla)^0.5)-SUM($K290:X290),(Input!$K$159*(1+rvanilla)^0.5)/A17stdlife))</f>
        <v>0</v>
      </c>
      <c r="Z290" s="164">
        <f>IF(A17stdlife="n/a","n/a",IF(Z$3&gt;(A17stdlife+$E290),(Input!$K$159*(1+rvanilla)^0.5)-SUM($K290:Y290),(Input!$K$159*(1+rvanilla)^0.5)/A17stdlife))</f>
        <v>0</v>
      </c>
      <c r="AA290" s="164">
        <f>IF(A17stdlife="n/a","n/a",IF(AA$3&gt;(A17stdlife+$E290),(Input!$K$159*(1+rvanilla)^0.5)-SUM($K290:Z290),(Input!$K$159*(1+rvanilla)^0.5)/A17stdlife))</f>
        <v>0</v>
      </c>
      <c r="AB290" s="164">
        <f>IF(A17stdlife="n/a","n/a",IF(AB$3&gt;(A17stdlife+$E290),(Input!$K$159*(1+rvanilla)^0.5)-SUM($K290:AA290),(Input!$K$159*(1+rvanilla)^0.5)/A17stdlife))</f>
        <v>0</v>
      </c>
      <c r="AC290" s="164">
        <f>IF(A17stdlife="n/a","n/a",IF(AC$3&gt;(A17stdlife+$E290),(Input!$K$159*(1+rvanilla)^0.5)-SUM($K290:AB290),(Input!$K$159*(1+rvanilla)^0.5)/A17stdlife))</f>
        <v>0</v>
      </c>
      <c r="AD290" s="164">
        <f>IF(A17stdlife="n/a","n/a",IF(AD$3&gt;(A17stdlife+$E290),(Input!$K$159*(1+rvanilla)^0.5)-SUM($K290:AC290),(Input!$K$159*(1+rvanilla)^0.5)/A17stdlife))</f>
        <v>0</v>
      </c>
      <c r="AE290" s="164">
        <f>IF(A17stdlife="n/a","n/a",IF(AE$3&gt;(A17stdlife+$E290),(Input!$K$159*(1+rvanilla)^0.5)-SUM($K290:AD290),(Input!$K$159*(1+rvanilla)^0.5)/A17stdlife))</f>
        <v>0</v>
      </c>
      <c r="AF290" s="164">
        <f>IF(A17stdlife="n/a","n/a",IF(AF$3&gt;(A17stdlife+$E290),(Input!$K$159*(1+rvanilla)^0.5)-SUM($K290:AE290),(Input!$K$159*(1+rvanilla)^0.5)/A17stdlife))</f>
        <v>0</v>
      </c>
      <c r="AG290" s="164">
        <f>IF(A17stdlife="n/a","n/a",IF(AG$3&gt;(A17stdlife+$E290),(Input!$K$159*(1+rvanilla)^0.5)-SUM($K290:AF290),(Input!$K$159*(1+rvanilla)^0.5)/A17stdlife))</f>
        <v>0</v>
      </c>
      <c r="AH290" s="164">
        <f>IF(A17stdlife="n/a","n/a",IF(AH$3&gt;(A17stdlife+$E290),(Input!$K$159*(1+rvanilla)^0.5)-SUM($K290:AG290),(Input!$K$159*(1+rvanilla)^0.5)/A17stdlife))</f>
        <v>0</v>
      </c>
      <c r="AI290" s="164">
        <f>IF(A17stdlife="n/a","n/a",IF(AI$3&gt;(A17stdlife+$E290),(Input!$K$159*(1+rvanilla)^0.5)-SUM($K290:AH290),(Input!$K$159*(1+rvanilla)^0.5)/A17stdlife))</f>
        <v>0</v>
      </c>
      <c r="AJ290" s="164">
        <f>IF(A17stdlife="n/a","n/a",IF(AJ$3&gt;(A17stdlife+$E290),(Input!$K$159*(1+rvanilla)^0.5)-SUM($K290:AI290),(Input!$K$159*(1+rvanilla)^0.5)/A17stdlife))</f>
        <v>0</v>
      </c>
      <c r="AK290" s="164">
        <f>IF(A17stdlife="n/a","n/a",IF(AK$3&gt;(A17stdlife+$E290),(Input!$K$159*(1+rvanilla)^0.5)-SUM($K290:AJ290),(Input!$K$159*(1+rvanilla)^0.5)/A17stdlife))</f>
        <v>0</v>
      </c>
      <c r="AL290" s="164">
        <f>IF(A17stdlife="n/a","n/a",IF(AL$3&gt;(A17stdlife+$E290),(Input!$K$159*(1+rvanilla)^0.5)-SUM($K290:AK290),(Input!$K$159*(1+rvanilla)^0.5)/A17stdlife))</f>
        <v>0</v>
      </c>
      <c r="AM290" s="164">
        <f>IF(A17stdlife="n/a","n/a",IF(AM$3&gt;(A17stdlife+$E290),(Input!$K$159*(1+rvanilla)^0.5)-SUM($K290:AL290),(Input!$K$159*(1+rvanilla)^0.5)/A17stdlife))</f>
        <v>0</v>
      </c>
      <c r="AN290" s="164">
        <f>IF(A17stdlife="n/a","n/a",IF(AN$3&gt;(A17stdlife+$E290),(Input!$K$159*(1+rvanilla)^0.5)-SUM($K290:AM290),(Input!$K$159*(1+rvanilla)^0.5)/A17stdlife))</f>
        <v>0</v>
      </c>
      <c r="AO290" s="164">
        <f>IF(A17stdlife="n/a","n/a",IF(AO$3&gt;(A17stdlife+$E290),(Input!$K$159*(1+rvanilla)^0.5)-SUM($K290:AN290),(Input!$K$159*(1+rvanilla)^0.5)/A17stdlife))</f>
        <v>0</v>
      </c>
      <c r="AP290" s="164">
        <f>IF(A17stdlife="n/a","n/a",IF(AP$3&gt;(A17stdlife+$E290),(Input!$K$159*(1+rvanilla)^0.5)-SUM($K290:AO290),(Input!$K$159*(1+rvanilla)^0.5)/A17stdlife))</f>
        <v>0</v>
      </c>
      <c r="AQ290" s="164">
        <f>IF(A17stdlife="n/a","n/a",IF(AQ$3&gt;(A17stdlife+$E290),(Input!$K$159*(1+rvanilla)^0.5)-SUM($K290:AP290),(Input!$K$159*(1+rvanilla)^0.5)/A17stdlife))</f>
        <v>0</v>
      </c>
      <c r="AR290" s="164">
        <f>IF(A17stdlife="n/a","n/a",IF(AR$3&gt;(A17stdlife+$E290),(Input!$K$159*(1+rvanilla)^0.5)-SUM($K290:AQ290),(Input!$K$159*(1+rvanilla)^0.5)/A17stdlife))</f>
        <v>0</v>
      </c>
      <c r="AS290" s="164">
        <f>IF(A17stdlife="n/a","n/a",IF(AS$3&gt;(A17stdlife+$E290),(Input!$K$159*(1+rvanilla)^0.5)-SUM($K290:AR290),(Input!$K$159*(1+rvanilla)^0.5)/A17stdlife))</f>
        <v>0</v>
      </c>
      <c r="AT290" s="164">
        <f>IF(A17stdlife="n/a","n/a",IF(AT$3&gt;(A17stdlife+$E290),(Input!$K$159*(1+rvanilla)^0.5)-SUM($K290:AS290),(Input!$K$159*(1+rvanilla)^0.5)/A17stdlife))</f>
        <v>0</v>
      </c>
      <c r="AU290" s="164">
        <f>IF(A17stdlife="n/a","n/a",IF(AU$3&gt;(A17stdlife+$E290),(Input!$K$159*(1+rvanilla)^0.5)-SUM($K290:AT290),(Input!$K$159*(1+rvanilla)^0.5)/A17stdlife))</f>
        <v>0</v>
      </c>
      <c r="AV290" s="164">
        <f>IF(A17stdlife="n/a","n/a",IF(AV$3&gt;(A17stdlife+$E290),(Input!$K$159*(1+rvanilla)^0.5)-SUM($K290:AU290),(Input!$K$159*(1+rvanilla)^0.5)/A17stdlife))</f>
        <v>0</v>
      </c>
      <c r="AW290" s="164">
        <f>IF(A17stdlife="n/a","n/a",IF(AW$3&gt;(A17stdlife+$E290),(Input!$K$159*(1+rvanilla)^0.5)-SUM($K290:AV290),(Input!$K$159*(1+rvanilla)^0.5)/A17stdlife))</f>
        <v>0</v>
      </c>
      <c r="AX290" s="164">
        <f>IF(A17stdlife="n/a","n/a",IF(AX$3&gt;(A17stdlife+$E290),(Input!$K$159*(1+rvanilla)^0.5)-SUM($K290:AW290),(Input!$K$159*(1+rvanilla)^0.5)/A17stdlife))</f>
        <v>0</v>
      </c>
      <c r="AY290" s="164">
        <f>IF(A17stdlife="n/a","n/a",IF(AY$3&gt;(A17stdlife+$E290),(Input!$K$159*(1+rvanilla)^0.5)-SUM($K290:AX290),(Input!$K$159*(1+rvanilla)^0.5)/A17stdlife))</f>
        <v>0</v>
      </c>
      <c r="AZ290" s="164">
        <f>IF(A17stdlife="n/a","n/a",IF(AZ$3&gt;(A17stdlife+$E290),(Input!$K$159*(1+rvanilla)^0.5)-SUM($K290:AY290),(Input!$K$159*(1+rvanilla)^0.5)/A17stdlife))</f>
        <v>0</v>
      </c>
      <c r="BA290" s="164">
        <f>IF(A17stdlife="n/a","n/a",IF(BA$3&gt;(A17stdlife+$E290),(Input!$K$159*(1+rvanilla)^0.5)-SUM($K290:AZ290),(Input!$K$159*(1+rvanilla)^0.5)/A17stdlife))</f>
        <v>0</v>
      </c>
      <c r="BB290" s="164">
        <f>IF(A17stdlife="n/a","n/a",IF(BB$3&gt;(A17stdlife+$E290),(Input!$K$159*(1+rvanilla)^0.5)-SUM($K290:BA290),(Input!$K$159*(1+rvanilla)^0.5)/A17stdlife))</f>
        <v>0</v>
      </c>
      <c r="BC290" s="164">
        <f>IF(A17stdlife="n/a","n/a",IF(BC$3&gt;(A17stdlife+$E290),(Input!$K$159*(1+rvanilla)^0.5)-SUM($K290:BB290),(Input!$K$159*(1+rvanilla)^0.5)/A17stdlife))</f>
        <v>0</v>
      </c>
      <c r="BD290" s="164">
        <f>IF(A17stdlife="n/a","n/a",IF(BD$3&gt;(A17stdlife+$E290),(Input!$K$159*(1+rvanilla)^0.5)-SUM($K290:BC290),(Input!$K$159*(1+rvanilla)^0.5)/A17stdlife))</f>
        <v>0</v>
      </c>
      <c r="BE290" s="164">
        <f>IF(A17stdlife="n/a","n/a",IF(BE$3&gt;(A17stdlife+$E290),(Input!$K$159*(1+rvanilla)^0.5)-SUM($K290:BD290),(Input!$K$159*(1+rvanilla)^0.5)/A17stdlife))</f>
        <v>0</v>
      </c>
      <c r="BF290" s="164">
        <f>IF(A17stdlife="n/a","n/a",IF(BF$3&gt;(A17stdlife+$E290),(Input!$K$159*(1+rvanilla)^0.5)-SUM($K290:BE290),(Input!$K$159*(1+rvanilla)^0.5)/A17stdlife))</f>
        <v>0</v>
      </c>
      <c r="BG290" s="164">
        <f>IF(A17stdlife="n/a","n/a",IF(BG$3&gt;(A17stdlife+$E290),(Input!$K$159*(1+rvanilla)^0.5)-SUM($K290:BF290),(Input!$K$159*(1+rvanilla)^0.5)/A17stdlife))</f>
        <v>0</v>
      </c>
      <c r="BH290" s="164">
        <f>IF(A17stdlife="n/a","n/a",IF(BH$3&gt;(A17stdlife+$E290),(Input!$K$159*(1+rvanilla)^0.5)-SUM($K290:BG290),(Input!$K$159*(1+rvanilla)^0.5)/A17stdlife))</f>
        <v>0</v>
      </c>
      <c r="BI290" s="164">
        <f>IF(A17stdlife="n/a","n/a",IF(BI$3&gt;(A17stdlife+$E290),(Input!$K$159*(1+rvanilla)^0.5)-SUM($K290:BH290),(Input!$K$159*(1+rvanilla)^0.5)/A17stdlife))</f>
        <v>0</v>
      </c>
      <c r="BJ290" s="18"/>
      <c r="BK290" s="18"/>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idden="1" outlineLevel="2">
      <c r="A291" s="18"/>
      <c r="B291" s="18"/>
      <c r="C291" s="36"/>
      <c r="D291" s="479"/>
      <c r="E291" s="283">
        <v>6</v>
      </c>
      <c r="F291" s="38"/>
      <c r="G291" s="391"/>
      <c r="H291" s="308"/>
      <c r="I291" s="308"/>
      <c r="J291" s="308"/>
      <c r="K291" s="308"/>
      <c r="L291" s="307"/>
      <c r="M291" s="164">
        <f>IF(A17stdlife="n/a","n/a",IF(M$3&gt;(A17stdlife+$E291),(Input!$L$159*(1+rvanilla)^0.5)-SUM($L291:L291),(Input!$L$159*(1+rvanilla)^0.5)/A17stdlife))</f>
        <v>0</v>
      </c>
      <c r="N291" s="164">
        <f>IF(A17stdlife="n/a","n/a",IF(N$3&gt;(A17stdlife+$E291),(Input!$L$159*(1+rvanilla)^0.5)-SUM($L291:M291),(Input!$L$159*(1+rvanilla)^0.5)/A17stdlife))</f>
        <v>0</v>
      </c>
      <c r="O291" s="164">
        <f>IF(A17stdlife="n/a","n/a",IF(O$3&gt;(A17stdlife+$E291),(Input!$L$159*(1+rvanilla)^0.5)-SUM($L291:N291),(Input!$L$159*(1+rvanilla)^0.5)/A17stdlife))</f>
        <v>0</v>
      </c>
      <c r="P291" s="164">
        <f>IF(A17stdlife="n/a","n/a",IF(P$3&gt;(A17stdlife+$E291),(Input!$L$159*(1+rvanilla)^0.5)-SUM($L291:O291),(Input!$L$159*(1+rvanilla)^0.5)/A17stdlife))</f>
        <v>0</v>
      </c>
      <c r="Q291" s="164">
        <f>IF(A17stdlife="n/a","n/a",IF(Q$3&gt;(A17stdlife+$E291),(Input!$L$159*(1+rvanilla)^0.5)-SUM($L291:P291),(Input!$L$159*(1+rvanilla)^0.5)/A17stdlife))</f>
        <v>0</v>
      </c>
      <c r="R291" s="164">
        <f>IF(A17stdlife="n/a","n/a",IF(R$3&gt;(A17stdlife+$E291),(Input!$L$159*(1+rvanilla)^0.5)-SUM($L291:Q291),(Input!$L$159*(1+rvanilla)^0.5)/A17stdlife))</f>
        <v>0</v>
      </c>
      <c r="S291" s="164">
        <f>IF(A17stdlife="n/a","n/a",IF(S$3&gt;(A17stdlife+$E291),(Input!$L$159*(1+rvanilla)^0.5)-SUM($L291:R291),(Input!$L$159*(1+rvanilla)^0.5)/A17stdlife))</f>
        <v>0</v>
      </c>
      <c r="T291" s="164">
        <f>IF(A17stdlife="n/a","n/a",IF(T$3&gt;(A17stdlife+$E291),(Input!$L$159*(1+rvanilla)^0.5)-SUM($L291:S291),(Input!$L$159*(1+rvanilla)^0.5)/A17stdlife))</f>
        <v>0</v>
      </c>
      <c r="U291" s="164">
        <f>IF(A17stdlife="n/a","n/a",IF(U$3&gt;(A17stdlife+$E291),(Input!$L$159*(1+rvanilla)^0.5)-SUM($L291:T291),(Input!$L$159*(1+rvanilla)^0.5)/A17stdlife))</f>
        <v>0</v>
      </c>
      <c r="V291" s="164">
        <f>IF(A17stdlife="n/a","n/a",IF(V$3&gt;(A17stdlife+$E291),(Input!$L$159*(1+rvanilla)^0.5)-SUM($L291:U291),(Input!$L$159*(1+rvanilla)^0.5)/A17stdlife))</f>
        <v>0</v>
      </c>
      <c r="W291" s="164">
        <f>IF(A17stdlife="n/a","n/a",IF(W$3&gt;(A17stdlife+$E291),(Input!$L$159*(1+rvanilla)^0.5)-SUM($L291:V291),(Input!$L$159*(1+rvanilla)^0.5)/A17stdlife))</f>
        <v>0</v>
      </c>
      <c r="X291" s="164">
        <f>IF(A17stdlife="n/a","n/a",IF(X$3&gt;(A17stdlife+$E291),(Input!$L$159*(1+rvanilla)^0.5)-SUM($L291:W291),(Input!$L$159*(1+rvanilla)^0.5)/A17stdlife))</f>
        <v>0</v>
      </c>
      <c r="Y291" s="164">
        <f>IF(A17stdlife="n/a","n/a",IF(Y$3&gt;(A17stdlife+$E291),(Input!$L$159*(1+rvanilla)^0.5)-SUM($L291:X291),(Input!$L$159*(1+rvanilla)^0.5)/A17stdlife))</f>
        <v>0</v>
      </c>
      <c r="Z291" s="164">
        <f>IF(A17stdlife="n/a","n/a",IF(Z$3&gt;(A17stdlife+$E291),(Input!$L$159*(1+rvanilla)^0.5)-SUM($L291:Y291),(Input!$L$159*(1+rvanilla)^0.5)/A17stdlife))</f>
        <v>0</v>
      </c>
      <c r="AA291" s="164">
        <f>IF(A17stdlife="n/a","n/a",IF(AA$3&gt;(A17stdlife+$E291),(Input!$L$159*(1+rvanilla)^0.5)-SUM($L291:Z291),(Input!$L$159*(1+rvanilla)^0.5)/A17stdlife))</f>
        <v>0</v>
      </c>
      <c r="AB291" s="164">
        <f>IF(A17stdlife="n/a","n/a",IF(AB$3&gt;(A17stdlife+$E291),(Input!$L$159*(1+rvanilla)^0.5)-SUM($L291:AA291),(Input!$L$159*(1+rvanilla)^0.5)/A17stdlife))</f>
        <v>0</v>
      </c>
      <c r="AC291" s="164">
        <f>IF(A17stdlife="n/a","n/a",IF(AC$3&gt;(A17stdlife+$E291),(Input!$L$159*(1+rvanilla)^0.5)-SUM($L291:AB291),(Input!$L$159*(1+rvanilla)^0.5)/A17stdlife))</f>
        <v>0</v>
      </c>
      <c r="AD291" s="164">
        <f>IF(A17stdlife="n/a","n/a",IF(AD$3&gt;(A17stdlife+$E291),(Input!$L$159*(1+rvanilla)^0.5)-SUM($L291:AC291),(Input!$L$159*(1+rvanilla)^0.5)/A17stdlife))</f>
        <v>0</v>
      </c>
      <c r="AE291" s="164">
        <f>IF(A17stdlife="n/a","n/a",IF(AE$3&gt;(A17stdlife+$E291),(Input!$L$159*(1+rvanilla)^0.5)-SUM($L291:AD291),(Input!$L$159*(1+rvanilla)^0.5)/A17stdlife))</f>
        <v>0</v>
      </c>
      <c r="AF291" s="164">
        <f>IF(A17stdlife="n/a","n/a",IF(AF$3&gt;(A17stdlife+$E291),(Input!$L$159*(1+rvanilla)^0.5)-SUM($L291:AE291),(Input!$L$159*(1+rvanilla)^0.5)/A17stdlife))</f>
        <v>0</v>
      </c>
      <c r="AG291" s="164">
        <f>IF(A17stdlife="n/a","n/a",IF(AG$3&gt;(A17stdlife+$E291),(Input!$L$159*(1+rvanilla)^0.5)-SUM($L291:AF291),(Input!$L$159*(1+rvanilla)^0.5)/A17stdlife))</f>
        <v>0</v>
      </c>
      <c r="AH291" s="164">
        <f>IF(A17stdlife="n/a","n/a",IF(AH$3&gt;(A17stdlife+$E291),(Input!$L$159*(1+rvanilla)^0.5)-SUM($L291:AG291),(Input!$L$159*(1+rvanilla)^0.5)/A17stdlife))</f>
        <v>0</v>
      </c>
      <c r="AI291" s="164">
        <f>IF(A17stdlife="n/a","n/a",IF(AI$3&gt;(A17stdlife+$E291),(Input!$L$159*(1+rvanilla)^0.5)-SUM($L291:AH291),(Input!$L$159*(1+rvanilla)^0.5)/A17stdlife))</f>
        <v>0</v>
      </c>
      <c r="AJ291" s="164">
        <f>IF(A17stdlife="n/a","n/a",IF(AJ$3&gt;(A17stdlife+$E291),(Input!$L$159*(1+rvanilla)^0.5)-SUM($L291:AI291),(Input!$L$159*(1+rvanilla)^0.5)/A17stdlife))</f>
        <v>0</v>
      </c>
      <c r="AK291" s="164">
        <f>IF(A17stdlife="n/a","n/a",IF(AK$3&gt;(A17stdlife+$E291),(Input!$L$159*(1+rvanilla)^0.5)-SUM($L291:AJ291),(Input!$L$159*(1+rvanilla)^0.5)/A17stdlife))</f>
        <v>0</v>
      </c>
      <c r="AL291" s="164">
        <f>IF(A17stdlife="n/a","n/a",IF(AL$3&gt;(A17stdlife+$E291),(Input!$L$159*(1+rvanilla)^0.5)-SUM($L291:AK291),(Input!$L$159*(1+rvanilla)^0.5)/A17stdlife))</f>
        <v>0</v>
      </c>
      <c r="AM291" s="164">
        <f>IF(A17stdlife="n/a","n/a",IF(AM$3&gt;(A17stdlife+$E291),(Input!$L$159*(1+rvanilla)^0.5)-SUM($L291:AL291),(Input!$L$159*(1+rvanilla)^0.5)/A17stdlife))</f>
        <v>0</v>
      </c>
      <c r="AN291" s="164">
        <f>IF(A17stdlife="n/a","n/a",IF(AN$3&gt;(A17stdlife+$E291),(Input!$L$159*(1+rvanilla)^0.5)-SUM($L291:AM291),(Input!$L$159*(1+rvanilla)^0.5)/A17stdlife))</f>
        <v>0</v>
      </c>
      <c r="AO291" s="164">
        <f>IF(A17stdlife="n/a","n/a",IF(AO$3&gt;(A17stdlife+$E291),(Input!$L$159*(1+rvanilla)^0.5)-SUM($L291:AN291),(Input!$L$159*(1+rvanilla)^0.5)/A17stdlife))</f>
        <v>0</v>
      </c>
      <c r="AP291" s="164">
        <f>IF(A17stdlife="n/a","n/a",IF(AP$3&gt;(A17stdlife+$E291),(Input!$L$159*(1+rvanilla)^0.5)-SUM($L291:AO291),(Input!$L$159*(1+rvanilla)^0.5)/A17stdlife))</f>
        <v>0</v>
      </c>
      <c r="AQ291" s="164">
        <f>IF(A17stdlife="n/a","n/a",IF(AQ$3&gt;(A17stdlife+$E291),(Input!$L$159*(1+rvanilla)^0.5)-SUM($L291:AP291),(Input!$L$159*(1+rvanilla)^0.5)/A17stdlife))</f>
        <v>0</v>
      </c>
      <c r="AR291" s="164">
        <f>IF(A17stdlife="n/a","n/a",IF(AR$3&gt;(A17stdlife+$E291),(Input!$L$159*(1+rvanilla)^0.5)-SUM($L291:AQ291),(Input!$L$159*(1+rvanilla)^0.5)/A17stdlife))</f>
        <v>0</v>
      </c>
      <c r="AS291" s="164">
        <f>IF(A17stdlife="n/a","n/a",IF(AS$3&gt;(A17stdlife+$E291),(Input!$L$159*(1+rvanilla)^0.5)-SUM($L291:AR291),(Input!$L$159*(1+rvanilla)^0.5)/A17stdlife))</f>
        <v>0</v>
      </c>
      <c r="AT291" s="164">
        <f>IF(A17stdlife="n/a","n/a",IF(AT$3&gt;(A17stdlife+$E291),(Input!$L$159*(1+rvanilla)^0.5)-SUM($L291:AS291),(Input!$L$159*(1+rvanilla)^0.5)/A17stdlife))</f>
        <v>0</v>
      </c>
      <c r="AU291" s="164">
        <f>IF(A17stdlife="n/a","n/a",IF(AU$3&gt;(A17stdlife+$E291),(Input!$L$159*(1+rvanilla)^0.5)-SUM($L291:AT291),(Input!$L$159*(1+rvanilla)^0.5)/A17stdlife))</f>
        <v>0</v>
      </c>
      <c r="AV291" s="164">
        <f>IF(A17stdlife="n/a","n/a",IF(AV$3&gt;(A17stdlife+$E291),(Input!$L$159*(1+rvanilla)^0.5)-SUM($L291:AU291),(Input!$L$159*(1+rvanilla)^0.5)/A17stdlife))</f>
        <v>0</v>
      </c>
      <c r="AW291" s="164">
        <f>IF(A17stdlife="n/a","n/a",IF(AW$3&gt;(A17stdlife+$E291),(Input!$L$159*(1+rvanilla)^0.5)-SUM($L291:AV291),(Input!$L$159*(1+rvanilla)^0.5)/A17stdlife))</f>
        <v>0</v>
      </c>
      <c r="AX291" s="164">
        <f>IF(A17stdlife="n/a","n/a",IF(AX$3&gt;(A17stdlife+$E291),(Input!$L$159*(1+rvanilla)^0.5)-SUM($L291:AW291),(Input!$L$159*(1+rvanilla)^0.5)/A17stdlife))</f>
        <v>0</v>
      </c>
      <c r="AY291" s="164">
        <f>IF(A17stdlife="n/a","n/a",IF(AY$3&gt;(A17stdlife+$E291),(Input!$L$159*(1+rvanilla)^0.5)-SUM($L291:AX291),(Input!$L$159*(1+rvanilla)^0.5)/A17stdlife))</f>
        <v>0</v>
      </c>
      <c r="AZ291" s="164">
        <f>IF(A17stdlife="n/a","n/a",IF(AZ$3&gt;(A17stdlife+$E291),(Input!$L$159*(1+rvanilla)^0.5)-SUM($L291:AY291),(Input!$L$159*(1+rvanilla)^0.5)/A17stdlife))</f>
        <v>0</v>
      </c>
      <c r="BA291" s="164">
        <f>IF(A17stdlife="n/a","n/a",IF(BA$3&gt;(A17stdlife+$E291),(Input!$L$159*(1+rvanilla)^0.5)-SUM($L291:AZ291),(Input!$L$159*(1+rvanilla)^0.5)/A17stdlife))</f>
        <v>0</v>
      </c>
      <c r="BB291" s="164">
        <f>IF(A17stdlife="n/a","n/a",IF(BB$3&gt;(A17stdlife+$E291),(Input!$L$159*(1+rvanilla)^0.5)-SUM($L291:BA291),(Input!$L$159*(1+rvanilla)^0.5)/A17stdlife))</f>
        <v>0</v>
      </c>
      <c r="BC291" s="164">
        <f>IF(A17stdlife="n/a","n/a",IF(BC$3&gt;(A17stdlife+$E291),(Input!$L$159*(1+rvanilla)^0.5)-SUM($L291:BB291),(Input!$L$159*(1+rvanilla)^0.5)/A17stdlife))</f>
        <v>0</v>
      </c>
      <c r="BD291" s="164">
        <f>IF(A17stdlife="n/a","n/a",IF(BD$3&gt;(A17stdlife+$E291),(Input!$L$159*(1+rvanilla)^0.5)-SUM($L291:BC291),(Input!$L$159*(1+rvanilla)^0.5)/A17stdlife))</f>
        <v>0</v>
      </c>
      <c r="BE291" s="164">
        <f>IF(A17stdlife="n/a","n/a",IF(BE$3&gt;(A17stdlife+$E291),(Input!$L$159*(1+rvanilla)^0.5)-SUM($L291:BD291),(Input!$L$159*(1+rvanilla)^0.5)/A17stdlife))</f>
        <v>0</v>
      </c>
      <c r="BF291" s="164">
        <f>IF(A17stdlife="n/a","n/a",IF(BF$3&gt;(A17stdlife+$E291),(Input!$L$159*(1+rvanilla)^0.5)-SUM($L291:BE291),(Input!$L$159*(1+rvanilla)^0.5)/A17stdlife))</f>
        <v>0</v>
      </c>
      <c r="BG291" s="164">
        <f>IF(A17stdlife="n/a","n/a",IF(BG$3&gt;(A17stdlife+$E291),(Input!$L$159*(1+rvanilla)^0.5)-SUM($L291:BF291),(Input!$L$159*(1+rvanilla)^0.5)/A17stdlife))</f>
        <v>0</v>
      </c>
      <c r="BH291" s="164">
        <f>IF(A17stdlife="n/a","n/a",IF(BH$3&gt;(A17stdlife+$E291),(Input!$L$159*(1+rvanilla)^0.5)-SUM($L291:BG291),(Input!$L$159*(1+rvanilla)^0.5)/A17stdlife))</f>
        <v>0</v>
      </c>
      <c r="BI291" s="164">
        <f>IF(A17stdlife="n/a","n/a",IF(BI$3&gt;(A17stdlife+$E291),(Input!$L$159*(1+rvanilla)^0.5)-SUM($L291:BH291),(Input!$L$159*(1+rvanilla)^0.5)/A17stdlife))</f>
        <v>0</v>
      </c>
      <c r="BJ291" s="18"/>
      <c r="BK291" s="18"/>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idden="1" outlineLevel="2">
      <c r="A292" s="18"/>
      <c r="B292" s="18"/>
      <c r="C292" s="36"/>
      <c r="D292" s="479"/>
      <c r="E292" s="283">
        <v>7</v>
      </c>
      <c r="F292" s="38"/>
      <c r="G292" s="391"/>
      <c r="H292" s="308"/>
      <c r="I292" s="308"/>
      <c r="J292" s="308"/>
      <c r="K292" s="308"/>
      <c r="L292" s="308"/>
      <c r="M292" s="307"/>
      <c r="N292" s="164">
        <f>IF(A17stdlife="n/a","n/a",IF(N$3&gt;(A17stdlife+$E292),(Input!$M$159*(1+rvanilla)^0.5)-SUM($M292:M292),(Input!$M$159*(1+rvanilla)^0.5)/A17stdlife))</f>
        <v>0</v>
      </c>
      <c r="O292" s="164">
        <f>IF(A17stdlife="n/a","n/a",IF(O$3&gt;(A17stdlife+$E292),(Input!$M$159*(1+rvanilla)^0.5)-SUM($M292:N292),(Input!$M$159*(1+rvanilla)^0.5)/A17stdlife))</f>
        <v>0</v>
      </c>
      <c r="P292" s="164">
        <f>IF(A17stdlife="n/a","n/a",IF(P$3&gt;(A17stdlife+$E292),(Input!$M$159*(1+rvanilla)^0.5)-SUM($M292:O292),(Input!$M$159*(1+rvanilla)^0.5)/A17stdlife))</f>
        <v>0</v>
      </c>
      <c r="Q292" s="164">
        <f>IF(A17stdlife="n/a","n/a",IF(Q$3&gt;(A17stdlife+$E292),(Input!$M$159*(1+rvanilla)^0.5)-SUM($M292:P292),(Input!$M$159*(1+rvanilla)^0.5)/A17stdlife))</f>
        <v>0</v>
      </c>
      <c r="R292" s="164">
        <f>IF(A17stdlife="n/a","n/a",IF(R$3&gt;(A17stdlife+$E292),(Input!$M$159*(1+rvanilla)^0.5)-SUM($M292:Q292),(Input!$M$159*(1+rvanilla)^0.5)/A17stdlife))</f>
        <v>0</v>
      </c>
      <c r="S292" s="164">
        <f>IF(A17stdlife="n/a","n/a",IF(S$3&gt;(A17stdlife+$E292),(Input!$M$159*(1+rvanilla)^0.5)-SUM($M292:R292),(Input!$M$159*(1+rvanilla)^0.5)/A17stdlife))</f>
        <v>0</v>
      </c>
      <c r="T292" s="164">
        <f>IF(A17stdlife="n/a","n/a",IF(T$3&gt;(A17stdlife+$E292),(Input!$M$159*(1+rvanilla)^0.5)-SUM($M292:S292),(Input!$M$159*(1+rvanilla)^0.5)/A17stdlife))</f>
        <v>0</v>
      </c>
      <c r="U292" s="164">
        <f>IF(A17stdlife="n/a","n/a",IF(U$3&gt;(A17stdlife+$E292),(Input!$M$159*(1+rvanilla)^0.5)-SUM($M292:T292),(Input!$M$159*(1+rvanilla)^0.5)/A17stdlife))</f>
        <v>0</v>
      </c>
      <c r="V292" s="164">
        <f>IF(A17stdlife="n/a","n/a",IF(V$3&gt;(A17stdlife+$E292),(Input!$M$159*(1+rvanilla)^0.5)-SUM($M292:U292),(Input!$M$159*(1+rvanilla)^0.5)/A17stdlife))</f>
        <v>0</v>
      </c>
      <c r="W292" s="164">
        <f>IF(A17stdlife="n/a","n/a",IF(W$3&gt;(A17stdlife+$E292),(Input!$M$159*(1+rvanilla)^0.5)-SUM($M292:V292),(Input!$M$159*(1+rvanilla)^0.5)/A17stdlife))</f>
        <v>0</v>
      </c>
      <c r="X292" s="164">
        <f>IF(A17stdlife="n/a","n/a",IF(X$3&gt;(A17stdlife+$E292),(Input!$M$159*(1+rvanilla)^0.5)-SUM($M292:W292),(Input!$M$159*(1+rvanilla)^0.5)/A17stdlife))</f>
        <v>0</v>
      </c>
      <c r="Y292" s="164">
        <f>IF(A17stdlife="n/a","n/a",IF(Y$3&gt;(A17stdlife+$E292),(Input!$M$159*(1+rvanilla)^0.5)-SUM($M292:X292),(Input!$M$159*(1+rvanilla)^0.5)/A17stdlife))</f>
        <v>0</v>
      </c>
      <c r="Z292" s="164">
        <f>IF(A17stdlife="n/a","n/a",IF(Z$3&gt;(A17stdlife+$E292),(Input!$M$159*(1+rvanilla)^0.5)-SUM($M292:Y292),(Input!$M$159*(1+rvanilla)^0.5)/A17stdlife))</f>
        <v>0</v>
      </c>
      <c r="AA292" s="164">
        <f>IF(A17stdlife="n/a","n/a",IF(AA$3&gt;(A17stdlife+$E292),(Input!$M$159*(1+rvanilla)^0.5)-SUM($M292:Z292),(Input!$M$159*(1+rvanilla)^0.5)/A17stdlife))</f>
        <v>0</v>
      </c>
      <c r="AB292" s="164">
        <f>IF(A17stdlife="n/a","n/a",IF(AB$3&gt;(A17stdlife+$E292),(Input!$M$159*(1+rvanilla)^0.5)-SUM($M292:AA292),(Input!$M$159*(1+rvanilla)^0.5)/A17stdlife))</f>
        <v>0</v>
      </c>
      <c r="AC292" s="164">
        <f>IF(A17stdlife="n/a","n/a",IF(AC$3&gt;(A17stdlife+$E292),(Input!$M$159*(1+rvanilla)^0.5)-SUM($M292:AB292),(Input!$M$159*(1+rvanilla)^0.5)/A17stdlife))</f>
        <v>0</v>
      </c>
      <c r="AD292" s="164">
        <f>IF(A17stdlife="n/a","n/a",IF(AD$3&gt;(A17stdlife+$E292),(Input!$M$159*(1+rvanilla)^0.5)-SUM($M292:AC292),(Input!$M$159*(1+rvanilla)^0.5)/A17stdlife))</f>
        <v>0</v>
      </c>
      <c r="AE292" s="164">
        <f>IF(A17stdlife="n/a","n/a",IF(AE$3&gt;(A17stdlife+$E292),(Input!$M$159*(1+rvanilla)^0.5)-SUM($M292:AD292),(Input!$M$159*(1+rvanilla)^0.5)/A17stdlife))</f>
        <v>0</v>
      </c>
      <c r="AF292" s="164">
        <f>IF(A17stdlife="n/a","n/a",IF(AF$3&gt;(A17stdlife+$E292),(Input!$M$159*(1+rvanilla)^0.5)-SUM($M292:AE292),(Input!$M$159*(1+rvanilla)^0.5)/A17stdlife))</f>
        <v>0</v>
      </c>
      <c r="AG292" s="164">
        <f>IF(A17stdlife="n/a","n/a",IF(AG$3&gt;(A17stdlife+$E292),(Input!$M$159*(1+rvanilla)^0.5)-SUM($M292:AF292),(Input!$M$159*(1+rvanilla)^0.5)/A17stdlife))</f>
        <v>0</v>
      </c>
      <c r="AH292" s="164">
        <f>IF(A17stdlife="n/a","n/a",IF(AH$3&gt;(A17stdlife+$E292),(Input!$M$159*(1+rvanilla)^0.5)-SUM($M292:AG292),(Input!$M$159*(1+rvanilla)^0.5)/A17stdlife))</f>
        <v>0</v>
      </c>
      <c r="AI292" s="164">
        <f>IF(A17stdlife="n/a","n/a",IF(AI$3&gt;(A17stdlife+$E292),(Input!$M$159*(1+rvanilla)^0.5)-SUM($M292:AH292),(Input!$M$159*(1+rvanilla)^0.5)/A17stdlife))</f>
        <v>0</v>
      </c>
      <c r="AJ292" s="164">
        <f>IF(A17stdlife="n/a","n/a",IF(AJ$3&gt;(A17stdlife+$E292),(Input!$M$159*(1+rvanilla)^0.5)-SUM($M292:AI292),(Input!$M$159*(1+rvanilla)^0.5)/A17stdlife))</f>
        <v>0</v>
      </c>
      <c r="AK292" s="164">
        <f>IF(A17stdlife="n/a","n/a",IF(AK$3&gt;(A17stdlife+$E292),(Input!$M$159*(1+rvanilla)^0.5)-SUM($M292:AJ292),(Input!$M$159*(1+rvanilla)^0.5)/A17stdlife))</f>
        <v>0</v>
      </c>
      <c r="AL292" s="164">
        <f>IF(A17stdlife="n/a","n/a",IF(AL$3&gt;(A17stdlife+$E292),(Input!$M$159*(1+rvanilla)^0.5)-SUM($M292:AK292),(Input!$M$159*(1+rvanilla)^0.5)/A17stdlife))</f>
        <v>0</v>
      </c>
      <c r="AM292" s="164">
        <f>IF(A17stdlife="n/a","n/a",IF(AM$3&gt;(A17stdlife+$E292),(Input!$M$159*(1+rvanilla)^0.5)-SUM($M292:AL292),(Input!$M$159*(1+rvanilla)^0.5)/A17stdlife))</f>
        <v>0</v>
      </c>
      <c r="AN292" s="164">
        <f>IF(A17stdlife="n/a","n/a",IF(AN$3&gt;(A17stdlife+$E292),(Input!$M$159*(1+rvanilla)^0.5)-SUM($M292:AM292),(Input!$M$159*(1+rvanilla)^0.5)/A17stdlife))</f>
        <v>0</v>
      </c>
      <c r="AO292" s="164">
        <f>IF(A17stdlife="n/a","n/a",IF(AO$3&gt;(A17stdlife+$E292),(Input!$M$159*(1+rvanilla)^0.5)-SUM($M292:AN292),(Input!$M$159*(1+rvanilla)^0.5)/A17stdlife))</f>
        <v>0</v>
      </c>
      <c r="AP292" s="164">
        <f>IF(A17stdlife="n/a","n/a",IF(AP$3&gt;(A17stdlife+$E292),(Input!$M$159*(1+rvanilla)^0.5)-SUM($M292:AO292),(Input!$M$159*(1+rvanilla)^0.5)/A17stdlife))</f>
        <v>0</v>
      </c>
      <c r="AQ292" s="164">
        <f>IF(A17stdlife="n/a","n/a",IF(AQ$3&gt;(A17stdlife+$E292),(Input!$M$159*(1+rvanilla)^0.5)-SUM($M292:AP292),(Input!$M$159*(1+rvanilla)^0.5)/A17stdlife))</f>
        <v>0</v>
      </c>
      <c r="AR292" s="164">
        <f>IF(A17stdlife="n/a","n/a",IF(AR$3&gt;(A17stdlife+$E292),(Input!$M$159*(1+rvanilla)^0.5)-SUM($M292:AQ292),(Input!$M$159*(1+rvanilla)^0.5)/A17stdlife))</f>
        <v>0</v>
      </c>
      <c r="AS292" s="164">
        <f>IF(A17stdlife="n/a","n/a",IF(AS$3&gt;(A17stdlife+$E292),(Input!$M$159*(1+rvanilla)^0.5)-SUM($M292:AR292),(Input!$M$159*(1+rvanilla)^0.5)/A17stdlife))</f>
        <v>0</v>
      </c>
      <c r="AT292" s="164">
        <f>IF(A17stdlife="n/a","n/a",IF(AT$3&gt;(A17stdlife+$E292),(Input!$M$159*(1+rvanilla)^0.5)-SUM($M292:AS292),(Input!$M$159*(1+rvanilla)^0.5)/A17stdlife))</f>
        <v>0</v>
      </c>
      <c r="AU292" s="164">
        <f>IF(A17stdlife="n/a","n/a",IF(AU$3&gt;(A17stdlife+$E292),(Input!$M$159*(1+rvanilla)^0.5)-SUM($M292:AT292),(Input!$M$159*(1+rvanilla)^0.5)/A17stdlife))</f>
        <v>0</v>
      </c>
      <c r="AV292" s="164">
        <f>IF(A17stdlife="n/a","n/a",IF(AV$3&gt;(A17stdlife+$E292),(Input!$M$159*(1+rvanilla)^0.5)-SUM($M292:AU292),(Input!$M$159*(1+rvanilla)^0.5)/A17stdlife))</f>
        <v>0</v>
      </c>
      <c r="AW292" s="164">
        <f>IF(A17stdlife="n/a","n/a",IF(AW$3&gt;(A17stdlife+$E292),(Input!$M$159*(1+rvanilla)^0.5)-SUM($M292:AV292),(Input!$M$159*(1+rvanilla)^0.5)/A17stdlife))</f>
        <v>0</v>
      </c>
      <c r="AX292" s="164">
        <f>IF(A17stdlife="n/a","n/a",IF(AX$3&gt;(A17stdlife+$E292),(Input!$M$159*(1+rvanilla)^0.5)-SUM($M292:AW292),(Input!$M$159*(1+rvanilla)^0.5)/A17stdlife))</f>
        <v>0</v>
      </c>
      <c r="AY292" s="164">
        <f>IF(A17stdlife="n/a","n/a",IF(AY$3&gt;(A17stdlife+$E292),(Input!$M$159*(1+rvanilla)^0.5)-SUM($M292:AX292),(Input!$M$159*(1+rvanilla)^0.5)/A17stdlife))</f>
        <v>0</v>
      </c>
      <c r="AZ292" s="164">
        <f>IF(A17stdlife="n/a","n/a",IF(AZ$3&gt;(A17stdlife+$E292),(Input!$M$159*(1+rvanilla)^0.5)-SUM($M292:AY292),(Input!$M$159*(1+rvanilla)^0.5)/A17stdlife))</f>
        <v>0</v>
      </c>
      <c r="BA292" s="164">
        <f>IF(A17stdlife="n/a","n/a",IF(BA$3&gt;(A17stdlife+$E292),(Input!$M$159*(1+rvanilla)^0.5)-SUM($M292:AZ292),(Input!$M$159*(1+rvanilla)^0.5)/A17stdlife))</f>
        <v>0</v>
      </c>
      <c r="BB292" s="164">
        <f>IF(A17stdlife="n/a","n/a",IF(BB$3&gt;(A17stdlife+$E292),(Input!$M$159*(1+rvanilla)^0.5)-SUM($M292:BA292),(Input!$M$159*(1+rvanilla)^0.5)/A17stdlife))</f>
        <v>0</v>
      </c>
      <c r="BC292" s="164">
        <f>IF(A17stdlife="n/a","n/a",IF(BC$3&gt;(A17stdlife+$E292),(Input!$M$159*(1+rvanilla)^0.5)-SUM($M292:BB292),(Input!$M$159*(1+rvanilla)^0.5)/A17stdlife))</f>
        <v>0</v>
      </c>
      <c r="BD292" s="164">
        <f>IF(A17stdlife="n/a","n/a",IF(BD$3&gt;(A17stdlife+$E292),(Input!$M$159*(1+rvanilla)^0.5)-SUM($M292:BC292),(Input!$M$159*(1+rvanilla)^0.5)/A17stdlife))</f>
        <v>0</v>
      </c>
      <c r="BE292" s="164">
        <f>IF(A17stdlife="n/a","n/a",IF(BE$3&gt;(A17stdlife+$E292),(Input!$M$159*(1+rvanilla)^0.5)-SUM($M292:BD292),(Input!$M$159*(1+rvanilla)^0.5)/A17stdlife))</f>
        <v>0</v>
      </c>
      <c r="BF292" s="164">
        <f>IF(A17stdlife="n/a","n/a",IF(BF$3&gt;(A17stdlife+$E292),(Input!$M$159*(1+rvanilla)^0.5)-SUM($M292:BE292),(Input!$M$159*(1+rvanilla)^0.5)/A17stdlife))</f>
        <v>0</v>
      </c>
      <c r="BG292" s="164">
        <f>IF(A17stdlife="n/a","n/a",IF(BG$3&gt;(A17stdlife+$E292),(Input!$M$159*(1+rvanilla)^0.5)-SUM($M292:BF292),(Input!$M$159*(1+rvanilla)^0.5)/A17stdlife))</f>
        <v>0</v>
      </c>
      <c r="BH292" s="164">
        <f>IF(A17stdlife="n/a","n/a",IF(BH$3&gt;(A17stdlife+$E292),(Input!$M$159*(1+rvanilla)^0.5)-SUM($M292:BG292),(Input!$M$159*(1+rvanilla)^0.5)/A17stdlife))</f>
        <v>0</v>
      </c>
      <c r="BI292" s="164">
        <f>IF(A17stdlife="n/a","n/a",IF(BI$3&gt;(A17stdlife+$E292),(Input!$M$159*(1+rvanilla)^0.5)-SUM($M292:BH292),(Input!$M$159*(1+rvanilla)^0.5)/A17stdlife))</f>
        <v>0</v>
      </c>
      <c r="BJ292" s="18"/>
      <c r="BK292" s="18"/>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idden="1" outlineLevel="2">
      <c r="A293" s="18"/>
      <c r="B293" s="18"/>
      <c r="C293" s="36"/>
      <c r="D293" s="479"/>
      <c r="E293" s="283">
        <v>8</v>
      </c>
      <c r="F293" s="38"/>
      <c r="G293" s="391"/>
      <c r="H293" s="308"/>
      <c r="I293" s="308"/>
      <c r="J293" s="308"/>
      <c r="K293" s="308"/>
      <c r="L293" s="308"/>
      <c r="M293" s="308"/>
      <c r="N293" s="307"/>
      <c r="O293" s="164">
        <f>IF(A17stdlife="n/a","n/a",IF(O$3&gt;(A17stdlife+$E293),(Input!$N$159*(1+rvanilla)^0.5)-SUM($N293:N293),(Input!$N$159*(1+rvanilla)^0.5)/A17stdlife))</f>
        <v>0</v>
      </c>
      <c r="P293" s="164">
        <f>IF(A17stdlife="n/a","n/a",IF(P$3&gt;(A17stdlife+$E293),(Input!$N$159*(1+rvanilla)^0.5)-SUM($N293:O293),(Input!$N$159*(1+rvanilla)^0.5)/A17stdlife))</f>
        <v>0</v>
      </c>
      <c r="Q293" s="164">
        <f>IF(A17stdlife="n/a","n/a",IF(Q$3&gt;(A17stdlife+$E293),(Input!$N$159*(1+rvanilla)^0.5)-SUM($N293:P293),(Input!$N$159*(1+rvanilla)^0.5)/A17stdlife))</f>
        <v>0</v>
      </c>
      <c r="R293" s="164">
        <f>IF(A17stdlife="n/a","n/a",IF(R$3&gt;(A17stdlife+$E293),(Input!$N$159*(1+rvanilla)^0.5)-SUM($N293:Q293),(Input!$N$159*(1+rvanilla)^0.5)/A17stdlife))</f>
        <v>0</v>
      </c>
      <c r="S293" s="164">
        <f>IF(A17stdlife="n/a","n/a",IF(S$3&gt;(A17stdlife+$E293),(Input!$N$159*(1+rvanilla)^0.5)-SUM($N293:R293),(Input!$N$159*(1+rvanilla)^0.5)/A17stdlife))</f>
        <v>0</v>
      </c>
      <c r="T293" s="164">
        <f>IF(A17stdlife="n/a","n/a",IF(T$3&gt;(A17stdlife+$E293),(Input!$N$159*(1+rvanilla)^0.5)-SUM($N293:S293),(Input!$N$159*(1+rvanilla)^0.5)/A17stdlife))</f>
        <v>0</v>
      </c>
      <c r="U293" s="164">
        <f>IF(A17stdlife="n/a","n/a",IF(U$3&gt;(A17stdlife+$E293),(Input!$N$159*(1+rvanilla)^0.5)-SUM($N293:T293),(Input!$N$159*(1+rvanilla)^0.5)/A17stdlife))</f>
        <v>0</v>
      </c>
      <c r="V293" s="164">
        <f>IF(A17stdlife="n/a","n/a",IF(V$3&gt;(A17stdlife+$E293),(Input!$N$159*(1+rvanilla)^0.5)-SUM($N293:U293),(Input!$N$159*(1+rvanilla)^0.5)/A17stdlife))</f>
        <v>0</v>
      </c>
      <c r="W293" s="164">
        <f>IF(A17stdlife="n/a","n/a",IF(W$3&gt;(A17stdlife+$E293),(Input!$N$159*(1+rvanilla)^0.5)-SUM($N293:V293),(Input!$N$159*(1+rvanilla)^0.5)/A17stdlife))</f>
        <v>0</v>
      </c>
      <c r="X293" s="164">
        <f>IF(A17stdlife="n/a","n/a",IF(X$3&gt;(A17stdlife+$E293),(Input!$N$159*(1+rvanilla)^0.5)-SUM($N293:W293),(Input!$N$159*(1+rvanilla)^0.5)/A17stdlife))</f>
        <v>0</v>
      </c>
      <c r="Y293" s="164">
        <f>IF(A17stdlife="n/a","n/a",IF(Y$3&gt;(A17stdlife+$E293),(Input!$N$159*(1+rvanilla)^0.5)-SUM($N293:X293),(Input!$N$159*(1+rvanilla)^0.5)/A17stdlife))</f>
        <v>0</v>
      </c>
      <c r="Z293" s="164">
        <f>IF(A17stdlife="n/a","n/a",IF(Z$3&gt;(A17stdlife+$E293),(Input!$N$159*(1+rvanilla)^0.5)-SUM($N293:Y293),(Input!$N$159*(1+rvanilla)^0.5)/A17stdlife))</f>
        <v>0</v>
      </c>
      <c r="AA293" s="164">
        <f>IF(A17stdlife="n/a","n/a",IF(AA$3&gt;(A17stdlife+$E293),(Input!$N$159*(1+rvanilla)^0.5)-SUM($N293:Z293),(Input!$N$159*(1+rvanilla)^0.5)/A17stdlife))</f>
        <v>0</v>
      </c>
      <c r="AB293" s="164">
        <f>IF(A17stdlife="n/a","n/a",IF(AB$3&gt;(A17stdlife+$E293),(Input!$N$159*(1+rvanilla)^0.5)-SUM($N293:AA293),(Input!$N$159*(1+rvanilla)^0.5)/A17stdlife))</f>
        <v>0</v>
      </c>
      <c r="AC293" s="164">
        <f>IF(A17stdlife="n/a","n/a",IF(AC$3&gt;(A17stdlife+$E293),(Input!$N$159*(1+rvanilla)^0.5)-SUM($N293:AB293),(Input!$N$159*(1+rvanilla)^0.5)/A17stdlife))</f>
        <v>0</v>
      </c>
      <c r="AD293" s="164">
        <f>IF(A17stdlife="n/a","n/a",IF(AD$3&gt;(A17stdlife+$E293),(Input!$N$159*(1+rvanilla)^0.5)-SUM($N293:AC293),(Input!$N$159*(1+rvanilla)^0.5)/A17stdlife))</f>
        <v>0</v>
      </c>
      <c r="AE293" s="164">
        <f>IF(A17stdlife="n/a","n/a",IF(AE$3&gt;(A17stdlife+$E293),(Input!$N$159*(1+rvanilla)^0.5)-SUM($N293:AD293),(Input!$N$159*(1+rvanilla)^0.5)/A17stdlife))</f>
        <v>0</v>
      </c>
      <c r="AF293" s="164">
        <f>IF(A17stdlife="n/a","n/a",IF(AF$3&gt;(A17stdlife+$E293),(Input!$N$159*(1+rvanilla)^0.5)-SUM($N293:AE293),(Input!$N$159*(1+rvanilla)^0.5)/A17stdlife))</f>
        <v>0</v>
      </c>
      <c r="AG293" s="164">
        <f>IF(A17stdlife="n/a","n/a",IF(AG$3&gt;(A17stdlife+$E293),(Input!$N$159*(1+rvanilla)^0.5)-SUM($N293:AF293),(Input!$N$159*(1+rvanilla)^0.5)/A17stdlife))</f>
        <v>0</v>
      </c>
      <c r="AH293" s="164">
        <f>IF(A17stdlife="n/a","n/a",IF(AH$3&gt;(A17stdlife+$E293),(Input!$N$159*(1+rvanilla)^0.5)-SUM($N293:AG293),(Input!$N$159*(1+rvanilla)^0.5)/A17stdlife))</f>
        <v>0</v>
      </c>
      <c r="AI293" s="164">
        <f>IF(A17stdlife="n/a","n/a",IF(AI$3&gt;(A17stdlife+$E293),(Input!$N$159*(1+rvanilla)^0.5)-SUM($N293:AH293),(Input!$N$159*(1+rvanilla)^0.5)/A17stdlife))</f>
        <v>0</v>
      </c>
      <c r="AJ293" s="164">
        <f>IF(A17stdlife="n/a","n/a",IF(AJ$3&gt;(A17stdlife+$E293),(Input!$N$159*(1+rvanilla)^0.5)-SUM($N293:AI293),(Input!$N$159*(1+rvanilla)^0.5)/A17stdlife))</f>
        <v>0</v>
      </c>
      <c r="AK293" s="164">
        <f>IF(A17stdlife="n/a","n/a",IF(AK$3&gt;(A17stdlife+$E293),(Input!$N$159*(1+rvanilla)^0.5)-SUM($N293:AJ293),(Input!$N$159*(1+rvanilla)^0.5)/A17stdlife))</f>
        <v>0</v>
      </c>
      <c r="AL293" s="164">
        <f>IF(A17stdlife="n/a","n/a",IF(AL$3&gt;(A17stdlife+$E293),(Input!$N$159*(1+rvanilla)^0.5)-SUM($N293:AK293),(Input!$N$159*(1+rvanilla)^0.5)/A17stdlife))</f>
        <v>0</v>
      </c>
      <c r="AM293" s="164">
        <f>IF(A17stdlife="n/a","n/a",IF(AM$3&gt;(A17stdlife+$E293),(Input!$N$159*(1+rvanilla)^0.5)-SUM($N293:AL293),(Input!$N$159*(1+rvanilla)^0.5)/A17stdlife))</f>
        <v>0</v>
      </c>
      <c r="AN293" s="164">
        <f>IF(A17stdlife="n/a","n/a",IF(AN$3&gt;(A17stdlife+$E293),(Input!$N$159*(1+rvanilla)^0.5)-SUM($N293:AM293),(Input!$N$159*(1+rvanilla)^0.5)/A17stdlife))</f>
        <v>0</v>
      </c>
      <c r="AO293" s="164">
        <f>IF(A17stdlife="n/a","n/a",IF(AO$3&gt;(A17stdlife+$E293),(Input!$N$159*(1+rvanilla)^0.5)-SUM($N293:AN293),(Input!$N$159*(1+rvanilla)^0.5)/A17stdlife))</f>
        <v>0</v>
      </c>
      <c r="AP293" s="164">
        <f>IF(A17stdlife="n/a","n/a",IF(AP$3&gt;(A17stdlife+$E293),(Input!$N$159*(1+rvanilla)^0.5)-SUM($N293:AO293),(Input!$N$159*(1+rvanilla)^0.5)/A17stdlife))</f>
        <v>0</v>
      </c>
      <c r="AQ293" s="164">
        <f>IF(A17stdlife="n/a","n/a",IF(AQ$3&gt;(A17stdlife+$E293),(Input!$N$159*(1+rvanilla)^0.5)-SUM($N293:AP293),(Input!$N$159*(1+rvanilla)^0.5)/A17stdlife))</f>
        <v>0</v>
      </c>
      <c r="AR293" s="164">
        <f>IF(A17stdlife="n/a","n/a",IF(AR$3&gt;(A17stdlife+$E293),(Input!$N$159*(1+rvanilla)^0.5)-SUM($N293:AQ293),(Input!$N$159*(1+rvanilla)^0.5)/A17stdlife))</f>
        <v>0</v>
      </c>
      <c r="AS293" s="164">
        <f>IF(A17stdlife="n/a","n/a",IF(AS$3&gt;(A17stdlife+$E293),(Input!$N$159*(1+rvanilla)^0.5)-SUM($N293:AR293),(Input!$N$159*(1+rvanilla)^0.5)/A17stdlife))</f>
        <v>0</v>
      </c>
      <c r="AT293" s="164">
        <f>IF(A17stdlife="n/a","n/a",IF(AT$3&gt;(A17stdlife+$E293),(Input!$N$159*(1+rvanilla)^0.5)-SUM($N293:AS293),(Input!$N$159*(1+rvanilla)^0.5)/A17stdlife))</f>
        <v>0</v>
      </c>
      <c r="AU293" s="164">
        <f>IF(A17stdlife="n/a","n/a",IF(AU$3&gt;(A17stdlife+$E293),(Input!$N$159*(1+rvanilla)^0.5)-SUM($N293:AT293),(Input!$N$159*(1+rvanilla)^0.5)/A17stdlife))</f>
        <v>0</v>
      </c>
      <c r="AV293" s="164">
        <f>IF(A17stdlife="n/a","n/a",IF(AV$3&gt;(A17stdlife+$E293),(Input!$N$159*(1+rvanilla)^0.5)-SUM($N293:AU293),(Input!$N$159*(1+rvanilla)^0.5)/A17stdlife))</f>
        <v>0</v>
      </c>
      <c r="AW293" s="164">
        <f>IF(A17stdlife="n/a","n/a",IF(AW$3&gt;(A17stdlife+$E293),(Input!$N$159*(1+rvanilla)^0.5)-SUM($N293:AV293),(Input!$N$159*(1+rvanilla)^0.5)/A17stdlife))</f>
        <v>0</v>
      </c>
      <c r="AX293" s="164">
        <f>IF(A17stdlife="n/a","n/a",IF(AX$3&gt;(A17stdlife+$E293),(Input!$N$159*(1+rvanilla)^0.5)-SUM($N293:AW293),(Input!$N$159*(1+rvanilla)^0.5)/A17stdlife))</f>
        <v>0</v>
      </c>
      <c r="AY293" s="164">
        <f>IF(A17stdlife="n/a","n/a",IF(AY$3&gt;(A17stdlife+$E293),(Input!$N$159*(1+rvanilla)^0.5)-SUM($N293:AX293),(Input!$N$159*(1+rvanilla)^0.5)/A17stdlife))</f>
        <v>0</v>
      </c>
      <c r="AZ293" s="164">
        <f>IF(A17stdlife="n/a","n/a",IF(AZ$3&gt;(A17stdlife+$E293),(Input!$N$159*(1+rvanilla)^0.5)-SUM($N293:AY293),(Input!$N$159*(1+rvanilla)^0.5)/A17stdlife))</f>
        <v>0</v>
      </c>
      <c r="BA293" s="164">
        <f>IF(A17stdlife="n/a","n/a",IF(BA$3&gt;(A17stdlife+$E293),(Input!$N$159*(1+rvanilla)^0.5)-SUM($N293:AZ293),(Input!$N$159*(1+rvanilla)^0.5)/A17stdlife))</f>
        <v>0</v>
      </c>
      <c r="BB293" s="164">
        <f>IF(A17stdlife="n/a","n/a",IF(BB$3&gt;(A17stdlife+$E293),(Input!$N$159*(1+rvanilla)^0.5)-SUM($N293:BA293),(Input!$N$159*(1+rvanilla)^0.5)/A17stdlife))</f>
        <v>0</v>
      </c>
      <c r="BC293" s="164">
        <f>IF(A17stdlife="n/a","n/a",IF(BC$3&gt;(A17stdlife+$E293),(Input!$N$159*(1+rvanilla)^0.5)-SUM($N293:BB293),(Input!$N$159*(1+rvanilla)^0.5)/A17stdlife))</f>
        <v>0</v>
      </c>
      <c r="BD293" s="164">
        <f>IF(A17stdlife="n/a","n/a",IF(BD$3&gt;(A17stdlife+$E293),(Input!$N$159*(1+rvanilla)^0.5)-SUM($N293:BC293),(Input!$N$159*(1+rvanilla)^0.5)/A17stdlife))</f>
        <v>0</v>
      </c>
      <c r="BE293" s="164">
        <f>IF(A17stdlife="n/a","n/a",IF(BE$3&gt;(A17stdlife+$E293),(Input!$N$159*(1+rvanilla)^0.5)-SUM($N293:BD293),(Input!$N$159*(1+rvanilla)^0.5)/A17stdlife))</f>
        <v>0</v>
      </c>
      <c r="BF293" s="164">
        <f>IF(A17stdlife="n/a","n/a",IF(BF$3&gt;(A17stdlife+$E293),(Input!$N$159*(1+rvanilla)^0.5)-SUM($N293:BE293),(Input!$N$159*(1+rvanilla)^0.5)/A17stdlife))</f>
        <v>0</v>
      </c>
      <c r="BG293" s="164">
        <f>IF(A17stdlife="n/a","n/a",IF(BG$3&gt;(A17stdlife+$E293),(Input!$N$159*(1+rvanilla)^0.5)-SUM($N293:BF293),(Input!$N$159*(1+rvanilla)^0.5)/A17stdlife))</f>
        <v>0</v>
      </c>
      <c r="BH293" s="164">
        <f>IF(A17stdlife="n/a","n/a",IF(BH$3&gt;(A17stdlife+$E293),(Input!$N$159*(1+rvanilla)^0.5)-SUM($N293:BG293),(Input!$N$159*(1+rvanilla)^0.5)/A17stdlife))</f>
        <v>0</v>
      </c>
      <c r="BI293" s="164">
        <f>IF(A17stdlife="n/a","n/a",IF(BI$3&gt;(A17stdlife+$E293),(Input!$N$159*(1+rvanilla)^0.5)-SUM($N293:BH293),(Input!$N$159*(1+rvanilla)^0.5)/A17stdlife))</f>
        <v>0</v>
      </c>
      <c r="BJ293" s="18"/>
      <c r="BK293" s="18"/>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idden="1" outlineLevel="2">
      <c r="A294" s="18"/>
      <c r="B294" s="18"/>
      <c r="C294" s="36"/>
      <c r="D294" s="479"/>
      <c r="E294" s="283">
        <v>9</v>
      </c>
      <c r="F294" s="38"/>
      <c r="G294" s="391"/>
      <c r="H294" s="308"/>
      <c r="I294" s="308"/>
      <c r="J294" s="308"/>
      <c r="K294" s="308"/>
      <c r="L294" s="308"/>
      <c r="M294" s="308"/>
      <c r="N294" s="308"/>
      <c r="O294" s="307"/>
      <c r="P294" s="164">
        <f>IF(A17stdlife="n/a","n/a",IF(P$3&gt;(A17stdlife+$E294),(Input!$O$159*(1+rvanilla)^0.5)-SUM($O294:O294),(Input!$O$159*(1+rvanilla)^0.5)/A17stdlife))</f>
        <v>0</v>
      </c>
      <c r="Q294" s="164">
        <f>IF(A17stdlife="n/a","n/a",IF(Q$3&gt;(A17stdlife+$E294),(Input!$O$159*(1+rvanilla)^0.5)-SUM($O294:P294),(Input!$O$159*(1+rvanilla)^0.5)/A17stdlife))</f>
        <v>0</v>
      </c>
      <c r="R294" s="164">
        <f>IF(A17stdlife="n/a","n/a",IF(R$3&gt;(A17stdlife+$E294),(Input!$O$159*(1+rvanilla)^0.5)-SUM($O294:Q294),(Input!$O$159*(1+rvanilla)^0.5)/A17stdlife))</f>
        <v>0</v>
      </c>
      <c r="S294" s="164">
        <f>IF(A17stdlife="n/a","n/a",IF(S$3&gt;(A17stdlife+$E294),(Input!$O$159*(1+rvanilla)^0.5)-SUM($O294:R294),(Input!$O$159*(1+rvanilla)^0.5)/A17stdlife))</f>
        <v>0</v>
      </c>
      <c r="T294" s="164">
        <f>IF(A17stdlife="n/a","n/a",IF(T$3&gt;(A17stdlife+$E294),(Input!$O$159*(1+rvanilla)^0.5)-SUM($O294:S294),(Input!$O$159*(1+rvanilla)^0.5)/A17stdlife))</f>
        <v>0</v>
      </c>
      <c r="U294" s="164">
        <f>IF(A17stdlife="n/a","n/a",IF(U$3&gt;(A17stdlife+$E294),(Input!$O$159*(1+rvanilla)^0.5)-SUM($O294:T294),(Input!$O$159*(1+rvanilla)^0.5)/A17stdlife))</f>
        <v>0</v>
      </c>
      <c r="V294" s="164">
        <f>IF(A17stdlife="n/a","n/a",IF(V$3&gt;(A17stdlife+$E294),(Input!$O$159*(1+rvanilla)^0.5)-SUM($O294:U294),(Input!$O$159*(1+rvanilla)^0.5)/A17stdlife))</f>
        <v>0</v>
      </c>
      <c r="W294" s="164">
        <f>IF(A17stdlife="n/a","n/a",IF(W$3&gt;(A17stdlife+$E294),(Input!$O$159*(1+rvanilla)^0.5)-SUM($O294:V294),(Input!$O$159*(1+rvanilla)^0.5)/A17stdlife))</f>
        <v>0</v>
      </c>
      <c r="X294" s="164">
        <f>IF(A17stdlife="n/a","n/a",IF(X$3&gt;(A17stdlife+$E294),(Input!$O$159*(1+rvanilla)^0.5)-SUM($O294:W294),(Input!$O$159*(1+rvanilla)^0.5)/A17stdlife))</f>
        <v>0</v>
      </c>
      <c r="Y294" s="164">
        <f>IF(A17stdlife="n/a","n/a",IF(Y$3&gt;(A17stdlife+$E294),(Input!$O$159*(1+rvanilla)^0.5)-SUM($O294:X294),(Input!$O$159*(1+rvanilla)^0.5)/A17stdlife))</f>
        <v>0</v>
      </c>
      <c r="Z294" s="164">
        <f>IF(A17stdlife="n/a","n/a",IF(Z$3&gt;(A17stdlife+$E294),(Input!$O$159*(1+rvanilla)^0.5)-SUM($O294:Y294),(Input!$O$159*(1+rvanilla)^0.5)/A17stdlife))</f>
        <v>0</v>
      </c>
      <c r="AA294" s="164">
        <f>IF(A17stdlife="n/a","n/a",IF(AA$3&gt;(A17stdlife+$E294),(Input!$O$159*(1+rvanilla)^0.5)-SUM($O294:Z294),(Input!$O$159*(1+rvanilla)^0.5)/A17stdlife))</f>
        <v>0</v>
      </c>
      <c r="AB294" s="164">
        <f>IF(A17stdlife="n/a","n/a",IF(AB$3&gt;(A17stdlife+$E294),(Input!$O$159*(1+rvanilla)^0.5)-SUM($O294:AA294),(Input!$O$159*(1+rvanilla)^0.5)/A17stdlife))</f>
        <v>0</v>
      </c>
      <c r="AC294" s="164">
        <f>IF(A17stdlife="n/a","n/a",IF(AC$3&gt;(A17stdlife+$E294),(Input!$O$159*(1+rvanilla)^0.5)-SUM($O294:AB294),(Input!$O$159*(1+rvanilla)^0.5)/A17stdlife))</f>
        <v>0</v>
      </c>
      <c r="AD294" s="164">
        <f>IF(A17stdlife="n/a","n/a",IF(AD$3&gt;(A17stdlife+$E294),(Input!$O$159*(1+rvanilla)^0.5)-SUM($O294:AC294),(Input!$O$159*(1+rvanilla)^0.5)/A17stdlife))</f>
        <v>0</v>
      </c>
      <c r="AE294" s="164">
        <f>IF(A17stdlife="n/a","n/a",IF(AE$3&gt;(A17stdlife+$E294),(Input!$O$159*(1+rvanilla)^0.5)-SUM($O294:AD294),(Input!$O$159*(1+rvanilla)^0.5)/A17stdlife))</f>
        <v>0</v>
      </c>
      <c r="AF294" s="164">
        <f>IF(A17stdlife="n/a","n/a",IF(AF$3&gt;(A17stdlife+$E294),(Input!$O$159*(1+rvanilla)^0.5)-SUM($O294:AE294),(Input!$O$159*(1+rvanilla)^0.5)/A17stdlife))</f>
        <v>0</v>
      </c>
      <c r="AG294" s="164">
        <f>IF(A17stdlife="n/a","n/a",IF(AG$3&gt;(A17stdlife+$E294),(Input!$O$159*(1+rvanilla)^0.5)-SUM($O294:AF294),(Input!$O$159*(1+rvanilla)^0.5)/A17stdlife))</f>
        <v>0</v>
      </c>
      <c r="AH294" s="164">
        <f>IF(A17stdlife="n/a","n/a",IF(AH$3&gt;(A17stdlife+$E294),(Input!$O$159*(1+rvanilla)^0.5)-SUM($O294:AG294),(Input!$O$159*(1+rvanilla)^0.5)/A17stdlife))</f>
        <v>0</v>
      </c>
      <c r="AI294" s="164">
        <f>IF(A17stdlife="n/a","n/a",IF(AI$3&gt;(A17stdlife+$E294),(Input!$O$159*(1+rvanilla)^0.5)-SUM($O294:AH294),(Input!$O$159*(1+rvanilla)^0.5)/A17stdlife))</f>
        <v>0</v>
      </c>
      <c r="AJ294" s="164">
        <f>IF(A17stdlife="n/a","n/a",IF(AJ$3&gt;(A17stdlife+$E294),(Input!$O$159*(1+rvanilla)^0.5)-SUM($O294:AI294),(Input!$O$159*(1+rvanilla)^0.5)/A17stdlife))</f>
        <v>0</v>
      </c>
      <c r="AK294" s="164">
        <f>IF(A17stdlife="n/a","n/a",IF(AK$3&gt;(A17stdlife+$E294),(Input!$O$159*(1+rvanilla)^0.5)-SUM($O294:AJ294),(Input!$O$159*(1+rvanilla)^0.5)/A17stdlife))</f>
        <v>0</v>
      </c>
      <c r="AL294" s="164">
        <f>IF(A17stdlife="n/a","n/a",IF(AL$3&gt;(A17stdlife+$E294),(Input!$O$159*(1+rvanilla)^0.5)-SUM($O294:AK294),(Input!$O$159*(1+rvanilla)^0.5)/A17stdlife))</f>
        <v>0</v>
      </c>
      <c r="AM294" s="164">
        <f>IF(A17stdlife="n/a","n/a",IF(AM$3&gt;(A17stdlife+$E294),(Input!$O$159*(1+rvanilla)^0.5)-SUM($O294:AL294),(Input!$O$159*(1+rvanilla)^0.5)/A17stdlife))</f>
        <v>0</v>
      </c>
      <c r="AN294" s="164">
        <f>IF(A17stdlife="n/a","n/a",IF(AN$3&gt;(A17stdlife+$E294),(Input!$O$159*(1+rvanilla)^0.5)-SUM($O294:AM294),(Input!$O$159*(1+rvanilla)^0.5)/A17stdlife))</f>
        <v>0</v>
      </c>
      <c r="AO294" s="164">
        <f>IF(A17stdlife="n/a","n/a",IF(AO$3&gt;(A17stdlife+$E294),(Input!$O$159*(1+rvanilla)^0.5)-SUM($O294:AN294),(Input!$O$159*(1+rvanilla)^0.5)/A17stdlife))</f>
        <v>0</v>
      </c>
      <c r="AP294" s="164">
        <f>IF(A17stdlife="n/a","n/a",IF(AP$3&gt;(A17stdlife+$E294),(Input!$O$159*(1+rvanilla)^0.5)-SUM($O294:AO294),(Input!$O$159*(1+rvanilla)^0.5)/A17stdlife))</f>
        <v>0</v>
      </c>
      <c r="AQ294" s="164">
        <f>IF(A17stdlife="n/a","n/a",IF(AQ$3&gt;(A17stdlife+$E294),(Input!$O$159*(1+rvanilla)^0.5)-SUM($O294:AP294),(Input!$O$159*(1+rvanilla)^0.5)/A17stdlife))</f>
        <v>0</v>
      </c>
      <c r="AR294" s="164">
        <f>IF(A17stdlife="n/a","n/a",IF(AR$3&gt;(A17stdlife+$E294),(Input!$O$159*(1+rvanilla)^0.5)-SUM($O294:AQ294),(Input!$O$159*(1+rvanilla)^0.5)/A17stdlife))</f>
        <v>0</v>
      </c>
      <c r="AS294" s="164">
        <f>IF(A17stdlife="n/a","n/a",IF(AS$3&gt;(A17stdlife+$E294),(Input!$O$159*(1+rvanilla)^0.5)-SUM($O294:AR294),(Input!$O$159*(1+rvanilla)^0.5)/A17stdlife))</f>
        <v>0</v>
      </c>
      <c r="AT294" s="164">
        <f>IF(A17stdlife="n/a","n/a",IF(AT$3&gt;(A17stdlife+$E294),(Input!$O$159*(1+rvanilla)^0.5)-SUM($O294:AS294),(Input!$O$159*(1+rvanilla)^0.5)/A17stdlife))</f>
        <v>0</v>
      </c>
      <c r="AU294" s="164">
        <f>IF(A17stdlife="n/a","n/a",IF(AU$3&gt;(A17stdlife+$E294),(Input!$O$159*(1+rvanilla)^0.5)-SUM($O294:AT294),(Input!$O$159*(1+rvanilla)^0.5)/A17stdlife))</f>
        <v>0</v>
      </c>
      <c r="AV294" s="164">
        <f>IF(A17stdlife="n/a","n/a",IF(AV$3&gt;(A17stdlife+$E294),(Input!$O$159*(1+rvanilla)^0.5)-SUM($O294:AU294),(Input!$O$159*(1+rvanilla)^0.5)/A17stdlife))</f>
        <v>0</v>
      </c>
      <c r="AW294" s="164">
        <f>IF(A17stdlife="n/a","n/a",IF(AW$3&gt;(A17stdlife+$E294),(Input!$O$159*(1+rvanilla)^0.5)-SUM($O294:AV294),(Input!$O$159*(1+rvanilla)^0.5)/A17stdlife))</f>
        <v>0</v>
      </c>
      <c r="AX294" s="164">
        <f>IF(A17stdlife="n/a","n/a",IF(AX$3&gt;(A17stdlife+$E294),(Input!$O$159*(1+rvanilla)^0.5)-SUM($O294:AW294),(Input!$O$159*(1+rvanilla)^0.5)/A17stdlife))</f>
        <v>0</v>
      </c>
      <c r="AY294" s="164">
        <f>IF(A17stdlife="n/a","n/a",IF(AY$3&gt;(A17stdlife+$E294),(Input!$O$159*(1+rvanilla)^0.5)-SUM($O294:AX294),(Input!$O$159*(1+rvanilla)^0.5)/A17stdlife))</f>
        <v>0</v>
      </c>
      <c r="AZ294" s="164">
        <f>IF(A17stdlife="n/a","n/a",IF(AZ$3&gt;(A17stdlife+$E294),(Input!$O$159*(1+rvanilla)^0.5)-SUM($O294:AY294),(Input!$O$159*(1+rvanilla)^0.5)/A17stdlife))</f>
        <v>0</v>
      </c>
      <c r="BA294" s="164">
        <f>IF(A17stdlife="n/a","n/a",IF(BA$3&gt;(A17stdlife+$E294),(Input!$O$159*(1+rvanilla)^0.5)-SUM($O294:AZ294),(Input!$O$159*(1+rvanilla)^0.5)/A17stdlife))</f>
        <v>0</v>
      </c>
      <c r="BB294" s="164">
        <f>IF(A17stdlife="n/a","n/a",IF(BB$3&gt;(A17stdlife+$E294),(Input!$O$159*(1+rvanilla)^0.5)-SUM($O294:BA294),(Input!$O$159*(1+rvanilla)^0.5)/A17stdlife))</f>
        <v>0</v>
      </c>
      <c r="BC294" s="164">
        <f>IF(A17stdlife="n/a","n/a",IF(BC$3&gt;(A17stdlife+$E294),(Input!$O$159*(1+rvanilla)^0.5)-SUM($O294:BB294),(Input!$O$159*(1+rvanilla)^0.5)/A17stdlife))</f>
        <v>0</v>
      </c>
      <c r="BD294" s="164">
        <f>IF(A17stdlife="n/a","n/a",IF(BD$3&gt;(A17stdlife+$E294),(Input!$O$159*(1+rvanilla)^0.5)-SUM($O294:BC294),(Input!$O$159*(1+rvanilla)^0.5)/A17stdlife))</f>
        <v>0</v>
      </c>
      <c r="BE294" s="164">
        <f>IF(A17stdlife="n/a","n/a",IF(BE$3&gt;(A17stdlife+$E294),(Input!$O$159*(1+rvanilla)^0.5)-SUM($O294:BD294),(Input!$O$159*(1+rvanilla)^0.5)/A17stdlife))</f>
        <v>0</v>
      </c>
      <c r="BF294" s="164">
        <f>IF(A17stdlife="n/a","n/a",IF(BF$3&gt;(A17stdlife+$E294),(Input!$O$159*(1+rvanilla)^0.5)-SUM($O294:BE294),(Input!$O$159*(1+rvanilla)^0.5)/A17stdlife))</f>
        <v>0</v>
      </c>
      <c r="BG294" s="164">
        <f>IF(A17stdlife="n/a","n/a",IF(BG$3&gt;(A17stdlife+$E294),(Input!$O$159*(1+rvanilla)^0.5)-SUM($O294:BF294),(Input!$O$159*(1+rvanilla)^0.5)/A17stdlife))</f>
        <v>0</v>
      </c>
      <c r="BH294" s="164">
        <f>IF(A17stdlife="n/a","n/a",IF(BH$3&gt;(A17stdlife+$E294),(Input!$O$159*(1+rvanilla)^0.5)-SUM($O294:BG294),(Input!$O$159*(1+rvanilla)^0.5)/A17stdlife))</f>
        <v>0</v>
      </c>
      <c r="BI294" s="164">
        <f>IF(A17stdlife="n/a","n/a",IF(BI$3&gt;(A17stdlife+$E294),(Input!$O$159*(1+rvanilla)^0.5)-SUM($O294:BH294),(Input!$O$159*(1+rvanilla)^0.5)/A17stdlife))</f>
        <v>0</v>
      </c>
      <c r="BJ294" s="18"/>
      <c r="BK294" s="18"/>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2">
      <c r="A295" s="18"/>
      <c r="B295" s="18"/>
      <c r="C295" s="36"/>
      <c r="D295" s="479"/>
      <c r="E295" s="284">
        <v>10</v>
      </c>
      <c r="F295" s="38"/>
      <c r="G295" s="391"/>
      <c r="H295" s="308"/>
      <c r="I295" s="308"/>
      <c r="J295" s="308"/>
      <c r="K295" s="308"/>
      <c r="L295" s="308"/>
      <c r="M295" s="308"/>
      <c r="N295" s="308"/>
      <c r="O295" s="308"/>
      <c r="P295" s="307"/>
      <c r="Q295" s="164">
        <f>IF(A17stdlife="n/a","n/a",IF(Q$3&gt;(A17stdlife+$E295),(Input!$P$159*(1+rvanilla)^0.5)-SUM($P295:P295),(Input!$P$159*(1+rvanilla)^0.5)/A17stdlife))</f>
        <v>0</v>
      </c>
      <c r="R295" s="164">
        <f>IF(A17stdlife="n/a","n/a",IF(R$3&gt;(A17stdlife+$E295),(Input!$P$159*(1+rvanilla)^0.5)-SUM($P295:Q295),(Input!$P$159*(1+rvanilla)^0.5)/A17stdlife))</f>
        <v>0</v>
      </c>
      <c r="S295" s="164">
        <f>IF(A17stdlife="n/a","n/a",IF(S$3&gt;(A17stdlife+$E295),(Input!$P$159*(1+rvanilla)^0.5)-SUM($P295:R295),(Input!$P$159*(1+rvanilla)^0.5)/A17stdlife))</f>
        <v>0</v>
      </c>
      <c r="T295" s="164">
        <f>IF(A17stdlife="n/a","n/a",IF(T$3&gt;(A17stdlife+$E295),(Input!$P$159*(1+rvanilla)^0.5)-SUM($P295:S295),(Input!$P$159*(1+rvanilla)^0.5)/A17stdlife))</f>
        <v>0</v>
      </c>
      <c r="U295" s="164">
        <f>IF(A17stdlife="n/a","n/a",IF(U$3&gt;(A17stdlife+$E295),(Input!$P$159*(1+rvanilla)^0.5)-SUM($P295:T295),(Input!$P$159*(1+rvanilla)^0.5)/A17stdlife))</f>
        <v>0</v>
      </c>
      <c r="V295" s="164">
        <f>IF(A17stdlife="n/a","n/a",IF(V$3&gt;(A17stdlife+$E295),(Input!$P$159*(1+rvanilla)^0.5)-SUM($P295:U295),(Input!$P$159*(1+rvanilla)^0.5)/A17stdlife))</f>
        <v>0</v>
      </c>
      <c r="W295" s="164">
        <f>IF(A17stdlife="n/a","n/a",IF(W$3&gt;(A17stdlife+$E295),(Input!$P$159*(1+rvanilla)^0.5)-SUM($P295:V295),(Input!$P$159*(1+rvanilla)^0.5)/A17stdlife))</f>
        <v>0</v>
      </c>
      <c r="X295" s="164">
        <f>IF(A17stdlife="n/a","n/a",IF(X$3&gt;(A17stdlife+$E295),(Input!$P$159*(1+rvanilla)^0.5)-SUM($P295:W295),(Input!$P$159*(1+rvanilla)^0.5)/A17stdlife))</f>
        <v>0</v>
      </c>
      <c r="Y295" s="164">
        <f>IF(A17stdlife="n/a","n/a",IF(Y$3&gt;(A17stdlife+$E295),(Input!$P$159*(1+rvanilla)^0.5)-SUM($P295:X295),(Input!$P$159*(1+rvanilla)^0.5)/A17stdlife))</f>
        <v>0</v>
      </c>
      <c r="Z295" s="164">
        <f>IF(A17stdlife="n/a","n/a",IF(Z$3&gt;(A17stdlife+$E295),(Input!$P$159*(1+rvanilla)^0.5)-SUM($P295:Y295),(Input!$P$159*(1+rvanilla)^0.5)/A17stdlife))</f>
        <v>0</v>
      </c>
      <c r="AA295" s="164">
        <f>IF(A17stdlife="n/a","n/a",IF(AA$3&gt;(A17stdlife+$E295),(Input!$P$159*(1+rvanilla)^0.5)-SUM($P295:Z295),(Input!$P$159*(1+rvanilla)^0.5)/A17stdlife))</f>
        <v>0</v>
      </c>
      <c r="AB295" s="164">
        <f>IF(A17stdlife="n/a","n/a",IF(AB$3&gt;(A17stdlife+$E295),(Input!$P$159*(1+rvanilla)^0.5)-SUM($P295:AA295),(Input!$P$159*(1+rvanilla)^0.5)/A17stdlife))</f>
        <v>0</v>
      </c>
      <c r="AC295" s="164">
        <f>IF(A17stdlife="n/a","n/a",IF(AC$3&gt;(A17stdlife+$E295),(Input!$P$159*(1+rvanilla)^0.5)-SUM($P295:AB295),(Input!$P$159*(1+rvanilla)^0.5)/A17stdlife))</f>
        <v>0</v>
      </c>
      <c r="AD295" s="164">
        <f>IF(A17stdlife="n/a","n/a",IF(AD$3&gt;(A17stdlife+$E295),(Input!$P$159*(1+rvanilla)^0.5)-SUM($P295:AC295),(Input!$P$159*(1+rvanilla)^0.5)/A17stdlife))</f>
        <v>0</v>
      </c>
      <c r="AE295" s="164">
        <f>IF(A17stdlife="n/a","n/a",IF(AE$3&gt;(A17stdlife+$E295),(Input!$P$159*(1+rvanilla)^0.5)-SUM($P295:AD295),(Input!$P$159*(1+rvanilla)^0.5)/A17stdlife))</f>
        <v>0</v>
      </c>
      <c r="AF295" s="164">
        <f>IF(A17stdlife="n/a","n/a",IF(AF$3&gt;(A17stdlife+$E295),(Input!$P$159*(1+rvanilla)^0.5)-SUM($P295:AE295),(Input!$P$159*(1+rvanilla)^0.5)/A17stdlife))</f>
        <v>0</v>
      </c>
      <c r="AG295" s="164">
        <f>IF(A17stdlife="n/a","n/a",IF(AG$3&gt;(A17stdlife+$E295),(Input!$P$159*(1+rvanilla)^0.5)-SUM($P295:AF295),(Input!$P$159*(1+rvanilla)^0.5)/A17stdlife))</f>
        <v>0</v>
      </c>
      <c r="AH295" s="164">
        <f>IF(A17stdlife="n/a","n/a",IF(AH$3&gt;(A17stdlife+$E295),(Input!$P$159*(1+rvanilla)^0.5)-SUM($P295:AG295),(Input!$P$159*(1+rvanilla)^0.5)/A17stdlife))</f>
        <v>0</v>
      </c>
      <c r="AI295" s="164">
        <f>IF(A17stdlife="n/a","n/a",IF(AI$3&gt;(A17stdlife+$E295),(Input!$P$159*(1+rvanilla)^0.5)-SUM($P295:AH295),(Input!$P$159*(1+rvanilla)^0.5)/A17stdlife))</f>
        <v>0</v>
      </c>
      <c r="AJ295" s="164">
        <f>IF(A17stdlife="n/a","n/a",IF(AJ$3&gt;(A17stdlife+$E295),(Input!$P$159*(1+rvanilla)^0.5)-SUM($P295:AI295),(Input!$P$159*(1+rvanilla)^0.5)/A17stdlife))</f>
        <v>0</v>
      </c>
      <c r="AK295" s="164">
        <f>IF(A17stdlife="n/a","n/a",IF(AK$3&gt;(A17stdlife+$E295),(Input!$P$159*(1+rvanilla)^0.5)-SUM($P295:AJ295),(Input!$P$159*(1+rvanilla)^0.5)/A17stdlife))</f>
        <v>0</v>
      </c>
      <c r="AL295" s="164">
        <f>IF(A17stdlife="n/a","n/a",IF(AL$3&gt;(A17stdlife+$E295),(Input!$P$159*(1+rvanilla)^0.5)-SUM($P295:AK295),(Input!$P$159*(1+rvanilla)^0.5)/A17stdlife))</f>
        <v>0</v>
      </c>
      <c r="AM295" s="164">
        <f>IF(A17stdlife="n/a","n/a",IF(AM$3&gt;(A17stdlife+$E295),(Input!$P$159*(1+rvanilla)^0.5)-SUM($P295:AL295),(Input!$P$159*(1+rvanilla)^0.5)/A17stdlife))</f>
        <v>0</v>
      </c>
      <c r="AN295" s="164">
        <f>IF(A17stdlife="n/a","n/a",IF(AN$3&gt;(A17stdlife+$E295),(Input!$P$159*(1+rvanilla)^0.5)-SUM($P295:AM295),(Input!$P$159*(1+rvanilla)^0.5)/A17stdlife))</f>
        <v>0</v>
      </c>
      <c r="AO295" s="164">
        <f>IF(A17stdlife="n/a","n/a",IF(AO$3&gt;(A17stdlife+$E295),(Input!$P$159*(1+rvanilla)^0.5)-SUM($P295:AN295),(Input!$P$159*(1+rvanilla)^0.5)/A17stdlife))</f>
        <v>0</v>
      </c>
      <c r="AP295" s="164">
        <f>IF(A17stdlife="n/a","n/a",IF(AP$3&gt;(A17stdlife+$E295),(Input!$P$159*(1+rvanilla)^0.5)-SUM($P295:AO295),(Input!$P$159*(1+rvanilla)^0.5)/A17stdlife))</f>
        <v>0</v>
      </c>
      <c r="AQ295" s="164">
        <f>IF(A17stdlife="n/a","n/a",IF(AQ$3&gt;(A17stdlife+$E295),(Input!$P$159*(1+rvanilla)^0.5)-SUM($P295:AP295),(Input!$P$159*(1+rvanilla)^0.5)/A17stdlife))</f>
        <v>0</v>
      </c>
      <c r="AR295" s="164">
        <f>IF(A17stdlife="n/a","n/a",IF(AR$3&gt;(A17stdlife+$E295),(Input!$P$159*(1+rvanilla)^0.5)-SUM($P295:AQ295),(Input!$P$159*(1+rvanilla)^0.5)/A17stdlife))</f>
        <v>0</v>
      </c>
      <c r="AS295" s="164">
        <f>IF(A17stdlife="n/a","n/a",IF(AS$3&gt;(A17stdlife+$E295),(Input!$P$159*(1+rvanilla)^0.5)-SUM($P295:AR295),(Input!$P$159*(1+rvanilla)^0.5)/A17stdlife))</f>
        <v>0</v>
      </c>
      <c r="AT295" s="164">
        <f>IF(A17stdlife="n/a","n/a",IF(AT$3&gt;(A17stdlife+$E295),(Input!$P$159*(1+rvanilla)^0.5)-SUM($P295:AS295),(Input!$P$159*(1+rvanilla)^0.5)/A17stdlife))</f>
        <v>0</v>
      </c>
      <c r="AU295" s="164">
        <f>IF(A17stdlife="n/a","n/a",IF(AU$3&gt;(A17stdlife+$E295),(Input!$P$159*(1+rvanilla)^0.5)-SUM($P295:AT295),(Input!$P$159*(1+rvanilla)^0.5)/A17stdlife))</f>
        <v>0</v>
      </c>
      <c r="AV295" s="164">
        <f>IF(A17stdlife="n/a","n/a",IF(AV$3&gt;(A17stdlife+$E295),(Input!$P$159*(1+rvanilla)^0.5)-SUM($P295:AU295),(Input!$P$159*(1+rvanilla)^0.5)/A17stdlife))</f>
        <v>0</v>
      </c>
      <c r="AW295" s="164">
        <f>IF(A17stdlife="n/a","n/a",IF(AW$3&gt;(A17stdlife+$E295),(Input!$P$159*(1+rvanilla)^0.5)-SUM($P295:AV295),(Input!$P$159*(1+rvanilla)^0.5)/A17stdlife))</f>
        <v>0</v>
      </c>
      <c r="AX295" s="164">
        <f>IF(A17stdlife="n/a","n/a",IF(AX$3&gt;(A17stdlife+$E295),(Input!$P$159*(1+rvanilla)^0.5)-SUM($P295:AW295),(Input!$P$159*(1+rvanilla)^0.5)/A17stdlife))</f>
        <v>0</v>
      </c>
      <c r="AY295" s="164">
        <f>IF(A17stdlife="n/a","n/a",IF(AY$3&gt;(A17stdlife+$E295),(Input!$P$159*(1+rvanilla)^0.5)-SUM($P295:AX295),(Input!$P$159*(1+rvanilla)^0.5)/A17stdlife))</f>
        <v>0</v>
      </c>
      <c r="AZ295" s="164">
        <f>IF(A17stdlife="n/a","n/a",IF(AZ$3&gt;(A17stdlife+$E295),(Input!$P$159*(1+rvanilla)^0.5)-SUM($P295:AY295),(Input!$P$159*(1+rvanilla)^0.5)/A17stdlife))</f>
        <v>0</v>
      </c>
      <c r="BA295" s="164">
        <f>IF(A17stdlife="n/a","n/a",IF(BA$3&gt;(A17stdlife+$E295),(Input!$P$159*(1+rvanilla)^0.5)-SUM($P295:AZ295),(Input!$P$159*(1+rvanilla)^0.5)/A17stdlife))</f>
        <v>0</v>
      </c>
      <c r="BB295" s="164">
        <f>IF(A17stdlife="n/a","n/a",IF(BB$3&gt;(A17stdlife+$E295),(Input!$P$159*(1+rvanilla)^0.5)-SUM($P295:BA295),(Input!$P$159*(1+rvanilla)^0.5)/A17stdlife))</f>
        <v>0</v>
      </c>
      <c r="BC295" s="164">
        <f>IF(A17stdlife="n/a","n/a",IF(BC$3&gt;(A17stdlife+$E295),(Input!$P$159*(1+rvanilla)^0.5)-SUM($P295:BB295),(Input!$P$159*(1+rvanilla)^0.5)/A17stdlife))</f>
        <v>0</v>
      </c>
      <c r="BD295" s="164">
        <f>IF(A17stdlife="n/a","n/a",IF(BD$3&gt;(A17stdlife+$E295),(Input!$P$159*(1+rvanilla)^0.5)-SUM($P295:BC295),(Input!$P$159*(1+rvanilla)^0.5)/A17stdlife))</f>
        <v>0</v>
      </c>
      <c r="BE295" s="164">
        <f>IF(A17stdlife="n/a","n/a",IF(BE$3&gt;(A17stdlife+$E295),(Input!$P$159*(1+rvanilla)^0.5)-SUM($P295:BD295),(Input!$P$159*(1+rvanilla)^0.5)/A17stdlife))</f>
        <v>0</v>
      </c>
      <c r="BF295" s="164">
        <f>IF(A17stdlife="n/a","n/a",IF(BF$3&gt;(A17stdlife+$E295),(Input!$P$159*(1+rvanilla)^0.5)-SUM($P295:BE295),(Input!$P$159*(1+rvanilla)^0.5)/A17stdlife))</f>
        <v>0</v>
      </c>
      <c r="BG295" s="164">
        <f>IF(A17stdlife="n/a","n/a",IF(BG$3&gt;(A17stdlife+$E295),(Input!$P$159*(1+rvanilla)^0.5)-SUM($P295:BF295),(Input!$P$159*(1+rvanilla)^0.5)/A17stdlife))</f>
        <v>0</v>
      </c>
      <c r="BH295" s="164">
        <f>IF(A17stdlife="n/a","n/a",IF(BH$3&gt;(A17stdlife+$E295),(Input!$P$159*(1+rvanilla)^0.5)-SUM($P295:BG295),(Input!$P$159*(1+rvanilla)^0.5)/A17stdlife))</f>
        <v>0</v>
      </c>
      <c r="BI295" s="164">
        <f>IF(A17stdlife="n/a","n/a",IF(BI$3&gt;(A17stdlife+$E295),(Input!$P$159*(1+rvanilla)^0.5)-SUM($P295:BH295),(Input!$P$159*(1+rvanilla)^0.5)/A17stdlife))</f>
        <v>0</v>
      </c>
      <c r="BJ295" s="18"/>
      <c r="BK295" s="18"/>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idden="1" outlineLevel="1">
      <c r="A296" s="18"/>
      <c r="B296" s="18"/>
      <c r="C296" s="36" t="str">
        <f>Asset17</f>
        <v>System IT (tx)</v>
      </c>
      <c r="D296" s="18"/>
      <c r="E296" s="18"/>
      <c r="F296" s="33"/>
      <c r="G296" s="161">
        <f>SUM(G284:G295)</f>
        <v>4.4181635884107751</v>
      </c>
      <c r="H296" s="161">
        <f t="shared" ref="H296:AL296" si="69">SUM(H284:H295)</f>
        <v>5.410031548273885</v>
      </c>
      <c r="I296" s="161">
        <f t="shared" si="69"/>
        <v>6.4210924181893878</v>
      </c>
      <c r="J296" s="161">
        <f t="shared" si="69"/>
        <v>7.0586578325359541</v>
      </c>
      <c r="K296" s="161">
        <f t="shared" si="69"/>
        <v>7.4420847839209916</v>
      </c>
      <c r="L296" s="161">
        <f t="shared" si="69"/>
        <v>4.1798739561624378</v>
      </c>
      <c r="M296" s="161">
        <f t="shared" si="69"/>
        <v>3.4332261915410487</v>
      </c>
      <c r="N296" s="161">
        <f t="shared" si="69"/>
        <v>3.4332261915410487</v>
      </c>
      <c r="O296" s="161">
        <f t="shared" si="69"/>
        <v>2.4413582316779388</v>
      </c>
      <c r="P296" s="161">
        <f t="shared" si="69"/>
        <v>1.4302973617624366</v>
      </c>
      <c r="Q296" s="161">
        <f t="shared" si="69"/>
        <v>0.79273194741586861</v>
      </c>
      <c r="R296" s="161">
        <f t="shared" si="69"/>
        <v>0.40930499603083209</v>
      </c>
      <c r="S296" s="161">
        <f t="shared" si="69"/>
        <v>0</v>
      </c>
      <c r="T296" s="161">
        <f t="shared" si="69"/>
        <v>0</v>
      </c>
      <c r="U296" s="161">
        <f t="shared" si="69"/>
        <v>0</v>
      </c>
      <c r="V296" s="161">
        <f t="shared" si="69"/>
        <v>0</v>
      </c>
      <c r="W296" s="161">
        <f t="shared" si="69"/>
        <v>0</v>
      </c>
      <c r="X296" s="161">
        <f t="shared" si="69"/>
        <v>0</v>
      </c>
      <c r="Y296" s="161">
        <f t="shared" si="69"/>
        <v>0</v>
      </c>
      <c r="Z296" s="161">
        <f t="shared" si="69"/>
        <v>0</v>
      </c>
      <c r="AA296" s="161">
        <f t="shared" si="69"/>
        <v>0</v>
      </c>
      <c r="AB296" s="161">
        <f t="shared" si="69"/>
        <v>0</v>
      </c>
      <c r="AC296" s="161">
        <f t="shared" si="69"/>
        <v>0</v>
      </c>
      <c r="AD296" s="161">
        <f t="shared" si="69"/>
        <v>0</v>
      </c>
      <c r="AE296" s="161">
        <f t="shared" si="69"/>
        <v>0</v>
      </c>
      <c r="AF296" s="161">
        <f t="shared" si="69"/>
        <v>0</v>
      </c>
      <c r="AG296" s="161">
        <f t="shared" si="69"/>
        <v>0</v>
      </c>
      <c r="AH296" s="161">
        <f t="shared" si="69"/>
        <v>0</v>
      </c>
      <c r="AI296" s="161">
        <f t="shared" si="69"/>
        <v>0</v>
      </c>
      <c r="AJ296" s="161">
        <f t="shared" si="69"/>
        <v>0</v>
      </c>
      <c r="AK296" s="161">
        <f t="shared" si="69"/>
        <v>0</v>
      </c>
      <c r="AL296" s="161">
        <f t="shared" si="69"/>
        <v>0</v>
      </c>
      <c r="AM296" s="161">
        <f t="shared" ref="AM296:BI296" si="70">SUM(AM284:AM295)</f>
        <v>0</v>
      </c>
      <c r="AN296" s="161">
        <f t="shared" si="70"/>
        <v>0</v>
      </c>
      <c r="AO296" s="161">
        <f t="shared" si="70"/>
        <v>0</v>
      </c>
      <c r="AP296" s="161">
        <f t="shared" si="70"/>
        <v>0</v>
      </c>
      <c r="AQ296" s="161">
        <f t="shared" si="70"/>
        <v>0</v>
      </c>
      <c r="AR296" s="161">
        <f t="shared" si="70"/>
        <v>0</v>
      </c>
      <c r="AS296" s="161">
        <f t="shared" si="70"/>
        <v>0</v>
      </c>
      <c r="AT296" s="161">
        <f t="shared" si="70"/>
        <v>0</v>
      </c>
      <c r="AU296" s="161">
        <f t="shared" si="70"/>
        <v>0</v>
      </c>
      <c r="AV296" s="161">
        <f t="shared" si="70"/>
        <v>0</v>
      </c>
      <c r="AW296" s="161">
        <f t="shared" si="70"/>
        <v>0</v>
      </c>
      <c r="AX296" s="161">
        <f t="shared" si="70"/>
        <v>0</v>
      </c>
      <c r="AY296" s="161">
        <f t="shared" si="70"/>
        <v>0</v>
      </c>
      <c r="AZ296" s="161">
        <f t="shared" si="70"/>
        <v>0</v>
      </c>
      <c r="BA296" s="161">
        <f t="shared" si="70"/>
        <v>0</v>
      </c>
      <c r="BB296" s="161">
        <f t="shared" si="70"/>
        <v>0</v>
      </c>
      <c r="BC296" s="161">
        <f t="shared" si="70"/>
        <v>0</v>
      </c>
      <c r="BD296" s="161">
        <f t="shared" si="70"/>
        <v>0</v>
      </c>
      <c r="BE296" s="161">
        <f t="shared" si="70"/>
        <v>0</v>
      </c>
      <c r="BF296" s="161">
        <f t="shared" si="70"/>
        <v>0</v>
      </c>
      <c r="BG296" s="161">
        <f t="shared" si="70"/>
        <v>0</v>
      </c>
      <c r="BH296" s="161">
        <f t="shared" si="70"/>
        <v>0</v>
      </c>
      <c r="BI296" s="161">
        <f t="shared" si="70"/>
        <v>0</v>
      </c>
      <c r="BJ296" s="18"/>
      <c r="BK296" s="18"/>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idden="1" outlineLevel="2">
      <c r="A297" s="18"/>
      <c r="B297" s="43" t="str">
        <f>C309</f>
        <v>IT systems</v>
      </c>
      <c r="C297" s="44"/>
      <c r="D297" s="45" t="s">
        <v>72</v>
      </c>
      <c r="E297" s="44"/>
      <c r="F297" s="46"/>
      <c r="G297" s="389">
        <f>IF(G$3&gt;A18remlife,A18value-SUM($F297:F297),IF(A18remlife="N/A","n/a",A18value/A18remlife))</f>
        <v>7.8789320934360303</v>
      </c>
      <c r="H297" s="163">
        <f>IF(H$3&gt;A18remlife,A18value-SUM($F297:G297),IF(A18remlife="N/A","n/a",A18value/A18remlife))</f>
        <v>7.8789320934360303</v>
      </c>
      <c r="I297" s="163">
        <f>IF(I$3&gt;A18remlife,A18value-SUM($F297:H297),IF(A18remlife="N/A","n/a",A18value/A18remlife))</f>
        <v>7.8789320934360303</v>
      </c>
      <c r="J297" s="163">
        <f>IF(J$3&gt;A18remlife,A18value-SUM($F297:I297),IF(A18remlife="N/A","n/a",A18value/A18remlife))</f>
        <v>1.5055544423878509</v>
      </c>
      <c r="K297" s="163">
        <f>IF(K$3&gt;A18remlife,A18value-SUM($F297:J297),IF(A18remlife="N/A","n/a",A18value/A18remlife))</f>
        <v>0</v>
      </c>
      <c r="L297" s="163">
        <f>IF(L$3&gt;A18remlife,A18value-SUM($F297:K297),IF(A18remlife="N/A","n/a",A18value/A18remlife))</f>
        <v>0</v>
      </c>
      <c r="M297" s="163">
        <f>IF(M$3&gt;A18remlife,A18value-SUM($F297:L297),IF(A18remlife="N/A","n/a",A18value/A18remlife))</f>
        <v>0</v>
      </c>
      <c r="N297" s="163">
        <f>IF(N$3&gt;A18remlife,A18value-SUM($F297:M297),IF(A18remlife="N/A","n/a",A18value/A18remlife))</f>
        <v>0</v>
      </c>
      <c r="O297" s="163">
        <f>IF(O$3&gt;A18remlife,A18value-SUM($F297:N297),IF(A18remlife="N/A","n/a",A18value/A18remlife))</f>
        <v>0</v>
      </c>
      <c r="P297" s="163">
        <f>IF(P$3&gt;A18remlife,A18value-SUM($F297:O297),IF(A18remlife="N/A","n/a",A18value/A18remlife))</f>
        <v>0</v>
      </c>
      <c r="Q297" s="163">
        <f>IF(Q$3&gt;A18remlife,A18value-SUM($F297:P297),IF(A18remlife="N/A","n/a",A18value/A18remlife))</f>
        <v>0</v>
      </c>
      <c r="R297" s="163">
        <f>IF(R$3&gt;A18remlife,A18value-SUM($F297:Q297),IF(A18remlife="N/A","n/a",A18value/A18remlife))</f>
        <v>0</v>
      </c>
      <c r="S297" s="163">
        <f>IF(S$3&gt;A18remlife,A18value-SUM($F297:R297),IF(A18remlife="N/A","n/a",A18value/A18remlife))</f>
        <v>0</v>
      </c>
      <c r="T297" s="163">
        <f>IF(T$3&gt;A18remlife,A18value-SUM($F297:S297),IF(A18remlife="N/A","n/a",A18value/A18remlife))</f>
        <v>0</v>
      </c>
      <c r="U297" s="163">
        <f>IF(U$3&gt;A18remlife,A18value-SUM($F297:T297),IF(A18remlife="N/A","n/a",A18value/A18remlife))</f>
        <v>0</v>
      </c>
      <c r="V297" s="163">
        <f>IF(V$3&gt;A18remlife,A18value-SUM($F297:U297),IF(A18remlife="N/A","n/a",A18value/A18remlife))</f>
        <v>0</v>
      </c>
      <c r="W297" s="163">
        <f>IF(W$3&gt;A18remlife,A18value-SUM($F297:V297),IF(A18remlife="N/A","n/a",A18value/A18remlife))</f>
        <v>0</v>
      </c>
      <c r="X297" s="163">
        <f>IF(X$3&gt;A18remlife,A18value-SUM($F297:W297),IF(A18remlife="N/A","n/a",A18value/A18remlife))</f>
        <v>0</v>
      </c>
      <c r="Y297" s="163">
        <f>IF(Y$3&gt;A18remlife,A18value-SUM($F297:X297),IF(A18remlife="N/A","n/a",A18value/A18remlife))</f>
        <v>0</v>
      </c>
      <c r="Z297" s="163">
        <f>IF(Z$3&gt;A18remlife,A18value-SUM($F297:Y297),IF(A18remlife="N/A","n/a",A18value/A18remlife))</f>
        <v>0</v>
      </c>
      <c r="AA297" s="163">
        <f>IF(AA$3&gt;A18remlife,A18value-SUM($F297:Z297),IF(A18remlife="N/A","n/a",A18value/A18remlife))</f>
        <v>0</v>
      </c>
      <c r="AB297" s="163">
        <f>IF(AB$3&gt;A18remlife,A18value-SUM($F297:AA297),IF(A18remlife="N/A","n/a",A18value/A18remlife))</f>
        <v>0</v>
      </c>
      <c r="AC297" s="163">
        <f>IF(AC$3&gt;A18remlife,A18value-SUM($F297:AB297),IF(A18remlife="N/A","n/a",A18value/A18remlife))</f>
        <v>0</v>
      </c>
      <c r="AD297" s="163">
        <f>IF(AD$3&gt;A18remlife,A18value-SUM($F297:AC297),IF(A18remlife="N/A","n/a",A18value/A18remlife))</f>
        <v>0</v>
      </c>
      <c r="AE297" s="163">
        <f>IF(AE$3&gt;A18remlife,A18value-SUM($F297:AD297),IF(A18remlife="N/A","n/a",A18value/A18remlife))</f>
        <v>0</v>
      </c>
      <c r="AF297" s="163">
        <f>IF(AF$3&gt;A18remlife,A18value-SUM($F297:AE297),IF(A18remlife="N/A","n/a",A18value/A18remlife))</f>
        <v>0</v>
      </c>
      <c r="AG297" s="163">
        <f>IF(AG$3&gt;A18remlife,A18value-SUM($F297:AF297),IF(A18remlife="N/A","n/a",A18value/A18remlife))</f>
        <v>0</v>
      </c>
      <c r="AH297" s="163">
        <f>IF(AH$3&gt;A18remlife,A18value-SUM($F297:AG297),IF(A18remlife="N/A","n/a",A18value/A18remlife))</f>
        <v>0</v>
      </c>
      <c r="AI297" s="163">
        <f>IF(AI$3&gt;A18remlife,A18value-SUM($F297:AH297),IF(A18remlife="N/A","n/a",A18value/A18remlife))</f>
        <v>0</v>
      </c>
      <c r="AJ297" s="163">
        <f>IF(AJ$3&gt;A18remlife,A18value-SUM($F297:AI297),IF(A18remlife="N/A","n/a",A18value/A18remlife))</f>
        <v>0</v>
      </c>
      <c r="AK297" s="163">
        <f>IF(AK$3&gt;A18remlife,A18value-SUM($F297:AJ297),IF(A18remlife="N/A","n/a",A18value/A18remlife))</f>
        <v>0</v>
      </c>
      <c r="AL297" s="163">
        <f>IF(AL$3&gt;A18remlife,A18value-SUM($F297:AK297),IF(A18remlife="N/A","n/a",A18value/A18remlife))</f>
        <v>0</v>
      </c>
      <c r="AM297" s="163">
        <f>IF(AM$3&gt;A18remlife,A18value-SUM($F297:AL297),IF(A18remlife="N/A","n/a",A18value/A18remlife))</f>
        <v>0</v>
      </c>
      <c r="AN297" s="163">
        <f>IF(AN$3&gt;A18remlife,A18value-SUM($F297:AM297),IF(A18remlife="N/A","n/a",A18value/A18remlife))</f>
        <v>0</v>
      </c>
      <c r="AO297" s="163">
        <f>IF(AO$3&gt;A18remlife,A18value-SUM($F297:AN297),IF(A18remlife="N/A","n/a",A18value/A18remlife))</f>
        <v>0</v>
      </c>
      <c r="AP297" s="163">
        <f>IF(AP$3&gt;A18remlife,A18value-SUM($F297:AO297),IF(A18remlife="N/A","n/a",A18value/A18remlife))</f>
        <v>0</v>
      </c>
      <c r="AQ297" s="163">
        <f>IF(AQ$3&gt;A18remlife,A18value-SUM($F297:AP297),IF(A18remlife="N/A","n/a",A18value/A18remlife))</f>
        <v>0</v>
      </c>
      <c r="AR297" s="163">
        <f>IF(AR$3&gt;A18remlife,A18value-SUM($F297:AQ297),IF(A18remlife="N/A","n/a",A18value/A18remlife))</f>
        <v>0</v>
      </c>
      <c r="AS297" s="163">
        <f>IF(AS$3&gt;A18remlife,A18value-SUM($F297:AR297),IF(A18remlife="N/A","n/a",A18value/A18remlife))</f>
        <v>0</v>
      </c>
      <c r="AT297" s="163">
        <f>IF(AT$3&gt;A18remlife,A18value-SUM($F297:AS297),IF(A18remlife="N/A","n/a",A18value/A18remlife))</f>
        <v>0</v>
      </c>
      <c r="AU297" s="163">
        <f>IF(AU$3&gt;A18remlife,A18value-SUM($F297:AT297),IF(A18remlife="N/A","n/a",A18value/A18remlife))</f>
        <v>0</v>
      </c>
      <c r="AV297" s="163">
        <f>IF(AV$3&gt;A18remlife,A18value-SUM($F297:AU297),IF(A18remlife="N/A","n/a",A18value/A18remlife))</f>
        <v>0</v>
      </c>
      <c r="AW297" s="163">
        <f>IF(AW$3&gt;A18remlife,A18value-SUM($F297:AV297),IF(A18remlife="N/A","n/a",A18value/A18remlife))</f>
        <v>0</v>
      </c>
      <c r="AX297" s="163">
        <f>IF(AX$3&gt;A18remlife,A18value-SUM($F297:AW297),IF(A18remlife="N/A","n/a",A18value/A18remlife))</f>
        <v>0</v>
      </c>
      <c r="AY297" s="163">
        <f>IF(AY$3&gt;A18remlife,A18value-SUM($F297:AX297),IF(A18remlife="N/A","n/a",A18value/A18remlife))</f>
        <v>0</v>
      </c>
      <c r="AZ297" s="163">
        <f>IF(AZ$3&gt;A18remlife,A18value-SUM($F297:AY297),IF(A18remlife="N/A","n/a",A18value/A18remlife))</f>
        <v>0</v>
      </c>
      <c r="BA297" s="163">
        <f>IF(BA$3&gt;A18remlife,A18value-SUM($F297:AZ297),IF(A18remlife="N/A","n/a",A18value/A18remlife))</f>
        <v>0</v>
      </c>
      <c r="BB297" s="163">
        <f>IF(BB$3&gt;A18remlife,A18value-SUM($F297:BA297),IF(A18remlife="N/A","n/a",A18value/A18remlife))</f>
        <v>0</v>
      </c>
      <c r="BC297" s="163">
        <f>IF(BC$3&gt;A18remlife,A18value-SUM($F297:BB297),IF(A18remlife="N/A","n/a",A18value/A18remlife))</f>
        <v>0</v>
      </c>
      <c r="BD297" s="163">
        <f>IF(BD$3&gt;A18remlife,A18value-SUM($F297:BC297),IF(A18remlife="N/A","n/a",A18value/A18remlife))</f>
        <v>0</v>
      </c>
      <c r="BE297" s="163">
        <f>IF(BE$3&gt;A18remlife,A18value-SUM($F297:BD297),IF(A18remlife="N/A","n/a",A18value/A18remlife))</f>
        <v>0</v>
      </c>
      <c r="BF297" s="163">
        <f>IF(BF$3&gt;A18remlife,A18value-SUM($F297:BE297),IF(A18remlife="N/A","n/a",A18value/A18remlife))</f>
        <v>0</v>
      </c>
      <c r="BG297" s="163">
        <f>IF(BG$3&gt;A18remlife,A18value-SUM($F297:BF297),IF(A18remlife="N/A","n/a",A18value/A18remlife))</f>
        <v>0</v>
      </c>
      <c r="BH297" s="163">
        <f>IF(BH$3&gt;A18remlife,A18value-SUM($F297:BG297),IF(A18remlife="N/A","n/a",A18value/A18remlife))</f>
        <v>0</v>
      </c>
      <c r="BI297" s="163">
        <f>IF(BI$3&gt;A18remlife,A18value-SUM($F297:BH297),IF(A18remlife="N/A","n/a",A18value/A18remlife))</f>
        <v>0</v>
      </c>
      <c r="BJ297" s="18"/>
      <c r="BK297" s="18"/>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idden="1" outlineLevel="2">
      <c r="A298" s="18"/>
      <c r="B298" s="18"/>
      <c r="C298" s="36"/>
      <c r="D298" s="479" t="s">
        <v>71</v>
      </c>
      <c r="E298" s="283">
        <v>0</v>
      </c>
      <c r="F298" s="38"/>
      <c r="G298" s="160"/>
      <c r="H298" s="164"/>
      <c r="I298" s="164"/>
      <c r="J298" s="164"/>
      <c r="K298" s="164"/>
      <c r="L298" s="164"/>
      <c r="M298" s="164"/>
      <c r="N298" s="164"/>
      <c r="O298" s="164"/>
      <c r="P298" s="164"/>
      <c r="Q298" s="164"/>
      <c r="R298" s="164"/>
      <c r="S298" s="164"/>
      <c r="T298" s="164"/>
      <c r="U298" s="164"/>
      <c r="V298" s="164"/>
      <c r="W298" s="164"/>
      <c r="X298" s="164"/>
      <c r="Y298" s="164"/>
      <c r="Z298" s="164"/>
      <c r="AA298" s="164"/>
      <c r="AB298" s="164"/>
      <c r="AC298" s="164"/>
      <c r="AD298" s="164"/>
      <c r="AE298" s="164"/>
      <c r="AF298" s="164"/>
      <c r="AG298" s="164"/>
      <c r="AH298" s="164"/>
      <c r="AI298" s="164"/>
      <c r="AJ298" s="164"/>
      <c r="AK298" s="164"/>
      <c r="AL298" s="164"/>
      <c r="AM298" s="164"/>
      <c r="AN298" s="164"/>
      <c r="AO298" s="164"/>
      <c r="AP298" s="164"/>
      <c r="AQ298" s="164"/>
      <c r="AR298" s="164"/>
      <c r="AS298" s="164"/>
      <c r="AT298" s="164"/>
      <c r="AU298" s="164"/>
      <c r="AV298" s="164"/>
      <c r="AW298" s="164"/>
      <c r="AX298" s="164"/>
      <c r="AY298" s="164"/>
      <c r="AZ298" s="164"/>
      <c r="BA298" s="164"/>
      <c r="BB298" s="164"/>
      <c r="BC298" s="164"/>
      <c r="BD298" s="164"/>
      <c r="BE298" s="164"/>
      <c r="BF298" s="164"/>
      <c r="BG298" s="164"/>
      <c r="BH298" s="164"/>
      <c r="BI298" s="164"/>
      <c r="BJ298" s="18"/>
      <c r="BK298" s="1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idden="1" outlineLevel="2">
      <c r="A299" s="18"/>
      <c r="B299" s="18"/>
      <c r="C299" s="36"/>
      <c r="D299" s="479"/>
      <c r="E299" s="283">
        <v>1</v>
      </c>
      <c r="F299" s="38"/>
      <c r="G299" s="390"/>
      <c r="H299" s="164">
        <f>IF(A18stdlife="n/a","n/a",IF(H$3&gt;(A18stdlife+$E299),(Input!$G$160*(1+rvanilla)^0.5)-SUM($G299:G299),(Input!$G$160*(1+rvanilla)^0.5)/A18stdlife))</f>
        <v>0.60530175334651348</v>
      </c>
      <c r="I299" s="164">
        <f>IF(A18stdlife="n/a","n/a",IF(I$3&gt;(A18stdlife+$E299),(Input!$G$160*(1+rvanilla)^0.5)-SUM($G299:H299),(Input!$G$160*(1+rvanilla)^0.5)/A18stdlife))</f>
        <v>0.60530175334651348</v>
      </c>
      <c r="J299" s="164">
        <f>IF(A18stdlife="n/a","n/a",IF(J$3&gt;(A18stdlife+$E299),(Input!$G$160*(1+rvanilla)^0.5)-SUM($G299:I299),(Input!$G$160*(1+rvanilla)^0.5)/A18stdlife))</f>
        <v>0.60530175334651348</v>
      </c>
      <c r="K299" s="164">
        <f>IF(A18stdlife="n/a","n/a",IF(K$3&gt;(A18stdlife+$E299),(Input!$G$160*(1+rvanilla)^0.5)-SUM($G299:J299),(Input!$G$160*(1+rvanilla)^0.5)/A18stdlife))</f>
        <v>0.60530175334651348</v>
      </c>
      <c r="L299" s="164">
        <f>IF(A18stdlife="n/a","n/a",IF(L$3&gt;(A18stdlife+$E299),(Input!$G$160*(1+rvanilla)^0.5)-SUM($G299:K299),(Input!$G$160*(1+rvanilla)^0.5)/A18stdlife))</f>
        <v>0.60530175334651348</v>
      </c>
      <c r="M299" s="164">
        <f>IF(A18stdlife="n/a","n/a",IF(M$3&gt;(A18stdlife+$E299),(Input!$G$160*(1+rvanilla)^0.5)-SUM($G299:L299),(Input!$G$160*(1+rvanilla)^0.5)/A18stdlife))</f>
        <v>0</v>
      </c>
      <c r="N299" s="164">
        <f>IF(A18stdlife="n/a","n/a",IF(N$3&gt;(A18stdlife+$E299),(Input!$G$160*(1+rvanilla)^0.5)-SUM($G299:M299),(Input!$G$160*(1+rvanilla)^0.5)/A18stdlife))</f>
        <v>0</v>
      </c>
      <c r="O299" s="164">
        <f>IF(A18stdlife="n/a","n/a",IF(O$3&gt;(A18stdlife+$E299),(Input!$G$160*(1+rvanilla)^0.5)-SUM($G299:N299),(Input!$G$160*(1+rvanilla)^0.5)/A18stdlife))</f>
        <v>0</v>
      </c>
      <c r="P299" s="164">
        <f>IF(A18stdlife="n/a","n/a",IF(P$3&gt;(A18stdlife+$E299),(Input!$G$160*(1+rvanilla)^0.5)-SUM($G299:O299),(Input!$G$160*(1+rvanilla)^0.5)/A18stdlife))</f>
        <v>0</v>
      </c>
      <c r="Q299" s="164">
        <f>IF(A18stdlife="n/a","n/a",IF(Q$3&gt;(A18stdlife+$E299),(Input!$G$160*(1+rvanilla)^0.5)-SUM($G299:P299),(Input!$G$160*(1+rvanilla)^0.5)/A18stdlife))</f>
        <v>0</v>
      </c>
      <c r="R299" s="164">
        <f>IF(A18stdlife="n/a","n/a",IF(R$3&gt;(A18stdlife+$E299),(Input!$G$160*(1+rvanilla)^0.5)-SUM($G299:Q299),(Input!$G$160*(1+rvanilla)^0.5)/A18stdlife))</f>
        <v>0</v>
      </c>
      <c r="S299" s="164">
        <f>IF(A18stdlife="n/a","n/a",IF(S$3&gt;(A18stdlife+$E299),(Input!$G$160*(1+rvanilla)^0.5)-SUM($G299:R299),(Input!$G$160*(1+rvanilla)^0.5)/A18stdlife))</f>
        <v>0</v>
      </c>
      <c r="T299" s="164">
        <f>IF(A18stdlife="n/a","n/a",IF(T$3&gt;(A18stdlife+$E299),(Input!$G$160*(1+rvanilla)^0.5)-SUM($G299:S299),(Input!$G$160*(1+rvanilla)^0.5)/A18stdlife))</f>
        <v>0</v>
      </c>
      <c r="U299" s="164">
        <f>IF(A18stdlife="n/a","n/a",IF(U$3&gt;(A18stdlife+$E299),(Input!$G$160*(1+rvanilla)^0.5)-SUM($G299:T299),(Input!$G$160*(1+rvanilla)^0.5)/A18stdlife))</f>
        <v>0</v>
      </c>
      <c r="V299" s="164">
        <f>IF(A18stdlife="n/a","n/a",IF(V$3&gt;(A18stdlife+$E299),(Input!$G$160*(1+rvanilla)^0.5)-SUM($G299:U299),(Input!$G$160*(1+rvanilla)^0.5)/A18stdlife))</f>
        <v>0</v>
      </c>
      <c r="W299" s="164">
        <f>IF(A18stdlife="n/a","n/a",IF(W$3&gt;(A18stdlife+$E299),(Input!$G$160*(1+rvanilla)^0.5)-SUM($G299:V299),(Input!$G$160*(1+rvanilla)^0.5)/A18stdlife))</f>
        <v>0</v>
      </c>
      <c r="X299" s="164">
        <f>IF(A18stdlife="n/a","n/a",IF(X$3&gt;(A18stdlife+$E299),(Input!$G$160*(1+rvanilla)^0.5)-SUM($G299:W299),(Input!$G$160*(1+rvanilla)^0.5)/A18stdlife))</f>
        <v>0</v>
      </c>
      <c r="Y299" s="164">
        <f>IF(A18stdlife="n/a","n/a",IF(Y$3&gt;(A18stdlife+$E299),(Input!$G$160*(1+rvanilla)^0.5)-SUM($G299:X299),(Input!$G$160*(1+rvanilla)^0.5)/A18stdlife))</f>
        <v>0</v>
      </c>
      <c r="Z299" s="164">
        <f>IF(A18stdlife="n/a","n/a",IF(Z$3&gt;(A18stdlife+$E299),(Input!$G$160*(1+rvanilla)^0.5)-SUM($G299:Y299),(Input!$G$160*(1+rvanilla)^0.5)/A18stdlife))</f>
        <v>0</v>
      </c>
      <c r="AA299" s="164">
        <f>IF(A18stdlife="n/a","n/a",IF(AA$3&gt;(A18stdlife+$E299),(Input!$G$160*(1+rvanilla)^0.5)-SUM($G299:Z299),(Input!$G$160*(1+rvanilla)^0.5)/A18stdlife))</f>
        <v>0</v>
      </c>
      <c r="AB299" s="164">
        <f>IF(A18stdlife="n/a","n/a",IF(AB$3&gt;(A18stdlife+$E299),(Input!$G$160*(1+rvanilla)^0.5)-SUM($G299:AA299),(Input!$G$160*(1+rvanilla)^0.5)/A18stdlife))</f>
        <v>0</v>
      </c>
      <c r="AC299" s="164">
        <f>IF(A18stdlife="n/a","n/a",IF(AC$3&gt;(A18stdlife+$E299),(Input!$G$160*(1+rvanilla)^0.5)-SUM($G299:AB299),(Input!$G$160*(1+rvanilla)^0.5)/A18stdlife))</f>
        <v>0</v>
      </c>
      <c r="AD299" s="164">
        <f>IF(A18stdlife="n/a","n/a",IF(AD$3&gt;(A18stdlife+$E299),(Input!$G$160*(1+rvanilla)^0.5)-SUM($G299:AC299),(Input!$G$160*(1+rvanilla)^0.5)/A18stdlife))</f>
        <v>0</v>
      </c>
      <c r="AE299" s="164">
        <f>IF(A18stdlife="n/a","n/a",IF(AE$3&gt;(A18stdlife+$E299),(Input!$G$160*(1+rvanilla)^0.5)-SUM($G299:AD299),(Input!$G$160*(1+rvanilla)^0.5)/A18stdlife))</f>
        <v>0</v>
      </c>
      <c r="AF299" s="164">
        <f>IF(A18stdlife="n/a","n/a",IF(AF$3&gt;(A18stdlife+$E299),(Input!$G$160*(1+rvanilla)^0.5)-SUM($G299:AE299),(Input!$G$160*(1+rvanilla)^0.5)/A18stdlife))</f>
        <v>0</v>
      </c>
      <c r="AG299" s="164">
        <f>IF(A18stdlife="n/a","n/a",IF(AG$3&gt;(A18stdlife+$E299),(Input!$G$160*(1+rvanilla)^0.5)-SUM($G299:AF299),(Input!$G$160*(1+rvanilla)^0.5)/A18stdlife))</f>
        <v>0</v>
      </c>
      <c r="AH299" s="164">
        <f>IF(A18stdlife="n/a","n/a",IF(AH$3&gt;(A18stdlife+$E299),(Input!$G$160*(1+rvanilla)^0.5)-SUM($G299:AG299),(Input!$G$160*(1+rvanilla)^0.5)/A18stdlife))</f>
        <v>0</v>
      </c>
      <c r="AI299" s="164">
        <f>IF(A18stdlife="n/a","n/a",IF(AI$3&gt;(A18stdlife+$E299),(Input!$G$160*(1+rvanilla)^0.5)-SUM($G299:AH299),(Input!$G$160*(1+rvanilla)^0.5)/A18stdlife))</f>
        <v>0</v>
      </c>
      <c r="AJ299" s="164">
        <f>IF(A18stdlife="n/a","n/a",IF(AJ$3&gt;(A18stdlife+$E299),(Input!$G$160*(1+rvanilla)^0.5)-SUM($G299:AI299),(Input!$G$160*(1+rvanilla)^0.5)/A18stdlife))</f>
        <v>0</v>
      </c>
      <c r="AK299" s="164">
        <f>IF(A18stdlife="n/a","n/a",IF(AK$3&gt;(A18stdlife+$E299),(Input!$G$160*(1+rvanilla)^0.5)-SUM($G299:AJ299),(Input!$G$160*(1+rvanilla)^0.5)/A18stdlife))</f>
        <v>0</v>
      </c>
      <c r="AL299" s="164">
        <f>IF(A18stdlife="n/a","n/a",IF(AL$3&gt;(A18stdlife+$E299),(Input!$G$160*(1+rvanilla)^0.5)-SUM($G299:AK299),(Input!$G$160*(1+rvanilla)^0.5)/A18stdlife))</f>
        <v>0</v>
      </c>
      <c r="AM299" s="164">
        <f>IF(A18stdlife="n/a","n/a",IF(AM$3&gt;(A18stdlife+$E299),(Input!$G$160*(1+rvanilla)^0.5)-SUM($G299:AL299),(Input!$G$160*(1+rvanilla)^0.5)/A18stdlife))</f>
        <v>0</v>
      </c>
      <c r="AN299" s="164">
        <f>IF(A18stdlife="n/a","n/a",IF(AN$3&gt;(A18stdlife+$E299),(Input!$G$160*(1+rvanilla)^0.5)-SUM($G299:AM299),(Input!$G$160*(1+rvanilla)^0.5)/A18stdlife))</f>
        <v>0</v>
      </c>
      <c r="AO299" s="164">
        <f>IF(A18stdlife="n/a","n/a",IF(AO$3&gt;(A18stdlife+$E299),(Input!$G$160*(1+rvanilla)^0.5)-SUM($G299:AN299),(Input!$G$160*(1+rvanilla)^0.5)/A18stdlife))</f>
        <v>0</v>
      </c>
      <c r="AP299" s="164">
        <f>IF(A18stdlife="n/a","n/a",IF(AP$3&gt;(A18stdlife+$E299),(Input!$G$160*(1+rvanilla)^0.5)-SUM($G299:AO299),(Input!$G$160*(1+rvanilla)^0.5)/A18stdlife))</f>
        <v>0</v>
      </c>
      <c r="AQ299" s="164">
        <f>IF(A18stdlife="n/a","n/a",IF(AQ$3&gt;(A18stdlife+$E299),(Input!$G$160*(1+rvanilla)^0.5)-SUM($G299:AP299),(Input!$G$160*(1+rvanilla)^0.5)/A18stdlife))</f>
        <v>0</v>
      </c>
      <c r="AR299" s="164">
        <f>IF(A18stdlife="n/a","n/a",IF(AR$3&gt;(A18stdlife+$E299),(Input!$G$160*(1+rvanilla)^0.5)-SUM($G299:AQ299),(Input!$G$160*(1+rvanilla)^0.5)/A18stdlife))</f>
        <v>0</v>
      </c>
      <c r="AS299" s="164">
        <f>IF(A18stdlife="n/a","n/a",IF(AS$3&gt;(A18stdlife+$E299),(Input!$G$160*(1+rvanilla)^0.5)-SUM($G299:AR299),(Input!$G$160*(1+rvanilla)^0.5)/A18stdlife))</f>
        <v>0</v>
      </c>
      <c r="AT299" s="164">
        <f>IF(A18stdlife="n/a","n/a",IF(AT$3&gt;(A18stdlife+$E299),(Input!$G$160*(1+rvanilla)^0.5)-SUM($G299:AS299),(Input!$G$160*(1+rvanilla)^0.5)/A18stdlife))</f>
        <v>0</v>
      </c>
      <c r="AU299" s="164">
        <f>IF(A18stdlife="n/a","n/a",IF(AU$3&gt;(A18stdlife+$E299),(Input!$G$160*(1+rvanilla)^0.5)-SUM($G299:AT299),(Input!$G$160*(1+rvanilla)^0.5)/A18stdlife))</f>
        <v>0</v>
      </c>
      <c r="AV299" s="164">
        <f>IF(A18stdlife="n/a","n/a",IF(AV$3&gt;(A18stdlife+$E299),(Input!$G$160*(1+rvanilla)^0.5)-SUM($G299:AU299),(Input!$G$160*(1+rvanilla)^0.5)/A18stdlife))</f>
        <v>0</v>
      </c>
      <c r="AW299" s="164">
        <f>IF(A18stdlife="n/a","n/a",IF(AW$3&gt;(A18stdlife+$E299),(Input!$G$160*(1+rvanilla)^0.5)-SUM($G299:AV299),(Input!$G$160*(1+rvanilla)^0.5)/A18stdlife))</f>
        <v>0</v>
      </c>
      <c r="AX299" s="164">
        <f>IF(A18stdlife="n/a","n/a",IF(AX$3&gt;(A18stdlife+$E299),(Input!$G$160*(1+rvanilla)^0.5)-SUM($G299:AW299),(Input!$G$160*(1+rvanilla)^0.5)/A18stdlife))</f>
        <v>0</v>
      </c>
      <c r="AY299" s="164">
        <f>IF(A18stdlife="n/a","n/a",IF(AY$3&gt;(A18stdlife+$E299),(Input!$G$160*(1+rvanilla)^0.5)-SUM($G299:AX299),(Input!$G$160*(1+rvanilla)^0.5)/A18stdlife))</f>
        <v>0</v>
      </c>
      <c r="AZ299" s="164">
        <f>IF(A18stdlife="n/a","n/a",IF(AZ$3&gt;(A18stdlife+$E299),(Input!$G$160*(1+rvanilla)^0.5)-SUM($G299:AY299),(Input!$G$160*(1+rvanilla)^0.5)/A18stdlife))</f>
        <v>0</v>
      </c>
      <c r="BA299" s="164">
        <f>IF(A18stdlife="n/a","n/a",IF(BA$3&gt;(A18stdlife+$E299),(Input!$G$160*(1+rvanilla)^0.5)-SUM($G299:AZ299),(Input!$G$160*(1+rvanilla)^0.5)/A18stdlife))</f>
        <v>0</v>
      </c>
      <c r="BB299" s="164">
        <f>IF(A18stdlife="n/a","n/a",IF(BB$3&gt;(A18stdlife+$E299),(Input!$G$160*(1+rvanilla)^0.5)-SUM($G299:BA299),(Input!$G$160*(1+rvanilla)^0.5)/A18stdlife))</f>
        <v>0</v>
      </c>
      <c r="BC299" s="164">
        <f>IF(A18stdlife="n/a","n/a",IF(BC$3&gt;(A18stdlife+$E299),(Input!$G$160*(1+rvanilla)^0.5)-SUM($G299:BB299),(Input!$G$160*(1+rvanilla)^0.5)/A18stdlife))</f>
        <v>0</v>
      </c>
      <c r="BD299" s="164">
        <f>IF(A18stdlife="n/a","n/a",IF(BD$3&gt;(A18stdlife+$E299),(Input!$G$160*(1+rvanilla)^0.5)-SUM($G299:BC299),(Input!$G$160*(1+rvanilla)^0.5)/A18stdlife))</f>
        <v>0</v>
      </c>
      <c r="BE299" s="164">
        <f>IF(A18stdlife="n/a","n/a",IF(BE$3&gt;(A18stdlife+$E299),(Input!$G$160*(1+rvanilla)^0.5)-SUM($G299:BD299),(Input!$G$160*(1+rvanilla)^0.5)/A18stdlife))</f>
        <v>0</v>
      </c>
      <c r="BF299" s="164">
        <f>IF(A18stdlife="n/a","n/a",IF(BF$3&gt;(A18stdlife+$E299),(Input!$G$160*(1+rvanilla)^0.5)-SUM($G299:BE299),(Input!$G$160*(1+rvanilla)^0.5)/A18stdlife))</f>
        <v>0</v>
      </c>
      <c r="BG299" s="164">
        <f>IF(A18stdlife="n/a","n/a",IF(BG$3&gt;(A18stdlife+$E299),(Input!$G$160*(1+rvanilla)^0.5)-SUM($G299:BF299),(Input!$G$160*(1+rvanilla)^0.5)/A18stdlife))</f>
        <v>0</v>
      </c>
      <c r="BH299" s="164">
        <f>IF(A18stdlife="n/a","n/a",IF(BH$3&gt;(A18stdlife+$E299),(Input!$G$160*(1+rvanilla)^0.5)-SUM($G299:BG299),(Input!$G$160*(1+rvanilla)^0.5)/A18stdlife))</f>
        <v>0</v>
      </c>
      <c r="BI299" s="164">
        <f>IF(A18stdlife="n/a","n/a",IF(BI$3&gt;(A18stdlife+$E299),(Input!$G$160*(1+rvanilla)^0.5)-SUM($G299:BH299),(Input!$G$160*(1+rvanilla)^0.5)/A18stdlife))</f>
        <v>0</v>
      </c>
      <c r="BJ299" s="18"/>
      <c r="BK299" s="18"/>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idden="1" outlineLevel="2">
      <c r="A300" s="18"/>
      <c r="B300" s="18"/>
      <c r="C300" s="36"/>
      <c r="D300" s="479"/>
      <c r="E300" s="283">
        <v>2</v>
      </c>
      <c r="F300" s="38"/>
      <c r="G300" s="391"/>
      <c r="H300" s="307"/>
      <c r="I300" s="164">
        <f>IF(A18stdlife="n/a","n/a",IF(I$3&gt;(A18stdlife+$E300),(Input!$H$160*(1+rvanilla)^0.5)-SUM($H300:H300),(Input!$H$160*(1+rvanilla)^0.5)/A18stdlife))</f>
        <v>0.57961764882255618</v>
      </c>
      <c r="J300" s="164">
        <f>IF(A18stdlife="n/a","n/a",IF(J$3&gt;(A18stdlife+$E300),(Input!$H$160*(1+rvanilla)^0.5)-SUM($H300:I300),(Input!$H$160*(1+rvanilla)^0.5)/A18stdlife))</f>
        <v>0.57961764882255618</v>
      </c>
      <c r="K300" s="164">
        <f>IF(A18stdlife="n/a","n/a",IF(K$3&gt;(A18stdlife+$E300),(Input!$H$160*(1+rvanilla)^0.5)-SUM($H300:J300),(Input!$H$160*(1+rvanilla)^0.5)/A18stdlife))</f>
        <v>0.57961764882255618</v>
      </c>
      <c r="L300" s="164">
        <f>IF(A18stdlife="n/a","n/a",IF(L$3&gt;(A18stdlife+$E300),(Input!$H$160*(1+rvanilla)^0.5)-SUM($H300:K300),(Input!$H$160*(1+rvanilla)^0.5)/A18stdlife))</f>
        <v>0.57961764882255618</v>
      </c>
      <c r="M300" s="164">
        <f>IF(A18stdlife="n/a","n/a",IF(M$3&gt;(A18stdlife+$E300),(Input!$H$160*(1+rvanilla)^0.5)-SUM($H300:L300),(Input!$H$160*(1+rvanilla)^0.5)/A18stdlife))</f>
        <v>0.57961764882255618</v>
      </c>
      <c r="N300" s="164">
        <f>IF(A18stdlife="n/a","n/a",IF(N$3&gt;(A18stdlife+$E300),(Input!$H$160*(1+rvanilla)^0.5)-SUM($H300:M300),(Input!$H$160*(1+rvanilla)^0.5)/A18stdlife))</f>
        <v>-4.4408920985006262E-16</v>
      </c>
      <c r="O300" s="164">
        <f>IF(A18stdlife="n/a","n/a",IF(O$3&gt;(A18stdlife+$E300),(Input!$H$160*(1+rvanilla)^0.5)-SUM($H300:N300),(Input!$H$160*(1+rvanilla)^0.5)/A18stdlife))</f>
        <v>0</v>
      </c>
      <c r="P300" s="164">
        <f>IF(A18stdlife="n/a","n/a",IF(P$3&gt;(A18stdlife+$E300),(Input!$H$160*(1+rvanilla)^0.5)-SUM($H300:O300),(Input!$H$160*(1+rvanilla)^0.5)/A18stdlife))</f>
        <v>0</v>
      </c>
      <c r="Q300" s="164">
        <f>IF(A18stdlife="n/a","n/a",IF(Q$3&gt;(A18stdlife+$E300),(Input!$H$160*(1+rvanilla)^0.5)-SUM($H300:P300),(Input!$H$160*(1+rvanilla)^0.5)/A18stdlife))</f>
        <v>0</v>
      </c>
      <c r="R300" s="164">
        <f>IF(A18stdlife="n/a","n/a",IF(R$3&gt;(A18stdlife+$E300),(Input!$H$160*(1+rvanilla)^0.5)-SUM($H300:Q300),(Input!$H$160*(1+rvanilla)^0.5)/A18stdlife))</f>
        <v>0</v>
      </c>
      <c r="S300" s="164">
        <f>IF(A18stdlife="n/a","n/a",IF(S$3&gt;(A18stdlife+$E300),(Input!$H$160*(1+rvanilla)^0.5)-SUM($H300:R300),(Input!$H$160*(1+rvanilla)^0.5)/A18stdlife))</f>
        <v>0</v>
      </c>
      <c r="T300" s="164">
        <f>IF(A18stdlife="n/a","n/a",IF(T$3&gt;(A18stdlife+$E300),(Input!$H$160*(1+rvanilla)^0.5)-SUM($H300:S300),(Input!$H$160*(1+rvanilla)^0.5)/A18stdlife))</f>
        <v>0</v>
      </c>
      <c r="U300" s="164">
        <f>IF(A18stdlife="n/a","n/a",IF(U$3&gt;(A18stdlife+$E300),(Input!$H$160*(1+rvanilla)^0.5)-SUM($H300:T300),(Input!$H$160*(1+rvanilla)^0.5)/A18stdlife))</f>
        <v>0</v>
      </c>
      <c r="V300" s="164">
        <f>IF(A18stdlife="n/a","n/a",IF(V$3&gt;(A18stdlife+$E300),(Input!$H$160*(1+rvanilla)^0.5)-SUM($H300:U300),(Input!$H$160*(1+rvanilla)^0.5)/A18stdlife))</f>
        <v>0</v>
      </c>
      <c r="W300" s="164">
        <f>IF(A18stdlife="n/a","n/a",IF(W$3&gt;(A18stdlife+$E300),(Input!$H$160*(1+rvanilla)^0.5)-SUM($H300:V300),(Input!$H$160*(1+rvanilla)^0.5)/A18stdlife))</f>
        <v>0</v>
      </c>
      <c r="X300" s="164">
        <f>IF(A18stdlife="n/a","n/a",IF(X$3&gt;(A18stdlife+$E300),(Input!$H$160*(1+rvanilla)^0.5)-SUM($H300:W300),(Input!$H$160*(1+rvanilla)^0.5)/A18stdlife))</f>
        <v>0</v>
      </c>
      <c r="Y300" s="164">
        <f>IF(A18stdlife="n/a","n/a",IF(Y$3&gt;(A18stdlife+$E300),(Input!$H$160*(1+rvanilla)^0.5)-SUM($H300:X300),(Input!$H$160*(1+rvanilla)^0.5)/A18stdlife))</f>
        <v>0</v>
      </c>
      <c r="Z300" s="164">
        <f>IF(A18stdlife="n/a","n/a",IF(Z$3&gt;(A18stdlife+$E300),(Input!$H$160*(1+rvanilla)^0.5)-SUM($H300:Y300),(Input!$H$160*(1+rvanilla)^0.5)/A18stdlife))</f>
        <v>0</v>
      </c>
      <c r="AA300" s="164">
        <f>IF(A18stdlife="n/a","n/a",IF(AA$3&gt;(A18stdlife+$E300),(Input!$H$160*(1+rvanilla)^0.5)-SUM($H300:Z300),(Input!$H$160*(1+rvanilla)^0.5)/A18stdlife))</f>
        <v>0</v>
      </c>
      <c r="AB300" s="164">
        <f>IF(A18stdlife="n/a","n/a",IF(AB$3&gt;(A18stdlife+$E300),(Input!$H$160*(1+rvanilla)^0.5)-SUM($H300:AA300),(Input!$H$160*(1+rvanilla)^0.5)/A18stdlife))</f>
        <v>0</v>
      </c>
      <c r="AC300" s="164">
        <f>IF(A18stdlife="n/a","n/a",IF(AC$3&gt;(A18stdlife+$E300),(Input!$H$160*(1+rvanilla)^0.5)-SUM($H300:AB300),(Input!$H$160*(1+rvanilla)^0.5)/A18stdlife))</f>
        <v>0</v>
      </c>
      <c r="AD300" s="164">
        <f>IF(A18stdlife="n/a","n/a",IF(AD$3&gt;(A18stdlife+$E300),(Input!$H$160*(1+rvanilla)^0.5)-SUM($H300:AC300),(Input!$H$160*(1+rvanilla)^0.5)/A18stdlife))</f>
        <v>0</v>
      </c>
      <c r="AE300" s="164">
        <f>IF(A18stdlife="n/a","n/a",IF(AE$3&gt;(A18stdlife+$E300),(Input!$H$160*(1+rvanilla)^0.5)-SUM($H300:AD300),(Input!$H$160*(1+rvanilla)^0.5)/A18stdlife))</f>
        <v>0</v>
      </c>
      <c r="AF300" s="164">
        <f>IF(A18stdlife="n/a","n/a",IF(AF$3&gt;(A18stdlife+$E300),(Input!$H$160*(1+rvanilla)^0.5)-SUM($H300:AE300),(Input!$H$160*(1+rvanilla)^0.5)/A18stdlife))</f>
        <v>0</v>
      </c>
      <c r="AG300" s="164">
        <f>IF(A18stdlife="n/a","n/a",IF(AG$3&gt;(A18stdlife+$E300),(Input!$H$160*(1+rvanilla)^0.5)-SUM($H300:AF300),(Input!$H$160*(1+rvanilla)^0.5)/A18stdlife))</f>
        <v>0</v>
      </c>
      <c r="AH300" s="164">
        <f>IF(A18stdlife="n/a","n/a",IF(AH$3&gt;(A18stdlife+$E300),(Input!$H$160*(1+rvanilla)^0.5)-SUM($H300:AG300),(Input!$H$160*(1+rvanilla)^0.5)/A18stdlife))</f>
        <v>0</v>
      </c>
      <c r="AI300" s="164">
        <f>IF(A18stdlife="n/a","n/a",IF(AI$3&gt;(A18stdlife+$E300),(Input!$H$160*(1+rvanilla)^0.5)-SUM($H300:AH300),(Input!$H$160*(1+rvanilla)^0.5)/A18stdlife))</f>
        <v>0</v>
      </c>
      <c r="AJ300" s="164">
        <f>IF(A18stdlife="n/a","n/a",IF(AJ$3&gt;(A18stdlife+$E300),(Input!$H$160*(1+rvanilla)^0.5)-SUM($H300:AI300),(Input!$H$160*(1+rvanilla)^0.5)/A18stdlife))</f>
        <v>0</v>
      </c>
      <c r="AK300" s="164">
        <f>IF(A18stdlife="n/a","n/a",IF(AK$3&gt;(A18stdlife+$E300),(Input!$H$160*(1+rvanilla)^0.5)-SUM($H300:AJ300),(Input!$H$160*(1+rvanilla)^0.5)/A18stdlife))</f>
        <v>0</v>
      </c>
      <c r="AL300" s="164">
        <f>IF(A18stdlife="n/a","n/a",IF(AL$3&gt;(A18stdlife+$E300),(Input!$H$160*(1+rvanilla)^0.5)-SUM($H300:AK300),(Input!$H$160*(1+rvanilla)^0.5)/A18stdlife))</f>
        <v>0</v>
      </c>
      <c r="AM300" s="164">
        <f>IF(A18stdlife="n/a","n/a",IF(AM$3&gt;(A18stdlife+$E300),(Input!$H$160*(1+rvanilla)^0.5)-SUM($H300:AL300),(Input!$H$160*(1+rvanilla)^0.5)/A18stdlife))</f>
        <v>0</v>
      </c>
      <c r="AN300" s="164">
        <f>IF(A18stdlife="n/a","n/a",IF(AN$3&gt;(A18stdlife+$E300),(Input!$H$160*(1+rvanilla)^0.5)-SUM($H300:AM300),(Input!$H$160*(1+rvanilla)^0.5)/A18stdlife))</f>
        <v>0</v>
      </c>
      <c r="AO300" s="164">
        <f>IF(A18stdlife="n/a","n/a",IF(AO$3&gt;(A18stdlife+$E300),(Input!$H$160*(1+rvanilla)^0.5)-SUM($H300:AN300),(Input!$H$160*(1+rvanilla)^0.5)/A18stdlife))</f>
        <v>0</v>
      </c>
      <c r="AP300" s="164">
        <f>IF(A18stdlife="n/a","n/a",IF(AP$3&gt;(A18stdlife+$E300),(Input!$H$160*(1+rvanilla)^0.5)-SUM($H300:AO300),(Input!$H$160*(1+rvanilla)^0.5)/A18stdlife))</f>
        <v>0</v>
      </c>
      <c r="AQ300" s="164">
        <f>IF(A18stdlife="n/a","n/a",IF(AQ$3&gt;(A18stdlife+$E300),(Input!$H$160*(1+rvanilla)^0.5)-SUM($H300:AP300),(Input!$H$160*(1+rvanilla)^0.5)/A18stdlife))</f>
        <v>0</v>
      </c>
      <c r="AR300" s="164">
        <f>IF(A18stdlife="n/a","n/a",IF(AR$3&gt;(A18stdlife+$E300),(Input!$H$160*(1+rvanilla)^0.5)-SUM($H300:AQ300),(Input!$H$160*(1+rvanilla)^0.5)/A18stdlife))</f>
        <v>0</v>
      </c>
      <c r="AS300" s="164">
        <f>IF(A18stdlife="n/a","n/a",IF(AS$3&gt;(A18stdlife+$E300),(Input!$H$160*(1+rvanilla)^0.5)-SUM($H300:AR300),(Input!$H$160*(1+rvanilla)^0.5)/A18stdlife))</f>
        <v>0</v>
      </c>
      <c r="AT300" s="164">
        <f>IF(A18stdlife="n/a","n/a",IF(AT$3&gt;(A18stdlife+$E300),(Input!$H$160*(1+rvanilla)^0.5)-SUM($H300:AS300),(Input!$H$160*(1+rvanilla)^0.5)/A18stdlife))</f>
        <v>0</v>
      </c>
      <c r="AU300" s="164">
        <f>IF(A18stdlife="n/a","n/a",IF(AU$3&gt;(A18stdlife+$E300),(Input!$H$160*(1+rvanilla)^0.5)-SUM($H300:AT300),(Input!$H$160*(1+rvanilla)^0.5)/A18stdlife))</f>
        <v>0</v>
      </c>
      <c r="AV300" s="164">
        <f>IF(A18stdlife="n/a","n/a",IF(AV$3&gt;(A18stdlife+$E300),(Input!$H$160*(1+rvanilla)^0.5)-SUM($H300:AU300),(Input!$H$160*(1+rvanilla)^0.5)/A18stdlife))</f>
        <v>0</v>
      </c>
      <c r="AW300" s="164">
        <f>IF(A18stdlife="n/a","n/a",IF(AW$3&gt;(A18stdlife+$E300),(Input!$H$160*(1+rvanilla)^0.5)-SUM($H300:AV300),(Input!$H$160*(1+rvanilla)^0.5)/A18stdlife))</f>
        <v>0</v>
      </c>
      <c r="AX300" s="164">
        <f>IF(A18stdlife="n/a","n/a",IF(AX$3&gt;(A18stdlife+$E300),(Input!$H$160*(1+rvanilla)^0.5)-SUM($H300:AW300),(Input!$H$160*(1+rvanilla)^0.5)/A18stdlife))</f>
        <v>0</v>
      </c>
      <c r="AY300" s="164">
        <f>IF(A18stdlife="n/a","n/a",IF(AY$3&gt;(A18stdlife+$E300),(Input!$H$160*(1+rvanilla)^0.5)-SUM($H300:AX300),(Input!$H$160*(1+rvanilla)^0.5)/A18stdlife))</f>
        <v>0</v>
      </c>
      <c r="AZ300" s="164">
        <f>IF(A18stdlife="n/a","n/a",IF(AZ$3&gt;(A18stdlife+$E300),(Input!$H$160*(1+rvanilla)^0.5)-SUM($H300:AY300),(Input!$H$160*(1+rvanilla)^0.5)/A18stdlife))</f>
        <v>0</v>
      </c>
      <c r="BA300" s="164">
        <f>IF(A18stdlife="n/a","n/a",IF(BA$3&gt;(A18stdlife+$E300),(Input!$H$160*(1+rvanilla)^0.5)-SUM($H300:AZ300),(Input!$H$160*(1+rvanilla)^0.5)/A18stdlife))</f>
        <v>0</v>
      </c>
      <c r="BB300" s="164">
        <f>IF(A18stdlife="n/a","n/a",IF(BB$3&gt;(A18stdlife+$E300),(Input!$H$160*(1+rvanilla)^0.5)-SUM($H300:BA300),(Input!$H$160*(1+rvanilla)^0.5)/A18stdlife))</f>
        <v>0</v>
      </c>
      <c r="BC300" s="164">
        <f>IF(A18stdlife="n/a","n/a",IF(BC$3&gt;(A18stdlife+$E300),(Input!$H$160*(1+rvanilla)^0.5)-SUM($H300:BB300),(Input!$H$160*(1+rvanilla)^0.5)/A18stdlife))</f>
        <v>0</v>
      </c>
      <c r="BD300" s="164">
        <f>IF(A18stdlife="n/a","n/a",IF(BD$3&gt;(A18stdlife+$E300),(Input!$H$160*(1+rvanilla)^0.5)-SUM($H300:BC300),(Input!$H$160*(1+rvanilla)^0.5)/A18stdlife))</f>
        <v>0</v>
      </c>
      <c r="BE300" s="164">
        <f>IF(A18stdlife="n/a","n/a",IF(BE$3&gt;(A18stdlife+$E300),(Input!$H$160*(1+rvanilla)^0.5)-SUM($H300:BD300),(Input!$H$160*(1+rvanilla)^0.5)/A18stdlife))</f>
        <v>0</v>
      </c>
      <c r="BF300" s="164">
        <f>IF(A18stdlife="n/a","n/a",IF(BF$3&gt;(A18stdlife+$E300),(Input!$H$160*(1+rvanilla)^0.5)-SUM($H300:BE300),(Input!$H$160*(1+rvanilla)^0.5)/A18stdlife))</f>
        <v>0</v>
      </c>
      <c r="BG300" s="164">
        <f>IF(A18stdlife="n/a","n/a",IF(BG$3&gt;(A18stdlife+$E300),(Input!$H$160*(1+rvanilla)^0.5)-SUM($H300:BF300),(Input!$H$160*(1+rvanilla)^0.5)/A18stdlife))</f>
        <v>0</v>
      </c>
      <c r="BH300" s="164">
        <f>IF(A18stdlife="n/a","n/a",IF(BH$3&gt;(A18stdlife+$E300),(Input!$H$160*(1+rvanilla)^0.5)-SUM($H300:BG300),(Input!$H$160*(1+rvanilla)^0.5)/A18stdlife))</f>
        <v>0</v>
      </c>
      <c r="BI300" s="164">
        <f>IF(A18stdlife="n/a","n/a",IF(BI$3&gt;(A18stdlife+$E300),(Input!$H$160*(1+rvanilla)^0.5)-SUM($H300:BH300),(Input!$H$160*(1+rvanilla)^0.5)/A18stdlife))</f>
        <v>0</v>
      </c>
      <c r="BJ300" s="18"/>
      <c r="BK300" s="18"/>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idden="1" outlineLevel="2">
      <c r="A301" s="18"/>
      <c r="B301" s="18"/>
      <c r="C301" s="36"/>
      <c r="D301" s="479"/>
      <c r="E301" s="283">
        <v>3</v>
      </c>
      <c r="F301" s="38"/>
      <c r="G301" s="391"/>
      <c r="H301" s="308"/>
      <c r="I301" s="307"/>
      <c r="J301" s="164">
        <f>IF(A18stdlife="n/a","n/a",IF(J$3&gt;(A18stdlife+$E301),(Input!$I$160*(1+rvanilla)^0.5)-SUM($I301:I301),(Input!$I$160*(1+rvanilla)^0.5)/A18stdlife))</f>
        <v>0.74815796887759967</v>
      </c>
      <c r="K301" s="164">
        <f>IF(A18stdlife="n/a","n/a",IF(K$3&gt;(A18stdlife+$E301),(Input!$I$160*(1+rvanilla)^0.5)-SUM($I301:J301),(Input!$I$160*(1+rvanilla)^0.5)/A18stdlife))</f>
        <v>0.74815796887759967</v>
      </c>
      <c r="L301" s="164">
        <f>IF(A18stdlife="n/a","n/a",IF(L$3&gt;(A18stdlife+$E301),(Input!$I$160*(1+rvanilla)^0.5)-SUM($I301:K301),(Input!$I$160*(1+rvanilla)^0.5)/A18stdlife))</f>
        <v>0.74815796887759967</v>
      </c>
      <c r="M301" s="164">
        <f>IF(A18stdlife="n/a","n/a",IF(M$3&gt;(A18stdlife+$E301),(Input!$I$160*(1+rvanilla)^0.5)-SUM($I301:L301),(Input!$I$160*(1+rvanilla)^0.5)/A18stdlife))</f>
        <v>0.74815796887759967</v>
      </c>
      <c r="N301" s="164">
        <f>IF(A18stdlife="n/a","n/a",IF(N$3&gt;(A18stdlife+$E301),(Input!$I$160*(1+rvanilla)^0.5)-SUM($I301:M301),(Input!$I$160*(1+rvanilla)^0.5)/A18stdlife))</f>
        <v>0.74815796887759967</v>
      </c>
      <c r="O301" s="164">
        <f>IF(A18stdlife="n/a","n/a",IF(O$3&gt;(A18stdlife+$E301),(Input!$I$160*(1+rvanilla)^0.5)-SUM($I301:N301),(Input!$I$160*(1+rvanilla)^0.5)/A18stdlife))</f>
        <v>4.4408920985006262E-16</v>
      </c>
      <c r="P301" s="164">
        <f>IF(A18stdlife="n/a","n/a",IF(P$3&gt;(A18stdlife+$E301),(Input!$I$160*(1+rvanilla)^0.5)-SUM($I301:O301),(Input!$I$160*(1+rvanilla)^0.5)/A18stdlife))</f>
        <v>0</v>
      </c>
      <c r="Q301" s="164">
        <f>IF(A18stdlife="n/a","n/a",IF(Q$3&gt;(A18stdlife+$E301),(Input!$I$160*(1+rvanilla)^0.5)-SUM($I301:P301),(Input!$I$160*(1+rvanilla)^0.5)/A18stdlife))</f>
        <v>0</v>
      </c>
      <c r="R301" s="164">
        <f>IF(A18stdlife="n/a","n/a",IF(R$3&gt;(A18stdlife+$E301),(Input!$I$160*(1+rvanilla)^0.5)-SUM($I301:Q301),(Input!$I$160*(1+rvanilla)^0.5)/A18stdlife))</f>
        <v>0</v>
      </c>
      <c r="S301" s="164">
        <f>IF(A18stdlife="n/a","n/a",IF(S$3&gt;(A18stdlife+$E301),(Input!$I$160*(1+rvanilla)^0.5)-SUM($I301:R301),(Input!$I$160*(1+rvanilla)^0.5)/A18stdlife))</f>
        <v>0</v>
      </c>
      <c r="T301" s="164">
        <f>IF(A18stdlife="n/a","n/a",IF(T$3&gt;(A18stdlife+$E301),(Input!$I$160*(1+rvanilla)^0.5)-SUM($I301:S301),(Input!$I$160*(1+rvanilla)^0.5)/A18stdlife))</f>
        <v>0</v>
      </c>
      <c r="U301" s="164">
        <f>IF(A18stdlife="n/a","n/a",IF(U$3&gt;(A18stdlife+$E301),(Input!$I$160*(1+rvanilla)^0.5)-SUM($I301:T301),(Input!$I$160*(1+rvanilla)^0.5)/A18stdlife))</f>
        <v>0</v>
      </c>
      <c r="V301" s="164">
        <f>IF(A18stdlife="n/a","n/a",IF(V$3&gt;(A18stdlife+$E301),(Input!$I$160*(1+rvanilla)^0.5)-SUM($I301:U301),(Input!$I$160*(1+rvanilla)^0.5)/A18stdlife))</f>
        <v>0</v>
      </c>
      <c r="W301" s="164">
        <f>IF(A18stdlife="n/a","n/a",IF(W$3&gt;(A18stdlife+$E301),(Input!$I$160*(1+rvanilla)^0.5)-SUM($I301:V301),(Input!$I$160*(1+rvanilla)^0.5)/A18stdlife))</f>
        <v>0</v>
      </c>
      <c r="X301" s="164">
        <f>IF(A18stdlife="n/a","n/a",IF(X$3&gt;(A18stdlife+$E301),(Input!$I$160*(1+rvanilla)^0.5)-SUM($I301:W301),(Input!$I$160*(1+rvanilla)^0.5)/A18stdlife))</f>
        <v>0</v>
      </c>
      <c r="Y301" s="164">
        <f>IF(A18stdlife="n/a","n/a",IF(Y$3&gt;(A18stdlife+$E301),(Input!$I$160*(1+rvanilla)^0.5)-SUM($I301:X301),(Input!$I$160*(1+rvanilla)^0.5)/A18stdlife))</f>
        <v>0</v>
      </c>
      <c r="Z301" s="164">
        <f>IF(A18stdlife="n/a","n/a",IF(Z$3&gt;(A18stdlife+$E301),(Input!$I$160*(1+rvanilla)^0.5)-SUM($I301:Y301),(Input!$I$160*(1+rvanilla)^0.5)/A18stdlife))</f>
        <v>0</v>
      </c>
      <c r="AA301" s="164">
        <f>IF(A18stdlife="n/a","n/a",IF(AA$3&gt;(A18stdlife+$E301),(Input!$I$160*(1+rvanilla)^0.5)-SUM($I301:Z301),(Input!$I$160*(1+rvanilla)^0.5)/A18stdlife))</f>
        <v>0</v>
      </c>
      <c r="AB301" s="164">
        <f>IF(A18stdlife="n/a","n/a",IF(AB$3&gt;(A18stdlife+$E301),(Input!$I$160*(1+rvanilla)^0.5)-SUM($I301:AA301),(Input!$I$160*(1+rvanilla)^0.5)/A18stdlife))</f>
        <v>0</v>
      </c>
      <c r="AC301" s="164">
        <f>IF(A18stdlife="n/a","n/a",IF(AC$3&gt;(A18stdlife+$E301),(Input!$I$160*(1+rvanilla)^0.5)-SUM($I301:AB301),(Input!$I$160*(1+rvanilla)^0.5)/A18stdlife))</f>
        <v>0</v>
      </c>
      <c r="AD301" s="164">
        <f>IF(A18stdlife="n/a","n/a",IF(AD$3&gt;(A18stdlife+$E301),(Input!$I$160*(1+rvanilla)^0.5)-SUM($I301:AC301),(Input!$I$160*(1+rvanilla)^0.5)/A18stdlife))</f>
        <v>0</v>
      </c>
      <c r="AE301" s="164">
        <f>IF(A18stdlife="n/a","n/a",IF(AE$3&gt;(A18stdlife+$E301),(Input!$I$160*(1+rvanilla)^0.5)-SUM($I301:AD301),(Input!$I$160*(1+rvanilla)^0.5)/A18stdlife))</f>
        <v>0</v>
      </c>
      <c r="AF301" s="164">
        <f>IF(A18stdlife="n/a","n/a",IF(AF$3&gt;(A18stdlife+$E301),(Input!$I$160*(1+rvanilla)^0.5)-SUM($I301:AE301),(Input!$I$160*(1+rvanilla)^0.5)/A18stdlife))</f>
        <v>0</v>
      </c>
      <c r="AG301" s="164">
        <f>IF(A18stdlife="n/a","n/a",IF(AG$3&gt;(A18stdlife+$E301),(Input!$I$160*(1+rvanilla)^0.5)-SUM($I301:AF301),(Input!$I$160*(1+rvanilla)^0.5)/A18stdlife))</f>
        <v>0</v>
      </c>
      <c r="AH301" s="164">
        <f>IF(A18stdlife="n/a","n/a",IF(AH$3&gt;(A18stdlife+$E301),(Input!$I$160*(1+rvanilla)^0.5)-SUM($I301:AG301),(Input!$I$160*(1+rvanilla)^0.5)/A18stdlife))</f>
        <v>0</v>
      </c>
      <c r="AI301" s="164">
        <f>IF(A18stdlife="n/a","n/a",IF(AI$3&gt;(A18stdlife+$E301),(Input!$I$160*(1+rvanilla)^0.5)-SUM($I301:AH301),(Input!$I$160*(1+rvanilla)^0.5)/A18stdlife))</f>
        <v>0</v>
      </c>
      <c r="AJ301" s="164">
        <f>IF(A18stdlife="n/a","n/a",IF(AJ$3&gt;(A18stdlife+$E301),(Input!$I$160*(1+rvanilla)^0.5)-SUM($I301:AI301),(Input!$I$160*(1+rvanilla)^0.5)/A18stdlife))</f>
        <v>0</v>
      </c>
      <c r="AK301" s="164">
        <f>IF(A18stdlife="n/a","n/a",IF(AK$3&gt;(A18stdlife+$E301),(Input!$I$160*(1+rvanilla)^0.5)-SUM($I301:AJ301),(Input!$I$160*(1+rvanilla)^0.5)/A18stdlife))</f>
        <v>0</v>
      </c>
      <c r="AL301" s="164">
        <f>IF(A18stdlife="n/a","n/a",IF(AL$3&gt;(A18stdlife+$E301),(Input!$I$160*(1+rvanilla)^0.5)-SUM($I301:AK301),(Input!$I$160*(1+rvanilla)^0.5)/A18stdlife))</f>
        <v>0</v>
      </c>
      <c r="AM301" s="164">
        <f>IF(A18stdlife="n/a","n/a",IF(AM$3&gt;(A18stdlife+$E301),(Input!$I$160*(1+rvanilla)^0.5)-SUM($I301:AL301),(Input!$I$160*(1+rvanilla)^0.5)/A18stdlife))</f>
        <v>0</v>
      </c>
      <c r="AN301" s="164">
        <f>IF(A18stdlife="n/a","n/a",IF(AN$3&gt;(A18stdlife+$E301),(Input!$I$160*(1+rvanilla)^0.5)-SUM($I301:AM301),(Input!$I$160*(1+rvanilla)^0.5)/A18stdlife))</f>
        <v>0</v>
      </c>
      <c r="AO301" s="164">
        <f>IF(A18stdlife="n/a","n/a",IF(AO$3&gt;(A18stdlife+$E301),(Input!$I$160*(1+rvanilla)^0.5)-SUM($I301:AN301),(Input!$I$160*(1+rvanilla)^0.5)/A18stdlife))</f>
        <v>0</v>
      </c>
      <c r="AP301" s="164">
        <f>IF(A18stdlife="n/a","n/a",IF(AP$3&gt;(A18stdlife+$E301),(Input!$I$160*(1+rvanilla)^0.5)-SUM($I301:AO301),(Input!$I$160*(1+rvanilla)^0.5)/A18stdlife))</f>
        <v>0</v>
      </c>
      <c r="AQ301" s="164">
        <f>IF(A18stdlife="n/a","n/a",IF(AQ$3&gt;(A18stdlife+$E301),(Input!$I$160*(1+rvanilla)^0.5)-SUM($I301:AP301),(Input!$I$160*(1+rvanilla)^0.5)/A18stdlife))</f>
        <v>0</v>
      </c>
      <c r="AR301" s="164">
        <f>IF(A18stdlife="n/a","n/a",IF(AR$3&gt;(A18stdlife+$E301),(Input!$I$160*(1+rvanilla)^0.5)-SUM($I301:AQ301),(Input!$I$160*(1+rvanilla)^0.5)/A18stdlife))</f>
        <v>0</v>
      </c>
      <c r="AS301" s="164">
        <f>IF(A18stdlife="n/a","n/a",IF(AS$3&gt;(A18stdlife+$E301),(Input!$I$160*(1+rvanilla)^0.5)-SUM($I301:AR301),(Input!$I$160*(1+rvanilla)^0.5)/A18stdlife))</f>
        <v>0</v>
      </c>
      <c r="AT301" s="164">
        <f>IF(A18stdlife="n/a","n/a",IF(AT$3&gt;(A18stdlife+$E301),(Input!$I$160*(1+rvanilla)^0.5)-SUM($I301:AS301),(Input!$I$160*(1+rvanilla)^0.5)/A18stdlife))</f>
        <v>0</v>
      </c>
      <c r="AU301" s="164">
        <f>IF(A18stdlife="n/a","n/a",IF(AU$3&gt;(A18stdlife+$E301),(Input!$I$160*(1+rvanilla)^0.5)-SUM($I301:AT301),(Input!$I$160*(1+rvanilla)^0.5)/A18stdlife))</f>
        <v>0</v>
      </c>
      <c r="AV301" s="164">
        <f>IF(A18stdlife="n/a","n/a",IF(AV$3&gt;(A18stdlife+$E301),(Input!$I$160*(1+rvanilla)^0.5)-SUM($I301:AU301),(Input!$I$160*(1+rvanilla)^0.5)/A18stdlife))</f>
        <v>0</v>
      </c>
      <c r="AW301" s="164">
        <f>IF(A18stdlife="n/a","n/a",IF(AW$3&gt;(A18stdlife+$E301),(Input!$I$160*(1+rvanilla)^0.5)-SUM($I301:AV301),(Input!$I$160*(1+rvanilla)^0.5)/A18stdlife))</f>
        <v>0</v>
      </c>
      <c r="AX301" s="164">
        <f>IF(A18stdlife="n/a","n/a",IF(AX$3&gt;(A18stdlife+$E301),(Input!$I$160*(1+rvanilla)^0.5)-SUM($I301:AW301),(Input!$I$160*(1+rvanilla)^0.5)/A18stdlife))</f>
        <v>0</v>
      </c>
      <c r="AY301" s="164">
        <f>IF(A18stdlife="n/a","n/a",IF(AY$3&gt;(A18stdlife+$E301),(Input!$I$160*(1+rvanilla)^0.5)-SUM($I301:AX301),(Input!$I$160*(1+rvanilla)^0.5)/A18stdlife))</f>
        <v>0</v>
      </c>
      <c r="AZ301" s="164">
        <f>IF(A18stdlife="n/a","n/a",IF(AZ$3&gt;(A18stdlife+$E301),(Input!$I$160*(1+rvanilla)^0.5)-SUM($I301:AY301),(Input!$I$160*(1+rvanilla)^0.5)/A18stdlife))</f>
        <v>0</v>
      </c>
      <c r="BA301" s="164">
        <f>IF(A18stdlife="n/a","n/a",IF(BA$3&gt;(A18stdlife+$E301),(Input!$I$160*(1+rvanilla)^0.5)-SUM($I301:AZ301),(Input!$I$160*(1+rvanilla)^0.5)/A18stdlife))</f>
        <v>0</v>
      </c>
      <c r="BB301" s="164">
        <f>IF(A18stdlife="n/a","n/a",IF(BB$3&gt;(A18stdlife+$E301),(Input!$I$160*(1+rvanilla)^0.5)-SUM($I301:BA301),(Input!$I$160*(1+rvanilla)^0.5)/A18stdlife))</f>
        <v>0</v>
      </c>
      <c r="BC301" s="164">
        <f>IF(A18stdlife="n/a","n/a",IF(BC$3&gt;(A18stdlife+$E301),(Input!$I$160*(1+rvanilla)^0.5)-SUM($I301:BB301),(Input!$I$160*(1+rvanilla)^0.5)/A18stdlife))</f>
        <v>0</v>
      </c>
      <c r="BD301" s="164">
        <f>IF(A18stdlife="n/a","n/a",IF(BD$3&gt;(A18stdlife+$E301),(Input!$I$160*(1+rvanilla)^0.5)-SUM($I301:BC301),(Input!$I$160*(1+rvanilla)^0.5)/A18stdlife))</f>
        <v>0</v>
      </c>
      <c r="BE301" s="164">
        <f>IF(A18stdlife="n/a","n/a",IF(BE$3&gt;(A18stdlife+$E301),(Input!$I$160*(1+rvanilla)^0.5)-SUM($I301:BD301),(Input!$I$160*(1+rvanilla)^0.5)/A18stdlife))</f>
        <v>0</v>
      </c>
      <c r="BF301" s="164">
        <f>IF(A18stdlife="n/a","n/a",IF(BF$3&gt;(A18stdlife+$E301),(Input!$I$160*(1+rvanilla)^0.5)-SUM($I301:BE301),(Input!$I$160*(1+rvanilla)^0.5)/A18stdlife))</f>
        <v>0</v>
      </c>
      <c r="BG301" s="164">
        <f>IF(A18stdlife="n/a","n/a",IF(BG$3&gt;(A18stdlife+$E301),(Input!$I$160*(1+rvanilla)^0.5)-SUM($I301:BF301),(Input!$I$160*(1+rvanilla)^0.5)/A18stdlife))</f>
        <v>0</v>
      </c>
      <c r="BH301" s="164">
        <f>IF(A18stdlife="n/a","n/a",IF(BH$3&gt;(A18stdlife+$E301),(Input!$I$160*(1+rvanilla)^0.5)-SUM($I301:BG301),(Input!$I$160*(1+rvanilla)^0.5)/A18stdlife))</f>
        <v>0</v>
      </c>
      <c r="BI301" s="164">
        <f>IF(A18stdlife="n/a","n/a",IF(BI$3&gt;(A18stdlife+$E301),(Input!$I$160*(1+rvanilla)^0.5)-SUM($I301:BH301),(Input!$I$160*(1+rvanilla)^0.5)/A18stdlife))</f>
        <v>0</v>
      </c>
      <c r="BJ301" s="18"/>
      <c r="BK301" s="18"/>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idden="1" outlineLevel="2">
      <c r="A302" s="18"/>
      <c r="B302" s="18"/>
      <c r="C302" s="36"/>
      <c r="D302" s="479"/>
      <c r="E302" s="283">
        <v>4</v>
      </c>
      <c r="F302" s="38"/>
      <c r="G302" s="391"/>
      <c r="H302" s="308"/>
      <c r="I302" s="308"/>
      <c r="J302" s="307"/>
      <c r="K302" s="164">
        <f>IF(A18stdlife="n/a","n/a",IF(K$3&gt;(A18stdlife+$E302),(Input!$J$160*(1+rvanilla)^0.5)-SUM($J302:J302),(Input!$J$160*(1+rvanilla)^0.5)/A18stdlife))</f>
        <v>0.81059432599576675</v>
      </c>
      <c r="L302" s="164">
        <f>IF(A18stdlife="n/a","n/a",IF(L$3&gt;(A18stdlife+$E302),(Input!$J$160*(1+rvanilla)^0.5)-SUM($J302:K302),(Input!$J$160*(1+rvanilla)^0.5)/A18stdlife))</f>
        <v>0.81059432599576675</v>
      </c>
      <c r="M302" s="164">
        <f>IF(A18stdlife="n/a","n/a",IF(M$3&gt;(A18stdlife+$E302),(Input!$J$160*(1+rvanilla)^0.5)-SUM($J302:L302),(Input!$J$160*(1+rvanilla)^0.5)/A18stdlife))</f>
        <v>0.81059432599576675</v>
      </c>
      <c r="N302" s="164">
        <f>IF(A18stdlife="n/a","n/a",IF(N$3&gt;(A18stdlife+$E302),(Input!$J$160*(1+rvanilla)^0.5)-SUM($J302:M302),(Input!$J$160*(1+rvanilla)^0.5)/A18stdlife))</f>
        <v>0.81059432599576675</v>
      </c>
      <c r="O302" s="164">
        <f>IF(A18stdlife="n/a","n/a",IF(O$3&gt;(A18stdlife+$E302),(Input!$J$160*(1+rvanilla)^0.5)-SUM($J302:N302),(Input!$J$160*(1+rvanilla)^0.5)/A18stdlife))</f>
        <v>0.81059432599576675</v>
      </c>
      <c r="P302" s="164">
        <f>IF(A18stdlife="n/a","n/a",IF(P$3&gt;(A18stdlife+$E302),(Input!$J$160*(1+rvanilla)^0.5)-SUM($J302:O302),(Input!$J$160*(1+rvanilla)^0.5)/A18stdlife))</f>
        <v>0</v>
      </c>
      <c r="Q302" s="164">
        <f>IF(A18stdlife="n/a","n/a",IF(Q$3&gt;(A18stdlife+$E302),(Input!$J$160*(1+rvanilla)^0.5)-SUM($J302:P302),(Input!$J$160*(1+rvanilla)^0.5)/A18stdlife))</f>
        <v>0</v>
      </c>
      <c r="R302" s="164">
        <f>IF(A18stdlife="n/a","n/a",IF(R$3&gt;(A18stdlife+$E302),(Input!$J$160*(1+rvanilla)^0.5)-SUM($J302:Q302),(Input!$J$160*(1+rvanilla)^0.5)/A18stdlife))</f>
        <v>0</v>
      </c>
      <c r="S302" s="164">
        <f>IF(A18stdlife="n/a","n/a",IF(S$3&gt;(A18stdlife+$E302),(Input!$J$160*(1+rvanilla)^0.5)-SUM($J302:R302),(Input!$J$160*(1+rvanilla)^0.5)/A18stdlife))</f>
        <v>0</v>
      </c>
      <c r="T302" s="164">
        <f>IF(A18stdlife="n/a","n/a",IF(T$3&gt;(A18stdlife+$E302),(Input!$J$160*(1+rvanilla)^0.5)-SUM($J302:S302),(Input!$J$160*(1+rvanilla)^0.5)/A18stdlife))</f>
        <v>0</v>
      </c>
      <c r="U302" s="164">
        <f>IF(A18stdlife="n/a","n/a",IF(U$3&gt;(A18stdlife+$E302),(Input!$J$160*(1+rvanilla)^0.5)-SUM($J302:T302),(Input!$J$160*(1+rvanilla)^0.5)/A18stdlife))</f>
        <v>0</v>
      </c>
      <c r="V302" s="164">
        <f>IF(A18stdlife="n/a","n/a",IF(V$3&gt;(A18stdlife+$E302),(Input!$J$160*(1+rvanilla)^0.5)-SUM($J302:U302),(Input!$J$160*(1+rvanilla)^0.5)/A18stdlife))</f>
        <v>0</v>
      </c>
      <c r="W302" s="164">
        <f>IF(A18stdlife="n/a","n/a",IF(W$3&gt;(A18stdlife+$E302),(Input!$J$160*(1+rvanilla)^0.5)-SUM($J302:V302),(Input!$J$160*(1+rvanilla)^0.5)/A18stdlife))</f>
        <v>0</v>
      </c>
      <c r="X302" s="164">
        <f>IF(A18stdlife="n/a","n/a",IF(X$3&gt;(A18stdlife+$E302),(Input!$J$160*(1+rvanilla)^0.5)-SUM($J302:W302),(Input!$J$160*(1+rvanilla)^0.5)/A18stdlife))</f>
        <v>0</v>
      </c>
      <c r="Y302" s="164">
        <f>IF(A18stdlife="n/a","n/a",IF(Y$3&gt;(A18stdlife+$E302),(Input!$J$160*(1+rvanilla)^0.5)-SUM($J302:X302),(Input!$J$160*(1+rvanilla)^0.5)/A18stdlife))</f>
        <v>0</v>
      </c>
      <c r="Z302" s="164">
        <f>IF(A18stdlife="n/a","n/a",IF(Z$3&gt;(A18stdlife+$E302),(Input!$J$160*(1+rvanilla)^0.5)-SUM($J302:Y302),(Input!$J$160*(1+rvanilla)^0.5)/A18stdlife))</f>
        <v>0</v>
      </c>
      <c r="AA302" s="164">
        <f>IF(A18stdlife="n/a","n/a",IF(AA$3&gt;(A18stdlife+$E302),(Input!$J$160*(1+rvanilla)^0.5)-SUM($J302:Z302),(Input!$J$160*(1+rvanilla)^0.5)/A18stdlife))</f>
        <v>0</v>
      </c>
      <c r="AB302" s="164">
        <f>IF(A18stdlife="n/a","n/a",IF(AB$3&gt;(A18stdlife+$E302),(Input!$J$160*(1+rvanilla)^0.5)-SUM($J302:AA302),(Input!$J$160*(1+rvanilla)^0.5)/A18stdlife))</f>
        <v>0</v>
      </c>
      <c r="AC302" s="164">
        <f>IF(A18stdlife="n/a","n/a",IF(AC$3&gt;(A18stdlife+$E302),(Input!$J$160*(1+rvanilla)^0.5)-SUM($J302:AB302),(Input!$J$160*(1+rvanilla)^0.5)/A18stdlife))</f>
        <v>0</v>
      </c>
      <c r="AD302" s="164">
        <f>IF(A18stdlife="n/a","n/a",IF(AD$3&gt;(A18stdlife+$E302),(Input!$J$160*(1+rvanilla)^0.5)-SUM($J302:AC302),(Input!$J$160*(1+rvanilla)^0.5)/A18stdlife))</f>
        <v>0</v>
      </c>
      <c r="AE302" s="164">
        <f>IF(A18stdlife="n/a","n/a",IF(AE$3&gt;(A18stdlife+$E302),(Input!$J$160*(1+rvanilla)^0.5)-SUM($J302:AD302),(Input!$J$160*(1+rvanilla)^0.5)/A18stdlife))</f>
        <v>0</v>
      </c>
      <c r="AF302" s="164">
        <f>IF(A18stdlife="n/a","n/a",IF(AF$3&gt;(A18stdlife+$E302),(Input!$J$160*(1+rvanilla)^0.5)-SUM($J302:AE302),(Input!$J$160*(1+rvanilla)^0.5)/A18stdlife))</f>
        <v>0</v>
      </c>
      <c r="AG302" s="164">
        <f>IF(A18stdlife="n/a","n/a",IF(AG$3&gt;(A18stdlife+$E302),(Input!$J$160*(1+rvanilla)^0.5)-SUM($J302:AF302),(Input!$J$160*(1+rvanilla)^0.5)/A18stdlife))</f>
        <v>0</v>
      </c>
      <c r="AH302" s="164">
        <f>IF(A18stdlife="n/a","n/a",IF(AH$3&gt;(A18stdlife+$E302),(Input!$J$160*(1+rvanilla)^0.5)-SUM($J302:AG302),(Input!$J$160*(1+rvanilla)^0.5)/A18stdlife))</f>
        <v>0</v>
      </c>
      <c r="AI302" s="164">
        <f>IF(A18stdlife="n/a","n/a",IF(AI$3&gt;(A18stdlife+$E302),(Input!$J$160*(1+rvanilla)^0.5)-SUM($J302:AH302),(Input!$J$160*(1+rvanilla)^0.5)/A18stdlife))</f>
        <v>0</v>
      </c>
      <c r="AJ302" s="164">
        <f>IF(A18stdlife="n/a","n/a",IF(AJ$3&gt;(A18stdlife+$E302),(Input!$J$160*(1+rvanilla)^0.5)-SUM($J302:AI302),(Input!$J$160*(1+rvanilla)^0.5)/A18stdlife))</f>
        <v>0</v>
      </c>
      <c r="AK302" s="164">
        <f>IF(A18stdlife="n/a","n/a",IF(AK$3&gt;(A18stdlife+$E302),(Input!$J$160*(1+rvanilla)^0.5)-SUM($J302:AJ302),(Input!$J$160*(1+rvanilla)^0.5)/A18stdlife))</f>
        <v>0</v>
      </c>
      <c r="AL302" s="164">
        <f>IF(A18stdlife="n/a","n/a",IF(AL$3&gt;(A18stdlife+$E302),(Input!$J$160*(1+rvanilla)^0.5)-SUM($J302:AK302),(Input!$J$160*(1+rvanilla)^0.5)/A18stdlife))</f>
        <v>0</v>
      </c>
      <c r="AM302" s="164">
        <f>IF(A18stdlife="n/a","n/a",IF(AM$3&gt;(A18stdlife+$E302),(Input!$J$160*(1+rvanilla)^0.5)-SUM($J302:AL302),(Input!$J$160*(1+rvanilla)^0.5)/A18stdlife))</f>
        <v>0</v>
      </c>
      <c r="AN302" s="164">
        <f>IF(A18stdlife="n/a","n/a",IF(AN$3&gt;(A18stdlife+$E302),(Input!$J$160*(1+rvanilla)^0.5)-SUM($J302:AM302),(Input!$J$160*(1+rvanilla)^0.5)/A18stdlife))</f>
        <v>0</v>
      </c>
      <c r="AO302" s="164">
        <f>IF(A18stdlife="n/a","n/a",IF(AO$3&gt;(A18stdlife+$E302),(Input!$J$160*(1+rvanilla)^0.5)-SUM($J302:AN302),(Input!$J$160*(1+rvanilla)^0.5)/A18stdlife))</f>
        <v>0</v>
      </c>
      <c r="AP302" s="164">
        <f>IF(A18stdlife="n/a","n/a",IF(AP$3&gt;(A18stdlife+$E302),(Input!$J$160*(1+rvanilla)^0.5)-SUM($J302:AO302),(Input!$J$160*(1+rvanilla)^0.5)/A18stdlife))</f>
        <v>0</v>
      </c>
      <c r="AQ302" s="164">
        <f>IF(A18stdlife="n/a","n/a",IF(AQ$3&gt;(A18stdlife+$E302),(Input!$J$160*(1+rvanilla)^0.5)-SUM($J302:AP302),(Input!$J$160*(1+rvanilla)^0.5)/A18stdlife))</f>
        <v>0</v>
      </c>
      <c r="AR302" s="164">
        <f>IF(A18stdlife="n/a","n/a",IF(AR$3&gt;(A18stdlife+$E302),(Input!$J$160*(1+rvanilla)^0.5)-SUM($J302:AQ302),(Input!$J$160*(1+rvanilla)^0.5)/A18stdlife))</f>
        <v>0</v>
      </c>
      <c r="AS302" s="164">
        <f>IF(A18stdlife="n/a","n/a",IF(AS$3&gt;(A18stdlife+$E302),(Input!$J$160*(1+rvanilla)^0.5)-SUM($J302:AR302),(Input!$J$160*(1+rvanilla)^0.5)/A18stdlife))</f>
        <v>0</v>
      </c>
      <c r="AT302" s="164">
        <f>IF(A18stdlife="n/a","n/a",IF(AT$3&gt;(A18stdlife+$E302),(Input!$J$160*(1+rvanilla)^0.5)-SUM($J302:AS302),(Input!$J$160*(1+rvanilla)^0.5)/A18stdlife))</f>
        <v>0</v>
      </c>
      <c r="AU302" s="164">
        <f>IF(A18stdlife="n/a","n/a",IF(AU$3&gt;(A18stdlife+$E302),(Input!$J$160*(1+rvanilla)^0.5)-SUM($J302:AT302),(Input!$J$160*(1+rvanilla)^0.5)/A18stdlife))</f>
        <v>0</v>
      </c>
      <c r="AV302" s="164">
        <f>IF(A18stdlife="n/a","n/a",IF(AV$3&gt;(A18stdlife+$E302),(Input!$J$160*(1+rvanilla)^0.5)-SUM($J302:AU302),(Input!$J$160*(1+rvanilla)^0.5)/A18stdlife))</f>
        <v>0</v>
      </c>
      <c r="AW302" s="164">
        <f>IF(A18stdlife="n/a","n/a",IF(AW$3&gt;(A18stdlife+$E302),(Input!$J$160*(1+rvanilla)^0.5)-SUM($J302:AV302),(Input!$J$160*(1+rvanilla)^0.5)/A18stdlife))</f>
        <v>0</v>
      </c>
      <c r="AX302" s="164">
        <f>IF(A18stdlife="n/a","n/a",IF(AX$3&gt;(A18stdlife+$E302),(Input!$J$160*(1+rvanilla)^0.5)-SUM($J302:AW302),(Input!$J$160*(1+rvanilla)^0.5)/A18stdlife))</f>
        <v>0</v>
      </c>
      <c r="AY302" s="164">
        <f>IF(A18stdlife="n/a","n/a",IF(AY$3&gt;(A18stdlife+$E302),(Input!$J$160*(1+rvanilla)^0.5)-SUM($J302:AX302),(Input!$J$160*(1+rvanilla)^0.5)/A18stdlife))</f>
        <v>0</v>
      </c>
      <c r="AZ302" s="164">
        <f>IF(A18stdlife="n/a","n/a",IF(AZ$3&gt;(A18stdlife+$E302),(Input!$J$160*(1+rvanilla)^0.5)-SUM($J302:AY302),(Input!$J$160*(1+rvanilla)^0.5)/A18stdlife))</f>
        <v>0</v>
      </c>
      <c r="BA302" s="164">
        <f>IF(A18stdlife="n/a","n/a",IF(BA$3&gt;(A18stdlife+$E302),(Input!$J$160*(1+rvanilla)^0.5)-SUM($J302:AZ302),(Input!$J$160*(1+rvanilla)^0.5)/A18stdlife))</f>
        <v>0</v>
      </c>
      <c r="BB302" s="164">
        <f>IF(A18stdlife="n/a","n/a",IF(BB$3&gt;(A18stdlife+$E302),(Input!$J$160*(1+rvanilla)^0.5)-SUM($J302:BA302),(Input!$J$160*(1+rvanilla)^0.5)/A18stdlife))</f>
        <v>0</v>
      </c>
      <c r="BC302" s="164">
        <f>IF(A18stdlife="n/a","n/a",IF(BC$3&gt;(A18stdlife+$E302),(Input!$J$160*(1+rvanilla)^0.5)-SUM($J302:BB302),(Input!$J$160*(1+rvanilla)^0.5)/A18stdlife))</f>
        <v>0</v>
      </c>
      <c r="BD302" s="164">
        <f>IF(A18stdlife="n/a","n/a",IF(BD$3&gt;(A18stdlife+$E302),(Input!$J$160*(1+rvanilla)^0.5)-SUM($J302:BC302),(Input!$J$160*(1+rvanilla)^0.5)/A18stdlife))</f>
        <v>0</v>
      </c>
      <c r="BE302" s="164">
        <f>IF(A18stdlife="n/a","n/a",IF(BE$3&gt;(A18stdlife+$E302),(Input!$J$160*(1+rvanilla)^0.5)-SUM($J302:BD302),(Input!$J$160*(1+rvanilla)^0.5)/A18stdlife))</f>
        <v>0</v>
      </c>
      <c r="BF302" s="164">
        <f>IF(A18stdlife="n/a","n/a",IF(BF$3&gt;(A18stdlife+$E302),(Input!$J$160*(1+rvanilla)^0.5)-SUM($J302:BE302),(Input!$J$160*(1+rvanilla)^0.5)/A18stdlife))</f>
        <v>0</v>
      </c>
      <c r="BG302" s="164">
        <f>IF(A18stdlife="n/a","n/a",IF(BG$3&gt;(A18stdlife+$E302),(Input!$J$160*(1+rvanilla)^0.5)-SUM($J302:BF302),(Input!$J$160*(1+rvanilla)^0.5)/A18stdlife))</f>
        <v>0</v>
      </c>
      <c r="BH302" s="164">
        <f>IF(A18stdlife="n/a","n/a",IF(BH$3&gt;(A18stdlife+$E302),(Input!$J$160*(1+rvanilla)^0.5)-SUM($J302:BG302),(Input!$J$160*(1+rvanilla)^0.5)/A18stdlife))</f>
        <v>0</v>
      </c>
      <c r="BI302" s="164">
        <f>IF(A18stdlife="n/a","n/a",IF(BI$3&gt;(A18stdlife+$E302),(Input!$J$160*(1+rvanilla)^0.5)-SUM($J302:BH302),(Input!$J$160*(1+rvanilla)^0.5)/A18stdlife))</f>
        <v>0</v>
      </c>
      <c r="BJ302" s="18"/>
      <c r="BK302" s="18"/>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idden="1" outlineLevel="2">
      <c r="A303" s="18"/>
      <c r="B303" s="18"/>
      <c r="C303" s="36"/>
      <c r="D303" s="479"/>
      <c r="E303" s="283">
        <v>5</v>
      </c>
      <c r="F303" s="38"/>
      <c r="G303" s="391"/>
      <c r="H303" s="308"/>
      <c r="I303" s="308"/>
      <c r="J303" s="308"/>
      <c r="K303" s="307"/>
      <c r="L303" s="164">
        <f>IF(A18stdlife="n/a","n/a",IF(L$3&gt;(A18stdlife+$E303),(Input!$K$160*(1+rvanilla)^0.5)-SUM($K303:K303),(Input!$K$160*(1+rvanilla)^0.5)/A18stdlife))</f>
        <v>0.65558380990931142</v>
      </c>
      <c r="M303" s="164">
        <f>IF(A18stdlife="n/a","n/a",IF(M$3&gt;(A18stdlife+$E303),(Input!$K$160*(1+rvanilla)^0.5)-SUM($K303:L303),(Input!$K$160*(1+rvanilla)^0.5)/A18stdlife))</f>
        <v>0.65558380990931142</v>
      </c>
      <c r="N303" s="164">
        <f>IF(A18stdlife="n/a","n/a",IF(N$3&gt;(A18stdlife+$E303),(Input!$K$160*(1+rvanilla)^0.5)-SUM($K303:M303),(Input!$K$160*(1+rvanilla)^0.5)/A18stdlife))</f>
        <v>0.65558380990931142</v>
      </c>
      <c r="O303" s="164">
        <f>IF(A18stdlife="n/a","n/a",IF(O$3&gt;(A18stdlife+$E303),(Input!$K$160*(1+rvanilla)^0.5)-SUM($K303:N303),(Input!$K$160*(1+rvanilla)^0.5)/A18stdlife))</f>
        <v>0.65558380990931142</v>
      </c>
      <c r="P303" s="164">
        <f>IF(A18stdlife="n/a","n/a",IF(P$3&gt;(A18stdlife+$E303),(Input!$K$160*(1+rvanilla)^0.5)-SUM($K303:O303),(Input!$K$160*(1+rvanilla)^0.5)/A18stdlife))</f>
        <v>0.65558380990931142</v>
      </c>
      <c r="Q303" s="164">
        <f>IF(A18stdlife="n/a","n/a",IF(Q$3&gt;(A18stdlife+$E303),(Input!$K$160*(1+rvanilla)^0.5)-SUM($K303:P303),(Input!$K$160*(1+rvanilla)^0.5)/A18stdlife))</f>
        <v>0</v>
      </c>
      <c r="R303" s="164">
        <f>IF(A18stdlife="n/a","n/a",IF(R$3&gt;(A18stdlife+$E303),(Input!$K$160*(1+rvanilla)^0.5)-SUM($K303:Q303),(Input!$K$160*(1+rvanilla)^0.5)/A18stdlife))</f>
        <v>0</v>
      </c>
      <c r="S303" s="164">
        <f>IF(A18stdlife="n/a","n/a",IF(S$3&gt;(A18stdlife+$E303),(Input!$K$160*(1+rvanilla)^0.5)-SUM($K303:R303),(Input!$K$160*(1+rvanilla)^0.5)/A18stdlife))</f>
        <v>0</v>
      </c>
      <c r="T303" s="164">
        <f>IF(A18stdlife="n/a","n/a",IF(T$3&gt;(A18stdlife+$E303),(Input!$K$160*(1+rvanilla)^0.5)-SUM($K303:S303),(Input!$K$160*(1+rvanilla)^0.5)/A18stdlife))</f>
        <v>0</v>
      </c>
      <c r="U303" s="164">
        <f>IF(A18stdlife="n/a","n/a",IF(U$3&gt;(A18stdlife+$E303),(Input!$K$160*(1+rvanilla)^0.5)-SUM($K303:T303),(Input!$K$160*(1+rvanilla)^0.5)/A18stdlife))</f>
        <v>0</v>
      </c>
      <c r="V303" s="164">
        <f>IF(A18stdlife="n/a","n/a",IF(V$3&gt;(A18stdlife+$E303),(Input!$K$160*(1+rvanilla)^0.5)-SUM($K303:U303),(Input!$K$160*(1+rvanilla)^0.5)/A18stdlife))</f>
        <v>0</v>
      </c>
      <c r="W303" s="164">
        <f>IF(A18stdlife="n/a","n/a",IF(W$3&gt;(A18stdlife+$E303),(Input!$K$160*(1+rvanilla)^0.5)-SUM($K303:V303),(Input!$K$160*(1+rvanilla)^0.5)/A18stdlife))</f>
        <v>0</v>
      </c>
      <c r="X303" s="164">
        <f>IF(A18stdlife="n/a","n/a",IF(X$3&gt;(A18stdlife+$E303),(Input!$K$160*(1+rvanilla)^0.5)-SUM($K303:W303),(Input!$K$160*(1+rvanilla)^0.5)/A18stdlife))</f>
        <v>0</v>
      </c>
      <c r="Y303" s="164">
        <f>IF(A18stdlife="n/a","n/a",IF(Y$3&gt;(A18stdlife+$E303),(Input!$K$160*(1+rvanilla)^0.5)-SUM($K303:X303),(Input!$K$160*(1+rvanilla)^0.5)/A18stdlife))</f>
        <v>0</v>
      </c>
      <c r="Z303" s="164">
        <f>IF(A18stdlife="n/a","n/a",IF(Z$3&gt;(A18stdlife+$E303),(Input!$K$160*(1+rvanilla)^0.5)-SUM($K303:Y303),(Input!$K$160*(1+rvanilla)^0.5)/A18stdlife))</f>
        <v>0</v>
      </c>
      <c r="AA303" s="164">
        <f>IF(A18stdlife="n/a","n/a",IF(AA$3&gt;(A18stdlife+$E303),(Input!$K$160*(1+rvanilla)^0.5)-SUM($K303:Z303),(Input!$K$160*(1+rvanilla)^0.5)/A18stdlife))</f>
        <v>0</v>
      </c>
      <c r="AB303" s="164">
        <f>IF(A18stdlife="n/a","n/a",IF(AB$3&gt;(A18stdlife+$E303),(Input!$K$160*(1+rvanilla)^0.5)-SUM($K303:AA303),(Input!$K$160*(1+rvanilla)^0.5)/A18stdlife))</f>
        <v>0</v>
      </c>
      <c r="AC303" s="164">
        <f>IF(A18stdlife="n/a","n/a",IF(AC$3&gt;(A18stdlife+$E303),(Input!$K$160*(1+rvanilla)^0.5)-SUM($K303:AB303),(Input!$K$160*(1+rvanilla)^0.5)/A18stdlife))</f>
        <v>0</v>
      </c>
      <c r="AD303" s="164">
        <f>IF(A18stdlife="n/a","n/a",IF(AD$3&gt;(A18stdlife+$E303),(Input!$K$160*(1+rvanilla)^0.5)-SUM($K303:AC303),(Input!$K$160*(1+rvanilla)^0.5)/A18stdlife))</f>
        <v>0</v>
      </c>
      <c r="AE303" s="164">
        <f>IF(A18stdlife="n/a","n/a",IF(AE$3&gt;(A18stdlife+$E303),(Input!$K$160*(1+rvanilla)^0.5)-SUM($K303:AD303),(Input!$K$160*(1+rvanilla)^0.5)/A18stdlife))</f>
        <v>0</v>
      </c>
      <c r="AF303" s="164">
        <f>IF(A18stdlife="n/a","n/a",IF(AF$3&gt;(A18stdlife+$E303),(Input!$K$160*(1+rvanilla)^0.5)-SUM($K303:AE303),(Input!$K$160*(1+rvanilla)^0.5)/A18stdlife))</f>
        <v>0</v>
      </c>
      <c r="AG303" s="164">
        <f>IF(A18stdlife="n/a","n/a",IF(AG$3&gt;(A18stdlife+$E303),(Input!$K$160*(1+rvanilla)^0.5)-SUM($K303:AF303),(Input!$K$160*(1+rvanilla)^0.5)/A18stdlife))</f>
        <v>0</v>
      </c>
      <c r="AH303" s="164">
        <f>IF(A18stdlife="n/a","n/a",IF(AH$3&gt;(A18stdlife+$E303),(Input!$K$160*(1+rvanilla)^0.5)-SUM($K303:AG303),(Input!$K$160*(1+rvanilla)^0.5)/A18stdlife))</f>
        <v>0</v>
      </c>
      <c r="AI303" s="164">
        <f>IF(A18stdlife="n/a","n/a",IF(AI$3&gt;(A18stdlife+$E303),(Input!$K$160*(1+rvanilla)^0.5)-SUM($K303:AH303),(Input!$K$160*(1+rvanilla)^0.5)/A18stdlife))</f>
        <v>0</v>
      </c>
      <c r="AJ303" s="164">
        <f>IF(A18stdlife="n/a","n/a",IF(AJ$3&gt;(A18stdlife+$E303),(Input!$K$160*(1+rvanilla)^0.5)-SUM($K303:AI303),(Input!$K$160*(1+rvanilla)^0.5)/A18stdlife))</f>
        <v>0</v>
      </c>
      <c r="AK303" s="164">
        <f>IF(A18stdlife="n/a","n/a",IF(AK$3&gt;(A18stdlife+$E303),(Input!$K$160*(1+rvanilla)^0.5)-SUM($K303:AJ303),(Input!$K$160*(1+rvanilla)^0.5)/A18stdlife))</f>
        <v>0</v>
      </c>
      <c r="AL303" s="164">
        <f>IF(A18stdlife="n/a","n/a",IF(AL$3&gt;(A18stdlife+$E303),(Input!$K$160*(1+rvanilla)^0.5)-SUM($K303:AK303),(Input!$K$160*(1+rvanilla)^0.5)/A18stdlife))</f>
        <v>0</v>
      </c>
      <c r="AM303" s="164">
        <f>IF(A18stdlife="n/a","n/a",IF(AM$3&gt;(A18stdlife+$E303),(Input!$K$160*(1+rvanilla)^0.5)-SUM($K303:AL303),(Input!$K$160*(1+rvanilla)^0.5)/A18stdlife))</f>
        <v>0</v>
      </c>
      <c r="AN303" s="164">
        <f>IF(A18stdlife="n/a","n/a",IF(AN$3&gt;(A18stdlife+$E303),(Input!$K$160*(1+rvanilla)^0.5)-SUM($K303:AM303),(Input!$K$160*(1+rvanilla)^0.5)/A18stdlife))</f>
        <v>0</v>
      </c>
      <c r="AO303" s="164">
        <f>IF(A18stdlife="n/a","n/a",IF(AO$3&gt;(A18stdlife+$E303),(Input!$K$160*(1+rvanilla)^0.5)-SUM($K303:AN303),(Input!$K$160*(1+rvanilla)^0.5)/A18stdlife))</f>
        <v>0</v>
      </c>
      <c r="AP303" s="164">
        <f>IF(A18stdlife="n/a","n/a",IF(AP$3&gt;(A18stdlife+$E303),(Input!$K$160*(1+rvanilla)^0.5)-SUM($K303:AO303),(Input!$K$160*(1+rvanilla)^0.5)/A18stdlife))</f>
        <v>0</v>
      </c>
      <c r="AQ303" s="164">
        <f>IF(A18stdlife="n/a","n/a",IF(AQ$3&gt;(A18stdlife+$E303),(Input!$K$160*(1+rvanilla)^0.5)-SUM($K303:AP303),(Input!$K$160*(1+rvanilla)^0.5)/A18stdlife))</f>
        <v>0</v>
      </c>
      <c r="AR303" s="164">
        <f>IF(A18stdlife="n/a","n/a",IF(AR$3&gt;(A18stdlife+$E303),(Input!$K$160*(1+rvanilla)^0.5)-SUM($K303:AQ303),(Input!$K$160*(1+rvanilla)^0.5)/A18stdlife))</f>
        <v>0</v>
      </c>
      <c r="AS303" s="164">
        <f>IF(A18stdlife="n/a","n/a",IF(AS$3&gt;(A18stdlife+$E303),(Input!$K$160*(1+rvanilla)^0.5)-SUM($K303:AR303),(Input!$K$160*(1+rvanilla)^0.5)/A18stdlife))</f>
        <v>0</v>
      </c>
      <c r="AT303" s="164">
        <f>IF(A18stdlife="n/a","n/a",IF(AT$3&gt;(A18stdlife+$E303),(Input!$K$160*(1+rvanilla)^0.5)-SUM($K303:AS303),(Input!$K$160*(1+rvanilla)^0.5)/A18stdlife))</f>
        <v>0</v>
      </c>
      <c r="AU303" s="164">
        <f>IF(A18stdlife="n/a","n/a",IF(AU$3&gt;(A18stdlife+$E303),(Input!$K$160*(1+rvanilla)^0.5)-SUM($K303:AT303),(Input!$K$160*(1+rvanilla)^0.5)/A18stdlife))</f>
        <v>0</v>
      </c>
      <c r="AV303" s="164">
        <f>IF(A18stdlife="n/a","n/a",IF(AV$3&gt;(A18stdlife+$E303),(Input!$K$160*(1+rvanilla)^0.5)-SUM($K303:AU303),(Input!$K$160*(1+rvanilla)^0.5)/A18stdlife))</f>
        <v>0</v>
      </c>
      <c r="AW303" s="164">
        <f>IF(A18stdlife="n/a","n/a",IF(AW$3&gt;(A18stdlife+$E303),(Input!$K$160*(1+rvanilla)^0.5)-SUM($K303:AV303),(Input!$K$160*(1+rvanilla)^0.5)/A18stdlife))</f>
        <v>0</v>
      </c>
      <c r="AX303" s="164">
        <f>IF(A18stdlife="n/a","n/a",IF(AX$3&gt;(A18stdlife+$E303),(Input!$K$160*(1+rvanilla)^0.5)-SUM($K303:AW303),(Input!$K$160*(1+rvanilla)^0.5)/A18stdlife))</f>
        <v>0</v>
      </c>
      <c r="AY303" s="164">
        <f>IF(A18stdlife="n/a","n/a",IF(AY$3&gt;(A18stdlife+$E303),(Input!$K$160*(1+rvanilla)^0.5)-SUM($K303:AX303),(Input!$K$160*(1+rvanilla)^0.5)/A18stdlife))</f>
        <v>0</v>
      </c>
      <c r="AZ303" s="164">
        <f>IF(A18stdlife="n/a","n/a",IF(AZ$3&gt;(A18stdlife+$E303),(Input!$K$160*(1+rvanilla)^0.5)-SUM($K303:AY303),(Input!$K$160*(1+rvanilla)^0.5)/A18stdlife))</f>
        <v>0</v>
      </c>
      <c r="BA303" s="164">
        <f>IF(A18stdlife="n/a","n/a",IF(BA$3&gt;(A18stdlife+$E303),(Input!$K$160*(1+rvanilla)^0.5)-SUM($K303:AZ303),(Input!$K$160*(1+rvanilla)^0.5)/A18stdlife))</f>
        <v>0</v>
      </c>
      <c r="BB303" s="164">
        <f>IF(A18stdlife="n/a","n/a",IF(BB$3&gt;(A18stdlife+$E303),(Input!$K$160*(1+rvanilla)^0.5)-SUM($K303:BA303),(Input!$K$160*(1+rvanilla)^0.5)/A18stdlife))</f>
        <v>0</v>
      </c>
      <c r="BC303" s="164">
        <f>IF(A18stdlife="n/a","n/a",IF(BC$3&gt;(A18stdlife+$E303),(Input!$K$160*(1+rvanilla)^0.5)-SUM($K303:BB303),(Input!$K$160*(1+rvanilla)^0.5)/A18stdlife))</f>
        <v>0</v>
      </c>
      <c r="BD303" s="164">
        <f>IF(A18stdlife="n/a","n/a",IF(BD$3&gt;(A18stdlife+$E303),(Input!$K$160*(1+rvanilla)^0.5)-SUM($K303:BC303),(Input!$K$160*(1+rvanilla)^0.5)/A18stdlife))</f>
        <v>0</v>
      </c>
      <c r="BE303" s="164">
        <f>IF(A18stdlife="n/a","n/a",IF(BE$3&gt;(A18stdlife+$E303),(Input!$K$160*(1+rvanilla)^0.5)-SUM($K303:BD303),(Input!$K$160*(1+rvanilla)^0.5)/A18stdlife))</f>
        <v>0</v>
      </c>
      <c r="BF303" s="164">
        <f>IF(A18stdlife="n/a","n/a",IF(BF$3&gt;(A18stdlife+$E303),(Input!$K$160*(1+rvanilla)^0.5)-SUM($K303:BE303),(Input!$K$160*(1+rvanilla)^0.5)/A18stdlife))</f>
        <v>0</v>
      </c>
      <c r="BG303" s="164">
        <f>IF(A18stdlife="n/a","n/a",IF(BG$3&gt;(A18stdlife+$E303),(Input!$K$160*(1+rvanilla)^0.5)-SUM($K303:BF303),(Input!$K$160*(1+rvanilla)^0.5)/A18stdlife))</f>
        <v>0</v>
      </c>
      <c r="BH303" s="164">
        <f>IF(A18stdlife="n/a","n/a",IF(BH$3&gt;(A18stdlife+$E303),(Input!$K$160*(1+rvanilla)^0.5)-SUM($K303:BG303),(Input!$K$160*(1+rvanilla)^0.5)/A18stdlife))</f>
        <v>0</v>
      </c>
      <c r="BI303" s="164">
        <f>IF(A18stdlife="n/a","n/a",IF(BI$3&gt;(A18stdlife+$E303),(Input!$K$160*(1+rvanilla)^0.5)-SUM($K303:BH303),(Input!$K$160*(1+rvanilla)^0.5)/A18stdlife))</f>
        <v>0</v>
      </c>
      <c r="BJ303" s="18"/>
      <c r="BK303" s="18"/>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idden="1" outlineLevel="2">
      <c r="A304" s="18"/>
      <c r="B304" s="18"/>
      <c r="C304" s="36"/>
      <c r="D304" s="479"/>
      <c r="E304" s="283">
        <v>6</v>
      </c>
      <c r="F304" s="38"/>
      <c r="G304" s="391"/>
      <c r="H304" s="308"/>
      <c r="I304" s="308"/>
      <c r="J304" s="308"/>
      <c r="K304" s="308"/>
      <c r="L304" s="307"/>
      <c r="M304" s="164">
        <f>IF(A18stdlife="n/a","n/a",IF(M$3&gt;(A18stdlife+$E304),(Input!$L$160*(1+rvanilla)^0.5)-SUM($L304:L304),(Input!$L$160*(1+rvanilla)^0.5)/A18stdlife))</f>
        <v>0</v>
      </c>
      <c r="N304" s="164">
        <f>IF(A18stdlife="n/a","n/a",IF(N$3&gt;(A18stdlife+$E304),(Input!$L$160*(1+rvanilla)^0.5)-SUM($L304:M304),(Input!$L$160*(1+rvanilla)^0.5)/A18stdlife))</f>
        <v>0</v>
      </c>
      <c r="O304" s="164">
        <f>IF(A18stdlife="n/a","n/a",IF(O$3&gt;(A18stdlife+$E304),(Input!$L$160*(1+rvanilla)^0.5)-SUM($L304:N304),(Input!$L$160*(1+rvanilla)^0.5)/A18stdlife))</f>
        <v>0</v>
      </c>
      <c r="P304" s="164">
        <f>IF(A18stdlife="n/a","n/a",IF(P$3&gt;(A18stdlife+$E304),(Input!$L$160*(1+rvanilla)^0.5)-SUM($L304:O304),(Input!$L$160*(1+rvanilla)^0.5)/A18stdlife))</f>
        <v>0</v>
      </c>
      <c r="Q304" s="164">
        <f>IF(A18stdlife="n/a","n/a",IF(Q$3&gt;(A18stdlife+$E304),(Input!$L$160*(1+rvanilla)^0.5)-SUM($L304:P304),(Input!$L$160*(1+rvanilla)^0.5)/A18stdlife))</f>
        <v>0</v>
      </c>
      <c r="R304" s="164">
        <f>IF(A18stdlife="n/a","n/a",IF(R$3&gt;(A18stdlife+$E304),(Input!$L$160*(1+rvanilla)^0.5)-SUM($L304:Q304),(Input!$L$160*(1+rvanilla)^0.5)/A18stdlife))</f>
        <v>0</v>
      </c>
      <c r="S304" s="164">
        <f>IF(A18stdlife="n/a","n/a",IF(S$3&gt;(A18stdlife+$E304),(Input!$L$160*(1+rvanilla)^0.5)-SUM($L304:R304),(Input!$L$160*(1+rvanilla)^0.5)/A18stdlife))</f>
        <v>0</v>
      </c>
      <c r="T304" s="164">
        <f>IF(A18stdlife="n/a","n/a",IF(T$3&gt;(A18stdlife+$E304),(Input!$L$160*(1+rvanilla)^0.5)-SUM($L304:S304),(Input!$L$160*(1+rvanilla)^0.5)/A18stdlife))</f>
        <v>0</v>
      </c>
      <c r="U304" s="164">
        <f>IF(A18stdlife="n/a","n/a",IF(U$3&gt;(A18stdlife+$E304),(Input!$L$160*(1+rvanilla)^0.5)-SUM($L304:T304),(Input!$L$160*(1+rvanilla)^0.5)/A18stdlife))</f>
        <v>0</v>
      </c>
      <c r="V304" s="164">
        <f>IF(A18stdlife="n/a","n/a",IF(V$3&gt;(A18stdlife+$E304),(Input!$L$160*(1+rvanilla)^0.5)-SUM($L304:U304),(Input!$L$160*(1+rvanilla)^0.5)/A18stdlife))</f>
        <v>0</v>
      </c>
      <c r="W304" s="164">
        <f>IF(A18stdlife="n/a","n/a",IF(W$3&gt;(A18stdlife+$E304),(Input!$L$160*(1+rvanilla)^0.5)-SUM($L304:V304),(Input!$L$160*(1+rvanilla)^0.5)/A18stdlife))</f>
        <v>0</v>
      </c>
      <c r="X304" s="164">
        <f>IF(A18stdlife="n/a","n/a",IF(X$3&gt;(A18stdlife+$E304),(Input!$L$160*(1+rvanilla)^0.5)-SUM($L304:W304),(Input!$L$160*(1+rvanilla)^0.5)/A18stdlife))</f>
        <v>0</v>
      </c>
      <c r="Y304" s="164">
        <f>IF(A18stdlife="n/a","n/a",IF(Y$3&gt;(A18stdlife+$E304),(Input!$L$160*(1+rvanilla)^0.5)-SUM($L304:X304),(Input!$L$160*(1+rvanilla)^0.5)/A18stdlife))</f>
        <v>0</v>
      </c>
      <c r="Z304" s="164">
        <f>IF(A18stdlife="n/a","n/a",IF(Z$3&gt;(A18stdlife+$E304),(Input!$L$160*(1+rvanilla)^0.5)-SUM($L304:Y304),(Input!$L$160*(1+rvanilla)^0.5)/A18stdlife))</f>
        <v>0</v>
      </c>
      <c r="AA304" s="164">
        <f>IF(A18stdlife="n/a","n/a",IF(AA$3&gt;(A18stdlife+$E304),(Input!$L$160*(1+rvanilla)^0.5)-SUM($L304:Z304),(Input!$L$160*(1+rvanilla)^0.5)/A18stdlife))</f>
        <v>0</v>
      </c>
      <c r="AB304" s="164">
        <f>IF(A18stdlife="n/a","n/a",IF(AB$3&gt;(A18stdlife+$E304),(Input!$L$160*(1+rvanilla)^0.5)-SUM($L304:AA304),(Input!$L$160*(1+rvanilla)^0.5)/A18stdlife))</f>
        <v>0</v>
      </c>
      <c r="AC304" s="164">
        <f>IF(A18stdlife="n/a","n/a",IF(AC$3&gt;(A18stdlife+$E304),(Input!$L$160*(1+rvanilla)^0.5)-SUM($L304:AB304),(Input!$L$160*(1+rvanilla)^0.5)/A18stdlife))</f>
        <v>0</v>
      </c>
      <c r="AD304" s="164">
        <f>IF(A18stdlife="n/a","n/a",IF(AD$3&gt;(A18stdlife+$E304),(Input!$L$160*(1+rvanilla)^0.5)-SUM($L304:AC304),(Input!$L$160*(1+rvanilla)^0.5)/A18stdlife))</f>
        <v>0</v>
      </c>
      <c r="AE304" s="164">
        <f>IF(A18stdlife="n/a","n/a",IF(AE$3&gt;(A18stdlife+$E304),(Input!$L$160*(1+rvanilla)^0.5)-SUM($L304:AD304),(Input!$L$160*(1+rvanilla)^0.5)/A18stdlife))</f>
        <v>0</v>
      </c>
      <c r="AF304" s="164">
        <f>IF(A18stdlife="n/a","n/a",IF(AF$3&gt;(A18stdlife+$E304),(Input!$L$160*(1+rvanilla)^0.5)-SUM($L304:AE304),(Input!$L$160*(1+rvanilla)^0.5)/A18stdlife))</f>
        <v>0</v>
      </c>
      <c r="AG304" s="164">
        <f>IF(A18stdlife="n/a","n/a",IF(AG$3&gt;(A18stdlife+$E304),(Input!$L$160*(1+rvanilla)^0.5)-SUM($L304:AF304),(Input!$L$160*(1+rvanilla)^0.5)/A18stdlife))</f>
        <v>0</v>
      </c>
      <c r="AH304" s="164">
        <f>IF(A18stdlife="n/a","n/a",IF(AH$3&gt;(A18stdlife+$E304),(Input!$L$160*(1+rvanilla)^0.5)-SUM($L304:AG304),(Input!$L$160*(1+rvanilla)^0.5)/A18stdlife))</f>
        <v>0</v>
      </c>
      <c r="AI304" s="164">
        <f>IF(A18stdlife="n/a","n/a",IF(AI$3&gt;(A18stdlife+$E304),(Input!$L$160*(1+rvanilla)^0.5)-SUM($L304:AH304),(Input!$L$160*(1+rvanilla)^0.5)/A18stdlife))</f>
        <v>0</v>
      </c>
      <c r="AJ304" s="164">
        <f>IF(A18stdlife="n/a","n/a",IF(AJ$3&gt;(A18stdlife+$E304),(Input!$L$160*(1+rvanilla)^0.5)-SUM($L304:AI304),(Input!$L$160*(1+rvanilla)^0.5)/A18stdlife))</f>
        <v>0</v>
      </c>
      <c r="AK304" s="164">
        <f>IF(A18stdlife="n/a","n/a",IF(AK$3&gt;(A18stdlife+$E304),(Input!$L$160*(1+rvanilla)^0.5)-SUM($L304:AJ304),(Input!$L$160*(1+rvanilla)^0.5)/A18stdlife))</f>
        <v>0</v>
      </c>
      <c r="AL304" s="164">
        <f>IF(A18stdlife="n/a","n/a",IF(AL$3&gt;(A18stdlife+$E304),(Input!$L$160*(1+rvanilla)^0.5)-SUM($L304:AK304),(Input!$L$160*(1+rvanilla)^0.5)/A18stdlife))</f>
        <v>0</v>
      </c>
      <c r="AM304" s="164">
        <f>IF(A18stdlife="n/a","n/a",IF(AM$3&gt;(A18stdlife+$E304),(Input!$L$160*(1+rvanilla)^0.5)-SUM($L304:AL304),(Input!$L$160*(1+rvanilla)^0.5)/A18stdlife))</f>
        <v>0</v>
      </c>
      <c r="AN304" s="164">
        <f>IF(A18stdlife="n/a","n/a",IF(AN$3&gt;(A18stdlife+$E304),(Input!$L$160*(1+rvanilla)^0.5)-SUM($L304:AM304),(Input!$L$160*(1+rvanilla)^0.5)/A18stdlife))</f>
        <v>0</v>
      </c>
      <c r="AO304" s="164">
        <f>IF(A18stdlife="n/a","n/a",IF(AO$3&gt;(A18stdlife+$E304),(Input!$L$160*(1+rvanilla)^0.5)-SUM($L304:AN304),(Input!$L$160*(1+rvanilla)^0.5)/A18stdlife))</f>
        <v>0</v>
      </c>
      <c r="AP304" s="164">
        <f>IF(A18stdlife="n/a","n/a",IF(AP$3&gt;(A18stdlife+$E304),(Input!$L$160*(1+rvanilla)^0.5)-SUM($L304:AO304),(Input!$L$160*(1+rvanilla)^0.5)/A18stdlife))</f>
        <v>0</v>
      </c>
      <c r="AQ304" s="164">
        <f>IF(A18stdlife="n/a","n/a",IF(AQ$3&gt;(A18stdlife+$E304),(Input!$L$160*(1+rvanilla)^0.5)-SUM($L304:AP304),(Input!$L$160*(1+rvanilla)^0.5)/A18stdlife))</f>
        <v>0</v>
      </c>
      <c r="AR304" s="164">
        <f>IF(A18stdlife="n/a","n/a",IF(AR$3&gt;(A18stdlife+$E304),(Input!$L$160*(1+rvanilla)^0.5)-SUM($L304:AQ304),(Input!$L$160*(1+rvanilla)^0.5)/A18stdlife))</f>
        <v>0</v>
      </c>
      <c r="AS304" s="164">
        <f>IF(A18stdlife="n/a","n/a",IF(AS$3&gt;(A18stdlife+$E304),(Input!$L$160*(1+rvanilla)^0.5)-SUM($L304:AR304),(Input!$L$160*(1+rvanilla)^0.5)/A18stdlife))</f>
        <v>0</v>
      </c>
      <c r="AT304" s="164">
        <f>IF(A18stdlife="n/a","n/a",IF(AT$3&gt;(A18stdlife+$E304),(Input!$L$160*(1+rvanilla)^0.5)-SUM($L304:AS304),(Input!$L$160*(1+rvanilla)^0.5)/A18stdlife))</f>
        <v>0</v>
      </c>
      <c r="AU304" s="164">
        <f>IF(A18stdlife="n/a","n/a",IF(AU$3&gt;(A18stdlife+$E304),(Input!$L$160*(1+rvanilla)^0.5)-SUM($L304:AT304),(Input!$L$160*(1+rvanilla)^0.5)/A18stdlife))</f>
        <v>0</v>
      </c>
      <c r="AV304" s="164">
        <f>IF(A18stdlife="n/a","n/a",IF(AV$3&gt;(A18stdlife+$E304),(Input!$L$160*(1+rvanilla)^0.5)-SUM($L304:AU304),(Input!$L$160*(1+rvanilla)^0.5)/A18stdlife))</f>
        <v>0</v>
      </c>
      <c r="AW304" s="164">
        <f>IF(A18stdlife="n/a","n/a",IF(AW$3&gt;(A18stdlife+$E304),(Input!$L$160*(1+rvanilla)^0.5)-SUM($L304:AV304),(Input!$L$160*(1+rvanilla)^0.5)/A18stdlife))</f>
        <v>0</v>
      </c>
      <c r="AX304" s="164">
        <f>IF(A18stdlife="n/a","n/a",IF(AX$3&gt;(A18stdlife+$E304),(Input!$L$160*(1+rvanilla)^0.5)-SUM($L304:AW304),(Input!$L$160*(1+rvanilla)^0.5)/A18stdlife))</f>
        <v>0</v>
      </c>
      <c r="AY304" s="164">
        <f>IF(A18stdlife="n/a","n/a",IF(AY$3&gt;(A18stdlife+$E304),(Input!$L$160*(1+rvanilla)^0.5)-SUM($L304:AX304),(Input!$L$160*(1+rvanilla)^0.5)/A18stdlife))</f>
        <v>0</v>
      </c>
      <c r="AZ304" s="164">
        <f>IF(A18stdlife="n/a","n/a",IF(AZ$3&gt;(A18stdlife+$E304),(Input!$L$160*(1+rvanilla)^0.5)-SUM($L304:AY304),(Input!$L$160*(1+rvanilla)^0.5)/A18stdlife))</f>
        <v>0</v>
      </c>
      <c r="BA304" s="164">
        <f>IF(A18stdlife="n/a","n/a",IF(BA$3&gt;(A18stdlife+$E304),(Input!$L$160*(1+rvanilla)^0.5)-SUM($L304:AZ304),(Input!$L$160*(1+rvanilla)^0.5)/A18stdlife))</f>
        <v>0</v>
      </c>
      <c r="BB304" s="164">
        <f>IF(A18stdlife="n/a","n/a",IF(BB$3&gt;(A18stdlife+$E304),(Input!$L$160*(1+rvanilla)^0.5)-SUM($L304:BA304),(Input!$L$160*(1+rvanilla)^0.5)/A18stdlife))</f>
        <v>0</v>
      </c>
      <c r="BC304" s="164">
        <f>IF(A18stdlife="n/a","n/a",IF(BC$3&gt;(A18stdlife+$E304),(Input!$L$160*(1+rvanilla)^0.5)-SUM($L304:BB304),(Input!$L$160*(1+rvanilla)^0.5)/A18stdlife))</f>
        <v>0</v>
      </c>
      <c r="BD304" s="164">
        <f>IF(A18stdlife="n/a","n/a",IF(BD$3&gt;(A18stdlife+$E304),(Input!$L$160*(1+rvanilla)^0.5)-SUM($L304:BC304),(Input!$L$160*(1+rvanilla)^0.5)/A18stdlife))</f>
        <v>0</v>
      </c>
      <c r="BE304" s="164">
        <f>IF(A18stdlife="n/a","n/a",IF(BE$3&gt;(A18stdlife+$E304),(Input!$L$160*(1+rvanilla)^0.5)-SUM($L304:BD304),(Input!$L$160*(1+rvanilla)^0.5)/A18stdlife))</f>
        <v>0</v>
      </c>
      <c r="BF304" s="164">
        <f>IF(A18stdlife="n/a","n/a",IF(BF$3&gt;(A18stdlife+$E304),(Input!$L$160*(1+rvanilla)^0.5)-SUM($L304:BE304),(Input!$L$160*(1+rvanilla)^0.5)/A18stdlife))</f>
        <v>0</v>
      </c>
      <c r="BG304" s="164">
        <f>IF(A18stdlife="n/a","n/a",IF(BG$3&gt;(A18stdlife+$E304),(Input!$L$160*(1+rvanilla)^0.5)-SUM($L304:BF304),(Input!$L$160*(1+rvanilla)^0.5)/A18stdlife))</f>
        <v>0</v>
      </c>
      <c r="BH304" s="164">
        <f>IF(A18stdlife="n/a","n/a",IF(BH$3&gt;(A18stdlife+$E304),(Input!$L$160*(1+rvanilla)^0.5)-SUM($L304:BG304),(Input!$L$160*(1+rvanilla)^0.5)/A18stdlife))</f>
        <v>0</v>
      </c>
      <c r="BI304" s="164">
        <f>IF(A18stdlife="n/a","n/a",IF(BI$3&gt;(A18stdlife+$E304),(Input!$L$160*(1+rvanilla)^0.5)-SUM($L304:BH304),(Input!$L$160*(1+rvanilla)^0.5)/A18stdlife))</f>
        <v>0</v>
      </c>
      <c r="BJ304" s="18"/>
      <c r="BK304" s="18"/>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idden="1" outlineLevel="2">
      <c r="A305" s="18"/>
      <c r="B305" s="18"/>
      <c r="C305" s="36"/>
      <c r="D305" s="479"/>
      <c r="E305" s="283">
        <v>7</v>
      </c>
      <c r="F305" s="38"/>
      <c r="G305" s="391"/>
      <c r="H305" s="308"/>
      <c r="I305" s="308"/>
      <c r="J305" s="308"/>
      <c r="K305" s="308"/>
      <c r="L305" s="308"/>
      <c r="M305" s="307"/>
      <c r="N305" s="164">
        <f>IF(A18stdlife="n/a","n/a",IF(N$3&gt;(A18stdlife+$E305),(Input!$M$160*(1+rvanilla)^0.5)-SUM($M305:M305),(Input!$M$160*(1+rvanilla)^0.5)/A18stdlife))</f>
        <v>0</v>
      </c>
      <c r="O305" s="164">
        <f>IF(A18stdlife="n/a","n/a",IF(O$3&gt;(A18stdlife+$E305),(Input!$M$160*(1+rvanilla)^0.5)-SUM($M305:N305),(Input!$M$160*(1+rvanilla)^0.5)/A18stdlife))</f>
        <v>0</v>
      </c>
      <c r="P305" s="164">
        <f>IF(A18stdlife="n/a","n/a",IF(P$3&gt;(A18stdlife+$E305),(Input!$M$160*(1+rvanilla)^0.5)-SUM($M305:O305),(Input!$M$160*(1+rvanilla)^0.5)/A18stdlife))</f>
        <v>0</v>
      </c>
      <c r="Q305" s="164">
        <f>IF(A18stdlife="n/a","n/a",IF(Q$3&gt;(A18stdlife+$E305),(Input!$M$160*(1+rvanilla)^0.5)-SUM($M305:P305),(Input!$M$160*(1+rvanilla)^0.5)/A18stdlife))</f>
        <v>0</v>
      </c>
      <c r="R305" s="164">
        <f>IF(A18stdlife="n/a","n/a",IF(R$3&gt;(A18stdlife+$E305),(Input!$M$160*(1+rvanilla)^0.5)-SUM($M305:Q305),(Input!$M$160*(1+rvanilla)^0.5)/A18stdlife))</f>
        <v>0</v>
      </c>
      <c r="S305" s="164">
        <f>IF(A18stdlife="n/a","n/a",IF(S$3&gt;(A18stdlife+$E305),(Input!$M$160*(1+rvanilla)^0.5)-SUM($M305:R305),(Input!$M$160*(1+rvanilla)^0.5)/A18stdlife))</f>
        <v>0</v>
      </c>
      <c r="T305" s="164">
        <f>IF(A18stdlife="n/a","n/a",IF(T$3&gt;(A18stdlife+$E305),(Input!$M$160*(1+rvanilla)^0.5)-SUM($M305:S305),(Input!$M$160*(1+rvanilla)^0.5)/A18stdlife))</f>
        <v>0</v>
      </c>
      <c r="U305" s="164">
        <f>IF(A18stdlife="n/a","n/a",IF(U$3&gt;(A18stdlife+$E305),(Input!$M$160*(1+rvanilla)^0.5)-SUM($M305:T305),(Input!$M$160*(1+rvanilla)^0.5)/A18stdlife))</f>
        <v>0</v>
      </c>
      <c r="V305" s="164">
        <f>IF(A18stdlife="n/a","n/a",IF(V$3&gt;(A18stdlife+$E305),(Input!$M$160*(1+rvanilla)^0.5)-SUM($M305:U305),(Input!$M$160*(1+rvanilla)^0.5)/A18stdlife))</f>
        <v>0</v>
      </c>
      <c r="W305" s="164">
        <f>IF(A18stdlife="n/a","n/a",IF(W$3&gt;(A18stdlife+$E305),(Input!$M$160*(1+rvanilla)^0.5)-SUM($M305:V305),(Input!$M$160*(1+rvanilla)^0.5)/A18stdlife))</f>
        <v>0</v>
      </c>
      <c r="X305" s="164">
        <f>IF(A18stdlife="n/a","n/a",IF(X$3&gt;(A18stdlife+$E305),(Input!$M$160*(1+rvanilla)^0.5)-SUM($M305:W305),(Input!$M$160*(1+rvanilla)^0.5)/A18stdlife))</f>
        <v>0</v>
      </c>
      <c r="Y305" s="164">
        <f>IF(A18stdlife="n/a","n/a",IF(Y$3&gt;(A18stdlife+$E305),(Input!$M$160*(1+rvanilla)^0.5)-SUM($M305:X305),(Input!$M$160*(1+rvanilla)^0.5)/A18stdlife))</f>
        <v>0</v>
      </c>
      <c r="Z305" s="164">
        <f>IF(A18stdlife="n/a","n/a",IF(Z$3&gt;(A18stdlife+$E305),(Input!$M$160*(1+rvanilla)^0.5)-SUM($M305:Y305),(Input!$M$160*(1+rvanilla)^0.5)/A18stdlife))</f>
        <v>0</v>
      </c>
      <c r="AA305" s="164">
        <f>IF(A18stdlife="n/a","n/a",IF(AA$3&gt;(A18stdlife+$E305),(Input!$M$160*(1+rvanilla)^0.5)-SUM($M305:Z305),(Input!$M$160*(1+rvanilla)^0.5)/A18stdlife))</f>
        <v>0</v>
      </c>
      <c r="AB305" s="164">
        <f>IF(A18stdlife="n/a","n/a",IF(AB$3&gt;(A18stdlife+$E305),(Input!$M$160*(1+rvanilla)^0.5)-SUM($M305:AA305),(Input!$M$160*(1+rvanilla)^0.5)/A18stdlife))</f>
        <v>0</v>
      </c>
      <c r="AC305" s="164">
        <f>IF(A18stdlife="n/a","n/a",IF(AC$3&gt;(A18stdlife+$E305),(Input!$M$160*(1+rvanilla)^0.5)-SUM($M305:AB305),(Input!$M$160*(1+rvanilla)^0.5)/A18stdlife))</f>
        <v>0</v>
      </c>
      <c r="AD305" s="164">
        <f>IF(A18stdlife="n/a","n/a",IF(AD$3&gt;(A18stdlife+$E305),(Input!$M$160*(1+rvanilla)^0.5)-SUM($M305:AC305),(Input!$M$160*(1+rvanilla)^0.5)/A18stdlife))</f>
        <v>0</v>
      </c>
      <c r="AE305" s="164">
        <f>IF(A18stdlife="n/a","n/a",IF(AE$3&gt;(A18stdlife+$E305),(Input!$M$160*(1+rvanilla)^0.5)-SUM($M305:AD305),(Input!$M$160*(1+rvanilla)^0.5)/A18stdlife))</f>
        <v>0</v>
      </c>
      <c r="AF305" s="164">
        <f>IF(A18stdlife="n/a","n/a",IF(AF$3&gt;(A18stdlife+$E305),(Input!$M$160*(1+rvanilla)^0.5)-SUM($M305:AE305),(Input!$M$160*(1+rvanilla)^0.5)/A18stdlife))</f>
        <v>0</v>
      </c>
      <c r="AG305" s="164">
        <f>IF(A18stdlife="n/a","n/a",IF(AG$3&gt;(A18stdlife+$E305),(Input!$M$160*(1+rvanilla)^0.5)-SUM($M305:AF305),(Input!$M$160*(1+rvanilla)^0.5)/A18stdlife))</f>
        <v>0</v>
      </c>
      <c r="AH305" s="164">
        <f>IF(A18stdlife="n/a","n/a",IF(AH$3&gt;(A18stdlife+$E305),(Input!$M$160*(1+rvanilla)^0.5)-SUM($M305:AG305),(Input!$M$160*(1+rvanilla)^0.5)/A18stdlife))</f>
        <v>0</v>
      </c>
      <c r="AI305" s="164">
        <f>IF(A18stdlife="n/a","n/a",IF(AI$3&gt;(A18stdlife+$E305),(Input!$M$160*(1+rvanilla)^0.5)-SUM($M305:AH305),(Input!$M$160*(1+rvanilla)^0.5)/A18stdlife))</f>
        <v>0</v>
      </c>
      <c r="AJ305" s="164">
        <f>IF(A18stdlife="n/a","n/a",IF(AJ$3&gt;(A18stdlife+$E305),(Input!$M$160*(1+rvanilla)^0.5)-SUM($M305:AI305),(Input!$M$160*(1+rvanilla)^0.5)/A18stdlife))</f>
        <v>0</v>
      </c>
      <c r="AK305" s="164">
        <f>IF(A18stdlife="n/a","n/a",IF(AK$3&gt;(A18stdlife+$E305),(Input!$M$160*(1+rvanilla)^0.5)-SUM($M305:AJ305),(Input!$M$160*(1+rvanilla)^0.5)/A18stdlife))</f>
        <v>0</v>
      </c>
      <c r="AL305" s="164">
        <f>IF(A18stdlife="n/a","n/a",IF(AL$3&gt;(A18stdlife+$E305),(Input!$M$160*(1+rvanilla)^0.5)-SUM($M305:AK305),(Input!$M$160*(1+rvanilla)^0.5)/A18stdlife))</f>
        <v>0</v>
      </c>
      <c r="AM305" s="164">
        <f>IF(A18stdlife="n/a","n/a",IF(AM$3&gt;(A18stdlife+$E305),(Input!$M$160*(1+rvanilla)^0.5)-SUM($M305:AL305),(Input!$M$160*(1+rvanilla)^0.5)/A18stdlife))</f>
        <v>0</v>
      </c>
      <c r="AN305" s="164">
        <f>IF(A18stdlife="n/a","n/a",IF(AN$3&gt;(A18stdlife+$E305),(Input!$M$160*(1+rvanilla)^0.5)-SUM($M305:AM305),(Input!$M$160*(1+rvanilla)^0.5)/A18stdlife))</f>
        <v>0</v>
      </c>
      <c r="AO305" s="164">
        <f>IF(A18stdlife="n/a","n/a",IF(AO$3&gt;(A18stdlife+$E305),(Input!$M$160*(1+rvanilla)^0.5)-SUM($M305:AN305),(Input!$M$160*(1+rvanilla)^0.5)/A18stdlife))</f>
        <v>0</v>
      </c>
      <c r="AP305" s="164">
        <f>IF(A18stdlife="n/a","n/a",IF(AP$3&gt;(A18stdlife+$E305),(Input!$M$160*(1+rvanilla)^0.5)-SUM($M305:AO305),(Input!$M$160*(1+rvanilla)^0.5)/A18stdlife))</f>
        <v>0</v>
      </c>
      <c r="AQ305" s="164">
        <f>IF(A18stdlife="n/a","n/a",IF(AQ$3&gt;(A18stdlife+$E305),(Input!$M$160*(1+rvanilla)^0.5)-SUM($M305:AP305),(Input!$M$160*(1+rvanilla)^0.5)/A18stdlife))</f>
        <v>0</v>
      </c>
      <c r="AR305" s="164">
        <f>IF(A18stdlife="n/a","n/a",IF(AR$3&gt;(A18stdlife+$E305),(Input!$M$160*(1+rvanilla)^0.5)-SUM($M305:AQ305),(Input!$M$160*(1+rvanilla)^0.5)/A18stdlife))</f>
        <v>0</v>
      </c>
      <c r="AS305" s="164">
        <f>IF(A18stdlife="n/a","n/a",IF(AS$3&gt;(A18stdlife+$E305),(Input!$M$160*(1+rvanilla)^0.5)-SUM($M305:AR305),(Input!$M$160*(1+rvanilla)^0.5)/A18stdlife))</f>
        <v>0</v>
      </c>
      <c r="AT305" s="164">
        <f>IF(A18stdlife="n/a","n/a",IF(AT$3&gt;(A18stdlife+$E305),(Input!$M$160*(1+rvanilla)^0.5)-SUM($M305:AS305),(Input!$M$160*(1+rvanilla)^0.5)/A18stdlife))</f>
        <v>0</v>
      </c>
      <c r="AU305" s="164">
        <f>IF(A18stdlife="n/a","n/a",IF(AU$3&gt;(A18stdlife+$E305),(Input!$M$160*(1+rvanilla)^0.5)-SUM($M305:AT305),(Input!$M$160*(1+rvanilla)^0.5)/A18stdlife))</f>
        <v>0</v>
      </c>
      <c r="AV305" s="164">
        <f>IF(A18stdlife="n/a","n/a",IF(AV$3&gt;(A18stdlife+$E305),(Input!$M$160*(1+rvanilla)^0.5)-SUM($M305:AU305),(Input!$M$160*(1+rvanilla)^0.5)/A18stdlife))</f>
        <v>0</v>
      </c>
      <c r="AW305" s="164">
        <f>IF(A18stdlife="n/a","n/a",IF(AW$3&gt;(A18stdlife+$E305),(Input!$M$160*(1+rvanilla)^0.5)-SUM($M305:AV305),(Input!$M$160*(1+rvanilla)^0.5)/A18stdlife))</f>
        <v>0</v>
      </c>
      <c r="AX305" s="164">
        <f>IF(A18stdlife="n/a","n/a",IF(AX$3&gt;(A18stdlife+$E305),(Input!$M$160*(1+rvanilla)^0.5)-SUM($M305:AW305),(Input!$M$160*(1+rvanilla)^0.5)/A18stdlife))</f>
        <v>0</v>
      </c>
      <c r="AY305" s="164">
        <f>IF(A18stdlife="n/a","n/a",IF(AY$3&gt;(A18stdlife+$E305),(Input!$M$160*(1+rvanilla)^0.5)-SUM($M305:AX305),(Input!$M$160*(1+rvanilla)^0.5)/A18stdlife))</f>
        <v>0</v>
      </c>
      <c r="AZ305" s="164">
        <f>IF(A18stdlife="n/a","n/a",IF(AZ$3&gt;(A18stdlife+$E305),(Input!$M$160*(1+rvanilla)^0.5)-SUM($M305:AY305),(Input!$M$160*(1+rvanilla)^0.5)/A18stdlife))</f>
        <v>0</v>
      </c>
      <c r="BA305" s="164">
        <f>IF(A18stdlife="n/a","n/a",IF(BA$3&gt;(A18stdlife+$E305),(Input!$M$160*(1+rvanilla)^0.5)-SUM($M305:AZ305),(Input!$M$160*(1+rvanilla)^0.5)/A18stdlife))</f>
        <v>0</v>
      </c>
      <c r="BB305" s="164">
        <f>IF(A18stdlife="n/a","n/a",IF(BB$3&gt;(A18stdlife+$E305),(Input!$M$160*(1+rvanilla)^0.5)-SUM($M305:BA305),(Input!$M$160*(1+rvanilla)^0.5)/A18stdlife))</f>
        <v>0</v>
      </c>
      <c r="BC305" s="164">
        <f>IF(A18stdlife="n/a","n/a",IF(BC$3&gt;(A18stdlife+$E305),(Input!$M$160*(1+rvanilla)^0.5)-SUM($M305:BB305),(Input!$M$160*(1+rvanilla)^0.5)/A18stdlife))</f>
        <v>0</v>
      </c>
      <c r="BD305" s="164">
        <f>IF(A18stdlife="n/a","n/a",IF(BD$3&gt;(A18stdlife+$E305),(Input!$M$160*(1+rvanilla)^0.5)-SUM($M305:BC305),(Input!$M$160*(1+rvanilla)^0.5)/A18stdlife))</f>
        <v>0</v>
      </c>
      <c r="BE305" s="164">
        <f>IF(A18stdlife="n/a","n/a",IF(BE$3&gt;(A18stdlife+$E305),(Input!$M$160*(1+rvanilla)^0.5)-SUM($M305:BD305),(Input!$M$160*(1+rvanilla)^0.5)/A18stdlife))</f>
        <v>0</v>
      </c>
      <c r="BF305" s="164">
        <f>IF(A18stdlife="n/a","n/a",IF(BF$3&gt;(A18stdlife+$E305),(Input!$M$160*(1+rvanilla)^0.5)-SUM($M305:BE305),(Input!$M$160*(1+rvanilla)^0.5)/A18stdlife))</f>
        <v>0</v>
      </c>
      <c r="BG305" s="164">
        <f>IF(A18stdlife="n/a","n/a",IF(BG$3&gt;(A18stdlife+$E305),(Input!$M$160*(1+rvanilla)^0.5)-SUM($M305:BF305),(Input!$M$160*(1+rvanilla)^0.5)/A18stdlife))</f>
        <v>0</v>
      </c>
      <c r="BH305" s="164">
        <f>IF(A18stdlife="n/a","n/a",IF(BH$3&gt;(A18stdlife+$E305),(Input!$M$160*(1+rvanilla)^0.5)-SUM($M305:BG305),(Input!$M$160*(1+rvanilla)^0.5)/A18stdlife))</f>
        <v>0</v>
      </c>
      <c r="BI305" s="164">
        <f>IF(A18stdlife="n/a","n/a",IF(BI$3&gt;(A18stdlife+$E305),(Input!$M$160*(1+rvanilla)^0.5)-SUM($M305:BH305),(Input!$M$160*(1+rvanilla)^0.5)/A18stdlife))</f>
        <v>0</v>
      </c>
      <c r="BJ305" s="18"/>
      <c r="BK305" s="18"/>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idden="1" outlineLevel="2">
      <c r="A306" s="18"/>
      <c r="B306" s="18"/>
      <c r="C306" s="36"/>
      <c r="D306" s="479"/>
      <c r="E306" s="283">
        <v>8</v>
      </c>
      <c r="F306" s="38"/>
      <c r="G306" s="391"/>
      <c r="H306" s="308"/>
      <c r="I306" s="308"/>
      <c r="J306" s="308"/>
      <c r="K306" s="308"/>
      <c r="L306" s="308"/>
      <c r="M306" s="308"/>
      <c r="N306" s="307"/>
      <c r="O306" s="164">
        <f>IF(A18stdlife="n/a","n/a",IF(O$3&gt;(A18stdlife+$E306),(Input!$N$160*(1+rvanilla)^0.5)-SUM($N306:N306),(Input!$N$160*(1+rvanilla)^0.5)/A18stdlife))</f>
        <v>0</v>
      </c>
      <c r="P306" s="164">
        <f>IF(A18stdlife="n/a","n/a",IF(P$3&gt;(A18stdlife+$E306),(Input!$N$160*(1+rvanilla)^0.5)-SUM($N306:O306),(Input!$N$160*(1+rvanilla)^0.5)/A18stdlife))</f>
        <v>0</v>
      </c>
      <c r="Q306" s="164">
        <f>IF(A18stdlife="n/a","n/a",IF(Q$3&gt;(A18stdlife+$E306),(Input!$N$160*(1+rvanilla)^0.5)-SUM($N306:P306),(Input!$N$160*(1+rvanilla)^0.5)/A18stdlife))</f>
        <v>0</v>
      </c>
      <c r="R306" s="164">
        <f>IF(A18stdlife="n/a","n/a",IF(R$3&gt;(A18stdlife+$E306),(Input!$N$160*(1+rvanilla)^0.5)-SUM($N306:Q306),(Input!$N$160*(1+rvanilla)^0.5)/A18stdlife))</f>
        <v>0</v>
      </c>
      <c r="S306" s="164">
        <f>IF(A18stdlife="n/a","n/a",IF(S$3&gt;(A18stdlife+$E306),(Input!$N$160*(1+rvanilla)^0.5)-SUM($N306:R306),(Input!$N$160*(1+rvanilla)^0.5)/A18stdlife))</f>
        <v>0</v>
      </c>
      <c r="T306" s="164">
        <f>IF(A18stdlife="n/a","n/a",IF(T$3&gt;(A18stdlife+$E306),(Input!$N$160*(1+rvanilla)^0.5)-SUM($N306:S306),(Input!$N$160*(1+rvanilla)^0.5)/A18stdlife))</f>
        <v>0</v>
      </c>
      <c r="U306" s="164">
        <f>IF(A18stdlife="n/a","n/a",IF(U$3&gt;(A18stdlife+$E306),(Input!$N$160*(1+rvanilla)^0.5)-SUM($N306:T306),(Input!$N$160*(1+rvanilla)^0.5)/A18stdlife))</f>
        <v>0</v>
      </c>
      <c r="V306" s="164">
        <f>IF(A18stdlife="n/a","n/a",IF(V$3&gt;(A18stdlife+$E306),(Input!$N$160*(1+rvanilla)^0.5)-SUM($N306:U306),(Input!$N$160*(1+rvanilla)^0.5)/A18stdlife))</f>
        <v>0</v>
      </c>
      <c r="W306" s="164">
        <f>IF(A18stdlife="n/a","n/a",IF(W$3&gt;(A18stdlife+$E306),(Input!$N$160*(1+rvanilla)^0.5)-SUM($N306:V306),(Input!$N$160*(1+rvanilla)^0.5)/A18stdlife))</f>
        <v>0</v>
      </c>
      <c r="X306" s="164">
        <f>IF(A18stdlife="n/a","n/a",IF(X$3&gt;(A18stdlife+$E306),(Input!$N$160*(1+rvanilla)^0.5)-SUM($N306:W306),(Input!$N$160*(1+rvanilla)^0.5)/A18stdlife))</f>
        <v>0</v>
      </c>
      <c r="Y306" s="164">
        <f>IF(A18stdlife="n/a","n/a",IF(Y$3&gt;(A18stdlife+$E306),(Input!$N$160*(1+rvanilla)^0.5)-SUM($N306:X306),(Input!$N$160*(1+rvanilla)^0.5)/A18stdlife))</f>
        <v>0</v>
      </c>
      <c r="Z306" s="164">
        <f>IF(A18stdlife="n/a","n/a",IF(Z$3&gt;(A18stdlife+$E306),(Input!$N$160*(1+rvanilla)^0.5)-SUM($N306:Y306),(Input!$N$160*(1+rvanilla)^0.5)/A18stdlife))</f>
        <v>0</v>
      </c>
      <c r="AA306" s="164">
        <f>IF(A18stdlife="n/a","n/a",IF(AA$3&gt;(A18stdlife+$E306),(Input!$N$160*(1+rvanilla)^0.5)-SUM($N306:Z306),(Input!$N$160*(1+rvanilla)^0.5)/A18stdlife))</f>
        <v>0</v>
      </c>
      <c r="AB306" s="164">
        <f>IF(A18stdlife="n/a","n/a",IF(AB$3&gt;(A18stdlife+$E306),(Input!$N$160*(1+rvanilla)^0.5)-SUM($N306:AA306),(Input!$N$160*(1+rvanilla)^0.5)/A18stdlife))</f>
        <v>0</v>
      </c>
      <c r="AC306" s="164">
        <f>IF(A18stdlife="n/a","n/a",IF(AC$3&gt;(A18stdlife+$E306),(Input!$N$160*(1+rvanilla)^0.5)-SUM($N306:AB306),(Input!$N$160*(1+rvanilla)^0.5)/A18stdlife))</f>
        <v>0</v>
      </c>
      <c r="AD306" s="164">
        <f>IF(A18stdlife="n/a","n/a",IF(AD$3&gt;(A18stdlife+$E306),(Input!$N$160*(1+rvanilla)^0.5)-SUM($N306:AC306),(Input!$N$160*(1+rvanilla)^0.5)/A18stdlife))</f>
        <v>0</v>
      </c>
      <c r="AE306" s="164">
        <f>IF(A18stdlife="n/a","n/a",IF(AE$3&gt;(A18stdlife+$E306),(Input!$N$160*(1+rvanilla)^0.5)-SUM($N306:AD306),(Input!$N$160*(1+rvanilla)^0.5)/A18stdlife))</f>
        <v>0</v>
      </c>
      <c r="AF306" s="164">
        <f>IF(A18stdlife="n/a","n/a",IF(AF$3&gt;(A18stdlife+$E306),(Input!$N$160*(1+rvanilla)^0.5)-SUM($N306:AE306),(Input!$N$160*(1+rvanilla)^0.5)/A18stdlife))</f>
        <v>0</v>
      </c>
      <c r="AG306" s="164">
        <f>IF(A18stdlife="n/a","n/a",IF(AG$3&gt;(A18stdlife+$E306),(Input!$N$160*(1+rvanilla)^0.5)-SUM($N306:AF306),(Input!$N$160*(1+rvanilla)^0.5)/A18stdlife))</f>
        <v>0</v>
      </c>
      <c r="AH306" s="164">
        <f>IF(A18stdlife="n/a","n/a",IF(AH$3&gt;(A18stdlife+$E306),(Input!$N$160*(1+rvanilla)^0.5)-SUM($N306:AG306),(Input!$N$160*(1+rvanilla)^0.5)/A18stdlife))</f>
        <v>0</v>
      </c>
      <c r="AI306" s="164">
        <f>IF(A18stdlife="n/a","n/a",IF(AI$3&gt;(A18stdlife+$E306),(Input!$N$160*(1+rvanilla)^0.5)-SUM($N306:AH306),(Input!$N$160*(1+rvanilla)^0.5)/A18stdlife))</f>
        <v>0</v>
      </c>
      <c r="AJ306" s="164">
        <f>IF(A18stdlife="n/a","n/a",IF(AJ$3&gt;(A18stdlife+$E306),(Input!$N$160*(1+rvanilla)^0.5)-SUM($N306:AI306),(Input!$N$160*(1+rvanilla)^0.5)/A18stdlife))</f>
        <v>0</v>
      </c>
      <c r="AK306" s="164">
        <f>IF(A18stdlife="n/a","n/a",IF(AK$3&gt;(A18stdlife+$E306),(Input!$N$160*(1+rvanilla)^0.5)-SUM($N306:AJ306),(Input!$N$160*(1+rvanilla)^0.5)/A18stdlife))</f>
        <v>0</v>
      </c>
      <c r="AL306" s="164">
        <f>IF(A18stdlife="n/a","n/a",IF(AL$3&gt;(A18stdlife+$E306),(Input!$N$160*(1+rvanilla)^0.5)-SUM($N306:AK306),(Input!$N$160*(1+rvanilla)^0.5)/A18stdlife))</f>
        <v>0</v>
      </c>
      <c r="AM306" s="164">
        <f>IF(A18stdlife="n/a","n/a",IF(AM$3&gt;(A18stdlife+$E306),(Input!$N$160*(1+rvanilla)^0.5)-SUM($N306:AL306),(Input!$N$160*(1+rvanilla)^0.5)/A18stdlife))</f>
        <v>0</v>
      </c>
      <c r="AN306" s="164">
        <f>IF(A18stdlife="n/a","n/a",IF(AN$3&gt;(A18stdlife+$E306),(Input!$N$160*(1+rvanilla)^0.5)-SUM($N306:AM306),(Input!$N$160*(1+rvanilla)^0.5)/A18stdlife))</f>
        <v>0</v>
      </c>
      <c r="AO306" s="164">
        <f>IF(A18stdlife="n/a","n/a",IF(AO$3&gt;(A18stdlife+$E306),(Input!$N$160*(1+rvanilla)^0.5)-SUM($N306:AN306),(Input!$N$160*(1+rvanilla)^0.5)/A18stdlife))</f>
        <v>0</v>
      </c>
      <c r="AP306" s="164">
        <f>IF(A18stdlife="n/a","n/a",IF(AP$3&gt;(A18stdlife+$E306),(Input!$N$160*(1+rvanilla)^0.5)-SUM($N306:AO306),(Input!$N$160*(1+rvanilla)^0.5)/A18stdlife))</f>
        <v>0</v>
      </c>
      <c r="AQ306" s="164">
        <f>IF(A18stdlife="n/a","n/a",IF(AQ$3&gt;(A18stdlife+$E306),(Input!$N$160*(1+rvanilla)^0.5)-SUM($N306:AP306),(Input!$N$160*(1+rvanilla)^0.5)/A18stdlife))</f>
        <v>0</v>
      </c>
      <c r="AR306" s="164">
        <f>IF(A18stdlife="n/a","n/a",IF(AR$3&gt;(A18stdlife+$E306),(Input!$N$160*(1+rvanilla)^0.5)-SUM($N306:AQ306),(Input!$N$160*(1+rvanilla)^0.5)/A18stdlife))</f>
        <v>0</v>
      </c>
      <c r="AS306" s="164">
        <f>IF(A18stdlife="n/a","n/a",IF(AS$3&gt;(A18stdlife+$E306),(Input!$N$160*(1+rvanilla)^0.5)-SUM($N306:AR306),(Input!$N$160*(1+rvanilla)^0.5)/A18stdlife))</f>
        <v>0</v>
      </c>
      <c r="AT306" s="164">
        <f>IF(A18stdlife="n/a","n/a",IF(AT$3&gt;(A18stdlife+$E306),(Input!$N$160*(1+rvanilla)^0.5)-SUM($N306:AS306),(Input!$N$160*(1+rvanilla)^0.5)/A18stdlife))</f>
        <v>0</v>
      </c>
      <c r="AU306" s="164">
        <f>IF(A18stdlife="n/a","n/a",IF(AU$3&gt;(A18stdlife+$E306),(Input!$N$160*(1+rvanilla)^0.5)-SUM($N306:AT306),(Input!$N$160*(1+rvanilla)^0.5)/A18stdlife))</f>
        <v>0</v>
      </c>
      <c r="AV306" s="164">
        <f>IF(A18stdlife="n/a","n/a",IF(AV$3&gt;(A18stdlife+$E306),(Input!$N$160*(1+rvanilla)^0.5)-SUM($N306:AU306),(Input!$N$160*(1+rvanilla)^0.5)/A18stdlife))</f>
        <v>0</v>
      </c>
      <c r="AW306" s="164">
        <f>IF(A18stdlife="n/a","n/a",IF(AW$3&gt;(A18stdlife+$E306),(Input!$N$160*(1+rvanilla)^0.5)-SUM($N306:AV306),(Input!$N$160*(1+rvanilla)^0.5)/A18stdlife))</f>
        <v>0</v>
      </c>
      <c r="AX306" s="164">
        <f>IF(A18stdlife="n/a","n/a",IF(AX$3&gt;(A18stdlife+$E306),(Input!$N$160*(1+rvanilla)^0.5)-SUM($N306:AW306),(Input!$N$160*(1+rvanilla)^0.5)/A18stdlife))</f>
        <v>0</v>
      </c>
      <c r="AY306" s="164">
        <f>IF(A18stdlife="n/a","n/a",IF(AY$3&gt;(A18stdlife+$E306),(Input!$N$160*(1+rvanilla)^0.5)-SUM($N306:AX306),(Input!$N$160*(1+rvanilla)^0.5)/A18stdlife))</f>
        <v>0</v>
      </c>
      <c r="AZ306" s="164">
        <f>IF(A18stdlife="n/a","n/a",IF(AZ$3&gt;(A18stdlife+$E306),(Input!$N$160*(1+rvanilla)^0.5)-SUM($N306:AY306),(Input!$N$160*(1+rvanilla)^0.5)/A18stdlife))</f>
        <v>0</v>
      </c>
      <c r="BA306" s="164">
        <f>IF(A18stdlife="n/a","n/a",IF(BA$3&gt;(A18stdlife+$E306),(Input!$N$160*(1+rvanilla)^0.5)-SUM($N306:AZ306),(Input!$N$160*(1+rvanilla)^0.5)/A18stdlife))</f>
        <v>0</v>
      </c>
      <c r="BB306" s="164">
        <f>IF(A18stdlife="n/a","n/a",IF(BB$3&gt;(A18stdlife+$E306),(Input!$N$160*(1+rvanilla)^0.5)-SUM($N306:BA306),(Input!$N$160*(1+rvanilla)^0.5)/A18stdlife))</f>
        <v>0</v>
      </c>
      <c r="BC306" s="164">
        <f>IF(A18stdlife="n/a","n/a",IF(BC$3&gt;(A18stdlife+$E306),(Input!$N$160*(1+rvanilla)^0.5)-SUM($N306:BB306),(Input!$N$160*(1+rvanilla)^0.5)/A18stdlife))</f>
        <v>0</v>
      </c>
      <c r="BD306" s="164">
        <f>IF(A18stdlife="n/a","n/a",IF(BD$3&gt;(A18stdlife+$E306),(Input!$N$160*(1+rvanilla)^0.5)-SUM($N306:BC306),(Input!$N$160*(1+rvanilla)^0.5)/A18stdlife))</f>
        <v>0</v>
      </c>
      <c r="BE306" s="164">
        <f>IF(A18stdlife="n/a","n/a",IF(BE$3&gt;(A18stdlife+$E306),(Input!$N$160*(1+rvanilla)^0.5)-SUM($N306:BD306),(Input!$N$160*(1+rvanilla)^0.5)/A18stdlife))</f>
        <v>0</v>
      </c>
      <c r="BF306" s="164">
        <f>IF(A18stdlife="n/a","n/a",IF(BF$3&gt;(A18stdlife+$E306),(Input!$N$160*(1+rvanilla)^0.5)-SUM($N306:BE306),(Input!$N$160*(1+rvanilla)^0.5)/A18stdlife))</f>
        <v>0</v>
      </c>
      <c r="BG306" s="164">
        <f>IF(A18stdlife="n/a","n/a",IF(BG$3&gt;(A18stdlife+$E306),(Input!$N$160*(1+rvanilla)^0.5)-SUM($N306:BF306),(Input!$N$160*(1+rvanilla)^0.5)/A18stdlife))</f>
        <v>0</v>
      </c>
      <c r="BH306" s="164">
        <f>IF(A18stdlife="n/a","n/a",IF(BH$3&gt;(A18stdlife+$E306),(Input!$N$160*(1+rvanilla)^0.5)-SUM($N306:BG306),(Input!$N$160*(1+rvanilla)^0.5)/A18stdlife))</f>
        <v>0</v>
      </c>
      <c r="BI306" s="164">
        <f>IF(A18stdlife="n/a","n/a",IF(BI$3&gt;(A18stdlife+$E306),(Input!$N$160*(1+rvanilla)^0.5)-SUM($N306:BH306),(Input!$N$160*(1+rvanilla)^0.5)/A18stdlife))</f>
        <v>0</v>
      </c>
      <c r="BJ306" s="18"/>
      <c r="BK306" s="18"/>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idden="1" outlineLevel="2">
      <c r="A307" s="18"/>
      <c r="B307" s="18"/>
      <c r="C307" s="36"/>
      <c r="D307" s="479"/>
      <c r="E307" s="283">
        <v>9</v>
      </c>
      <c r="F307" s="38"/>
      <c r="G307" s="391"/>
      <c r="H307" s="308"/>
      <c r="I307" s="308"/>
      <c r="J307" s="308"/>
      <c r="K307" s="308"/>
      <c r="L307" s="308"/>
      <c r="M307" s="308"/>
      <c r="N307" s="308"/>
      <c r="O307" s="307"/>
      <c r="P307" s="164">
        <f>IF(A18stdlife="n/a","n/a",IF(P$3&gt;(A18stdlife+$E307),(Input!$O$160*(1+rvanilla)^0.5)-SUM($O307:O307),(Input!$O$160*(1+rvanilla)^0.5)/A18stdlife))</f>
        <v>0</v>
      </c>
      <c r="Q307" s="164">
        <f>IF(A18stdlife="n/a","n/a",IF(Q$3&gt;(A18stdlife+$E307),(Input!$O$160*(1+rvanilla)^0.5)-SUM($O307:P307),(Input!$O$160*(1+rvanilla)^0.5)/A18stdlife))</f>
        <v>0</v>
      </c>
      <c r="R307" s="164">
        <f>IF(A18stdlife="n/a","n/a",IF(R$3&gt;(A18stdlife+$E307),(Input!$O$160*(1+rvanilla)^0.5)-SUM($O307:Q307),(Input!$O$160*(1+rvanilla)^0.5)/A18stdlife))</f>
        <v>0</v>
      </c>
      <c r="S307" s="164">
        <f>IF(A18stdlife="n/a","n/a",IF(S$3&gt;(A18stdlife+$E307),(Input!$O$160*(1+rvanilla)^0.5)-SUM($O307:R307),(Input!$O$160*(1+rvanilla)^0.5)/A18stdlife))</f>
        <v>0</v>
      </c>
      <c r="T307" s="164">
        <f>IF(A18stdlife="n/a","n/a",IF(T$3&gt;(A18stdlife+$E307),(Input!$O$160*(1+rvanilla)^0.5)-SUM($O307:S307),(Input!$O$160*(1+rvanilla)^0.5)/A18stdlife))</f>
        <v>0</v>
      </c>
      <c r="U307" s="164">
        <f>IF(A18stdlife="n/a","n/a",IF(U$3&gt;(A18stdlife+$E307),(Input!$O$160*(1+rvanilla)^0.5)-SUM($O307:T307),(Input!$O$160*(1+rvanilla)^0.5)/A18stdlife))</f>
        <v>0</v>
      </c>
      <c r="V307" s="164">
        <f>IF(A18stdlife="n/a","n/a",IF(V$3&gt;(A18stdlife+$E307),(Input!$O$160*(1+rvanilla)^0.5)-SUM($O307:U307),(Input!$O$160*(1+rvanilla)^0.5)/A18stdlife))</f>
        <v>0</v>
      </c>
      <c r="W307" s="164">
        <f>IF(A18stdlife="n/a","n/a",IF(W$3&gt;(A18stdlife+$E307),(Input!$O$160*(1+rvanilla)^0.5)-SUM($O307:V307),(Input!$O$160*(1+rvanilla)^0.5)/A18stdlife))</f>
        <v>0</v>
      </c>
      <c r="X307" s="164">
        <f>IF(A18stdlife="n/a","n/a",IF(X$3&gt;(A18stdlife+$E307),(Input!$O$160*(1+rvanilla)^0.5)-SUM($O307:W307),(Input!$O$160*(1+rvanilla)^0.5)/A18stdlife))</f>
        <v>0</v>
      </c>
      <c r="Y307" s="164">
        <f>IF(A18stdlife="n/a","n/a",IF(Y$3&gt;(A18stdlife+$E307),(Input!$O$160*(1+rvanilla)^0.5)-SUM($O307:X307),(Input!$O$160*(1+rvanilla)^0.5)/A18stdlife))</f>
        <v>0</v>
      </c>
      <c r="Z307" s="164">
        <f>IF(A18stdlife="n/a","n/a",IF(Z$3&gt;(A18stdlife+$E307),(Input!$O$160*(1+rvanilla)^0.5)-SUM($O307:Y307),(Input!$O$160*(1+rvanilla)^0.5)/A18stdlife))</f>
        <v>0</v>
      </c>
      <c r="AA307" s="164">
        <f>IF(A18stdlife="n/a","n/a",IF(AA$3&gt;(A18stdlife+$E307),(Input!$O$160*(1+rvanilla)^0.5)-SUM($O307:Z307),(Input!$O$160*(1+rvanilla)^0.5)/A18stdlife))</f>
        <v>0</v>
      </c>
      <c r="AB307" s="164">
        <f>IF(A18stdlife="n/a","n/a",IF(AB$3&gt;(A18stdlife+$E307),(Input!$O$160*(1+rvanilla)^0.5)-SUM($O307:AA307),(Input!$O$160*(1+rvanilla)^0.5)/A18stdlife))</f>
        <v>0</v>
      </c>
      <c r="AC307" s="164">
        <f>IF(A18stdlife="n/a","n/a",IF(AC$3&gt;(A18stdlife+$E307),(Input!$O$160*(1+rvanilla)^0.5)-SUM($O307:AB307),(Input!$O$160*(1+rvanilla)^0.5)/A18stdlife))</f>
        <v>0</v>
      </c>
      <c r="AD307" s="164">
        <f>IF(A18stdlife="n/a","n/a",IF(AD$3&gt;(A18stdlife+$E307),(Input!$O$160*(1+rvanilla)^0.5)-SUM($O307:AC307),(Input!$O$160*(1+rvanilla)^0.5)/A18stdlife))</f>
        <v>0</v>
      </c>
      <c r="AE307" s="164">
        <f>IF(A18stdlife="n/a","n/a",IF(AE$3&gt;(A18stdlife+$E307),(Input!$O$160*(1+rvanilla)^0.5)-SUM($O307:AD307),(Input!$O$160*(1+rvanilla)^0.5)/A18stdlife))</f>
        <v>0</v>
      </c>
      <c r="AF307" s="164">
        <f>IF(A18stdlife="n/a","n/a",IF(AF$3&gt;(A18stdlife+$E307),(Input!$O$160*(1+rvanilla)^0.5)-SUM($O307:AE307),(Input!$O$160*(1+rvanilla)^0.5)/A18stdlife))</f>
        <v>0</v>
      </c>
      <c r="AG307" s="164">
        <f>IF(A18stdlife="n/a","n/a",IF(AG$3&gt;(A18stdlife+$E307),(Input!$O$160*(1+rvanilla)^0.5)-SUM($O307:AF307),(Input!$O$160*(1+rvanilla)^0.5)/A18stdlife))</f>
        <v>0</v>
      </c>
      <c r="AH307" s="164">
        <f>IF(A18stdlife="n/a","n/a",IF(AH$3&gt;(A18stdlife+$E307),(Input!$O$160*(1+rvanilla)^0.5)-SUM($O307:AG307),(Input!$O$160*(1+rvanilla)^0.5)/A18stdlife))</f>
        <v>0</v>
      </c>
      <c r="AI307" s="164">
        <f>IF(A18stdlife="n/a","n/a",IF(AI$3&gt;(A18stdlife+$E307),(Input!$O$160*(1+rvanilla)^0.5)-SUM($O307:AH307),(Input!$O$160*(1+rvanilla)^0.5)/A18stdlife))</f>
        <v>0</v>
      </c>
      <c r="AJ307" s="164">
        <f>IF(A18stdlife="n/a","n/a",IF(AJ$3&gt;(A18stdlife+$E307),(Input!$O$160*(1+rvanilla)^0.5)-SUM($O307:AI307),(Input!$O$160*(1+rvanilla)^0.5)/A18stdlife))</f>
        <v>0</v>
      </c>
      <c r="AK307" s="164">
        <f>IF(A18stdlife="n/a","n/a",IF(AK$3&gt;(A18stdlife+$E307),(Input!$O$160*(1+rvanilla)^0.5)-SUM($O307:AJ307),(Input!$O$160*(1+rvanilla)^0.5)/A18stdlife))</f>
        <v>0</v>
      </c>
      <c r="AL307" s="164">
        <f>IF(A18stdlife="n/a","n/a",IF(AL$3&gt;(A18stdlife+$E307),(Input!$O$160*(1+rvanilla)^0.5)-SUM($O307:AK307),(Input!$O$160*(1+rvanilla)^0.5)/A18stdlife))</f>
        <v>0</v>
      </c>
      <c r="AM307" s="164">
        <f>IF(A18stdlife="n/a","n/a",IF(AM$3&gt;(A18stdlife+$E307),(Input!$O$160*(1+rvanilla)^0.5)-SUM($O307:AL307),(Input!$O$160*(1+rvanilla)^0.5)/A18stdlife))</f>
        <v>0</v>
      </c>
      <c r="AN307" s="164">
        <f>IF(A18stdlife="n/a","n/a",IF(AN$3&gt;(A18stdlife+$E307),(Input!$O$160*(1+rvanilla)^0.5)-SUM($O307:AM307),(Input!$O$160*(1+rvanilla)^0.5)/A18stdlife))</f>
        <v>0</v>
      </c>
      <c r="AO307" s="164">
        <f>IF(A18stdlife="n/a","n/a",IF(AO$3&gt;(A18stdlife+$E307),(Input!$O$160*(1+rvanilla)^0.5)-SUM($O307:AN307),(Input!$O$160*(1+rvanilla)^0.5)/A18stdlife))</f>
        <v>0</v>
      </c>
      <c r="AP307" s="164">
        <f>IF(A18stdlife="n/a","n/a",IF(AP$3&gt;(A18stdlife+$E307),(Input!$O$160*(1+rvanilla)^0.5)-SUM($O307:AO307),(Input!$O$160*(1+rvanilla)^0.5)/A18stdlife))</f>
        <v>0</v>
      </c>
      <c r="AQ307" s="164">
        <f>IF(A18stdlife="n/a","n/a",IF(AQ$3&gt;(A18stdlife+$E307),(Input!$O$160*(1+rvanilla)^0.5)-SUM($O307:AP307),(Input!$O$160*(1+rvanilla)^0.5)/A18stdlife))</f>
        <v>0</v>
      </c>
      <c r="AR307" s="164">
        <f>IF(A18stdlife="n/a","n/a",IF(AR$3&gt;(A18stdlife+$E307),(Input!$O$160*(1+rvanilla)^0.5)-SUM($O307:AQ307),(Input!$O$160*(1+rvanilla)^0.5)/A18stdlife))</f>
        <v>0</v>
      </c>
      <c r="AS307" s="164">
        <f>IF(A18stdlife="n/a","n/a",IF(AS$3&gt;(A18stdlife+$E307),(Input!$O$160*(1+rvanilla)^0.5)-SUM($O307:AR307),(Input!$O$160*(1+rvanilla)^0.5)/A18stdlife))</f>
        <v>0</v>
      </c>
      <c r="AT307" s="164">
        <f>IF(A18stdlife="n/a","n/a",IF(AT$3&gt;(A18stdlife+$E307),(Input!$O$160*(1+rvanilla)^0.5)-SUM($O307:AS307),(Input!$O$160*(1+rvanilla)^0.5)/A18stdlife))</f>
        <v>0</v>
      </c>
      <c r="AU307" s="164">
        <f>IF(A18stdlife="n/a","n/a",IF(AU$3&gt;(A18stdlife+$E307),(Input!$O$160*(1+rvanilla)^0.5)-SUM($O307:AT307),(Input!$O$160*(1+rvanilla)^0.5)/A18stdlife))</f>
        <v>0</v>
      </c>
      <c r="AV307" s="164">
        <f>IF(A18stdlife="n/a","n/a",IF(AV$3&gt;(A18stdlife+$E307),(Input!$O$160*(1+rvanilla)^0.5)-SUM($O307:AU307),(Input!$O$160*(1+rvanilla)^0.5)/A18stdlife))</f>
        <v>0</v>
      </c>
      <c r="AW307" s="164">
        <f>IF(A18stdlife="n/a","n/a",IF(AW$3&gt;(A18stdlife+$E307),(Input!$O$160*(1+rvanilla)^0.5)-SUM($O307:AV307),(Input!$O$160*(1+rvanilla)^0.5)/A18stdlife))</f>
        <v>0</v>
      </c>
      <c r="AX307" s="164">
        <f>IF(A18stdlife="n/a","n/a",IF(AX$3&gt;(A18stdlife+$E307),(Input!$O$160*(1+rvanilla)^0.5)-SUM($O307:AW307),(Input!$O$160*(1+rvanilla)^0.5)/A18stdlife))</f>
        <v>0</v>
      </c>
      <c r="AY307" s="164">
        <f>IF(A18stdlife="n/a","n/a",IF(AY$3&gt;(A18stdlife+$E307),(Input!$O$160*(1+rvanilla)^0.5)-SUM($O307:AX307),(Input!$O$160*(1+rvanilla)^0.5)/A18stdlife))</f>
        <v>0</v>
      </c>
      <c r="AZ307" s="164">
        <f>IF(A18stdlife="n/a","n/a",IF(AZ$3&gt;(A18stdlife+$E307),(Input!$O$160*(1+rvanilla)^0.5)-SUM($O307:AY307),(Input!$O$160*(1+rvanilla)^0.5)/A18stdlife))</f>
        <v>0</v>
      </c>
      <c r="BA307" s="164">
        <f>IF(A18stdlife="n/a","n/a",IF(BA$3&gt;(A18stdlife+$E307),(Input!$O$160*(1+rvanilla)^0.5)-SUM($O307:AZ307),(Input!$O$160*(1+rvanilla)^0.5)/A18stdlife))</f>
        <v>0</v>
      </c>
      <c r="BB307" s="164">
        <f>IF(A18stdlife="n/a","n/a",IF(BB$3&gt;(A18stdlife+$E307),(Input!$O$160*(1+rvanilla)^0.5)-SUM($O307:BA307),(Input!$O$160*(1+rvanilla)^0.5)/A18stdlife))</f>
        <v>0</v>
      </c>
      <c r="BC307" s="164">
        <f>IF(A18stdlife="n/a","n/a",IF(BC$3&gt;(A18stdlife+$E307),(Input!$O$160*(1+rvanilla)^0.5)-SUM($O307:BB307),(Input!$O$160*(1+rvanilla)^0.5)/A18stdlife))</f>
        <v>0</v>
      </c>
      <c r="BD307" s="164">
        <f>IF(A18stdlife="n/a","n/a",IF(BD$3&gt;(A18stdlife+$E307),(Input!$O$160*(1+rvanilla)^0.5)-SUM($O307:BC307),(Input!$O$160*(1+rvanilla)^0.5)/A18stdlife))</f>
        <v>0</v>
      </c>
      <c r="BE307" s="164">
        <f>IF(A18stdlife="n/a","n/a",IF(BE$3&gt;(A18stdlife+$E307),(Input!$O$160*(1+rvanilla)^0.5)-SUM($O307:BD307),(Input!$O$160*(1+rvanilla)^0.5)/A18stdlife))</f>
        <v>0</v>
      </c>
      <c r="BF307" s="164">
        <f>IF(A18stdlife="n/a","n/a",IF(BF$3&gt;(A18stdlife+$E307),(Input!$O$160*(1+rvanilla)^0.5)-SUM($O307:BE307),(Input!$O$160*(1+rvanilla)^0.5)/A18stdlife))</f>
        <v>0</v>
      </c>
      <c r="BG307" s="164">
        <f>IF(A18stdlife="n/a","n/a",IF(BG$3&gt;(A18stdlife+$E307),(Input!$O$160*(1+rvanilla)^0.5)-SUM($O307:BF307),(Input!$O$160*(1+rvanilla)^0.5)/A18stdlife))</f>
        <v>0</v>
      </c>
      <c r="BH307" s="164">
        <f>IF(A18stdlife="n/a","n/a",IF(BH$3&gt;(A18stdlife+$E307),(Input!$O$160*(1+rvanilla)^0.5)-SUM($O307:BG307),(Input!$O$160*(1+rvanilla)^0.5)/A18stdlife))</f>
        <v>0</v>
      </c>
      <c r="BI307" s="164">
        <f>IF(A18stdlife="n/a","n/a",IF(BI$3&gt;(A18stdlife+$E307),(Input!$O$160*(1+rvanilla)^0.5)-SUM($O307:BH307),(Input!$O$160*(1+rvanilla)^0.5)/A18stdlife))</f>
        <v>0</v>
      </c>
      <c r="BJ307" s="18"/>
      <c r="BK307" s="18"/>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idden="1" outlineLevel="2">
      <c r="A308" s="18"/>
      <c r="B308" s="18"/>
      <c r="C308" s="36"/>
      <c r="D308" s="479"/>
      <c r="E308" s="284">
        <v>10</v>
      </c>
      <c r="F308" s="38"/>
      <c r="G308" s="391"/>
      <c r="H308" s="308"/>
      <c r="I308" s="308"/>
      <c r="J308" s="308"/>
      <c r="K308" s="308"/>
      <c r="L308" s="308"/>
      <c r="M308" s="308"/>
      <c r="N308" s="308"/>
      <c r="O308" s="308"/>
      <c r="P308" s="307"/>
      <c r="Q308" s="164">
        <f>IF(A18stdlife="n/a","n/a",IF(Q$3&gt;(A18stdlife+$E308),(Input!$P$160*(1+rvanilla)^0.5)-SUM($P308:P308),(Input!$P$160*(1+rvanilla)^0.5)/A18stdlife))</f>
        <v>0</v>
      </c>
      <c r="R308" s="164">
        <f>IF(A18stdlife="n/a","n/a",IF(R$3&gt;(A18stdlife+$E308),(Input!$P$160*(1+rvanilla)^0.5)-SUM($P308:Q308),(Input!$P$160*(1+rvanilla)^0.5)/A18stdlife))</f>
        <v>0</v>
      </c>
      <c r="S308" s="164">
        <f>IF(A18stdlife="n/a","n/a",IF(S$3&gt;(A18stdlife+$E308),(Input!$P$160*(1+rvanilla)^0.5)-SUM($P308:R308),(Input!$P$160*(1+rvanilla)^0.5)/A18stdlife))</f>
        <v>0</v>
      </c>
      <c r="T308" s="164">
        <f>IF(A18stdlife="n/a","n/a",IF(T$3&gt;(A18stdlife+$E308),(Input!$P$160*(1+rvanilla)^0.5)-SUM($P308:S308),(Input!$P$160*(1+rvanilla)^0.5)/A18stdlife))</f>
        <v>0</v>
      </c>
      <c r="U308" s="164">
        <f>IF(A18stdlife="n/a","n/a",IF(U$3&gt;(A18stdlife+$E308),(Input!$P$160*(1+rvanilla)^0.5)-SUM($P308:T308),(Input!$P$160*(1+rvanilla)^0.5)/A18stdlife))</f>
        <v>0</v>
      </c>
      <c r="V308" s="164">
        <f>IF(A18stdlife="n/a","n/a",IF(V$3&gt;(A18stdlife+$E308),(Input!$P$160*(1+rvanilla)^0.5)-SUM($P308:U308),(Input!$P$160*(1+rvanilla)^0.5)/A18stdlife))</f>
        <v>0</v>
      </c>
      <c r="W308" s="164">
        <f>IF(A18stdlife="n/a","n/a",IF(W$3&gt;(A18stdlife+$E308),(Input!$P$160*(1+rvanilla)^0.5)-SUM($P308:V308),(Input!$P$160*(1+rvanilla)^0.5)/A18stdlife))</f>
        <v>0</v>
      </c>
      <c r="X308" s="164">
        <f>IF(A18stdlife="n/a","n/a",IF(X$3&gt;(A18stdlife+$E308),(Input!$P$160*(1+rvanilla)^0.5)-SUM($P308:W308),(Input!$P$160*(1+rvanilla)^0.5)/A18stdlife))</f>
        <v>0</v>
      </c>
      <c r="Y308" s="164">
        <f>IF(A18stdlife="n/a","n/a",IF(Y$3&gt;(A18stdlife+$E308),(Input!$P$160*(1+rvanilla)^0.5)-SUM($P308:X308),(Input!$P$160*(1+rvanilla)^0.5)/A18stdlife))</f>
        <v>0</v>
      </c>
      <c r="Z308" s="164">
        <f>IF(A18stdlife="n/a","n/a",IF(Z$3&gt;(A18stdlife+$E308),(Input!$P$160*(1+rvanilla)^0.5)-SUM($P308:Y308),(Input!$P$160*(1+rvanilla)^0.5)/A18stdlife))</f>
        <v>0</v>
      </c>
      <c r="AA308" s="164">
        <f>IF(A18stdlife="n/a","n/a",IF(AA$3&gt;(A18stdlife+$E308),(Input!$P$160*(1+rvanilla)^0.5)-SUM($P308:Z308),(Input!$P$160*(1+rvanilla)^0.5)/A18stdlife))</f>
        <v>0</v>
      </c>
      <c r="AB308" s="164">
        <f>IF(A18stdlife="n/a","n/a",IF(AB$3&gt;(A18stdlife+$E308),(Input!$P$160*(1+rvanilla)^0.5)-SUM($P308:AA308),(Input!$P$160*(1+rvanilla)^0.5)/A18stdlife))</f>
        <v>0</v>
      </c>
      <c r="AC308" s="164">
        <f>IF(A18stdlife="n/a","n/a",IF(AC$3&gt;(A18stdlife+$E308),(Input!$P$160*(1+rvanilla)^0.5)-SUM($P308:AB308),(Input!$P$160*(1+rvanilla)^0.5)/A18stdlife))</f>
        <v>0</v>
      </c>
      <c r="AD308" s="164">
        <f>IF(A18stdlife="n/a","n/a",IF(AD$3&gt;(A18stdlife+$E308),(Input!$P$160*(1+rvanilla)^0.5)-SUM($P308:AC308),(Input!$P$160*(1+rvanilla)^0.5)/A18stdlife))</f>
        <v>0</v>
      </c>
      <c r="AE308" s="164">
        <f>IF(A18stdlife="n/a","n/a",IF(AE$3&gt;(A18stdlife+$E308),(Input!$P$160*(1+rvanilla)^0.5)-SUM($P308:AD308),(Input!$P$160*(1+rvanilla)^0.5)/A18stdlife))</f>
        <v>0</v>
      </c>
      <c r="AF308" s="164">
        <f>IF(A18stdlife="n/a","n/a",IF(AF$3&gt;(A18stdlife+$E308),(Input!$P$160*(1+rvanilla)^0.5)-SUM($P308:AE308),(Input!$P$160*(1+rvanilla)^0.5)/A18stdlife))</f>
        <v>0</v>
      </c>
      <c r="AG308" s="164">
        <f>IF(A18stdlife="n/a","n/a",IF(AG$3&gt;(A18stdlife+$E308),(Input!$P$160*(1+rvanilla)^0.5)-SUM($P308:AF308),(Input!$P$160*(1+rvanilla)^0.5)/A18stdlife))</f>
        <v>0</v>
      </c>
      <c r="AH308" s="164">
        <f>IF(A18stdlife="n/a","n/a",IF(AH$3&gt;(A18stdlife+$E308),(Input!$P$160*(1+rvanilla)^0.5)-SUM($P308:AG308),(Input!$P$160*(1+rvanilla)^0.5)/A18stdlife))</f>
        <v>0</v>
      </c>
      <c r="AI308" s="164">
        <f>IF(A18stdlife="n/a","n/a",IF(AI$3&gt;(A18stdlife+$E308),(Input!$P$160*(1+rvanilla)^0.5)-SUM($P308:AH308),(Input!$P$160*(1+rvanilla)^0.5)/A18stdlife))</f>
        <v>0</v>
      </c>
      <c r="AJ308" s="164">
        <f>IF(A18stdlife="n/a","n/a",IF(AJ$3&gt;(A18stdlife+$E308),(Input!$P$160*(1+rvanilla)^0.5)-SUM($P308:AI308),(Input!$P$160*(1+rvanilla)^0.5)/A18stdlife))</f>
        <v>0</v>
      </c>
      <c r="AK308" s="164">
        <f>IF(A18stdlife="n/a","n/a",IF(AK$3&gt;(A18stdlife+$E308),(Input!$P$160*(1+rvanilla)^0.5)-SUM($P308:AJ308),(Input!$P$160*(1+rvanilla)^0.5)/A18stdlife))</f>
        <v>0</v>
      </c>
      <c r="AL308" s="164">
        <f>IF(A18stdlife="n/a","n/a",IF(AL$3&gt;(A18stdlife+$E308),(Input!$P$160*(1+rvanilla)^0.5)-SUM($P308:AK308),(Input!$P$160*(1+rvanilla)^0.5)/A18stdlife))</f>
        <v>0</v>
      </c>
      <c r="AM308" s="164">
        <f>IF(A18stdlife="n/a","n/a",IF(AM$3&gt;(A18stdlife+$E308),(Input!$P$160*(1+rvanilla)^0.5)-SUM($P308:AL308),(Input!$P$160*(1+rvanilla)^0.5)/A18stdlife))</f>
        <v>0</v>
      </c>
      <c r="AN308" s="164">
        <f>IF(A18stdlife="n/a","n/a",IF(AN$3&gt;(A18stdlife+$E308),(Input!$P$160*(1+rvanilla)^0.5)-SUM($P308:AM308),(Input!$P$160*(1+rvanilla)^0.5)/A18stdlife))</f>
        <v>0</v>
      </c>
      <c r="AO308" s="164">
        <f>IF(A18stdlife="n/a","n/a",IF(AO$3&gt;(A18stdlife+$E308),(Input!$P$160*(1+rvanilla)^0.5)-SUM($P308:AN308),(Input!$P$160*(1+rvanilla)^0.5)/A18stdlife))</f>
        <v>0</v>
      </c>
      <c r="AP308" s="164">
        <f>IF(A18stdlife="n/a","n/a",IF(AP$3&gt;(A18stdlife+$E308),(Input!$P$160*(1+rvanilla)^0.5)-SUM($P308:AO308),(Input!$P$160*(1+rvanilla)^0.5)/A18stdlife))</f>
        <v>0</v>
      </c>
      <c r="AQ308" s="164">
        <f>IF(A18stdlife="n/a","n/a",IF(AQ$3&gt;(A18stdlife+$E308),(Input!$P$160*(1+rvanilla)^0.5)-SUM($P308:AP308),(Input!$P$160*(1+rvanilla)^0.5)/A18stdlife))</f>
        <v>0</v>
      </c>
      <c r="AR308" s="164">
        <f>IF(A18stdlife="n/a","n/a",IF(AR$3&gt;(A18stdlife+$E308),(Input!$P$160*(1+rvanilla)^0.5)-SUM($P308:AQ308),(Input!$P$160*(1+rvanilla)^0.5)/A18stdlife))</f>
        <v>0</v>
      </c>
      <c r="AS308" s="164">
        <f>IF(A18stdlife="n/a","n/a",IF(AS$3&gt;(A18stdlife+$E308),(Input!$P$160*(1+rvanilla)^0.5)-SUM($P308:AR308),(Input!$P$160*(1+rvanilla)^0.5)/A18stdlife))</f>
        <v>0</v>
      </c>
      <c r="AT308" s="164">
        <f>IF(A18stdlife="n/a","n/a",IF(AT$3&gt;(A18stdlife+$E308),(Input!$P$160*(1+rvanilla)^0.5)-SUM($P308:AS308),(Input!$P$160*(1+rvanilla)^0.5)/A18stdlife))</f>
        <v>0</v>
      </c>
      <c r="AU308" s="164">
        <f>IF(A18stdlife="n/a","n/a",IF(AU$3&gt;(A18stdlife+$E308),(Input!$P$160*(1+rvanilla)^0.5)-SUM($P308:AT308),(Input!$P$160*(1+rvanilla)^0.5)/A18stdlife))</f>
        <v>0</v>
      </c>
      <c r="AV308" s="164">
        <f>IF(A18stdlife="n/a","n/a",IF(AV$3&gt;(A18stdlife+$E308),(Input!$P$160*(1+rvanilla)^0.5)-SUM($P308:AU308),(Input!$P$160*(1+rvanilla)^0.5)/A18stdlife))</f>
        <v>0</v>
      </c>
      <c r="AW308" s="164">
        <f>IF(A18stdlife="n/a","n/a",IF(AW$3&gt;(A18stdlife+$E308),(Input!$P$160*(1+rvanilla)^0.5)-SUM($P308:AV308),(Input!$P$160*(1+rvanilla)^0.5)/A18stdlife))</f>
        <v>0</v>
      </c>
      <c r="AX308" s="164">
        <f>IF(A18stdlife="n/a","n/a",IF(AX$3&gt;(A18stdlife+$E308),(Input!$P$160*(1+rvanilla)^0.5)-SUM($P308:AW308),(Input!$P$160*(1+rvanilla)^0.5)/A18stdlife))</f>
        <v>0</v>
      </c>
      <c r="AY308" s="164">
        <f>IF(A18stdlife="n/a","n/a",IF(AY$3&gt;(A18stdlife+$E308),(Input!$P$160*(1+rvanilla)^0.5)-SUM($P308:AX308),(Input!$P$160*(1+rvanilla)^0.5)/A18stdlife))</f>
        <v>0</v>
      </c>
      <c r="AZ308" s="164">
        <f>IF(A18stdlife="n/a","n/a",IF(AZ$3&gt;(A18stdlife+$E308),(Input!$P$160*(1+rvanilla)^0.5)-SUM($P308:AY308),(Input!$P$160*(1+rvanilla)^0.5)/A18stdlife))</f>
        <v>0</v>
      </c>
      <c r="BA308" s="164">
        <f>IF(A18stdlife="n/a","n/a",IF(BA$3&gt;(A18stdlife+$E308),(Input!$P$160*(1+rvanilla)^0.5)-SUM($P308:AZ308),(Input!$P$160*(1+rvanilla)^0.5)/A18stdlife))</f>
        <v>0</v>
      </c>
      <c r="BB308" s="164">
        <f>IF(A18stdlife="n/a","n/a",IF(BB$3&gt;(A18stdlife+$E308),(Input!$P$160*(1+rvanilla)^0.5)-SUM($P308:BA308),(Input!$P$160*(1+rvanilla)^0.5)/A18stdlife))</f>
        <v>0</v>
      </c>
      <c r="BC308" s="164">
        <f>IF(A18stdlife="n/a","n/a",IF(BC$3&gt;(A18stdlife+$E308),(Input!$P$160*(1+rvanilla)^0.5)-SUM($P308:BB308),(Input!$P$160*(1+rvanilla)^0.5)/A18stdlife))</f>
        <v>0</v>
      </c>
      <c r="BD308" s="164">
        <f>IF(A18stdlife="n/a","n/a",IF(BD$3&gt;(A18stdlife+$E308),(Input!$P$160*(1+rvanilla)^0.5)-SUM($P308:BC308),(Input!$P$160*(1+rvanilla)^0.5)/A18stdlife))</f>
        <v>0</v>
      </c>
      <c r="BE308" s="164">
        <f>IF(A18stdlife="n/a","n/a",IF(BE$3&gt;(A18stdlife+$E308),(Input!$P$160*(1+rvanilla)^0.5)-SUM($P308:BD308),(Input!$P$160*(1+rvanilla)^0.5)/A18stdlife))</f>
        <v>0</v>
      </c>
      <c r="BF308" s="164">
        <f>IF(A18stdlife="n/a","n/a",IF(BF$3&gt;(A18stdlife+$E308),(Input!$P$160*(1+rvanilla)^0.5)-SUM($P308:BE308),(Input!$P$160*(1+rvanilla)^0.5)/A18stdlife))</f>
        <v>0</v>
      </c>
      <c r="BG308" s="164">
        <f>IF(A18stdlife="n/a","n/a",IF(BG$3&gt;(A18stdlife+$E308),(Input!$P$160*(1+rvanilla)^0.5)-SUM($P308:BF308),(Input!$P$160*(1+rvanilla)^0.5)/A18stdlife))</f>
        <v>0</v>
      </c>
      <c r="BH308" s="164">
        <f>IF(A18stdlife="n/a","n/a",IF(BH$3&gt;(A18stdlife+$E308),(Input!$P$160*(1+rvanilla)^0.5)-SUM($P308:BG308),(Input!$P$160*(1+rvanilla)^0.5)/A18stdlife))</f>
        <v>0</v>
      </c>
      <c r="BI308" s="164">
        <f>IF(A18stdlife="n/a","n/a",IF(BI$3&gt;(A18stdlife+$E308),(Input!$P$160*(1+rvanilla)^0.5)-SUM($P308:BH308),(Input!$P$160*(1+rvanilla)^0.5)/A18stdlife))</f>
        <v>0</v>
      </c>
      <c r="BJ308" s="18"/>
      <c r="BK308" s="1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1">
      <c r="A309" s="18"/>
      <c r="B309" s="18"/>
      <c r="C309" s="36" t="str">
        <f>Asset18</f>
        <v>IT systems</v>
      </c>
      <c r="D309" s="18"/>
      <c r="E309" s="18"/>
      <c r="F309" s="33"/>
      <c r="G309" s="161">
        <f t="shared" ref="G309:AL309" si="71">SUM(G297:G308)</f>
        <v>7.8789320934360303</v>
      </c>
      <c r="H309" s="161">
        <f t="shared" si="71"/>
        <v>8.4842338467825442</v>
      </c>
      <c r="I309" s="161">
        <f t="shared" si="71"/>
        <v>9.0638514956050997</v>
      </c>
      <c r="J309" s="161">
        <f t="shared" si="71"/>
        <v>3.4386318134345197</v>
      </c>
      <c r="K309" s="161">
        <f t="shared" si="71"/>
        <v>2.7436716970424362</v>
      </c>
      <c r="L309" s="161">
        <f t="shared" si="71"/>
        <v>3.3992555069517474</v>
      </c>
      <c r="M309" s="161">
        <f t="shared" si="71"/>
        <v>2.7939537536052343</v>
      </c>
      <c r="N309" s="161">
        <f t="shared" si="71"/>
        <v>2.2143361047826771</v>
      </c>
      <c r="O309" s="161">
        <f t="shared" si="71"/>
        <v>1.4661781359050785</v>
      </c>
      <c r="P309" s="161">
        <f t="shared" si="71"/>
        <v>0.65558380990931142</v>
      </c>
      <c r="Q309" s="161">
        <f t="shared" si="71"/>
        <v>0</v>
      </c>
      <c r="R309" s="161">
        <f t="shared" si="71"/>
        <v>0</v>
      </c>
      <c r="S309" s="161">
        <f t="shared" si="71"/>
        <v>0</v>
      </c>
      <c r="T309" s="161">
        <f t="shared" si="71"/>
        <v>0</v>
      </c>
      <c r="U309" s="161">
        <f t="shared" si="71"/>
        <v>0</v>
      </c>
      <c r="V309" s="161">
        <f t="shared" si="71"/>
        <v>0</v>
      </c>
      <c r="W309" s="161">
        <f t="shared" si="71"/>
        <v>0</v>
      </c>
      <c r="X309" s="161">
        <f t="shared" si="71"/>
        <v>0</v>
      </c>
      <c r="Y309" s="161">
        <f t="shared" si="71"/>
        <v>0</v>
      </c>
      <c r="Z309" s="161">
        <f t="shared" si="71"/>
        <v>0</v>
      </c>
      <c r="AA309" s="161">
        <f t="shared" si="71"/>
        <v>0</v>
      </c>
      <c r="AB309" s="161">
        <f t="shared" si="71"/>
        <v>0</v>
      </c>
      <c r="AC309" s="161">
        <f t="shared" si="71"/>
        <v>0</v>
      </c>
      <c r="AD309" s="161">
        <f t="shared" si="71"/>
        <v>0</v>
      </c>
      <c r="AE309" s="161">
        <f t="shared" si="71"/>
        <v>0</v>
      </c>
      <c r="AF309" s="161">
        <f t="shared" si="71"/>
        <v>0</v>
      </c>
      <c r="AG309" s="161">
        <f t="shared" si="71"/>
        <v>0</v>
      </c>
      <c r="AH309" s="161">
        <f t="shared" si="71"/>
        <v>0</v>
      </c>
      <c r="AI309" s="161">
        <f t="shared" si="71"/>
        <v>0</v>
      </c>
      <c r="AJ309" s="161">
        <f t="shared" si="71"/>
        <v>0</v>
      </c>
      <c r="AK309" s="161">
        <f t="shared" si="71"/>
        <v>0</v>
      </c>
      <c r="AL309" s="161">
        <f t="shared" si="71"/>
        <v>0</v>
      </c>
      <c r="AM309" s="161">
        <f t="shared" ref="AM309:BI309" si="72">SUM(AM297:AM308)</f>
        <v>0</v>
      </c>
      <c r="AN309" s="161">
        <f t="shared" si="72"/>
        <v>0</v>
      </c>
      <c r="AO309" s="161">
        <f t="shared" si="72"/>
        <v>0</v>
      </c>
      <c r="AP309" s="161">
        <f t="shared" si="72"/>
        <v>0</v>
      </c>
      <c r="AQ309" s="161">
        <f t="shared" si="72"/>
        <v>0</v>
      </c>
      <c r="AR309" s="161">
        <f t="shared" si="72"/>
        <v>0</v>
      </c>
      <c r="AS309" s="161">
        <f t="shared" si="72"/>
        <v>0</v>
      </c>
      <c r="AT309" s="161">
        <f t="shared" si="72"/>
        <v>0</v>
      </c>
      <c r="AU309" s="161">
        <f t="shared" si="72"/>
        <v>0</v>
      </c>
      <c r="AV309" s="161">
        <f t="shared" si="72"/>
        <v>0</v>
      </c>
      <c r="AW309" s="161">
        <f t="shared" si="72"/>
        <v>0</v>
      </c>
      <c r="AX309" s="161">
        <f t="shared" si="72"/>
        <v>0</v>
      </c>
      <c r="AY309" s="161">
        <f t="shared" si="72"/>
        <v>0</v>
      </c>
      <c r="AZ309" s="161">
        <f t="shared" si="72"/>
        <v>0</v>
      </c>
      <c r="BA309" s="161">
        <f t="shared" si="72"/>
        <v>0</v>
      </c>
      <c r="BB309" s="161">
        <f t="shared" si="72"/>
        <v>0</v>
      </c>
      <c r="BC309" s="161">
        <f t="shared" si="72"/>
        <v>0</v>
      </c>
      <c r="BD309" s="161">
        <f t="shared" si="72"/>
        <v>0</v>
      </c>
      <c r="BE309" s="161">
        <f t="shared" si="72"/>
        <v>0</v>
      </c>
      <c r="BF309" s="161">
        <f t="shared" si="72"/>
        <v>0</v>
      </c>
      <c r="BG309" s="161">
        <f t="shared" si="72"/>
        <v>0</v>
      </c>
      <c r="BH309" s="161">
        <f t="shared" si="72"/>
        <v>0</v>
      </c>
      <c r="BI309" s="161">
        <f t="shared" si="72"/>
        <v>0</v>
      </c>
      <c r="BJ309" s="18"/>
      <c r="BK309" s="18"/>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idden="1" outlineLevel="2">
      <c r="A310" s="18"/>
      <c r="B310" s="43" t="str">
        <f>C322</f>
        <v>Furniture, fittings, plant and equipment</v>
      </c>
      <c r="C310" s="44"/>
      <c r="D310" s="45" t="s">
        <v>72</v>
      </c>
      <c r="E310" s="44"/>
      <c r="F310" s="46"/>
      <c r="G310" s="389">
        <f>IF(G$3&gt;A19remlife,A19value-SUM($F310:F310),IF(A19remlife="N/A","n/a",A19value/A19remlife))</f>
        <v>0.47463963364158612</v>
      </c>
      <c r="H310" s="163">
        <f>IF(H$3&gt;A19remlife,A19value-SUM($F310:G310),IF(A19remlife="N/A","n/a",A19value/A19remlife))</f>
        <v>0.47463963364158612</v>
      </c>
      <c r="I310" s="163">
        <f>IF(I$3&gt;A19remlife,A19value-SUM($F310:H310),IF(A19remlife="N/A","n/a",A19value/A19remlife))</f>
        <v>0.47463963364158612</v>
      </c>
      <c r="J310" s="163">
        <f>IF(J$3&gt;A19remlife,A19value-SUM($F310:I310),IF(A19remlife="N/A","n/a",A19value/A19remlife))</f>
        <v>0.47463963364158612</v>
      </c>
      <c r="K310" s="163">
        <f>IF(K$3&gt;A19remlife,A19value-SUM($F310:J310),IF(A19remlife="N/A","n/a",A19value/A19remlife))</f>
        <v>0.47463963364158612</v>
      </c>
      <c r="L310" s="163">
        <f>IF(L$3&gt;A19remlife,A19value-SUM($F310:K310),IF(A19remlife="N/A","n/a",A19value/A19remlife))</f>
        <v>0.47463963364158612</v>
      </c>
      <c r="M310" s="163">
        <f>IF(M$3&gt;A19remlife,A19value-SUM($F310:L310),IF(A19remlife="N/A","n/a",A19value/A19remlife))</f>
        <v>0.47463963364158612</v>
      </c>
      <c r="N310" s="163">
        <f>IF(N$3&gt;A19remlife,A19value-SUM($F310:M310),IF(A19remlife="N/A","n/a",A19value/A19remlife))</f>
        <v>0.47463963364158612</v>
      </c>
      <c r="O310" s="163">
        <f>IF(O$3&gt;A19remlife,A19value-SUM($F310:N310),IF(A19remlife="N/A","n/a",A19value/A19remlife))</f>
        <v>0.47463963364158612</v>
      </c>
      <c r="P310" s="163">
        <f>IF(P$3&gt;A19remlife,A19value-SUM($F310:O310),IF(A19remlife="N/A","n/a",A19value/A19remlife))</f>
        <v>0.47463963364158612</v>
      </c>
      <c r="Q310" s="163">
        <f>IF(Q$3&gt;A19remlife,A19value-SUM($F310:P310),IF(A19remlife="N/A","n/a",A19value/A19remlife))</f>
        <v>0.47463963364158612</v>
      </c>
      <c r="R310" s="163">
        <f>IF(R$3&gt;A19remlife,A19value-SUM($F310:Q310),IF(A19remlife="N/A","n/a",A19value/A19remlife))</f>
        <v>0.47463963364158612</v>
      </c>
      <c r="S310" s="163">
        <f>IF(S$3&gt;A19remlife,A19value-SUM($F310:R310),IF(A19remlife="N/A","n/a",A19value/A19remlife))</f>
        <v>0.21082751512261044</v>
      </c>
      <c r="T310" s="163">
        <f>IF(T$3&gt;A19remlife,A19value-SUM($F310:S310),IF(A19remlife="N/A","n/a",A19value/A19remlife))</f>
        <v>0</v>
      </c>
      <c r="U310" s="163">
        <f>IF(U$3&gt;A19remlife,A19value-SUM($F310:T310),IF(A19remlife="N/A","n/a",A19value/A19remlife))</f>
        <v>0</v>
      </c>
      <c r="V310" s="163">
        <f>IF(V$3&gt;A19remlife,A19value-SUM($F310:U310),IF(A19remlife="N/A","n/a",A19value/A19remlife))</f>
        <v>0</v>
      </c>
      <c r="W310" s="163">
        <f>IF(W$3&gt;A19remlife,A19value-SUM($F310:V310),IF(A19remlife="N/A","n/a",A19value/A19remlife))</f>
        <v>0</v>
      </c>
      <c r="X310" s="163">
        <f>IF(X$3&gt;A19remlife,A19value-SUM($F310:W310),IF(A19remlife="N/A","n/a",A19value/A19remlife))</f>
        <v>0</v>
      </c>
      <c r="Y310" s="163">
        <f>IF(Y$3&gt;A19remlife,A19value-SUM($F310:X310),IF(A19remlife="N/A","n/a",A19value/A19remlife))</f>
        <v>0</v>
      </c>
      <c r="Z310" s="163">
        <f>IF(Z$3&gt;A19remlife,A19value-SUM($F310:Y310),IF(A19remlife="N/A","n/a",A19value/A19remlife))</f>
        <v>0</v>
      </c>
      <c r="AA310" s="163">
        <f>IF(AA$3&gt;A19remlife,A19value-SUM($F310:Z310),IF(A19remlife="N/A","n/a",A19value/A19remlife))</f>
        <v>0</v>
      </c>
      <c r="AB310" s="163">
        <f>IF(AB$3&gt;A19remlife,A19value-SUM($F310:AA310),IF(A19remlife="N/A","n/a",A19value/A19remlife))</f>
        <v>0</v>
      </c>
      <c r="AC310" s="163">
        <f>IF(AC$3&gt;A19remlife,A19value-SUM($F310:AB310),IF(A19remlife="N/A","n/a",A19value/A19remlife))</f>
        <v>0</v>
      </c>
      <c r="AD310" s="163">
        <f>IF(AD$3&gt;A19remlife,A19value-SUM($F310:AC310),IF(A19remlife="N/A","n/a",A19value/A19remlife))</f>
        <v>0</v>
      </c>
      <c r="AE310" s="163">
        <f>IF(AE$3&gt;A19remlife,A19value-SUM($F310:AD310),IF(A19remlife="N/A","n/a",A19value/A19remlife))</f>
        <v>0</v>
      </c>
      <c r="AF310" s="163">
        <f>IF(AF$3&gt;A19remlife,A19value-SUM($F310:AE310),IF(A19remlife="N/A","n/a",A19value/A19remlife))</f>
        <v>0</v>
      </c>
      <c r="AG310" s="163">
        <f>IF(AG$3&gt;A19remlife,A19value-SUM($F310:AF310),IF(A19remlife="N/A","n/a",A19value/A19remlife))</f>
        <v>0</v>
      </c>
      <c r="AH310" s="163">
        <f>IF(AH$3&gt;A19remlife,A19value-SUM($F310:AG310),IF(A19remlife="N/A","n/a",A19value/A19remlife))</f>
        <v>0</v>
      </c>
      <c r="AI310" s="163">
        <f>IF(AI$3&gt;A19remlife,A19value-SUM($F310:AH310),IF(A19remlife="N/A","n/a",A19value/A19remlife))</f>
        <v>0</v>
      </c>
      <c r="AJ310" s="163">
        <f>IF(AJ$3&gt;A19remlife,A19value-SUM($F310:AI310),IF(A19remlife="N/A","n/a",A19value/A19remlife))</f>
        <v>0</v>
      </c>
      <c r="AK310" s="163">
        <f>IF(AK$3&gt;A19remlife,A19value-SUM($F310:AJ310),IF(A19remlife="N/A","n/a",A19value/A19remlife))</f>
        <v>0</v>
      </c>
      <c r="AL310" s="163">
        <f>IF(AL$3&gt;A19remlife,A19value-SUM($F310:AK310),IF(A19remlife="N/A","n/a",A19value/A19remlife))</f>
        <v>0</v>
      </c>
      <c r="AM310" s="163">
        <f>IF(AM$3&gt;A19remlife,A19value-SUM($F310:AL310),IF(A19remlife="N/A","n/a",A19value/A19remlife))</f>
        <v>0</v>
      </c>
      <c r="AN310" s="163">
        <f>IF(AN$3&gt;A19remlife,A19value-SUM($F310:AM310),IF(A19remlife="N/A","n/a",A19value/A19remlife))</f>
        <v>0</v>
      </c>
      <c r="AO310" s="163">
        <f>IF(AO$3&gt;A19remlife,A19value-SUM($F310:AN310),IF(A19remlife="N/A","n/a",A19value/A19remlife))</f>
        <v>0</v>
      </c>
      <c r="AP310" s="163">
        <f>IF(AP$3&gt;A19remlife,A19value-SUM($F310:AO310),IF(A19remlife="N/A","n/a",A19value/A19remlife))</f>
        <v>0</v>
      </c>
      <c r="AQ310" s="163">
        <f>IF(AQ$3&gt;A19remlife,A19value-SUM($F310:AP310),IF(A19remlife="N/A","n/a",A19value/A19remlife))</f>
        <v>0</v>
      </c>
      <c r="AR310" s="163">
        <f>IF(AR$3&gt;A19remlife,A19value-SUM($F310:AQ310),IF(A19remlife="N/A","n/a",A19value/A19remlife))</f>
        <v>0</v>
      </c>
      <c r="AS310" s="163">
        <f>IF(AS$3&gt;A19remlife,A19value-SUM($F310:AR310),IF(A19remlife="N/A","n/a",A19value/A19remlife))</f>
        <v>0</v>
      </c>
      <c r="AT310" s="163">
        <f>IF(AT$3&gt;A19remlife,A19value-SUM($F310:AS310),IF(A19remlife="N/A","n/a",A19value/A19remlife))</f>
        <v>0</v>
      </c>
      <c r="AU310" s="163">
        <f>IF(AU$3&gt;A19remlife,A19value-SUM($F310:AT310),IF(A19remlife="N/A","n/a",A19value/A19remlife))</f>
        <v>0</v>
      </c>
      <c r="AV310" s="163">
        <f>IF(AV$3&gt;A19remlife,A19value-SUM($F310:AU310),IF(A19remlife="N/A","n/a",A19value/A19remlife))</f>
        <v>0</v>
      </c>
      <c r="AW310" s="163">
        <f>IF(AW$3&gt;A19remlife,A19value-SUM($F310:AV310),IF(A19remlife="N/A","n/a",A19value/A19remlife))</f>
        <v>0</v>
      </c>
      <c r="AX310" s="163">
        <f>IF(AX$3&gt;A19remlife,A19value-SUM($F310:AW310),IF(A19remlife="N/A","n/a",A19value/A19remlife))</f>
        <v>0</v>
      </c>
      <c r="AY310" s="163">
        <f>IF(AY$3&gt;A19remlife,A19value-SUM($F310:AX310),IF(A19remlife="N/A","n/a",A19value/A19remlife))</f>
        <v>0</v>
      </c>
      <c r="AZ310" s="163">
        <f>IF(AZ$3&gt;A19remlife,A19value-SUM($F310:AY310),IF(A19remlife="N/A","n/a",A19value/A19remlife))</f>
        <v>0</v>
      </c>
      <c r="BA310" s="163">
        <f>IF(BA$3&gt;A19remlife,A19value-SUM($F310:AZ310),IF(A19remlife="N/A","n/a",A19value/A19remlife))</f>
        <v>0</v>
      </c>
      <c r="BB310" s="163">
        <f>IF(BB$3&gt;A19remlife,A19value-SUM($F310:BA310),IF(A19remlife="N/A","n/a",A19value/A19remlife))</f>
        <v>0</v>
      </c>
      <c r="BC310" s="163">
        <f>IF(BC$3&gt;A19remlife,A19value-SUM($F310:BB310),IF(A19remlife="N/A","n/a",A19value/A19remlife))</f>
        <v>0</v>
      </c>
      <c r="BD310" s="163">
        <f>IF(BD$3&gt;A19remlife,A19value-SUM($F310:BC310),IF(A19remlife="N/A","n/a",A19value/A19remlife))</f>
        <v>0</v>
      </c>
      <c r="BE310" s="163">
        <f>IF(BE$3&gt;A19remlife,A19value-SUM($F310:BD310),IF(A19remlife="N/A","n/a",A19value/A19remlife))</f>
        <v>0</v>
      </c>
      <c r="BF310" s="163">
        <f>IF(BF$3&gt;A19remlife,A19value-SUM($F310:BE310),IF(A19remlife="N/A","n/a",A19value/A19remlife))</f>
        <v>0</v>
      </c>
      <c r="BG310" s="163">
        <f>IF(BG$3&gt;A19remlife,A19value-SUM($F310:BF310),IF(A19remlife="N/A","n/a",A19value/A19remlife))</f>
        <v>0</v>
      </c>
      <c r="BH310" s="163">
        <f>IF(BH$3&gt;A19remlife,A19value-SUM($F310:BG310),IF(A19remlife="N/A","n/a",A19value/A19remlife))</f>
        <v>0</v>
      </c>
      <c r="BI310" s="163">
        <f>IF(BI$3&gt;A19remlife,A19value-SUM($F310:BH310),IF(A19remlife="N/A","n/a",A19value/A19remlife))</f>
        <v>0</v>
      </c>
      <c r="BJ310" s="18"/>
      <c r="BK310" s="18"/>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idden="1" outlineLevel="2">
      <c r="A311" s="18"/>
      <c r="B311" s="18"/>
      <c r="C311" s="36"/>
      <c r="D311" s="479" t="s">
        <v>71</v>
      </c>
      <c r="E311" s="283">
        <v>0</v>
      </c>
      <c r="F311" s="38"/>
      <c r="G311" s="160"/>
      <c r="H311" s="164"/>
      <c r="I311" s="164"/>
      <c r="J311" s="164"/>
      <c r="K311" s="164"/>
      <c r="L311" s="164"/>
      <c r="M311" s="164"/>
      <c r="N311" s="164"/>
      <c r="O311" s="164"/>
      <c r="P311" s="164"/>
      <c r="Q311" s="164"/>
      <c r="R311" s="164"/>
      <c r="S311" s="164"/>
      <c r="T311" s="164"/>
      <c r="U311" s="164"/>
      <c r="V311" s="164"/>
      <c r="W311" s="164"/>
      <c r="X311" s="164"/>
      <c r="Y311" s="164"/>
      <c r="Z311" s="164"/>
      <c r="AA311" s="164"/>
      <c r="AB311" s="164"/>
      <c r="AC311" s="164"/>
      <c r="AD311" s="164"/>
      <c r="AE311" s="164"/>
      <c r="AF311" s="164"/>
      <c r="AG311" s="164"/>
      <c r="AH311" s="164"/>
      <c r="AI311" s="164"/>
      <c r="AJ311" s="164"/>
      <c r="AK311" s="164"/>
      <c r="AL311" s="164"/>
      <c r="AM311" s="164"/>
      <c r="AN311" s="164"/>
      <c r="AO311" s="164"/>
      <c r="AP311" s="164"/>
      <c r="AQ311" s="164"/>
      <c r="AR311" s="164"/>
      <c r="AS311" s="164"/>
      <c r="AT311" s="164"/>
      <c r="AU311" s="164"/>
      <c r="AV311" s="164"/>
      <c r="AW311" s="164"/>
      <c r="AX311" s="164"/>
      <c r="AY311" s="164"/>
      <c r="AZ311" s="164"/>
      <c r="BA311" s="164"/>
      <c r="BB311" s="164"/>
      <c r="BC311" s="164"/>
      <c r="BD311" s="164"/>
      <c r="BE311" s="164"/>
      <c r="BF311" s="164"/>
      <c r="BG311" s="164"/>
      <c r="BH311" s="164"/>
      <c r="BI311" s="164"/>
      <c r="BJ311" s="18"/>
      <c r="BK311" s="18"/>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idden="1" outlineLevel="2">
      <c r="A312" s="18"/>
      <c r="B312" s="18"/>
      <c r="C312" s="36"/>
      <c r="D312" s="479"/>
      <c r="E312" s="283">
        <v>1</v>
      </c>
      <c r="F312" s="38"/>
      <c r="G312" s="390"/>
      <c r="H312" s="164">
        <f>IF(A19stdlife="n/a","n/a",IF(H$3&gt;(A19stdlife+$E312),(Input!$G$161*(1+rvanilla)^0.5)-SUM($G312:G312),(Input!$G$161*(1+rvanilla)^0.5)/A19stdlife))</f>
        <v>8.4738711739059489E-2</v>
      </c>
      <c r="I312" s="164">
        <f>IF(A19stdlife="n/a","n/a",IF(I$3&gt;(A19stdlife+$E312),(Input!$G$161*(1+rvanilla)^0.5)-SUM($G312:H312),(Input!$G$161*(1+rvanilla)^0.5)/A19stdlife))</f>
        <v>8.4738711739059489E-2</v>
      </c>
      <c r="J312" s="164">
        <f>IF(A19stdlife="n/a","n/a",IF(J$3&gt;(A19stdlife+$E312),(Input!$G$161*(1+rvanilla)^0.5)-SUM($G312:I312),(Input!$G$161*(1+rvanilla)^0.5)/A19stdlife))</f>
        <v>8.4738711739059489E-2</v>
      </c>
      <c r="K312" s="164">
        <f>IF(A19stdlife="n/a","n/a",IF(K$3&gt;(A19stdlife+$E312),(Input!$G$161*(1+rvanilla)^0.5)-SUM($G312:J312),(Input!$G$161*(1+rvanilla)^0.5)/A19stdlife))</f>
        <v>8.4738711739059489E-2</v>
      </c>
      <c r="L312" s="164">
        <f>IF(A19stdlife="n/a","n/a",IF(L$3&gt;(A19stdlife+$E312),(Input!$G$161*(1+rvanilla)^0.5)-SUM($G312:K312),(Input!$G$161*(1+rvanilla)^0.5)/A19stdlife))</f>
        <v>8.4738711739059489E-2</v>
      </c>
      <c r="M312" s="164">
        <f>IF(A19stdlife="n/a","n/a",IF(M$3&gt;(A19stdlife+$E312),(Input!$G$161*(1+rvanilla)^0.5)-SUM($G312:L312),(Input!$G$161*(1+rvanilla)^0.5)/A19stdlife))</f>
        <v>8.4738711739059489E-2</v>
      </c>
      <c r="N312" s="164">
        <f>IF(A19stdlife="n/a","n/a",IF(N$3&gt;(A19stdlife+$E312),(Input!$G$161*(1+rvanilla)^0.5)-SUM($G312:M312),(Input!$G$161*(1+rvanilla)^0.5)/A19stdlife))</f>
        <v>8.4738711739059489E-2</v>
      </c>
      <c r="O312" s="164">
        <f>IF(A19stdlife="n/a","n/a",IF(O$3&gt;(A19stdlife+$E312),(Input!$G$161*(1+rvanilla)^0.5)-SUM($G312:N312),(Input!$G$161*(1+rvanilla)^0.5)/A19stdlife))</f>
        <v>8.4738711739059489E-2</v>
      </c>
      <c r="P312" s="164">
        <f>IF(A19stdlife="n/a","n/a",IF(P$3&gt;(A19stdlife+$E312),(Input!$G$161*(1+rvanilla)^0.5)-SUM($G312:O312),(Input!$G$161*(1+rvanilla)^0.5)/A19stdlife))</f>
        <v>8.4738711739059489E-2</v>
      </c>
      <c r="Q312" s="164">
        <f>IF(A19stdlife="n/a","n/a",IF(Q$3&gt;(A19stdlife+$E312),(Input!$G$161*(1+rvanilla)^0.5)-SUM($G312:P312),(Input!$G$161*(1+rvanilla)^0.5)/A19stdlife))</f>
        <v>8.4738711739059489E-2</v>
      </c>
      <c r="R312" s="164">
        <f>IF(A19stdlife="n/a","n/a",IF(R$3&gt;(A19stdlife+$E312),(Input!$G$161*(1+rvanilla)^0.5)-SUM($G312:Q312),(Input!$G$161*(1+rvanilla)^0.5)/A19stdlife))</f>
        <v>8.4738711739059489E-2</v>
      </c>
      <c r="S312" s="164">
        <f>IF(A19stdlife="n/a","n/a",IF(S$3&gt;(A19stdlife+$E312),(Input!$G$161*(1+rvanilla)^0.5)-SUM($G312:R312),(Input!$G$161*(1+rvanilla)^0.5)/A19stdlife))</f>
        <v>8.4738711739059489E-2</v>
      </c>
      <c r="T312" s="164">
        <f>IF(A19stdlife="n/a","n/a",IF(T$3&gt;(A19stdlife+$E312),(Input!$G$161*(1+rvanilla)^0.5)-SUM($G312:S312),(Input!$G$161*(1+rvanilla)^0.5)/A19stdlife))</f>
        <v>8.4738711739059489E-2</v>
      </c>
      <c r="U312" s="164">
        <f>IF(A19stdlife="n/a","n/a",IF(U$3&gt;(A19stdlife+$E312),(Input!$G$161*(1+rvanilla)^0.5)-SUM($G312:T312),(Input!$G$161*(1+rvanilla)^0.5)/A19stdlife))</f>
        <v>8.4738711739059489E-2</v>
      </c>
      <c r="V312" s="164">
        <f>IF(A19stdlife="n/a","n/a",IF(V$3&gt;(A19stdlife+$E312),(Input!$G$161*(1+rvanilla)^0.5)-SUM($G312:U312),(Input!$G$161*(1+rvanilla)^0.5)/A19stdlife))</f>
        <v>8.4738711739059489E-2</v>
      </c>
      <c r="W312" s="164">
        <f>IF(A19stdlife="n/a","n/a",IF(W$3&gt;(A19stdlife+$E312),(Input!$G$161*(1+rvanilla)^0.5)-SUM($G312:V312),(Input!$G$161*(1+rvanilla)^0.5)/A19stdlife))</f>
        <v>8.4738711739059489E-2</v>
      </c>
      <c r="X312" s="164">
        <f>IF(A19stdlife="n/a","n/a",IF(X$3&gt;(A19stdlife+$E312),(Input!$G$161*(1+rvanilla)^0.5)-SUM($G312:W312),(Input!$G$161*(1+rvanilla)^0.5)/A19stdlife))</f>
        <v>8.4738711739059489E-2</v>
      </c>
      <c r="Y312" s="164">
        <f>IF(A19stdlife="n/a","n/a",IF(Y$3&gt;(A19stdlife+$E312),(Input!$G$161*(1+rvanilla)^0.5)-SUM($G312:X312),(Input!$G$161*(1+rvanilla)^0.5)/A19stdlife))</f>
        <v>3.7219102385646519E-2</v>
      </c>
      <c r="Z312" s="164">
        <f>IF(A19stdlife="n/a","n/a",IF(Z$3&gt;(A19stdlife+$E312),(Input!$G$161*(1+rvanilla)^0.5)-SUM($G312:Y312),(Input!$G$161*(1+rvanilla)^0.5)/A19stdlife))</f>
        <v>0</v>
      </c>
      <c r="AA312" s="164">
        <f>IF(A19stdlife="n/a","n/a",IF(AA$3&gt;(A19stdlife+$E312),(Input!$G$161*(1+rvanilla)^0.5)-SUM($G312:Z312),(Input!$G$161*(1+rvanilla)^0.5)/A19stdlife))</f>
        <v>0</v>
      </c>
      <c r="AB312" s="164">
        <f>IF(A19stdlife="n/a","n/a",IF(AB$3&gt;(A19stdlife+$E312),(Input!$G$161*(1+rvanilla)^0.5)-SUM($G312:AA312),(Input!$G$161*(1+rvanilla)^0.5)/A19stdlife))</f>
        <v>0</v>
      </c>
      <c r="AC312" s="164">
        <f>IF(A19stdlife="n/a","n/a",IF(AC$3&gt;(A19stdlife+$E312),(Input!$G$161*(1+rvanilla)^0.5)-SUM($G312:AB312),(Input!$G$161*(1+rvanilla)^0.5)/A19stdlife))</f>
        <v>0</v>
      </c>
      <c r="AD312" s="164">
        <f>IF(A19stdlife="n/a","n/a",IF(AD$3&gt;(A19stdlife+$E312),(Input!$G$161*(1+rvanilla)^0.5)-SUM($G312:AC312),(Input!$G$161*(1+rvanilla)^0.5)/A19stdlife))</f>
        <v>0</v>
      </c>
      <c r="AE312" s="164">
        <f>IF(A19stdlife="n/a","n/a",IF(AE$3&gt;(A19stdlife+$E312),(Input!$G$161*(1+rvanilla)^0.5)-SUM($G312:AD312),(Input!$G$161*(1+rvanilla)^0.5)/A19stdlife))</f>
        <v>0</v>
      </c>
      <c r="AF312" s="164">
        <f>IF(A19stdlife="n/a","n/a",IF(AF$3&gt;(A19stdlife+$E312),(Input!$G$161*(1+rvanilla)^0.5)-SUM($G312:AE312),(Input!$G$161*(1+rvanilla)^0.5)/A19stdlife))</f>
        <v>0</v>
      </c>
      <c r="AG312" s="164">
        <f>IF(A19stdlife="n/a","n/a",IF(AG$3&gt;(A19stdlife+$E312),(Input!$G$161*(1+rvanilla)^0.5)-SUM($G312:AF312),(Input!$G$161*(1+rvanilla)^0.5)/A19stdlife))</f>
        <v>0</v>
      </c>
      <c r="AH312" s="164">
        <f>IF(A19stdlife="n/a","n/a",IF(AH$3&gt;(A19stdlife+$E312),(Input!$G$161*(1+rvanilla)^0.5)-SUM($G312:AG312),(Input!$G$161*(1+rvanilla)^0.5)/A19stdlife))</f>
        <v>0</v>
      </c>
      <c r="AI312" s="164">
        <f>IF(A19stdlife="n/a","n/a",IF(AI$3&gt;(A19stdlife+$E312),(Input!$G$161*(1+rvanilla)^0.5)-SUM($G312:AH312),(Input!$G$161*(1+rvanilla)^0.5)/A19stdlife))</f>
        <v>0</v>
      </c>
      <c r="AJ312" s="164">
        <f>IF(A19stdlife="n/a","n/a",IF(AJ$3&gt;(A19stdlife+$E312),(Input!$G$161*(1+rvanilla)^0.5)-SUM($G312:AI312),(Input!$G$161*(1+rvanilla)^0.5)/A19stdlife))</f>
        <v>0</v>
      </c>
      <c r="AK312" s="164">
        <f>IF(A19stdlife="n/a","n/a",IF(AK$3&gt;(A19stdlife+$E312),(Input!$G$161*(1+rvanilla)^0.5)-SUM($G312:AJ312),(Input!$G$161*(1+rvanilla)^0.5)/A19stdlife))</f>
        <v>0</v>
      </c>
      <c r="AL312" s="164">
        <f>IF(A19stdlife="n/a","n/a",IF(AL$3&gt;(A19stdlife+$E312),(Input!$G$161*(1+rvanilla)^0.5)-SUM($G312:AK312),(Input!$G$161*(1+rvanilla)^0.5)/A19stdlife))</f>
        <v>0</v>
      </c>
      <c r="AM312" s="164">
        <f>IF(A19stdlife="n/a","n/a",IF(AM$3&gt;(A19stdlife+$E312),(Input!$G$161*(1+rvanilla)^0.5)-SUM($G312:AL312),(Input!$G$161*(1+rvanilla)^0.5)/A19stdlife))</f>
        <v>0</v>
      </c>
      <c r="AN312" s="164">
        <f>IF(A19stdlife="n/a","n/a",IF(AN$3&gt;(A19stdlife+$E312),(Input!$G$161*(1+rvanilla)^0.5)-SUM($G312:AM312),(Input!$G$161*(1+rvanilla)^0.5)/A19stdlife))</f>
        <v>0</v>
      </c>
      <c r="AO312" s="164">
        <f>IF(A19stdlife="n/a","n/a",IF(AO$3&gt;(A19stdlife+$E312),(Input!$G$161*(1+rvanilla)^0.5)-SUM($G312:AN312),(Input!$G$161*(1+rvanilla)^0.5)/A19stdlife))</f>
        <v>0</v>
      </c>
      <c r="AP312" s="164">
        <f>IF(A19stdlife="n/a","n/a",IF(AP$3&gt;(A19stdlife+$E312),(Input!$G$161*(1+rvanilla)^0.5)-SUM($G312:AO312),(Input!$G$161*(1+rvanilla)^0.5)/A19stdlife))</f>
        <v>0</v>
      </c>
      <c r="AQ312" s="164">
        <f>IF(A19stdlife="n/a","n/a",IF(AQ$3&gt;(A19stdlife+$E312),(Input!$G$161*(1+rvanilla)^0.5)-SUM($G312:AP312),(Input!$G$161*(1+rvanilla)^0.5)/A19stdlife))</f>
        <v>0</v>
      </c>
      <c r="AR312" s="164">
        <f>IF(A19stdlife="n/a","n/a",IF(AR$3&gt;(A19stdlife+$E312),(Input!$G$161*(1+rvanilla)^0.5)-SUM($G312:AQ312),(Input!$G$161*(1+rvanilla)^0.5)/A19stdlife))</f>
        <v>0</v>
      </c>
      <c r="AS312" s="164">
        <f>IF(A19stdlife="n/a","n/a",IF(AS$3&gt;(A19stdlife+$E312),(Input!$G$161*(1+rvanilla)^0.5)-SUM($G312:AR312),(Input!$G$161*(1+rvanilla)^0.5)/A19stdlife))</f>
        <v>0</v>
      </c>
      <c r="AT312" s="164">
        <f>IF(A19stdlife="n/a","n/a",IF(AT$3&gt;(A19stdlife+$E312),(Input!$G$161*(1+rvanilla)^0.5)-SUM($G312:AS312),(Input!$G$161*(1+rvanilla)^0.5)/A19stdlife))</f>
        <v>0</v>
      </c>
      <c r="AU312" s="164">
        <f>IF(A19stdlife="n/a","n/a",IF(AU$3&gt;(A19stdlife+$E312),(Input!$G$161*(1+rvanilla)^0.5)-SUM($G312:AT312),(Input!$G$161*(1+rvanilla)^0.5)/A19stdlife))</f>
        <v>0</v>
      </c>
      <c r="AV312" s="164">
        <f>IF(A19stdlife="n/a","n/a",IF(AV$3&gt;(A19stdlife+$E312),(Input!$G$161*(1+rvanilla)^0.5)-SUM($G312:AU312),(Input!$G$161*(1+rvanilla)^0.5)/A19stdlife))</f>
        <v>0</v>
      </c>
      <c r="AW312" s="164">
        <f>IF(A19stdlife="n/a","n/a",IF(AW$3&gt;(A19stdlife+$E312),(Input!$G$161*(1+rvanilla)^0.5)-SUM($G312:AV312),(Input!$G$161*(1+rvanilla)^0.5)/A19stdlife))</f>
        <v>0</v>
      </c>
      <c r="AX312" s="164">
        <f>IF(A19stdlife="n/a","n/a",IF(AX$3&gt;(A19stdlife+$E312),(Input!$G$161*(1+rvanilla)^0.5)-SUM($G312:AW312),(Input!$G$161*(1+rvanilla)^0.5)/A19stdlife))</f>
        <v>0</v>
      </c>
      <c r="AY312" s="164">
        <f>IF(A19stdlife="n/a","n/a",IF(AY$3&gt;(A19stdlife+$E312),(Input!$G$161*(1+rvanilla)^0.5)-SUM($G312:AX312),(Input!$G$161*(1+rvanilla)^0.5)/A19stdlife))</f>
        <v>0</v>
      </c>
      <c r="AZ312" s="164">
        <f>IF(A19stdlife="n/a","n/a",IF(AZ$3&gt;(A19stdlife+$E312),(Input!$G$161*(1+rvanilla)^0.5)-SUM($G312:AY312),(Input!$G$161*(1+rvanilla)^0.5)/A19stdlife))</f>
        <v>0</v>
      </c>
      <c r="BA312" s="164">
        <f>IF(A19stdlife="n/a","n/a",IF(BA$3&gt;(A19stdlife+$E312),(Input!$G$161*(1+rvanilla)^0.5)-SUM($G312:AZ312),(Input!$G$161*(1+rvanilla)^0.5)/A19stdlife))</f>
        <v>0</v>
      </c>
      <c r="BB312" s="164">
        <f>IF(A19stdlife="n/a","n/a",IF(BB$3&gt;(A19stdlife+$E312),(Input!$G$161*(1+rvanilla)^0.5)-SUM($G312:BA312),(Input!$G$161*(1+rvanilla)^0.5)/A19stdlife))</f>
        <v>0</v>
      </c>
      <c r="BC312" s="164">
        <f>IF(A19stdlife="n/a","n/a",IF(BC$3&gt;(A19stdlife+$E312),(Input!$G$161*(1+rvanilla)^0.5)-SUM($G312:BB312),(Input!$G$161*(1+rvanilla)^0.5)/A19stdlife))</f>
        <v>0</v>
      </c>
      <c r="BD312" s="164">
        <f>IF(A19stdlife="n/a","n/a",IF(BD$3&gt;(A19stdlife+$E312),(Input!$G$161*(1+rvanilla)^0.5)-SUM($G312:BC312),(Input!$G$161*(1+rvanilla)^0.5)/A19stdlife))</f>
        <v>0</v>
      </c>
      <c r="BE312" s="164">
        <f>IF(A19stdlife="n/a","n/a",IF(BE$3&gt;(A19stdlife+$E312),(Input!$G$161*(1+rvanilla)^0.5)-SUM($G312:BD312),(Input!$G$161*(1+rvanilla)^0.5)/A19stdlife))</f>
        <v>0</v>
      </c>
      <c r="BF312" s="164">
        <f>IF(A19stdlife="n/a","n/a",IF(BF$3&gt;(A19stdlife+$E312),(Input!$G$161*(1+rvanilla)^0.5)-SUM($G312:BE312),(Input!$G$161*(1+rvanilla)^0.5)/A19stdlife))</f>
        <v>0</v>
      </c>
      <c r="BG312" s="164">
        <f>IF(A19stdlife="n/a","n/a",IF(BG$3&gt;(A19stdlife+$E312),(Input!$G$161*(1+rvanilla)^0.5)-SUM($G312:BF312),(Input!$G$161*(1+rvanilla)^0.5)/A19stdlife))</f>
        <v>0</v>
      </c>
      <c r="BH312" s="164">
        <f>IF(A19stdlife="n/a","n/a",IF(BH$3&gt;(A19stdlife+$E312),(Input!$G$161*(1+rvanilla)^0.5)-SUM($G312:BG312),(Input!$G$161*(1+rvanilla)^0.5)/A19stdlife))</f>
        <v>0</v>
      </c>
      <c r="BI312" s="164">
        <f>IF(A19stdlife="n/a","n/a",IF(BI$3&gt;(A19stdlife+$E312),(Input!$G$161*(1+rvanilla)^0.5)-SUM($G312:BH312),(Input!$G$161*(1+rvanilla)^0.5)/A19stdlife))</f>
        <v>0</v>
      </c>
      <c r="BJ312" s="18"/>
      <c r="BK312" s="18"/>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idden="1" outlineLevel="2">
      <c r="A313" s="18"/>
      <c r="B313" s="18"/>
      <c r="C313" s="36"/>
      <c r="D313" s="479"/>
      <c r="E313" s="283">
        <v>2</v>
      </c>
      <c r="F313" s="38"/>
      <c r="G313" s="391"/>
      <c r="H313" s="307"/>
      <c r="I313" s="164">
        <f>IF(A19stdlife="n/a","n/a",IF(I$3&gt;(A19stdlife+$E313),(Input!$H$161*(1+rvanilla)^0.5)-SUM($H313:H313),(Input!$H$161*(1+rvanilla)^0.5)/A19stdlife))</f>
        <v>5.4020597929125003E-2</v>
      </c>
      <c r="J313" s="164">
        <f>IF(A19stdlife="n/a","n/a",IF(J$3&gt;(A19stdlife+$E313),(Input!$H$161*(1+rvanilla)^0.5)-SUM($H313:I313),(Input!$H$161*(1+rvanilla)^0.5)/A19stdlife))</f>
        <v>5.4020597929125003E-2</v>
      </c>
      <c r="K313" s="164">
        <f>IF(A19stdlife="n/a","n/a",IF(K$3&gt;(A19stdlife+$E313),(Input!$H$161*(1+rvanilla)^0.5)-SUM($H313:J313),(Input!$H$161*(1+rvanilla)^0.5)/A19stdlife))</f>
        <v>5.4020597929125003E-2</v>
      </c>
      <c r="L313" s="164">
        <f>IF(A19stdlife="n/a","n/a",IF(L$3&gt;(A19stdlife+$E313),(Input!$H$161*(1+rvanilla)^0.5)-SUM($H313:K313),(Input!$H$161*(1+rvanilla)^0.5)/A19stdlife))</f>
        <v>5.4020597929125003E-2</v>
      </c>
      <c r="M313" s="164">
        <f>IF(A19stdlife="n/a","n/a",IF(M$3&gt;(A19stdlife+$E313),(Input!$H$161*(1+rvanilla)^0.5)-SUM($H313:L313),(Input!$H$161*(1+rvanilla)^0.5)/A19stdlife))</f>
        <v>5.4020597929125003E-2</v>
      </c>
      <c r="N313" s="164">
        <f>IF(A19stdlife="n/a","n/a",IF(N$3&gt;(A19stdlife+$E313),(Input!$H$161*(1+rvanilla)^0.5)-SUM($H313:M313),(Input!$H$161*(1+rvanilla)^0.5)/A19stdlife))</f>
        <v>5.4020597929125003E-2</v>
      </c>
      <c r="O313" s="164">
        <f>IF(A19stdlife="n/a","n/a",IF(O$3&gt;(A19stdlife+$E313),(Input!$H$161*(1+rvanilla)^0.5)-SUM($H313:N313),(Input!$H$161*(1+rvanilla)^0.5)/A19stdlife))</f>
        <v>5.4020597929125003E-2</v>
      </c>
      <c r="P313" s="164">
        <f>IF(A19stdlife="n/a","n/a",IF(P$3&gt;(A19stdlife+$E313),(Input!$H$161*(1+rvanilla)^0.5)-SUM($H313:O313),(Input!$H$161*(1+rvanilla)^0.5)/A19stdlife))</f>
        <v>5.4020597929125003E-2</v>
      </c>
      <c r="Q313" s="164">
        <f>IF(A19stdlife="n/a","n/a",IF(Q$3&gt;(A19stdlife+$E313),(Input!$H$161*(1+rvanilla)^0.5)-SUM($H313:P313),(Input!$H$161*(1+rvanilla)^0.5)/A19stdlife))</f>
        <v>5.4020597929125003E-2</v>
      </c>
      <c r="R313" s="164">
        <f>IF(A19stdlife="n/a","n/a",IF(R$3&gt;(A19stdlife+$E313),(Input!$H$161*(1+rvanilla)^0.5)-SUM($H313:Q313),(Input!$H$161*(1+rvanilla)^0.5)/A19stdlife))</f>
        <v>5.4020597929125003E-2</v>
      </c>
      <c r="S313" s="164">
        <f>IF(A19stdlife="n/a","n/a",IF(S$3&gt;(A19stdlife+$E313),(Input!$H$161*(1+rvanilla)^0.5)-SUM($H313:R313),(Input!$H$161*(1+rvanilla)^0.5)/A19stdlife))</f>
        <v>5.4020597929125003E-2</v>
      </c>
      <c r="T313" s="164">
        <f>IF(A19stdlife="n/a","n/a",IF(T$3&gt;(A19stdlife+$E313),(Input!$H$161*(1+rvanilla)^0.5)-SUM($H313:S313),(Input!$H$161*(1+rvanilla)^0.5)/A19stdlife))</f>
        <v>5.4020597929125003E-2</v>
      </c>
      <c r="U313" s="164">
        <f>IF(A19stdlife="n/a","n/a",IF(U$3&gt;(A19stdlife+$E313),(Input!$H$161*(1+rvanilla)^0.5)-SUM($H313:T313),(Input!$H$161*(1+rvanilla)^0.5)/A19stdlife))</f>
        <v>5.4020597929125003E-2</v>
      </c>
      <c r="V313" s="164">
        <f>IF(A19stdlife="n/a","n/a",IF(V$3&gt;(A19stdlife+$E313),(Input!$H$161*(1+rvanilla)^0.5)-SUM($H313:U313),(Input!$H$161*(1+rvanilla)^0.5)/A19stdlife))</f>
        <v>5.4020597929125003E-2</v>
      </c>
      <c r="W313" s="164">
        <f>IF(A19stdlife="n/a","n/a",IF(W$3&gt;(A19stdlife+$E313),(Input!$H$161*(1+rvanilla)^0.5)-SUM($H313:V313),(Input!$H$161*(1+rvanilla)^0.5)/A19stdlife))</f>
        <v>5.4020597929125003E-2</v>
      </c>
      <c r="X313" s="164">
        <f>IF(A19stdlife="n/a","n/a",IF(X$3&gt;(A19stdlife+$E313),(Input!$H$161*(1+rvanilla)^0.5)-SUM($H313:W313),(Input!$H$161*(1+rvanilla)^0.5)/A19stdlife))</f>
        <v>5.4020597929125003E-2</v>
      </c>
      <c r="Y313" s="164">
        <f>IF(A19stdlife="n/a","n/a",IF(Y$3&gt;(A19stdlife+$E313),(Input!$H$161*(1+rvanilla)^0.5)-SUM($H313:X313),(Input!$H$161*(1+rvanilla)^0.5)/A19stdlife))</f>
        <v>5.4020597929125003E-2</v>
      </c>
      <c r="Z313" s="164">
        <f>IF(A19stdlife="n/a","n/a",IF(Z$3&gt;(A19stdlife+$E313),(Input!$H$161*(1+rvanilla)^0.5)-SUM($H313:Y313),(Input!$H$161*(1+rvanilla)^0.5)/A19stdlife))</f>
        <v>2.3727032474239684E-2</v>
      </c>
      <c r="AA313" s="164">
        <f>IF(A19stdlife="n/a","n/a",IF(AA$3&gt;(A19stdlife+$E313),(Input!$H$161*(1+rvanilla)^0.5)-SUM($H313:Z313),(Input!$H$161*(1+rvanilla)^0.5)/A19stdlife))</f>
        <v>0</v>
      </c>
      <c r="AB313" s="164">
        <f>IF(A19stdlife="n/a","n/a",IF(AB$3&gt;(A19stdlife+$E313),(Input!$H$161*(1+rvanilla)^0.5)-SUM($H313:AA313),(Input!$H$161*(1+rvanilla)^0.5)/A19stdlife))</f>
        <v>0</v>
      </c>
      <c r="AC313" s="164">
        <f>IF(A19stdlife="n/a","n/a",IF(AC$3&gt;(A19stdlife+$E313),(Input!$H$161*(1+rvanilla)^0.5)-SUM($H313:AB313),(Input!$H$161*(1+rvanilla)^0.5)/A19stdlife))</f>
        <v>0</v>
      </c>
      <c r="AD313" s="164">
        <f>IF(A19stdlife="n/a","n/a",IF(AD$3&gt;(A19stdlife+$E313),(Input!$H$161*(1+rvanilla)^0.5)-SUM($H313:AC313),(Input!$H$161*(1+rvanilla)^0.5)/A19stdlife))</f>
        <v>0</v>
      </c>
      <c r="AE313" s="164">
        <f>IF(A19stdlife="n/a","n/a",IF(AE$3&gt;(A19stdlife+$E313),(Input!$H$161*(1+rvanilla)^0.5)-SUM($H313:AD313),(Input!$H$161*(1+rvanilla)^0.5)/A19stdlife))</f>
        <v>0</v>
      </c>
      <c r="AF313" s="164">
        <f>IF(A19stdlife="n/a","n/a",IF(AF$3&gt;(A19stdlife+$E313),(Input!$H$161*(1+rvanilla)^0.5)-SUM($H313:AE313),(Input!$H$161*(1+rvanilla)^0.5)/A19stdlife))</f>
        <v>0</v>
      </c>
      <c r="AG313" s="164">
        <f>IF(A19stdlife="n/a","n/a",IF(AG$3&gt;(A19stdlife+$E313),(Input!$H$161*(1+rvanilla)^0.5)-SUM($H313:AF313),(Input!$H$161*(1+rvanilla)^0.5)/A19stdlife))</f>
        <v>0</v>
      </c>
      <c r="AH313" s="164">
        <f>IF(A19stdlife="n/a","n/a",IF(AH$3&gt;(A19stdlife+$E313),(Input!$H$161*(1+rvanilla)^0.5)-SUM($H313:AG313),(Input!$H$161*(1+rvanilla)^0.5)/A19stdlife))</f>
        <v>0</v>
      </c>
      <c r="AI313" s="164">
        <f>IF(A19stdlife="n/a","n/a",IF(AI$3&gt;(A19stdlife+$E313),(Input!$H$161*(1+rvanilla)^0.5)-SUM($H313:AH313),(Input!$H$161*(1+rvanilla)^0.5)/A19stdlife))</f>
        <v>0</v>
      </c>
      <c r="AJ313" s="164">
        <f>IF(A19stdlife="n/a","n/a",IF(AJ$3&gt;(A19stdlife+$E313),(Input!$H$161*(1+rvanilla)^0.5)-SUM($H313:AI313),(Input!$H$161*(1+rvanilla)^0.5)/A19stdlife))</f>
        <v>0</v>
      </c>
      <c r="AK313" s="164">
        <f>IF(A19stdlife="n/a","n/a",IF(AK$3&gt;(A19stdlife+$E313),(Input!$H$161*(1+rvanilla)^0.5)-SUM($H313:AJ313),(Input!$H$161*(1+rvanilla)^0.5)/A19stdlife))</f>
        <v>0</v>
      </c>
      <c r="AL313" s="164">
        <f>IF(A19stdlife="n/a","n/a",IF(AL$3&gt;(A19stdlife+$E313),(Input!$H$161*(1+rvanilla)^0.5)-SUM($H313:AK313),(Input!$H$161*(1+rvanilla)^0.5)/A19stdlife))</f>
        <v>0</v>
      </c>
      <c r="AM313" s="164">
        <f>IF(A19stdlife="n/a","n/a",IF(AM$3&gt;(A19stdlife+$E313),(Input!$H$161*(1+rvanilla)^0.5)-SUM($H313:AL313),(Input!$H$161*(1+rvanilla)^0.5)/A19stdlife))</f>
        <v>0</v>
      </c>
      <c r="AN313" s="164">
        <f>IF(A19stdlife="n/a","n/a",IF(AN$3&gt;(A19stdlife+$E313),(Input!$H$161*(1+rvanilla)^0.5)-SUM($H313:AM313),(Input!$H$161*(1+rvanilla)^0.5)/A19stdlife))</f>
        <v>0</v>
      </c>
      <c r="AO313" s="164">
        <f>IF(A19stdlife="n/a","n/a",IF(AO$3&gt;(A19stdlife+$E313),(Input!$H$161*(1+rvanilla)^0.5)-SUM($H313:AN313),(Input!$H$161*(1+rvanilla)^0.5)/A19stdlife))</f>
        <v>0</v>
      </c>
      <c r="AP313" s="164">
        <f>IF(A19stdlife="n/a","n/a",IF(AP$3&gt;(A19stdlife+$E313),(Input!$H$161*(1+rvanilla)^0.5)-SUM($H313:AO313),(Input!$H$161*(1+rvanilla)^0.5)/A19stdlife))</f>
        <v>0</v>
      </c>
      <c r="AQ313" s="164">
        <f>IF(A19stdlife="n/a","n/a",IF(AQ$3&gt;(A19stdlife+$E313),(Input!$H$161*(1+rvanilla)^0.5)-SUM($H313:AP313),(Input!$H$161*(1+rvanilla)^0.5)/A19stdlife))</f>
        <v>0</v>
      </c>
      <c r="AR313" s="164">
        <f>IF(A19stdlife="n/a","n/a",IF(AR$3&gt;(A19stdlife+$E313),(Input!$H$161*(1+rvanilla)^0.5)-SUM($H313:AQ313),(Input!$H$161*(1+rvanilla)^0.5)/A19stdlife))</f>
        <v>0</v>
      </c>
      <c r="AS313" s="164">
        <f>IF(A19stdlife="n/a","n/a",IF(AS$3&gt;(A19stdlife+$E313),(Input!$H$161*(1+rvanilla)^0.5)-SUM($H313:AR313),(Input!$H$161*(1+rvanilla)^0.5)/A19stdlife))</f>
        <v>0</v>
      </c>
      <c r="AT313" s="164">
        <f>IF(A19stdlife="n/a","n/a",IF(AT$3&gt;(A19stdlife+$E313),(Input!$H$161*(1+rvanilla)^0.5)-SUM($H313:AS313),(Input!$H$161*(1+rvanilla)^0.5)/A19stdlife))</f>
        <v>0</v>
      </c>
      <c r="AU313" s="164">
        <f>IF(A19stdlife="n/a","n/a",IF(AU$3&gt;(A19stdlife+$E313),(Input!$H$161*(1+rvanilla)^0.5)-SUM($H313:AT313),(Input!$H$161*(1+rvanilla)^0.5)/A19stdlife))</f>
        <v>0</v>
      </c>
      <c r="AV313" s="164">
        <f>IF(A19stdlife="n/a","n/a",IF(AV$3&gt;(A19stdlife+$E313),(Input!$H$161*(1+rvanilla)^0.5)-SUM($H313:AU313),(Input!$H$161*(1+rvanilla)^0.5)/A19stdlife))</f>
        <v>0</v>
      </c>
      <c r="AW313" s="164">
        <f>IF(A19stdlife="n/a","n/a",IF(AW$3&gt;(A19stdlife+$E313),(Input!$H$161*(1+rvanilla)^0.5)-SUM($H313:AV313),(Input!$H$161*(1+rvanilla)^0.5)/A19stdlife))</f>
        <v>0</v>
      </c>
      <c r="AX313" s="164">
        <f>IF(A19stdlife="n/a","n/a",IF(AX$3&gt;(A19stdlife+$E313),(Input!$H$161*(1+rvanilla)^0.5)-SUM($H313:AW313),(Input!$H$161*(1+rvanilla)^0.5)/A19stdlife))</f>
        <v>0</v>
      </c>
      <c r="AY313" s="164">
        <f>IF(A19stdlife="n/a","n/a",IF(AY$3&gt;(A19stdlife+$E313),(Input!$H$161*(1+rvanilla)^0.5)-SUM($H313:AX313),(Input!$H$161*(1+rvanilla)^0.5)/A19stdlife))</f>
        <v>0</v>
      </c>
      <c r="AZ313" s="164">
        <f>IF(A19stdlife="n/a","n/a",IF(AZ$3&gt;(A19stdlife+$E313),(Input!$H$161*(1+rvanilla)^0.5)-SUM($H313:AY313),(Input!$H$161*(1+rvanilla)^0.5)/A19stdlife))</f>
        <v>0</v>
      </c>
      <c r="BA313" s="164">
        <f>IF(A19stdlife="n/a","n/a",IF(BA$3&gt;(A19stdlife+$E313),(Input!$H$161*(1+rvanilla)^0.5)-SUM($H313:AZ313),(Input!$H$161*(1+rvanilla)^0.5)/A19stdlife))</f>
        <v>0</v>
      </c>
      <c r="BB313" s="164">
        <f>IF(A19stdlife="n/a","n/a",IF(BB$3&gt;(A19stdlife+$E313),(Input!$H$161*(1+rvanilla)^0.5)-SUM($H313:BA313),(Input!$H$161*(1+rvanilla)^0.5)/A19stdlife))</f>
        <v>0</v>
      </c>
      <c r="BC313" s="164">
        <f>IF(A19stdlife="n/a","n/a",IF(BC$3&gt;(A19stdlife+$E313),(Input!$H$161*(1+rvanilla)^0.5)-SUM($H313:BB313),(Input!$H$161*(1+rvanilla)^0.5)/A19stdlife))</f>
        <v>0</v>
      </c>
      <c r="BD313" s="164">
        <f>IF(A19stdlife="n/a","n/a",IF(BD$3&gt;(A19stdlife+$E313),(Input!$H$161*(1+rvanilla)^0.5)-SUM($H313:BC313),(Input!$H$161*(1+rvanilla)^0.5)/A19stdlife))</f>
        <v>0</v>
      </c>
      <c r="BE313" s="164">
        <f>IF(A19stdlife="n/a","n/a",IF(BE$3&gt;(A19stdlife+$E313),(Input!$H$161*(1+rvanilla)^0.5)-SUM($H313:BD313),(Input!$H$161*(1+rvanilla)^0.5)/A19stdlife))</f>
        <v>0</v>
      </c>
      <c r="BF313" s="164">
        <f>IF(A19stdlife="n/a","n/a",IF(BF$3&gt;(A19stdlife+$E313),(Input!$H$161*(1+rvanilla)^0.5)-SUM($H313:BE313),(Input!$H$161*(1+rvanilla)^0.5)/A19stdlife))</f>
        <v>0</v>
      </c>
      <c r="BG313" s="164">
        <f>IF(A19stdlife="n/a","n/a",IF(BG$3&gt;(A19stdlife+$E313),(Input!$H$161*(1+rvanilla)^0.5)-SUM($H313:BF313),(Input!$H$161*(1+rvanilla)^0.5)/A19stdlife))</f>
        <v>0</v>
      </c>
      <c r="BH313" s="164">
        <f>IF(A19stdlife="n/a","n/a",IF(BH$3&gt;(A19stdlife+$E313),(Input!$H$161*(1+rvanilla)^0.5)-SUM($H313:BG313),(Input!$H$161*(1+rvanilla)^0.5)/A19stdlife))</f>
        <v>0</v>
      </c>
      <c r="BI313" s="164">
        <f>IF(A19stdlife="n/a","n/a",IF(BI$3&gt;(A19stdlife+$E313),(Input!$H$161*(1+rvanilla)^0.5)-SUM($H313:BH313),(Input!$H$161*(1+rvanilla)^0.5)/A19stdlife))</f>
        <v>0</v>
      </c>
      <c r="BJ313" s="18"/>
      <c r="BK313" s="18"/>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idden="1" outlineLevel="2">
      <c r="A314" s="18"/>
      <c r="B314" s="18"/>
      <c r="C314" s="36"/>
      <c r="D314" s="479"/>
      <c r="E314" s="283">
        <v>3</v>
      </c>
      <c r="F314" s="38"/>
      <c r="G314" s="391"/>
      <c r="H314" s="308"/>
      <c r="I314" s="307"/>
      <c r="J314" s="164">
        <f>IF(A19stdlife="n/a","n/a",IF(J$3&gt;(A19stdlife+$E314),(Input!$I$161*(1+rvanilla)^0.5)-SUM($I314:I314),(Input!$I$161*(1+rvanilla)^0.5)/A19stdlife))</f>
        <v>6.9456365702342912E-2</v>
      </c>
      <c r="K314" s="164">
        <f>IF(A19stdlife="n/a","n/a",IF(K$3&gt;(A19stdlife+$E314),(Input!$I$161*(1+rvanilla)^0.5)-SUM($I314:J314),(Input!$I$161*(1+rvanilla)^0.5)/A19stdlife))</f>
        <v>6.9456365702342912E-2</v>
      </c>
      <c r="L314" s="164">
        <f>IF(A19stdlife="n/a","n/a",IF(L$3&gt;(A19stdlife+$E314),(Input!$I$161*(1+rvanilla)^0.5)-SUM($I314:K314),(Input!$I$161*(1+rvanilla)^0.5)/A19stdlife))</f>
        <v>6.9456365702342912E-2</v>
      </c>
      <c r="M314" s="164">
        <f>IF(A19stdlife="n/a","n/a",IF(M$3&gt;(A19stdlife+$E314),(Input!$I$161*(1+rvanilla)^0.5)-SUM($I314:L314),(Input!$I$161*(1+rvanilla)^0.5)/A19stdlife))</f>
        <v>6.9456365702342912E-2</v>
      </c>
      <c r="N314" s="164">
        <f>IF(A19stdlife="n/a","n/a",IF(N$3&gt;(A19stdlife+$E314),(Input!$I$161*(1+rvanilla)^0.5)-SUM($I314:M314),(Input!$I$161*(1+rvanilla)^0.5)/A19stdlife))</f>
        <v>6.9456365702342912E-2</v>
      </c>
      <c r="O314" s="164">
        <f>IF(A19stdlife="n/a","n/a",IF(O$3&gt;(A19stdlife+$E314),(Input!$I$161*(1+rvanilla)^0.5)-SUM($I314:N314),(Input!$I$161*(1+rvanilla)^0.5)/A19stdlife))</f>
        <v>6.9456365702342912E-2</v>
      </c>
      <c r="P314" s="164">
        <f>IF(A19stdlife="n/a","n/a",IF(P$3&gt;(A19stdlife+$E314),(Input!$I$161*(1+rvanilla)^0.5)-SUM($I314:O314),(Input!$I$161*(1+rvanilla)^0.5)/A19stdlife))</f>
        <v>6.9456365702342912E-2</v>
      </c>
      <c r="Q314" s="164">
        <f>IF(A19stdlife="n/a","n/a",IF(Q$3&gt;(A19stdlife+$E314),(Input!$I$161*(1+rvanilla)^0.5)-SUM($I314:P314),(Input!$I$161*(1+rvanilla)^0.5)/A19stdlife))</f>
        <v>6.9456365702342912E-2</v>
      </c>
      <c r="R314" s="164">
        <f>IF(A19stdlife="n/a","n/a",IF(R$3&gt;(A19stdlife+$E314),(Input!$I$161*(1+rvanilla)^0.5)-SUM($I314:Q314),(Input!$I$161*(1+rvanilla)^0.5)/A19stdlife))</f>
        <v>6.9456365702342912E-2</v>
      </c>
      <c r="S314" s="164">
        <f>IF(A19stdlife="n/a","n/a",IF(S$3&gt;(A19stdlife+$E314),(Input!$I$161*(1+rvanilla)^0.5)-SUM($I314:R314),(Input!$I$161*(1+rvanilla)^0.5)/A19stdlife))</f>
        <v>6.9456365702342912E-2</v>
      </c>
      <c r="T314" s="164">
        <f>IF(A19stdlife="n/a","n/a",IF(T$3&gt;(A19stdlife+$E314),(Input!$I$161*(1+rvanilla)^0.5)-SUM($I314:S314),(Input!$I$161*(1+rvanilla)^0.5)/A19stdlife))</f>
        <v>6.9456365702342912E-2</v>
      </c>
      <c r="U314" s="164">
        <f>IF(A19stdlife="n/a","n/a",IF(U$3&gt;(A19stdlife+$E314),(Input!$I$161*(1+rvanilla)^0.5)-SUM($I314:T314),(Input!$I$161*(1+rvanilla)^0.5)/A19stdlife))</f>
        <v>6.9456365702342912E-2</v>
      </c>
      <c r="V314" s="164">
        <f>IF(A19stdlife="n/a","n/a",IF(V$3&gt;(A19stdlife+$E314),(Input!$I$161*(1+rvanilla)^0.5)-SUM($I314:U314),(Input!$I$161*(1+rvanilla)^0.5)/A19stdlife))</f>
        <v>6.9456365702342912E-2</v>
      </c>
      <c r="W314" s="164">
        <f>IF(A19stdlife="n/a","n/a",IF(W$3&gt;(A19stdlife+$E314),(Input!$I$161*(1+rvanilla)^0.5)-SUM($I314:V314),(Input!$I$161*(1+rvanilla)^0.5)/A19stdlife))</f>
        <v>6.9456365702342912E-2</v>
      </c>
      <c r="X314" s="164">
        <f>IF(A19stdlife="n/a","n/a",IF(X$3&gt;(A19stdlife+$E314),(Input!$I$161*(1+rvanilla)^0.5)-SUM($I314:W314),(Input!$I$161*(1+rvanilla)^0.5)/A19stdlife))</f>
        <v>6.9456365702342912E-2</v>
      </c>
      <c r="Y314" s="164">
        <f>IF(A19stdlife="n/a","n/a",IF(Y$3&gt;(A19stdlife+$E314),(Input!$I$161*(1+rvanilla)^0.5)-SUM($I314:X314),(Input!$I$161*(1+rvanilla)^0.5)/A19stdlife))</f>
        <v>6.9456365702342912E-2</v>
      </c>
      <c r="Z314" s="164">
        <f>IF(A19stdlife="n/a","n/a",IF(Z$3&gt;(A19stdlife+$E314),(Input!$I$161*(1+rvanilla)^0.5)-SUM($I314:Y314),(Input!$I$161*(1+rvanilla)^0.5)/A19stdlife))</f>
        <v>6.9456365702342912E-2</v>
      </c>
      <c r="AA314" s="164">
        <f>IF(A19stdlife="n/a","n/a",IF(AA$3&gt;(A19stdlife+$E314),(Input!$I$161*(1+rvanilla)^0.5)-SUM($I314:Z314),(Input!$I$161*(1+rvanilla)^0.5)/A19stdlife))</f>
        <v>3.0506760527240884E-2</v>
      </c>
      <c r="AB314" s="164">
        <f>IF(A19stdlife="n/a","n/a",IF(AB$3&gt;(A19stdlife+$E314),(Input!$I$161*(1+rvanilla)^0.5)-SUM($I314:AA314),(Input!$I$161*(1+rvanilla)^0.5)/A19stdlife))</f>
        <v>0</v>
      </c>
      <c r="AC314" s="164">
        <f>IF(A19stdlife="n/a","n/a",IF(AC$3&gt;(A19stdlife+$E314),(Input!$I$161*(1+rvanilla)^0.5)-SUM($I314:AB314),(Input!$I$161*(1+rvanilla)^0.5)/A19stdlife))</f>
        <v>0</v>
      </c>
      <c r="AD314" s="164">
        <f>IF(A19stdlife="n/a","n/a",IF(AD$3&gt;(A19stdlife+$E314),(Input!$I$161*(1+rvanilla)^0.5)-SUM($I314:AC314),(Input!$I$161*(1+rvanilla)^0.5)/A19stdlife))</f>
        <v>0</v>
      </c>
      <c r="AE314" s="164">
        <f>IF(A19stdlife="n/a","n/a",IF(AE$3&gt;(A19stdlife+$E314),(Input!$I$161*(1+rvanilla)^0.5)-SUM($I314:AD314),(Input!$I$161*(1+rvanilla)^0.5)/A19stdlife))</f>
        <v>0</v>
      </c>
      <c r="AF314" s="164">
        <f>IF(A19stdlife="n/a","n/a",IF(AF$3&gt;(A19stdlife+$E314),(Input!$I$161*(1+rvanilla)^0.5)-SUM($I314:AE314),(Input!$I$161*(1+rvanilla)^0.5)/A19stdlife))</f>
        <v>0</v>
      </c>
      <c r="AG314" s="164">
        <f>IF(A19stdlife="n/a","n/a",IF(AG$3&gt;(A19stdlife+$E314),(Input!$I$161*(1+rvanilla)^0.5)-SUM($I314:AF314),(Input!$I$161*(1+rvanilla)^0.5)/A19stdlife))</f>
        <v>0</v>
      </c>
      <c r="AH314" s="164">
        <f>IF(A19stdlife="n/a","n/a",IF(AH$3&gt;(A19stdlife+$E314),(Input!$I$161*(1+rvanilla)^0.5)-SUM($I314:AG314),(Input!$I$161*(1+rvanilla)^0.5)/A19stdlife))</f>
        <v>0</v>
      </c>
      <c r="AI314" s="164">
        <f>IF(A19stdlife="n/a","n/a",IF(AI$3&gt;(A19stdlife+$E314),(Input!$I$161*(1+rvanilla)^0.5)-SUM($I314:AH314),(Input!$I$161*(1+rvanilla)^0.5)/A19stdlife))</f>
        <v>0</v>
      </c>
      <c r="AJ314" s="164">
        <f>IF(A19stdlife="n/a","n/a",IF(AJ$3&gt;(A19stdlife+$E314),(Input!$I$161*(1+rvanilla)^0.5)-SUM($I314:AI314),(Input!$I$161*(1+rvanilla)^0.5)/A19stdlife))</f>
        <v>0</v>
      </c>
      <c r="AK314" s="164">
        <f>IF(A19stdlife="n/a","n/a",IF(AK$3&gt;(A19stdlife+$E314),(Input!$I$161*(1+rvanilla)^0.5)-SUM($I314:AJ314),(Input!$I$161*(1+rvanilla)^0.5)/A19stdlife))</f>
        <v>0</v>
      </c>
      <c r="AL314" s="164">
        <f>IF(A19stdlife="n/a","n/a",IF(AL$3&gt;(A19stdlife+$E314),(Input!$I$161*(1+rvanilla)^0.5)-SUM($I314:AK314),(Input!$I$161*(1+rvanilla)^0.5)/A19stdlife))</f>
        <v>0</v>
      </c>
      <c r="AM314" s="164">
        <f>IF(A19stdlife="n/a","n/a",IF(AM$3&gt;(A19stdlife+$E314),(Input!$I$161*(1+rvanilla)^0.5)-SUM($I314:AL314),(Input!$I$161*(1+rvanilla)^0.5)/A19stdlife))</f>
        <v>0</v>
      </c>
      <c r="AN314" s="164">
        <f>IF(A19stdlife="n/a","n/a",IF(AN$3&gt;(A19stdlife+$E314),(Input!$I$161*(1+rvanilla)^0.5)-SUM($I314:AM314),(Input!$I$161*(1+rvanilla)^0.5)/A19stdlife))</f>
        <v>0</v>
      </c>
      <c r="AO314" s="164">
        <f>IF(A19stdlife="n/a","n/a",IF(AO$3&gt;(A19stdlife+$E314),(Input!$I$161*(1+rvanilla)^0.5)-SUM($I314:AN314),(Input!$I$161*(1+rvanilla)^0.5)/A19stdlife))</f>
        <v>0</v>
      </c>
      <c r="AP314" s="164">
        <f>IF(A19stdlife="n/a","n/a",IF(AP$3&gt;(A19stdlife+$E314),(Input!$I$161*(1+rvanilla)^0.5)-SUM($I314:AO314),(Input!$I$161*(1+rvanilla)^0.5)/A19stdlife))</f>
        <v>0</v>
      </c>
      <c r="AQ314" s="164">
        <f>IF(A19stdlife="n/a","n/a",IF(AQ$3&gt;(A19stdlife+$E314),(Input!$I$161*(1+rvanilla)^0.5)-SUM($I314:AP314),(Input!$I$161*(1+rvanilla)^0.5)/A19stdlife))</f>
        <v>0</v>
      </c>
      <c r="AR314" s="164">
        <f>IF(A19stdlife="n/a","n/a",IF(AR$3&gt;(A19stdlife+$E314),(Input!$I$161*(1+rvanilla)^0.5)-SUM($I314:AQ314),(Input!$I$161*(1+rvanilla)^0.5)/A19stdlife))</f>
        <v>0</v>
      </c>
      <c r="AS314" s="164">
        <f>IF(A19stdlife="n/a","n/a",IF(AS$3&gt;(A19stdlife+$E314),(Input!$I$161*(1+rvanilla)^0.5)-SUM($I314:AR314),(Input!$I$161*(1+rvanilla)^0.5)/A19stdlife))</f>
        <v>0</v>
      </c>
      <c r="AT314" s="164">
        <f>IF(A19stdlife="n/a","n/a",IF(AT$3&gt;(A19stdlife+$E314),(Input!$I$161*(1+rvanilla)^0.5)-SUM($I314:AS314),(Input!$I$161*(1+rvanilla)^0.5)/A19stdlife))</f>
        <v>0</v>
      </c>
      <c r="AU314" s="164">
        <f>IF(A19stdlife="n/a","n/a",IF(AU$3&gt;(A19stdlife+$E314),(Input!$I$161*(1+rvanilla)^0.5)-SUM($I314:AT314),(Input!$I$161*(1+rvanilla)^0.5)/A19stdlife))</f>
        <v>0</v>
      </c>
      <c r="AV314" s="164">
        <f>IF(A19stdlife="n/a","n/a",IF(AV$3&gt;(A19stdlife+$E314),(Input!$I$161*(1+rvanilla)^0.5)-SUM($I314:AU314),(Input!$I$161*(1+rvanilla)^0.5)/A19stdlife))</f>
        <v>0</v>
      </c>
      <c r="AW314" s="164">
        <f>IF(A19stdlife="n/a","n/a",IF(AW$3&gt;(A19stdlife+$E314),(Input!$I$161*(1+rvanilla)^0.5)-SUM($I314:AV314),(Input!$I$161*(1+rvanilla)^0.5)/A19stdlife))</f>
        <v>0</v>
      </c>
      <c r="AX314" s="164">
        <f>IF(A19stdlife="n/a","n/a",IF(AX$3&gt;(A19stdlife+$E314),(Input!$I$161*(1+rvanilla)^0.5)-SUM($I314:AW314),(Input!$I$161*(1+rvanilla)^0.5)/A19stdlife))</f>
        <v>0</v>
      </c>
      <c r="AY314" s="164">
        <f>IF(A19stdlife="n/a","n/a",IF(AY$3&gt;(A19stdlife+$E314),(Input!$I$161*(1+rvanilla)^0.5)-SUM($I314:AX314),(Input!$I$161*(1+rvanilla)^0.5)/A19stdlife))</f>
        <v>0</v>
      </c>
      <c r="AZ314" s="164">
        <f>IF(A19stdlife="n/a","n/a",IF(AZ$3&gt;(A19stdlife+$E314),(Input!$I$161*(1+rvanilla)^0.5)-SUM($I314:AY314),(Input!$I$161*(1+rvanilla)^0.5)/A19stdlife))</f>
        <v>0</v>
      </c>
      <c r="BA314" s="164">
        <f>IF(A19stdlife="n/a","n/a",IF(BA$3&gt;(A19stdlife+$E314),(Input!$I$161*(1+rvanilla)^0.5)-SUM($I314:AZ314),(Input!$I$161*(1+rvanilla)^0.5)/A19stdlife))</f>
        <v>0</v>
      </c>
      <c r="BB314" s="164">
        <f>IF(A19stdlife="n/a","n/a",IF(BB$3&gt;(A19stdlife+$E314),(Input!$I$161*(1+rvanilla)^0.5)-SUM($I314:BA314),(Input!$I$161*(1+rvanilla)^0.5)/A19stdlife))</f>
        <v>0</v>
      </c>
      <c r="BC314" s="164">
        <f>IF(A19stdlife="n/a","n/a",IF(BC$3&gt;(A19stdlife+$E314),(Input!$I$161*(1+rvanilla)^0.5)-SUM($I314:BB314),(Input!$I$161*(1+rvanilla)^0.5)/A19stdlife))</f>
        <v>0</v>
      </c>
      <c r="BD314" s="164">
        <f>IF(A19stdlife="n/a","n/a",IF(BD$3&gt;(A19stdlife+$E314),(Input!$I$161*(1+rvanilla)^0.5)-SUM($I314:BC314),(Input!$I$161*(1+rvanilla)^0.5)/A19stdlife))</f>
        <v>0</v>
      </c>
      <c r="BE314" s="164">
        <f>IF(A19stdlife="n/a","n/a",IF(BE$3&gt;(A19stdlife+$E314),(Input!$I$161*(1+rvanilla)^0.5)-SUM($I314:BD314),(Input!$I$161*(1+rvanilla)^0.5)/A19stdlife))</f>
        <v>0</v>
      </c>
      <c r="BF314" s="164">
        <f>IF(A19stdlife="n/a","n/a",IF(BF$3&gt;(A19stdlife+$E314),(Input!$I$161*(1+rvanilla)^0.5)-SUM($I314:BE314),(Input!$I$161*(1+rvanilla)^0.5)/A19stdlife))</f>
        <v>0</v>
      </c>
      <c r="BG314" s="164">
        <f>IF(A19stdlife="n/a","n/a",IF(BG$3&gt;(A19stdlife+$E314),(Input!$I$161*(1+rvanilla)^0.5)-SUM($I314:BF314),(Input!$I$161*(1+rvanilla)^0.5)/A19stdlife))</f>
        <v>0</v>
      </c>
      <c r="BH314" s="164">
        <f>IF(A19stdlife="n/a","n/a",IF(BH$3&gt;(A19stdlife+$E314),(Input!$I$161*(1+rvanilla)^0.5)-SUM($I314:BG314),(Input!$I$161*(1+rvanilla)^0.5)/A19stdlife))</f>
        <v>0</v>
      </c>
      <c r="BI314" s="164">
        <f>IF(A19stdlife="n/a","n/a",IF(BI$3&gt;(A19stdlife+$E314),(Input!$I$161*(1+rvanilla)^0.5)-SUM($I314:BH314),(Input!$I$161*(1+rvanilla)^0.5)/A19stdlife))</f>
        <v>0</v>
      </c>
      <c r="BJ314" s="18"/>
      <c r="BK314" s="18"/>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idden="1" outlineLevel="2">
      <c r="A315" s="18"/>
      <c r="B315" s="18"/>
      <c r="C315" s="36"/>
      <c r="D315" s="479"/>
      <c r="E315" s="283">
        <v>4</v>
      </c>
      <c r="F315" s="38"/>
      <c r="G315" s="391"/>
      <c r="H315" s="308"/>
      <c r="I315" s="308"/>
      <c r="J315" s="307"/>
      <c r="K315" s="164">
        <f>IF(A19stdlife="n/a","n/a",IF(K$3&gt;(A19stdlife+$E315),(Input!$J$161*(1+rvanilla)^0.5)-SUM($J315:J315),(Input!$J$161*(1+rvanilla)^0.5)/A19stdlife))</f>
        <v>7.0232216203144335E-2</v>
      </c>
      <c r="L315" s="164">
        <f>IF(A19stdlife="n/a","n/a",IF(L$3&gt;(A19stdlife+$E315),(Input!$J$161*(1+rvanilla)^0.5)-SUM($J315:K315),(Input!$J$161*(1+rvanilla)^0.5)/A19stdlife))</f>
        <v>7.0232216203144335E-2</v>
      </c>
      <c r="M315" s="164">
        <f>IF(A19stdlife="n/a","n/a",IF(M$3&gt;(A19stdlife+$E315),(Input!$J$161*(1+rvanilla)^0.5)-SUM($J315:L315),(Input!$J$161*(1+rvanilla)^0.5)/A19stdlife))</f>
        <v>7.0232216203144335E-2</v>
      </c>
      <c r="N315" s="164">
        <f>IF(A19stdlife="n/a","n/a",IF(N$3&gt;(A19stdlife+$E315),(Input!$J$161*(1+rvanilla)^0.5)-SUM($J315:M315),(Input!$J$161*(1+rvanilla)^0.5)/A19stdlife))</f>
        <v>7.0232216203144335E-2</v>
      </c>
      <c r="O315" s="164">
        <f>IF(A19stdlife="n/a","n/a",IF(O$3&gt;(A19stdlife+$E315),(Input!$J$161*(1+rvanilla)^0.5)-SUM($J315:N315),(Input!$J$161*(1+rvanilla)^0.5)/A19stdlife))</f>
        <v>7.0232216203144335E-2</v>
      </c>
      <c r="P315" s="164">
        <f>IF(A19stdlife="n/a","n/a",IF(P$3&gt;(A19stdlife+$E315),(Input!$J$161*(1+rvanilla)^0.5)-SUM($J315:O315),(Input!$J$161*(1+rvanilla)^0.5)/A19stdlife))</f>
        <v>7.0232216203144335E-2</v>
      </c>
      <c r="Q315" s="164">
        <f>IF(A19stdlife="n/a","n/a",IF(Q$3&gt;(A19stdlife+$E315),(Input!$J$161*(1+rvanilla)^0.5)-SUM($J315:P315),(Input!$J$161*(1+rvanilla)^0.5)/A19stdlife))</f>
        <v>7.0232216203144335E-2</v>
      </c>
      <c r="R315" s="164">
        <f>IF(A19stdlife="n/a","n/a",IF(R$3&gt;(A19stdlife+$E315),(Input!$J$161*(1+rvanilla)^0.5)-SUM($J315:Q315),(Input!$J$161*(1+rvanilla)^0.5)/A19stdlife))</f>
        <v>7.0232216203144335E-2</v>
      </c>
      <c r="S315" s="164">
        <f>IF(A19stdlife="n/a","n/a",IF(S$3&gt;(A19stdlife+$E315),(Input!$J$161*(1+rvanilla)^0.5)-SUM($J315:R315),(Input!$J$161*(1+rvanilla)^0.5)/A19stdlife))</f>
        <v>7.0232216203144335E-2</v>
      </c>
      <c r="T315" s="164">
        <f>IF(A19stdlife="n/a","n/a",IF(T$3&gt;(A19stdlife+$E315),(Input!$J$161*(1+rvanilla)^0.5)-SUM($J315:S315),(Input!$J$161*(1+rvanilla)^0.5)/A19stdlife))</f>
        <v>7.0232216203144335E-2</v>
      </c>
      <c r="U315" s="164">
        <f>IF(A19stdlife="n/a","n/a",IF(U$3&gt;(A19stdlife+$E315),(Input!$J$161*(1+rvanilla)^0.5)-SUM($J315:T315),(Input!$J$161*(1+rvanilla)^0.5)/A19stdlife))</f>
        <v>7.0232216203144335E-2</v>
      </c>
      <c r="V315" s="164">
        <f>IF(A19stdlife="n/a","n/a",IF(V$3&gt;(A19stdlife+$E315),(Input!$J$161*(1+rvanilla)^0.5)-SUM($J315:U315),(Input!$J$161*(1+rvanilla)^0.5)/A19stdlife))</f>
        <v>7.0232216203144335E-2</v>
      </c>
      <c r="W315" s="164">
        <f>IF(A19stdlife="n/a","n/a",IF(W$3&gt;(A19stdlife+$E315),(Input!$J$161*(1+rvanilla)^0.5)-SUM($J315:V315),(Input!$J$161*(1+rvanilla)^0.5)/A19stdlife))</f>
        <v>7.0232216203144335E-2</v>
      </c>
      <c r="X315" s="164">
        <f>IF(A19stdlife="n/a","n/a",IF(X$3&gt;(A19stdlife+$E315),(Input!$J$161*(1+rvanilla)^0.5)-SUM($J315:W315),(Input!$J$161*(1+rvanilla)^0.5)/A19stdlife))</f>
        <v>7.0232216203144335E-2</v>
      </c>
      <c r="Y315" s="164">
        <f>IF(A19stdlife="n/a","n/a",IF(Y$3&gt;(A19stdlife+$E315),(Input!$J$161*(1+rvanilla)^0.5)-SUM($J315:X315),(Input!$J$161*(1+rvanilla)^0.5)/A19stdlife))</f>
        <v>7.0232216203144335E-2</v>
      </c>
      <c r="Z315" s="164">
        <f>IF(A19stdlife="n/a","n/a",IF(Z$3&gt;(A19stdlife+$E315),(Input!$J$161*(1+rvanilla)^0.5)-SUM($J315:Y315),(Input!$J$161*(1+rvanilla)^0.5)/A19stdlife))</f>
        <v>7.0232216203144335E-2</v>
      </c>
      <c r="AA315" s="164">
        <f>IF(A19stdlife="n/a","n/a",IF(AA$3&gt;(A19stdlife+$E315),(Input!$J$161*(1+rvanilla)^0.5)-SUM($J315:Z315),(Input!$J$161*(1+rvanilla)^0.5)/A19stdlife))</f>
        <v>7.0232216203144335E-2</v>
      </c>
      <c r="AB315" s="164">
        <f>IF(A19stdlife="n/a","n/a",IF(AB$3&gt;(A19stdlife+$E315),(Input!$J$161*(1+rvanilla)^0.5)-SUM($J315:AA315),(Input!$J$161*(1+rvanilla)^0.5)/A19stdlife))</f>
        <v>3.0847531098714631E-2</v>
      </c>
      <c r="AC315" s="164">
        <f>IF(A19stdlife="n/a","n/a",IF(AC$3&gt;(A19stdlife+$E315),(Input!$J$161*(1+rvanilla)^0.5)-SUM($J315:AB315),(Input!$J$161*(1+rvanilla)^0.5)/A19stdlife))</f>
        <v>0</v>
      </c>
      <c r="AD315" s="164">
        <f>IF(A19stdlife="n/a","n/a",IF(AD$3&gt;(A19stdlife+$E315),(Input!$J$161*(1+rvanilla)^0.5)-SUM($J315:AC315),(Input!$J$161*(1+rvanilla)^0.5)/A19stdlife))</f>
        <v>0</v>
      </c>
      <c r="AE315" s="164">
        <f>IF(A19stdlife="n/a","n/a",IF(AE$3&gt;(A19stdlife+$E315),(Input!$J$161*(1+rvanilla)^0.5)-SUM($J315:AD315),(Input!$J$161*(1+rvanilla)^0.5)/A19stdlife))</f>
        <v>0</v>
      </c>
      <c r="AF315" s="164">
        <f>IF(A19stdlife="n/a","n/a",IF(AF$3&gt;(A19stdlife+$E315),(Input!$J$161*(1+rvanilla)^0.5)-SUM($J315:AE315),(Input!$J$161*(1+rvanilla)^0.5)/A19stdlife))</f>
        <v>0</v>
      </c>
      <c r="AG315" s="164">
        <f>IF(A19stdlife="n/a","n/a",IF(AG$3&gt;(A19stdlife+$E315),(Input!$J$161*(1+rvanilla)^0.5)-SUM($J315:AF315),(Input!$J$161*(1+rvanilla)^0.5)/A19stdlife))</f>
        <v>0</v>
      </c>
      <c r="AH315" s="164">
        <f>IF(A19stdlife="n/a","n/a",IF(AH$3&gt;(A19stdlife+$E315),(Input!$J$161*(1+rvanilla)^0.5)-SUM($J315:AG315),(Input!$J$161*(1+rvanilla)^0.5)/A19stdlife))</f>
        <v>0</v>
      </c>
      <c r="AI315" s="164">
        <f>IF(A19stdlife="n/a","n/a",IF(AI$3&gt;(A19stdlife+$E315),(Input!$J$161*(1+rvanilla)^0.5)-SUM($J315:AH315),(Input!$J$161*(1+rvanilla)^0.5)/A19stdlife))</f>
        <v>0</v>
      </c>
      <c r="AJ315" s="164">
        <f>IF(A19stdlife="n/a","n/a",IF(AJ$3&gt;(A19stdlife+$E315),(Input!$J$161*(1+rvanilla)^0.5)-SUM($J315:AI315),(Input!$J$161*(1+rvanilla)^0.5)/A19stdlife))</f>
        <v>0</v>
      </c>
      <c r="AK315" s="164">
        <f>IF(A19stdlife="n/a","n/a",IF(AK$3&gt;(A19stdlife+$E315),(Input!$J$161*(1+rvanilla)^0.5)-SUM($J315:AJ315),(Input!$J$161*(1+rvanilla)^0.5)/A19stdlife))</f>
        <v>0</v>
      </c>
      <c r="AL315" s="164">
        <f>IF(A19stdlife="n/a","n/a",IF(AL$3&gt;(A19stdlife+$E315),(Input!$J$161*(1+rvanilla)^0.5)-SUM($J315:AK315),(Input!$J$161*(1+rvanilla)^0.5)/A19stdlife))</f>
        <v>0</v>
      </c>
      <c r="AM315" s="164">
        <f>IF(A19stdlife="n/a","n/a",IF(AM$3&gt;(A19stdlife+$E315),(Input!$J$161*(1+rvanilla)^0.5)-SUM($J315:AL315),(Input!$J$161*(1+rvanilla)^0.5)/A19stdlife))</f>
        <v>0</v>
      </c>
      <c r="AN315" s="164">
        <f>IF(A19stdlife="n/a","n/a",IF(AN$3&gt;(A19stdlife+$E315),(Input!$J$161*(1+rvanilla)^0.5)-SUM($J315:AM315),(Input!$J$161*(1+rvanilla)^0.5)/A19stdlife))</f>
        <v>0</v>
      </c>
      <c r="AO315" s="164">
        <f>IF(A19stdlife="n/a","n/a",IF(AO$3&gt;(A19stdlife+$E315),(Input!$J$161*(1+rvanilla)^0.5)-SUM($J315:AN315),(Input!$J$161*(1+rvanilla)^0.5)/A19stdlife))</f>
        <v>0</v>
      </c>
      <c r="AP315" s="164">
        <f>IF(A19stdlife="n/a","n/a",IF(AP$3&gt;(A19stdlife+$E315),(Input!$J$161*(1+rvanilla)^0.5)-SUM($J315:AO315),(Input!$J$161*(1+rvanilla)^0.5)/A19stdlife))</f>
        <v>0</v>
      </c>
      <c r="AQ315" s="164">
        <f>IF(A19stdlife="n/a","n/a",IF(AQ$3&gt;(A19stdlife+$E315),(Input!$J$161*(1+rvanilla)^0.5)-SUM($J315:AP315),(Input!$J$161*(1+rvanilla)^0.5)/A19stdlife))</f>
        <v>0</v>
      </c>
      <c r="AR315" s="164">
        <f>IF(A19stdlife="n/a","n/a",IF(AR$3&gt;(A19stdlife+$E315),(Input!$J$161*(1+rvanilla)^0.5)-SUM($J315:AQ315),(Input!$J$161*(1+rvanilla)^0.5)/A19stdlife))</f>
        <v>0</v>
      </c>
      <c r="AS315" s="164">
        <f>IF(A19stdlife="n/a","n/a",IF(AS$3&gt;(A19stdlife+$E315),(Input!$J$161*(1+rvanilla)^0.5)-SUM($J315:AR315),(Input!$J$161*(1+rvanilla)^0.5)/A19stdlife))</f>
        <v>0</v>
      </c>
      <c r="AT315" s="164">
        <f>IF(A19stdlife="n/a","n/a",IF(AT$3&gt;(A19stdlife+$E315),(Input!$J$161*(1+rvanilla)^0.5)-SUM($J315:AS315),(Input!$J$161*(1+rvanilla)^0.5)/A19stdlife))</f>
        <v>0</v>
      </c>
      <c r="AU315" s="164">
        <f>IF(A19stdlife="n/a","n/a",IF(AU$3&gt;(A19stdlife+$E315),(Input!$J$161*(1+rvanilla)^0.5)-SUM($J315:AT315),(Input!$J$161*(1+rvanilla)^0.5)/A19stdlife))</f>
        <v>0</v>
      </c>
      <c r="AV315" s="164">
        <f>IF(A19stdlife="n/a","n/a",IF(AV$3&gt;(A19stdlife+$E315),(Input!$J$161*(1+rvanilla)^0.5)-SUM($J315:AU315),(Input!$J$161*(1+rvanilla)^0.5)/A19stdlife))</f>
        <v>0</v>
      </c>
      <c r="AW315" s="164">
        <f>IF(A19stdlife="n/a","n/a",IF(AW$3&gt;(A19stdlife+$E315),(Input!$J$161*(1+rvanilla)^0.5)-SUM($J315:AV315),(Input!$J$161*(1+rvanilla)^0.5)/A19stdlife))</f>
        <v>0</v>
      </c>
      <c r="AX315" s="164">
        <f>IF(A19stdlife="n/a","n/a",IF(AX$3&gt;(A19stdlife+$E315),(Input!$J$161*(1+rvanilla)^0.5)-SUM($J315:AW315),(Input!$J$161*(1+rvanilla)^0.5)/A19stdlife))</f>
        <v>0</v>
      </c>
      <c r="AY315" s="164">
        <f>IF(A19stdlife="n/a","n/a",IF(AY$3&gt;(A19stdlife+$E315),(Input!$J$161*(1+rvanilla)^0.5)-SUM($J315:AX315),(Input!$J$161*(1+rvanilla)^0.5)/A19stdlife))</f>
        <v>0</v>
      </c>
      <c r="AZ315" s="164">
        <f>IF(A19stdlife="n/a","n/a",IF(AZ$3&gt;(A19stdlife+$E315),(Input!$J$161*(1+rvanilla)^0.5)-SUM($J315:AY315),(Input!$J$161*(1+rvanilla)^0.5)/A19stdlife))</f>
        <v>0</v>
      </c>
      <c r="BA315" s="164">
        <f>IF(A19stdlife="n/a","n/a",IF(BA$3&gt;(A19stdlife+$E315),(Input!$J$161*(1+rvanilla)^0.5)-SUM($J315:AZ315),(Input!$J$161*(1+rvanilla)^0.5)/A19stdlife))</f>
        <v>0</v>
      </c>
      <c r="BB315" s="164">
        <f>IF(A19stdlife="n/a","n/a",IF(BB$3&gt;(A19stdlife+$E315),(Input!$J$161*(1+rvanilla)^0.5)-SUM($J315:BA315),(Input!$J$161*(1+rvanilla)^0.5)/A19stdlife))</f>
        <v>0</v>
      </c>
      <c r="BC315" s="164">
        <f>IF(A19stdlife="n/a","n/a",IF(BC$3&gt;(A19stdlife+$E315),(Input!$J$161*(1+rvanilla)^0.5)-SUM($J315:BB315),(Input!$J$161*(1+rvanilla)^0.5)/A19stdlife))</f>
        <v>0</v>
      </c>
      <c r="BD315" s="164">
        <f>IF(A19stdlife="n/a","n/a",IF(BD$3&gt;(A19stdlife+$E315),(Input!$J$161*(1+rvanilla)^0.5)-SUM($J315:BC315),(Input!$J$161*(1+rvanilla)^0.5)/A19stdlife))</f>
        <v>0</v>
      </c>
      <c r="BE315" s="164">
        <f>IF(A19stdlife="n/a","n/a",IF(BE$3&gt;(A19stdlife+$E315),(Input!$J$161*(1+rvanilla)^0.5)-SUM($J315:BD315),(Input!$J$161*(1+rvanilla)^0.5)/A19stdlife))</f>
        <v>0</v>
      </c>
      <c r="BF315" s="164">
        <f>IF(A19stdlife="n/a","n/a",IF(BF$3&gt;(A19stdlife+$E315),(Input!$J$161*(1+rvanilla)^0.5)-SUM($J315:BE315),(Input!$J$161*(1+rvanilla)^0.5)/A19stdlife))</f>
        <v>0</v>
      </c>
      <c r="BG315" s="164">
        <f>IF(A19stdlife="n/a","n/a",IF(BG$3&gt;(A19stdlife+$E315),(Input!$J$161*(1+rvanilla)^0.5)-SUM($J315:BF315),(Input!$J$161*(1+rvanilla)^0.5)/A19stdlife))</f>
        <v>0</v>
      </c>
      <c r="BH315" s="164">
        <f>IF(A19stdlife="n/a","n/a",IF(BH$3&gt;(A19stdlife+$E315),(Input!$J$161*(1+rvanilla)^0.5)-SUM($J315:BG315),(Input!$J$161*(1+rvanilla)^0.5)/A19stdlife))</f>
        <v>0</v>
      </c>
      <c r="BI315" s="164">
        <f>IF(A19stdlife="n/a","n/a",IF(BI$3&gt;(A19stdlife+$E315),(Input!$J$161*(1+rvanilla)^0.5)-SUM($J315:BH315),(Input!$J$161*(1+rvanilla)^0.5)/A19stdlife))</f>
        <v>0</v>
      </c>
      <c r="BJ315" s="18"/>
      <c r="BK315" s="18"/>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idden="1" outlineLevel="2">
      <c r="A316" s="18"/>
      <c r="B316" s="18"/>
      <c r="C316" s="36"/>
      <c r="D316" s="479"/>
      <c r="E316" s="283">
        <v>5</v>
      </c>
      <c r="F316" s="38"/>
      <c r="G316" s="391"/>
      <c r="H316" s="308"/>
      <c r="I316" s="308"/>
      <c r="J316" s="308"/>
      <c r="K316" s="307"/>
      <c r="L316" s="164">
        <f>IF(A19stdlife="n/a","n/a",IF(L$3&gt;(A19stdlife+$E316),(Input!$K$161*(1+rvanilla)^0.5)-SUM($K316:K316),(Input!$K$161*(1+rvanilla)^0.5)/A19stdlife))</f>
        <v>8.5567413962665123E-2</v>
      </c>
      <c r="M316" s="164">
        <f>IF(A19stdlife="n/a","n/a",IF(M$3&gt;(A19stdlife+$E316),(Input!$K$161*(1+rvanilla)^0.5)-SUM($K316:L316),(Input!$K$161*(1+rvanilla)^0.5)/A19stdlife))</f>
        <v>8.5567413962665123E-2</v>
      </c>
      <c r="N316" s="164">
        <f>IF(A19stdlife="n/a","n/a",IF(N$3&gt;(A19stdlife+$E316),(Input!$K$161*(1+rvanilla)^0.5)-SUM($K316:M316),(Input!$K$161*(1+rvanilla)^0.5)/A19stdlife))</f>
        <v>8.5567413962665123E-2</v>
      </c>
      <c r="O316" s="164">
        <f>IF(A19stdlife="n/a","n/a",IF(O$3&gt;(A19stdlife+$E316),(Input!$K$161*(1+rvanilla)^0.5)-SUM($K316:N316),(Input!$K$161*(1+rvanilla)^0.5)/A19stdlife))</f>
        <v>8.5567413962665123E-2</v>
      </c>
      <c r="P316" s="164">
        <f>IF(A19stdlife="n/a","n/a",IF(P$3&gt;(A19stdlife+$E316),(Input!$K$161*(1+rvanilla)^0.5)-SUM($K316:O316),(Input!$K$161*(1+rvanilla)^0.5)/A19stdlife))</f>
        <v>8.5567413962665123E-2</v>
      </c>
      <c r="Q316" s="164">
        <f>IF(A19stdlife="n/a","n/a",IF(Q$3&gt;(A19stdlife+$E316),(Input!$K$161*(1+rvanilla)^0.5)-SUM($K316:P316),(Input!$K$161*(1+rvanilla)^0.5)/A19stdlife))</f>
        <v>8.5567413962665123E-2</v>
      </c>
      <c r="R316" s="164">
        <f>IF(A19stdlife="n/a","n/a",IF(R$3&gt;(A19stdlife+$E316),(Input!$K$161*(1+rvanilla)^0.5)-SUM($K316:Q316),(Input!$K$161*(1+rvanilla)^0.5)/A19stdlife))</f>
        <v>8.5567413962665123E-2</v>
      </c>
      <c r="S316" s="164">
        <f>IF(A19stdlife="n/a","n/a",IF(S$3&gt;(A19stdlife+$E316),(Input!$K$161*(1+rvanilla)^0.5)-SUM($K316:R316),(Input!$K$161*(1+rvanilla)^0.5)/A19stdlife))</f>
        <v>8.5567413962665123E-2</v>
      </c>
      <c r="T316" s="164">
        <f>IF(A19stdlife="n/a","n/a",IF(T$3&gt;(A19stdlife+$E316),(Input!$K$161*(1+rvanilla)^0.5)-SUM($K316:S316),(Input!$K$161*(1+rvanilla)^0.5)/A19stdlife))</f>
        <v>8.5567413962665123E-2</v>
      </c>
      <c r="U316" s="164">
        <f>IF(A19stdlife="n/a","n/a",IF(U$3&gt;(A19stdlife+$E316),(Input!$K$161*(1+rvanilla)^0.5)-SUM($K316:T316),(Input!$K$161*(1+rvanilla)^0.5)/A19stdlife))</f>
        <v>8.5567413962665123E-2</v>
      </c>
      <c r="V316" s="164">
        <f>IF(A19stdlife="n/a","n/a",IF(V$3&gt;(A19stdlife+$E316),(Input!$K$161*(1+rvanilla)^0.5)-SUM($K316:U316),(Input!$K$161*(1+rvanilla)^0.5)/A19stdlife))</f>
        <v>8.5567413962665123E-2</v>
      </c>
      <c r="W316" s="164">
        <f>IF(A19stdlife="n/a","n/a",IF(W$3&gt;(A19stdlife+$E316),(Input!$K$161*(1+rvanilla)^0.5)-SUM($K316:V316),(Input!$K$161*(1+rvanilla)^0.5)/A19stdlife))</f>
        <v>8.5567413962665123E-2</v>
      </c>
      <c r="X316" s="164">
        <f>IF(A19stdlife="n/a","n/a",IF(X$3&gt;(A19stdlife+$E316),(Input!$K$161*(1+rvanilla)^0.5)-SUM($K316:W316),(Input!$K$161*(1+rvanilla)^0.5)/A19stdlife))</f>
        <v>8.5567413962665123E-2</v>
      </c>
      <c r="Y316" s="164">
        <f>IF(A19stdlife="n/a","n/a",IF(Y$3&gt;(A19stdlife+$E316),(Input!$K$161*(1+rvanilla)^0.5)-SUM($K316:X316),(Input!$K$161*(1+rvanilla)^0.5)/A19stdlife))</f>
        <v>8.5567413962665123E-2</v>
      </c>
      <c r="Z316" s="164">
        <f>IF(A19stdlife="n/a","n/a",IF(Z$3&gt;(A19stdlife+$E316),(Input!$K$161*(1+rvanilla)^0.5)-SUM($K316:Y316),(Input!$K$161*(1+rvanilla)^0.5)/A19stdlife))</f>
        <v>8.5567413962665123E-2</v>
      </c>
      <c r="AA316" s="164">
        <f>IF(A19stdlife="n/a","n/a",IF(AA$3&gt;(A19stdlife+$E316),(Input!$K$161*(1+rvanilla)^0.5)-SUM($K316:Z316),(Input!$K$161*(1+rvanilla)^0.5)/A19stdlife))</f>
        <v>8.5567413962665123E-2</v>
      </c>
      <c r="AB316" s="164">
        <f>IF(A19stdlife="n/a","n/a",IF(AB$3&gt;(A19stdlife+$E316),(Input!$K$161*(1+rvanilla)^0.5)-SUM($K316:AA316),(Input!$K$161*(1+rvanilla)^0.5)/A19stdlife))</f>
        <v>8.5567413962665123E-2</v>
      </c>
      <c r="AC316" s="164">
        <f>IF(A19stdlife="n/a","n/a",IF(AC$3&gt;(A19stdlife+$E316),(Input!$K$161*(1+rvanilla)^0.5)-SUM($K316:AB316),(Input!$K$161*(1+rvanilla)^0.5)/A19stdlife))</f>
        <v>3.7583086593979909E-2</v>
      </c>
      <c r="AD316" s="164">
        <f>IF(A19stdlife="n/a","n/a",IF(AD$3&gt;(A19stdlife+$E316),(Input!$K$161*(1+rvanilla)^0.5)-SUM($K316:AC316),(Input!$K$161*(1+rvanilla)^0.5)/A19stdlife))</f>
        <v>0</v>
      </c>
      <c r="AE316" s="164">
        <f>IF(A19stdlife="n/a","n/a",IF(AE$3&gt;(A19stdlife+$E316),(Input!$K$161*(1+rvanilla)^0.5)-SUM($K316:AD316),(Input!$K$161*(1+rvanilla)^0.5)/A19stdlife))</f>
        <v>0</v>
      </c>
      <c r="AF316" s="164">
        <f>IF(A19stdlife="n/a","n/a",IF(AF$3&gt;(A19stdlife+$E316),(Input!$K$161*(1+rvanilla)^0.5)-SUM($K316:AE316),(Input!$K$161*(1+rvanilla)^0.5)/A19stdlife))</f>
        <v>0</v>
      </c>
      <c r="AG316" s="164">
        <f>IF(A19stdlife="n/a","n/a",IF(AG$3&gt;(A19stdlife+$E316),(Input!$K$161*(1+rvanilla)^0.5)-SUM($K316:AF316),(Input!$K$161*(1+rvanilla)^0.5)/A19stdlife))</f>
        <v>0</v>
      </c>
      <c r="AH316" s="164">
        <f>IF(A19stdlife="n/a","n/a",IF(AH$3&gt;(A19stdlife+$E316),(Input!$K$161*(1+rvanilla)^0.5)-SUM($K316:AG316),(Input!$K$161*(1+rvanilla)^0.5)/A19stdlife))</f>
        <v>0</v>
      </c>
      <c r="AI316" s="164">
        <f>IF(A19stdlife="n/a","n/a",IF(AI$3&gt;(A19stdlife+$E316),(Input!$K$161*(1+rvanilla)^0.5)-SUM($K316:AH316),(Input!$K$161*(1+rvanilla)^0.5)/A19stdlife))</f>
        <v>0</v>
      </c>
      <c r="AJ316" s="164">
        <f>IF(A19stdlife="n/a","n/a",IF(AJ$3&gt;(A19stdlife+$E316),(Input!$K$161*(1+rvanilla)^0.5)-SUM($K316:AI316),(Input!$K$161*(1+rvanilla)^0.5)/A19stdlife))</f>
        <v>0</v>
      </c>
      <c r="AK316" s="164">
        <f>IF(A19stdlife="n/a","n/a",IF(AK$3&gt;(A19stdlife+$E316),(Input!$K$161*(1+rvanilla)^0.5)-SUM($K316:AJ316),(Input!$K$161*(1+rvanilla)^0.5)/A19stdlife))</f>
        <v>0</v>
      </c>
      <c r="AL316" s="164">
        <f>IF(A19stdlife="n/a","n/a",IF(AL$3&gt;(A19stdlife+$E316),(Input!$K$161*(1+rvanilla)^0.5)-SUM($K316:AK316),(Input!$K$161*(1+rvanilla)^0.5)/A19stdlife))</f>
        <v>0</v>
      </c>
      <c r="AM316" s="164">
        <f>IF(A19stdlife="n/a","n/a",IF(AM$3&gt;(A19stdlife+$E316),(Input!$K$161*(1+rvanilla)^0.5)-SUM($K316:AL316),(Input!$K$161*(1+rvanilla)^0.5)/A19stdlife))</f>
        <v>0</v>
      </c>
      <c r="AN316" s="164">
        <f>IF(A19stdlife="n/a","n/a",IF(AN$3&gt;(A19stdlife+$E316),(Input!$K$161*(1+rvanilla)^0.5)-SUM($K316:AM316),(Input!$K$161*(1+rvanilla)^0.5)/A19stdlife))</f>
        <v>0</v>
      </c>
      <c r="AO316" s="164">
        <f>IF(A19stdlife="n/a","n/a",IF(AO$3&gt;(A19stdlife+$E316),(Input!$K$161*(1+rvanilla)^0.5)-SUM($K316:AN316),(Input!$K$161*(1+rvanilla)^0.5)/A19stdlife))</f>
        <v>0</v>
      </c>
      <c r="AP316" s="164">
        <f>IF(A19stdlife="n/a","n/a",IF(AP$3&gt;(A19stdlife+$E316),(Input!$K$161*(1+rvanilla)^0.5)-SUM($K316:AO316),(Input!$K$161*(1+rvanilla)^0.5)/A19stdlife))</f>
        <v>0</v>
      </c>
      <c r="AQ316" s="164">
        <f>IF(A19stdlife="n/a","n/a",IF(AQ$3&gt;(A19stdlife+$E316),(Input!$K$161*(1+rvanilla)^0.5)-SUM($K316:AP316),(Input!$K$161*(1+rvanilla)^0.5)/A19stdlife))</f>
        <v>0</v>
      </c>
      <c r="AR316" s="164">
        <f>IF(A19stdlife="n/a","n/a",IF(AR$3&gt;(A19stdlife+$E316),(Input!$K$161*(1+rvanilla)^0.5)-SUM($K316:AQ316),(Input!$K$161*(1+rvanilla)^0.5)/A19stdlife))</f>
        <v>0</v>
      </c>
      <c r="AS316" s="164">
        <f>IF(A19stdlife="n/a","n/a",IF(AS$3&gt;(A19stdlife+$E316),(Input!$K$161*(1+rvanilla)^0.5)-SUM($K316:AR316),(Input!$K$161*(1+rvanilla)^0.5)/A19stdlife))</f>
        <v>0</v>
      </c>
      <c r="AT316" s="164">
        <f>IF(A19stdlife="n/a","n/a",IF(AT$3&gt;(A19stdlife+$E316),(Input!$K$161*(1+rvanilla)^0.5)-SUM($K316:AS316),(Input!$K$161*(1+rvanilla)^0.5)/A19stdlife))</f>
        <v>0</v>
      </c>
      <c r="AU316" s="164">
        <f>IF(A19stdlife="n/a","n/a",IF(AU$3&gt;(A19stdlife+$E316),(Input!$K$161*(1+rvanilla)^0.5)-SUM($K316:AT316),(Input!$K$161*(1+rvanilla)^0.5)/A19stdlife))</f>
        <v>0</v>
      </c>
      <c r="AV316" s="164">
        <f>IF(A19stdlife="n/a","n/a",IF(AV$3&gt;(A19stdlife+$E316),(Input!$K$161*(1+rvanilla)^0.5)-SUM($K316:AU316),(Input!$K$161*(1+rvanilla)^0.5)/A19stdlife))</f>
        <v>0</v>
      </c>
      <c r="AW316" s="164">
        <f>IF(A19stdlife="n/a","n/a",IF(AW$3&gt;(A19stdlife+$E316),(Input!$K$161*(1+rvanilla)^0.5)-SUM($K316:AV316),(Input!$K$161*(1+rvanilla)^0.5)/A19stdlife))</f>
        <v>0</v>
      </c>
      <c r="AX316" s="164">
        <f>IF(A19stdlife="n/a","n/a",IF(AX$3&gt;(A19stdlife+$E316),(Input!$K$161*(1+rvanilla)^0.5)-SUM($K316:AW316),(Input!$K$161*(1+rvanilla)^0.5)/A19stdlife))</f>
        <v>0</v>
      </c>
      <c r="AY316" s="164">
        <f>IF(A19stdlife="n/a","n/a",IF(AY$3&gt;(A19stdlife+$E316),(Input!$K$161*(1+rvanilla)^0.5)-SUM($K316:AX316),(Input!$K$161*(1+rvanilla)^0.5)/A19stdlife))</f>
        <v>0</v>
      </c>
      <c r="AZ316" s="164">
        <f>IF(A19stdlife="n/a","n/a",IF(AZ$3&gt;(A19stdlife+$E316),(Input!$K$161*(1+rvanilla)^0.5)-SUM($K316:AY316),(Input!$K$161*(1+rvanilla)^0.5)/A19stdlife))</f>
        <v>0</v>
      </c>
      <c r="BA316" s="164">
        <f>IF(A19stdlife="n/a","n/a",IF(BA$3&gt;(A19stdlife+$E316),(Input!$K$161*(1+rvanilla)^0.5)-SUM($K316:AZ316),(Input!$K$161*(1+rvanilla)^0.5)/A19stdlife))</f>
        <v>0</v>
      </c>
      <c r="BB316" s="164">
        <f>IF(A19stdlife="n/a","n/a",IF(BB$3&gt;(A19stdlife+$E316),(Input!$K$161*(1+rvanilla)^0.5)-SUM($K316:BA316),(Input!$K$161*(1+rvanilla)^0.5)/A19stdlife))</f>
        <v>0</v>
      </c>
      <c r="BC316" s="164">
        <f>IF(A19stdlife="n/a","n/a",IF(BC$3&gt;(A19stdlife+$E316),(Input!$K$161*(1+rvanilla)^0.5)-SUM($K316:BB316),(Input!$K$161*(1+rvanilla)^0.5)/A19stdlife))</f>
        <v>0</v>
      </c>
      <c r="BD316" s="164">
        <f>IF(A19stdlife="n/a","n/a",IF(BD$3&gt;(A19stdlife+$E316),(Input!$K$161*(1+rvanilla)^0.5)-SUM($K316:BC316),(Input!$K$161*(1+rvanilla)^0.5)/A19stdlife))</f>
        <v>0</v>
      </c>
      <c r="BE316" s="164">
        <f>IF(A19stdlife="n/a","n/a",IF(BE$3&gt;(A19stdlife+$E316),(Input!$K$161*(1+rvanilla)^0.5)-SUM($K316:BD316),(Input!$K$161*(1+rvanilla)^0.5)/A19stdlife))</f>
        <v>0</v>
      </c>
      <c r="BF316" s="164">
        <f>IF(A19stdlife="n/a","n/a",IF(BF$3&gt;(A19stdlife+$E316),(Input!$K$161*(1+rvanilla)^0.5)-SUM($K316:BE316),(Input!$K$161*(1+rvanilla)^0.5)/A19stdlife))</f>
        <v>0</v>
      </c>
      <c r="BG316" s="164">
        <f>IF(A19stdlife="n/a","n/a",IF(BG$3&gt;(A19stdlife+$E316),(Input!$K$161*(1+rvanilla)^0.5)-SUM($K316:BF316),(Input!$K$161*(1+rvanilla)^0.5)/A19stdlife))</f>
        <v>0</v>
      </c>
      <c r="BH316" s="164">
        <f>IF(A19stdlife="n/a","n/a",IF(BH$3&gt;(A19stdlife+$E316),(Input!$K$161*(1+rvanilla)^0.5)-SUM($K316:BG316),(Input!$K$161*(1+rvanilla)^0.5)/A19stdlife))</f>
        <v>0</v>
      </c>
      <c r="BI316" s="164">
        <f>IF(A19stdlife="n/a","n/a",IF(BI$3&gt;(A19stdlife+$E316),(Input!$K$161*(1+rvanilla)^0.5)-SUM($K316:BH316),(Input!$K$161*(1+rvanilla)^0.5)/A19stdlife))</f>
        <v>0</v>
      </c>
      <c r="BJ316" s="18"/>
      <c r="BK316" s="18"/>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idden="1" outlineLevel="2">
      <c r="A317" s="18"/>
      <c r="B317" s="18"/>
      <c r="C317" s="36"/>
      <c r="D317" s="479"/>
      <c r="E317" s="283">
        <v>6</v>
      </c>
      <c r="F317" s="38"/>
      <c r="G317" s="391"/>
      <c r="H317" s="308"/>
      <c r="I317" s="308"/>
      <c r="J317" s="308"/>
      <c r="K317" s="308"/>
      <c r="L317" s="307"/>
      <c r="M317" s="164">
        <f>IF(A19stdlife="n/a","n/a",IF(M$3&gt;(A19stdlife+$E317),(Input!$L$161*(1+rvanilla)^0.5)-SUM($L317:L317),(Input!$L$161*(1+rvanilla)^0.5)/A19stdlife))</f>
        <v>0</v>
      </c>
      <c r="N317" s="164">
        <f>IF(A19stdlife="n/a","n/a",IF(N$3&gt;(A19stdlife+$E317),(Input!$L$161*(1+rvanilla)^0.5)-SUM($L317:M317),(Input!$L$161*(1+rvanilla)^0.5)/A19stdlife))</f>
        <v>0</v>
      </c>
      <c r="O317" s="164">
        <f>IF(A19stdlife="n/a","n/a",IF(O$3&gt;(A19stdlife+$E317),(Input!$L$161*(1+rvanilla)^0.5)-SUM($L317:N317),(Input!$L$161*(1+rvanilla)^0.5)/A19stdlife))</f>
        <v>0</v>
      </c>
      <c r="P317" s="164">
        <f>IF(A19stdlife="n/a","n/a",IF(P$3&gt;(A19stdlife+$E317),(Input!$L$161*(1+rvanilla)^0.5)-SUM($L317:O317),(Input!$L$161*(1+rvanilla)^0.5)/A19stdlife))</f>
        <v>0</v>
      </c>
      <c r="Q317" s="164">
        <f>IF(A19stdlife="n/a","n/a",IF(Q$3&gt;(A19stdlife+$E317),(Input!$L$161*(1+rvanilla)^0.5)-SUM($L317:P317),(Input!$L$161*(1+rvanilla)^0.5)/A19stdlife))</f>
        <v>0</v>
      </c>
      <c r="R317" s="164">
        <f>IF(A19stdlife="n/a","n/a",IF(R$3&gt;(A19stdlife+$E317),(Input!$L$161*(1+rvanilla)^0.5)-SUM($L317:Q317),(Input!$L$161*(1+rvanilla)^0.5)/A19stdlife))</f>
        <v>0</v>
      </c>
      <c r="S317" s="164">
        <f>IF(A19stdlife="n/a","n/a",IF(S$3&gt;(A19stdlife+$E317),(Input!$L$161*(1+rvanilla)^0.5)-SUM($L317:R317),(Input!$L$161*(1+rvanilla)^0.5)/A19stdlife))</f>
        <v>0</v>
      </c>
      <c r="T317" s="164">
        <f>IF(A19stdlife="n/a","n/a",IF(T$3&gt;(A19stdlife+$E317),(Input!$L$161*(1+rvanilla)^0.5)-SUM($L317:S317),(Input!$L$161*(1+rvanilla)^0.5)/A19stdlife))</f>
        <v>0</v>
      </c>
      <c r="U317" s="164">
        <f>IF(A19stdlife="n/a","n/a",IF(U$3&gt;(A19stdlife+$E317),(Input!$L$161*(1+rvanilla)^0.5)-SUM($L317:T317),(Input!$L$161*(1+rvanilla)^0.5)/A19stdlife))</f>
        <v>0</v>
      </c>
      <c r="V317" s="164">
        <f>IF(A19stdlife="n/a","n/a",IF(V$3&gt;(A19stdlife+$E317),(Input!$L$161*(1+rvanilla)^0.5)-SUM($L317:U317),(Input!$L$161*(1+rvanilla)^0.5)/A19stdlife))</f>
        <v>0</v>
      </c>
      <c r="W317" s="164">
        <f>IF(A19stdlife="n/a","n/a",IF(W$3&gt;(A19stdlife+$E317),(Input!$L$161*(1+rvanilla)^0.5)-SUM($L317:V317),(Input!$L$161*(1+rvanilla)^0.5)/A19stdlife))</f>
        <v>0</v>
      </c>
      <c r="X317" s="164">
        <f>IF(A19stdlife="n/a","n/a",IF(X$3&gt;(A19stdlife+$E317),(Input!$L$161*(1+rvanilla)^0.5)-SUM($L317:W317),(Input!$L$161*(1+rvanilla)^0.5)/A19stdlife))</f>
        <v>0</v>
      </c>
      <c r="Y317" s="164">
        <f>IF(A19stdlife="n/a","n/a",IF(Y$3&gt;(A19stdlife+$E317),(Input!$L$161*(1+rvanilla)^0.5)-SUM($L317:X317),(Input!$L$161*(1+rvanilla)^0.5)/A19stdlife))</f>
        <v>0</v>
      </c>
      <c r="Z317" s="164">
        <f>IF(A19stdlife="n/a","n/a",IF(Z$3&gt;(A19stdlife+$E317),(Input!$L$161*(1+rvanilla)^0.5)-SUM($L317:Y317),(Input!$L$161*(1+rvanilla)^0.5)/A19stdlife))</f>
        <v>0</v>
      </c>
      <c r="AA317" s="164">
        <f>IF(A19stdlife="n/a","n/a",IF(AA$3&gt;(A19stdlife+$E317),(Input!$L$161*(1+rvanilla)^0.5)-SUM($L317:Z317),(Input!$L$161*(1+rvanilla)^0.5)/A19stdlife))</f>
        <v>0</v>
      </c>
      <c r="AB317" s="164">
        <f>IF(A19stdlife="n/a","n/a",IF(AB$3&gt;(A19stdlife+$E317),(Input!$L$161*(1+rvanilla)^0.5)-SUM($L317:AA317),(Input!$L$161*(1+rvanilla)^0.5)/A19stdlife))</f>
        <v>0</v>
      </c>
      <c r="AC317" s="164">
        <f>IF(A19stdlife="n/a","n/a",IF(AC$3&gt;(A19stdlife+$E317),(Input!$L$161*(1+rvanilla)^0.5)-SUM($L317:AB317),(Input!$L$161*(1+rvanilla)^0.5)/A19stdlife))</f>
        <v>0</v>
      </c>
      <c r="AD317" s="164">
        <f>IF(A19stdlife="n/a","n/a",IF(AD$3&gt;(A19stdlife+$E317),(Input!$L$161*(1+rvanilla)^0.5)-SUM($L317:AC317),(Input!$L$161*(1+rvanilla)^0.5)/A19stdlife))</f>
        <v>0</v>
      </c>
      <c r="AE317" s="164">
        <f>IF(A19stdlife="n/a","n/a",IF(AE$3&gt;(A19stdlife+$E317),(Input!$L$161*(1+rvanilla)^0.5)-SUM($L317:AD317),(Input!$L$161*(1+rvanilla)^0.5)/A19stdlife))</f>
        <v>0</v>
      </c>
      <c r="AF317" s="164">
        <f>IF(A19stdlife="n/a","n/a",IF(AF$3&gt;(A19stdlife+$E317),(Input!$L$161*(1+rvanilla)^0.5)-SUM($L317:AE317),(Input!$L$161*(1+rvanilla)^0.5)/A19stdlife))</f>
        <v>0</v>
      </c>
      <c r="AG317" s="164">
        <f>IF(A19stdlife="n/a","n/a",IF(AG$3&gt;(A19stdlife+$E317),(Input!$L$161*(1+rvanilla)^0.5)-SUM($L317:AF317),(Input!$L$161*(1+rvanilla)^0.5)/A19stdlife))</f>
        <v>0</v>
      </c>
      <c r="AH317" s="164">
        <f>IF(A19stdlife="n/a","n/a",IF(AH$3&gt;(A19stdlife+$E317),(Input!$L$161*(1+rvanilla)^0.5)-SUM($L317:AG317),(Input!$L$161*(1+rvanilla)^0.5)/A19stdlife))</f>
        <v>0</v>
      </c>
      <c r="AI317" s="164">
        <f>IF(A19stdlife="n/a","n/a",IF(AI$3&gt;(A19stdlife+$E317),(Input!$L$161*(1+rvanilla)^0.5)-SUM($L317:AH317),(Input!$L$161*(1+rvanilla)^0.5)/A19stdlife))</f>
        <v>0</v>
      </c>
      <c r="AJ317" s="164">
        <f>IF(A19stdlife="n/a","n/a",IF(AJ$3&gt;(A19stdlife+$E317),(Input!$L$161*(1+rvanilla)^0.5)-SUM($L317:AI317),(Input!$L$161*(1+rvanilla)^0.5)/A19stdlife))</f>
        <v>0</v>
      </c>
      <c r="AK317" s="164">
        <f>IF(A19stdlife="n/a","n/a",IF(AK$3&gt;(A19stdlife+$E317),(Input!$L$161*(1+rvanilla)^0.5)-SUM($L317:AJ317),(Input!$L$161*(1+rvanilla)^0.5)/A19stdlife))</f>
        <v>0</v>
      </c>
      <c r="AL317" s="164">
        <f>IF(A19stdlife="n/a","n/a",IF(AL$3&gt;(A19stdlife+$E317),(Input!$L$161*(1+rvanilla)^0.5)-SUM($L317:AK317),(Input!$L$161*(1+rvanilla)^0.5)/A19stdlife))</f>
        <v>0</v>
      </c>
      <c r="AM317" s="164">
        <f>IF(A19stdlife="n/a","n/a",IF(AM$3&gt;(A19stdlife+$E317),(Input!$L$161*(1+rvanilla)^0.5)-SUM($L317:AL317),(Input!$L$161*(1+rvanilla)^0.5)/A19stdlife))</f>
        <v>0</v>
      </c>
      <c r="AN317" s="164">
        <f>IF(A19stdlife="n/a","n/a",IF(AN$3&gt;(A19stdlife+$E317),(Input!$L$161*(1+rvanilla)^0.5)-SUM($L317:AM317),(Input!$L$161*(1+rvanilla)^0.5)/A19stdlife))</f>
        <v>0</v>
      </c>
      <c r="AO317" s="164">
        <f>IF(A19stdlife="n/a","n/a",IF(AO$3&gt;(A19stdlife+$E317),(Input!$L$161*(1+rvanilla)^0.5)-SUM($L317:AN317),(Input!$L$161*(1+rvanilla)^0.5)/A19stdlife))</f>
        <v>0</v>
      </c>
      <c r="AP317" s="164">
        <f>IF(A19stdlife="n/a","n/a",IF(AP$3&gt;(A19stdlife+$E317),(Input!$L$161*(1+rvanilla)^0.5)-SUM($L317:AO317),(Input!$L$161*(1+rvanilla)^0.5)/A19stdlife))</f>
        <v>0</v>
      </c>
      <c r="AQ317" s="164">
        <f>IF(A19stdlife="n/a","n/a",IF(AQ$3&gt;(A19stdlife+$E317),(Input!$L$161*(1+rvanilla)^0.5)-SUM($L317:AP317),(Input!$L$161*(1+rvanilla)^0.5)/A19stdlife))</f>
        <v>0</v>
      </c>
      <c r="AR317" s="164">
        <f>IF(A19stdlife="n/a","n/a",IF(AR$3&gt;(A19stdlife+$E317),(Input!$L$161*(1+rvanilla)^0.5)-SUM($L317:AQ317),(Input!$L$161*(1+rvanilla)^0.5)/A19stdlife))</f>
        <v>0</v>
      </c>
      <c r="AS317" s="164">
        <f>IF(A19stdlife="n/a","n/a",IF(AS$3&gt;(A19stdlife+$E317),(Input!$L$161*(1+rvanilla)^0.5)-SUM($L317:AR317),(Input!$L$161*(1+rvanilla)^0.5)/A19stdlife))</f>
        <v>0</v>
      </c>
      <c r="AT317" s="164">
        <f>IF(A19stdlife="n/a","n/a",IF(AT$3&gt;(A19stdlife+$E317),(Input!$L$161*(1+rvanilla)^0.5)-SUM($L317:AS317),(Input!$L$161*(1+rvanilla)^0.5)/A19stdlife))</f>
        <v>0</v>
      </c>
      <c r="AU317" s="164">
        <f>IF(A19stdlife="n/a","n/a",IF(AU$3&gt;(A19stdlife+$E317),(Input!$L$161*(1+rvanilla)^0.5)-SUM($L317:AT317),(Input!$L$161*(1+rvanilla)^0.5)/A19stdlife))</f>
        <v>0</v>
      </c>
      <c r="AV317" s="164">
        <f>IF(A19stdlife="n/a","n/a",IF(AV$3&gt;(A19stdlife+$E317),(Input!$L$161*(1+rvanilla)^0.5)-SUM($L317:AU317),(Input!$L$161*(1+rvanilla)^0.5)/A19stdlife))</f>
        <v>0</v>
      </c>
      <c r="AW317" s="164">
        <f>IF(A19stdlife="n/a","n/a",IF(AW$3&gt;(A19stdlife+$E317),(Input!$L$161*(1+rvanilla)^0.5)-SUM($L317:AV317),(Input!$L$161*(1+rvanilla)^0.5)/A19stdlife))</f>
        <v>0</v>
      </c>
      <c r="AX317" s="164">
        <f>IF(A19stdlife="n/a","n/a",IF(AX$3&gt;(A19stdlife+$E317),(Input!$L$161*(1+rvanilla)^0.5)-SUM($L317:AW317),(Input!$L$161*(1+rvanilla)^0.5)/A19stdlife))</f>
        <v>0</v>
      </c>
      <c r="AY317" s="164">
        <f>IF(A19stdlife="n/a","n/a",IF(AY$3&gt;(A19stdlife+$E317),(Input!$L$161*(1+rvanilla)^0.5)-SUM($L317:AX317),(Input!$L$161*(1+rvanilla)^0.5)/A19stdlife))</f>
        <v>0</v>
      </c>
      <c r="AZ317" s="164">
        <f>IF(A19stdlife="n/a","n/a",IF(AZ$3&gt;(A19stdlife+$E317),(Input!$L$161*(1+rvanilla)^0.5)-SUM($L317:AY317),(Input!$L$161*(1+rvanilla)^0.5)/A19stdlife))</f>
        <v>0</v>
      </c>
      <c r="BA317" s="164">
        <f>IF(A19stdlife="n/a","n/a",IF(BA$3&gt;(A19stdlife+$E317),(Input!$L$161*(1+rvanilla)^0.5)-SUM($L317:AZ317),(Input!$L$161*(1+rvanilla)^0.5)/A19stdlife))</f>
        <v>0</v>
      </c>
      <c r="BB317" s="164">
        <f>IF(A19stdlife="n/a","n/a",IF(BB$3&gt;(A19stdlife+$E317),(Input!$L$161*(1+rvanilla)^0.5)-SUM($L317:BA317),(Input!$L$161*(1+rvanilla)^0.5)/A19stdlife))</f>
        <v>0</v>
      </c>
      <c r="BC317" s="164">
        <f>IF(A19stdlife="n/a","n/a",IF(BC$3&gt;(A19stdlife+$E317),(Input!$L$161*(1+rvanilla)^0.5)-SUM($L317:BB317),(Input!$L$161*(1+rvanilla)^0.5)/A19stdlife))</f>
        <v>0</v>
      </c>
      <c r="BD317" s="164">
        <f>IF(A19stdlife="n/a","n/a",IF(BD$3&gt;(A19stdlife+$E317),(Input!$L$161*(1+rvanilla)^0.5)-SUM($L317:BC317),(Input!$L$161*(1+rvanilla)^0.5)/A19stdlife))</f>
        <v>0</v>
      </c>
      <c r="BE317" s="164">
        <f>IF(A19stdlife="n/a","n/a",IF(BE$3&gt;(A19stdlife+$E317),(Input!$L$161*(1+rvanilla)^0.5)-SUM($L317:BD317),(Input!$L$161*(1+rvanilla)^0.5)/A19stdlife))</f>
        <v>0</v>
      </c>
      <c r="BF317" s="164">
        <f>IF(A19stdlife="n/a","n/a",IF(BF$3&gt;(A19stdlife+$E317),(Input!$L$161*(1+rvanilla)^0.5)-SUM($L317:BE317),(Input!$L$161*(1+rvanilla)^0.5)/A19stdlife))</f>
        <v>0</v>
      </c>
      <c r="BG317" s="164">
        <f>IF(A19stdlife="n/a","n/a",IF(BG$3&gt;(A19stdlife+$E317),(Input!$L$161*(1+rvanilla)^0.5)-SUM($L317:BF317),(Input!$L$161*(1+rvanilla)^0.5)/A19stdlife))</f>
        <v>0</v>
      </c>
      <c r="BH317" s="164">
        <f>IF(A19stdlife="n/a","n/a",IF(BH$3&gt;(A19stdlife+$E317),(Input!$L$161*(1+rvanilla)^0.5)-SUM($L317:BG317),(Input!$L$161*(1+rvanilla)^0.5)/A19stdlife))</f>
        <v>0</v>
      </c>
      <c r="BI317" s="164">
        <f>IF(A19stdlife="n/a","n/a",IF(BI$3&gt;(A19stdlife+$E317),(Input!$L$161*(1+rvanilla)^0.5)-SUM($L317:BH317),(Input!$L$161*(1+rvanilla)^0.5)/A19stdlife))</f>
        <v>0</v>
      </c>
      <c r="BJ317" s="18"/>
      <c r="BK317" s="18"/>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idden="1" outlineLevel="2">
      <c r="A318" s="18"/>
      <c r="B318" s="18"/>
      <c r="C318" s="36"/>
      <c r="D318" s="479"/>
      <c r="E318" s="283">
        <v>7</v>
      </c>
      <c r="F318" s="38"/>
      <c r="G318" s="391"/>
      <c r="H318" s="308"/>
      <c r="I318" s="308"/>
      <c r="J318" s="308"/>
      <c r="K318" s="308"/>
      <c r="L318" s="308"/>
      <c r="M318" s="307"/>
      <c r="N318" s="164">
        <f>IF(A19stdlife="n/a","n/a",IF(N$3&gt;(A19stdlife+$E318),(Input!$M$161*(1+rvanilla)^0.5)-SUM($M318:M318),(Input!$M$161*(1+rvanilla)^0.5)/A19stdlife))</f>
        <v>0</v>
      </c>
      <c r="O318" s="164">
        <f>IF(A19stdlife="n/a","n/a",IF(O$3&gt;(A19stdlife+$E318),(Input!$M$161*(1+rvanilla)^0.5)-SUM($M318:N318),(Input!$M$161*(1+rvanilla)^0.5)/A19stdlife))</f>
        <v>0</v>
      </c>
      <c r="P318" s="164">
        <f>IF(A19stdlife="n/a","n/a",IF(P$3&gt;(A19stdlife+$E318),(Input!$M$161*(1+rvanilla)^0.5)-SUM($M318:O318),(Input!$M$161*(1+rvanilla)^0.5)/A19stdlife))</f>
        <v>0</v>
      </c>
      <c r="Q318" s="164">
        <f>IF(A19stdlife="n/a","n/a",IF(Q$3&gt;(A19stdlife+$E318),(Input!$M$161*(1+rvanilla)^0.5)-SUM($M318:P318),(Input!$M$161*(1+rvanilla)^0.5)/A19stdlife))</f>
        <v>0</v>
      </c>
      <c r="R318" s="164">
        <f>IF(A19stdlife="n/a","n/a",IF(R$3&gt;(A19stdlife+$E318),(Input!$M$161*(1+rvanilla)^0.5)-SUM($M318:Q318),(Input!$M$161*(1+rvanilla)^0.5)/A19stdlife))</f>
        <v>0</v>
      </c>
      <c r="S318" s="164">
        <f>IF(A19stdlife="n/a","n/a",IF(S$3&gt;(A19stdlife+$E318),(Input!$M$161*(1+rvanilla)^0.5)-SUM($M318:R318),(Input!$M$161*(1+rvanilla)^0.5)/A19stdlife))</f>
        <v>0</v>
      </c>
      <c r="T318" s="164">
        <f>IF(A19stdlife="n/a","n/a",IF(T$3&gt;(A19stdlife+$E318),(Input!$M$161*(1+rvanilla)^0.5)-SUM($M318:S318),(Input!$M$161*(1+rvanilla)^0.5)/A19stdlife))</f>
        <v>0</v>
      </c>
      <c r="U318" s="164">
        <f>IF(A19stdlife="n/a","n/a",IF(U$3&gt;(A19stdlife+$E318),(Input!$M$161*(1+rvanilla)^0.5)-SUM($M318:T318),(Input!$M$161*(1+rvanilla)^0.5)/A19stdlife))</f>
        <v>0</v>
      </c>
      <c r="V318" s="164">
        <f>IF(A19stdlife="n/a","n/a",IF(V$3&gt;(A19stdlife+$E318),(Input!$M$161*(1+rvanilla)^0.5)-SUM($M318:U318),(Input!$M$161*(1+rvanilla)^0.5)/A19stdlife))</f>
        <v>0</v>
      </c>
      <c r="W318" s="164">
        <f>IF(A19stdlife="n/a","n/a",IF(W$3&gt;(A19stdlife+$E318),(Input!$M$161*(1+rvanilla)^0.5)-SUM($M318:V318),(Input!$M$161*(1+rvanilla)^0.5)/A19stdlife))</f>
        <v>0</v>
      </c>
      <c r="X318" s="164">
        <f>IF(A19stdlife="n/a","n/a",IF(X$3&gt;(A19stdlife+$E318),(Input!$M$161*(1+rvanilla)^0.5)-SUM($M318:W318),(Input!$M$161*(1+rvanilla)^0.5)/A19stdlife))</f>
        <v>0</v>
      </c>
      <c r="Y318" s="164">
        <f>IF(A19stdlife="n/a","n/a",IF(Y$3&gt;(A19stdlife+$E318),(Input!$M$161*(1+rvanilla)^0.5)-SUM($M318:X318),(Input!$M$161*(1+rvanilla)^0.5)/A19stdlife))</f>
        <v>0</v>
      </c>
      <c r="Z318" s="164">
        <f>IF(A19stdlife="n/a","n/a",IF(Z$3&gt;(A19stdlife+$E318),(Input!$M$161*(1+rvanilla)^0.5)-SUM($M318:Y318),(Input!$M$161*(1+rvanilla)^0.5)/A19stdlife))</f>
        <v>0</v>
      </c>
      <c r="AA318" s="164">
        <f>IF(A19stdlife="n/a","n/a",IF(AA$3&gt;(A19stdlife+$E318),(Input!$M$161*(1+rvanilla)^0.5)-SUM($M318:Z318),(Input!$M$161*(1+rvanilla)^0.5)/A19stdlife))</f>
        <v>0</v>
      </c>
      <c r="AB318" s="164">
        <f>IF(A19stdlife="n/a","n/a",IF(AB$3&gt;(A19stdlife+$E318),(Input!$M$161*(1+rvanilla)^0.5)-SUM($M318:AA318),(Input!$M$161*(1+rvanilla)^0.5)/A19stdlife))</f>
        <v>0</v>
      </c>
      <c r="AC318" s="164">
        <f>IF(A19stdlife="n/a","n/a",IF(AC$3&gt;(A19stdlife+$E318),(Input!$M$161*(1+rvanilla)^0.5)-SUM($M318:AB318),(Input!$M$161*(1+rvanilla)^0.5)/A19stdlife))</f>
        <v>0</v>
      </c>
      <c r="AD318" s="164">
        <f>IF(A19stdlife="n/a","n/a",IF(AD$3&gt;(A19stdlife+$E318),(Input!$M$161*(1+rvanilla)^0.5)-SUM($M318:AC318),(Input!$M$161*(1+rvanilla)^0.5)/A19stdlife))</f>
        <v>0</v>
      </c>
      <c r="AE318" s="164">
        <f>IF(A19stdlife="n/a","n/a",IF(AE$3&gt;(A19stdlife+$E318),(Input!$M$161*(1+rvanilla)^0.5)-SUM($M318:AD318),(Input!$M$161*(1+rvanilla)^0.5)/A19stdlife))</f>
        <v>0</v>
      </c>
      <c r="AF318" s="164">
        <f>IF(A19stdlife="n/a","n/a",IF(AF$3&gt;(A19stdlife+$E318),(Input!$M$161*(1+rvanilla)^0.5)-SUM($M318:AE318),(Input!$M$161*(1+rvanilla)^0.5)/A19stdlife))</f>
        <v>0</v>
      </c>
      <c r="AG318" s="164">
        <f>IF(A19stdlife="n/a","n/a",IF(AG$3&gt;(A19stdlife+$E318),(Input!$M$161*(1+rvanilla)^0.5)-SUM($M318:AF318),(Input!$M$161*(1+rvanilla)^0.5)/A19stdlife))</f>
        <v>0</v>
      </c>
      <c r="AH318" s="164">
        <f>IF(A19stdlife="n/a","n/a",IF(AH$3&gt;(A19stdlife+$E318),(Input!$M$161*(1+rvanilla)^0.5)-SUM($M318:AG318),(Input!$M$161*(1+rvanilla)^0.5)/A19stdlife))</f>
        <v>0</v>
      </c>
      <c r="AI318" s="164">
        <f>IF(A19stdlife="n/a","n/a",IF(AI$3&gt;(A19stdlife+$E318),(Input!$M$161*(1+rvanilla)^0.5)-SUM($M318:AH318),(Input!$M$161*(1+rvanilla)^0.5)/A19stdlife))</f>
        <v>0</v>
      </c>
      <c r="AJ318" s="164">
        <f>IF(A19stdlife="n/a","n/a",IF(AJ$3&gt;(A19stdlife+$E318),(Input!$M$161*(1+rvanilla)^0.5)-SUM($M318:AI318),(Input!$M$161*(1+rvanilla)^0.5)/A19stdlife))</f>
        <v>0</v>
      </c>
      <c r="AK318" s="164">
        <f>IF(A19stdlife="n/a","n/a",IF(AK$3&gt;(A19stdlife+$E318),(Input!$M$161*(1+rvanilla)^0.5)-SUM($M318:AJ318),(Input!$M$161*(1+rvanilla)^0.5)/A19stdlife))</f>
        <v>0</v>
      </c>
      <c r="AL318" s="164">
        <f>IF(A19stdlife="n/a","n/a",IF(AL$3&gt;(A19stdlife+$E318),(Input!$M$161*(1+rvanilla)^0.5)-SUM($M318:AK318),(Input!$M$161*(1+rvanilla)^0.5)/A19stdlife))</f>
        <v>0</v>
      </c>
      <c r="AM318" s="164">
        <f>IF(A19stdlife="n/a","n/a",IF(AM$3&gt;(A19stdlife+$E318),(Input!$M$161*(1+rvanilla)^0.5)-SUM($M318:AL318),(Input!$M$161*(1+rvanilla)^0.5)/A19stdlife))</f>
        <v>0</v>
      </c>
      <c r="AN318" s="164">
        <f>IF(A19stdlife="n/a","n/a",IF(AN$3&gt;(A19stdlife+$E318),(Input!$M$161*(1+rvanilla)^0.5)-SUM($M318:AM318),(Input!$M$161*(1+rvanilla)^0.5)/A19stdlife))</f>
        <v>0</v>
      </c>
      <c r="AO318" s="164">
        <f>IF(A19stdlife="n/a","n/a",IF(AO$3&gt;(A19stdlife+$E318),(Input!$M$161*(1+rvanilla)^0.5)-SUM($M318:AN318),(Input!$M$161*(1+rvanilla)^0.5)/A19stdlife))</f>
        <v>0</v>
      </c>
      <c r="AP318" s="164">
        <f>IF(A19stdlife="n/a","n/a",IF(AP$3&gt;(A19stdlife+$E318),(Input!$M$161*(1+rvanilla)^0.5)-SUM($M318:AO318),(Input!$M$161*(1+rvanilla)^0.5)/A19stdlife))</f>
        <v>0</v>
      </c>
      <c r="AQ318" s="164">
        <f>IF(A19stdlife="n/a","n/a",IF(AQ$3&gt;(A19stdlife+$E318),(Input!$M$161*(1+rvanilla)^0.5)-SUM($M318:AP318),(Input!$M$161*(1+rvanilla)^0.5)/A19stdlife))</f>
        <v>0</v>
      </c>
      <c r="AR318" s="164">
        <f>IF(A19stdlife="n/a","n/a",IF(AR$3&gt;(A19stdlife+$E318),(Input!$M$161*(1+rvanilla)^0.5)-SUM($M318:AQ318),(Input!$M$161*(1+rvanilla)^0.5)/A19stdlife))</f>
        <v>0</v>
      </c>
      <c r="AS318" s="164">
        <f>IF(A19stdlife="n/a","n/a",IF(AS$3&gt;(A19stdlife+$E318),(Input!$M$161*(1+rvanilla)^0.5)-SUM($M318:AR318),(Input!$M$161*(1+rvanilla)^0.5)/A19stdlife))</f>
        <v>0</v>
      </c>
      <c r="AT318" s="164">
        <f>IF(A19stdlife="n/a","n/a",IF(AT$3&gt;(A19stdlife+$E318),(Input!$M$161*(1+rvanilla)^0.5)-SUM($M318:AS318),(Input!$M$161*(1+rvanilla)^0.5)/A19stdlife))</f>
        <v>0</v>
      </c>
      <c r="AU318" s="164">
        <f>IF(A19stdlife="n/a","n/a",IF(AU$3&gt;(A19stdlife+$E318),(Input!$M$161*(1+rvanilla)^0.5)-SUM($M318:AT318),(Input!$M$161*(1+rvanilla)^0.5)/A19stdlife))</f>
        <v>0</v>
      </c>
      <c r="AV318" s="164">
        <f>IF(A19stdlife="n/a","n/a",IF(AV$3&gt;(A19stdlife+$E318),(Input!$M$161*(1+rvanilla)^0.5)-SUM($M318:AU318),(Input!$M$161*(1+rvanilla)^0.5)/A19stdlife))</f>
        <v>0</v>
      </c>
      <c r="AW318" s="164">
        <f>IF(A19stdlife="n/a","n/a",IF(AW$3&gt;(A19stdlife+$E318),(Input!$M$161*(1+rvanilla)^0.5)-SUM($M318:AV318),(Input!$M$161*(1+rvanilla)^0.5)/A19stdlife))</f>
        <v>0</v>
      </c>
      <c r="AX318" s="164">
        <f>IF(A19stdlife="n/a","n/a",IF(AX$3&gt;(A19stdlife+$E318),(Input!$M$161*(1+rvanilla)^0.5)-SUM($M318:AW318),(Input!$M$161*(1+rvanilla)^0.5)/A19stdlife))</f>
        <v>0</v>
      </c>
      <c r="AY318" s="164">
        <f>IF(A19stdlife="n/a","n/a",IF(AY$3&gt;(A19stdlife+$E318),(Input!$M$161*(1+rvanilla)^0.5)-SUM($M318:AX318),(Input!$M$161*(1+rvanilla)^0.5)/A19stdlife))</f>
        <v>0</v>
      </c>
      <c r="AZ318" s="164">
        <f>IF(A19stdlife="n/a","n/a",IF(AZ$3&gt;(A19stdlife+$E318),(Input!$M$161*(1+rvanilla)^0.5)-SUM($M318:AY318),(Input!$M$161*(1+rvanilla)^0.5)/A19stdlife))</f>
        <v>0</v>
      </c>
      <c r="BA318" s="164">
        <f>IF(A19stdlife="n/a","n/a",IF(BA$3&gt;(A19stdlife+$E318),(Input!$M$161*(1+rvanilla)^0.5)-SUM($M318:AZ318),(Input!$M$161*(1+rvanilla)^0.5)/A19stdlife))</f>
        <v>0</v>
      </c>
      <c r="BB318" s="164">
        <f>IF(A19stdlife="n/a","n/a",IF(BB$3&gt;(A19stdlife+$E318),(Input!$M$161*(1+rvanilla)^0.5)-SUM($M318:BA318),(Input!$M$161*(1+rvanilla)^0.5)/A19stdlife))</f>
        <v>0</v>
      </c>
      <c r="BC318" s="164">
        <f>IF(A19stdlife="n/a","n/a",IF(BC$3&gt;(A19stdlife+$E318),(Input!$M$161*(1+rvanilla)^0.5)-SUM($M318:BB318),(Input!$M$161*(1+rvanilla)^0.5)/A19stdlife))</f>
        <v>0</v>
      </c>
      <c r="BD318" s="164">
        <f>IF(A19stdlife="n/a","n/a",IF(BD$3&gt;(A19stdlife+$E318),(Input!$M$161*(1+rvanilla)^0.5)-SUM($M318:BC318),(Input!$M$161*(1+rvanilla)^0.5)/A19stdlife))</f>
        <v>0</v>
      </c>
      <c r="BE318" s="164">
        <f>IF(A19stdlife="n/a","n/a",IF(BE$3&gt;(A19stdlife+$E318),(Input!$M$161*(1+rvanilla)^0.5)-SUM($M318:BD318),(Input!$M$161*(1+rvanilla)^0.5)/A19stdlife))</f>
        <v>0</v>
      </c>
      <c r="BF318" s="164">
        <f>IF(A19stdlife="n/a","n/a",IF(BF$3&gt;(A19stdlife+$E318),(Input!$M$161*(1+rvanilla)^0.5)-SUM($M318:BE318),(Input!$M$161*(1+rvanilla)^0.5)/A19stdlife))</f>
        <v>0</v>
      </c>
      <c r="BG318" s="164">
        <f>IF(A19stdlife="n/a","n/a",IF(BG$3&gt;(A19stdlife+$E318),(Input!$M$161*(1+rvanilla)^0.5)-SUM($M318:BF318),(Input!$M$161*(1+rvanilla)^0.5)/A19stdlife))</f>
        <v>0</v>
      </c>
      <c r="BH318" s="164">
        <f>IF(A19stdlife="n/a","n/a",IF(BH$3&gt;(A19stdlife+$E318),(Input!$M$161*(1+rvanilla)^0.5)-SUM($M318:BG318),(Input!$M$161*(1+rvanilla)^0.5)/A19stdlife))</f>
        <v>0</v>
      </c>
      <c r="BI318" s="164">
        <f>IF(A19stdlife="n/a","n/a",IF(BI$3&gt;(A19stdlife+$E318),(Input!$M$161*(1+rvanilla)^0.5)-SUM($M318:BH318),(Input!$M$161*(1+rvanilla)^0.5)/A19stdlife))</f>
        <v>0</v>
      </c>
      <c r="BJ318" s="18"/>
      <c r="BK318" s="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idden="1" outlineLevel="2">
      <c r="A319" s="18"/>
      <c r="B319" s="18"/>
      <c r="C319" s="36"/>
      <c r="D319" s="479"/>
      <c r="E319" s="283">
        <v>8</v>
      </c>
      <c r="F319" s="38"/>
      <c r="G319" s="391"/>
      <c r="H319" s="308"/>
      <c r="I319" s="308"/>
      <c r="J319" s="308"/>
      <c r="K319" s="308"/>
      <c r="L319" s="308"/>
      <c r="M319" s="308"/>
      <c r="N319" s="307"/>
      <c r="O319" s="164">
        <f>IF(A19stdlife="n/a","n/a",IF(O$3&gt;(A19stdlife+$E319),(Input!$N$161*(1+rvanilla)^0.5)-SUM($N319:N319),(Input!$N$161*(1+rvanilla)^0.5)/A19stdlife))</f>
        <v>0</v>
      </c>
      <c r="P319" s="164">
        <f>IF(A19stdlife="n/a","n/a",IF(P$3&gt;(A19stdlife+$E319),(Input!$N$161*(1+rvanilla)^0.5)-SUM($N319:O319),(Input!$N$161*(1+rvanilla)^0.5)/A19stdlife))</f>
        <v>0</v>
      </c>
      <c r="Q319" s="164">
        <f>IF(A19stdlife="n/a","n/a",IF(Q$3&gt;(A19stdlife+$E319),(Input!$N$161*(1+rvanilla)^0.5)-SUM($N319:P319),(Input!$N$161*(1+rvanilla)^0.5)/A19stdlife))</f>
        <v>0</v>
      </c>
      <c r="R319" s="164">
        <f>IF(A19stdlife="n/a","n/a",IF(R$3&gt;(A19stdlife+$E319),(Input!$N$161*(1+rvanilla)^0.5)-SUM($N319:Q319),(Input!$N$161*(1+rvanilla)^0.5)/A19stdlife))</f>
        <v>0</v>
      </c>
      <c r="S319" s="164">
        <f>IF(A19stdlife="n/a","n/a",IF(S$3&gt;(A19stdlife+$E319),(Input!$N$161*(1+rvanilla)^0.5)-SUM($N319:R319),(Input!$N$161*(1+rvanilla)^0.5)/A19stdlife))</f>
        <v>0</v>
      </c>
      <c r="T319" s="164">
        <f>IF(A19stdlife="n/a","n/a",IF(T$3&gt;(A19stdlife+$E319),(Input!$N$161*(1+rvanilla)^0.5)-SUM($N319:S319),(Input!$N$161*(1+rvanilla)^0.5)/A19stdlife))</f>
        <v>0</v>
      </c>
      <c r="U319" s="164">
        <f>IF(A19stdlife="n/a","n/a",IF(U$3&gt;(A19stdlife+$E319),(Input!$N$161*(1+rvanilla)^0.5)-SUM($N319:T319),(Input!$N$161*(1+rvanilla)^0.5)/A19stdlife))</f>
        <v>0</v>
      </c>
      <c r="V319" s="164">
        <f>IF(A19stdlife="n/a","n/a",IF(V$3&gt;(A19stdlife+$E319),(Input!$N$161*(1+rvanilla)^0.5)-SUM($N319:U319),(Input!$N$161*(1+rvanilla)^0.5)/A19stdlife))</f>
        <v>0</v>
      </c>
      <c r="W319" s="164">
        <f>IF(A19stdlife="n/a","n/a",IF(W$3&gt;(A19stdlife+$E319),(Input!$N$161*(1+rvanilla)^0.5)-SUM($N319:V319),(Input!$N$161*(1+rvanilla)^0.5)/A19stdlife))</f>
        <v>0</v>
      </c>
      <c r="X319" s="164">
        <f>IF(A19stdlife="n/a","n/a",IF(X$3&gt;(A19stdlife+$E319),(Input!$N$161*(1+rvanilla)^0.5)-SUM($N319:W319),(Input!$N$161*(1+rvanilla)^0.5)/A19stdlife))</f>
        <v>0</v>
      </c>
      <c r="Y319" s="164">
        <f>IF(A19stdlife="n/a","n/a",IF(Y$3&gt;(A19stdlife+$E319),(Input!$N$161*(1+rvanilla)^0.5)-SUM($N319:X319),(Input!$N$161*(1+rvanilla)^0.5)/A19stdlife))</f>
        <v>0</v>
      </c>
      <c r="Z319" s="164">
        <f>IF(A19stdlife="n/a","n/a",IF(Z$3&gt;(A19stdlife+$E319),(Input!$N$161*(1+rvanilla)^0.5)-SUM($N319:Y319),(Input!$N$161*(1+rvanilla)^0.5)/A19stdlife))</f>
        <v>0</v>
      </c>
      <c r="AA319" s="164">
        <f>IF(A19stdlife="n/a","n/a",IF(AA$3&gt;(A19stdlife+$E319),(Input!$N$161*(1+rvanilla)^0.5)-SUM($N319:Z319),(Input!$N$161*(1+rvanilla)^0.5)/A19stdlife))</f>
        <v>0</v>
      </c>
      <c r="AB319" s="164">
        <f>IF(A19stdlife="n/a","n/a",IF(AB$3&gt;(A19stdlife+$E319),(Input!$N$161*(1+rvanilla)^0.5)-SUM($N319:AA319),(Input!$N$161*(1+rvanilla)^0.5)/A19stdlife))</f>
        <v>0</v>
      </c>
      <c r="AC319" s="164">
        <f>IF(A19stdlife="n/a","n/a",IF(AC$3&gt;(A19stdlife+$E319),(Input!$N$161*(1+rvanilla)^0.5)-SUM($N319:AB319),(Input!$N$161*(1+rvanilla)^0.5)/A19stdlife))</f>
        <v>0</v>
      </c>
      <c r="AD319" s="164">
        <f>IF(A19stdlife="n/a","n/a",IF(AD$3&gt;(A19stdlife+$E319),(Input!$N$161*(1+rvanilla)^0.5)-SUM($N319:AC319),(Input!$N$161*(1+rvanilla)^0.5)/A19stdlife))</f>
        <v>0</v>
      </c>
      <c r="AE319" s="164">
        <f>IF(A19stdlife="n/a","n/a",IF(AE$3&gt;(A19stdlife+$E319),(Input!$N$161*(1+rvanilla)^0.5)-SUM($N319:AD319),(Input!$N$161*(1+rvanilla)^0.5)/A19stdlife))</f>
        <v>0</v>
      </c>
      <c r="AF319" s="164">
        <f>IF(A19stdlife="n/a","n/a",IF(AF$3&gt;(A19stdlife+$E319),(Input!$N$161*(1+rvanilla)^0.5)-SUM($N319:AE319),(Input!$N$161*(1+rvanilla)^0.5)/A19stdlife))</f>
        <v>0</v>
      </c>
      <c r="AG319" s="164">
        <f>IF(A19stdlife="n/a","n/a",IF(AG$3&gt;(A19stdlife+$E319),(Input!$N$161*(1+rvanilla)^0.5)-SUM($N319:AF319),(Input!$N$161*(1+rvanilla)^0.5)/A19stdlife))</f>
        <v>0</v>
      </c>
      <c r="AH319" s="164">
        <f>IF(A19stdlife="n/a","n/a",IF(AH$3&gt;(A19stdlife+$E319),(Input!$N$161*(1+rvanilla)^0.5)-SUM($N319:AG319),(Input!$N$161*(1+rvanilla)^0.5)/A19stdlife))</f>
        <v>0</v>
      </c>
      <c r="AI319" s="164">
        <f>IF(A19stdlife="n/a","n/a",IF(AI$3&gt;(A19stdlife+$E319),(Input!$N$161*(1+rvanilla)^0.5)-SUM($N319:AH319),(Input!$N$161*(1+rvanilla)^0.5)/A19stdlife))</f>
        <v>0</v>
      </c>
      <c r="AJ319" s="164">
        <f>IF(A19stdlife="n/a","n/a",IF(AJ$3&gt;(A19stdlife+$E319),(Input!$N$161*(1+rvanilla)^0.5)-SUM($N319:AI319),(Input!$N$161*(1+rvanilla)^0.5)/A19stdlife))</f>
        <v>0</v>
      </c>
      <c r="AK319" s="164">
        <f>IF(A19stdlife="n/a","n/a",IF(AK$3&gt;(A19stdlife+$E319),(Input!$N$161*(1+rvanilla)^0.5)-SUM($N319:AJ319),(Input!$N$161*(1+rvanilla)^0.5)/A19stdlife))</f>
        <v>0</v>
      </c>
      <c r="AL319" s="164">
        <f>IF(A19stdlife="n/a","n/a",IF(AL$3&gt;(A19stdlife+$E319),(Input!$N$161*(1+rvanilla)^0.5)-SUM($N319:AK319),(Input!$N$161*(1+rvanilla)^0.5)/A19stdlife))</f>
        <v>0</v>
      </c>
      <c r="AM319" s="164">
        <f>IF(A19stdlife="n/a","n/a",IF(AM$3&gt;(A19stdlife+$E319),(Input!$N$161*(1+rvanilla)^0.5)-SUM($N319:AL319),(Input!$N$161*(1+rvanilla)^0.5)/A19stdlife))</f>
        <v>0</v>
      </c>
      <c r="AN319" s="164">
        <f>IF(A19stdlife="n/a","n/a",IF(AN$3&gt;(A19stdlife+$E319),(Input!$N$161*(1+rvanilla)^0.5)-SUM($N319:AM319),(Input!$N$161*(1+rvanilla)^0.5)/A19stdlife))</f>
        <v>0</v>
      </c>
      <c r="AO319" s="164">
        <f>IF(A19stdlife="n/a","n/a",IF(AO$3&gt;(A19stdlife+$E319),(Input!$N$161*(1+rvanilla)^0.5)-SUM($N319:AN319),(Input!$N$161*(1+rvanilla)^0.5)/A19stdlife))</f>
        <v>0</v>
      </c>
      <c r="AP319" s="164">
        <f>IF(A19stdlife="n/a","n/a",IF(AP$3&gt;(A19stdlife+$E319),(Input!$N$161*(1+rvanilla)^0.5)-SUM($N319:AO319),(Input!$N$161*(1+rvanilla)^0.5)/A19stdlife))</f>
        <v>0</v>
      </c>
      <c r="AQ319" s="164">
        <f>IF(A19stdlife="n/a","n/a",IF(AQ$3&gt;(A19stdlife+$E319),(Input!$N$161*(1+rvanilla)^0.5)-SUM($N319:AP319),(Input!$N$161*(1+rvanilla)^0.5)/A19stdlife))</f>
        <v>0</v>
      </c>
      <c r="AR319" s="164">
        <f>IF(A19stdlife="n/a","n/a",IF(AR$3&gt;(A19stdlife+$E319),(Input!$N$161*(1+rvanilla)^0.5)-SUM($N319:AQ319),(Input!$N$161*(1+rvanilla)^0.5)/A19stdlife))</f>
        <v>0</v>
      </c>
      <c r="AS319" s="164">
        <f>IF(A19stdlife="n/a","n/a",IF(AS$3&gt;(A19stdlife+$E319),(Input!$N$161*(1+rvanilla)^0.5)-SUM($N319:AR319),(Input!$N$161*(1+rvanilla)^0.5)/A19stdlife))</f>
        <v>0</v>
      </c>
      <c r="AT319" s="164">
        <f>IF(A19stdlife="n/a","n/a",IF(AT$3&gt;(A19stdlife+$E319),(Input!$N$161*(1+rvanilla)^0.5)-SUM($N319:AS319),(Input!$N$161*(1+rvanilla)^0.5)/A19stdlife))</f>
        <v>0</v>
      </c>
      <c r="AU319" s="164">
        <f>IF(A19stdlife="n/a","n/a",IF(AU$3&gt;(A19stdlife+$E319),(Input!$N$161*(1+rvanilla)^0.5)-SUM($N319:AT319),(Input!$N$161*(1+rvanilla)^0.5)/A19stdlife))</f>
        <v>0</v>
      </c>
      <c r="AV319" s="164">
        <f>IF(A19stdlife="n/a","n/a",IF(AV$3&gt;(A19stdlife+$E319),(Input!$N$161*(1+rvanilla)^0.5)-SUM($N319:AU319),(Input!$N$161*(1+rvanilla)^0.5)/A19stdlife))</f>
        <v>0</v>
      </c>
      <c r="AW319" s="164">
        <f>IF(A19stdlife="n/a","n/a",IF(AW$3&gt;(A19stdlife+$E319),(Input!$N$161*(1+rvanilla)^0.5)-SUM($N319:AV319),(Input!$N$161*(1+rvanilla)^0.5)/A19stdlife))</f>
        <v>0</v>
      </c>
      <c r="AX319" s="164">
        <f>IF(A19stdlife="n/a","n/a",IF(AX$3&gt;(A19stdlife+$E319),(Input!$N$161*(1+rvanilla)^0.5)-SUM($N319:AW319),(Input!$N$161*(1+rvanilla)^0.5)/A19stdlife))</f>
        <v>0</v>
      </c>
      <c r="AY319" s="164">
        <f>IF(A19stdlife="n/a","n/a",IF(AY$3&gt;(A19stdlife+$E319),(Input!$N$161*(1+rvanilla)^0.5)-SUM($N319:AX319),(Input!$N$161*(1+rvanilla)^0.5)/A19stdlife))</f>
        <v>0</v>
      </c>
      <c r="AZ319" s="164">
        <f>IF(A19stdlife="n/a","n/a",IF(AZ$3&gt;(A19stdlife+$E319),(Input!$N$161*(1+rvanilla)^0.5)-SUM($N319:AY319),(Input!$N$161*(1+rvanilla)^0.5)/A19stdlife))</f>
        <v>0</v>
      </c>
      <c r="BA319" s="164">
        <f>IF(A19stdlife="n/a","n/a",IF(BA$3&gt;(A19stdlife+$E319),(Input!$N$161*(1+rvanilla)^0.5)-SUM($N319:AZ319),(Input!$N$161*(1+rvanilla)^0.5)/A19stdlife))</f>
        <v>0</v>
      </c>
      <c r="BB319" s="164">
        <f>IF(A19stdlife="n/a","n/a",IF(BB$3&gt;(A19stdlife+$E319),(Input!$N$161*(1+rvanilla)^0.5)-SUM($N319:BA319),(Input!$N$161*(1+rvanilla)^0.5)/A19stdlife))</f>
        <v>0</v>
      </c>
      <c r="BC319" s="164">
        <f>IF(A19stdlife="n/a","n/a",IF(BC$3&gt;(A19stdlife+$E319),(Input!$N$161*(1+rvanilla)^0.5)-SUM($N319:BB319),(Input!$N$161*(1+rvanilla)^0.5)/A19stdlife))</f>
        <v>0</v>
      </c>
      <c r="BD319" s="164">
        <f>IF(A19stdlife="n/a","n/a",IF(BD$3&gt;(A19stdlife+$E319),(Input!$N$161*(1+rvanilla)^0.5)-SUM($N319:BC319),(Input!$N$161*(1+rvanilla)^0.5)/A19stdlife))</f>
        <v>0</v>
      </c>
      <c r="BE319" s="164">
        <f>IF(A19stdlife="n/a","n/a",IF(BE$3&gt;(A19stdlife+$E319),(Input!$N$161*(1+rvanilla)^0.5)-SUM($N319:BD319),(Input!$N$161*(1+rvanilla)^0.5)/A19stdlife))</f>
        <v>0</v>
      </c>
      <c r="BF319" s="164">
        <f>IF(A19stdlife="n/a","n/a",IF(BF$3&gt;(A19stdlife+$E319),(Input!$N$161*(1+rvanilla)^0.5)-SUM($N319:BE319),(Input!$N$161*(1+rvanilla)^0.5)/A19stdlife))</f>
        <v>0</v>
      </c>
      <c r="BG319" s="164">
        <f>IF(A19stdlife="n/a","n/a",IF(BG$3&gt;(A19stdlife+$E319),(Input!$N$161*(1+rvanilla)^0.5)-SUM($N319:BF319),(Input!$N$161*(1+rvanilla)^0.5)/A19stdlife))</f>
        <v>0</v>
      </c>
      <c r="BH319" s="164">
        <f>IF(A19stdlife="n/a","n/a",IF(BH$3&gt;(A19stdlife+$E319),(Input!$N$161*(1+rvanilla)^0.5)-SUM($N319:BG319),(Input!$N$161*(1+rvanilla)^0.5)/A19stdlife))</f>
        <v>0</v>
      </c>
      <c r="BI319" s="164">
        <f>IF(A19stdlife="n/a","n/a",IF(BI$3&gt;(A19stdlife+$E319),(Input!$N$161*(1+rvanilla)^0.5)-SUM($N319:BH319),(Input!$N$161*(1+rvanilla)^0.5)/A19stdlife))</f>
        <v>0</v>
      </c>
      <c r="BJ319" s="18"/>
      <c r="BK319" s="18"/>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idden="1" outlineLevel="2">
      <c r="A320" s="18"/>
      <c r="B320" s="18"/>
      <c r="C320" s="36"/>
      <c r="D320" s="479"/>
      <c r="E320" s="283">
        <v>9</v>
      </c>
      <c r="F320" s="38"/>
      <c r="G320" s="391"/>
      <c r="H320" s="308"/>
      <c r="I320" s="308"/>
      <c r="J320" s="308"/>
      <c r="K320" s="308"/>
      <c r="L320" s="308"/>
      <c r="M320" s="308"/>
      <c r="N320" s="308"/>
      <c r="O320" s="307"/>
      <c r="P320" s="164">
        <f>IF(A19stdlife="n/a","n/a",IF(P$3&gt;(A19stdlife+$E320),(Input!$O$161*(1+rvanilla)^0.5)-SUM($O320:O320),(Input!$O$161*(1+rvanilla)^0.5)/A19stdlife))</f>
        <v>0</v>
      </c>
      <c r="Q320" s="164">
        <f>IF(A19stdlife="n/a","n/a",IF(Q$3&gt;(A19stdlife+$E320),(Input!$O$161*(1+rvanilla)^0.5)-SUM($O320:P320),(Input!$O$161*(1+rvanilla)^0.5)/A19stdlife))</f>
        <v>0</v>
      </c>
      <c r="R320" s="164">
        <f>IF(A19stdlife="n/a","n/a",IF(R$3&gt;(A19stdlife+$E320),(Input!$O$161*(1+rvanilla)^0.5)-SUM($O320:Q320),(Input!$O$161*(1+rvanilla)^0.5)/A19stdlife))</f>
        <v>0</v>
      </c>
      <c r="S320" s="164">
        <f>IF(A19stdlife="n/a","n/a",IF(S$3&gt;(A19stdlife+$E320),(Input!$O$161*(1+rvanilla)^0.5)-SUM($O320:R320),(Input!$O$161*(1+rvanilla)^0.5)/A19stdlife))</f>
        <v>0</v>
      </c>
      <c r="T320" s="164">
        <f>IF(A19stdlife="n/a","n/a",IF(T$3&gt;(A19stdlife+$E320),(Input!$O$161*(1+rvanilla)^0.5)-SUM($O320:S320),(Input!$O$161*(1+rvanilla)^0.5)/A19stdlife))</f>
        <v>0</v>
      </c>
      <c r="U320" s="164">
        <f>IF(A19stdlife="n/a","n/a",IF(U$3&gt;(A19stdlife+$E320),(Input!$O$161*(1+rvanilla)^0.5)-SUM($O320:T320),(Input!$O$161*(1+rvanilla)^0.5)/A19stdlife))</f>
        <v>0</v>
      </c>
      <c r="V320" s="164">
        <f>IF(A19stdlife="n/a","n/a",IF(V$3&gt;(A19stdlife+$E320),(Input!$O$161*(1+rvanilla)^0.5)-SUM($O320:U320),(Input!$O$161*(1+rvanilla)^0.5)/A19stdlife))</f>
        <v>0</v>
      </c>
      <c r="W320" s="164">
        <f>IF(A19stdlife="n/a","n/a",IF(W$3&gt;(A19stdlife+$E320),(Input!$O$161*(1+rvanilla)^0.5)-SUM($O320:V320),(Input!$O$161*(1+rvanilla)^0.5)/A19stdlife))</f>
        <v>0</v>
      </c>
      <c r="X320" s="164">
        <f>IF(A19stdlife="n/a","n/a",IF(X$3&gt;(A19stdlife+$E320),(Input!$O$161*(1+rvanilla)^0.5)-SUM($O320:W320),(Input!$O$161*(1+rvanilla)^0.5)/A19stdlife))</f>
        <v>0</v>
      </c>
      <c r="Y320" s="164">
        <f>IF(A19stdlife="n/a","n/a",IF(Y$3&gt;(A19stdlife+$E320),(Input!$O$161*(1+rvanilla)^0.5)-SUM($O320:X320),(Input!$O$161*(1+rvanilla)^0.5)/A19stdlife))</f>
        <v>0</v>
      </c>
      <c r="Z320" s="164">
        <f>IF(A19stdlife="n/a","n/a",IF(Z$3&gt;(A19stdlife+$E320),(Input!$O$161*(1+rvanilla)^0.5)-SUM($O320:Y320),(Input!$O$161*(1+rvanilla)^0.5)/A19stdlife))</f>
        <v>0</v>
      </c>
      <c r="AA320" s="164">
        <f>IF(A19stdlife="n/a","n/a",IF(AA$3&gt;(A19stdlife+$E320),(Input!$O$161*(1+rvanilla)^0.5)-SUM($O320:Z320),(Input!$O$161*(1+rvanilla)^0.5)/A19stdlife))</f>
        <v>0</v>
      </c>
      <c r="AB320" s="164">
        <f>IF(A19stdlife="n/a","n/a",IF(AB$3&gt;(A19stdlife+$E320),(Input!$O$161*(1+rvanilla)^0.5)-SUM($O320:AA320),(Input!$O$161*(1+rvanilla)^0.5)/A19stdlife))</f>
        <v>0</v>
      </c>
      <c r="AC320" s="164">
        <f>IF(A19stdlife="n/a","n/a",IF(AC$3&gt;(A19stdlife+$E320),(Input!$O$161*(1+rvanilla)^0.5)-SUM($O320:AB320),(Input!$O$161*(1+rvanilla)^0.5)/A19stdlife))</f>
        <v>0</v>
      </c>
      <c r="AD320" s="164">
        <f>IF(A19stdlife="n/a","n/a",IF(AD$3&gt;(A19stdlife+$E320),(Input!$O$161*(1+rvanilla)^0.5)-SUM($O320:AC320),(Input!$O$161*(1+rvanilla)^0.5)/A19stdlife))</f>
        <v>0</v>
      </c>
      <c r="AE320" s="164">
        <f>IF(A19stdlife="n/a","n/a",IF(AE$3&gt;(A19stdlife+$E320),(Input!$O$161*(1+rvanilla)^0.5)-SUM($O320:AD320),(Input!$O$161*(1+rvanilla)^0.5)/A19stdlife))</f>
        <v>0</v>
      </c>
      <c r="AF320" s="164">
        <f>IF(A19stdlife="n/a","n/a",IF(AF$3&gt;(A19stdlife+$E320),(Input!$O$161*(1+rvanilla)^0.5)-SUM($O320:AE320),(Input!$O$161*(1+rvanilla)^0.5)/A19stdlife))</f>
        <v>0</v>
      </c>
      <c r="AG320" s="164">
        <f>IF(A19stdlife="n/a","n/a",IF(AG$3&gt;(A19stdlife+$E320),(Input!$O$161*(1+rvanilla)^0.5)-SUM($O320:AF320),(Input!$O$161*(1+rvanilla)^0.5)/A19stdlife))</f>
        <v>0</v>
      </c>
      <c r="AH320" s="164">
        <f>IF(A19stdlife="n/a","n/a",IF(AH$3&gt;(A19stdlife+$E320),(Input!$O$161*(1+rvanilla)^0.5)-SUM($O320:AG320),(Input!$O$161*(1+rvanilla)^0.5)/A19stdlife))</f>
        <v>0</v>
      </c>
      <c r="AI320" s="164">
        <f>IF(A19stdlife="n/a","n/a",IF(AI$3&gt;(A19stdlife+$E320),(Input!$O$161*(1+rvanilla)^0.5)-SUM($O320:AH320),(Input!$O$161*(1+rvanilla)^0.5)/A19stdlife))</f>
        <v>0</v>
      </c>
      <c r="AJ320" s="164">
        <f>IF(A19stdlife="n/a","n/a",IF(AJ$3&gt;(A19stdlife+$E320),(Input!$O$161*(1+rvanilla)^0.5)-SUM($O320:AI320),(Input!$O$161*(1+rvanilla)^0.5)/A19stdlife))</f>
        <v>0</v>
      </c>
      <c r="AK320" s="164">
        <f>IF(A19stdlife="n/a","n/a",IF(AK$3&gt;(A19stdlife+$E320),(Input!$O$161*(1+rvanilla)^0.5)-SUM($O320:AJ320),(Input!$O$161*(1+rvanilla)^0.5)/A19stdlife))</f>
        <v>0</v>
      </c>
      <c r="AL320" s="164">
        <f>IF(A19stdlife="n/a","n/a",IF(AL$3&gt;(A19stdlife+$E320),(Input!$O$161*(1+rvanilla)^0.5)-SUM($O320:AK320),(Input!$O$161*(1+rvanilla)^0.5)/A19stdlife))</f>
        <v>0</v>
      </c>
      <c r="AM320" s="164">
        <f>IF(A19stdlife="n/a","n/a",IF(AM$3&gt;(A19stdlife+$E320),(Input!$O$161*(1+rvanilla)^0.5)-SUM($O320:AL320),(Input!$O$161*(1+rvanilla)^0.5)/A19stdlife))</f>
        <v>0</v>
      </c>
      <c r="AN320" s="164">
        <f>IF(A19stdlife="n/a","n/a",IF(AN$3&gt;(A19stdlife+$E320),(Input!$O$161*(1+rvanilla)^0.5)-SUM($O320:AM320),(Input!$O$161*(1+rvanilla)^0.5)/A19stdlife))</f>
        <v>0</v>
      </c>
      <c r="AO320" s="164">
        <f>IF(A19stdlife="n/a","n/a",IF(AO$3&gt;(A19stdlife+$E320),(Input!$O$161*(1+rvanilla)^0.5)-SUM($O320:AN320),(Input!$O$161*(1+rvanilla)^0.5)/A19stdlife))</f>
        <v>0</v>
      </c>
      <c r="AP320" s="164">
        <f>IF(A19stdlife="n/a","n/a",IF(AP$3&gt;(A19stdlife+$E320),(Input!$O$161*(1+rvanilla)^0.5)-SUM($O320:AO320),(Input!$O$161*(1+rvanilla)^0.5)/A19stdlife))</f>
        <v>0</v>
      </c>
      <c r="AQ320" s="164">
        <f>IF(A19stdlife="n/a","n/a",IF(AQ$3&gt;(A19stdlife+$E320),(Input!$O$161*(1+rvanilla)^0.5)-SUM($O320:AP320),(Input!$O$161*(1+rvanilla)^0.5)/A19stdlife))</f>
        <v>0</v>
      </c>
      <c r="AR320" s="164">
        <f>IF(A19stdlife="n/a","n/a",IF(AR$3&gt;(A19stdlife+$E320),(Input!$O$161*(1+rvanilla)^0.5)-SUM($O320:AQ320),(Input!$O$161*(1+rvanilla)^0.5)/A19stdlife))</f>
        <v>0</v>
      </c>
      <c r="AS320" s="164">
        <f>IF(A19stdlife="n/a","n/a",IF(AS$3&gt;(A19stdlife+$E320),(Input!$O$161*(1+rvanilla)^0.5)-SUM($O320:AR320),(Input!$O$161*(1+rvanilla)^0.5)/A19stdlife))</f>
        <v>0</v>
      </c>
      <c r="AT320" s="164">
        <f>IF(A19stdlife="n/a","n/a",IF(AT$3&gt;(A19stdlife+$E320),(Input!$O$161*(1+rvanilla)^0.5)-SUM($O320:AS320),(Input!$O$161*(1+rvanilla)^0.5)/A19stdlife))</f>
        <v>0</v>
      </c>
      <c r="AU320" s="164">
        <f>IF(A19stdlife="n/a","n/a",IF(AU$3&gt;(A19stdlife+$E320),(Input!$O$161*(1+rvanilla)^0.5)-SUM($O320:AT320),(Input!$O$161*(1+rvanilla)^0.5)/A19stdlife))</f>
        <v>0</v>
      </c>
      <c r="AV320" s="164">
        <f>IF(A19stdlife="n/a","n/a",IF(AV$3&gt;(A19stdlife+$E320),(Input!$O$161*(1+rvanilla)^0.5)-SUM($O320:AU320),(Input!$O$161*(1+rvanilla)^0.5)/A19stdlife))</f>
        <v>0</v>
      </c>
      <c r="AW320" s="164">
        <f>IF(A19stdlife="n/a","n/a",IF(AW$3&gt;(A19stdlife+$E320),(Input!$O$161*(1+rvanilla)^0.5)-SUM($O320:AV320),(Input!$O$161*(1+rvanilla)^0.5)/A19stdlife))</f>
        <v>0</v>
      </c>
      <c r="AX320" s="164">
        <f>IF(A19stdlife="n/a","n/a",IF(AX$3&gt;(A19stdlife+$E320),(Input!$O$161*(1+rvanilla)^0.5)-SUM($O320:AW320),(Input!$O$161*(1+rvanilla)^0.5)/A19stdlife))</f>
        <v>0</v>
      </c>
      <c r="AY320" s="164">
        <f>IF(A19stdlife="n/a","n/a",IF(AY$3&gt;(A19stdlife+$E320),(Input!$O$161*(1+rvanilla)^0.5)-SUM($O320:AX320),(Input!$O$161*(1+rvanilla)^0.5)/A19stdlife))</f>
        <v>0</v>
      </c>
      <c r="AZ320" s="164">
        <f>IF(A19stdlife="n/a","n/a",IF(AZ$3&gt;(A19stdlife+$E320),(Input!$O$161*(1+rvanilla)^0.5)-SUM($O320:AY320),(Input!$O$161*(1+rvanilla)^0.5)/A19stdlife))</f>
        <v>0</v>
      </c>
      <c r="BA320" s="164">
        <f>IF(A19stdlife="n/a","n/a",IF(BA$3&gt;(A19stdlife+$E320),(Input!$O$161*(1+rvanilla)^0.5)-SUM($O320:AZ320),(Input!$O$161*(1+rvanilla)^0.5)/A19stdlife))</f>
        <v>0</v>
      </c>
      <c r="BB320" s="164">
        <f>IF(A19stdlife="n/a","n/a",IF(BB$3&gt;(A19stdlife+$E320),(Input!$O$161*(1+rvanilla)^0.5)-SUM($O320:BA320),(Input!$O$161*(1+rvanilla)^0.5)/A19stdlife))</f>
        <v>0</v>
      </c>
      <c r="BC320" s="164">
        <f>IF(A19stdlife="n/a","n/a",IF(BC$3&gt;(A19stdlife+$E320),(Input!$O$161*(1+rvanilla)^0.5)-SUM($O320:BB320),(Input!$O$161*(1+rvanilla)^0.5)/A19stdlife))</f>
        <v>0</v>
      </c>
      <c r="BD320" s="164">
        <f>IF(A19stdlife="n/a","n/a",IF(BD$3&gt;(A19stdlife+$E320),(Input!$O$161*(1+rvanilla)^0.5)-SUM($O320:BC320),(Input!$O$161*(1+rvanilla)^0.5)/A19stdlife))</f>
        <v>0</v>
      </c>
      <c r="BE320" s="164">
        <f>IF(A19stdlife="n/a","n/a",IF(BE$3&gt;(A19stdlife+$E320),(Input!$O$161*(1+rvanilla)^0.5)-SUM($O320:BD320),(Input!$O$161*(1+rvanilla)^0.5)/A19stdlife))</f>
        <v>0</v>
      </c>
      <c r="BF320" s="164">
        <f>IF(A19stdlife="n/a","n/a",IF(BF$3&gt;(A19stdlife+$E320),(Input!$O$161*(1+rvanilla)^0.5)-SUM($O320:BE320),(Input!$O$161*(1+rvanilla)^0.5)/A19stdlife))</f>
        <v>0</v>
      </c>
      <c r="BG320" s="164">
        <f>IF(A19stdlife="n/a","n/a",IF(BG$3&gt;(A19stdlife+$E320),(Input!$O$161*(1+rvanilla)^0.5)-SUM($O320:BF320),(Input!$O$161*(1+rvanilla)^0.5)/A19stdlife))</f>
        <v>0</v>
      </c>
      <c r="BH320" s="164">
        <f>IF(A19stdlife="n/a","n/a",IF(BH$3&gt;(A19stdlife+$E320),(Input!$O$161*(1+rvanilla)^0.5)-SUM($O320:BG320),(Input!$O$161*(1+rvanilla)^0.5)/A19stdlife))</f>
        <v>0</v>
      </c>
      <c r="BI320" s="164">
        <f>IF(A19stdlife="n/a","n/a",IF(BI$3&gt;(A19stdlife+$E320),(Input!$O$161*(1+rvanilla)^0.5)-SUM($O320:BH320),(Input!$O$161*(1+rvanilla)^0.5)/A19stdlife))</f>
        <v>0</v>
      </c>
      <c r="BJ320" s="18"/>
      <c r="BK320" s="18"/>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idden="1" outlineLevel="2">
      <c r="A321" s="18"/>
      <c r="B321" s="18"/>
      <c r="C321" s="36"/>
      <c r="D321" s="479"/>
      <c r="E321" s="284">
        <v>10</v>
      </c>
      <c r="F321" s="38"/>
      <c r="G321" s="391"/>
      <c r="H321" s="308"/>
      <c r="I321" s="308"/>
      <c r="J321" s="308"/>
      <c r="K321" s="308"/>
      <c r="L321" s="308"/>
      <c r="M321" s="308"/>
      <c r="N321" s="308"/>
      <c r="O321" s="308"/>
      <c r="P321" s="307"/>
      <c r="Q321" s="164">
        <f>IF(A19stdlife="n/a","n/a",IF(Q$3&gt;(A19stdlife+$E321),(Input!$P$161*(1+rvanilla)^0.5)-SUM($P321:P321),(Input!$P$161*(1+rvanilla)^0.5)/A19stdlife))</f>
        <v>0</v>
      </c>
      <c r="R321" s="164">
        <f>IF(A19stdlife="n/a","n/a",IF(R$3&gt;(A19stdlife+$E321),(Input!$P$161*(1+rvanilla)^0.5)-SUM($P321:Q321),(Input!$P$161*(1+rvanilla)^0.5)/A19stdlife))</f>
        <v>0</v>
      </c>
      <c r="S321" s="164">
        <f>IF(A19stdlife="n/a","n/a",IF(S$3&gt;(A19stdlife+$E321),(Input!$P$161*(1+rvanilla)^0.5)-SUM($P321:R321),(Input!$P$161*(1+rvanilla)^0.5)/A19stdlife))</f>
        <v>0</v>
      </c>
      <c r="T321" s="164">
        <f>IF(A19stdlife="n/a","n/a",IF(T$3&gt;(A19stdlife+$E321),(Input!$P$161*(1+rvanilla)^0.5)-SUM($P321:S321),(Input!$P$161*(1+rvanilla)^0.5)/A19stdlife))</f>
        <v>0</v>
      </c>
      <c r="U321" s="164">
        <f>IF(A19stdlife="n/a","n/a",IF(U$3&gt;(A19stdlife+$E321),(Input!$P$161*(1+rvanilla)^0.5)-SUM($P321:T321),(Input!$P$161*(1+rvanilla)^0.5)/A19stdlife))</f>
        <v>0</v>
      </c>
      <c r="V321" s="164">
        <f>IF(A19stdlife="n/a","n/a",IF(V$3&gt;(A19stdlife+$E321),(Input!$P$161*(1+rvanilla)^0.5)-SUM($P321:U321),(Input!$P$161*(1+rvanilla)^0.5)/A19stdlife))</f>
        <v>0</v>
      </c>
      <c r="W321" s="164">
        <f>IF(A19stdlife="n/a","n/a",IF(W$3&gt;(A19stdlife+$E321),(Input!$P$161*(1+rvanilla)^0.5)-SUM($P321:V321),(Input!$P$161*(1+rvanilla)^0.5)/A19stdlife))</f>
        <v>0</v>
      </c>
      <c r="X321" s="164">
        <f>IF(A19stdlife="n/a","n/a",IF(X$3&gt;(A19stdlife+$E321),(Input!$P$161*(1+rvanilla)^0.5)-SUM($P321:W321),(Input!$P$161*(1+rvanilla)^0.5)/A19stdlife))</f>
        <v>0</v>
      </c>
      <c r="Y321" s="164">
        <f>IF(A19stdlife="n/a","n/a",IF(Y$3&gt;(A19stdlife+$E321),(Input!$P$161*(1+rvanilla)^0.5)-SUM($P321:X321),(Input!$P$161*(1+rvanilla)^0.5)/A19stdlife))</f>
        <v>0</v>
      </c>
      <c r="Z321" s="164">
        <f>IF(A19stdlife="n/a","n/a",IF(Z$3&gt;(A19stdlife+$E321),(Input!$P$161*(1+rvanilla)^0.5)-SUM($P321:Y321),(Input!$P$161*(1+rvanilla)^0.5)/A19stdlife))</f>
        <v>0</v>
      </c>
      <c r="AA321" s="164">
        <f>IF(A19stdlife="n/a","n/a",IF(AA$3&gt;(A19stdlife+$E321),(Input!$P$161*(1+rvanilla)^0.5)-SUM($P321:Z321),(Input!$P$161*(1+rvanilla)^0.5)/A19stdlife))</f>
        <v>0</v>
      </c>
      <c r="AB321" s="164">
        <f>IF(A19stdlife="n/a","n/a",IF(AB$3&gt;(A19stdlife+$E321),(Input!$P$161*(1+rvanilla)^0.5)-SUM($P321:AA321),(Input!$P$161*(1+rvanilla)^0.5)/A19stdlife))</f>
        <v>0</v>
      </c>
      <c r="AC321" s="164">
        <f>IF(A19stdlife="n/a","n/a",IF(AC$3&gt;(A19stdlife+$E321),(Input!$P$161*(1+rvanilla)^0.5)-SUM($P321:AB321),(Input!$P$161*(1+rvanilla)^0.5)/A19stdlife))</f>
        <v>0</v>
      </c>
      <c r="AD321" s="164">
        <f>IF(A19stdlife="n/a","n/a",IF(AD$3&gt;(A19stdlife+$E321),(Input!$P$161*(1+rvanilla)^0.5)-SUM($P321:AC321),(Input!$P$161*(1+rvanilla)^0.5)/A19stdlife))</f>
        <v>0</v>
      </c>
      <c r="AE321" s="164">
        <f>IF(A19stdlife="n/a","n/a",IF(AE$3&gt;(A19stdlife+$E321),(Input!$P$161*(1+rvanilla)^0.5)-SUM($P321:AD321),(Input!$P$161*(1+rvanilla)^0.5)/A19stdlife))</f>
        <v>0</v>
      </c>
      <c r="AF321" s="164">
        <f>IF(A19stdlife="n/a","n/a",IF(AF$3&gt;(A19stdlife+$E321),(Input!$P$161*(1+rvanilla)^0.5)-SUM($P321:AE321),(Input!$P$161*(1+rvanilla)^0.5)/A19stdlife))</f>
        <v>0</v>
      </c>
      <c r="AG321" s="164">
        <f>IF(A19stdlife="n/a","n/a",IF(AG$3&gt;(A19stdlife+$E321),(Input!$P$161*(1+rvanilla)^0.5)-SUM($P321:AF321),(Input!$P$161*(1+rvanilla)^0.5)/A19stdlife))</f>
        <v>0</v>
      </c>
      <c r="AH321" s="164">
        <f>IF(A19stdlife="n/a","n/a",IF(AH$3&gt;(A19stdlife+$E321),(Input!$P$161*(1+rvanilla)^0.5)-SUM($P321:AG321),(Input!$P$161*(1+rvanilla)^0.5)/A19stdlife))</f>
        <v>0</v>
      </c>
      <c r="AI321" s="164">
        <f>IF(A19stdlife="n/a","n/a",IF(AI$3&gt;(A19stdlife+$E321),(Input!$P$161*(1+rvanilla)^0.5)-SUM($P321:AH321),(Input!$P$161*(1+rvanilla)^0.5)/A19stdlife))</f>
        <v>0</v>
      </c>
      <c r="AJ321" s="164">
        <f>IF(A19stdlife="n/a","n/a",IF(AJ$3&gt;(A19stdlife+$E321),(Input!$P$161*(1+rvanilla)^0.5)-SUM($P321:AI321),(Input!$P$161*(1+rvanilla)^0.5)/A19stdlife))</f>
        <v>0</v>
      </c>
      <c r="AK321" s="164">
        <f>IF(A19stdlife="n/a","n/a",IF(AK$3&gt;(A19stdlife+$E321),(Input!$P$161*(1+rvanilla)^0.5)-SUM($P321:AJ321),(Input!$P$161*(1+rvanilla)^0.5)/A19stdlife))</f>
        <v>0</v>
      </c>
      <c r="AL321" s="164">
        <f>IF(A19stdlife="n/a","n/a",IF(AL$3&gt;(A19stdlife+$E321),(Input!$P$161*(1+rvanilla)^0.5)-SUM($P321:AK321),(Input!$P$161*(1+rvanilla)^0.5)/A19stdlife))</f>
        <v>0</v>
      </c>
      <c r="AM321" s="164">
        <f>IF(A19stdlife="n/a","n/a",IF(AM$3&gt;(A19stdlife+$E321),(Input!$P$161*(1+rvanilla)^0.5)-SUM($P321:AL321),(Input!$P$161*(1+rvanilla)^0.5)/A19stdlife))</f>
        <v>0</v>
      </c>
      <c r="AN321" s="164">
        <f>IF(A19stdlife="n/a","n/a",IF(AN$3&gt;(A19stdlife+$E321),(Input!$P$161*(1+rvanilla)^0.5)-SUM($P321:AM321),(Input!$P$161*(1+rvanilla)^0.5)/A19stdlife))</f>
        <v>0</v>
      </c>
      <c r="AO321" s="164">
        <f>IF(A19stdlife="n/a","n/a",IF(AO$3&gt;(A19stdlife+$E321),(Input!$P$161*(1+rvanilla)^0.5)-SUM($P321:AN321),(Input!$P$161*(1+rvanilla)^0.5)/A19stdlife))</f>
        <v>0</v>
      </c>
      <c r="AP321" s="164">
        <f>IF(A19stdlife="n/a","n/a",IF(AP$3&gt;(A19stdlife+$E321),(Input!$P$161*(1+rvanilla)^0.5)-SUM($P321:AO321),(Input!$P$161*(1+rvanilla)^0.5)/A19stdlife))</f>
        <v>0</v>
      </c>
      <c r="AQ321" s="164">
        <f>IF(A19stdlife="n/a","n/a",IF(AQ$3&gt;(A19stdlife+$E321),(Input!$P$161*(1+rvanilla)^0.5)-SUM($P321:AP321),(Input!$P$161*(1+rvanilla)^0.5)/A19stdlife))</f>
        <v>0</v>
      </c>
      <c r="AR321" s="164">
        <f>IF(A19stdlife="n/a","n/a",IF(AR$3&gt;(A19stdlife+$E321),(Input!$P$161*(1+rvanilla)^0.5)-SUM($P321:AQ321),(Input!$P$161*(1+rvanilla)^0.5)/A19stdlife))</f>
        <v>0</v>
      </c>
      <c r="AS321" s="164">
        <f>IF(A19stdlife="n/a","n/a",IF(AS$3&gt;(A19stdlife+$E321),(Input!$P$161*(1+rvanilla)^0.5)-SUM($P321:AR321),(Input!$P$161*(1+rvanilla)^0.5)/A19stdlife))</f>
        <v>0</v>
      </c>
      <c r="AT321" s="164">
        <f>IF(A19stdlife="n/a","n/a",IF(AT$3&gt;(A19stdlife+$E321),(Input!$P$161*(1+rvanilla)^0.5)-SUM($P321:AS321),(Input!$P$161*(1+rvanilla)^0.5)/A19stdlife))</f>
        <v>0</v>
      </c>
      <c r="AU321" s="164">
        <f>IF(A19stdlife="n/a","n/a",IF(AU$3&gt;(A19stdlife+$E321),(Input!$P$161*(1+rvanilla)^0.5)-SUM($P321:AT321),(Input!$P$161*(1+rvanilla)^0.5)/A19stdlife))</f>
        <v>0</v>
      </c>
      <c r="AV321" s="164">
        <f>IF(A19stdlife="n/a","n/a",IF(AV$3&gt;(A19stdlife+$E321),(Input!$P$161*(1+rvanilla)^0.5)-SUM($P321:AU321),(Input!$P$161*(1+rvanilla)^0.5)/A19stdlife))</f>
        <v>0</v>
      </c>
      <c r="AW321" s="164">
        <f>IF(A19stdlife="n/a","n/a",IF(AW$3&gt;(A19stdlife+$E321),(Input!$P$161*(1+rvanilla)^0.5)-SUM($P321:AV321),(Input!$P$161*(1+rvanilla)^0.5)/A19stdlife))</f>
        <v>0</v>
      </c>
      <c r="AX321" s="164">
        <f>IF(A19stdlife="n/a","n/a",IF(AX$3&gt;(A19stdlife+$E321),(Input!$P$161*(1+rvanilla)^0.5)-SUM($P321:AW321),(Input!$P$161*(1+rvanilla)^0.5)/A19stdlife))</f>
        <v>0</v>
      </c>
      <c r="AY321" s="164">
        <f>IF(A19stdlife="n/a","n/a",IF(AY$3&gt;(A19stdlife+$E321),(Input!$P$161*(1+rvanilla)^0.5)-SUM($P321:AX321),(Input!$P$161*(1+rvanilla)^0.5)/A19stdlife))</f>
        <v>0</v>
      </c>
      <c r="AZ321" s="164">
        <f>IF(A19stdlife="n/a","n/a",IF(AZ$3&gt;(A19stdlife+$E321),(Input!$P$161*(1+rvanilla)^0.5)-SUM($P321:AY321),(Input!$P$161*(1+rvanilla)^0.5)/A19stdlife))</f>
        <v>0</v>
      </c>
      <c r="BA321" s="164">
        <f>IF(A19stdlife="n/a","n/a",IF(BA$3&gt;(A19stdlife+$E321),(Input!$P$161*(1+rvanilla)^0.5)-SUM($P321:AZ321),(Input!$P$161*(1+rvanilla)^0.5)/A19stdlife))</f>
        <v>0</v>
      </c>
      <c r="BB321" s="164">
        <f>IF(A19stdlife="n/a","n/a",IF(BB$3&gt;(A19stdlife+$E321),(Input!$P$161*(1+rvanilla)^0.5)-SUM($P321:BA321),(Input!$P$161*(1+rvanilla)^0.5)/A19stdlife))</f>
        <v>0</v>
      </c>
      <c r="BC321" s="164">
        <f>IF(A19stdlife="n/a","n/a",IF(BC$3&gt;(A19stdlife+$E321),(Input!$P$161*(1+rvanilla)^0.5)-SUM($P321:BB321),(Input!$P$161*(1+rvanilla)^0.5)/A19stdlife))</f>
        <v>0</v>
      </c>
      <c r="BD321" s="164">
        <f>IF(A19stdlife="n/a","n/a",IF(BD$3&gt;(A19stdlife+$E321),(Input!$P$161*(1+rvanilla)^0.5)-SUM($P321:BC321),(Input!$P$161*(1+rvanilla)^0.5)/A19stdlife))</f>
        <v>0</v>
      </c>
      <c r="BE321" s="164">
        <f>IF(A19stdlife="n/a","n/a",IF(BE$3&gt;(A19stdlife+$E321),(Input!$P$161*(1+rvanilla)^0.5)-SUM($P321:BD321),(Input!$P$161*(1+rvanilla)^0.5)/A19stdlife))</f>
        <v>0</v>
      </c>
      <c r="BF321" s="164">
        <f>IF(A19stdlife="n/a","n/a",IF(BF$3&gt;(A19stdlife+$E321),(Input!$P$161*(1+rvanilla)^0.5)-SUM($P321:BE321),(Input!$P$161*(1+rvanilla)^0.5)/A19stdlife))</f>
        <v>0</v>
      </c>
      <c r="BG321" s="164">
        <f>IF(A19stdlife="n/a","n/a",IF(BG$3&gt;(A19stdlife+$E321),(Input!$P$161*(1+rvanilla)^0.5)-SUM($P321:BF321),(Input!$P$161*(1+rvanilla)^0.5)/A19stdlife))</f>
        <v>0</v>
      </c>
      <c r="BH321" s="164">
        <f>IF(A19stdlife="n/a","n/a",IF(BH$3&gt;(A19stdlife+$E321),(Input!$P$161*(1+rvanilla)^0.5)-SUM($P321:BG321),(Input!$P$161*(1+rvanilla)^0.5)/A19stdlife))</f>
        <v>0</v>
      </c>
      <c r="BI321" s="164">
        <f>IF(A19stdlife="n/a","n/a",IF(BI$3&gt;(A19stdlife+$E321),(Input!$P$161*(1+rvanilla)^0.5)-SUM($P321:BH321),(Input!$P$161*(1+rvanilla)^0.5)/A19stdlife))</f>
        <v>0</v>
      </c>
      <c r="BJ321" s="18"/>
      <c r="BK321" s="18"/>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idden="1" outlineLevel="1">
      <c r="A322" s="18"/>
      <c r="B322" s="18"/>
      <c r="C322" s="36" t="str">
        <f>Asset19</f>
        <v>Furniture, fittings, plant and equipment</v>
      </c>
      <c r="D322" s="18"/>
      <c r="E322" s="18"/>
      <c r="F322" s="33"/>
      <c r="G322" s="161">
        <f t="shared" ref="G322:AL322" si="73">SUM(G310:G321)</f>
        <v>0.47463963364158612</v>
      </c>
      <c r="H322" s="161">
        <f t="shared" si="73"/>
        <v>0.55937834538064557</v>
      </c>
      <c r="I322" s="161">
        <f t="shared" si="73"/>
        <v>0.61339894330977063</v>
      </c>
      <c r="J322" s="161">
        <f t="shared" si="73"/>
        <v>0.68285530901211355</v>
      </c>
      <c r="K322" s="161">
        <f t="shared" si="73"/>
        <v>0.7530875252152579</v>
      </c>
      <c r="L322" s="161">
        <f t="shared" si="73"/>
        <v>0.838654939177923</v>
      </c>
      <c r="M322" s="161">
        <f t="shared" si="73"/>
        <v>0.838654939177923</v>
      </c>
      <c r="N322" s="161">
        <f t="shared" si="73"/>
        <v>0.838654939177923</v>
      </c>
      <c r="O322" s="161">
        <f t="shared" si="73"/>
        <v>0.838654939177923</v>
      </c>
      <c r="P322" s="161">
        <f t="shared" si="73"/>
        <v>0.838654939177923</v>
      </c>
      <c r="Q322" s="161">
        <f t="shared" si="73"/>
        <v>0.838654939177923</v>
      </c>
      <c r="R322" s="161">
        <f t="shared" si="73"/>
        <v>0.838654939177923</v>
      </c>
      <c r="S322" s="161">
        <f t="shared" si="73"/>
        <v>0.57484282065894732</v>
      </c>
      <c r="T322" s="161">
        <f t="shared" si="73"/>
        <v>0.36401530553633688</v>
      </c>
      <c r="U322" s="161">
        <f t="shared" si="73"/>
        <v>0.36401530553633688</v>
      </c>
      <c r="V322" s="161">
        <f t="shared" si="73"/>
        <v>0.36401530553633688</v>
      </c>
      <c r="W322" s="161">
        <f t="shared" si="73"/>
        <v>0.36401530553633688</v>
      </c>
      <c r="X322" s="161">
        <f t="shared" si="73"/>
        <v>0.36401530553633688</v>
      </c>
      <c r="Y322" s="161">
        <f t="shared" si="73"/>
        <v>0.31649569618292395</v>
      </c>
      <c r="Z322" s="161">
        <f t="shared" si="73"/>
        <v>0.24898302834239205</v>
      </c>
      <c r="AA322" s="161">
        <f t="shared" si="73"/>
        <v>0.18630639069305033</v>
      </c>
      <c r="AB322" s="161">
        <f t="shared" si="73"/>
        <v>0.11641494506137975</v>
      </c>
      <c r="AC322" s="161">
        <f t="shared" si="73"/>
        <v>3.7583086593979909E-2</v>
      </c>
      <c r="AD322" s="161">
        <f t="shared" si="73"/>
        <v>0</v>
      </c>
      <c r="AE322" s="161">
        <f t="shared" si="73"/>
        <v>0</v>
      </c>
      <c r="AF322" s="161">
        <f t="shared" si="73"/>
        <v>0</v>
      </c>
      <c r="AG322" s="161">
        <f t="shared" si="73"/>
        <v>0</v>
      </c>
      <c r="AH322" s="161">
        <f t="shared" si="73"/>
        <v>0</v>
      </c>
      <c r="AI322" s="161">
        <f t="shared" si="73"/>
        <v>0</v>
      </c>
      <c r="AJ322" s="161">
        <f t="shared" si="73"/>
        <v>0</v>
      </c>
      <c r="AK322" s="161">
        <f t="shared" si="73"/>
        <v>0</v>
      </c>
      <c r="AL322" s="161">
        <f t="shared" si="73"/>
        <v>0</v>
      </c>
      <c r="AM322" s="161">
        <f t="shared" ref="AM322:BI322" si="74">SUM(AM310:AM321)</f>
        <v>0</v>
      </c>
      <c r="AN322" s="161">
        <f t="shared" si="74"/>
        <v>0</v>
      </c>
      <c r="AO322" s="161">
        <f t="shared" si="74"/>
        <v>0</v>
      </c>
      <c r="AP322" s="161">
        <f t="shared" si="74"/>
        <v>0</v>
      </c>
      <c r="AQ322" s="161">
        <f t="shared" si="74"/>
        <v>0</v>
      </c>
      <c r="AR322" s="161">
        <f t="shared" si="74"/>
        <v>0</v>
      </c>
      <c r="AS322" s="161">
        <f t="shared" si="74"/>
        <v>0</v>
      </c>
      <c r="AT322" s="161">
        <f t="shared" si="74"/>
        <v>0</v>
      </c>
      <c r="AU322" s="161">
        <f t="shared" si="74"/>
        <v>0</v>
      </c>
      <c r="AV322" s="161">
        <f t="shared" si="74"/>
        <v>0</v>
      </c>
      <c r="AW322" s="161">
        <f t="shared" si="74"/>
        <v>0</v>
      </c>
      <c r="AX322" s="161">
        <f t="shared" si="74"/>
        <v>0</v>
      </c>
      <c r="AY322" s="161">
        <f t="shared" si="74"/>
        <v>0</v>
      </c>
      <c r="AZ322" s="161">
        <f t="shared" si="74"/>
        <v>0</v>
      </c>
      <c r="BA322" s="161">
        <f t="shared" si="74"/>
        <v>0</v>
      </c>
      <c r="BB322" s="161">
        <f t="shared" si="74"/>
        <v>0</v>
      </c>
      <c r="BC322" s="161">
        <f t="shared" si="74"/>
        <v>0</v>
      </c>
      <c r="BD322" s="161">
        <f t="shared" si="74"/>
        <v>0</v>
      </c>
      <c r="BE322" s="161">
        <f t="shared" si="74"/>
        <v>0</v>
      </c>
      <c r="BF322" s="161">
        <f t="shared" si="74"/>
        <v>0</v>
      </c>
      <c r="BG322" s="161">
        <f t="shared" si="74"/>
        <v>0</v>
      </c>
      <c r="BH322" s="161">
        <f t="shared" si="74"/>
        <v>0</v>
      </c>
      <c r="BI322" s="161">
        <f t="shared" si="74"/>
        <v>0</v>
      </c>
      <c r="BJ322" s="18"/>
      <c r="BK322" s="18"/>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2">
      <c r="A323" s="18"/>
      <c r="B323" s="43" t="str">
        <f>C335</f>
        <v>Motor vehicles</v>
      </c>
      <c r="C323" s="44"/>
      <c r="D323" s="45" t="s">
        <v>72</v>
      </c>
      <c r="E323" s="44"/>
      <c r="F323" s="46"/>
      <c r="G323" s="389">
        <f>IF(G$3&gt;A20remlife,A20value-SUM($F323:F323),IF(A20remlife="N/A","n/a",A20value/A20remlife))</f>
        <v>2.5018211882653918</v>
      </c>
      <c r="H323" s="163">
        <f>IF(H$3&gt;A20remlife,A20value-SUM($F323:G323),IF(A20remlife="N/A","n/a",A20value/A20remlife))</f>
        <v>2.5018211882653918</v>
      </c>
      <c r="I323" s="163">
        <f>IF(I$3&gt;A20remlife,A20value-SUM($F323:H323),IF(A20remlife="N/A","n/a",A20value/A20remlife))</f>
        <v>2.5018211882653918</v>
      </c>
      <c r="J323" s="163">
        <f>IF(J$3&gt;A20remlife,A20value-SUM($F323:I323),IF(A20remlife="N/A","n/a",A20value/A20remlife))</f>
        <v>2.5018211882653918</v>
      </c>
      <c r="K323" s="163">
        <f>IF(K$3&gt;A20remlife,A20value-SUM($F323:J323),IF(A20remlife="N/A","n/a",A20value/A20remlife))</f>
        <v>2.5018211882653918</v>
      </c>
      <c r="L323" s="163">
        <f>IF(L$3&gt;A20remlife,A20value-SUM($F323:K323),IF(A20remlife="N/A","n/a",A20value/A20remlife))</f>
        <v>2.5018211882653918</v>
      </c>
      <c r="M323" s="163">
        <f>IF(M$3&gt;A20remlife,A20value-SUM($F323:L323),IF(A20remlife="N/A","n/a",A20value/A20remlife))</f>
        <v>1.1762137865220534</v>
      </c>
      <c r="N323" s="163">
        <f>IF(N$3&gt;A20remlife,A20value-SUM($F323:M323),IF(A20remlife="N/A","n/a",A20value/A20remlife))</f>
        <v>0</v>
      </c>
      <c r="O323" s="163">
        <f>IF(O$3&gt;A20remlife,A20value-SUM($F323:N323),IF(A20remlife="N/A","n/a",A20value/A20remlife))</f>
        <v>0</v>
      </c>
      <c r="P323" s="163">
        <f>IF(P$3&gt;A20remlife,A20value-SUM($F323:O323),IF(A20remlife="N/A","n/a",A20value/A20remlife))</f>
        <v>0</v>
      </c>
      <c r="Q323" s="163">
        <f>IF(Q$3&gt;A20remlife,A20value-SUM($F323:P323),IF(A20remlife="N/A","n/a",A20value/A20remlife))</f>
        <v>0</v>
      </c>
      <c r="R323" s="163">
        <f>IF(R$3&gt;A20remlife,A20value-SUM($F323:Q323),IF(A20remlife="N/A","n/a",A20value/A20remlife))</f>
        <v>0</v>
      </c>
      <c r="S323" s="163">
        <f>IF(S$3&gt;A20remlife,A20value-SUM($F323:R323),IF(A20remlife="N/A","n/a",A20value/A20remlife))</f>
        <v>0</v>
      </c>
      <c r="T323" s="163">
        <f>IF(T$3&gt;A20remlife,A20value-SUM($F323:S323),IF(A20remlife="N/A","n/a",A20value/A20remlife))</f>
        <v>0</v>
      </c>
      <c r="U323" s="163">
        <f>IF(U$3&gt;A20remlife,A20value-SUM($F323:T323),IF(A20remlife="N/A","n/a",A20value/A20remlife))</f>
        <v>0</v>
      </c>
      <c r="V323" s="163">
        <f>IF(V$3&gt;A20remlife,A20value-SUM($F323:U323),IF(A20remlife="N/A","n/a",A20value/A20remlife))</f>
        <v>0</v>
      </c>
      <c r="W323" s="163">
        <f>IF(W$3&gt;A20remlife,A20value-SUM($F323:V323),IF(A20remlife="N/A","n/a",A20value/A20remlife))</f>
        <v>0</v>
      </c>
      <c r="X323" s="163">
        <f>IF(X$3&gt;A20remlife,A20value-SUM($F323:W323),IF(A20remlife="N/A","n/a",A20value/A20remlife))</f>
        <v>0</v>
      </c>
      <c r="Y323" s="163">
        <f>IF(Y$3&gt;A20remlife,A20value-SUM($F323:X323),IF(A20remlife="N/A","n/a",A20value/A20remlife))</f>
        <v>0</v>
      </c>
      <c r="Z323" s="163">
        <f>IF(Z$3&gt;A20remlife,A20value-SUM($F323:Y323),IF(A20remlife="N/A","n/a",A20value/A20remlife))</f>
        <v>0</v>
      </c>
      <c r="AA323" s="163">
        <f>IF(AA$3&gt;A20remlife,A20value-SUM($F323:Z323),IF(A20remlife="N/A","n/a",A20value/A20remlife))</f>
        <v>0</v>
      </c>
      <c r="AB323" s="163">
        <f>IF(AB$3&gt;A20remlife,A20value-SUM($F323:AA323),IF(A20remlife="N/A","n/a",A20value/A20remlife))</f>
        <v>0</v>
      </c>
      <c r="AC323" s="163">
        <f>IF(AC$3&gt;A20remlife,A20value-SUM($F323:AB323),IF(A20remlife="N/A","n/a",A20value/A20remlife))</f>
        <v>0</v>
      </c>
      <c r="AD323" s="163">
        <f>IF(AD$3&gt;A20remlife,A20value-SUM($F323:AC323),IF(A20remlife="N/A","n/a",A20value/A20remlife))</f>
        <v>0</v>
      </c>
      <c r="AE323" s="163">
        <f>IF(AE$3&gt;A20remlife,A20value-SUM($F323:AD323),IF(A20remlife="N/A","n/a",A20value/A20remlife))</f>
        <v>0</v>
      </c>
      <c r="AF323" s="163">
        <f>IF(AF$3&gt;A20remlife,A20value-SUM($F323:AE323),IF(A20remlife="N/A","n/a",A20value/A20remlife))</f>
        <v>0</v>
      </c>
      <c r="AG323" s="163">
        <f>IF(AG$3&gt;A20remlife,A20value-SUM($F323:AF323),IF(A20remlife="N/A","n/a",A20value/A20remlife))</f>
        <v>0</v>
      </c>
      <c r="AH323" s="163">
        <f>IF(AH$3&gt;A20remlife,A20value-SUM($F323:AG323),IF(A20remlife="N/A","n/a",A20value/A20remlife))</f>
        <v>0</v>
      </c>
      <c r="AI323" s="163">
        <f>IF(AI$3&gt;A20remlife,A20value-SUM($F323:AH323),IF(A20remlife="N/A","n/a",A20value/A20remlife))</f>
        <v>0</v>
      </c>
      <c r="AJ323" s="163">
        <f>IF(AJ$3&gt;A20remlife,A20value-SUM($F323:AI323),IF(A20remlife="N/A","n/a",A20value/A20remlife))</f>
        <v>0</v>
      </c>
      <c r="AK323" s="163">
        <f>IF(AK$3&gt;A20remlife,A20value-SUM($F323:AJ323),IF(A20remlife="N/A","n/a",A20value/A20remlife))</f>
        <v>0</v>
      </c>
      <c r="AL323" s="163">
        <f>IF(AL$3&gt;A20remlife,A20value-SUM($F323:AK323),IF(A20remlife="N/A","n/a",A20value/A20remlife))</f>
        <v>0</v>
      </c>
      <c r="AM323" s="163">
        <f>IF(AM$3&gt;A20remlife,A20value-SUM($F323:AL323),IF(A20remlife="N/A","n/a",A20value/A20remlife))</f>
        <v>0</v>
      </c>
      <c r="AN323" s="163">
        <f>IF(AN$3&gt;A20remlife,A20value-SUM($F323:AM323),IF(A20remlife="N/A","n/a",A20value/A20remlife))</f>
        <v>0</v>
      </c>
      <c r="AO323" s="163">
        <f>IF(AO$3&gt;A20remlife,A20value-SUM($F323:AN323),IF(A20remlife="N/A","n/a",A20value/A20remlife))</f>
        <v>0</v>
      </c>
      <c r="AP323" s="163">
        <f>IF(AP$3&gt;A20remlife,A20value-SUM($F323:AO323),IF(A20remlife="N/A","n/a",A20value/A20remlife))</f>
        <v>0</v>
      </c>
      <c r="AQ323" s="163">
        <f>IF(AQ$3&gt;A20remlife,A20value-SUM($F323:AP323),IF(A20remlife="N/A","n/a",A20value/A20remlife))</f>
        <v>0</v>
      </c>
      <c r="AR323" s="163">
        <f>IF(AR$3&gt;A20remlife,A20value-SUM($F323:AQ323),IF(A20remlife="N/A","n/a",A20value/A20remlife))</f>
        <v>0</v>
      </c>
      <c r="AS323" s="163">
        <f>IF(AS$3&gt;A20remlife,A20value-SUM($F323:AR323),IF(A20remlife="N/A","n/a",A20value/A20remlife))</f>
        <v>0</v>
      </c>
      <c r="AT323" s="163">
        <f>IF(AT$3&gt;A20remlife,A20value-SUM($F323:AS323),IF(A20remlife="N/A","n/a",A20value/A20remlife))</f>
        <v>0</v>
      </c>
      <c r="AU323" s="163">
        <f>IF(AU$3&gt;A20remlife,A20value-SUM($F323:AT323),IF(A20remlife="N/A","n/a",A20value/A20remlife))</f>
        <v>0</v>
      </c>
      <c r="AV323" s="163">
        <f>IF(AV$3&gt;A20remlife,A20value-SUM($F323:AU323),IF(A20remlife="N/A","n/a",A20value/A20remlife))</f>
        <v>0</v>
      </c>
      <c r="AW323" s="163">
        <f>IF(AW$3&gt;A20remlife,A20value-SUM($F323:AV323),IF(A20remlife="N/A","n/a",A20value/A20remlife))</f>
        <v>0</v>
      </c>
      <c r="AX323" s="163">
        <f>IF(AX$3&gt;A20remlife,A20value-SUM($F323:AW323),IF(A20remlife="N/A","n/a",A20value/A20remlife))</f>
        <v>0</v>
      </c>
      <c r="AY323" s="163">
        <f>IF(AY$3&gt;A20remlife,A20value-SUM($F323:AX323),IF(A20remlife="N/A","n/a",A20value/A20remlife))</f>
        <v>0</v>
      </c>
      <c r="AZ323" s="163">
        <f>IF(AZ$3&gt;A20remlife,A20value-SUM($F323:AY323),IF(A20remlife="N/A","n/a",A20value/A20remlife))</f>
        <v>0</v>
      </c>
      <c r="BA323" s="163">
        <f>IF(BA$3&gt;A20remlife,A20value-SUM($F323:AZ323),IF(A20remlife="N/A","n/a",A20value/A20remlife))</f>
        <v>0</v>
      </c>
      <c r="BB323" s="163">
        <f>IF(BB$3&gt;A20remlife,A20value-SUM($F323:BA323),IF(A20remlife="N/A","n/a",A20value/A20remlife))</f>
        <v>0</v>
      </c>
      <c r="BC323" s="163">
        <f>IF(BC$3&gt;A20remlife,A20value-SUM($F323:BB323),IF(A20remlife="N/A","n/a",A20value/A20remlife))</f>
        <v>0</v>
      </c>
      <c r="BD323" s="163">
        <f>IF(BD$3&gt;A20remlife,A20value-SUM($F323:BC323),IF(A20remlife="N/A","n/a",A20value/A20remlife))</f>
        <v>0</v>
      </c>
      <c r="BE323" s="163">
        <f>IF(BE$3&gt;A20remlife,A20value-SUM($F323:BD323),IF(A20remlife="N/A","n/a",A20value/A20remlife))</f>
        <v>0</v>
      </c>
      <c r="BF323" s="163">
        <f>IF(BF$3&gt;A20remlife,A20value-SUM($F323:BE323),IF(A20remlife="N/A","n/a",A20value/A20remlife))</f>
        <v>0</v>
      </c>
      <c r="BG323" s="163">
        <f>IF(BG$3&gt;A20remlife,A20value-SUM($F323:BF323),IF(A20remlife="N/A","n/a",A20value/A20remlife))</f>
        <v>0</v>
      </c>
      <c r="BH323" s="163">
        <f>IF(BH$3&gt;A20remlife,A20value-SUM($F323:BG323),IF(A20remlife="N/A","n/a",A20value/A20remlife))</f>
        <v>0</v>
      </c>
      <c r="BI323" s="163">
        <f>IF(BI$3&gt;A20remlife,A20value-SUM($F323:BH323),IF(A20remlife="N/A","n/a",A20value/A20remlife))</f>
        <v>0</v>
      </c>
      <c r="BJ323" s="18"/>
      <c r="BK323" s="18"/>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idden="1" outlineLevel="2">
      <c r="A324" s="18"/>
      <c r="B324" s="18"/>
      <c r="C324" s="36"/>
      <c r="D324" s="479" t="s">
        <v>71</v>
      </c>
      <c r="E324" s="283">
        <v>0</v>
      </c>
      <c r="F324" s="38"/>
      <c r="G324" s="160"/>
      <c r="H324" s="164"/>
      <c r="I324" s="164"/>
      <c r="J324" s="164"/>
      <c r="K324" s="164"/>
      <c r="L324" s="164"/>
      <c r="M324" s="164"/>
      <c r="N324" s="164"/>
      <c r="O324" s="164"/>
      <c r="P324" s="164"/>
      <c r="Q324" s="164"/>
      <c r="R324" s="164"/>
      <c r="S324" s="164"/>
      <c r="T324" s="164"/>
      <c r="U324" s="164"/>
      <c r="V324" s="164"/>
      <c r="W324" s="164"/>
      <c r="X324" s="164"/>
      <c r="Y324" s="164"/>
      <c r="Z324" s="164"/>
      <c r="AA324" s="164"/>
      <c r="AB324" s="164"/>
      <c r="AC324" s="164"/>
      <c r="AD324" s="164"/>
      <c r="AE324" s="164"/>
      <c r="AF324" s="164"/>
      <c r="AG324" s="164"/>
      <c r="AH324" s="164"/>
      <c r="AI324" s="164"/>
      <c r="AJ324" s="164"/>
      <c r="AK324" s="164"/>
      <c r="AL324" s="164"/>
      <c r="AM324" s="164"/>
      <c r="AN324" s="164"/>
      <c r="AO324" s="164"/>
      <c r="AP324" s="164"/>
      <c r="AQ324" s="164"/>
      <c r="AR324" s="164"/>
      <c r="AS324" s="164"/>
      <c r="AT324" s="164"/>
      <c r="AU324" s="164"/>
      <c r="AV324" s="164"/>
      <c r="AW324" s="164"/>
      <c r="AX324" s="164"/>
      <c r="AY324" s="164"/>
      <c r="AZ324" s="164"/>
      <c r="BA324" s="164"/>
      <c r="BB324" s="164"/>
      <c r="BC324" s="164"/>
      <c r="BD324" s="164"/>
      <c r="BE324" s="164"/>
      <c r="BF324" s="164"/>
      <c r="BG324" s="164"/>
      <c r="BH324" s="164"/>
      <c r="BI324" s="164"/>
      <c r="BJ324" s="18"/>
      <c r="BK324" s="18"/>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idden="1" outlineLevel="2">
      <c r="A325" s="18"/>
      <c r="B325" s="18"/>
      <c r="C325" s="36"/>
      <c r="D325" s="479"/>
      <c r="E325" s="283">
        <v>1</v>
      </c>
      <c r="F325" s="38"/>
      <c r="G325" s="390"/>
      <c r="H325" s="164">
        <f>IF(A20stdlife="n/a","n/a",IF(H$3&gt;(A20stdlife+$E325),(Input!$G$162*(1+rvanilla)^0.5)-SUM($G325:G325),(Input!$G$162*(1+rvanilla)^0.5)/A20stdlife))</f>
        <v>0.1249439959123685</v>
      </c>
      <c r="I325" s="164">
        <f>IF(A20stdlife="n/a","n/a",IF(I$3&gt;(A20stdlife+$E325),(Input!$G$162*(1+rvanilla)^0.5)-SUM($G325:H325),(Input!$G$162*(1+rvanilla)^0.5)/A20stdlife))</f>
        <v>0.1249439959123685</v>
      </c>
      <c r="J325" s="164">
        <f>IF(A20stdlife="n/a","n/a",IF(J$3&gt;(A20stdlife+$E325),(Input!$G$162*(1+rvanilla)^0.5)-SUM($G325:I325),(Input!$G$162*(1+rvanilla)^0.5)/A20stdlife))</f>
        <v>0.1249439959123685</v>
      </c>
      <c r="K325" s="164">
        <f>IF(A20stdlife="n/a","n/a",IF(K$3&gt;(A20stdlife+$E325),(Input!$G$162*(1+rvanilla)^0.5)-SUM($G325:J325),(Input!$G$162*(1+rvanilla)^0.5)/A20stdlife))</f>
        <v>0.1249439959123685</v>
      </c>
      <c r="L325" s="164">
        <f>IF(A20stdlife="n/a","n/a",IF(L$3&gt;(A20stdlife+$E325),(Input!$G$162*(1+rvanilla)^0.5)-SUM($G325:K325),(Input!$G$162*(1+rvanilla)^0.5)/A20stdlife))</f>
        <v>0.1249439959123685</v>
      </c>
      <c r="M325" s="164">
        <f>IF(A20stdlife="n/a","n/a",IF(M$3&gt;(A20stdlife+$E325),(Input!$G$162*(1+rvanilla)^0.5)-SUM($G325:L325),(Input!$G$162*(1+rvanilla)^0.5)/A20stdlife))</f>
        <v>0.1249439959123685</v>
      </c>
      <c r="N325" s="164">
        <f>IF(A20stdlife="n/a","n/a",IF(N$3&gt;(A20stdlife+$E325),(Input!$G$162*(1+rvanilla)^0.5)-SUM($G325:M325),(Input!$G$162*(1+rvanilla)^0.5)/A20stdlife))</f>
        <v>0.1249439959123685</v>
      </c>
      <c r="O325" s="164">
        <f>IF(A20stdlife="n/a","n/a",IF(O$3&gt;(A20stdlife+$E325),(Input!$G$162*(1+rvanilla)^0.5)-SUM($G325:N325),(Input!$G$162*(1+rvanilla)^0.5)/A20stdlife))</f>
        <v>0.1249439959123685</v>
      </c>
      <c r="P325" s="164">
        <f>IF(A20stdlife="n/a","n/a",IF(P$3&gt;(A20stdlife+$E325),(Input!$G$162*(1+rvanilla)^0.5)-SUM($G325:O325),(Input!$G$162*(1+rvanilla)^0.5)/A20stdlife))</f>
        <v>0.1249439959123685</v>
      </c>
      <c r="Q325" s="164">
        <f>IF(A20stdlife="n/a","n/a",IF(Q$3&gt;(A20stdlife+$E325),(Input!$G$162*(1+rvanilla)^0.5)-SUM($G325:P325),(Input!$G$162*(1+rvanilla)^0.5)/A20stdlife))</f>
        <v>0.1249439959123685</v>
      </c>
      <c r="R325" s="164">
        <f>IF(A20stdlife="n/a","n/a",IF(R$3&gt;(A20stdlife+$E325),(Input!$G$162*(1+rvanilla)^0.5)-SUM($G325:Q325),(Input!$G$162*(1+rvanilla)^0.5)/A20stdlife))</f>
        <v>3.0509669795135475E-2</v>
      </c>
      <c r="S325" s="164">
        <f>IF(A20stdlife="n/a","n/a",IF(S$3&gt;(A20stdlife+$E325),(Input!$G$162*(1+rvanilla)^0.5)-SUM($G325:R325),(Input!$G$162*(1+rvanilla)^0.5)/A20stdlife))</f>
        <v>0</v>
      </c>
      <c r="T325" s="164">
        <f>IF(A20stdlife="n/a","n/a",IF(T$3&gt;(A20stdlife+$E325),(Input!$G$162*(1+rvanilla)^0.5)-SUM($G325:S325),(Input!$G$162*(1+rvanilla)^0.5)/A20stdlife))</f>
        <v>0</v>
      </c>
      <c r="U325" s="164">
        <f>IF(A20stdlife="n/a","n/a",IF(U$3&gt;(A20stdlife+$E325),(Input!$G$162*(1+rvanilla)^0.5)-SUM($G325:T325),(Input!$G$162*(1+rvanilla)^0.5)/A20stdlife))</f>
        <v>0</v>
      </c>
      <c r="V325" s="164">
        <f>IF(A20stdlife="n/a","n/a",IF(V$3&gt;(A20stdlife+$E325),(Input!$G$162*(1+rvanilla)^0.5)-SUM($G325:U325),(Input!$G$162*(1+rvanilla)^0.5)/A20stdlife))</f>
        <v>0</v>
      </c>
      <c r="W325" s="164">
        <f>IF(A20stdlife="n/a","n/a",IF(W$3&gt;(A20stdlife+$E325),(Input!$G$162*(1+rvanilla)^0.5)-SUM($G325:V325),(Input!$G$162*(1+rvanilla)^0.5)/A20stdlife))</f>
        <v>0</v>
      </c>
      <c r="X325" s="164">
        <f>IF(A20stdlife="n/a","n/a",IF(X$3&gt;(A20stdlife+$E325),(Input!$G$162*(1+rvanilla)^0.5)-SUM($G325:W325),(Input!$G$162*(1+rvanilla)^0.5)/A20stdlife))</f>
        <v>0</v>
      </c>
      <c r="Y325" s="164">
        <f>IF(A20stdlife="n/a","n/a",IF(Y$3&gt;(A20stdlife+$E325),(Input!$G$162*(1+rvanilla)^0.5)-SUM($G325:X325),(Input!$G$162*(1+rvanilla)^0.5)/A20stdlife))</f>
        <v>0</v>
      </c>
      <c r="Z325" s="164">
        <f>IF(A20stdlife="n/a","n/a",IF(Z$3&gt;(A20stdlife+$E325),(Input!$G$162*(1+rvanilla)^0.5)-SUM($G325:Y325),(Input!$G$162*(1+rvanilla)^0.5)/A20stdlife))</f>
        <v>0</v>
      </c>
      <c r="AA325" s="164">
        <f>IF(A20stdlife="n/a","n/a",IF(AA$3&gt;(A20stdlife+$E325),(Input!$G$162*(1+rvanilla)^0.5)-SUM($G325:Z325),(Input!$G$162*(1+rvanilla)^0.5)/A20stdlife))</f>
        <v>0</v>
      </c>
      <c r="AB325" s="164">
        <f>IF(A20stdlife="n/a","n/a",IF(AB$3&gt;(A20stdlife+$E325),(Input!$G$162*(1+rvanilla)^0.5)-SUM($G325:AA325),(Input!$G$162*(1+rvanilla)^0.5)/A20stdlife))</f>
        <v>0</v>
      </c>
      <c r="AC325" s="164">
        <f>IF(A20stdlife="n/a","n/a",IF(AC$3&gt;(A20stdlife+$E325),(Input!$G$162*(1+rvanilla)^0.5)-SUM($G325:AB325),(Input!$G$162*(1+rvanilla)^0.5)/A20stdlife))</f>
        <v>0</v>
      </c>
      <c r="AD325" s="164">
        <f>IF(A20stdlife="n/a","n/a",IF(AD$3&gt;(A20stdlife+$E325),(Input!$G$162*(1+rvanilla)^0.5)-SUM($G325:AC325),(Input!$G$162*(1+rvanilla)^0.5)/A20stdlife))</f>
        <v>0</v>
      </c>
      <c r="AE325" s="164">
        <f>IF(A20stdlife="n/a","n/a",IF(AE$3&gt;(A20stdlife+$E325),(Input!$G$162*(1+rvanilla)^0.5)-SUM($G325:AD325),(Input!$G$162*(1+rvanilla)^0.5)/A20stdlife))</f>
        <v>0</v>
      </c>
      <c r="AF325" s="164">
        <f>IF(A20stdlife="n/a","n/a",IF(AF$3&gt;(A20stdlife+$E325),(Input!$G$162*(1+rvanilla)^0.5)-SUM($G325:AE325),(Input!$G$162*(1+rvanilla)^0.5)/A20stdlife))</f>
        <v>0</v>
      </c>
      <c r="AG325" s="164">
        <f>IF(A20stdlife="n/a","n/a",IF(AG$3&gt;(A20stdlife+$E325),(Input!$G$162*(1+rvanilla)^0.5)-SUM($G325:AF325),(Input!$G$162*(1+rvanilla)^0.5)/A20stdlife))</f>
        <v>0</v>
      </c>
      <c r="AH325" s="164">
        <f>IF(A20stdlife="n/a","n/a",IF(AH$3&gt;(A20stdlife+$E325),(Input!$G$162*(1+rvanilla)^0.5)-SUM($G325:AG325),(Input!$G$162*(1+rvanilla)^0.5)/A20stdlife))</f>
        <v>0</v>
      </c>
      <c r="AI325" s="164">
        <f>IF(A20stdlife="n/a","n/a",IF(AI$3&gt;(A20stdlife+$E325),(Input!$G$162*(1+rvanilla)^0.5)-SUM($G325:AH325),(Input!$G$162*(1+rvanilla)^0.5)/A20stdlife))</f>
        <v>0</v>
      </c>
      <c r="AJ325" s="164">
        <f>IF(A20stdlife="n/a","n/a",IF(AJ$3&gt;(A20stdlife+$E325),(Input!$G$162*(1+rvanilla)^0.5)-SUM($G325:AI325),(Input!$G$162*(1+rvanilla)^0.5)/A20stdlife))</f>
        <v>0</v>
      </c>
      <c r="AK325" s="164">
        <f>IF(A20stdlife="n/a","n/a",IF(AK$3&gt;(A20stdlife+$E325),(Input!$G$162*(1+rvanilla)^0.5)-SUM($G325:AJ325),(Input!$G$162*(1+rvanilla)^0.5)/A20stdlife))</f>
        <v>0</v>
      </c>
      <c r="AL325" s="164">
        <f>IF(A20stdlife="n/a","n/a",IF(AL$3&gt;(A20stdlife+$E325),(Input!$G$162*(1+rvanilla)^0.5)-SUM($G325:AK325),(Input!$G$162*(1+rvanilla)^0.5)/A20stdlife))</f>
        <v>0</v>
      </c>
      <c r="AM325" s="164">
        <f>IF(A20stdlife="n/a","n/a",IF(AM$3&gt;(A20stdlife+$E325),(Input!$G$162*(1+rvanilla)^0.5)-SUM($G325:AL325),(Input!$G$162*(1+rvanilla)^0.5)/A20stdlife))</f>
        <v>0</v>
      </c>
      <c r="AN325" s="164">
        <f>IF(A20stdlife="n/a","n/a",IF(AN$3&gt;(A20stdlife+$E325),(Input!$G$162*(1+rvanilla)^0.5)-SUM($G325:AM325),(Input!$G$162*(1+rvanilla)^0.5)/A20stdlife))</f>
        <v>0</v>
      </c>
      <c r="AO325" s="164">
        <f>IF(A20stdlife="n/a","n/a",IF(AO$3&gt;(A20stdlife+$E325),(Input!$G$162*(1+rvanilla)^0.5)-SUM($G325:AN325),(Input!$G$162*(1+rvanilla)^0.5)/A20stdlife))</f>
        <v>0</v>
      </c>
      <c r="AP325" s="164">
        <f>IF(A20stdlife="n/a","n/a",IF(AP$3&gt;(A20stdlife+$E325),(Input!$G$162*(1+rvanilla)^0.5)-SUM($G325:AO325),(Input!$G$162*(1+rvanilla)^0.5)/A20stdlife))</f>
        <v>0</v>
      </c>
      <c r="AQ325" s="164">
        <f>IF(A20stdlife="n/a","n/a",IF(AQ$3&gt;(A20stdlife+$E325),(Input!$G$162*(1+rvanilla)^0.5)-SUM($G325:AP325),(Input!$G$162*(1+rvanilla)^0.5)/A20stdlife))</f>
        <v>0</v>
      </c>
      <c r="AR325" s="164">
        <f>IF(A20stdlife="n/a","n/a",IF(AR$3&gt;(A20stdlife+$E325),(Input!$G$162*(1+rvanilla)^0.5)-SUM($G325:AQ325),(Input!$G$162*(1+rvanilla)^0.5)/A20stdlife))</f>
        <v>0</v>
      </c>
      <c r="AS325" s="164">
        <f>IF(A20stdlife="n/a","n/a",IF(AS$3&gt;(A20stdlife+$E325),(Input!$G$162*(1+rvanilla)^0.5)-SUM($G325:AR325),(Input!$G$162*(1+rvanilla)^0.5)/A20stdlife))</f>
        <v>0</v>
      </c>
      <c r="AT325" s="164">
        <f>IF(A20stdlife="n/a","n/a",IF(AT$3&gt;(A20stdlife+$E325),(Input!$G$162*(1+rvanilla)^0.5)-SUM($G325:AS325),(Input!$G$162*(1+rvanilla)^0.5)/A20stdlife))</f>
        <v>0</v>
      </c>
      <c r="AU325" s="164">
        <f>IF(A20stdlife="n/a","n/a",IF(AU$3&gt;(A20stdlife+$E325),(Input!$G$162*(1+rvanilla)^0.5)-SUM($G325:AT325),(Input!$G$162*(1+rvanilla)^0.5)/A20stdlife))</f>
        <v>0</v>
      </c>
      <c r="AV325" s="164">
        <f>IF(A20stdlife="n/a","n/a",IF(AV$3&gt;(A20stdlife+$E325),(Input!$G$162*(1+rvanilla)^0.5)-SUM($G325:AU325),(Input!$G$162*(1+rvanilla)^0.5)/A20stdlife))</f>
        <v>0</v>
      </c>
      <c r="AW325" s="164">
        <f>IF(A20stdlife="n/a","n/a",IF(AW$3&gt;(A20stdlife+$E325),(Input!$G$162*(1+rvanilla)^0.5)-SUM($G325:AV325),(Input!$G$162*(1+rvanilla)^0.5)/A20stdlife))</f>
        <v>0</v>
      </c>
      <c r="AX325" s="164">
        <f>IF(A20stdlife="n/a","n/a",IF(AX$3&gt;(A20stdlife+$E325),(Input!$G$162*(1+rvanilla)^0.5)-SUM($G325:AW325),(Input!$G$162*(1+rvanilla)^0.5)/A20stdlife))</f>
        <v>0</v>
      </c>
      <c r="AY325" s="164">
        <f>IF(A20stdlife="n/a","n/a",IF(AY$3&gt;(A20stdlife+$E325),(Input!$G$162*(1+rvanilla)^0.5)-SUM($G325:AX325),(Input!$G$162*(1+rvanilla)^0.5)/A20stdlife))</f>
        <v>0</v>
      </c>
      <c r="AZ325" s="164">
        <f>IF(A20stdlife="n/a","n/a",IF(AZ$3&gt;(A20stdlife+$E325),(Input!$G$162*(1+rvanilla)^0.5)-SUM($G325:AY325),(Input!$G$162*(1+rvanilla)^0.5)/A20stdlife))</f>
        <v>0</v>
      </c>
      <c r="BA325" s="164">
        <f>IF(A20stdlife="n/a","n/a",IF(BA$3&gt;(A20stdlife+$E325),(Input!$G$162*(1+rvanilla)^0.5)-SUM($G325:AZ325),(Input!$G$162*(1+rvanilla)^0.5)/A20stdlife))</f>
        <v>0</v>
      </c>
      <c r="BB325" s="164">
        <f>IF(A20stdlife="n/a","n/a",IF(BB$3&gt;(A20stdlife+$E325),(Input!$G$162*(1+rvanilla)^0.5)-SUM($G325:BA325),(Input!$G$162*(1+rvanilla)^0.5)/A20stdlife))</f>
        <v>0</v>
      </c>
      <c r="BC325" s="164">
        <f>IF(A20stdlife="n/a","n/a",IF(BC$3&gt;(A20stdlife+$E325),(Input!$G$162*(1+rvanilla)^0.5)-SUM($G325:BB325),(Input!$G$162*(1+rvanilla)^0.5)/A20stdlife))</f>
        <v>0</v>
      </c>
      <c r="BD325" s="164">
        <f>IF(A20stdlife="n/a","n/a",IF(BD$3&gt;(A20stdlife+$E325),(Input!$G$162*(1+rvanilla)^0.5)-SUM($G325:BC325),(Input!$G$162*(1+rvanilla)^0.5)/A20stdlife))</f>
        <v>0</v>
      </c>
      <c r="BE325" s="164">
        <f>IF(A20stdlife="n/a","n/a",IF(BE$3&gt;(A20stdlife+$E325),(Input!$G$162*(1+rvanilla)^0.5)-SUM($G325:BD325),(Input!$G$162*(1+rvanilla)^0.5)/A20stdlife))</f>
        <v>0</v>
      </c>
      <c r="BF325" s="164">
        <f>IF(A20stdlife="n/a","n/a",IF(BF$3&gt;(A20stdlife+$E325),(Input!$G$162*(1+rvanilla)^0.5)-SUM($G325:BE325),(Input!$G$162*(1+rvanilla)^0.5)/A20stdlife))</f>
        <v>0</v>
      </c>
      <c r="BG325" s="164">
        <f>IF(A20stdlife="n/a","n/a",IF(BG$3&gt;(A20stdlife+$E325),(Input!$G$162*(1+rvanilla)^0.5)-SUM($G325:BF325),(Input!$G$162*(1+rvanilla)^0.5)/A20stdlife))</f>
        <v>0</v>
      </c>
      <c r="BH325" s="164">
        <f>IF(A20stdlife="n/a","n/a",IF(BH$3&gt;(A20stdlife+$E325),(Input!$G$162*(1+rvanilla)^0.5)-SUM($G325:BG325),(Input!$G$162*(1+rvanilla)^0.5)/A20stdlife))</f>
        <v>0</v>
      </c>
      <c r="BI325" s="164">
        <f>IF(A20stdlife="n/a","n/a",IF(BI$3&gt;(A20stdlife+$E325),(Input!$G$162*(1+rvanilla)^0.5)-SUM($G325:BH325),(Input!$G$162*(1+rvanilla)^0.5)/A20stdlife))</f>
        <v>0</v>
      </c>
      <c r="BJ325" s="18"/>
      <c r="BK325" s="18"/>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idden="1" outlineLevel="2">
      <c r="A326" s="18"/>
      <c r="B326" s="18"/>
      <c r="C326" s="36"/>
      <c r="D326" s="479"/>
      <c r="E326" s="283">
        <v>2</v>
      </c>
      <c r="F326" s="38"/>
      <c r="G326" s="391"/>
      <c r="H326" s="307"/>
      <c r="I326" s="164">
        <f>IF(A20stdlife="n/a","n/a",IF(I$3&gt;(A20stdlife+$E326),(Input!$H$162*(1+rvanilla)^0.5)-SUM($H326:H326),(Input!$H$162*(1+rvanilla)^0.5)/A20stdlife))</f>
        <v>8.9121117457576088E-2</v>
      </c>
      <c r="J326" s="164">
        <f>IF(A20stdlife="n/a","n/a",IF(J$3&gt;(A20stdlife+$E326),(Input!$H$162*(1+rvanilla)^0.5)-SUM($H326:I326),(Input!$H$162*(1+rvanilla)^0.5)/A20stdlife))</f>
        <v>8.9121117457576088E-2</v>
      </c>
      <c r="K326" s="164">
        <f>IF(A20stdlife="n/a","n/a",IF(K$3&gt;(A20stdlife+$E326),(Input!$H$162*(1+rvanilla)^0.5)-SUM($H326:J326),(Input!$H$162*(1+rvanilla)^0.5)/A20stdlife))</f>
        <v>8.9121117457576088E-2</v>
      </c>
      <c r="L326" s="164">
        <f>IF(A20stdlife="n/a","n/a",IF(L$3&gt;(A20stdlife+$E326),(Input!$H$162*(1+rvanilla)^0.5)-SUM($H326:K326),(Input!$H$162*(1+rvanilla)^0.5)/A20stdlife))</f>
        <v>8.9121117457576088E-2</v>
      </c>
      <c r="M326" s="164">
        <f>IF(A20stdlife="n/a","n/a",IF(M$3&gt;(A20stdlife+$E326),(Input!$H$162*(1+rvanilla)^0.5)-SUM($H326:L326),(Input!$H$162*(1+rvanilla)^0.5)/A20stdlife))</f>
        <v>8.9121117457576088E-2</v>
      </c>
      <c r="N326" s="164">
        <f>IF(A20stdlife="n/a","n/a",IF(N$3&gt;(A20stdlife+$E326),(Input!$H$162*(1+rvanilla)^0.5)-SUM($H326:M326),(Input!$H$162*(1+rvanilla)^0.5)/A20stdlife))</f>
        <v>8.9121117457576088E-2</v>
      </c>
      <c r="O326" s="164">
        <f>IF(A20stdlife="n/a","n/a",IF(O$3&gt;(A20stdlife+$E326),(Input!$H$162*(1+rvanilla)^0.5)-SUM($H326:N326),(Input!$H$162*(1+rvanilla)^0.5)/A20stdlife))</f>
        <v>8.9121117457576088E-2</v>
      </c>
      <c r="P326" s="164">
        <f>IF(A20stdlife="n/a","n/a",IF(P$3&gt;(A20stdlife+$E326),(Input!$H$162*(1+rvanilla)^0.5)-SUM($H326:O326),(Input!$H$162*(1+rvanilla)^0.5)/A20stdlife))</f>
        <v>8.9121117457576088E-2</v>
      </c>
      <c r="Q326" s="164">
        <f>IF(A20stdlife="n/a","n/a",IF(Q$3&gt;(A20stdlife+$E326),(Input!$H$162*(1+rvanilla)^0.5)-SUM($H326:P326),(Input!$H$162*(1+rvanilla)^0.5)/A20stdlife))</f>
        <v>8.9121117457576088E-2</v>
      </c>
      <c r="R326" s="164">
        <f>IF(A20stdlife="n/a","n/a",IF(R$3&gt;(A20stdlife+$E326),(Input!$H$162*(1+rvanilla)^0.5)-SUM($H326:Q326),(Input!$H$162*(1+rvanilla)^0.5)/A20stdlife))</f>
        <v>8.9121117457576088E-2</v>
      </c>
      <c r="S326" s="164">
        <f>IF(A20stdlife="n/a","n/a",IF(S$3&gt;(A20stdlife+$E326),(Input!$H$162*(1+rvanilla)^0.5)-SUM($H326:R326),(Input!$H$162*(1+rvanilla)^0.5)/A20stdlife))</f>
        <v>2.1762197099180147E-2</v>
      </c>
      <c r="T326" s="164">
        <f>IF(A20stdlife="n/a","n/a",IF(T$3&gt;(A20stdlife+$E326),(Input!$H$162*(1+rvanilla)^0.5)-SUM($H326:S326),(Input!$H$162*(1+rvanilla)^0.5)/A20stdlife))</f>
        <v>0</v>
      </c>
      <c r="U326" s="164">
        <f>IF(A20stdlife="n/a","n/a",IF(U$3&gt;(A20stdlife+$E326),(Input!$H$162*(1+rvanilla)^0.5)-SUM($H326:T326),(Input!$H$162*(1+rvanilla)^0.5)/A20stdlife))</f>
        <v>0</v>
      </c>
      <c r="V326" s="164">
        <f>IF(A20stdlife="n/a","n/a",IF(V$3&gt;(A20stdlife+$E326),(Input!$H$162*(1+rvanilla)^0.5)-SUM($H326:U326),(Input!$H$162*(1+rvanilla)^0.5)/A20stdlife))</f>
        <v>0</v>
      </c>
      <c r="W326" s="164">
        <f>IF(A20stdlife="n/a","n/a",IF(W$3&gt;(A20stdlife+$E326),(Input!$H$162*(1+rvanilla)^0.5)-SUM($H326:V326),(Input!$H$162*(1+rvanilla)^0.5)/A20stdlife))</f>
        <v>0</v>
      </c>
      <c r="X326" s="164">
        <f>IF(A20stdlife="n/a","n/a",IF(X$3&gt;(A20stdlife+$E326),(Input!$H$162*(1+rvanilla)^0.5)-SUM($H326:W326),(Input!$H$162*(1+rvanilla)^0.5)/A20stdlife))</f>
        <v>0</v>
      </c>
      <c r="Y326" s="164">
        <f>IF(A20stdlife="n/a","n/a",IF(Y$3&gt;(A20stdlife+$E326),(Input!$H$162*(1+rvanilla)^0.5)-SUM($H326:X326),(Input!$H$162*(1+rvanilla)^0.5)/A20stdlife))</f>
        <v>0</v>
      </c>
      <c r="Z326" s="164">
        <f>IF(A20stdlife="n/a","n/a",IF(Z$3&gt;(A20stdlife+$E326),(Input!$H$162*(1+rvanilla)^0.5)-SUM($H326:Y326),(Input!$H$162*(1+rvanilla)^0.5)/A20stdlife))</f>
        <v>0</v>
      </c>
      <c r="AA326" s="164">
        <f>IF(A20stdlife="n/a","n/a",IF(AA$3&gt;(A20stdlife+$E326),(Input!$H$162*(1+rvanilla)^0.5)-SUM($H326:Z326),(Input!$H$162*(1+rvanilla)^0.5)/A20stdlife))</f>
        <v>0</v>
      </c>
      <c r="AB326" s="164">
        <f>IF(A20stdlife="n/a","n/a",IF(AB$3&gt;(A20stdlife+$E326),(Input!$H$162*(1+rvanilla)^0.5)-SUM($H326:AA326),(Input!$H$162*(1+rvanilla)^0.5)/A20stdlife))</f>
        <v>0</v>
      </c>
      <c r="AC326" s="164">
        <f>IF(A20stdlife="n/a","n/a",IF(AC$3&gt;(A20stdlife+$E326),(Input!$H$162*(1+rvanilla)^0.5)-SUM($H326:AB326),(Input!$H$162*(1+rvanilla)^0.5)/A20stdlife))</f>
        <v>0</v>
      </c>
      <c r="AD326" s="164">
        <f>IF(A20stdlife="n/a","n/a",IF(AD$3&gt;(A20stdlife+$E326),(Input!$H$162*(1+rvanilla)^0.5)-SUM($H326:AC326),(Input!$H$162*(1+rvanilla)^0.5)/A20stdlife))</f>
        <v>0</v>
      </c>
      <c r="AE326" s="164">
        <f>IF(A20stdlife="n/a","n/a",IF(AE$3&gt;(A20stdlife+$E326),(Input!$H$162*(1+rvanilla)^0.5)-SUM($H326:AD326),(Input!$H$162*(1+rvanilla)^0.5)/A20stdlife))</f>
        <v>0</v>
      </c>
      <c r="AF326" s="164">
        <f>IF(A20stdlife="n/a","n/a",IF(AF$3&gt;(A20stdlife+$E326),(Input!$H$162*(1+rvanilla)^0.5)-SUM($H326:AE326),(Input!$H$162*(1+rvanilla)^0.5)/A20stdlife))</f>
        <v>0</v>
      </c>
      <c r="AG326" s="164">
        <f>IF(A20stdlife="n/a","n/a",IF(AG$3&gt;(A20stdlife+$E326),(Input!$H$162*(1+rvanilla)^0.5)-SUM($H326:AF326),(Input!$H$162*(1+rvanilla)^0.5)/A20stdlife))</f>
        <v>0</v>
      </c>
      <c r="AH326" s="164">
        <f>IF(A20stdlife="n/a","n/a",IF(AH$3&gt;(A20stdlife+$E326),(Input!$H$162*(1+rvanilla)^0.5)-SUM($H326:AG326),(Input!$H$162*(1+rvanilla)^0.5)/A20stdlife))</f>
        <v>0</v>
      </c>
      <c r="AI326" s="164">
        <f>IF(A20stdlife="n/a","n/a",IF(AI$3&gt;(A20stdlife+$E326),(Input!$H$162*(1+rvanilla)^0.5)-SUM($H326:AH326),(Input!$H$162*(1+rvanilla)^0.5)/A20stdlife))</f>
        <v>0</v>
      </c>
      <c r="AJ326" s="164">
        <f>IF(A20stdlife="n/a","n/a",IF(AJ$3&gt;(A20stdlife+$E326),(Input!$H$162*(1+rvanilla)^0.5)-SUM($H326:AI326),(Input!$H$162*(1+rvanilla)^0.5)/A20stdlife))</f>
        <v>0</v>
      </c>
      <c r="AK326" s="164">
        <f>IF(A20stdlife="n/a","n/a",IF(AK$3&gt;(A20stdlife+$E326),(Input!$H$162*(1+rvanilla)^0.5)-SUM($H326:AJ326),(Input!$H$162*(1+rvanilla)^0.5)/A20stdlife))</f>
        <v>0</v>
      </c>
      <c r="AL326" s="164">
        <f>IF(A20stdlife="n/a","n/a",IF(AL$3&gt;(A20stdlife+$E326),(Input!$H$162*(1+rvanilla)^0.5)-SUM($H326:AK326),(Input!$H$162*(1+rvanilla)^0.5)/A20stdlife))</f>
        <v>0</v>
      </c>
      <c r="AM326" s="164">
        <f>IF(A20stdlife="n/a","n/a",IF(AM$3&gt;(A20stdlife+$E326),(Input!$H$162*(1+rvanilla)^0.5)-SUM($H326:AL326),(Input!$H$162*(1+rvanilla)^0.5)/A20stdlife))</f>
        <v>0</v>
      </c>
      <c r="AN326" s="164">
        <f>IF(A20stdlife="n/a","n/a",IF(AN$3&gt;(A20stdlife+$E326),(Input!$H$162*(1+rvanilla)^0.5)-SUM($H326:AM326),(Input!$H$162*(1+rvanilla)^0.5)/A20stdlife))</f>
        <v>0</v>
      </c>
      <c r="AO326" s="164">
        <f>IF(A20stdlife="n/a","n/a",IF(AO$3&gt;(A20stdlife+$E326),(Input!$H$162*(1+rvanilla)^0.5)-SUM($H326:AN326),(Input!$H$162*(1+rvanilla)^0.5)/A20stdlife))</f>
        <v>0</v>
      </c>
      <c r="AP326" s="164">
        <f>IF(A20stdlife="n/a","n/a",IF(AP$3&gt;(A20stdlife+$E326),(Input!$H$162*(1+rvanilla)^0.5)-SUM($H326:AO326),(Input!$H$162*(1+rvanilla)^0.5)/A20stdlife))</f>
        <v>0</v>
      </c>
      <c r="AQ326" s="164">
        <f>IF(A20stdlife="n/a","n/a",IF(AQ$3&gt;(A20stdlife+$E326),(Input!$H$162*(1+rvanilla)^0.5)-SUM($H326:AP326),(Input!$H$162*(1+rvanilla)^0.5)/A20stdlife))</f>
        <v>0</v>
      </c>
      <c r="AR326" s="164">
        <f>IF(A20stdlife="n/a","n/a",IF(AR$3&gt;(A20stdlife+$E326),(Input!$H$162*(1+rvanilla)^0.5)-SUM($H326:AQ326),(Input!$H$162*(1+rvanilla)^0.5)/A20stdlife))</f>
        <v>0</v>
      </c>
      <c r="AS326" s="164">
        <f>IF(A20stdlife="n/a","n/a",IF(AS$3&gt;(A20stdlife+$E326),(Input!$H$162*(1+rvanilla)^0.5)-SUM($H326:AR326),(Input!$H$162*(1+rvanilla)^0.5)/A20stdlife))</f>
        <v>0</v>
      </c>
      <c r="AT326" s="164">
        <f>IF(A20stdlife="n/a","n/a",IF(AT$3&gt;(A20stdlife+$E326),(Input!$H$162*(1+rvanilla)^0.5)-SUM($H326:AS326),(Input!$H$162*(1+rvanilla)^0.5)/A20stdlife))</f>
        <v>0</v>
      </c>
      <c r="AU326" s="164">
        <f>IF(A20stdlife="n/a","n/a",IF(AU$3&gt;(A20stdlife+$E326),(Input!$H$162*(1+rvanilla)^0.5)-SUM($H326:AT326),(Input!$H$162*(1+rvanilla)^0.5)/A20stdlife))</f>
        <v>0</v>
      </c>
      <c r="AV326" s="164">
        <f>IF(A20stdlife="n/a","n/a",IF(AV$3&gt;(A20stdlife+$E326),(Input!$H$162*(1+rvanilla)^0.5)-SUM($H326:AU326),(Input!$H$162*(1+rvanilla)^0.5)/A20stdlife))</f>
        <v>0</v>
      </c>
      <c r="AW326" s="164">
        <f>IF(A20stdlife="n/a","n/a",IF(AW$3&gt;(A20stdlife+$E326),(Input!$H$162*(1+rvanilla)^0.5)-SUM($H326:AV326),(Input!$H$162*(1+rvanilla)^0.5)/A20stdlife))</f>
        <v>0</v>
      </c>
      <c r="AX326" s="164">
        <f>IF(A20stdlife="n/a","n/a",IF(AX$3&gt;(A20stdlife+$E326),(Input!$H$162*(1+rvanilla)^0.5)-SUM($H326:AW326),(Input!$H$162*(1+rvanilla)^0.5)/A20stdlife))</f>
        <v>0</v>
      </c>
      <c r="AY326" s="164">
        <f>IF(A20stdlife="n/a","n/a",IF(AY$3&gt;(A20stdlife+$E326),(Input!$H$162*(1+rvanilla)^0.5)-SUM($H326:AX326),(Input!$H$162*(1+rvanilla)^0.5)/A20stdlife))</f>
        <v>0</v>
      </c>
      <c r="AZ326" s="164">
        <f>IF(A20stdlife="n/a","n/a",IF(AZ$3&gt;(A20stdlife+$E326),(Input!$H$162*(1+rvanilla)^0.5)-SUM($H326:AY326),(Input!$H$162*(1+rvanilla)^0.5)/A20stdlife))</f>
        <v>0</v>
      </c>
      <c r="BA326" s="164">
        <f>IF(A20stdlife="n/a","n/a",IF(BA$3&gt;(A20stdlife+$E326),(Input!$H$162*(1+rvanilla)^0.5)-SUM($H326:AZ326),(Input!$H$162*(1+rvanilla)^0.5)/A20stdlife))</f>
        <v>0</v>
      </c>
      <c r="BB326" s="164">
        <f>IF(A20stdlife="n/a","n/a",IF(BB$3&gt;(A20stdlife+$E326),(Input!$H$162*(1+rvanilla)^0.5)-SUM($H326:BA326),(Input!$H$162*(1+rvanilla)^0.5)/A20stdlife))</f>
        <v>0</v>
      </c>
      <c r="BC326" s="164">
        <f>IF(A20stdlife="n/a","n/a",IF(BC$3&gt;(A20stdlife+$E326),(Input!$H$162*(1+rvanilla)^0.5)-SUM($H326:BB326),(Input!$H$162*(1+rvanilla)^0.5)/A20stdlife))</f>
        <v>0</v>
      </c>
      <c r="BD326" s="164">
        <f>IF(A20stdlife="n/a","n/a",IF(BD$3&gt;(A20stdlife+$E326),(Input!$H$162*(1+rvanilla)^0.5)-SUM($H326:BC326),(Input!$H$162*(1+rvanilla)^0.5)/A20stdlife))</f>
        <v>0</v>
      </c>
      <c r="BE326" s="164">
        <f>IF(A20stdlife="n/a","n/a",IF(BE$3&gt;(A20stdlife+$E326),(Input!$H$162*(1+rvanilla)^0.5)-SUM($H326:BD326),(Input!$H$162*(1+rvanilla)^0.5)/A20stdlife))</f>
        <v>0</v>
      </c>
      <c r="BF326" s="164">
        <f>IF(A20stdlife="n/a","n/a",IF(BF$3&gt;(A20stdlife+$E326),(Input!$H$162*(1+rvanilla)^0.5)-SUM($H326:BE326),(Input!$H$162*(1+rvanilla)^0.5)/A20stdlife))</f>
        <v>0</v>
      </c>
      <c r="BG326" s="164">
        <f>IF(A20stdlife="n/a","n/a",IF(BG$3&gt;(A20stdlife+$E326),(Input!$H$162*(1+rvanilla)^0.5)-SUM($H326:BF326),(Input!$H$162*(1+rvanilla)^0.5)/A20stdlife))</f>
        <v>0</v>
      </c>
      <c r="BH326" s="164">
        <f>IF(A20stdlife="n/a","n/a",IF(BH$3&gt;(A20stdlife+$E326),(Input!$H$162*(1+rvanilla)^0.5)-SUM($H326:BG326),(Input!$H$162*(1+rvanilla)^0.5)/A20stdlife))</f>
        <v>0</v>
      </c>
      <c r="BI326" s="164">
        <f>IF(A20stdlife="n/a","n/a",IF(BI$3&gt;(A20stdlife+$E326),(Input!$H$162*(1+rvanilla)^0.5)-SUM($H326:BH326),(Input!$H$162*(1+rvanilla)^0.5)/A20stdlife))</f>
        <v>0</v>
      </c>
      <c r="BJ326" s="18"/>
      <c r="BK326" s="18"/>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idden="1" outlineLevel="2">
      <c r="A327" s="18"/>
      <c r="B327" s="18"/>
      <c r="C327" s="36"/>
      <c r="D327" s="479"/>
      <c r="E327" s="283">
        <v>3</v>
      </c>
      <c r="F327" s="38"/>
      <c r="G327" s="391"/>
      <c r="H327" s="308"/>
      <c r="I327" s="307"/>
      <c r="J327" s="164">
        <f>IF(A20stdlife="n/a","n/a",IF(J$3&gt;(A20stdlife+$E327),(Input!$I$162*(1+rvanilla)^0.5)-SUM($I327:I327),(Input!$I$162*(1+rvanilla)^0.5)/A20stdlife))</f>
        <v>0.10154395977339854</v>
      </c>
      <c r="K327" s="164">
        <f>IF(A20stdlife="n/a","n/a",IF(K$3&gt;(A20stdlife+$E327),(Input!$I$162*(1+rvanilla)^0.5)-SUM($I327:J327),(Input!$I$162*(1+rvanilla)^0.5)/A20stdlife))</f>
        <v>0.10154395977339854</v>
      </c>
      <c r="L327" s="164">
        <f>IF(A20stdlife="n/a","n/a",IF(L$3&gt;(A20stdlife+$E327),(Input!$I$162*(1+rvanilla)^0.5)-SUM($I327:K327),(Input!$I$162*(1+rvanilla)^0.5)/A20stdlife))</f>
        <v>0.10154395977339854</v>
      </c>
      <c r="M327" s="164">
        <f>IF(A20stdlife="n/a","n/a",IF(M$3&gt;(A20stdlife+$E327),(Input!$I$162*(1+rvanilla)^0.5)-SUM($I327:L327),(Input!$I$162*(1+rvanilla)^0.5)/A20stdlife))</f>
        <v>0.10154395977339854</v>
      </c>
      <c r="N327" s="164">
        <f>IF(A20stdlife="n/a","n/a",IF(N$3&gt;(A20stdlife+$E327),(Input!$I$162*(1+rvanilla)^0.5)-SUM($I327:M327),(Input!$I$162*(1+rvanilla)^0.5)/A20stdlife))</f>
        <v>0.10154395977339854</v>
      </c>
      <c r="O327" s="164">
        <f>IF(A20stdlife="n/a","n/a",IF(O$3&gt;(A20stdlife+$E327),(Input!$I$162*(1+rvanilla)^0.5)-SUM($I327:N327),(Input!$I$162*(1+rvanilla)^0.5)/A20stdlife))</f>
        <v>0.10154395977339854</v>
      </c>
      <c r="P327" s="164">
        <f>IF(A20stdlife="n/a","n/a",IF(P$3&gt;(A20stdlife+$E327),(Input!$I$162*(1+rvanilla)^0.5)-SUM($I327:O327),(Input!$I$162*(1+rvanilla)^0.5)/A20stdlife))</f>
        <v>0.10154395977339854</v>
      </c>
      <c r="Q327" s="164">
        <f>IF(A20stdlife="n/a","n/a",IF(Q$3&gt;(A20stdlife+$E327),(Input!$I$162*(1+rvanilla)^0.5)-SUM($I327:P327),(Input!$I$162*(1+rvanilla)^0.5)/A20stdlife))</f>
        <v>0.10154395977339854</v>
      </c>
      <c r="R327" s="164">
        <f>IF(A20stdlife="n/a","n/a",IF(R$3&gt;(A20stdlife+$E327),(Input!$I$162*(1+rvanilla)^0.5)-SUM($I327:Q327),(Input!$I$162*(1+rvanilla)^0.5)/A20stdlife))</f>
        <v>0.10154395977339854</v>
      </c>
      <c r="S327" s="164">
        <f>IF(A20stdlife="n/a","n/a",IF(S$3&gt;(A20stdlife+$E327),(Input!$I$162*(1+rvanilla)^0.5)-SUM($I327:R327),(Input!$I$162*(1+rvanilla)^0.5)/A20stdlife))</f>
        <v>0.10154395977339854</v>
      </c>
      <c r="T327" s="164">
        <f>IF(A20stdlife="n/a","n/a",IF(T$3&gt;(A20stdlife+$E327),(Input!$I$162*(1+rvanilla)^0.5)-SUM($I327:S327),(Input!$I$162*(1+rvanilla)^0.5)/A20stdlife))</f>
        <v>2.4795690739311649E-2</v>
      </c>
      <c r="U327" s="164">
        <f>IF(A20stdlife="n/a","n/a",IF(U$3&gt;(A20stdlife+$E327),(Input!$I$162*(1+rvanilla)^0.5)-SUM($I327:T327),(Input!$I$162*(1+rvanilla)^0.5)/A20stdlife))</f>
        <v>0</v>
      </c>
      <c r="V327" s="164">
        <f>IF(A20stdlife="n/a","n/a",IF(V$3&gt;(A20stdlife+$E327),(Input!$I$162*(1+rvanilla)^0.5)-SUM($I327:U327),(Input!$I$162*(1+rvanilla)^0.5)/A20stdlife))</f>
        <v>0</v>
      </c>
      <c r="W327" s="164">
        <f>IF(A20stdlife="n/a","n/a",IF(W$3&gt;(A20stdlife+$E327),(Input!$I$162*(1+rvanilla)^0.5)-SUM($I327:V327),(Input!$I$162*(1+rvanilla)^0.5)/A20stdlife))</f>
        <v>0</v>
      </c>
      <c r="X327" s="164">
        <f>IF(A20stdlife="n/a","n/a",IF(X$3&gt;(A20stdlife+$E327),(Input!$I$162*(1+rvanilla)^0.5)-SUM($I327:W327),(Input!$I$162*(1+rvanilla)^0.5)/A20stdlife))</f>
        <v>0</v>
      </c>
      <c r="Y327" s="164">
        <f>IF(A20stdlife="n/a","n/a",IF(Y$3&gt;(A20stdlife+$E327),(Input!$I$162*(1+rvanilla)^0.5)-SUM($I327:X327),(Input!$I$162*(1+rvanilla)^0.5)/A20stdlife))</f>
        <v>0</v>
      </c>
      <c r="Z327" s="164">
        <f>IF(A20stdlife="n/a","n/a",IF(Z$3&gt;(A20stdlife+$E327),(Input!$I$162*(1+rvanilla)^0.5)-SUM($I327:Y327),(Input!$I$162*(1+rvanilla)^0.5)/A20stdlife))</f>
        <v>0</v>
      </c>
      <c r="AA327" s="164">
        <f>IF(A20stdlife="n/a","n/a",IF(AA$3&gt;(A20stdlife+$E327),(Input!$I$162*(1+rvanilla)^0.5)-SUM($I327:Z327),(Input!$I$162*(1+rvanilla)^0.5)/A20stdlife))</f>
        <v>0</v>
      </c>
      <c r="AB327" s="164">
        <f>IF(A20stdlife="n/a","n/a",IF(AB$3&gt;(A20stdlife+$E327),(Input!$I$162*(1+rvanilla)^0.5)-SUM($I327:AA327),(Input!$I$162*(1+rvanilla)^0.5)/A20stdlife))</f>
        <v>0</v>
      </c>
      <c r="AC327" s="164">
        <f>IF(A20stdlife="n/a","n/a",IF(AC$3&gt;(A20stdlife+$E327),(Input!$I$162*(1+rvanilla)^0.5)-SUM($I327:AB327),(Input!$I$162*(1+rvanilla)^0.5)/A20stdlife))</f>
        <v>0</v>
      </c>
      <c r="AD327" s="164">
        <f>IF(A20stdlife="n/a","n/a",IF(AD$3&gt;(A20stdlife+$E327),(Input!$I$162*(1+rvanilla)^0.5)-SUM($I327:AC327),(Input!$I$162*(1+rvanilla)^0.5)/A20stdlife))</f>
        <v>0</v>
      </c>
      <c r="AE327" s="164">
        <f>IF(A20stdlife="n/a","n/a",IF(AE$3&gt;(A20stdlife+$E327),(Input!$I$162*(1+rvanilla)^0.5)-SUM($I327:AD327),(Input!$I$162*(1+rvanilla)^0.5)/A20stdlife))</f>
        <v>0</v>
      </c>
      <c r="AF327" s="164">
        <f>IF(A20stdlife="n/a","n/a",IF(AF$3&gt;(A20stdlife+$E327),(Input!$I$162*(1+rvanilla)^0.5)-SUM($I327:AE327),(Input!$I$162*(1+rvanilla)^0.5)/A20stdlife))</f>
        <v>0</v>
      </c>
      <c r="AG327" s="164">
        <f>IF(A20stdlife="n/a","n/a",IF(AG$3&gt;(A20stdlife+$E327),(Input!$I$162*(1+rvanilla)^0.5)-SUM($I327:AF327),(Input!$I$162*(1+rvanilla)^0.5)/A20stdlife))</f>
        <v>0</v>
      </c>
      <c r="AH327" s="164">
        <f>IF(A20stdlife="n/a","n/a",IF(AH$3&gt;(A20stdlife+$E327),(Input!$I$162*(1+rvanilla)^0.5)-SUM($I327:AG327),(Input!$I$162*(1+rvanilla)^0.5)/A20stdlife))</f>
        <v>0</v>
      </c>
      <c r="AI327" s="164">
        <f>IF(A20stdlife="n/a","n/a",IF(AI$3&gt;(A20stdlife+$E327),(Input!$I$162*(1+rvanilla)^0.5)-SUM($I327:AH327),(Input!$I$162*(1+rvanilla)^0.5)/A20stdlife))</f>
        <v>0</v>
      </c>
      <c r="AJ327" s="164">
        <f>IF(A20stdlife="n/a","n/a",IF(AJ$3&gt;(A20stdlife+$E327),(Input!$I$162*(1+rvanilla)^0.5)-SUM($I327:AI327),(Input!$I$162*(1+rvanilla)^0.5)/A20stdlife))</f>
        <v>0</v>
      </c>
      <c r="AK327" s="164">
        <f>IF(A20stdlife="n/a","n/a",IF(AK$3&gt;(A20stdlife+$E327),(Input!$I$162*(1+rvanilla)^0.5)-SUM($I327:AJ327),(Input!$I$162*(1+rvanilla)^0.5)/A20stdlife))</f>
        <v>0</v>
      </c>
      <c r="AL327" s="164">
        <f>IF(A20stdlife="n/a","n/a",IF(AL$3&gt;(A20stdlife+$E327),(Input!$I$162*(1+rvanilla)^0.5)-SUM($I327:AK327),(Input!$I$162*(1+rvanilla)^0.5)/A20stdlife))</f>
        <v>0</v>
      </c>
      <c r="AM327" s="164">
        <f>IF(A20stdlife="n/a","n/a",IF(AM$3&gt;(A20stdlife+$E327),(Input!$I$162*(1+rvanilla)^0.5)-SUM($I327:AL327),(Input!$I$162*(1+rvanilla)^0.5)/A20stdlife))</f>
        <v>0</v>
      </c>
      <c r="AN327" s="164">
        <f>IF(A20stdlife="n/a","n/a",IF(AN$3&gt;(A20stdlife+$E327),(Input!$I$162*(1+rvanilla)^0.5)-SUM($I327:AM327),(Input!$I$162*(1+rvanilla)^0.5)/A20stdlife))</f>
        <v>0</v>
      </c>
      <c r="AO327" s="164">
        <f>IF(A20stdlife="n/a","n/a",IF(AO$3&gt;(A20stdlife+$E327),(Input!$I$162*(1+rvanilla)^0.5)-SUM($I327:AN327),(Input!$I$162*(1+rvanilla)^0.5)/A20stdlife))</f>
        <v>0</v>
      </c>
      <c r="AP327" s="164">
        <f>IF(A20stdlife="n/a","n/a",IF(AP$3&gt;(A20stdlife+$E327),(Input!$I$162*(1+rvanilla)^0.5)-SUM($I327:AO327),(Input!$I$162*(1+rvanilla)^0.5)/A20stdlife))</f>
        <v>0</v>
      </c>
      <c r="AQ327" s="164">
        <f>IF(A20stdlife="n/a","n/a",IF(AQ$3&gt;(A20stdlife+$E327),(Input!$I$162*(1+rvanilla)^0.5)-SUM($I327:AP327),(Input!$I$162*(1+rvanilla)^0.5)/A20stdlife))</f>
        <v>0</v>
      </c>
      <c r="AR327" s="164">
        <f>IF(A20stdlife="n/a","n/a",IF(AR$3&gt;(A20stdlife+$E327),(Input!$I$162*(1+rvanilla)^0.5)-SUM($I327:AQ327),(Input!$I$162*(1+rvanilla)^0.5)/A20stdlife))</f>
        <v>0</v>
      </c>
      <c r="AS327" s="164">
        <f>IF(A20stdlife="n/a","n/a",IF(AS$3&gt;(A20stdlife+$E327),(Input!$I$162*(1+rvanilla)^0.5)-SUM($I327:AR327),(Input!$I$162*(1+rvanilla)^0.5)/A20stdlife))</f>
        <v>0</v>
      </c>
      <c r="AT327" s="164">
        <f>IF(A20stdlife="n/a","n/a",IF(AT$3&gt;(A20stdlife+$E327),(Input!$I$162*(1+rvanilla)^0.5)-SUM($I327:AS327),(Input!$I$162*(1+rvanilla)^0.5)/A20stdlife))</f>
        <v>0</v>
      </c>
      <c r="AU327" s="164">
        <f>IF(A20stdlife="n/a","n/a",IF(AU$3&gt;(A20stdlife+$E327),(Input!$I$162*(1+rvanilla)^0.5)-SUM($I327:AT327),(Input!$I$162*(1+rvanilla)^0.5)/A20stdlife))</f>
        <v>0</v>
      </c>
      <c r="AV327" s="164">
        <f>IF(A20stdlife="n/a","n/a",IF(AV$3&gt;(A20stdlife+$E327),(Input!$I$162*(1+rvanilla)^0.5)-SUM($I327:AU327),(Input!$I$162*(1+rvanilla)^0.5)/A20stdlife))</f>
        <v>0</v>
      </c>
      <c r="AW327" s="164">
        <f>IF(A20stdlife="n/a","n/a",IF(AW$3&gt;(A20stdlife+$E327),(Input!$I$162*(1+rvanilla)^0.5)-SUM($I327:AV327),(Input!$I$162*(1+rvanilla)^0.5)/A20stdlife))</f>
        <v>0</v>
      </c>
      <c r="AX327" s="164">
        <f>IF(A20stdlife="n/a","n/a",IF(AX$3&gt;(A20stdlife+$E327),(Input!$I$162*(1+rvanilla)^0.5)-SUM($I327:AW327),(Input!$I$162*(1+rvanilla)^0.5)/A20stdlife))</f>
        <v>0</v>
      </c>
      <c r="AY327" s="164">
        <f>IF(A20stdlife="n/a","n/a",IF(AY$3&gt;(A20stdlife+$E327),(Input!$I$162*(1+rvanilla)^0.5)-SUM($I327:AX327),(Input!$I$162*(1+rvanilla)^0.5)/A20stdlife))</f>
        <v>0</v>
      </c>
      <c r="AZ327" s="164">
        <f>IF(A20stdlife="n/a","n/a",IF(AZ$3&gt;(A20stdlife+$E327),(Input!$I$162*(1+rvanilla)^0.5)-SUM($I327:AY327),(Input!$I$162*(1+rvanilla)^0.5)/A20stdlife))</f>
        <v>0</v>
      </c>
      <c r="BA327" s="164">
        <f>IF(A20stdlife="n/a","n/a",IF(BA$3&gt;(A20stdlife+$E327),(Input!$I$162*(1+rvanilla)^0.5)-SUM($I327:AZ327),(Input!$I$162*(1+rvanilla)^0.5)/A20stdlife))</f>
        <v>0</v>
      </c>
      <c r="BB327" s="164">
        <f>IF(A20stdlife="n/a","n/a",IF(BB$3&gt;(A20stdlife+$E327),(Input!$I$162*(1+rvanilla)^0.5)-SUM($I327:BA327),(Input!$I$162*(1+rvanilla)^0.5)/A20stdlife))</f>
        <v>0</v>
      </c>
      <c r="BC327" s="164">
        <f>IF(A20stdlife="n/a","n/a",IF(BC$3&gt;(A20stdlife+$E327),(Input!$I$162*(1+rvanilla)^0.5)-SUM($I327:BB327),(Input!$I$162*(1+rvanilla)^0.5)/A20stdlife))</f>
        <v>0</v>
      </c>
      <c r="BD327" s="164">
        <f>IF(A20stdlife="n/a","n/a",IF(BD$3&gt;(A20stdlife+$E327),(Input!$I$162*(1+rvanilla)^0.5)-SUM($I327:BC327),(Input!$I$162*(1+rvanilla)^0.5)/A20stdlife))</f>
        <v>0</v>
      </c>
      <c r="BE327" s="164">
        <f>IF(A20stdlife="n/a","n/a",IF(BE$3&gt;(A20stdlife+$E327),(Input!$I$162*(1+rvanilla)^0.5)-SUM($I327:BD327),(Input!$I$162*(1+rvanilla)^0.5)/A20stdlife))</f>
        <v>0</v>
      </c>
      <c r="BF327" s="164">
        <f>IF(A20stdlife="n/a","n/a",IF(BF$3&gt;(A20stdlife+$E327),(Input!$I$162*(1+rvanilla)^0.5)-SUM($I327:BE327),(Input!$I$162*(1+rvanilla)^0.5)/A20stdlife))</f>
        <v>0</v>
      </c>
      <c r="BG327" s="164">
        <f>IF(A20stdlife="n/a","n/a",IF(BG$3&gt;(A20stdlife+$E327),(Input!$I$162*(1+rvanilla)^0.5)-SUM($I327:BF327),(Input!$I$162*(1+rvanilla)^0.5)/A20stdlife))</f>
        <v>0</v>
      </c>
      <c r="BH327" s="164">
        <f>IF(A20stdlife="n/a","n/a",IF(BH$3&gt;(A20stdlife+$E327),(Input!$I$162*(1+rvanilla)^0.5)-SUM($I327:BG327),(Input!$I$162*(1+rvanilla)^0.5)/A20stdlife))</f>
        <v>0</v>
      </c>
      <c r="BI327" s="164">
        <f>IF(A20stdlife="n/a","n/a",IF(BI$3&gt;(A20stdlife+$E327),(Input!$I$162*(1+rvanilla)^0.5)-SUM($I327:BH327),(Input!$I$162*(1+rvanilla)^0.5)/A20stdlife))</f>
        <v>0</v>
      </c>
      <c r="BJ327" s="18"/>
      <c r="BK327" s="18"/>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idden="1" outlineLevel="2">
      <c r="A328" s="18"/>
      <c r="B328" s="18"/>
      <c r="C328" s="36"/>
      <c r="D328" s="479"/>
      <c r="E328" s="283">
        <v>4</v>
      </c>
      <c r="F328" s="38"/>
      <c r="G328" s="391"/>
      <c r="H328" s="308"/>
      <c r="I328" s="308"/>
      <c r="J328" s="307"/>
      <c r="K328" s="164">
        <f>IF(A20stdlife="n/a","n/a",IF(K$3&gt;(A20stdlife+$E328),(Input!$J$162*(1+rvanilla)^0.5)-SUM($J328:J328),(Input!$J$162*(1+rvanilla)^0.5)/A20stdlife))</f>
        <v>0.12387155256302064</v>
      </c>
      <c r="L328" s="164">
        <f>IF(A20stdlife="n/a","n/a",IF(L$3&gt;(A20stdlife+$E328),(Input!$J$162*(1+rvanilla)^0.5)-SUM($J328:K328),(Input!$J$162*(1+rvanilla)^0.5)/A20stdlife))</f>
        <v>0.12387155256302064</v>
      </c>
      <c r="M328" s="164">
        <f>IF(A20stdlife="n/a","n/a",IF(M$3&gt;(A20stdlife+$E328),(Input!$J$162*(1+rvanilla)^0.5)-SUM($J328:L328),(Input!$J$162*(1+rvanilla)^0.5)/A20stdlife))</f>
        <v>0.12387155256302064</v>
      </c>
      <c r="N328" s="164">
        <f>IF(A20stdlife="n/a","n/a",IF(N$3&gt;(A20stdlife+$E328),(Input!$J$162*(1+rvanilla)^0.5)-SUM($J328:M328),(Input!$J$162*(1+rvanilla)^0.5)/A20stdlife))</f>
        <v>0.12387155256302064</v>
      </c>
      <c r="O328" s="164">
        <f>IF(A20stdlife="n/a","n/a",IF(O$3&gt;(A20stdlife+$E328),(Input!$J$162*(1+rvanilla)^0.5)-SUM($J328:N328),(Input!$J$162*(1+rvanilla)^0.5)/A20stdlife))</f>
        <v>0.12387155256302064</v>
      </c>
      <c r="P328" s="164">
        <f>IF(A20stdlife="n/a","n/a",IF(P$3&gt;(A20stdlife+$E328),(Input!$J$162*(1+rvanilla)^0.5)-SUM($J328:O328),(Input!$J$162*(1+rvanilla)^0.5)/A20stdlife))</f>
        <v>0.12387155256302064</v>
      </c>
      <c r="Q328" s="164">
        <f>IF(A20stdlife="n/a","n/a",IF(Q$3&gt;(A20stdlife+$E328),(Input!$J$162*(1+rvanilla)^0.5)-SUM($J328:P328),(Input!$J$162*(1+rvanilla)^0.5)/A20stdlife))</f>
        <v>0.12387155256302064</v>
      </c>
      <c r="R328" s="164">
        <f>IF(A20stdlife="n/a","n/a",IF(R$3&gt;(A20stdlife+$E328),(Input!$J$162*(1+rvanilla)^0.5)-SUM($J328:Q328),(Input!$J$162*(1+rvanilla)^0.5)/A20stdlife))</f>
        <v>0.12387155256302064</v>
      </c>
      <c r="S328" s="164">
        <f>IF(A20stdlife="n/a","n/a",IF(S$3&gt;(A20stdlife+$E328),(Input!$J$162*(1+rvanilla)^0.5)-SUM($J328:R328),(Input!$J$162*(1+rvanilla)^0.5)/A20stdlife))</f>
        <v>0.12387155256302064</v>
      </c>
      <c r="T328" s="164">
        <f>IF(A20stdlife="n/a","n/a",IF(T$3&gt;(A20stdlife+$E328),(Input!$J$162*(1+rvanilla)^0.5)-SUM($J328:S328),(Input!$J$162*(1+rvanilla)^0.5)/A20stdlife))</f>
        <v>0.12387155256302064</v>
      </c>
      <c r="U328" s="164">
        <f>IF(A20stdlife="n/a","n/a",IF(U$3&gt;(A20stdlife+$E328),(Input!$J$162*(1+rvanilla)^0.5)-SUM($J328:T328),(Input!$J$162*(1+rvanilla)^0.5)/A20stdlife))</f>
        <v>3.0247793326213079E-2</v>
      </c>
      <c r="V328" s="164">
        <f>IF(A20stdlife="n/a","n/a",IF(V$3&gt;(A20stdlife+$E328),(Input!$J$162*(1+rvanilla)^0.5)-SUM($J328:U328),(Input!$J$162*(1+rvanilla)^0.5)/A20stdlife))</f>
        <v>0</v>
      </c>
      <c r="W328" s="164">
        <f>IF(A20stdlife="n/a","n/a",IF(W$3&gt;(A20stdlife+$E328),(Input!$J$162*(1+rvanilla)^0.5)-SUM($J328:V328),(Input!$J$162*(1+rvanilla)^0.5)/A20stdlife))</f>
        <v>0</v>
      </c>
      <c r="X328" s="164">
        <f>IF(A20stdlife="n/a","n/a",IF(X$3&gt;(A20stdlife+$E328),(Input!$J$162*(1+rvanilla)^0.5)-SUM($J328:W328),(Input!$J$162*(1+rvanilla)^0.5)/A20stdlife))</f>
        <v>0</v>
      </c>
      <c r="Y328" s="164">
        <f>IF(A20stdlife="n/a","n/a",IF(Y$3&gt;(A20stdlife+$E328),(Input!$J$162*(1+rvanilla)^0.5)-SUM($J328:X328),(Input!$J$162*(1+rvanilla)^0.5)/A20stdlife))</f>
        <v>0</v>
      </c>
      <c r="Z328" s="164">
        <f>IF(A20stdlife="n/a","n/a",IF(Z$3&gt;(A20stdlife+$E328),(Input!$J$162*(1+rvanilla)^0.5)-SUM($J328:Y328),(Input!$J$162*(1+rvanilla)^0.5)/A20stdlife))</f>
        <v>0</v>
      </c>
      <c r="AA328" s="164">
        <f>IF(A20stdlife="n/a","n/a",IF(AA$3&gt;(A20stdlife+$E328),(Input!$J$162*(1+rvanilla)^0.5)-SUM($J328:Z328),(Input!$J$162*(1+rvanilla)^0.5)/A20stdlife))</f>
        <v>0</v>
      </c>
      <c r="AB328" s="164">
        <f>IF(A20stdlife="n/a","n/a",IF(AB$3&gt;(A20stdlife+$E328),(Input!$J$162*(1+rvanilla)^0.5)-SUM($J328:AA328),(Input!$J$162*(1+rvanilla)^0.5)/A20stdlife))</f>
        <v>0</v>
      </c>
      <c r="AC328" s="164">
        <f>IF(A20stdlife="n/a","n/a",IF(AC$3&gt;(A20stdlife+$E328),(Input!$J$162*(1+rvanilla)^0.5)-SUM($J328:AB328),(Input!$J$162*(1+rvanilla)^0.5)/A20stdlife))</f>
        <v>0</v>
      </c>
      <c r="AD328" s="164">
        <f>IF(A20stdlife="n/a","n/a",IF(AD$3&gt;(A20stdlife+$E328),(Input!$J$162*(1+rvanilla)^0.5)-SUM($J328:AC328),(Input!$J$162*(1+rvanilla)^0.5)/A20stdlife))</f>
        <v>0</v>
      </c>
      <c r="AE328" s="164">
        <f>IF(A20stdlife="n/a","n/a",IF(AE$3&gt;(A20stdlife+$E328),(Input!$J$162*(1+rvanilla)^0.5)-SUM($J328:AD328),(Input!$J$162*(1+rvanilla)^0.5)/A20stdlife))</f>
        <v>0</v>
      </c>
      <c r="AF328" s="164">
        <f>IF(A20stdlife="n/a","n/a",IF(AF$3&gt;(A20stdlife+$E328),(Input!$J$162*(1+rvanilla)^0.5)-SUM($J328:AE328),(Input!$J$162*(1+rvanilla)^0.5)/A20stdlife))</f>
        <v>0</v>
      </c>
      <c r="AG328" s="164">
        <f>IF(A20stdlife="n/a","n/a",IF(AG$3&gt;(A20stdlife+$E328),(Input!$J$162*(1+rvanilla)^0.5)-SUM($J328:AF328),(Input!$J$162*(1+rvanilla)^0.5)/A20stdlife))</f>
        <v>0</v>
      </c>
      <c r="AH328" s="164">
        <f>IF(A20stdlife="n/a","n/a",IF(AH$3&gt;(A20stdlife+$E328),(Input!$J$162*(1+rvanilla)^0.5)-SUM($J328:AG328),(Input!$J$162*(1+rvanilla)^0.5)/A20stdlife))</f>
        <v>0</v>
      </c>
      <c r="AI328" s="164">
        <f>IF(A20stdlife="n/a","n/a",IF(AI$3&gt;(A20stdlife+$E328),(Input!$J$162*(1+rvanilla)^0.5)-SUM($J328:AH328),(Input!$J$162*(1+rvanilla)^0.5)/A20stdlife))</f>
        <v>0</v>
      </c>
      <c r="AJ328" s="164">
        <f>IF(A20stdlife="n/a","n/a",IF(AJ$3&gt;(A20stdlife+$E328),(Input!$J$162*(1+rvanilla)^0.5)-SUM($J328:AI328),(Input!$J$162*(1+rvanilla)^0.5)/A20stdlife))</f>
        <v>0</v>
      </c>
      <c r="AK328" s="164">
        <f>IF(A20stdlife="n/a","n/a",IF(AK$3&gt;(A20stdlife+$E328),(Input!$J$162*(1+rvanilla)^0.5)-SUM($J328:AJ328),(Input!$J$162*(1+rvanilla)^0.5)/A20stdlife))</f>
        <v>0</v>
      </c>
      <c r="AL328" s="164">
        <f>IF(A20stdlife="n/a","n/a",IF(AL$3&gt;(A20stdlife+$E328),(Input!$J$162*(1+rvanilla)^0.5)-SUM($J328:AK328),(Input!$J$162*(1+rvanilla)^0.5)/A20stdlife))</f>
        <v>0</v>
      </c>
      <c r="AM328" s="164">
        <f>IF(A20stdlife="n/a","n/a",IF(AM$3&gt;(A20stdlife+$E328),(Input!$J$162*(1+rvanilla)^0.5)-SUM($J328:AL328),(Input!$J$162*(1+rvanilla)^0.5)/A20stdlife))</f>
        <v>0</v>
      </c>
      <c r="AN328" s="164">
        <f>IF(A20stdlife="n/a","n/a",IF(AN$3&gt;(A20stdlife+$E328),(Input!$J$162*(1+rvanilla)^0.5)-SUM($J328:AM328),(Input!$J$162*(1+rvanilla)^0.5)/A20stdlife))</f>
        <v>0</v>
      </c>
      <c r="AO328" s="164">
        <f>IF(A20stdlife="n/a","n/a",IF(AO$3&gt;(A20stdlife+$E328),(Input!$J$162*(1+rvanilla)^0.5)-SUM($J328:AN328),(Input!$J$162*(1+rvanilla)^0.5)/A20stdlife))</f>
        <v>0</v>
      </c>
      <c r="AP328" s="164">
        <f>IF(A20stdlife="n/a","n/a",IF(AP$3&gt;(A20stdlife+$E328),(Input!$J$162*(1+rvanilla)^0.5)-SUM($J328:AO328),(Input!$J$162*(1+rvanilla)^0.5)/A20stdlife))</f>
        <v>0</v>
      </c>
      <c r="AQ328" s="164">
        <f>IF(A20stdlife="n/a","n/a",IF(AQ$3&gt;(A20stdlife+$E328),(Input!$J$162*(1+rvanilla)^0.5)-SUM($J328:AP328),(Input!$J$162*(1+rvanilla)^0.5)/A20stdlife))</f>
        <v>0</v>
      </c>
      <c r="AR328" s="164">
        <f>IF(A20stdlife="n/a","n/a",IF(AR$3&gt;(A20stdlife+$E328),(Input!$J$162*(1+rvanilla)^0.5)-SUM($J328:AQ328),(Input!$J$162*(1+rvanilla)^0.5)/A20stdlife))</f>
        <v>0</v>
      </c>
      <c r="AS328" s="164">
        <f>IF(A20stdlife="n/a","n/a",IF(AS$3&gt;(A20stdlife+$E328),(Input!$J$162*(1+rvanilla)^0.5)-SUM($J328:AR328),(Input!$J$162*(1+rvanilla)^0.5)/A20stdlife))</f>
        <v>0</v>
      </c>
      <c r="AT328" s="164">
        <f>IF(A20stdlife="n/a","n/a",IF(AT$3&gt;(A20stdlife+$E328),(Input!$J$162*(1+rvanilla)^0.5)-SUM($J328:AS328),(Input!$J$162*(1+rvanilla)^0.5)/A20stdlife))</f>
        <v>0</v>
      </c>
      <c r="AU328" s="164">
        <f>IF(A20stdlife="n/a","n/a",IF(AU$3&gt;(A20stdlife+$E328),(Input!$J$162*(1+rvanilla)^0.5)-SUM($J328:AT328),(Input!$J$162*(1+rvanilla)^0.5)/A20stdlife))</f>
        <v>0</v>
      </c>
      <c r="AV328" s="164">
        <f>IF(A20stdlife="n/a","n/a",IF(AV$3&gt;(A20stdlife+$E328),(Input!$J$162*(1+rvanilla)^0.5)-SUM($J328:AU328),(Input!$J$162*(1+rvanilla)^0.5)/A20stdlife))</f>
        <v>0</v>
      </c>
      <c r="AW328" s="164">
        <f>IF(A20stdlife="n/a","n/a",IF(AW$3&gt;(A20stdlife+$E328),(Input!$J$162*(1+rvanilla)^0.5)-SUM($J328:AV328),(Input!$J$162*(1+rvanilla)^0.5)/A20stdlife))</f>
        <v>0</v>
      </c>
      <c r="AX328" s="164">
        <f>IF(A20stdlife="n/a","n/a",IF(AX$3&gt;(A20stdlife+$E328),(Input!$J$162*(1+rvanilla)^0.5)-SUM($J328:AW328),(Input!$J$162*(1+rvanilla)^0.5)/A20stdlife))</f>
        <v>0</v>
      </c>
      <c r="AY328" s="164">
        <f>IF(A20stdlife="n/a","n/a",IF(AY$3&gt;(A20stdlife+$E328),(Input!$J$162*(1+rvanilla)^0.5)-SUM($J328:AX328),(Input!$J$162*(1+rvanilla)^0.5)/A20stdlife))</f>
        <v>0</v>
      </c>
      <c r="AZ328" s="164">
        <f>IF(A20stdlife="n/a","n/a",IF(AZ$3&gt;(A20stdlife+$E328),(Input!$J$162*(1+rvanilla)^0.5)-SUM($J328:AY328),(Input!$J$162*(1+rvanilla)^0.5)/A20stdlife))</f>
        <v>0</v>
      </c>
      <c r="BA328" s="164">
        <f>IF(A20stdlife="n/a","n/a",IF(BA$3&gt;(A20stdlife+$E328),(Input!$J$162*(1+rvanilla)^0.5)-SUM($J328:AZ328),(Input!$J$162*(1+rvanilla)^0.5)/A20stdlife))</f>
        <v>0</v>
      </c>
      <c r="BB328" s="164">
        <f>IF(A20stdlife="n/a","n/a",IF(BB$3&gt;(A20stdlife+$E328),(Input!$J$162*(1+rvanilla)^0.5)-SUM($J328:BA328),(Input!$J$162*(1+rvanilla)^0.5)/A20stdlife))</f>
        <v>0</v>
      </c>
      <c r="BC328" s="164">
        <f>IF(A20stdlife="n/a","n/a",IF(BC$3&gt;(A20stdlife+$E328),(Input!$J$162*(1+rvanilla)^0.5)-SUM($J328:BB328),(Input!$J$162*(1+rvanilla)^0.5)/A20stdlife))</f>
        <v>0</v>
      </c>
      <c r="BD328" s="164">
        <f>IF(A20stdlife="n/a","n/a",IF(BD$3&gt;(A20stdlife+$E328),(Input!$J$162*(1+rvanilla)^0.5)-SUM($J328:BC328),(Input!$J$162*(1+rvanilla)^0.5)/A20stdlife))</f>
        <v>0</v>
      </c>
      <c r="BE328" s="164">
        <f>IF(A20stdlife="n/a","n/a",IF(BE$3&gt;(A20stdlife+$E328),(Input!$J$162*(1+rvanilla)^0.5)-SUM($J328:BD328),(Input!$J$162*(1+rvanilla)^0.5)/A20stdlife))</f>
        <v>0</v>
      </c>
      <c r="BF328" s="164">
        <f>IF(A20stdlife="n/a","n/a",IF(BF$3&gt;(A20stdlife+$E328),(Input!$J$162*(1+rvanilla)^0.5)-SUM($J328:BE328),(Input!$J$162*(1+rvanilla)^0.5)/A20stdlife))</f>
        <v>0</v>
      </c>
      <c r="BG328" s="164">
        <f>IF(A20stdlife="n/a","n/a",IF(BG$3&gt;(A20stdlife+$E328),(Input!$J$162*(1+rvanilla)^0.5)-SUM($J328:BF328),(Input!$J$162*(1+rvanilla)^0.5)/A20stdlife))</f>
        <v>0</v>
      </c>
      <c r="BH328" s="164">
        <f>IF(A20stdlife="n/a","n/a",IF(BH$3&gt;(A20stdlife+$E328),(Input!$J$162*(1+rvanilla)^0.5)-SUM($J328:BG328),(Input!$J$162*(1+rvanilla)^0.5)/A20stdlife))</f>
        <v>0</v>
      </c>
      <c r="BI328" s="164">
        <f>IF(A20stdlife="n/a","n/a",IF(BI$3&gt;(A20stdlife+$E328),(Input!$J$162*(1+rvanilla)^0.5)-SUM($J328:BH328),(Input!$J$162*(1+rvanilla)^0.5)/A20stdlife))</f>
        <v>0</v>
      </c>
      <c r="BJ328" s="18"/>
      <c r="BK328" s="1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idden="1" outlineLevel="2">
      <c r="A329" s="18"/>
      <c r="B329" s="18"/>
      <c r="C329" s="36"/>
      <c r="D329" s="479"/>
      <c r="E329" s="283">
        <v>5</v>
      </c>
      <c r="F329" s="38"/>
      <c r="G329" s="391"/>
      <c r="H329" s="308"/>
      <c r="I329" s="308"/>
      <c r="J329" s="308"/>
      <c r="K329" s="307"/>
      <c r="L329" s="164">
        <f>IF(A20stdlife="n/a","n/a",IF(L$3&gt;(A20stdlife+$E329),(Input!$K$162*(1+rvanilla)^0.5)-SUM($K329:K329),(Input!$K$162*(1+rvanilla)^0.5)/A20stdlife))</f>
        <v>0.11540463999625096</v>
      </c>
      <c r="M329" s="164">
        <f>IF(A20stdlife="n/a","n/a",IF(M$3&gt;(A20stdlife+$E329),(Input!$K$162*(1+rvanilla)^0.5)-SUM($K329:L329),(Input!$K$162*(1+rvanilla)^0.5)/A20stdlife))</f>
        <v>0.11540463999625096</v>
      </c>
      <c r="N329" s="164">
        <f>IF(A20stdlife="n/a","n/a",IF(N$3&gt;(A20stdlife+$E329),(Input!$K$162*(1+rvanilla)^0.5)-SUM($K329:M329),(Input!$K$162*(1+rvanilla)^0.5)/A20stdlife))</f>
        <v>0.11540463999625096</v>
      </c>
      <c r="O329" s="164">
        <f>IF(A20stdlife="n/a","n/a",IF(O$3&gt;(A20stdlife+$E329),(Input!$K$162*(1+rvanilla)^0.5)-SUM($K329:N329),(Input!$K$162*(1+rvanilla)^0.5)/A20stdlife))</f>
        <v>0.11540463999625096</v>
      </c>
      <c r="P329" s="164">
        <f>IF(A20stdlife="n/a","n/a",IF(P$3&gt;(A20stdlife+$E329),(Input!$K$162*(1+rvanilla)^0.5)-SUM($K329:O329),(Input!$K$162*(1+rvanilla)^0.5)/A20stdlife))</f>
        <v>0.11540463999625096</v>
      </c>
      <c r="Q329" s="164">
        <f>IF(A20stdlife="n/a","n/a",IF(Q$3&gt;(A20stdlife+$E329),(Input!$K$162*(1+rvanilla)^0.5)-SUM($K329:P329),(Input!$K$162*(1+rvanilla)^0.5)/A20stdlife))</f>
        <v>0.11540463999625096</v>
      </c>
      <c r="R329" s="164">
        <f>IF(A20stdlife="n/a","n/a",IF(R$3&gt;(A20stdlife+$E329),(Input!$K$162*(1+rvanilla)^0.5)-SUM($K329:Q329),(Input!$K$162*(1+rvanilla)^0.5)/A20stdlife))</f>
        <v>0.11540463999625096</v>
      </c>
      <c r="S329" s="164">
        <f>IF(A20stdlife="n/a","n/a",IF(S$3&gt;(A20stdlife+$E329),(Input!$K$162*(1+rvanilla)^0.5)-SUM($K329:R329),(Input!$K$162*(1+rvanilla)^0.5)/A20stdlife))</f>
        <v>0.11540463999625096</v>
      </c>
      <c r="T329" s="164">
        <f>IF(A20stdlife="n/a","n/a",IF(T$3&gt;(A20stdlife+$E329),(Input!$K$162*(1+rvanilla)^0.5)-SUM($K329:S329),(Input!$K$162*(1+rvanilla)^0.5)/A20stdlife))</f>
        <v>0.11540463999625096</v>
      </c>
      <c r="U329" s="164">
        <f>IF(A20stdlife="n/a","n/a",IF(U$3&gt;(A20stdlife+$E329),(Input!$K$162*(1+rvanilla)^0.5)-SUM($K329:T329),(Input!$K$162*(1+rvanilla)^0.5)/A20stdlife))</f>
        <v>0.11540463999625096</v>
      </c>
      <c r="V329" s="164">
        <f>IF(A20stdlife="n/a","n/a",IF(V$3&gt;(A20stdlife+$E329),(Input!$K$162*(1+rvanilla)^0.5)-SUM($K329:U329),(Input!$K$162*(1+rvanilla)^0.5)/A20stdlife))</f>
        <v>2.8180285362264135E-2</v>
      </c>
      <c r="W329" s="164">
        <f>IF(A20stdlife="n/a","n/a",IF(W$3&gt;(A20stdlife+$E329),(Input!$K$162*(1+rvanilla)^0.5)-SUM($K329:V329),(Input!$K$162*(1+rvanilla)^0.5)/A20stdlife))</f>
        <v>0</v>
      </c>
      <c r="X329" s="164">
        <f>IF(A20stdlife="n/a","n/a",IF(X$3&gt;(A20stdlife+$E329),(Input!$K$162*(1+rvanilla)^0.5)-SUM($K329:W329),(Input!$K$162*(1+rvanilla)^0.5)/A20stdlife))</f>
        <v>0</v>
      </c>
      <c r="Y329" s="164">
        <f>IF(A20stdlife="n/a","n/a",IF(Y$3&gt;(A20stdlife+$E329),(Input!$K$162*(1+rvanilla)^0.5)-SUM($K329:X329),(Input!$K$162*(1+rvanilla)^0.5)/A20stdlife))</f>
        <v>0</v>
      </c>
      <c r="Z329" s="164">
        <f>IF(A20stdlife="n/a","n/a",IF(Z$3&gt;(A20stdlife+$E329),(Input!$K$162*(1+rvanilla)^0.5)-SUM($K329:Y329),(Input!$K$162*(1+rvanilla)^0.5)/A20stdlife))</f>
        <v>0</v>
      </c>
      <c r="AA329" s="164">
        <f>IF(A20stdlife="n/a","n/a",IF(AA$3&gt;(A20stdlife+$E329),(Input!$K$162*(1+rvanilla)^0.5)-SUM($K329:Z329),(Input!$K$162*(1+rvanilla)^0.5)/A20stdlife))</f>
        <v>0</v>
      </c>
      <c r="AB329" s="164">
        <f>IF(A20stdlife="n/a","n/a",IF(AB$3&gt;(A20stdlife+$E329),(Input!$K$162*(1+rvanilla)^0.5)-SUM($K329:AA329),(Input!$K$162*(1+rvanilla)^0.5)/A20stdlife))</f>
        <v>0</v>
      </c>
      <c r="AC329" s="164">
        <f>IF(A20stdlife="n/a","n/a",IF(AC$3&gt;(A20stdlife+$E329),(Input!$K$162*(1+rvanilla)^0.5)-SUM($K329:AB329),(Input!$K$162*(1+rvanilla)^0.5)/A20stdlife))</f>
        <v>0</v>
      </c>
      <c r="AD329" s="164">
        <f>IF(A20stdlife="n/a","n/a",IF(AD$3&gt;(A20stdlife+$E329),(Input!$K$162*(1+rvanilla)^0.5)-SUM($K329:AC329),(Input!$K$162*(1+rvanilla)^0.5)/A20stdlife))</f>
        <v>0</v>
      </c>
      <c r="AE329" s="164">
        <f>IF(A20stdlife="n/a","n/a",IF(AE$3&gt;(A20stdlife+$E329),(Input!$K$162*(1+rvanilla)^0.5)-SUM($K329:AD329),(Input!$K$162*(1+rvanilla)^0.5)/A20stdlife))</f>
        <v>0</v>
      </c>
      <c r="AF329" s="164">
        <f>IF(A20stdlife="n/a","n/a",IF(AF$3&gt;(A20stdlife+$E329),(Input!$K$162*(1+rvanilla)^0.5)-SUM($K329:AE329),(Input!$K$162*(1+rvanilla)^0.5)/A20stdlife))</f>
        <v>0</v>
      </c>
      <c r="AG329" s="164">
        <f>IF(A20stdlife="n/a","n/a",IF(AG$3&gt;(A20stdlife+$E329),(Input!$K$162*(1+rvanilla)^0.5)-SUM($K329:AF329),(Input!$K$162*(1+rvanilla)^0.5)/A20stdlife))</f>
        <v>0</v>
      </c>
      <c r="AH329" s="164">
        <f>IF(A20stdlife="n/a","n/a",IF(AH$3&gt;(A20stdlife+$E329),(Input!$K$162*(1+rvanilla)^0.5)-SUM($K329:AG329),(Input!$K$162*(1+rvanilla)^0.5)/A20stdlife))</f>
        <v>0</v>
      </c>
      <c r="AI329" s="164">
        <f>IF(A20stdlife="n/a","n/a",IF(AI$3&gt;(A20stdlife+$E329),(Input!$K$162*(1+rvanilla)^0.5)-SUM($K329:AH329),(Input!$K$162*(1+rvanilla)^0.5)/A20stdlife))</f>
        <v>0</v>
      </c>
      <c r="AJ329" s="164">
        <f>IF(A20stdlife="n/a","n/a",IF(AJ$3&gt;(A20stdlife+$E329),(Input!$K$162*(1+rvanilla)^0.5)-SUM($K329:AI329),(Input!$K$162*(1+rvanilla)^0.5)/A20stdlife))</f>
        <v>0</v>
      </c>
      <c r="AK329" s="164">
        <f>IF(A20stdlife="n/a","n/a",IF(AK$3&gt;(A20stdlife+$E329),(Input!$K$162*(1+rvanilla)^0.5)-SUM($K329:AJ329),(Input!$K$162*(1+rvanilla)^0.5)/A20stdlife))</f>
        <v>0</v>
      </c>
      <c r="AL329" s="164">
        <f>IF(A20stdlife="n/a","n/a",IF(AL$3&gt;(A20stdlife+$E329),(Input!$K$162*(1+rvanilla)^0.5)-SUM($K329:AK329),(Input!$K$162*(1+rvanilla)^0.5)/A20stdlife))</f>
        <v>0</v>
      </c>
      <c r="AM329" s="164">
        <f>IF(A20stdlife="n/a","n/a",IF(AM$3&gt;(A20stdlife+$E329),(Input!$K$162*(1+rvanilla)^0.5)-SUM($K329:AL329),(Input!$K$162*(1+rvanilla)^0.5)/A20stdlife))</f>
        <v>0</v>
      </c>
      <c r="AN329" s="164">
        <f>IF(A20stdlife="n/a","n/a",IF(AN$3&gt;(A20stdlife+$E329),(Input!$K$162*(1+rvanilla)^0.5)-SUM($K329:AM329),(Input!$K$162*(1+rvanilla)^0.5)/A20stdlife))</f>
        <v>0</v>
      </c>
      <c r="AO329" s="164">
        <f>IF(A20stdlife="n/a","n/a",IF(AO$3&gt;(A20stdlife+$E329),(Input!$K$162*(1+rvanilla)^0.5)-SUM($K329:AN329),(Input!$K$162*(1+rvanilla)^0.5)/A20stdlife))</f>
        <v>0</v>
      </c>
      <c r="AP329" s="164">
        <f>IF(A20stdlife="n/a","n/a",IF(AP$3&gt;(A20stdlife+$E329),(Input!$K$162*(1+rvanilla)^0.5)-SUM($K329:AO329),(Input!$K$162*(1+rvanilla)^0.5)/A20stdlife))</f>
        <v>0</v>
      </c>
      <c r="AQ329" s="164">
        <f>IF(A20stdlife="n/a","n/a",IF(AQ$3&gt;(A20stdlife+$E329),(Input!$K$162*(1+rvanilla)^0.5)-SUM($K329:AP329),(Input!$K$162*(1+rvanilla)^0.5)/A20stdlife))</f>
        <v>0</v>
      </c>
      <c r="AR329" s="164">
        <f>IF(A20stdlife="n/a","n/a",IF(AR$3&gt;(A20stdlife+$E329),(Input!$K$162*(1+rvanilla)^0.5)-SUM($K329:AQ329),(Input!$K$162*(1+rvanilla)^0.5)/A20stdlife))</f>
        <v>0</v>
      </c>
      <c r="AS329" s="164">
        <f>IF(A20stdlife="n/a","n/a",IF(AS$3&gt;(A20stdlife+$E329),(Input!$K$162*(1+rvanilla)^0.5)-SUM($K329:AR329),(Input!$K$162*(1+rvanilla)^0.5)/A20stdlife))</f>
        <v>0</v>
      </c>
      <c r="AT329" s="164">
        <f>IF(A20stdlife="n/a","n/a",IF(AT$3&gt;(A20stdlife+$E329),(Input!$K$162*(1+rvanilla)^0.5)-SUM($K329:AS329),(Input!$K$162*(1+rvanilla)^0.5)/A20stdlife))</f>
        <v>0</v>
      </c>
      <c r="AU329" s="164">
        <f>IF(A20stdlife="n/a","n/a",IF(AU$3&gt;(A20stdlife+$E329),(Input!$K$162*(1+rvanilla)^0.5)-SUM($K329:AT329),(Input!$K$162*(1+rvanilla)^0.5)/A20stdlife))</f>
        <v>0</v>
      </c>
      <c r="AV329" s="164">
        <f>IF(A20stdlife="n/a","n/a",IF(AV$3&gt;(A20stdlife+$E329),(Input!$K$162*(1+rvanilla)^0.5)-SUM($K329:AU329),(Input!$K$162*(1+rvanilla)^0.5)/A20stdlife))</f>
        <v>0</v>
      </c>
      <c r="AW329" s="164">
        <f>IF(A20stdlife="n/a","n/a",IF(AW$3&gt;(A20stdlife+$E329),(Input!$K$162*(1+rvanilla)^0.5)-SUM($K329:AV329),(Input!$K$162*(1+rvanilla)^0.5)/A20stdlife))</f>
        <v>0</v>
      </c>
      <c r="AX329" s="164">
        <f>IF(A20stdlife="n/a","n/a",IF(AX$3&gt;(A20stdlife+$E329),(Input!$K$162*(1+rvanilla)^0.5)-SUM($K329:AW329),(Input!$K$162*(1+rvanilla)^0.5)/A20stdlife))</f>
        <v>0</v>
      </c>
      <c r="AY329" s="164">
        <f>IF(A20stdlife="n/a","n/a",IF(AY$3&gt;(A20stdlife+$E329),(Input!$K$162*(1+rvanilla)^0.5)-SUM($K329:AX329),(Input!$K$162*(1+rvanilla)^0.5)/A20stdlife))</f>
        <v>0</v>
      </c>
      <c r="AZ329" s="164">
        <f>IF(A20stdlife="n/a","n/a",IF(AZ$3&gt;(A20stdlife+$E329),(Input!$K$162*(1+rvanilla)^0.5)-SUM($K329:AY329),(Input!$K$162*(1+rvanilla)^0.5)/A20stdlife))</f>
        <v>0</v>
      </c>
      <c r="BA329" s="164">
        <f>IF(A20stdlife="n/a","n/a",IF(BA$3&gt;(A20stdlife+$E329),(Input!$K$162*(1+rvanilla)^0.5)-SUM($K329:AZ329),(Input!$K$162*(1+rvanilla)^0.5)/A20stdlife))</f>
        <v>0</v>
      </c>
      <c r="BB329" s="164">
        <f>IF(A20stdlife="n/a","n/a",IF(BB$3&gt;(A20stdlife+$E329),(Input!$K$162*(1+rvanilla)^0.5)-SUM($K329:BA329),(Input!$K$162*(1+rvanilla)^0.5)/A20stdlife))</f>
        <v>0</v>
      </c>
      <c r="BC329" s="164">
        <f>IF(A20stdlife="n/a","n/a",IF(BC$3&gt;(A20stdlife+$E329),(Input!$K$162*(1+rvanilla)^0.5)-SUM($K329:BB329),(Input!$K$162*(1+rvanilla)^0.5)/A20stdlife))</f>
        <v>0</v>
      </c>
      <c r="BD329" s="164">
        <f>IF(A20stdlife="n/a","n/a",IF(BD$3&gt;(A20stdlife+$E329),(Input!$K$162*(1+rvanilla)^0.5)-SUM($K329:BC329),(Input!$K$162*(1+rvanilla)^0.5)/A20stdlife))</f>
        <v>0</v>
      </c>
      <c r="BE329" s="164">
        <f>IF(A20stdlife="n/a","n/a",IF(BE$3&gt;(A20stdlife+$E329),(Input!$K$162*(1+rvanilla)^0.5)-SUM($K329:BD329),(Input!$K$162*(1+rvanilla)^0.5)/A20stdlife))</f>
        <v>0</v>
      </c>
      <c r="BF329" s="164">
        <f>IF(A20stdlife="n/a","n/a",IF(BF$3&gt;(A20stdlife+$E329),(Input!$K$162*(1+rvanilla)^0.5)-SUM($K329:BE329),(Input!$K$162*(1+rvanilla)^0.5)/A20stdlife))</f>
        <v>0</v>
      </c>
      <c r="BG329" s="164">
        <f>IF(A20stdlife="n/a","n/a",IF(BG$3&gt;(A20stdlife+$E329),(Input!$K$162*(1+rvanilla)^0.5)-SUM($K329:BF329),(Input!$K$162*(1+rvanilla)^0.5)/A20stdlife))</f>
        <v>0</v>
      </c>
      <c r="BH329" s="164">
        <f>IF(A20stdlife="n/a","n/a",IF(BH$3&gt;(A20stdlife+$E329),(Input!$K$162*(1+rvanilla)^0.5)-SUM($K329:BG329),(Input!$K$162*(1+rvanilla)^0.5)/A20stdlife))</f>
        <v>0</v>
      </c>
      <c r="BI329" s="164">
        <f>IF(A20stdlife="n/a","n/a",IF(BI$3&gt;(A20stdlife+$E329),(Input!$K$162*(1+rvanilla)^0.5)-SUM($K329:BH329),(Input!$K$162*(1+rvanilla)^0.5)/A20stdlife))</f>
        <v>0</v>
      </c>
      <c r="BJ329" s="18"/>
      <c r="BK329" s="18"/>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idden="1" outlineLevel="2">
      <c r="A330" s="18"/>
      <c r="B330" s="18"/>
      <c r="C330" s="36"/>
      <c r="D330" s="479"/>
      <c r="E330" s="283">
        <v>6</v>
      </c>
      <c r="F330" s="38"/>
      <c r="G330" s="391"/>
      <c r="H330" s="308"/>
      <c r="I330" s="308"/>
      <c r="J330" s="308"/>
      <c r="K330" s="308"/>
      <c r="L330" s="307"/>
      <c r="M330" s="164">
        <f>IF(A20stdlife="n/a","n/a",IF(M$3&gt;(A20stdlife+$E330),(Input!$L$162*(1+rvanilla)^0.5)-SUM($L330:L330),(Input!$L$162*(1+rvanilla)^0.5)/A20stdlife))</f>
        <v>0</v>
      </c>
      <c r="N330" s="164">
        <f>IF(A20stdlife="n/a","n/a",IF(N$3&gt;(A20stdlife+$E330),(Input!$L$162*(1+rvanilla)^0.5)-SUM($L330:M330),(Input!$L$162*(1+rvanilla)^0.5)/A20stdlife))</f>
        <v>0</v>
      </c>
      <c r="O330" s="164">
        <f>IF(A20stdlife="n/a","n/a",IF(O$3&gt;(A20stdlife+$E330),(Input!$L$162*(1+rvanilla)^0.5)-SUM($L330:N330),(Input!$L$162*(1+rvanilla)^0.5)/A20stdlife))</f>
        <v>0</v>
      </c>
      <c r="P330" s="164">
        <f>IF(A20stdlife="n/a","n/a",IF(P$3&gt;(A20stdlife+$E330),(Input!$L$162*(1+rvanilla)^0.5)-SUM($L330:O330),(Input!$L$162*(1+rvanilla)^0.5)/A20stdlife))</f>
        <v>0</v>
      </c>
      <c r="Q330" s="164">
        <f>IF(A20stdlife="n/a","n/a",IF(Q$3&gt;(A20stdlife+$E330),(Input!$L$162*(1+rvanilla)^0.5)-SUM($L330:P330),(Input!$L$162*(1+rvanilla)^0.5)/A20stdlife))</f>
        <v>0</v>
      </c>
      <c r="R330" s="164">
        <f>IF(A20stdlife="n/a","n/a",IF(R$3&gt;(A20stdlife+$E330),(Input!$L$162*(1+rvanilla)^0.5)-SUM($L330:Q330),(Input!$L$162*(1+rvanilla)^0.5)/A20stdlife))</f>
        <v>0</v>
      </c>
      <c r="S330" s="164">
        <f>IF(A20stdlife="n/a","n/a",IF(S$3&gt;(A20stdlife+$E330),(Input!$L$162*(1+rvanilla)^0.5)-SUM($L330:R330),(Input!$L$162*(1+rvanilla)^0.5)/A20stdlife))</f>
        <v>0</v>
      </c>
      <c r="T330" s="164">
        <f>IF(A20stdlife="n/a","n/a",IF(T$3&gt;(A20stdlife+$E330),(Input!$L$162*(1+rvanilla)^0.5)-SUM($L330:S330),(Input!$L$162*(1+rvanilla)^0.5)/A20stdlife))</f>
        <v>0</v>
      </c>
      <c r="U330" s="164">
        <f>IF(A20stdlife="n/a","n/a",IF(U$3&gt;(A20stdlife+$E330),(Input!$L$162*(1+rvanilla)^0.5)-SUM($L330:T330),(Input!$L$162*(1+rvanilla)^0.5)/A20stdlife))</f>
        <v>0</v>
      </c>
      <c r="V330" s="164">
        <f>IF(A20stdlife="n/a","n/a",IF(V$3&gt;(A20stdlife+$E330),(Input!$L$162*(1+rvanilla)^0.5)-SUM($L330:U330),(Input!$L$162*(1+rvanilla)^0.5)/A20stdlife))</f>
        <v>0</v>
      </c>
      <c r="W330" s="164">
        <f>IF(A20stdlife="n/a","n/a",IF(W$3&gt;(A20stdlife+$E330),(Input!$L$162*(1+rvanilla)^0.5)-SUM($L330:V330),(Input!$L$162*(1+rvanilla)^0.5)/A20stdlife))</f>
        <v>0</v>
      </c>
      <c r="X330" s="164">
        <f>IF(A20stdlife="n/a","n/a",IF(X$3&gt;(A20stdlife+$E330),(Input!$L$162*(1+rvanilla)^0.5)-SUM($L330:W330),(Input!$L$162*(1+rvanilla)^0.5)/A20stdlife))</f>
        <v>0</v>
      </c>
      <c r="Y330" s="164">
        <f>IF(A20stdlife="n/a","n/a",IF(Y$3&gt;(A20stdlife+$E330),(Input!$L$162*(1+rvanilla)^0.5)-SUM($L330:X330),(Input!$L$162*(1+rvanilla)^0.5)/A20stdlife))</f>
        <v>0</v>
      </c>
      <c r="Z330" s="164">
        <f>IF(A20stdlife="n/a","n/a",IF(Z$3&gt;(A20stdlife+$E330),(Input!$L$162*(1+rvanilla)^0.5)-SUM($L330:Y330),(Input!$L$162*(1+rvanilla)^0.5)/A20stdlife))</f>
        <v>0</v>
      </c>
      <c r="AA330" s="164">
        <f>IF(A20stdlife="n/a","n/a",IF(AA$3&gt;(A20stdlife+$E330),(Input!$L$162*(1+rvanilla)^0.5)-SUM($L330:Z330),(Input!$L$162*(1+rvanilla)^0.5)/A20stdlife))</f>
        <v>0</v>
      </c>
      <c r="AB330" s="164">
        <f>IF(A20stdlife="n/a","n/a",IF(AB$3&gt;(A20stdlife+$E330),(Input!$L$162*(1+rvanilla)^0.5)-SUM($L330:AA330),(Input!$L$162*(1+rvanilla)^0.5)/A20stdlife))</f>
        <v>0</v>
      </c>
      <c r="AC330" s="164">
        <f>IF(A20stdlife="n/a","n/a",IF(AC$3&gt;(A20stdlife+$E330),(Input!$L$162*(1+rvanilla)^0.5)-SUM($L330:AB330),(Input!$L$162*(1+rvanilla)^0.5)/A20stdlife))</f>
        <v>0</v>
      </c>
      <c r="AD330" s="164">
        <f>IF(A20stdlife="n/a","n/a",IF(AD$3&gt;(A20stdlife+$E330),(Input!$L$162*(1+rvanilla)^0.5)-SUM($L330:AC330),(Input!$L$162*(1+rvanilla)^0.5)/A20stdlife))</f>
        <v>0</v>
      </c>
      <c r="AE330" s="164">
        <f>IF(A20stdlife="n/a","n/a",IF(AE$3&gt;(A20stdlife+$E330),(Input!$L$162*(1+rvanilla)^0.5)-SUM($L330:AD330),(Input!$L$162*(1+rvanilla)^0.5)/A20stdlife))</f>
        <v>0</v>
      </c>
      <c r="AF330" s="164">
        <f>IF(A20stdlife="n/a","n/a",IF(AF$3&gt;(A20stdlife+$E330),(Input!$L$162*(1+rvanilla)^0.5)-SUM($L330:AE330),(Input!$L$162*(1+rvanilla)^0.5)/A20stdlife))</f>
        <v>0</v>
      </c>
      <c r="AG330" s="164">
        <f>IF(A20stdlife="n/a","n/a",IF(AG$3&gt;(A20stdlife+$E330),(Input!$L$162*(1+rvanilla)^0.5)-SUM($L330:AF330),(Input!$L$162*(1+rvanilla)^0.5)/A20stdlife))</f>
        <v>0</v>
      </c>
      <c r="AH330" s="164">
        <f>IF(A20stdlife="n/a","n/a",IF(AH$3&gt;(A20stdlife+$E330),(Input!$L$162*(1+rvanilla)^0.5)-SUM($L330:AG330),(Input!$L$162*(1+rvanilla)^0.5)/A20stdlife))</f>
        <v>0</v>
      </c>
      <c r="AI330" s="164">
        <f>IF(A20stdlife="n/a","n/a",IF(AI$3&gt;(A20stdlife+$E330),(Input!$L$162*(1+rvanilla)^0.5)-SUM($L330:AH330),(Input!$L$162*(1+rvanilla)^0.5)/A20stdlife))</f>
        <v>0</v>
      </c>
      <c r="AJ330" s="164">
        <f>IF(A20stdlife="n/a","n/a",IF(AJ$3&gt;(A20stdlife+$E330),(Input!$L$162*(1+rvanilla)^0.5)-SUM($L330:AI330),(Input!$L$162*(1+rvanilla)^0.5)/A20stdlife))</f>
        <v>0</v>
      </c>
      <c r="AK330" s="164">
        <f>IF(A20stdlife="n/a","n/a",IF(AK$3&gt;(A20stdlife+$E330),(Input!$L$162*(1+rvanilla)^0.5)-SUM($L330:AJ330),(Input!$L$162*(1+rvanilla)^0.5)/A20stdlife))</f>
        <v>0</v>
      </c>
      <c r="AL330" s="164">
        <f>IF(A20stdlife="n/a","n/a",IF(AL$3&gt;(A20stdlife+$E330),(Input!$L$162*(1+rvanilla)^0.5)-SUM($L330:AK330),(Input!$L$162*(1+rvanilla)^0.5)/A20stdlife))</f>
        <v>0</v>
      </c>
      <c r="AM330" s="164">
        <f>IF(A20stdlife="n/a","n/a",IF(AM$3&gt;(A20stdlife+$E330),(Input!$L$162*(1+rvanilla)^0.5)-SUM($L330:AL330),(Input!$L$162*(1+rvanilla)^0.5)/A20stdlife))</f>
        <v>0</v>
      </c>
      <c r="AN330" s="164">
        <f>IF(A20stdlife="n/a","n/a",IF(AN$3&gt;(A20stdlife+$E330),(Input!$L$162*(1+rvanilla)^0.5)-SUM($L330:AM330),(Input!$L$162*(1+rvanilla)^0.5)/A20stdlife))</f>
        <v>0</v>
      </c>
      <c r="AO330" s="164">
        <f>IF(A20stdlife="n/a","n/a",IF(AO$3&gt;(A20stdlife+$E330),(Input!$L$162*(1+rvanilla)^0.5)-SUM($L330:AN330),(Input!$L$162*(1+rvanilla)^0.5)/A20stdlife))</f>
        <v>0</v>
      </c>
      <c r="AP330" s="164">
        <f>IF(A20stdlife="n/a","n/a",IF(AP$3&gt;(A20stdlife+$E330),(Input!$L$162*(1+rvanilla)^0.5)-SUM($L330:AO330),(Input!$L$162*(1+rvanilla)^0.5)/A20stdlife))</f>
        <v>0</v>
      </c>
      <c r="AQ330" s="164">
        <f>IF(A20stdlife="n/a","n/a",IF(AQ$3&gt;(A20stdlife+$E330),(Input!$L$162*(1+rvanilla)^0.5)-SUM($L330:AP330),(Input!$L$162*(1+rvanilla)^0.5)/A20stdlife))</f>
        <v>0</v>
      </c>
      <c r="AR330" s="164">
        <f>IF(A20stdlife="n/a","n/a",IF(AR$3&gt;(A20stdlife+$E330),(Input!$L$162*(1+rvanilla)^0.5)-SUM($L330:AQ330),(Input!$L$162*(1+rvanilla)^0.5)/A20stdlife))</f>
        <v>0</v>
      </c>
      <c r="AS330" s="164">
        <f>IF(A20stdlife="n/a","n/a",IF(AS$3&gt;(A20stdlife+$E330),(Input!$L$162*(1+rvanilla)^0.5)-SUM($L330:AR330),(Input!$L$162*(1+rvanilla)^0.5)/A20stdlife))</f>
        <v>0</v>
      </c>
      <c r="AT330" s="164">
        <f>IF(A20stdlife="n/a","n/a",IF(AT$3&gt;(A20stdlife+$E330),(Input!$L$162*(1+rvanilla)^0.5)-SUM($L330:AS330),(Input!$L$162*(1+rvanilla)^0.5)/A20stdlife))</f>
        <v>0</v>
      </c>
      <c r="AU330" s="164">
        <f>IF(A20stdlife="n/a","n/a",IF(AU$3&gt;(A20stdlife+$E330),(Input!$L$162*(1+rvanilla)^0.5)-SUM($L330:AT330),(Input!$L$162*(1+rvanilla)^0.5)/A20stdlife))</f>
        <v>0</v>
      </c>
      <c r="AV330" s="164">
        <f>IF(A20stdlife="n/a","n/a",IF(AV$3&gt;(A20stdlife+$E330),(Input!$L$162*(1+rvanilla)^0.5)-SUM($L330:AU330),(Input!$L$162*(1+rvanilla)^0.5)/A20stdlife))</f>
        <v>0</v>
      </c>
      <c r="AW330" s="164">
        <f>IF(A20stdlife="n/a","n/a",IF(AW$3&gt;(A20stdlife+$E330),(Input!$L$162*(1+rvanilla)^0.5)-SUM($L330:AV330),(Input!$L$162*(1+rvanilla)^0.5)/A20stdlife))</f>
        <v>0</v>
      </c>
      <c r="AX330" s="164">
        <f>IF(A20stdlife="n/a","n/a",IF(AX$3&gt;(A20stdlife+$E330),(Input!$L$162*(1+rvanilla)^0.5)-SUM($L330:AW330),(Input!$L$162*(1+rvanilla)^0.5)/A20stdlife))</f>
        <v>0</v>
      </c>
      <c r="AY330" s="164">
        <f>IF(A20stdlife="n/a","n/a",IF(AY$3&gt;(A20stdlife+$E330),(Input!$L$162*(1+rvanilla)^0.5)-SUM($L330:AX330),(Input!$L$162*(1+rvanilla)^0.5)/A20stdlife))</f>
        <v>0</v>
      </c>
      <c r="AZ330" s="164">
        <f>IF(A20stdlife="n/a","n/a",IF(AZ$3&gt;(A20stdlife+$E330),(Input!$L$162*(1+rvanilla)^0.5)-SUM($L330:AY330),(Input!$L$162*(1+rvanilla)^0.5)/A20stdlife))</f>
        <v>0</v>
      </c>
      <c r="BA330" s="164">
        <f>IF(A20stdlife="n/a","n/a",IF(BA$3&gt;(A20stdlife+$E330),(Input!$L$162*(1+rvanilla)^0.5)-SUM($L330:AZ330),(Input!$L$162*(1+rvanilla)^0.5)/A20stdlife))</f>
        <v>0</v>
      </c>
      <c r="BB330" s="164">
        <f>IF(A20stdlife="n/a","n/a",IF(BB$3&gt;(A20stdlife+$E330),(Input!$L$162*(1+rvanilla)^0.5)-SUM($L330:BA330),(Input!$L$162*(1+rvanilla)^0.5)/A20stdlife))</f>
        <v>0</v>
      </c>
      <c r="BC330" s="164">
        <f>IF(A20stdlife="n/a","n/a",IF(BC$3&gt;(A20stdlife+$E330),(Input!$L$162*(1+rvanilla)^0.5)-SUM($L330:BB330),(Input!$L$162*(1+rvanilla)^0.5)/A20stdlife))</f>
        <v>0</v>
      </c>
      <c r="BD330" s="164">
        <f>IF(A20stdlife="n/a","n/a",IF(BD$3&gt;(A20stdlife+$E330),(Input!$L$162*(1+rvanilla)^0.5)-SUM($L330:BC330),(Input!$L$162*(1+rvanilla)^0.5)/A20stdlife))</f>
        <v>0</v>
      </c>
      <c r="BE330" s="164">
        <f>IF(A20stdlife="n/a","n/a",IF(BE$3&gt;(A20stdlife+$E330),(Input!$L$162*(1+rvanilla)^0.5)-SUM($L330:BD330),(Input!$L$162*(1+rvanilla)^0.5)/A20stdlife))</f>
        <v>0</v>
      </c>
      <c r="BF330" s="164">
        <f>IF(A20stdlife="n/a","n/a",IF(BF$3&gt;(A20stdlife+$E330),(Input!$L$162*(1+rvanilla)^0.5)-SUM($L330:BE330),(Input!$L$162*(1+rvanilla)^0.5)/A20stdlife))</f>
        <v>0</v>
      </c>
      <c r="BG330" s="164">
        <f>IF(A20stdlife="n/a","n/a",IF(BG$3&gt;(A20stdlife+$E330),(Input!$L$162*(1+rvanilla)^0.5)-SUM($L330:BF330),(Input!$L$162*(1+rvanilla)^0.5)/A20stdlife))</f>
        <v>0</v>
      </c>
      <c r="BH330" s="164">
        <f>IF(A20stdlife="n/a","n/a",IF(BH$3&gt;(A20stdlife+$E330),(Input!$L$162*(1+rvanilla)^0.5)-SUM($L330:BG330),(Input!$L$162*(1+rvanilla)^0.5)/A20stdlife))</f>
        <v>0</v>
      </c>
      <c r="BI330" s="164">
        <f>IF(A20stdlife="n/a","n/a",IF(BI$3&gt;(A20stdlife+$E330),(Input!$L$162*(1+rvanilla)^0.5)-SUM($L330:BH330),(Input!$L$162*(1+rvanilla)^0.5)/A20stdlife))</f>
        <v>0</v>
      </c>
      <c r="BJ330" s="18"/>
      <c r="BK330" s="18"/>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idden="1" outlineLevel="2">
      <c r="A331" s="18"/>
      <c r="B331" s="18"/>
      <c r="C331" s="36"/>
      <c r="D331" s="479"/>
      <c r="E331" s="283">
        <v>7</v>
      </c>
      <c r="F331" s="38"/>
      <c r="G331" s="391"/>
      <c r="H331" s="308"/>
      <c r="I331" s="308"/>
      <c r="J331" s="308"/>
      <c r="K331" s="308"/>
      <c r="L331" s="308"/>
      <c r="M331" s="307"/>
      <c r="N331" s="164">
        <f>IF(A20stdlife="n/a","n/a",IF(N$3&gt;(A20stdlife+$E331),(Input!$M$162*(1+rvanilla)^0.5)-SUM($M331:M331),(Input!$M$162*(1+rvanilla)^0.5)/A20stdlife))</f>
        <v>0</v>
      </c>
      <c r="O331" s="164">
        <f>IF(A20stdlife="n/a","n/a",IF(O$3&gt;(A20stdlife+$E331),(Input!$M$162*(1+rvanilla)^0.5)-SUM($M331:N331),(Input!$M$162*(1+rvanilla)^0.5)/A20stdlife))</f>
        <v>0</v>
      </c>
      <c r="P331" s="164">
        <f>IF(A20stdlife="n/a","n/a",IF(P$3&gt;(A20stdlife+$E331),(Input!$M$162*(1+rvanilla)^0.5)-SUM($M331:O331),(Input!$M$162*(1+rvanilla)^0.5)/A20stdlife))</f>
        <v>0</v>
      </c>
      <c r="Q331" s="164">
        <f>IF(A20stdlife="n/a","n/a",IF(Q$3&gt;(A20stdlife+$E331),(Input!$M$162*(1+rvanilla)^0.5)-SUM($M331:P331),(Input!$M$162*(1+rvanilla)^0.5)/A20stdlife))</f>
        <v>0</v>
      </c>
      <c r="R331" s="164">
        <f>IF(A20stdlife="n/a","n/a",IF(R$3&gt;(A20stdlife+$E331),(Input!$M$162*(1+rvanilla)^0.5)-SUM($M331:Q331),(Input!$M$162*(1+rvanilla)^0.5)/A20stdlife))</f>
        <v>0</v>
      </c>
      <c r="S331" s="164">
        <f>IF(A20stdlife="n/a","n/a",IF(S$3&gt;(A20stdlife+$E331),(Input!$M$162*(1+rvanilla)^0.5)-SUM($M331:R331),(Input!$M$162*(1+rvanilla)^0.5)/A20stdlife))</f>
        <v>0</v>
      </c>
      <c r="T331" s="164">
        <f>IF(A20stdlife="n/a","n/a",IF(T$3&gt;(A20stdlife+$E331),(Input!$M$162*(1+rvanilla)^0.5)-SUM($M331:S331),(Input!$M$162*(1+rvanilla)^0.5)/A20stdlife))</f>
        <v>0</v>
      </c>
      <c r="U331" s="164">
        <f>IF(A20stdlife="n/a","n/a",IF(U$3&gt;(A20stdlife+$E331),(Input!$M$162*(1+rvanilla)^0.5)-SUM($M331:T331),(Input!$M$162*(1+rvanilla)^0.5)/A20stdlife))</f>
        <v>0</v>
      </c>
      <c r="V331" s="164">
        <f>IF(A20stdlife="n/a","n/a",IF(V$3&gt;(A20stdlife+$E331),(Input!$M$162*(1+rvanilla)^0.5)-SUM($M331:U331),(Input!$M$162*(1+rvanilla)^0.5)/A20stdlife))</f>
        <v>0</v>
      </c>
      <c r="W331" s="164">
        <f>IF(A20stdlife="n/a","n/a",IF(W$3&gt;(A20stdlife+$E331),(Input!$M$162*(1+rvanilla)^0.5)-SUM($M331:V331),(Input!$M$162*(1+rvanilla)^0.5)/A20stdlife))</f>
        <v>0</v>
      </c>
      <c r="X331" s="164">
        <f>IF(A20stdlife="n/a","n/a",IF(X$3&gt;(A20stdlife+$E331),(Input!$M$162*(1+rvanilla)^0.5)-SUM($M331:W331),(Input!$M$162*(1+rvanilla)^0.5)/A20stdlife))</f>
        <v>0</v>
      </c>
      <c r="Y331" s="164">
        <f>IF(A20stdlife="n/a","n/a",IF(Y$3&gt;(A20stdlife+$E331),(Input!$M$162*(1+rvanilla)^0.5)-SUM($M331:X331),(Input!$M$162*(1+rvanilla)^0.5)/A20stdlife))</f>
        <v>0</v>
      </c>
      <c r="Z331" s="164">
        <f>IF(A20stdlife="n/a","n/a",IF(Z$3&gt;(A20stdlife+$E331),(Input!$M$162*(1+rvanilla)^0.5)-SUM($M331:Y331),(Input!$M$162*(1+rvanilla)^0.5)/A20stdlife))</f>
        <v>0</v>
      </c>
      <c r="AA331" s="164">
        <f>IF(A20stdlife="n/a","n/a",IF(AA$3&gt;(A20stdlife+$E331),(Input!$M$162*(1+rvanilla)^0.5)-SUM($M331:Z331),(Input!$M$162*(1+rvanilla)^0.5)/A20stdlife))</f>
        <v>0</v>
      </c>
      <c r="AB331" s="164">
        <f>IF(A20stdlife="n/a","n/a",IF(AB$3&gt;(A20stdlife+$E331),(Input!$M$162*(1+rvanilla)^0.5)-SUM($M331:AA331),(Input!$M$162*(1+rvanilla)^0.5)/A20stdlife))</f>
        <v>0</v>
      </c>
      <c r="AC331" s="164">
        <f>IF(A20stdlife="n/a","n/a",IF(AC$3&gt;(A20stdlife+$E331),(Input!$M$162*(1+rvanilla)^0.5)-SUM($M331:AB331),(Input!$M$162*(1+rvanilla)^0.5)/A20stdlife))</f>
        <v>0</v>
      </c>
      <c r="AD331" s="164">
        <f>IF(A20stdlife="n/a","n/a",IF(AD$3&gt;(A20stdlife+$E331),(Input!$M$162*(1+rvanilla)^0.5)-SUM($M331:AC331),(Input!$M$162*(1+rvanilla)^0.5)/A20stdlife))</f>
        <v>0</v>
      </c>
      <c r="AE331" s="164">
        <f>IF(A20stdlife="n/a","n/a",IF(AE$3&gt;(A20stdlife+$E331),(Input!$M$162*(1+rvanilla)^0.5)-SUM($M331:AD331),(Input!$M$162*(1+rvanilla)^0.5)/A20stdlife))</f>
        <v>0</v>
      </c>
      <c r="AF331" s="164">
        <f>IF(A20stdlife="n/a","n/a",IF(AF$3&gt;(A20stdlife+$E331),(Input!$M$162*(1+rvanilla)^0.5)-SUM($M331:AE331),(Input!$M$162*(1+rvanilla)^0.5)/A20stdlife))</f>
        <v>0</v>
      </c>
      <c r="AG331" s="164">
        <f>IF(A20stdlife="n/a","n/a",IF(AG$3&gt;(A20stdlife+$E331),(Input!$M$162*(1+rvanilla)^0.5)-SUM($M331:AF331),(Input!$M$162*(1+rvanilla)^0.5)/A20stdlife))</f>
        <v>0</v>
      </c>
      <c r="AH331" s="164">
        <f>IF(A20stdlife="n/a","n/a",IF(AH$3&gt;(A20stdlife+$E331),(Input!$M$162*(1+rvanilla)^0.5)-SUM($M331:AG331),(Input!$M$162*(1+rvanilla)^0.5)/A20stdlife))</f>
        <v>0</v>
      </c>
      <c r="AI331" s="164">
        <f>IF(A20stdlife="n/a","n/a",IF(AI$3&gt;(A20stdlife+$E331),(Input!$M$162*(1+rvanilla)^0.5)-SUM($M331:AH331),(Input!$M$162*(1+rvanilla)^0.5)/A20stdlife))</f>
        <v>0</v>
      </c>
      <c r="AJ331" s="164">
        <f>IF(A20stdlife="n/a","n/a",IF(AJ$3&gt;(A20stdlife+$E331),(Input!$M$162*(1+rvanilla)^0.5)-SUM($M331:AI331),(Input!$M$162*(1+rvanilla)^0.5)/A20stdlife))</f>
        <v>0</v>
      </c>
      <c r="AK331" s="164">
        <f>IF(A20stdlife="n/a","n/a",IF(AK$3&gt;(A20stdlife+$E331),(Input!$M$162*(1+rvanilla)^0.5)-SUM($M331:AJ331),(Input!$M$162*(1+rvanilla)^0.5)/A20stdlife))</f>
        <v>0</v>
      </c>
      <c r="AL331" s="164">
        <f>IF(A20stdlife="n/a","n/a",IF(AL$3&gt;(A20stdlife+$E331),(Input!$M$162*(1+rvanilla)^0.5)-SUM($M331:AK331),(Input!$M$162*(1+rvanilla)^0.5)/A20stdlife))</f>
        <v>0</v>
      </c>
      <c r="AM331" s="164">
        <f>IF(A20stdlife="n/a","n/a",IF(AM$3&gt;(A20stdlife+$E331),(Input!$M$162*(1+rvanilla)^0.5)-SUM($M331:AL331),(Input!$M$162*(1+rvanilla)^0.5)/A20stdlife))</f>
        <v>0</v>
      </c>
      <c r="AN331" s="164">
        <f>IF(A20stdlife="n/a","n/a",IF(AN$3&gt;(A20stdlife+$E331),(Input!$M$162*(1+rvanilla)^0.5)-SUM($M331:AM331),(Input!$M$162*(1+rvanilla)^0.5)/A20stdlife))</f>
        <v>0</v>
      </c>
      <c r="AO331" s="164">
        <f>IF(A20stdlife="n/a","n/a",IF(AO$3&gt;(A20stdlife+$E331),(Input!$M$162*(1+rvanilla)^0.5)-SUM($M331:AN331),(Input!$M$162*(1+rvanilla)^0.5)/A20stdlife))</f>
        <v>0</v>
      </c>
      <c r="AP331" s="164">
        <f>IF(A20stdlife="n/a","n/a",IF(AP$3&gt;(A20stdlife+$E331),(Input!$M$162*(1+rvanilla)^0.5)-SUM($M331:AO331),(Input!$M$162*(1+rvanilla)^0.5)/A20stdlife))</f>
        <v>0</v>
      </c>
      <c r="AQ331" s="164">
        <f>IF(A20stdlife="n/a","n/a",IF(AQ$3&gt;(A20stdlife+$E331),(Input!$M$162*(1+rvanilla)^0.5)-SUM($M331:AP331),(Input!$M$162*(1+rvanilla)^0.5)/A20stdlife))</f>
        <v>0</v>
      </c>
      <c r="AR331" s="164">
        <f>IF(A20stdlife="n/a","n/a",IF(AR$3&gt;(A20stdlife+$E331),(Input!$M$162*(1+rvanilla)^0.5)-SUM($M331:AQ331),(Input!$M$162*(1+rvanilla)^0.5)/A20stdlife))</f>
        <v>0</v>
      </c>
      <c r="AS331" s="164">
        <f>IF(A20stdlife="n/a","n/a",IF(AS$3&gt;(A20stdlife+$E331),(Input!$M$162*(1+rvanilla)^0.5)-SUM($M331:AR331),(Input!$M$162*(1+rvanilla)^0.5)/A20stdlife))</f>
        <v>0</v>
      </c>
      <c r="AT331" s="164">
        <f>IF(A20stdlife="n/a","n/a",IF(AT$3&gt;(A20stdlife+$E331),(Input!$M$162*(1+rvanilla)^0.5)-SUM($M331:AS331),(Input!$M$162*(1+rvanilla)^0.5)/A20stdlife))</f>
        <v>0</v>
      </c>
      <c r="AU331" s="164">
        <f>IF(A20stdlife="n/a","n/a",IF(AU$3&gt;(A20stdlife+$E331),(Input!$M$162*(1+rvanilla)^0.5)-SUM($M331:AT331),(Input!$M$162*(1+rvanilla)^0.5)/A20stdlife))</f>
        <v>0</v>
      </c>
      <c r="AV331" s="164">
        <f>IF(A20stdlife="n/a","n/a",IF(AV$3&gt;(A20stdlife+$E331),(Input!$M$162*(1+rvanilla)^0.5)-SUM($M331:AU331),(Input!$M$162*(1+rvanilla)^0.5)/A20stdlife))</f>
        <v>0</v>
      </c>
      <c r="AW331" s="164">
        <f>IF(A20stdlife="n/a","n/a",IF(AW$3&gt;(A20stdlife+$E331),(Input!$M$162*(1+rvanilla)^0.5)-SUM($M331:AV331),(Input!$M$162*(1+rvanilla)^0.5)/A20stdlife))</f>
        <v>0</v>
      </c>
      <c r="AX331" s="164">
        <f>IF(A20stdlife="n/a","n/a",IF(AX$3&gt;(A20stdlife+$E331),(Input!$M$162*(1+rvanilla)^0.5)-SUM($M331:AW331),(Input!$M$162*(1+rvanilla)^0.5)/A20stdlife))</f>
        <v>0</v>
      </c>
      <c r="AY331" s="164">
        <f>IF(A20stdlife="n/a","n/a",IF(AY$3&gt;(A20stdlife+$E331),(Input!$M$162*(1+rvanilla)^0.5)-SUM($M331:AX331),(Input!$M$162*(1+rvanilla)^0.5)/A20stdlife))</f>
        <v>0</v>
      </c>
      <c r="AZ331" s="164">
        <f>IF(A20stdlife="n/a","n/a",IF(AZ$3&gt;(A20stdlife+$E331),(Input!$M$162*(1+rvanilla)^0.5)-SUM($M331:AY331),(Input!$M$162*(1+rvanilla)^0.5)/A20stdlife))</f>
        <v>0</v>
      </c>
      <c r="BA331" s="164">
        <f>IF(A20stdlife="n/a","n/a",IF(BA$3&gt;(A20stdlife+$E331),(Input!$M$162*(1+rvanilla)^0.5)-SUM($M331:AZ331),(Input!$M$162*(1+rvanilla)^0.5)/A20stdlife))</f>
        <v>0</v>
      </c>
      <c r="BB331" s="164">
        <f>IF(A20stdlife="n/a","n/a",IF(BB$3&gt;(A20stdlife+$E331),(Input!$M$162*(1+rvanilla)^0.5)-SUM($M331:BA331),(Input!$M$162*(1+rvanilla)^0.5)/A20stdlife))</f>
        <v>0</v>
      </c>
      <c r="BC331" s="164">
        <f>IF(A20stdlife="n/a","n/a",IF(BC$3&gt;(A20stdlife+$E331),(Input!$M$162*(1+rvanilla)^0.5)-SUM($M331:BB331),(Input!$M$162*(1+rvanilla)^0.5)/A20stdlife))</f>
        <v>0</v>
      </c>
      <c r="BD331" s="164">
        <f>IF(A20stdlife="n/a","n/a",IF(BD$3&gt;(A20stdlife+$E331),(Input!$M$162*(1+rvanilla)^0.5)-SUM($M331:BC331),(Input!$M$162*(1+rvanilla)^0.5)/A20stdlife))</f>
        <v>0</v>
      </c>
      <c r="BE331" s="164">
        <f>IF(A20stdlife="n/a","n/a",IF(BE$3&gt;(A20stdlife+$E331),(Input!$M$162*(1+rvanilla)^0.5)-SUM($M331:BD331),(Input!$M$162*(1+rvanilla)^0.5)/A20stdlife))</f>
        <v>0</v>
      </c>
      <c r="BF331" s="164">
        <f>IF(A20stdlife="n/a","n/a",IF(BF$3&gt;(A20stdlife+$E331),(Input!$M$162*(1+rvanilla)^0.5)-SUM($M331:BE331),(Input!$M$162*(1+rvanilla)^0.5)/A20stdlife))</f>
        <v>0</v>
      </c>
      <c r="BG331" s="164">
        <f>IF(A20stdlife="n/a","n/a",IF(BG$3&gt;(A20stdlife+$E331),(Input!$M$162*(1+rvanilla)^0.5)-SUM($M331:BF331),(Input!$M$162*(1+rvanilla)^0.5)/A20stdlife))</f>
        <v>0</v>
      </c>
      <c r="BH331" s="164">
        <f>IF(A20stdlife="n/a","n/a",IF(BH$3&gt;(A20stdlife+$E331),(Input!$M$162*(1+rvanilla)^0.5)-SUM($M331:BG331),(Input!$M$162*(1+rvanilla)^0.5)/A20stdlife))</f>
        <v>0</v>
      </c>
      <c r="BI331" s="164">
        <f>IF(A20stdlife="n/a","n/a",IF(BI$3&gt;(A20stdlife+$E331),(Input!$M$162*(1+rvanilla)^0.5)-SUM($M331:BH331),(Input!$M$162*(1+rvanilla)^0.5)/A20stdlife))</f>
        <v>0</v>
      </c>
      <c r="BJ331" s="18"/>
      <c r="BK331" s="18"/>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idden="1" outlineLevel="2">
      <c r="A332" s="18"/>
      <c r="B332" s="18"/>
      <c r="C332" s="36"/>
      <c r="D332" s="479"/>
      <c r="E332" s="283">
        <v>8</v>
      </c>
      <c r="F332" s="38"/>
      <c r="G332" s="391"/>
      <c r="H332" s="308"/>
      <c r="I332" s="308"/>
      <c r="J332" s="308"/>
      <c r="K332" s="308"/>
      <c r="L332" s="308"/>
      <c r="M332" s="308"/>
      <c r="N332" s="307"/>
      <c r="O332" s="164">
        <f>IF(A20stdlife="n/a","n/a",IF(O$3&gt;(A20stdlife+$E332),(Input!$N$162*(1+rvanilla)^0.5)-SUM($N332:N332),(Input!$N$162*(1+rvanilla)^0.5)/A20stdlife))</f>
        <v>0</v>
      </c>
      <c r="P332" s="164">
        <f>IF(A20stdlife="n/a","n/a",IF(P$3&gt;(A20stdlife+$E332),(Input!$N$162*(1+rvanilla)^0.5)-SUM($N332:O332),(Input!$N$162*(1+rvanilla)^0.5)/A20stdlife))</f>
        <v>0</v>
      </c>
      <c r="Q332" s="164">
        <f>IF(A20stdlife="n/a","n/a",IF(Q$3&gt;(A20stdlife+$E332),(Input!$N$162*(1+rvanilla)^0.5)-SUM($N332:P332),(Input!$N$162*(1+rvanilla)^0.5)/A20stdlife))</f>
        <v>0</v>
      </c>
      <c r="R332" s="164">
        <f>IF(A20stdlife="n/a","n/a",IF(R$3&gt;(A20stdlife+$E332),(Input!$N$162*(1+rvanilla)^0.5)-SUM($N332:Q332),(Input!$N$162*(1+rvanilla)^0.5)/A20stdlife))</f>
        <v>0</v>
      </c>
      <c r="S332" s="164">
        <f>IF(A20stdlife="n/a","n/a",IF(S$3&gt;(A20stdlife+$E332),(Input!$N$162*(1+rvanilla)^0.5)-SUM($N332:R332),(Input!$N$162*(1+rvanilla)^0.5)/A20stdlife))</f>
        <v>0</v>
      </c>
      <c r="T332" s="164">
        <f>IF(A20stdlife="n/a","n/a",IF(T$3&gt;(A20stdlife+$E332),(Input!$N$162*(1+rvanilla)^0.5)-SUM($N332:S332),(Input!$N$162*(1+rvanilla)^0.5)/A20stdlife))</f>
        <v>0</v>
      </c>
      <c r="U332" s="164">
        <f>IF(A20stdlife="n/a","n/a",IF(U$3&gt;(A20stdlife+$E332),(Input!$N$162*(1+rvanilla)^0.5)-SUM($N332:T332),(Input!$N$162*(1+rvanilla)^0.5)/A20stdlife))</f>
        <v>0</v>
      </c>
      <c r="V332" s="164">
        <f>IF(A20stdlife="n/a","n/a",IF(V$3&gt;(A20stdlife+$E332),(Input!$N$162*(1+rvanilla)^0.5)-SUM($N332:U332),(Input!$N$162*(1+rvanilla)^0.5)/A20stdlife))</f>
        <v>0</v>
      </c>
      <c r="W332" s="164">
        <f>IF(A20stdlife="n/a","n/a",IF(W$3&gt;(A20stdlife+$E332),(Input!$N$162*(1+rvanilla)^0.5)-SUM($N332:V332),(Input!$N$162*(1+rvanilla)^0.5)/A20stdlife))</f>
        <v>0</v>
      </c>
      <c r="X332" s="164">
        <f>IF(A20stdlife="n/a","n/a",IF(X$3&gt;(A20stdlife+$E332),(Input!$N$162*(1+rvanilla)^0.5)-SUM($N332:W332),(Input!$N$162*(1+rvanilla)^0.5)/A20stdlife))</f>
        <v>0</v>
      </c>
      <c r="Y332" s="164">
        <f>IF(A20stdlife="n/a","n/a",IF(Y$3&gt;(A20stdlife+$E332),(Input!$N$162*(1+rvanilla)^0.5)-SUM($N332:X332),(Input!$N$162*(1+rvanilla)^0.5)/A20stdlife))</f>
        <v>0</v>
      </c>
      <c r="Z332" s="164">
        <f>IF(A20stdlife="n/a","n/a",IF(Z$3&gt;(A20stdlife+$E332),(Input!$N$162*(1+rvanilla)^0.5)-SUM($N332:Y332),(Input!$N$162*(1+rvanilla)^0.5)/A20stdlife))</f>
        <v>0</v>
      </c>
      <c r="AA332" s="164">
        <f>IF(A20stdlife="n/a","n/a",IF(AA$3&gt;(A20stdlife+$E332),(Input!$N$162*(1+rvanilla)^0.5)-SUM($N332:Z332),(Input!$N$162*(1+rvanilla)^0.5)/A20stdlife))</f>
        <v>0</v>
      </c>
      <c r="AB332" s="164">
        <f>IF(A20stdlife="n/a","n/a",IF(AB$3&gt;(A20stdlife+$E332),(Input!$N$162*(1+rvanilla)^0.5)-SUM($N332:AA332),(Input!$N$162*(1+rvanilla)^0.5)/A20stdlife))</f>
        <v>0</v>
      </c>
      <c r="AC332" s="164">
        <f>IF(A20stdlife="n/a","n/a",IF(AC$3&gt;(A20stdlife+$E332),(Input!$N$162*(1+rvanilla)^0.5)-SUM($N332:AB332),(Input!$N$162*(1+rvanilla)^0.5)/A20stdlife))</f>
        <v>0</v>
      </c>
      <c r="AD332" s="164">
        <f>IF(A20stdlife="n/a","n/a",IF(AD$3&gt;(A20stdlife+$E332),(Input!$N$162*(1+rvanilla)^0.5)-SUM($N332:AC332),(Input!$N$162*(1+rvanilla)^0.5)/A20stdlife))</f>
        <v>0</v>
      </c>
      <c r="AE332" s="164">
        <f>IF(A20stdlife="n/a","n/a",IF(AE$3&gt;(A20stdlife+$E332),(Input!$N$162*(1+rvanilla)^0.5)-SUM($N332:AD332),(Input!$N$162*(1+rvanilla)^0.5)/A20stdlife))</f>
        <v>0</v>
      </c>
      <c r="AF332" s="164">
        <f>IF(A20stdlife="n/a","n/a",IF(AF$3&gt;(A20stdlife+$E332),(Input!$N$162*(1+rvanilla)^0.5)-SUM($N332:AE332),(Input!$N$162*(1+rvanilla)^0.5)/A20stdlife))</f>
        <v>0</v>
      </c>
      <c r="AG332" s="164">
        <f>IF(A20stdlife="n/a","n/a",IF(AG$3&gt;(A20stdlife+$E332),(Input!$N$162*(1+rvanilla)^0.5)-SUM($N332:AF332),(Input!$N$162*(1+rvanilla)^0.5)/A20stdlife))</f>
        <v>0</v>
      </c>
      <c r="AH332" s="164">
        <f>IF(A20stdlife="n/a","n/a",IF(AH$3&gt;(A20stdlife+$E332),(Input!$N$162*(1+rvanilla)^0.5)-SUM($N332:AG332),(Input!$N$162*(1+rvanilla)^0.5)/A20stdlife))</f>
        <v>0</v>
      </c>
      <c r="AI332" s="164">
        <f>IF(A20stdlife="n/a","n/a",IF(AI$3&gt;(A20stdlife+$E332),(Input!$N$162*(1+rvanilla)^0.5)-SUM($N332:AH332),(Input!$N$162*(1+rvanilla)^0.5)/A20stdlife))</f>
        <v>0</v>
      </c>
      <c r="AJ332" s="164">
        <f>IF(A20stdlife="n/a","n/a",IF(AJ$3&gt;(A20stdlife+$E332),(Input!$N$162*(1+rvanilla)^0.5)-SUM($N332:AI332),(Input!$N$162*(1+rvanilla)^0.5)/A20stdlife))</f>
        <v>0</v>
      </c>
      <c r="AK332" s="164">
        <f>IF(A20stdlife="n/a","n/a",IF(AK$3&gt;(A20stdlife+$E332),(Input!$N$162*(1+rvanilla)^0.5)-SUM($N332:AJ332),(Input!$N$162*(1+rvanilla)^0.5)/A20stdlife))</f>
        <v>0</v>
      </c>
      <c r="AL332" s="164">
        <f>IF(A20stdlife="n/a","n/a",IF(AL$3&gt;(A20stdlife+$E332),(Input!$N$162*(1+rvanilla)^0.5)-SUM($N332:AK332),(Input!$N$162*(1+rvanilla)^0.5)/A20stdlife))</f>
        <v>0</v>
      </c>
      <c r="AM332" s="164">
        <f>IF(A20stdlife="n/a","n/a",IF(AM$3&gt;(A20stdlife+$E332),(Input!$N$162*(1+rvanilla)^0.5)-SUM($N332:AL332),(Input!$N$162*(1+rvanilla)^0.5)/A20stdlife))</f>
        <v>0</v>
      </c>
      <c r="AN332" s="164">
        <f>IF(A20stdlife="n/a","n/a",IF(AN$3&gt;(A20stdlife+$E332),(Input!$N$162*(1+rvanilla)^0.5)-SUM($N332:AM332),(Input!$N$162*(1+rvanilla)^0.5)/A20stdlife))</f>
        <v>0</v>
      </c>
      <c r="AO332" s="164">
        <f>IF(A20stdlife="n/a","n/a",IF(AO$3&gt;(A20stdlife+$E332),(Input!$N$162*(1+rvanilla)^0.5)-SUM($N332:AN332),(Input!$N$162*(1+rvanilla)^0.5)/A20stdlife))</f>
        <v>0</v>
      </c>
      <c r="AP332" s="164">
        <f>IF(A20stdlife="n/a","n/a",IF(AP$3&gt;(A20stdlife+$E332),(Input!$N$162*(1+rvanilla)^0.5)-SUM($N332:AO332),(Input!$N$162*(1+rvanilla)^0.5)/A20stdlife))</f>
        <v>0</v>
      </c>
      <c r="AQ332" s="164">
        <f>IF(A20stdlife="n/a","n/a",IF(AQ$3&gt;(A20stdlife+$E332),(Input!$N$162*(1+rvanilla)^0.5)-SUM($N332:AP332),(Input!$N$162*(1+rvanilla)^0.5)/A20stdlife))</f>
        <v>0</v>
      </c>
      <c r="AR332" s="164">
        <f>IF(A20stdlife="n/a","n/a",IF(AR$3&gt;(A20stdlife+$E332),(Input!$N$162*(1+rvanilla)^0.5)-SUM($N332:AQ332),(Input!$N$162*(1+rvanilla)^0.5)/A20stdlife))</f>
        <v>0</v>
      </c>
      <c r="AS332" s="164">
        <f>IF(A20stdlife="n/a","n/a",IF(AS$3&gt;(A20stdlife+$E332),(Input!$N$162*(1+rvanilla)^0.5)-SUM($N332:AR332),(Input!$N$162*(1+rvanilla)^0.5)/A20stdlife))</f>
        <v>0</v>
      </c>
      <c r="AT332" s="164">
        <f>IF(A20stdlife="n/a","n/a",IF(AT$3&gt;(A20stdlife+$E332),(Input!$N$162*(1+rvanilla)^0.5)-SUM($N332:AS332),(Input!$N$162*(1+rvanilla)^0.5)/A20stdlife))</f>
        <v>0</v>
      </c>
      <c r="AU332" s="164">
        <f>IF(A20stdlife="n/a","n/a",IF(AU$3&gt;(A20stdlife+$E332),(Input!$N$162*(1+rvanilla)^0.5)-SUM($N332:AT332),(Input!$N$162*(1+rvanilla)^0.5)/A20stdlife))</f>
        <v>0</v>
      </c>
      <c r="AV332" s="164">
        <f>IF(A20stdlife="n/a","n/a",IF(AV$3&gt;(A20stdlife+$E332),(Input!$N$162*(1+rvanilla)^0.5)-SUM($N332:AU332),(Input!$N$162*(1+rvanilla)^0.5)/A20stdlife))</f>
        <v>0</v>
      </c>
      <c r="AW332" s="164">
        <f>IF(A20stdlife="n/a","n/a",IF(AW$3&gt;(A20stdlife+$E332),(Input!$N$162*(1+rvanilla)^0.5)-SUM($N332:AV332),(Input!$N$162*(1+rvanilla)^0.5)/A20stdlife))</f>
        <v>0</v>
      </c>
      <c r="AX332" s="164">
        <f>IF(A20stdlife="n/a","n/a",IF(AX$3&gt;(A20stdlife+$E332),(Input!$N$162*(1+rvanilla)^0.5)-SUM($N332:AW332),(Input!$N$162*(1+rvanilla)^0.5)/A20stdlife))</f>
        <v>0</v>
      </c>
      <c r="AY332" s="164">
        <f>IF(A20stdlife="n/a","n/a",IF(AY$3&gt;(A20stdlife+$E332),(Input!$N$162*(1+rvanilla)^0.5)-SUM($N332:AX332),(Input!$N$162*(1+rvanilla)^0.5)/A20stdlife))</f>
        <v>0</v>
      </c>
      <c r="AZ332" s="164">
        <f>IF(A20stdlife="n/a","n/a",IF(AZ$3&gt;(A20stdlife+$E332),(Input!$N$162*(1+rvanilla)^0.5)-SUM($N332:AY332),(Input!$N$162*(1+rvanilla)^0.5)/A20stdlife))</f>
        <v>0</v>
      </c>
      <c r="BA332" s="164">
        <f>IF(A20stdlife="n/a","n/a",IF(BA$3&gt;(A20stdlife+$E332),(Input!$N$162*(1+rvanilla)^0.5)-SUM($N332:AZ332),(Input!$N$162*(1+rvanilla)^0.5)/A20stdlife))</f>
        <v>0</v>
      </c>
      <c r="BB332" s="164">
        <f>IF(A20stdlife="n/a","n/a",IF(BB$3&gt;(A20stdlife+$E332),(Input!$N$162*(1+rvanilla)^0.5)-SUM($N332:BA332),(Input!$N$162*(1+rvanilla)^0.5)/A20stdlife))</f>
        <v>0</v>
      </c>
      <c r="BC332" s="164">
        <f>IF(A20stdlife="n/a","n/a",IF(BC$3&gt;(A20stdlife+$E332),(Input!$N$162*(1+rvanilla)^0.5)-SUM($N332:BB332),(Input!$N$162*(1+rvanilla)^0.5)/A20stdlife))</f>
        <v>0</v>
      </c>
      <c r="BD332" s="164">
        <f>IF(A20stdlife="n/a","n/a",IF(BD$3&gt;(A20stdlife+$E332),(Input!$N$162*(1+rvanilla)^0.5)-SUM($N332:BC332),(Input!$N$162*(1+rvanilla)^0.5)/A20stdlife))</f>
        <v>0</v>
      </c>
      <c r="BE332" s="164">
        <f>IF(A20stdlife="n/a","n/a",IF(BE$3&gt;(A20stdlife+$E332),(Input!$N$162*(1+rvanilla)^0.5)-SUM($N332:BD332),(Input!$N$162*(1+rvanilla)^0.5)/A20stdlife))</f>
        <v>0</v>
      </c>
      <c r="BF332" s="164">
        <f>IF(A20stdlife="n/a","n/a",IF(BF$3&gt;(A20stdlife+$E332),(Input!$N$162*(1+rvanilla)^0.5)-SUM($N332:BE332),(Input!$N$162*(1+rvanilla)^0.5)/A20stdlife))</f>
        <v>0</v>
      </c>
      <c r="BG332" s="164">
        <f>IF(A20stdlife="n/a","n/a",IF(BG$3&gt;(A20stdlife+$E332),(Input!$N$162*(1+rvanilla)^0.5)-SUM($N332:BF332),(Input!$N$162*(1+rvanilla)^0.5)/A20stdlife))</f>
        <v>0</v>
      </c>
      <c r="BH332" s="164">
        <f>IF(A20stdlife="n/a","n/a",IF(BH$3&gt;(A20stdlife+$E332),(Input!$N$162*(1+rvanilla)^0.5)-SUM($N332:BG332),(Input!$N$162*(1+rvanilla)^0.5)/A20stdlife))</f>
        <v>0</v>
      </c>
      <c r="BI332" s="164">
        <f>IF(A20stdlife="n/a","n/a",IF(BI$3&gt;(A20stdlife+$E332),(Input!$N$162*(1+rvanilla)^0.5)-SUM($N332:BH332),(Input!$N$162*(1+rvanilla)^0.5)/A20stdlife))</f>
        <v>0</v>
      </c>
      <c r="BJ332" s="18"/>
      <c r="BK332" s="18"/>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idden="1" outlineLevel="2">
      <c r="A333" s="18"/>
      <c r="B333" s="18"/>
      <c r="C333" s="36"/>
      <c r="D333" s="479"/>
      <c r="E333" s="283">
        <v>9</v>
      </c>
      <c r="F333" s="38"/>
      <c r="G333" s="391"/>
      <c r="H333" s="308"/>
      <c r="I333" s="308"/>
      <c r="J333" s="308"/>
      <c r="K333" s="308"/>
      <c r="L333" s="308"/>
      <c r="M333" s="308"/>
      <c r="N333" s="308"/>
      <c r="O333" s="307"/>
      <c r="P333" s="164">
        <f>IF(A20stdlife="n/a","n/a",IF(P$3&gt;(A20stdlife+$E333),(Input!$O$162*(1+rvanilla)^0.5)-SUM($O333:O333),(Input!$O$162*(1+rvanilla)^0.5)/A20stdlife))</f>
        <v>0</v>
      </c>
      <c r="Q333" s="164">
        <f>IF(A20stdlife="n/a","n/a",IF(Q$3&gt;(A20stdlife+$E333),(Input!$O$162*(1+rvanilla)^0.5)-SUM($O333:P333),(Input!$O$162*(1+rvanilla)^0.5)/A20stdlife))</f>
        <v>0</v>
      </c>
      <c r="R333" s="164">
        <f>IF(A20stdlife="n/a","n/a",IF(R$3&gt;(A20stdlife+$E333),(Input!$O$162*(1+rvanilla)^0.5)-SUM($O333:Q333),(Input!$O$162*(1+rvanilla)^0.5)/A20stdlife))</f>
        <v>0</v>
      </c>
      <c r="S333" s="164">
        <f>IF(A20stdlife="n/a","n/a",IF(S$3&gt;(A20stdlife+$E333),(Input!$O$162*(1+rvanilla)^0.5)-SUM($O333:R333),(Input!$O$162*(1+rvanilla)^0.5)/A20stdlife))</f>
        <v>0</v>
      </c>
      <c r="T333" s="164">
        <f>IF(A20stdlife="n/a","n/a",IF(T$3&gt;(A20stdlife+$E333),(Input!$O$162*(1+rvanilla)^0.5)-SUM($O333:S333),(Input!$O$162*(1+rvanilla)^0.5)/A20stdlife))</f>
        <v>0</v>
      </c>
      <c r="U333" s="164">
        <f>IF(A20stdlife="n/a","n/a",IF(U$3&gt;(A20stdlife+$E333),(Input!$O$162*(1+rvanilla)^0.5)-SUM($O333:T333),(Input!$O$162*(1+rvanilla)^0.5)/A20stdlife))</f>
        <v>0</v>
      </c>
      <c r="V333" s="164">
        <f>IF(A20stdlife="n/a","n/a",IF(V$3&gt;(A20stdlife+$E333),(Input!$O$162*(1+rvanilla)^0.5)-SUM($O333:U333),(Input!$O$162*(1+rvanilla)^0.5)/A20stdlife))</f>
        <v>0</v>
      </c>
      <c r="W333" s="164">
        <f>IF(A20stdlife="n/a","n/a",IF(W$3&gt;(A20stdlife+$E333),(Input!$O$162*(1+rvanilla)^0.5)-SUM($O333:V333),(Input!$O$162*(1+rvanilla)^0.5)/A20stdlife))</f>
        <v>0</v>
      </c>
      <c r="X333" s="164">
        <f>IF(A20stdlife="n/a","n/a",IF(X$3&gt;(A20stdlife+$E333),(Input!$O$162*(1+rvanilla)^0.5)-SUM($O333:W333),(Input!$O$162*(1+rvanilla)^0.5)/A20stdlife))</f>
        <v>0</v>
      </c>
      <c r="Y333" s="164">
        <f>IF(A20stdlife="n/a","n/a",IF(Y$3&gt;(A20stdlife+$E333),(Input!$O$162*(1+rvanilla)^0.5)-SUM($O333:X333),(Input!$O$162*(1+rvanilla)^0.5)/A20stdlife))</f>
        <v>0</v>
      </c>
      <c r="Z333" s="164">
        <f>IF(A20stdlife="n/a","n/a",IF(Z$3&gt;(A20stdlife+$E333),(Input!$O$162*(1+rvanilla)^0.5)-SUM($O333:Y333),(Input!$O$162*(1+rvanilla)^0.5)/A20stdlife))</f>
        <v>0</v>
      </c>
      <c r="AA333" s="164">
        <f>IF(A20stdlife="n/a","n/a",IF(AA$3&gt;(A20stdlife+$E333),(Input!$O$162*(1+rvanilla)^0.5)-SUM($O333:Z333),(Input!$O$162*(1+rvanilla)^0.5)/A20stdlife))</f>
        <v>0</v>
      </c>
      <c r="AB333" s="164">
        <f>IF(A20stdlife="n/a","n/a",IF(AB$3&gt;(A20stdlife+$E333),(Input!$O$162*(1+rvanilla)^0.5)-SUM($O333:AA333),(Input!$O$162*(1+rvanilla)^0.5)/A20stdlife))</f>
        <v>0</v>
      </c>
      <c r="AC333" s="164">
        <f>IF(A20stdlife="n/a","n/a",IF(AC$3&gt;(A20stdlife+$E333),(Input!$O$162*(1+rvanilla)^0.5)-SUM($O333:AB333),(Input!$O$162*(1+rvanilla)^0.5)/A20stdlife))</f>
        <v>0</v>
      </c>
      <c r="AD333" s="164">
        <f>IF(A20stdlife="n/a","n/a",IF(AD$3&gt;(A20stdlife+$E333),(Input!$O$162*(1+rvanilla)^0.5)-SUM($O333:AC333),(Input!$O$162*(1+rvanilla)^0.5)/A20stdlife))</f>
        <v>0</v>
      </c>
      <c r="AE333" s="164">
        <f>IF(A20stdlife="n/a","n/a",IF(AE$3&gt;(A20stdlife+$E333),(Input!$O$162*(1+rvanilla)^0.5)-SUM($O333:AD333),(Input!$O$162*(1+rvanilla)^0.5)/A20stdlife))</f>
        <v>0</v>
      </c>
      <c r="AF333" s="164">
        <f>IF(A20stdlife="n/a","n/a",IF(AF$3&gt;(A20stdlife+$E333),(Input!$O$162*(1+rvanilla)^0.5)-SUM($O333:AE333),(Input!$O$162*(1+rvanilla)^0.5)/A20stdlife))</f>
        <v>0</v>
      </c>
      <c r="AG333" s="164">
        <f>IF(A20stdlife="n/a","n/a",IF(AG$3&gt;(A20stdlife+$E333),(Input!$O$162*(1+rvanilla)^0.5)-SUM($O333:AF333),(Input!$O$162*(1+rvanilla)^0.5)/A20stdlife))</f>
        <v>0</v>
      </c>
      <c r="AH333" s="164">
        <f>IF(A20stdlife="n/a","n/a",IF(AH$3&gt;(A20stdlife+$E333),(Input!$O$162*(1+rvanilla)^0.5)-SUM($O333:AG333),(Input!$O$162*(1+rvanilla)^0.5)/A20stdlife))</f>
        <v>0</v>
      </c>
      <c r="AI333" s="164">
        <f>IF(A20stdlife="n/a","n/a",IF(AI$3&gt;(A20stdlife+$E333),(Input!$O$162*(1+rvanilla)^0.5)-SUM($O333:AH333),(Input!$O$162*(1+rvanilla)^0.5)/A20stdlife))</f>
        <v>0</v>
      </c>
      <c r="AJ333" s="164">
        <f>IF(A20stdlife="n/a","n/a",IF(AJ$3&gt;(A20stdlife+$E333),(Input!$O$162*(1+rvanilla)^0.5)-SUM($O333:AI333),(Input!$O$162*(1+rvanilla)^0.5)/A20stdlife))</f>
        <v>0</v>
      </c>
      <c r="AK333" s="164">
        <f>IF(A20stdlife="n/a","n/a",IF(AK$3&gt;(A20stdlife+$E333),(Input!$O$162*(1+rvanilla)^0.5)-SUM($O333:AJ333),(Input!$O$162*(1+rvanilla)^0.5)/A20stdlife))</f>
        <v>0</v>
      </c>
      <c r="AL333" s="164">
        <f>IF(A20stdlife="n/a","n/a",IF(AL$3&gt;(A20stdlife+$E333),(Input!$O$162*(1+rvanilla)^0.5)-SUM($O333:AK333),(Input!$O$162*(1+rvanilla)^0.5)/A20stdlife))</f>
        <v>0</v>
      </c>
      <c r="AM333" s="164">
        <f>IF(A20stdlife="n/a","n/a",IF(AM$3&gt;(A20stdlife+$E333),(Input!$O$162*(1+rvanilla)^0.5)-SUM($O333:AL333),(Input!$O$162*(1+rvanilla)^0.5)/A20stdlife))</f>
        <v>0</v>
      </c>
      <c r="AN333" s="164">
        <f>IF(A20stdlife="n/a","n/a",IF(AN$3&gt;(A20stdlife+$E333),(Input!$O$162*(1+rvanilla)^0.5)-SUM($O333:AM333),(Input!$O$162*(1+rvanilla)^0.5)/A20stdlife))</f>
        <v>0</v>
      </c>
      <c r="AO333" s="164">
        <f>IF(A20stdlife="n/a","n/a",IF(AO$3&gt;(A20stdlife+$E333),(Input!$O$162*(1+rvanilla)^0.5)-SUM($O333:AN333),(Input!$O$162*(1+rvanilla)^0.5)/A20stdlife))</f>
        <v>0</v>
      </c>
      <c r="AP333" s="164">
        <f>IF(A20stdlife="n/a","n/a",IF(AP$3&gt;(A20stdlife+$E333),(Input!$O$162*(1+rvanilla)^0.5)-SUM($O333:AO333),(Input!$O$162*(1+rvanilla)^0.5)/A20stdlife))</f>
        <v>0</v>
      </c>
      <c r="AQ333" s="164">
        <f>IF(A20stdlife="n/a","n/a",IF(AQ$3&gt;(A20stdlife+$E333),(Input!$O$162*(1+rvanilla)^0.5)-SUM($O333:AP333),(Input!$O$162*(1+rvanilla)^0.5)/A20stdlife))</f>
        <v>0</v>
      </c>
      <c r="AR333" s="164">
        <f>IF(A20stdlife="n/a","n/a",IF(AR$3&gt;(A20stdlife+$E333),(Input!$O$162*(1+rvanilla)^0.5)-SUM($O333:AQ333),(Input!$O$162*(1+rvanilla)^0.5)/A20stdlife))</f>
        <v>0</v>
      </c>
      <c r="AS333" s="164">
        <f>IF(A20stdlife="n/a","n/a",IF(AS$3&gt;(A20stdlife+$E333),(Input!$O$162*(1+rvanilla)^0.5)-SUM($O333:AR333),(Input!$O$162*(1+rvanilla)^0.5)/A20stdlife))</f>
        <v>0</v>
      </c>
      <c r="AT333" s="164">
        <f>IF(A20stdlife="n/a","n/a",IF(AT$3&gt;(A20stdlife+$E333),(Input!$O$162*(1+rvanilla)^0.5)-SUM($O333:AS333),(Input!$O$162*(1+rvanilla)^0.5)/A20stdlife))</f>
        <v>0</v>
      </c>
      <c r="AU333" s="164">
        <f>IF(A20stdlife="n/a","n/a",IF(AU$3&gt;(A20stdlife+$E333),(Input!$O$162*(1+rvanilla)^0.5)-SUM($O333:AT333),(Input!$O$162*(1+rvanilla)^0.5)/A20stdlife))</f>
        <v>0</v>
      </c>
      <c r="AV333" s="164">
        <f>IF(A20stdlife="n/a","n/a",IF(AV$3&gt;(A20stdlife+$E333),(Input!$O$162*(1+rvanilla)^0.5)-SUM($O333:AU333),(Input!$O$162*(1+rvanilla)^0.5)/A20stdlife))</f>
        <v>0</v>
      </c>
      <c r="AW333" s="164">
        <f>IF(A20stdlife="n/a","n/a",IF(AW$3&gt;(A20stdlife+$E333),(Input!$O$162*(1+rvanilla)^0.5)-SUM($O333:AV333),(Input!$O$162*(1+rvanilla)^0.5)/A20stdlife))</f>
        <v>0</v>
      </c>
      <c r="AX333" s="164">
        <f>IF(A20stdlife="n/a","n/a",IF(AX$3&gt;(A20stdlife+$E333),(Input!$O$162*(1+rvanilla)^0.5)-SUM($O333:AW333),(Input!$O$162*(1+rvanilla)^0.5)/A20stdlife))</f>
        <v>0</v>
      </c>
      <c r="AY333" s="164">
        <f>IF(A20stdlife="n/a","n/a",IF(AY$3&gt;(A20stdlife+$E333),(Input!$O$162*(1+rvanilla)^0.5)-SUM($O333:AX333),(Input!$O$162*(1+rvanilla)^0.5)/A20stdlife))</f>
        <v>0</v>
      </c>
      <c r="AZ333" s="164">
        <f>IF(A20stdlife="n/a","n/a",IF(AZ$3&gt;(A20stdlife+$E333),(Input!$O$162*(1+rvanilla)^0.5)-SUM($O333:AY333),(Input!$O$162*(1+rvanilla)^0.5)/A20stdlife))</f>
        <v>0</v>
      </c>
      <c r="BA333" s="164">
        <f>IF(A20stdlife="n/a","n/a",IF(BA$3&gt;(A20stdlife+$E333),(Input!$O$162*(1+rvanilla)^0.5)-SUM($O333:AZ333),(Input!$O$162*(1+rvanilla)^0.5)/A20stdlife))</f>
        <v>0</v>
      </c>
      <c r="BB333" s="164">
        <f>IF(A20stdlife="n/a","n/a",IF(BB$3&gt;(A20stdlife+$E333),(Input!$O$162*(1+rvanilla)^0.5)-SUM($O333:BA333),(Input!$O$162*(1+rvanilla)^0.5)/A20stdlife))</f>
        <v>0</v>
      </c>
      <c r="BC333" s="164">
        <f>IF(A20stdlife="n/a","n/a",IF(BC$3&gt;(A20stdlife+$E333),(Input!$O$162*(1+rvanilla)^0.5)-SUM($O333:BB333),(Input!$O$162*(1+rvanilla)^0.5)/A20stdlife))</f>
        <v>0</v>
      </c>
      <c r="BD333" s="164">
        <f>IF(A20stdlife="n/a","n/a",IF(BD$3&gt;(A20stdlife+$E333),(Input!$O$162*(1+rvanilla)^0.5)-SUM($O333:BC333),(Input!$O$162*(1+rvanilla)^0.5)/A20stdlife))</f>
        <v>0</v>
      </c>
      <c r="BE333" s="164">
        <f>IF(A20stdlife="n/a","n/a",IF(BE$3&gt;(A20stdlife+$E333),(Input!$O$162*(1+rvanilla)^0.5)-SUM($O333:BD333),(Input!$O$162*(1+rvanilla)^0.5)/A20stdlife))</f>
        <v>0</v>
      </c>
      <c r="BF333" s="164">
        <f>IF(A20stdlife="n/a","n/a",IF(BF$3&gt;(A20stdlife+$E333),(Input!$O$162*(1+rvanilla)^0.5)-SUM($O333:BE333),(Input!$O$162*(1+rvanilla)^0.5)/A20stdlife))</f>
        <v>0</v>
      </c>
      <c r="BG333" s="164">
        <f>IF(A20stdlife="n/a","n/a",IF(BG$3&gt;(A20stdlife+$E333),(Input!$O$162*(1+rvanilla)^0.5)-SUM($O333:BF333),(Input!$O$162*(1+rvanilla)^0.5)/A20stdlife))</f>
        <v>0</v>
      </c>
      <c r="BH333" s="164">
        <f>IF(A20stdlife="n/a","n/a",IF(BH$3&gt;(A20stdlife+$E333),(Input!$O$162*(1+rvanilla)^0.5)-SUM($O333:BG333),(Input!$O$162*(1+rvanilla)^0.5)/A20stdlife))</f>
        <v>0</v>
      </c>
      <c r="BI333" s="164">
        <f>IF(A20stdlife="n/a","n/a",IF(BI$3&gt;(A20stdlife+$E333),(Input!$O$162*(1+rvanilla)^0.5)-SUM($O333:BH333),(Input!$O$162*(1+rvanilla)^0.5)/A20stdlife))</f>
        <v>0</v>
      </c>
      <c r="BJ333" s="18"/>
      <c r="BK333" s="18"/>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idden="1" outlineLevel="2">
      <c r="A334" s="18"/>
      <c r="B334" s="18"/>
      <c r="C334" s="36"/>
      <c r="D334" s="479"/>
      <c r="E334" s="284">
        <v>10</v>
      </c>
      <c r="F334" s="38"/>
      <c r="G334" s="391"/>
      <c r="H334" s="308"/>
      <c r="I334" s="308"/>
      <c r="J334" s="308"/>
      <c r="K334" s="308"/>
      <c r="L334" s="308"/>
      <c r="M334" s="308"/>
      <c r="N334" s="308"/>
      <c r="O334" s="308"/>
      <c r="P334" s="307"/>
      <c r="Q334" s="164">
        <f>IF(A20stdlife="n/a","n/a",IF(Q$3&gt;(A20stdlife+$E334),(Input!$P$162*(1+rvanilla)^0.5)-SUM($P334:P334),(Input!$P$162*(1+rvanilla)^0.5)/A20stdlife))</f>
        <v>0</v>
      </c>
      <c r="R334" s="164">
        <f>IF(A20stdlife="n/a","n/a",IF(R$3&gt;(A20stdlife+$E334),(Input!$P$162*(1+rvanilla)^0.5)-SUM($P334:Q334),(Input!$P$162*(1+rvanilla)^0.5)/A20stdlife))</f>
        <v>0</v>
      </c>
      <c r="S334" s="164">
        <f>IF(A20stdlife="n/a","n/a",IF(S$3&gt;(A20stdlife+$E334),(Input!$P$162*(1+rvanilla)^0.5)-SUM($P334:R334),(Input!$P$162*(1+rvanilla)^0.5)/A20stdlife))</f>
        <v>0</v>
      </c>
      <c r="T334" s="164">
        <f>IF(A20stdlife="n/a","n/a",IF(T$3&gt;(A20stdlife+$E334),(Input!$P$162*(1+rvanilla)^0.5)-SUM($P334:S334),(Input!$P$162*(1+rvanilla)^0.5)/A20stdlife))</f>
        <v>0</v>
      </c>
      <c r="U334" s="164">
        <f>IF(A20stdlife="n/a","n/a",IF(U$3&gt;(A20stdlife+$E334),(Input!$P$162*(1+rvanilla)^0.5)-SUM($P334:T334),(Input!$P$162*(1+rvanilla)^0.5)/A20stdlife))</f>
        <v>0</v>
      </c>
      <c r="V334" s="164">
        <f>IF(A20stdlife="n/a","n/a",IF(V$3&gt;(A20stdlife+$E334),(Input!$P$162*(1+rvanilla)^0.5)-SUM($P334:U334),(Input!$P$162*(1+rvanilla)^0.5)/A20stdlife))</f>
        <v>0</v>
      </c>
      <c r="W334" s="164">
        <f>IF(A20stdlife="n/a","n/a",IF(W$3&gt;(A20stdlife+$E334),(Input!$P$162*(1+rvanilla)^0.5)-SUM($P334:V334),(Input!$P$162*(1+rvanilla)^0.5)/A20stdlife))</f>
        <v>0</v>
      </c>
      <c r="X334" s="164">
        <f>IF(A20stdlife="n/a","n/a",IF(X$3&gt;(A20stdlife+$E334),(Input!$P$162*(1+rvanilla)^0.5)-SUM($P334:W334),(Input!$P$162*(1+rvanilla)^0.5)/A20stdlife))</f>
        <v>0</v>
      </c>
      <c r="Y334" s="164">
        <f>IF(A20stdlife="n/a","n/a",IF(Y$3&gt;(A20stdlife+$E334),(Input!$P$162*(1+rvanilla)^0.5)-SUM($P334:X334),(Input!$P$162*(1+rvanilla)^0.5)/A20stdlife))</f>
        <v>0</v>
      </c>
      <c r="Z334" s="164">
        <f>IF(A20stdlife="n/a","n/a",IF(Z$3&gt;(A20stdlife+$E334),(Input!$P$162*(1+rvanilla)^0.5)-SUM($P334:Y334),(Input!$P$162*(1+rvanilla)^0.5)/A20stdlife))</f>
        <v>0</v>
      </c>
      <c r="AA334" s="164">
        <f>IF(A20stdlife="n/a","n/a",IF(AA$3&gt;(A20stdlife+$E334),(Input!$P$162*(1+rvanilla)^0.5)-SUM($P334:Z334),(Input!$P$162*(1+rvanilla)^0.5)/A20stdlife))</f>
        <v>0</v>
      </c>
      <c r="AB334" s="164">
        <f>IF(A20stdlife="n/a","n/a",IF(AB$3&gt;(A20stdlife+$E334),(Input!$P$162*(1+rvanilla)^0.5)-SUM($P334:AA334),(Input!$P$162*(1+rvanilla)^0.5)/A20stdlife))</f>
        <v>0</v>
      </c>
      <c r="AC334" s="164">
        <f>IF(A20stdlife="n/a","n/a",IF(AC$3&gt;(A20stdlife+$E334),(Input!$P$162*(1+rvanilla)^0.5)-SUM($P334:AB334),(Input!$P$162*(1+rvanilla)^0.5)/A20stdlife))</f>
        <v>0</v>
      </c>
      <c r="AD334" s="164">
        <f>IF(A20stdlife="n/a","n/a",IF(AD$3&gt;(A20stdlife+$E334),(Input!$P$162*(1+rvanilla)^0.5)-SUM($P334:AC334),(Input!$P$162*(1+rvanilla)^0.5)/A20stdlife))</f>
        <v>0</v>
      </c>
      <c r="AE334" s="164">
        <f>IF(A20stdlife="n/a","n/a",IF(AE$3&gt;(A20stdlife+$E334),(Input!$P$162*(1+rvanilla)^0.5)-SUM($P334:AD334),(Input!$P$162*(1+rvanilla)^0.5)/A20stdlife))</f>
        <v>0</v>
      </c>
      <c r="AF334" s="164">
        <f>IF(A20stdlife="n/a","n/a",IF(AF$3&gt;(A20stdlife+$E334),(Input!$P$162*(1+rvanilla)^0.5)-SUM($P334:AE334),(Input!$P$162*(1+rvanilla)^0.5)/A20stdlife))</f>
        <v>0</v>
      </c>
      <c r="AG334" s="164">
        <f>IF(A20stdlife="n/a","n/a",IF(AG$3&gt;(A20stdlife+$E334),(Input!$P$162*(1+rvanilla)^0.5)-SUM($P334:AF334),(Input!$P$162*(1+rvanilla)^0.5)/A20stdlife))</f>
        <v>0</v>
      </c>
      <c r="AH334" s="164">
        <f>IF(A20stdlife="n/a","n/a",IF(AH$3&gt;(A20stdlife+$E334),(Input!$P$162*(1+rvanilla)^0.5)-SUM($P334:AG334),(Input!$P$162*(1+rvanilla)^0.5)/A20stdlife))</f>
        <v>0</v>
      </c>
      <c r="AI334" s="164">
        <f>IF(A20stdlife="n/a","n/a",IF(AI$3&gt;(A20stdlife+$E334),(Input!$P$162*(1+rvanilla)^0.5)-SUM($P334:AH334),(Input!$P$162*(1+rvanilla)^0.5)/A20stdlife))</f>
        <v>0</v>
      </c>
      <c r="AJ334" s="164">
        <f>IF(A20stdlife="n/a","n/a",IF(AJ$3&gt;(A20stdlife+$E334),(Input!$P$162*(1+rvanilla)^0.5)-SUM($P334:AI334),(Input!$P$162*(1+rvanilla)^0.5)/A20stdlife))</f>
        <v>0</v>
      </c>
      <c r="AK334" s="164">
        <f>IF(A20stdlife="n/a","n/a",IF(AK$3&gt;(A20stdlife+$E334),(Input!$P$162*(1+rvanilla)^0.5)-SUM($P334:AJ334),(Input!$P$162*(1+rvanilla)^0.5)/A20stdlife))</f>
        <v>0</v>
      </c>
      <c r="AL334" s="164">
        <f>IF(A20stdlife="n/a","n/a",IF(AL$3&gt;(A20stdlife+$E334),(Input!$P$162*(1+rvanilla)^0.5)-SUM($P334:AK334),(Input!$P$162*(1+rvanilla)^0.5)/A20stdlife))</f>
        <v>0</v>
      </c>
      <c r="AM334" s="164">
        <f>IF(A20stdlife="n/a","n/a",IF(AM$3&gt;(A20stdlife+$E334),(Input!$P$162*(1+rvanilla)^0.5)-SUM($P334:AL334),(Input!$P$162*(1+rvanilla)^0.5)/A20stdlife))</f>
        <v>0</v>
      </c>
      <c r="AN334" s="164">
        <f>IF(A20stdlife="n/a","n/a",IF(AN$3&gt;(A20stdlife+$E334),(Input!$P$162*(1+rvanilla)^0.5)-SUM($P334:AM334),(Input!$P$162*(1+rvanilla)^0.5)/A20stdlife))</f>
        <v>0</v>
      </c>
      <c r="AO334" s="164">
        <f>IF(A20stdlife="n/a","n/a",IF(AO$3&gt;(A20stdlife+$E334),(Input!$P$162*(1+rvanilla)^0.5)-SUM($P334:AN334),(Input!$P$162*(1+rvanilla)^0.5)/A20stdlife))</f>
        <v>0</v>
      </c>
      <c r="AP334" s="164">
        <f>IF(A20stdlife="n/a","n/a",IF(AP$3&gt;(A20stdlife+$E334),(Input!$P$162*(1+rvanilla)^0.5)-SUM($P334:AO334),(Input!$P$162*(1+rvanilla)^0.5)/A20stdlife))</f>
        <v>0</v>
      </c>
      <c r="AQ334" s="164">
        <f>IF(A20stdlife="n/a","n/a",IF(AQ$3&gt;(A20stdlife+$E334),(Input!$P$162*(1+rvanilla)^0.5)-SUM($P334:AP334),(Input!$P$162*(1+rvanilla)^0.5)/A20stdlife))</f>
        <v>0</v>
      </c>
      <c r="AR334" s="164">
        <f>IF(A20stdlife="n/a","n/a",IF(AR$3&gt;(A20stdlife+$E334),(Input!$P$162*(1+rvanilla)^0.5)-SUM($P334:AQ334),(Input!$P$162*(1+rvanilla)^0.5)/A20stdlife))</f>
        <v>0</v>
      </c>
      <c r="AS334" s="164">
        <f>IF(A20stdlife="n/a","n/a",IF(AS$3&gt;(A20stdlife+$E334),(Input!$P$162*(1+rvanilla)^0.5)-SUM($P334:AR334),(Input!$P$162*(1+rvanilla)^0.5)/A20stdlife))</f>
        <v>0</v>
      </c>
      <c r="AT334" s="164">
        <f>IF(A20stdlife="n/a","n/a",IF(AT$3&gt;(A20stdlife+$E334),(Input!$P$162*(1+rvanilla)^0.5)-SUM($P334:AS334),(Input!$P$162*(1+rvanilla)^0.5)/A20stdlife))</f>
        <v>0</v>
      </c>
      <c r="AU334" s="164">
        <f>IF(A20stdlife="n/a","n/a",IF(AU$3&gt;(A20stdlife+$E334),(Input!$P$162*(1+rvanilla)^0.5)-SUM($P334:AT334),(Input!$P$162*(1+rvanilla)^0.5)/A20stdlife))</f>
        <v>0</v>
      </c>
      <c r="AV334" s="164">
        <f>IF(A20stdlife="n/a","n/a",IF(AV$3&gt;(A20stdlife+$E334),(Input!$P$162*(1+rvanilla)^0.5)-SUM($P334:AU334),(Input!$P$162*(1+rvanilla)^0.5)/A20stdlife))</f>
        <v>0</v>
      </c>
      <c r="AW334" s="164">
        <f>IF(A20stdlife="n/a","n/a",IF(AW$3&gt;(A20stdlife+$E334),(Input!$P$162*(1+rvanilla)^0.5)-SUM($P334:AV334),(Input!$P$162*(1+rvanilla)^0.5)/A20stdlife))</f>
        <v>0</v>
      </c>
      <c r="AX334" s="164">
        <f>IF(A20stdlife="n/a","n/a",IF(AX$3&gt;(A20stdlife+$E334),(Input!$P$162*(1+rvanilla)^0.5)-SUM($P334:AW334),(Input!$P$162*(1+rvanilla)^0.5)/A20stdlife))</f>
        <v>0</v>
      </c>
      <c r="AY334" s="164">
        <f>IF(A20stdlife="n/a","n/a",IF(AY$3&gt;(A20stdlife+$E334),(Input!$P$162*(1+rvanilla)^0.5)-SUM($P334:AX334),(Input!$P$162*(1+rvanilla)^0.5)/A20stdlife))</f>
        <v>0</v>
      </c>
      <c r="AZ334" s="164">
        <f>IF(A20stdlife="n/a","n/a",IF(AZ$3&gt;(A20stdlife+$E334),(Input!$P$162*(1+rvanilla)^0.5)-SUM($P334:AY334),(Input!$P$162*(1+rvanilla)^0.5)/A20stdlife))</f>
        <v>0</v>
      </c>
      <c r="BA334" s="164">
        <f>IF(A20stdlife="n/a","n/a",IF(BA$3&gt;(A20stdlife+$E334),(Input!$P$162*(1+rvanilla)^0.5)-SUM($P334:AZ334),(Input!$P$162*(1+rvanilla)^0.5)/A20stdlife))</f>
        <v>0</v>
      </c>
      <c r="BB334" s="164">
        <f>IF(A20stdlife="n/a","n/a",IF(BB$3&gt;(A20stdlife+$E334),(Input!$P$162*(1+rvanilla)^0.5)-SUM($P334:BA334),(Input!$P$162*(1+rvanilla)^0.5)/A20stdlife))</f>
        <v>0</v>
      </c>
      <c r="BC334" s="164">
        <f>IF(A20stdlife="n/a","n/a",IF(BC$3&gt;(A20stdlife+$E334),(Input!$P$162*(1+rvanilla)^0.5)-SUM($P334:BB334),(Input!$P$162*(1+rvanilla)^0.5)/A20stdlife))</f>
        <v>0</v>
      </c>
      <c r="BD334" s="164">
        <f>IF(A20stdlife="n/a","n/a",IF(BD$3&gt;(A20stdlife+$E334),(Input!$P$162*(1+rvanilla)^0.5)-SUM($P334:BC334),(Input!$P$162*(1+rvanilla)^0.5)/A20stdlife))</f>
        <v>0</v>
      </c>
      <c r="BE334" s="164">
        <f>IF(A20stdlife="n/a","n/a",IF(BE$3&gt;(A20stdlife+$E334),(Input!$P$162*(1+rvanilla)^0.5)-SUM($P334:BD334),(Input!$P$162*(1+rvanilla)^0.5)/A20stdlife))</f>
        <v>0</v>
      </c>
      <c r="BF334" s="164">
        <f>IF(A20stdlife="n/a","n/a",IF(BF$3&gt;(A20stdlife+$E334),(Input!$P$162*(1+rvanilla)^0.5)-SUM($P334:BE334),(Input!$P$162*(1+rvanilla)^0.5)/A20stdlife))</f>
        <v>0</v>
      </c>
      <c r="BG334" s="164">
        <f>IF(A20stdlife="n/a","n/a",IF(BG$3&gt;(A20stdlife+$E334),(Input!$P$162*(1+rvanilla)^0.5)-SUM($P334:BF334),(Input!$P$162*(1+rvanilla)^0.5)/A20stdlife))</f>
        <v>0</v>
      </c>
      <c r="BH334" s="164">
        <f>IF(A20stdlife="n/a","n/a",IF(BH$3&gt;(A20stdlife+$E334),(Input!$P$162*(1+rvanilla)^0.5)-SUM($P334:BG334),(Input!$P$162*(1+rvanilla)^0.5)/A20stdlife))</f>
        <v>0</v>
      </c>
      <c r="BI334" s="164">
        <f>IF(A20stdlife="n/a","n/a",IF(BI$3&gt;(A20stdlife+$E334),(Input!$P$162*(1+rvanilla)^0.5)-SUM($P334:BH334),(Input!$P$162*(1+rvanilla)^0.5)/A20stdlife))</f>
        <v>0</v>
      </c>
      <c r="BJ334" s="18"/>
      <c r="BK334" s="18"/>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idden="1" outlineLevel="1">
      <c r="A335" s="18"/>
      <c r="B335" s="18"/>
      <c r="C335" s="36" t="str">
        <f>Asset20</f>
        <v>Motor vehicles</v>
      </c>
      <c r="D335" s="18"/>
      <c r="E335" s="18"/>
      <c r="F335" s="33"/>
      <c r="G335" s="161">
        <f t="shared" ref="G335:AL335" si="75">SUM(G323:G334)</f>
        <v>2.5018211882653918</v>
      </c>
      <c r="H335" s="161">
        <f t="shared" si="75"/>
        <v>2.6267651841777604</v>
      </c>
      <c r="I335" s="161">
        <f t="shared" si="75"/>
        <v>2.7158863016353365</v>
      </c>
      <c r="J335" s="161">
        <f t="shared" si="75"/>
        <v>2.817430261408735</v>
      </c>
      <c r="K335" s="161">
        <f t="shared" si="75"/>
        <v>2.9413018139717555</v>
      </c>
      <c r="L335" s="161">
        <f t="shared" si="75"/>
        <v>3.0567064539680064</v>
      </c>
      <c r="M335" s="161">
        <f t="shared" si="75"/>
        <v>1.7310990522246683</v>
      </c>
      <c r="N335" s="161">
        <f t="shared" si="75"/>
        <v>0.55488526570261476</v>
      </c>
      <c r="O335" s="161">
        <f t="shared" si="75"/>
        <v>0.55488526570261476</v>
      </c>
      <c r="P335" s="161">
        <f t="shared" si="75"/>
        <v>0.55488526570261476</v>
      </c>
      <c r="Q335" s="161">
        <f t="shared" si="75"/>
        <v>0.55488526570261476</v>
      </c>
      <c r="R335" s="161">
        <f t="shared" si="75"/>
        <v>0.46045093958538169</v>
      </c>
      <c r="S335" s="161">
        <f t="shared" si="75"/>
        <v>0.3625823494318503</v>
      </c>
      <c r="T335" s="161">
        <f t="shared" si="75"/>
        <v>0.26407188329858322</v>
      </c>
      <c r="U335" s="161">
        <f t="shared" si="75"/>
        <v>0.14565243332246403</v>
      </c>
      <c r="V335" s="161">
        <f t="shared" si="75"/>
        <v>2.8180285362264135E-2</v>
      </c>
      <c r="W335" s="161">
        <f t="shared" si="75"/>
        <v>0</v>
      </c>
      <c r="X335" s="161">
        <f t="shared" si="75"/>
        <v>0</v>
      </c>
      <c r="Y335" s="161">
        <f t="shared" si="75"/>
        <v>0</v>
      </c>
      <c r="Z335" s="161">
        <f t="shared" si="75"/>
        <v>0</v>
      </c>
      <c r="AA335" s="161">
        <f t="shared" si="75"/>
        <v>0</v>
      </c>
      <c r="AB335" s="161">
        <f t="shared" si="75"/>
        <v>0</v>
      </c>
      <c r="AC335" s="161">
        <f t="shared" si="75"/>
        <v>0</v>
      </c>
      <c r="AD335" s="161">
        <f t="shared" si="75"/>
        <v>0</v>
      </c>
      <c r="AE335" s="161">
        <f t="shared" si="75"/>
        <v>0</v>
      </c>
      <c r="AF335" s="161">
        <f t="shared" si="75"/>
        <v>0</v>
      </c>
      <c r="AG335" s="161">
        <f t="shared" si="75"/>
        <v>0</v>
      </c>
      <c r="AH335" s="161">
        <f t="shared" si="75"/>
        <v>0</v>
      </c>
      <c r="AI335" s="161">
        <f t="shared" si="75"/>
        <v>0</v>
      </c>
      <c r="AJ335" s="161">
        <f t="shared" si="75"/>
        <v>0</v>
      </c>
      <c r="AK335" s="161">
        <f t="shared" si="75"/>
        <v>0</v>
      </c>
      <c r="AL335" s="161">
        <f t="shared" si="75"/>
        <v>0</v>
      </c>
      <c r="AM335" s="161">
        <f t="shared" ref="AM335:BI335" si="76">SUM(AM323:AM334)</f>
        <v>0</v>
      </c>
      <c r="AN335" s="161">
        <f t="shared" si="76"/>
        <v>0</v>
      </c>
      <c r="AO335" s="161">
        <f t="shared" si="76"/>
        <v>0</v>
      </c>
      <c r="AP335" s="161">
        <f t="shared" si="76"/>
        <v>0</v>
      </c>
      <c r="AQ335" s="161">
        <f t="shared" si="76"/>
        <v>0</v>
      </c>
      <c r="AR335" s="161">
        <f t="shared" si="76"/>
        <v>0</v>
      </c>
      <c r="AS335" s="161">
        <f t="shared" si="76"/>
        <v>0</v>
      </c>
      <c r="AT335" s="161">
        <f t="shared" si="76"/>
        <v>0</v>
      </c>
      <c r="AU335" s="161">
        <f t="shared" si="76"/>
        <v>0</v>
      </c>
      <c r="AV335" s="161">
        <f t="shared" si="76"/>
        <v>0</v>
      </c>
      <c r="AW335" s="161">
        <f t="shared" si="76"/>
        <v>0</v>
      </c>
      <c r="AX335" s="161">
        <f t="shared" si="76"/>
        <v>0</v>
      </c>
      <c r="AY335" s="161">
        <f t="shared" si="76"/>
        <v>0</v>
      </c>
      <c r="AZ335" s="161">
        <f t="shared" si="76"/>
        <v>0</v>
      </c>
      <c r="BA335" s="161">
        <f t="shared" si="76"/>
        <v>0</v>
      </c>
      <c r="BB335" s="161">
        <f t="shared" si="76"/>
        <v>0</v>
      </c>
      <c r="BC335" s="161">
        <f t="shared" si="76"/>
        <v>0</v>
      </c>
      <c r="BD335" s="161">
        <f t="shared" si="76"/>
        <v>0</v>
      </c>
      <c r="BE335" s="161">
        <f t="shared" si="76"/>
        <v>0</v>
      </c>
      <c r="BF335" s="161">
        <f t="shared" si="76"/>
        <v>0</v>
      </c>
      <c r="BG335" s="161">
        <f t="shared" si="76"/>
        <v>0</v>
      </c>
      <c r="BH335" s="161">
        <f t="shared" si="76"/>
        <v>0</v>
      </c>
      <c r="BI335" s="161">
        <f t="shared" si="76"/>
        <v>0</v>
      </c>
      <c r="BJ335" s="18"/>
      <c r="BK335" s="18"/>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idden="1" outlineLevel="2">
      <c r="A336" s="18"/>
      <c r="B336" s="43" t="str">
        <f>C348</f>
        <v>Buildings</v>
      </c>
      <c r="C336" s="44"/>
      <c r="D336" s="45" t="s">
        <v>72</v>
      </c>
      <c r="E336" s="44"/>
      <c r="F336" s="46"/>
      <c r="G336" s="389">
        <f>IF(G$3&gt;A21remlife,A21value-SUM($F336:F336),IF(A21remlife="N/A","n/a",A21value/A21remlife))</f>
        <v>1.223725315948059</v>
      </c>
      <c r="H336" s="163">
        <f>IF(H$3&gt;A21remlife,A21value-SUM($F336:G336),IF(A21remlife="N/A","n/a",A21value/A21remlife))</f>
        <v>1.223725315948059</v>
      </c>
      <c r="I336" s="163">
        <f>IF(I$3&gt;A21remlife,A21value-SUM($F336:H336),IF(A21remlife="N/A","n/a",A21value/A21remlife))</f>
        <v>1.223725315948059</v>
      </c>
      <c r="J336" s="163">
        <f>IF(J$3&gt;A21remlife,A21value-SUM($F336:I336),IF(A21remlife="N/A","n/a",A21value/A21remlife))</f>
        <v>1.223725315948059</v>
      </c>
      <c r="K336" s="163">
        <f>IF(K$3&gt;A21remlife,A21value-SUM($F336:J336),IF(A21remlife="N/A","n/a",A21value/A21remlife))</f>
        <v>1.223725315948059</v>
      </c>
      <c r="L336" s="163">
        <f>IF(L$3&gt;A21remlife,A21value-SUM($F336:K336),IF(A21remlife="N/A","n/a",A21value/A21remlife))</f>
        <v>1.223725315948059</v>
      </c>
      <c r="M336" s="163">
        <f>IF(M$3&gt;A21remlife,A21value-SUM($F336:L336),IF(A21remlife="N/A","n/a",A21value/A21remlife))</f>
        <v>1.223725315948059</v>
      </c>
      <c r="N336" s="163">
        <f>IF(N$3&gt;A21remlife,A21value-SUM($F336:M336),IF(A21remlife="N/A","n/a",A21value/A21remlife))</f>
        <v>1.223725315948059</v>
      </c>
      <c r="O336" s="163">
        <f>IF(O$3&gt;A21remlife,A21value-SUM($F336:N336),IF(A21remlife="N/A","n/a",A21value/A21remlife))</f>
        <v>1.223725315948059</v>
      </c>
      <c r="P336" s="163">
        <f>IF(P$3&gt;A21remlife,A21value-SUM($F336:O336),IF(A21remlife="N/A","n/a",A21value/A21remlife))</f>
        <v>1.223725315948059</v>
      </c>
      <c r="Q336" s="163">
        <f>IF(Q$3&gt;A21remlife,A21value-SUM($F336:P336),IF(A21remlife="N/A","n/a",A21value/A21remlife))</f>
        <v>1.223725315948059</v>
      </c>
      <c r="R336" s="163">
        <f>IF(R$3&gt;A21remlife,A21value-SUM($F336:Q336),IF(A21remlife="N/A","n/a",A21value/A21remlife))</f>
        <v>1.223725315948059</v>
      </c>
      <c r="S336" s="163">
        <f>IF(S$3&gt;A21remlife,A21value-SUM($F336:R336),IF(A21remlife="N/A","n/a",A21value/A21remlife))</f>
        <v>1.223725315948059</v>
      </c>
      <c r="T336" s="163">
        <f>IF(T$3&gt;A21remlife,A21value-SUM($F336:S336),IF(A21remlife="N/A","n/a",A21value/A21remlife))</f>
        <v>1.223725315948059</v>
      </c>
      <c r="U336" s="163">
        <f>IF(U$3&gt;A21remlife,A21value-SUM($F336:T336),IF(A21remlife="N/A","n/a",A21value/A21remlife))</f>
        <v>1.223725315948059</v>
      </c>
      <c r="V336" s="163">
        <f>IF(V$3&gt;A21remlife,A21value-SUM($F336:U336),IF(A21remlife="N/A","n/a",A21value/A21remlife))</f>
        <v>1.223725315948059</v>
      </c>
      <c r="W336" s="163">
        <f>IF(W$3&gt;A21remlife,A21value-SUM($F336:V336),IF(A21remlife="N/A","n/a",A21value/A21remlife))</f>
        <v>1.223725315948059</v>
      </c>
      <c r="X336" s="163">
        <f>IF(X$3&gt;A21remlife,A21value-SUM($F336:W336),IF(A21remlife="N/A","n/a",A21value/A21remlife))</f>
        <v>1.223725315948059</v>
      </c>
      <c r="Y336" s="163">
        <f>IF(Y$3&gt;A21remlife,A21value-SUM($F336:X336),IF(A21remlife="N/A","n/a",A21value/A21remlife))</f>
        <v>1.223725315948059</v>
      </c>
      <c r="Z336" s="163">
        <f>IF(Z$3&gt;A21remlife,A21value-SUM($F336:Y336),IF(A21remlife="N/A","n/a",A21value/A21remlife))</f>
        <v>1.223725315948059</v>
      </c>
      <c r="AA336" s="163">
        <f>IF(AA$3&gt;A21remlife,A21value-SUM($F336:Z336),IF(A21remlife="N/A","n/a",A21value/A21remlife))</f>
        <v>1.223725315948059</v>
      </c>
      <c r="AB336" s="163">
        <f>IF(AB$3&gt;A21remlife,A21value-SUM($F336:AA336),IF(A21remlife="N/A","n/a",A21value/A21remlife))</f>
        <v>1.223725315948059</v>
      </c>
      <c r="AC336" s="163">
        <f>IF(AC$3&gt;A21remlife,A21value-SUM($F336:AB336),IF(A21remlife="N/A","n/a",A21value/A21remlife))</f>
        <v>1.223725315948059</v>
      </c>
      <c r="AD336" s="163">
        <f>IF(AD$3&gt;A21remlife,A21value-SUM($F336:AC336),IF(A21remlife="N/A","n/a",A21value/A21remlife))</f>
        <v>1.223725315948059</v>
      </c>
      <c r="AE336" s="163">
        <f>IF(AE$3&gt;A21remlife,A21value-SUM($F336:AD336),IF(A21remlife="N/A","n/a",A21value/A21remlife))</f>
        <v>1.223725315948059</v>
      </c>
      <c r="AF336" s="163">
        <f>IF(AF$3&gt;A21remlife,A21value-SUM($F336:AE336),IF(A21remlife="N/A","n/a",A21value/A21remlife))</f>
        <v>1.223725315948059</v>
      </c>
      <c r="AG336" s="163">
        <f>IF(AG$3&gt;A21remlife,A21value-SUM($F336:AF336),IF(A21remlife="N/A","n/a",A21value/A21remlife))</f>
        <v>1.223725315948059</v>
      </c>
      <c r="AH336" s="163">
        <f>IF(AH$3&gt;A21remlife,A21value-SUM($F336:AG336),IF(A21remlife="N/A","n/a",A21value/A21remlife))</f>
        <v>1.223725315948059</v>
      </c>
      <c r="AI336" s="163">
        <f>IF(AI$3&gt;A21remlife,A21value-SUM($F336:AH336),IF(A21remlife="N/A","n/a",A21value/A21remlife))</f>
        <v>1.223725315948059</v>
      </c>
      <c r="AJ336" s="163">
        <f>IF(AJ$3&gt;A21remlife,A21value-SUM($F336:AI336),IF(A21remlife="N/A","n/a",A21value/A21remlife))</f>
        <v>1.0098008867200505</v>
      </c>
      <c r="AK336" s="163">
        <f>IF(AK$3&gt;A21remlife,A21value-SUM($F336:AJ336),IF(A21remlife="N/A","n/a",A21value/A21remlife))</f>
        <v>0</v>
      </c>
      <c r="AL336" s="163">
        <f>IF(AL$3&gt;A21remlife,A21value-SUM($F336:AK336),IF(A21remlife="N/A","n/a",A21value/A21remlife))</f>
        <v>0</v>
      </c>
      <c r="AM336" s="163">
        <f>IF(AM$3&gt;A21remlife,A21value-SUM($F336:AL336),IF(A21remlife="N/A","n/a",A21value/A21remlife))</f>
        <v>0</v>
      </c>
      <c r="AN336" s="163">
        <f>IF(AN$3&gt;A21remlife,A21value-SUM($F336:AM336),IF(A21remlife="N/A","n/a",A21value/A21remlife))</f>
        <v>0</v>
      </c>
      <c r="AO336" s="163">
        <f>IF(AO$3&gt;A21remlife,A21value-SUM($F336:AN336),IF(A21remlife="N/A","n/a",A21value/A21remlife))</f>
        <v>0</v>
      </c>
      <c r="AP336" s="163">
        <f>IF(AP$3&gt;A21remlife,A21value-SUM($F336:AO336),IF(A21remlife="N/A","n/a",A21value/A21remlife))</f>
        <v>0</v>
      </c>
      <c r="AQ336" s="163">
        <f>IF(AQ$3&gt;A21remlife,A21value-SUM($F336:AP336),IF(A21remlife="N/A","n/a",A21value/A21remlife))</f>
        <v>0</v>
      </c>
      <c r="AR336" s="163">
        <f>IF(AR$3&gt;A21remlife,A21value-SUM($F336:AQ336),IF(A21remlife="N/A","n/a",A21value/A21remlife))</f>
        <v>0</v>
      </c>
      <c r="AS336" s="163">
        <f>IF(AS$3&gt;A21remlife,A21value-SUM($F336:AR336),IF(A21remlife="N/A","n/a",A21value/A21remlife))</f>
        <v>0</v>
      </c>
      <c r="AT336" s="163">
        <f>IF(AT$3&gt;A21remlife,A21value-SUM($F336:AS336),IF(A21remlife="N/A","n/a",A21value/A21remlife))</f>
        <v>0</v>
      </c>
      <c r="AU336" s="163">
        <f>IF(AU$3&gt;A21remlife,A21value-SUM($F336:AT336),IF(A21remlife="N/A","n/a",A21value/A21remlife))</f>
        <v>0</v>
      </c>
      <c r="AV336" s="163">
        <f>IF(AV$3&gt;A21remlife,A21value-SUM($F336:AU336),IF(A21remlife="N/A","n/a",A21value/A21remlife))</f>
        <v>0</v>
      </c>
      <c r="AW336" s="163">
        <f>IF(AW$3&gt;A21remlife,A21value-SUM($F336:AV336),IF(A21remlife="N/A","n/a",A21value/A21remlife))</f>
        <v>0</v>
      </c>
      <c r="AX336" s="163">
        <f>IF(AX$3&gt;A21remlife,A21value-SUM($F336:AW336),IF(A21remlife="N/A","n/a",A21value/A21remlife))</f>
        <v>0</v>
      </c>
      <c r="AY336" s="163">
        <f>IF(AY$3&gt;A21remlife,A21value-SUM($F336:AX336),IF(A21remlife="N/A","n/a",A21value/A21remlife))</f>
        <v>0</v>
      </c>
      <c r="AZ336" s="163">
        <f>IF(AZ$3&gt;A21remlife,A21value-SUM($F336:AY336),IF(A21remlife="N/A","n/a",A21value/A21remlife))</f>
        <v>0</v>
      </c>
      <c r="BA336" s="163">
        <f>IF(BA$3&gt;A21remlife,A21value-SUM($F336:AZ336),IF(A21remlife="N/A","n/a",A21value/A21remlife))</f>
        <v>0</v>
      </c>
      <c r="BB336" s="163">
        <f>IF(BB$3&gt;A21remlife,A21value-SUM($F336:BA336),IF(A21remlife="N/A","n/a",A21value/A21remlife))</f>
        <v>0</v>
      </c>
      <c r="BC336" s="163">
        <f>IF(BC$3&gt;A21remlife,A21value-SUM($F336:BB336),IF(A21remlife="N/A","n/a",A21value/A21remlife))</f>
        <v>0</v>
      </c>
      <c r="BD336" s="163">
        <f>IF(BD$3&gt;A21remlife,A21value-SUM($F336:BC336),IF(A21remlife="N/A","n/a",A21value/A21remlife))</f>
        <v>0</v>
      </c>
      <c r="BE336" s="163">
        <f>IF(BE$3&gt;A21remlife,A21value-SUM($F336:BD336),IF(A21remlife="N/A","n/a",A21value/A21remlife))</f>
        <v>0</v>
      </c>
      <c r="BF336" s="163">
        <f>IF(BF$3&gt;A21remlife,A21value-SUM($F336:BE336),IF(A21remlife="N/A","n/a",A21value/A21remlife))</f>
        <v>0</v>
      </c>
      <c r="BG336" s="163">
        <f>IF(BG$3&gt;A21remlife,A21value-SUM($F336:BF336),IF(A21remlife="N/A","n/a",A21value/A21remlife))</f>
        <v>0</v>
      </c>
      <c r="BH336" s="163">
        <f>IF(BH$3&gt;A21remlife,A21value-SUM($F336:BG336),IF(A21remlife="N/A","n/a",A21value/A21remlife))</f>
        <v>0</v>
      </c>
      <c r="BI336" s="163">
        <f>IF(BI$3&gt;A21remlife,A21value-SUM($F336:BH336),IF(A21remlife="N/A","n/a",A21value/A21remlife))</f>
        <v>0</v>
      </c>
      <c r="BJ336" s="18"/>
      <c r="BK336" s="18"/>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2">
      <c r="A337" s="18"/>
      <c r="B337" s="18"/>
      <c r="C337" s="36"/>
      <c r="D337" s="479" t="s">
        <v>71</v>
      </c>
      <c r="E337" s="283">
        <v>0</v>
      </c>
      <c r="F337" s="38"/>
      <c r="G337" s="160"/>
      <c r="H337" s="164"/>
      <c r="I337" s="164"/>
      <c r="J337" s="164"/>
      <c r="K337" s="164"/>
      <c r="L337" s="164"/>
      <c r="M337" s="164"/>
      <c r="N337" s="164"/>
      <c r="O337" s="164"/>
      <c r="P337" s="164"/>
      <c r="Q337" s="164"/>
      <c r="R337" s="164"/>
      <c r="S337" s="164"/>
      <c r="T337" s="164"/>
      <c r="U337" s="164"/>
      <c r="V337" s="164"/>
      <c r="W337" s="164"/>
      <c r="X337" s="164"/>
      <c r="Y337" s="164"/>
      <c r="Z337" s="164"/>
      <c r="AA337" s="164"/>
      <c r="AB337" s="164"/>
      <c r="AC337" s="164"/>
      <c r="AD337" s="164"/>
      <c r="AE337" s="164"/>
      <c r="AF337" s="164"/>
      <c r="AG337" s="164"/>
      <c r="AH337" s="164"/>
      <c r="AI337" s="164"/>
      <c r="AJ337" s="164"/>
      <c r="AK337" s="164"/>
      <c r="AL337" s="164"/>
      <c r="AM337" s="164"/>
      <c r="AN337" s="164"/>
      <c r="AO337" s="164"/>
      <c r="AP337" s="164"/>
      <c r="AQ337" s="164"/>
      <c r="AR337" s="164"/>
      <c r="AS337" s="164"/>
      <c r="AT337" s="164"/>
      <c r="AU337" s="164"/>
      <c r="AV337" s="164"/>
      <c r="AW337" s="164"/>
      <c r="AX337" s="164"/>
      <c r="AY337" s="164"/>
      <c r="AZ337" s="164"/>
      <c r="BA337" s="164"/>
      <c r="BB337" s="164"/>
      <c r="BC337" s="164"/>
      <c r="BD337" s="164"/>
      <c r="BE337" s="164"/>
      <c r="BF337" s="164"/>
      <c r="BG337" s="164"/>
      <c r="BH337" s="164"/>
      <c r="BI337" s="164"/>
      <c r="BJ337" s="18"/>
      <c r="BK337" s="18"/>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idden="1" outlineLevel="2">
      <c r="A338" s="18"/>
      <c r="B338" s="18"/>
      <c r="C338" s="36"/>
      <c r="D338" s="479"/>
      <c r="E338" s="283">
        <v>1</v>
      </c>
      <c r="F338" s="38"/>
      <c r="G338" s="390"/>
      <c r="H338" s="164">
        <f>IF(A21stdlife="n/a","n/a",IF(H$3&gt;(A21stdlife+$E338),(Input!$G$163*(1+rvanilla)^0.5)-SUM($G338:G338),(Input!$G$163*(1+rvanilla)^0.5)/A21stdlife))</f>
        <v>0.14223988645445357</v>
      </c>
      <c r="I338" s="164">
        <f>IF(A21stdlife="n/a","n/a",IF(I$3&gt;(A21stdlife+$E338),(Input!$G$163*(1+rvanilla)^0.5)-SUM($G338:H338),(Input!$G$163*(1+rvanilla)^0.5)/A21stdlife))</f>
        <v>0.14223988645445357</v>
      </c>
      <c r="J338" s="164">
        <f>IF(A21stdlife="n/a","n/a",IF(J$3&gt;(A21stdlife+$E338),(Input!$G$163*(1+rvanilla)^0.5)-SUM($G338:I338),(Input!$G$163*(1+rvanilla)^0.5)/A21stdlife))</f>
        <v>0.14223988645445357</v>
      </c>
      <c r="K338" s="164">
        <f>IF(A21stdlife="n/a","n/a",IF(K$3&gt;(A21stdlife+$E338),(Input!$G$163*(1+rvanilla)^0.5)-SUM($G338:J338),(Input!$G$163*(1+rvanilla)^0.5)/A21stdlife))</f>
        <v>0.14223988645445357</v>
      </c>
      <c r="L338" s="164">
        <f>IF(A21stdlife="n/a","n/a",IF(L$3&gt;(A21stdlife+$E338),(Input!$G$163*(1+rvanilla)^0.5)-SUM($G338:K338),(Input!$G$163*(1+rvanilla)^0.5)/A21stdlife))</f>
        <v>0.14223988645445357</v>
      </c>
      <c r="M338" s="164">
        <f>IF(A21stdlife="n/a","n/a",IF(M$3&gt;(A21stdlife+$E338),(Input!$G$163*(1+rvanilla)^0.5)-SUM($G338:L338),(Input!$G$163*(1+rvanilla)^0.5)/A21stdlife))</f>
        <v>0.14223988645445357</v>
      </c>
      <c r="N338" s="164">
        <f>IF(A21stdlife="n/a","n/a",IF(N$3&gt;(A21stdlife+$E338),(Input!$G$163*(1+rvanilla)^0.5)-SUM($G338:M338),(Input!$G$163*(1+rvanilla)^0.5)/A21stdlife))</f>
        <v>0.14223988645445357</v>
      </c>
      <c r="O338" s="164">
        <f>IF(A21stdlife="n/a","n/a",IF(O$3&gt;(A21stdlife+$E338),(Input!$G$163*(1+rvanilla)^0.5)-SUM($G338:N338),(Input!$G$163*(1+rvanilla)^0.5)/A21stdlife))</f>
        <v>0.14223988645445357</v>
      </c>
      <c r="P338" s="164">
        <f>IF(A21stdlife="n/a","n/a",IF(P$3&gt;(A21stdlife+$E338),(Input!$G$163*(1+rvanilla)^0.5)-SUM($G338:O338),(Input!$G$163*(1+rvanilla)^0.5)/A21stdlife))</f>
        <v>0.14223988645445357</v>
      </c>
      <c r="Q338" s="164">
        <f>IF(A21stdlife="n/a","n/a",IF(Q$3&gt;(A21stdlife+$E338),(Input!$G$163*(1+rvanilla)^0.5)-SUM($G338:P338),(Input!$G$163*(1+rvanilla)^0.5)/A21stdlife))</f>
        <v>0.14223988645445357</v>
      </c>
      <c r="R338" s="164">
        <f>IF(A21stdlife="n/a","n/a",IF(R$3&gt;(A21stdlife+$E338),(Input!$G$163*(1+rvanilla)^0.5)-SUM($G338:Q338),(Input!$G$163*(1+rvanilla)^0.5)/A21stdlife))</f>
        <v>0.14223988645445357</v>
      </c>
      <c r="S338" s="164">
        <f>IF(A21stdlife="n/a","n/a",IF(S$3&gt;(A21stdlife+$E338),(Input!$G$163*(1+rvanilla)^0.5)-SUM($G338:R338),(Input!$G$163*(1+rvanilla)^0.5)/A21stdlife))</f>
        <v>0.14223988645445357</v>
      </c>
      <c r="T338" s="164">
        <f>IF(A21stdlife="n/a","n/a",IF(T$3&gt;(A21stdlife+$E338),(Input!$G$163*(1+rvanilla)^0.5)-SUM($G338:S338),(Input!$G$163*(1+rvanilla)^0.5)/A21stdlife))</f>
        <v>0.14223988645445357</v>
      </c>
      <c r="U338" s="164">
        <f>IF(A21stdlife="n/a","n/a",IF(U$3&gt;(A21stdlife+$E338),(Input!$G$163*(1+rvanilla)^0.5)-SUM($G338:T338),(Input!$G$163*(1+rvanilla)^0.5)/A21stdlife))</f>
        <v>0.14223988645445357</v>
      </c>
      <c r="V338" s="164">
        <f>IF(A21stdlife="n/a","n/a",IF(V$3&gt;(A21stdlife+$E338),(Input!$G$163*(1+rvanilla)^0.5)-SUM($G338:U338),(Input!$G$163*(1+rvanilla)^0.5)/A21stdlife))</f>
        <v>0.14223988645445357</v>
      </c>
      <c r="W338" s="164">
        <f>IF(A21stdlife="n/a","n/a",IF(W$3&gt;(A21stdlife+$E338),(Input!$G$163*(1+rvanilla)^0.5)-SUM($G338:V338),(Input!$G$163*(1+rvanilla)^0.5)/A21stdlife))</f>
        <v>0.14223988645445357</v>
      </c>
      <c r="X338" s="164">
        <f>IF(A21stdlife="n/a","n/a",IF(X$3&gt;(A21stdlife+$E338),(Input!$G$163*(1+rvanilla)^0.5)-SUM($G338:W338),(Input!$G$163*(1+rvanilla)^0.5)/A21stdlife))</f>
        <v>0.14223988645445357</v>
      </c>
      <c r="Y338" s="164">
        <f>IF(A21stdlife="n/a","n/a",IF(Y$3&gt;(A21stdlife+$E338),(Input!$G$163*(1+rvanilla)^0.5)-SUM($G338:X338),(Input!$G$163*(1+rvanilla)^0.5)/A21stdlife))</f>
        <v>0.14223988645445357</v>
      </c>
      <c r="Z338" s="164">
        <f>IF(A21stdlife="n/a","n/a",IF(Z$3&gt;(A21stdlife+$E338),(Input!$G$163*(1+rvanilla)^0.5)-SUM($G338:Y338),(Input!$G$163*(1+rvanilla)^0.5)/A21stdlife))</f>
        <v>0.14223988645445357</v>
      </c>
      <c r="AA338" s="164">
        <f>IF(A21stdlife="n/a","n/a",IF(AA$3&gt;(A21stdlife+$E338),(Input!$G$163*(1+rvanilla)^0.5)-SUM($G338:Z338),(Input!$G$163*(1+rvanilla)^0.5)/A21stdlife))</f>
        <v>0.14223988645445357</v>
      </c>
      <c r="AB338" s="164">
        <f>IF(A21stdlife="n/a","n/a",IF(AB$3&gt;(A21stdlife+$E338),(Input!$G$163*(1+rvanilla)^0.5)-SUM($G338:AA338),(Input!$G$163*(1+rvanilla)^0.5)/A21stdlife))</f>
        <v>0.14223988645445357</v>
      </c>
      <c r="AC338" s="164">
        <f>IF(A21stdlife="n/a","n/a",IF(AC$3&gt;(A21stdlife+$E338),(Input!$G$163*(1+rvanilla)^0.5)-SUM($G338:AB338),(Input!$G$163*(1+rvanilla)^0.5)/A21stdlife))</f>
        <v>0.14223988645445357</v>
      </c>
      <c r="AD338" s="164">
        <f>IF(A21stdlife="n/a","n/a",IF(AD$3&gt;(A21stdlife+$E338),(Input!$G$163*(1+rvanilla)^0.5)-SUM($G338:AC338),(Input!$G$163*(1+rvanilla)^0.5)/A21stdlife))</f>
        <v>0.14223988645445357</v>
      </c>
      <c r="AE338" s="164">
        <f>IF(A21stdlife="n/a","n/a",IF(AE$3&gt;(A21stdlife+$E338),(Input!$G$163*(1+rvanilla)^0.5)-SUM($G338:AD338),(Input!$G$163*(1+rvanilla)^0.5)/A21stdlife))</f>
        <v>0.14223988645445357</v>
      </c>
      <c r="AF338" s="164">
        <f>IF(A21stdlife="n/a","n/a",IF(AF$3&gt;(A21stdlife+$E338),(Input!$G$163*(1+rvanilla)^0.5)-SUM($G338:AE338),(Input!$G$163*(1+rvanilla)^0.5)/A21stdlife))</f>
        <v>0.14223988645445357</v>
      </c>
      <c r="AG338" s="164">
        <f>IF(A21stdlife="n/a","n/a",IF(AG$3&gt;(A21stdlife+$E338),(Input!$G$163*(1+rvanilla)^0.5)-SUM($G338:AF338),(Input!$G$163*(1+rvanilla)^0.5)/A21stdlife))</f>
        <v>0.14223988645445357</v>
      </c>
      <c r="AH338" s="164">
        <f>IF(A21stdlife="n/a","n/a",IF(AH$3&gt;(A21stdlife+$E338),(Input!$G$163*(1+rvanilla)^0.5)-SUM($G338:AG338),(Input!$G$163*(1+rvanilla)^0.5)/A21stdlife))</f>
        <v>0.14223988645445357</v>
      </c>
      <c r="AI338" s="164">
        <f>IF(A21stdlife="n/a","n/a",IF(AI$3&gt;(A21stdlife+$E338),(Input!$G$163*(1+rvanilla)^0.5)-SUM($G338:AH338),(Input!$G$163*(1+rvanilla)^0.5)/A21stdlife))</f>
        <v>0.14223988645445357</v>
      </c>
      <c r="AJ338" s="164">
        <f>IF(A21stdlife="n/a","n/a",IF(AJ$3&gt;(A21stdlife+$E338),(Input!$G$163*(1+rvanilla)^0.5)-SUM($G338:AI338),(Input!$G$163*(1+rvanilla)^0.5)/A21stdlife))</f>
        <v>0.14223988645445357</v>
      </c>
      <c r="AK338" s="164">
        <f>IF(A21stdlife="n/a","n/a",IF(AK$3&gt;(A21stdlife+$E338),(Input!$G$163*(1+rvanilla)^0.5)-SUM($G338:AJ338),(Input!$G$163*(1+rvanilla)^0.5)/A21stdlife))</f>
        <v>0.14223988645445357</v>
      </c>
      <c r="AL338" s="164">
        <f>IF(A21stdlife="n/a","n/a",IF(AL$3&gt;(A21stdlife+$E338),(Input!$G$163*(1+rvanilla)^0.5)-SUM($G338:AK338),(Input!$G$163*(1+rvanilla)^0.5)/A21stdlife))</f>
        <v>0.14223988645445357</v>
      </c>
      <c r="AM338" s="164">
        <f>IF(A21stdlife="n/a","n/a",IF(AM$3&gt;(A21stdlife+$E338),(Input!$G$163*(1+rvanilla)^0.5)-SUM($G338:AL338),(Input!$G$163*(1+rvanilla)^0.5)/A21stdlife))</f>
        <v>0.14223988645445357</v>
      </c>
      <c r="AN338" s="164">
        <f>IF(A21stdlife="n/a","n/a",IF(AN$3&gt;(A21stdlife+$E338),(Input!$G$163*(1+rvanilla)^0.5)-SUM($G338:AM338),(Input!$G$163*(1+rvanilla)^0.5)/A21stdlife))</f>
        <v>0.14223988645445357</v>
      </c>
      <c r="AO338" s="164">
        <f>IF(A21stdlife="n/a","n/a",IF(AO$3&gt;(A21stdlife+$E338),(Input!$G$163*(1+rvanilla)^0.5)-SUM($G338:AN338),(Input!$G$163*(1+rvanilla)^0.5)/A21stdlife))</f>
        <v>0.14223988645445357</v>
      </c>
      <c r="AP338" s="164">
        <f>IF(A21stdlife="n/a","n/a",IF(AP$3&gt;(A21stdlife+$E338),(Input!$G$163*(1+rvanilla)^0.5)-SUM($G338:AO338),(Input!$G$163*(1+rvanilla)^0.5)/A21stdlife))</f>
        <v>0.14223988645445357</v>
      </c>
      <c r="AQ338" s="164">
        <f>IF(A21stdlife="n/a","n/a",IF(AQ$3&gt;(A21stdlife+$E338),(Input!$G$163*(1+rvanilla)^0.5)-SUM($G338:AP338),(Input!$G$163*(1+rvanilla)^0.5)/A21stdlife))</f>
        <v>0.13041918740252179</v>
      </c>
      <c r="AR338" s="164">
        <f>IF(A21stdlife="n/a","n/a",IF(AR$3&gt;(A21stdlife+$E338),(Input!$G$163*(1+rvanilla)^0.5)-SUM($G338:AQ338),(Input!$G$163*(1+rvanilla)^0.5)/A21stdlife))</f>
        <v>0</v>
      </c>
      <c r="AS338" s="164">
        <f>IF(A21stdlife="n/a","n/a",IF(AS$3&gt;(A21stdlife+$E338),(Input!$G$163*(1+rvanilla)^0.5)-SUM($G338:AR338),(Input!$G$163*(1+rvanilla)^0.5)/A21stdlife))</f>
        <v>0</v>
      </c>
      <c r="AT338" s="164">
        <f>IF(A21stdlife="n/a","n/a",IF(AT$3&gt;(A21stdlife+$E338),(Input!$G$163*(1+rvanilla)^0.5)-SUM($G338:AS338),(Input!$G$163*(1+rvanilla)^0.5)/A21stdlife))</f>
        <v>0</v>
      </c>
      <c r="AU338" s="164">
        <f>IF(A21stdlife="n/a","n/a",IF(AU$3&gt;(A21stdlife+$E338),(Input!$G$163*(1+rvanilla)^0.5)-SUM($G338:AT338),(Input!$G$163*(1+rvanilla)^0.5)/A21stdlife))</f>
        <v>0</v>
      </c>
      <c r="AV338" s="164">
        <f>IF(A21stdlife="n/a","n/a",IF(AV$3&gt;(A21stdlife+$E338),(Input!$G$163*(1+rvanilla)^0.5)-SUM($G338:AU338),(Input!$G$163*(1+rvanilla)^0.5)/A21stdlife))</f>
        <v>0</v>
      </c>
      <c r="AW338" s="164">
        <f>IF(A21stdlife="n/a","n/a",IF(AW$3&gt;(A21stdlife+$E338),(Input!$G$163*(1+rvanilla)^0.5)-SUM($G338:AV338),(Input!$G$163*(1+rvanilla)^0.5)/A21stdlife))</f>
        <v>0</v>
      </c>
      <c r="AX338" s="164">
        <f>IF(A21stdlife="n/a","n/a",IF(AX$3&gt;(A21stdlife+$E338),(Input!$G$163*(1+rvanilla)^0.5)-SUM($G338:AW338),(Input!$G$163*(1+rvanilla)^0.5)/A21stdlife))</f>
        <v>0</v>
      </c>
      <c r="AY338" s="164">
        <f>IF(A21stdlife="n/a","n/a",IF(AY$3&gt;(A21stdlife+$E338),(Input!$G$163*(1+rvanilla)^0.5)-SUM($G338:AX338),(Input!$G$163*(1+rvanilla)^0.5)/A21stdlife))</f>
        <v>0</v>
      </c>
      <c r="AZ338" s="164">
        <f>IF(A21stdlife="n/a","n/a",IF(AZ$3&gt;(A21stdlife+$E338),(Input!$G$163*(1+rvanilla)^0.5)-SUM($G338:AY338),(Input!$G$163*(1+rvanilla)^0.5)/A21stdlife))</f>
        <v>0</v>
      </c>
      <c r="BA338" s="164">
        <f>IF(A21stdlife="n/a","n/a",IF(BA$3&gt;(A21stdlife+$E338),(Input!$G$163*(1+rvanilla)^0.5)-SUM($G338:AZ338),(Input!$G$163*(1+rvanilla)^0.5)/A21stdlife))</f>
        <v>0</v>
      </c>
      <c r="BB338" s="164">
        <f>IF(A21stdlife="n/a","n/a",IF(BB$3&gt;(A21stdlife+$E338),(Input!$G$163*(1+rvanilla)^0.5)-SUM($G338:BA338),(Input!$G$163*(1+rvanilla)^0.5)/A21stdlife))</f>
        <v>0</v>
      </c>
      <c r="BC338" s="164">
        <f>IF(A21stdlife="n/a","n/a",IF(BC$3&gt;(A21stdlife+$E338),(Input!$G$163*(1+rvanilla)^0.5)-SUM($G338:BB338),(Input!$G$163*(1+rvanilla)^0.5)/A21stdlife))</f>
        <v>0</v>
      </c>
      <c r="BD338" s="164">
        <f>IF(A21stdlife="n/a","n/a",IF(BD$3&gt;(A21stdlife+$E338),(Input!$G$163*(1+rvanilla)^0.5)-SUM($G338:BC338),(Input!$G$163*(1+rvanilla)^0.5)/A21stdlife))</f>
        <v>0</v>
      </c>
      <c r="BE338" s="164">
        <f>IF(A21stdlife="n/a","n/a",IF(BE$3&gt;(A21stdlife+$E338),(Input!$G$163*(1+rvanilla)^0.5)-SUM($G338:BD338),(Input!$G$163*(1+rvanilla)^0.5)/A21stdlife))</f>
        <v>0</v>
      </c>
      <c r="BF338" s="164">
        <f>IF(A21stdlife="n/a","n/a",IF(BF$3&gt;(A21stdlife+$E338),(Input!$G$163*(1+rvanilla)^0.5)-SUM($G338:BE338),(Input!$G$163*(1+rvanilla)^0.5)/A21stdlife))</f>
        <v>0</v>
      </c>
      <c r="BG338" s="164">
        <f>IF(A21stdlife="n/a","n/a",IF(BG$3&gt;(A21stdlife+$E338),(Input!$G$163*(1+rvanilla)^0.5)-SUM($G338:BF338),(Input!$G$163*(1+rvanilla)^0.5)/A21stdlife))</f>
        <v>0</v>
      </c>
      <c r="BH338" s="164">
        <f>IF(A21stdlife="n/a","n/a",IF(BH$3&gt;(A21stdlife+$E338),(Input!$G$163*(1+rvanilla)^0.5)-SUM($G338:BG338),(Input!$G$163*(1+rvanilla)^0.5)/A21stdlife))</f>
        <v>0</v>
      </c>
      <c r="BI338" s="164">
        <f>IF(A21stdlife="n/a","n/a",IF(BI$3&gt;(A21stdlife+$E338),(Input!$G$163*(1+rvanilla)^0.5)-SUM($G338:BH338),(Input!$G$163*(1+rvanilla)^0.5)/A21stdlife))</f>
        <v>0</v>
      </c>
      <c r="BJ338" s="18"/>
      <c r="BK338" s="1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idden="1" outlineLevel="2">
      <c r="A339" s="18"/>
      <c r="B339" s="18"/>
      <c r="C339" s="36"/>
      <c r="D339" s="479"/>
      <c r="E339" s="283">
        <v>2</v>
      </c>
      <c r="F339" s="38"/>
      <c r="G339" s="391"/>
      <c r="H339" s="307"/>
      <c r="I339" s="164">
        <f>IF(A21stdlife="n/a","n/a",IF(I$3&gt;(A21stdlife+$E339),(Input!$H$163*(1+rvanilla)^0.5)-SUM($H339:H339),(Input!$H$163*(1+rvanilla)^0.5)/A21stdlife))</f>
        <v>0.25497473939929582</v>
      </c>
      <c r="J339" s="164">
        <f>IF(A21stdlife="n/a","n/a",IF(J$3&gt;(A21stdlife+$E339),(Input!$H$163*(1+rvanilla)^0.5)-SUM($H339:I339),(Input!$H$163*(1+rvanilla)^0.5)/A21stdlife))</f>
        <v>0.25497473939929582</v>
      </c>
      <c r="K339" s="164">
        <f>IF(A21stdlife="n/a","n/a",IF(K$3&gt;(A21stdlife+$E339),(Input!$H$163*(1+rvanilla)^0.5)-SUM($H339:J339),(Input!$H$163*(1+rvanilla)^0.5)/A21stdlife))</f>
        <v>0.25497473939929582</v>
      </c>
      <c r="L339" s="164">
        <f>IF(A21stdlife="n/a","n/a",IF(L$3&gt;(A21stdlife+$E339),(Input!$H$163*(1+rvanilla)^0.5)-SUM($H339:K339),(Input!$H$163*(1+rvanilla)^0.5)/A21stdlife))</f>
        <v>0.25497473939929582</v>
      </c>
      <c r="M339" s="164">
        <f>IF(A21stdlife="n/a","n/a",IF(M$3&gt;(A21stdlife+$E339),(Input!$H$163*(1+rvanilla)^0.5)-SUM($H339:L339),(Input!$H$163*(1+rvanilla)^0.5)/A21stdlife))</f>
        <v>0.25497473939929582</v>
      </c>
      <c r="N339" s="164">
        <f>IF(A21stdlife="n/a","n/a",IF(N$3&gt;(A21stdlife+$E339),(Input!$H$163*(1+rvanilla)^0.5)-SUM($H339:M339),(Input!$H$163*(1+rvanilla)^0.5)/A21stdlife))</f>
        <v>0.25497473939929582</v>
      </c>
      <c r="O339" s="164">
        <f>IF(A21stdlife="n/a","n/a",IF(O$3&gt;(A21stdlife+$E339),(Input!$H$163*(1+rvanilla)^0.5)-SUM($H339:N339),(Input!$H$163*(1+rvanilla)^0.5)/A21stdlife))</f>
        <v>0.25497473939929582</v>
      </c>
      <c r="P339" s="164">
        <f>IF(A21stdlife="n/a","n/a",IF(P$3&gt;(A21stdlife+$E339),(Input!$H$163*(1+rvanilla)^0.5)-SUM($H339:O339),(Input!$H$163*(1+rvanilla)^0.5)/A21stdlife))</f>
        <v>0.25497473939929582</v>
      </c>
      <c r="Q339" s="164">
        <f>IF(A21stdlife="n/a","n/a",IF(Q$3&gt;(A21stdlife+$E339),(Input!$H$163*(1+rvanilla)^0.5)-SUM($H339:P339),(Input!$H$163*(1+rvanilla)^0.5)/A21stdlife))</f>
        <v>0.25497473939929582</v>
      </c>
      <c r="R339" s="164">
        <f>IF(A21stdlife="n/a","n/a",IF(R$3&gt;(A21stdlife+$E339),(Input!$H$163*(1+rvanilla)^0.5)-SUM($H339:Q339),(Input!$H$163*(1+rvanilla)^0.5)/A21stdlife))</f>
        <v>0.25497473939929582</v>
      </c>
      <c r="S339" s="164">
        <f>IF(A21stdlife="n/a","n/a",IF(S$3&gt;(A21stdlife+$E339),(Input!$H$163*(1+rvanilla)^0.5)-SUM($H339:R339),(Input!$H$163*(1+rvanilla)^0.5)/A21stdlife))</f>
        <v>0.25497473939929582</v>
      </c>
      <c r="T339" s="164">
        <f>IF(A21stdlife="n/a","n/a",IF(T$3&gt;(A21stdlife+$E339),(Input!$H$163*(1+rvanilla)^0.5)-SUM($H339:S339),(Input!$H$163*(1+rvanilla)^0.5)/A21stdlife))</f>
        <v>0.25497473939929582</v>
      </c>
      <c r="U339" s="164">
        <f>IF(A21stdlife="n/a","n/a",IF(U$3&gt;(A21stdlife+$E339),(Input!$H$163*(1+rvanilla)^0.5)-SUM($H339:T339),(Input!$H$163*(1+rvanilla)^0.5)/A21stdlife))</f>
        <v>0.25497473939929582</v>
      </c>
      <c r="V339" s="164">
        <f>IF(A21stdlife="n/a","n/a",IF(V$3&gt;(A21stdlife+$E339),(Input!$H$163*(1+rvanilla)^0.5)-SUM($H339:U339),(Input!$H$163*(1+rvanilla)^0.5)/A21stdlife))</f>
        <v>0.25497473939929582</v>
      </c>
      <c r="W339" s="164">
        <f>IF(A21stdlife="n/a","n/a",IF(W$3&gt;(A21stdlife+$E339),(Input!$H$163*(1+rvanilla)^0.5)-SUM($H339:V339),(Input!$H$163*(1+rvanilla)^0.5)/A21stdlife))</f>
        <v>0.25497473939929582</v>
      </c>
      <c r="X339" s="164">
        <f>IF(A21stdlife="n/a","n/a",IF(X$3&gt;(A21stdlife+$E339),(Input!$H$163*(1+rvanilla)^0.5)-SUM($H339:W339),(Input!$H$163*(1+rvanilla)^0.5)/A21stdlife))</f>
        <v>0.25497473939929582</v>
      </c>
      <c r="Y339" s="164">
        <f>IF(A21stdlife="n/a","n/a",IF(Y$3&gt;(A21stdlife+$E339),(Input!$H$163*(1+rvanilla)^0.5)-SUM($H339:X339),(Input!$H$163*(1+rvanilla)^0.5)/A21stdlife))</f>
        <v>0.25497473939929582</v>
      </c>
      <c r="Z339" s="164">
        <f>IF(A21stdlife="n/a","n/a",IF(Z$3&gt;(A21stdlife+$E339),(Input!$H$163*(1+rvanilla)^0.5)-SUM($H339:Y339),(Input!$H$163*(1+rvanilla)^0.5)/A21stdlife))</f>
        <v>0.25497473939929582</v>
      </c>
      <c r="AA339" s="164">
        <f>IF(A21stdlife="n/a","n/a",IF(AA$3&gt;(A21stdlife+$E339),(Input!$H$163*(1+rvanilla)^0.5)-SUM($H339:Z339),(Input!$H$163*(1+rvanilla)^0.5)/A21stdlife))</f>
        <v>0.25497473939929582</v>
      </c>
      <c r="AB339" s="164">
        <f>IF(A21stdlife="n/a","n/a",IF(AB$3&gt;(A21stdlife+$E339),(Input!$H$163*(1+rvanilla)^0.5)-SUM($H339:AA339),(Input!$H$163*(1+rvanilla)^0.5)/A21stdlife))</f>
        <v>0.25497473939929582</v>
      </c>
      <c r="AC339" s="164">
        <f>IF(A21stdlife="n/a","n/a",IF(AC$3&gt;(A21stdlife+$E339),(Input!$H$163*(1+rvanilla)^0.5)-SUM($H339:AB339),(Input!$H$163*(1+rvanilla)^0.5)/A21stdlife))</f>
        <v>0.25497473939929582</v>
      </c>
      <c r="AD339" s="164">
        <f>IF(A21stdlife="n/a","n/a",IF(AD$3&gt;(A21stdlife+$E339),(Input!$H$163*(1+rvanilla)^0.5)-SUM($H339:AC339),(Input!$H$163*(1+rvanilla)^0.5)/A21stdlife))</f>
        <v>0.25497473939929582</v>
      </c>
      <c r="AE339" s="164">
        <f>IF(A21stdlife="n/a","n/a",IF(AE$3&gt;(A21stdlife+$E339),(Input!$H$163*(1+rvanilla)^0.5)-SUM($H339:AD339),(Input!$H$163*(1+rvanilla)^0.5)/A21stdlife))</f>
        <v>0.25497473939929582</v>
      </c>
      <c r="AF339" s="164">
        <f>IF(A21stdlife="n/a","n/a",IF(AF$3&gt;(A21stdlife+$E339),(Input!$H$163*(1+rvanilla)^0.5)-SUM($H339:AE339),(Input!$H$163*(1+rvanilla)^0.5)/A21stdlife))</f>
        <v>0.25497473939929582</v>
      </c>
      <c r="AG339" s="164">
        <f>IF(A21stdlife="n/a","n/a",IF(AG$3&gt;(A21stdlife+$E339),(Input!$H$163*(1+rvanilla)^0.5)-SUM($H339:AF339),(Input!$H$163*(1+rvanilla)^0.5)/A21stdlife))</f>
        <v>0.25497473939929582</v>
      </c>
      <c r="AH339" s="164">
        <f>IF(A21stdlife="n/a","n/a",IF(AH$3&gt;(A21stdlife+$E339),(Input!$H$163*(1+rvanilla)^0.5)-SUM($H339:AG339),(Input!$H$163*(1+rvanilla)^0.5)/A21stdlife))</f>
        <v>0.25497473939929582</v>
      </c>
      <c r="AI339" s="164">
        <f>IF(A21stdlife="n/a","n/a",IF(AI$3&gt;(A21stdlife+$E339),(Input!$H$163*(1+rvanilla)^0.5)-SUM($H339:AH339),(Input!$H$163*(1+rvanilla)^0.5)/A21stdlife))</f>
        <v>0.25497473939929582</v>
      </c>
      <c r="AJ339" s="164">
        <f>IF(A21stdlife="n/a","n/a",IF(AJ$3&gt;(A21stdlife+$E339),(Input!$H$163*(1+rvanilla)^0.5)-SUM($H339:AI339),(Input!$H$163*(1+rvanilla)^0.5)/A21stdlife))</f>
        <v>0.25497473939929582</v>
      </c>
      <c r="AK339" s="164">
        <f>IF(A21stdlife="n/a","n/a",IF(AK$3&gt;(A21stdlife+$E339),(Input!$H$163*(1+rvanilla)^0.5)-SUM($H339:AJ339),(Input!$H$163*(1+rvanilla)^0.5)/A21stdlife))</f>
        <v>0.25497473939929582</v>
      </c>
      <c r="AL339" s="164">
        <f>IF(A21stdlife="n/a","n/a",IF(AL$3&gt;(A21stdlife+$E339),(Input!$H$163*(1+rvanilla)^0.5)-SUM($H339:AK339),(Input!$H$163*(1+rvanilla)^0.5)/A21stdlife))</f>
        <v>0.25497473939929582</v>
      </c>
      <c r="AM339" s="164">
        <f>IF(A21stdlife="n/a","n/a",IF(AM$3&gt;(A21stdlife+$E339),(Input!$H$163*(1+rvanilla)^0.5)-SUM($H339:AL339),(Input!$H$163*(1+rvanilla)^0.5)/A21stdlife))</f>
        <v>0.25497473939929582</v>
      </c>
      <c r="AN339" s="164">
        <f>IF(A21stdlife="n/a","n/a",IF(AN$3&gt;(A21stdlife+$E339),(Input!$H$163*(1+rvanilla)^0.5)-SUM($H339:AM339),(Input!$H$163*(1+rvanilla)^0.5)/A21stdlife))</f>
        <v>0.25497473939929582</v>
      </c>
      <c r="AO339" s="164">
        <f>IF(A21stdlife="n/a","n/a",IF(AO$3&gt;(A21stdlife+$E339),(Input!$H$163*(1+rvanilla)^0.5)-SUM($H339:AN339),(Input!$H$163*(1+rvanilla)^0.5)/A21stdlife))</f>
        <v>0.25497473939929582</v>
      </c>
      <c r="AP339" s="164">
        <f>IF(A21stdlife="n/a","n/a",IF(AP$3&gt;(A21stdlife+$E339),(Input!$H$163*(1+rvanilla)^0.5)-SUM($H339:AO339),(Input!$H$163*(1+rvanilla)^0.5)/A21stdlife))</f>
        <v>0.25497473939929582</v>
      </c>
      <c r="AQ339" s="164">
        <f>IF(A21stdlife="n/a","n/a",IF(AQ$3&gt;(A21stdlife+$E339),(Input!$H$163*(1+rvanilla)^0.5)-SUM($H339:AP339),(Input!$H$163*(1+rvanilla)^0.5)/A21stdlife))</f>
        <v>0.25497473939929582</v>
      </c>
      <c r="AR339" s="164">
        <f>IF(A21stdlife="n/a","n/a",IF(AR$3&gt;(A21stdlife+$E339),(Input!$H$163*(1+rvanilla)^0.5)-SUM($H339:AQ339),(Input!$H$163*(1+rvanilla)^0.5)/A21stdlife))</f>
        <v>0.23378532667257801</v>
      </c>
      <c r="AS339" s="164">
        <f>IF(A21stdlife="n/a","n/a",IF(AS$3&gt;(A21stdlife+$E339),(Input!$H$163*(1+rvanilla)^0.5)-SUM($H339:AR339),(Input!$H$163*(1+rvanilla)^0.5)/A21stdlife))</f>
        <v>0</v>
      </c>
      <c r="AT339" s="164">
        <f>IF(A21stdlife="n/a","n/a",IF(AT$3&gt;(A21stdlife+$E339),(Input!$H$163*(1+rvanilla)^0.5)-SUM($H339:AS339),(Input!$H$163*(1+rvanilla)^0.5)/A21stdlife))</f>
        <v>0</v>
      </c>
      <c r="AU339" s="164">
        <f>IF(A21stdlife="n/a","n/a",IF(AU$3&gt;(A21stdlife+$E339),(Input!$H$163*(1+rvanilla)^0.5)-SUM($H339:AT339),(Input!$H$163*(1+rvanilla)^0.5)/A21stdlife))</f>
        <v>0</v>
      </c>
      <c r="AV339" s="164">
        <f>IF(A21stdlife="n/a","n/a",IF(AV$3&gt;(A21stdlife+$E339),(Input!$H$163*(1+rvanilla)^0.5)-SUM($H339:AU339),(Input!$H$163*(1+rvanilla)^0.5)/A21stdlife))</f>
        <v>0</v>
      </c>
      <c r="AW339" s="164">
        <f>IF(A21stdlife="n/a","n/a",IF(AW$3&gt;(A21stdlife+$E339),(Input!$H$163*(1+rvanilla)^0.5)-SUM($H339:AV339),(Input!$H$163*(1+rvanilla)^0.5)/A21stdlife))</f>
        <v>0</v>
      </c>
      <c r="AX339" s="164">
        <f>IF(A21stdlife="n/a","n/a",IF(AX$3&gt;(A21stdlife+$E339),(Input!$H$163*(1+rvanilla)^0.5)-SUM($H339:AW339),(Input!$H$163*(1+rvanilla)^0.5)/A21stdlife))</f>
        <v>0</v>
      </c>
      <c r="AY339" s="164">
        <f>IF(A21stdlife="n/a","n/a",IF(AY$3&gt;(A21stdlife+$E339),(Input!$H$163*(1+rvanilla)^0.5)-SUM($H339:AX339),(Input!$H$163*(1+rvanilla)^0.5)/A21stdlife))</f>
        <v>0</v>
      </c>
      <c r="AZ339" s="164">
        <f>IF(A21stdlife="n/a","n/a",IF(AZ$3&gt;(A21stdlife+$E339),(Input!$H$163*(1+rvanilla)^0.5)-SUM($H339:AY339),(Input!$H$163*(1+rvanilla)^0.5)/A21stdlife))</f>
        <v>0</v>
      </c>
      <c r="BA339" s="164">
        <f>IF(A21stdlife="n/a","n/a",IF(BA$3&gt;(A21stdlife+$E339),(Input!$H$163*(1+rvanilla)^0.5)-SUM($H339:AZ339),(Input!$H$163*(1+rvanilla)^0.5)/A21stdlife))</f>
        <v>0</v>
      </c>
      <c r="BB339" s="164">
        <f>IF(A21stdlife="n/a","n/a",IF(BB$3&gt;(A21stdlife+$E339),(Input!$H$163*(1+rvanilla)^0.5)-SUM($H339:BA339),(Input!$H$163*(1+rvanilla)^0.5)/A21stdlife))</f>
        <v>0</v>
      </c>
      <c r="BC339" s="164">
        <f>IF(A21stdlife="n/a","n/a",IF(BC$3&gt;(A21stdlife+$E339),(Input!$H$163*(1+rvanilla)^0.5)-SUM($H339:BB339),(Input!$H$163*(1+rvanilla)^0.5)/A21stdlife))</f>
        <v>0</v>
      </c>
      <c r="BD339" s="164">
        <f>IF(A21stdlife="n/a","n/a",IF(BD$3&gt;(A21stdlife+$E339),(Input!$H$163*(1+rvanilla)^0.5)-SUM($H339:BC339),(Input!$H$163*(1+rvanilla)^0.5)/A21stdlife))</f>
        <v>0</v>
      </c>
      <c r="BE339" s="164">
        <f>IF(A21stdlife="n/a","n/a",IF(BE$3&gt;(A21stdlife+$E339),(Input!$H$163*(1+rvanilla)^0.5)-SUM($H339:BD339),(Input!$H$163*(1+rvanilla)^0.5)/A21stdlife))</f>
        <v>0</v>
      </c>
      <c r="BF339" s="164">
        <f>IF(A21stdlife="n/a","n/a",IF(BF$3&gt;(A21stdlife+$E339),(Input!$H$163*(1+rvanilla)^0.5)-SUM($H339:BE339),(Input!$H$163*(1+rvanilla)^0.5)/A21stdlife))</f>
        <v>0</v>
      </c>
      <c r="BG339" s="164">
        <f>IF(A21stdlife="n/a","n/a",IF(BG$3&gt;(A21stdlife+$E339),(Input!$H$163*(1+rvanilla)^0.5)-SUM($H339:BF339),(Input!$H$163*(1+rvanilla)^0.5)/A21stdlife))</f>
        <v>0</v>
      </c>
      <c r="BH339" s="164">
        <f>IF(A21stdlife="n/a","n/a",IF(BH$3&gt;(A21stdlife+$E339),(Input!$H$163*(1+rvanilla)^0.5)-SUM($H339:BG339),(Input!$H$163*(1+rvanilla)^0.5)/A21stdlife))</f>
        <v>0</v>
      </c>
      <c r="BI339" s="164">
        <f>IF(A21stdlife="n/a","n/a",IF(BI$3&gt;(A21stdlife+$E339),(Input!$H$163*(1+rvanilla)^0.5)-SUM($H339:BH339),(Input!$H$163*(1+rvanilla)^0.5)/A21stdlife))</f>
        <v>0</v>
      </c>
      <c r="BJ339" s="18"/>
      <c r="BK339" s="18"/>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idden="1" outlineLevel="2">
      <c r="A340" s="18"/>
      <c r="B340" s="18"/>
      <c r="C340" s="36"/>
      <c r="D340" s="479"/>
      <c r="E340" s="283">
        <v>3</v>
      </c>
      <c r="F340" s="38"/>
      <c r="G340" s="391"/>
      <c r="H340" s="308"/>
      <c r="I340" s="307"/>
      <c r="J340" s="164">
        <f>IF(A21stdlife="n/a","n/a",IF(J$3&gt;(A21stdlife+$E340),(Input!$I$163*(1+rvanilla)^0.5)-SUM($I340:I340),(Input!$I$163*(1+rvanilla)^0.5)/A21stdlife))</f>
        <v>0.18778431477416513</v>
      </c>
      <c r="K340" s="164">
        <f>IF(A21stdlife="n/a","n/a",IF(K$3&gt;(A21stdlife+$E340),(Input!$I$163*(1+rvanilla)^0.5)-SUM($I340:J340),(Input!$I$163*(1+rvanilla)^0.5)/A21stdlife))</f>
        <v>0.18778431477416513</v>
      </c>
      <c r="L340" s="164">
        <f>IF(A21stdlife="n/a","n/a",IF(L$3&gt;(A21stdlife+$E340),(Input!$I$163*(1+rvanilla)^0.5)-SUM($I340:K340),(Input!$I$163*(1+rvanilla)^0.5)/A21stdlife))</f>
        <v>0.18778431477416513</v>
      </c>
      <c r="M340" s="164">
        <f>IF(A21stdlife="n/a","n/a",IF(M$3&gt;(A21stdlife+$E340),(Input!$I$163*(1+rvanilla)^0.5)-SUM($I340:L340),(Input!$I$163*(1+rvanilla)^0.5)/A21stdlife))</f>
        <v>0.18778431477416513</v>
      </c>
      <c r="N340" s="164">
        <f>IF(A21stdlife="n/a","n/a",IF(N$3&gt;(A21stdlife+$E340),(Input!$I$163*(1+rvanilla)^0.5)-SUM($I340:M340),(Input!$I$163*(1+rvanilla)^0.5)/A21stdlife))</f>
        <v>0.18778431477416513</v>
      </c>
      <c r="O340" s="164">
        <f>IF(A21stdlife="n/a","n/a",IF(O$3&gt;(A21stdlife+$E340),(Input!$I$163*(1+rvanilla)^0.5)-SUM($I340:N340),(Input!$I$163*(1+rvanilla)^0.5)/A21stdlife))</f>
        <v>0.18778431477416513</v>
      </c>
      <c r="P340" s="164">
        <f>IF(A21stdlife="n/a","n/a",IF(P$3&gt;(A21stdlife+$E340),(Input!$I$163*(1+rvanilla)^0.5)-SUM($I340:O340),(Input!$I$163*(1+rvanilla)^0.5)/A21stdlife))</f>
        <v>0.18778431477416513</v>
      </c>
      <c r="Q340" s="164">
        <f>IF(A21stdlife="n/a","n/a",IF(Q$3&gt;(A21stdlife+$E340),(Input!$I$163*(1+rvanilla)^0.5)-SUM($I340:P340),(Input!$I$163*(1+rvanilla)^0.5)/A21stdlife))</f>
        <v>0.18778431477416513</v>
      </c>
      <c r="R340" s="164">
        <f>IF(A21stdlife="n/a","n/a",IF(R$3&gt;(A21stdlife+$E340),(Input!$I$163*(1+rvanilla)^0.5)-SUM($I340:Q340),(Input!$I$163*(1+rvanilla)^0.5)/A21stdlife))</f>
        <v>0.18778431477416513</v>
      </c>
      <c r="S340" s="164">
        <f>IF(A21stdlife="n/a","n/a",IF(S$3&gt;(A21stdlife+$E340),(Input!$I$163*(1+rvanilla)^0.5)-SUM($I340:R340),(Input!$I$163*(1+rvanilla)^0.5)/A21stdlife))</f>
        <v>0.18778431477416513</v>
      </c>
      <c r="T340" s="164">
        <f>IF(A21stdlife="n/a","n/a",IF(T$3&gt;(A21stdlife+$E340),(Input!$I$163*(1+rvanilla)^0.5)-SUM($I340:S340),(Input!$I$163*(1+rvanilla)^0.5)/A21stdlife))</f>
        <v>0.18778431477416513</v>
      </c>
      <c r="U340" s="164">
        <f>IF(A21stdlife="n/a","n/a",IF(U$3&gt;(A21stdlife+$E340),(Input!$I$163*(1+rvanilla)^0.5)-SUM($I340:T340),(Input!$I$163*(1+rvanilla)^0.5)/A21stdlife))</f>
        <v>0.18778431477416513</v>
      </c>
      <c r="V340" s="164">
        <f>IF(A21stdlife="n/a","n/a",IF(V$3&gt;(A21stdlife+$E340),(Input!$I$163*(1+rvanilla)^0.5)-SUM($I340:U340),(Input!$I$163*(1+rvanilla)^0.5)/A21stdlife))</f>
        <v>0.18778431477416513</v>
      </c>
      <c r="W340" s="164">
        <f>IF(A21stdlife="n/a","n/a",IF(W$3&gt;(A21stdlife+$E340),(Input!$I$163*(1+rvanilla)^0.5)-SUM($I340:V340),(Input!$I$163*(1+rvanilla)^0.5)/A21stdlife))</f>
        <v>0.18778431477416513</v>
      </c>
      <c r="X340" s="164">
        <f>IF(A21stdlife="n/a","n/a",IF(X$3&gt;(A21stdlife+$E340),(Input!$I$163*(1+rvanilla)^0.5)-SUM($I340:W340),(Input!$I$163*(1+rvanilla)^0.5)/A21stdlife))</f>
        <v>0.18778431477416513</v>
      </c>
      <c r="Y340" s="164">
        <f>IF(A21stdlife="n/a","n/a",IF(Y$3&gt;(A21stdlife+$E340),(Input!$I$163*(1+rvanilla)^0.5)-SUM($I340:X340),(Input!$I$163*(1+rvanilla)^0.5)/A21stdlife))</f>
        <v>0.18778431477416513</v>
      </c>
      <c r="Z340" s="164">
        <f>IF(A21stdlife="n/a","n/a",IF(Z$3&gt;(A21stdlife+$E340),(Input!$I$163*(1+rvanilla)^0.5)-SUM($I340:Y340),(Input!$I$163*(1+rvanilla)^0.5)/A21stdlife))</f>
        <v>0.18778431477416513</v>
      </c>
      <c r="AA340" s="164">
        <f>IF(A21stdlife="n/a","n/a",IF(AA$3&gt;(A21stdlife+$E340),(Input!$I$163*(1+rvanilla)^0.5)-SUM($I340:Z340),(Input!$I$163*(1+rvanilla)^0.5)/A21stdlife))</f>
        <v>0.18778431477416513</v>
      </c>
      <c r="AB340" s="164">
        <f>IF(A21stdlife="n/a","n/a",IF(AB$3&gt;(A21stdlife+$E340),(Input!$I$163*(1+rvanilla)^0.5)-SUM($I340:AA340),(Input!$I$163*(1+rvanilla)^0.5)/A21stdlife))</f>
        <v>0.18778431477416513</v>
      </c>
      <c r="AC340" s="164">
        <f>IF(A21stdlife="n/a","n/a",IF(AC$3&gt;(A21stdlife+$E340),(Input!$I$163*(1+rvanilla)^0.5)-SUM($I340:AB340),(Input!$I$163*(1+rvanilla)^0.5)/A21stdlife))</f>
        <v>0.18778431477416513</v>
      </c>
      <c r="AD340" s="164">
        <f>IF(A21stdlife="n/a","n/a",IF(AD$3&gt;(A21stdlife+$E340),(Input!$I$163*(1+rvanilla)^0.5)-SUM($I340:AC340),(Input!$I$163*(1+rvanilla)^0.5)/A21stdlife))</f>
        <v>0.18778431477416513</v>
      </c>
      <c r="AE340" s="164">
        <f>IF(A21stdlife="n/a","n/a",IF(AE$3&gt;(A21stdlife+$E340),(Input!$I$163*(1+rvanilla)^0.5)-SUM($I340:AD340),(Input!$I$163*(1+rvanilla)^0.5)/A21stdlife))</f>
        <v>0.18778431477416513</v>
      </c>
      <c r="AF340" s="164">
        <f>IF(A21stdlife="n/a","n/a",IF(AF$3&gt;(A21stdlife+$E340),(Input!$I$163*(1+rvanilla)^0.5)-SUM($I340:AE340),(Input!$I$163*(1+rvanilla)^0.5)/A21stdlife))</f>
        <v>0.18778431477416513</v>
      </c>
      <c r="AG340" s="164">
        <f>IF(A21stdlife="n/a","n/a",IF(AG$3&gt;(A21stdlife+$E340),(Input!$I$163*(1+rvanilla)^0.5)-SUM($I340:AF340),(Input!$I$163*(1+rvanilla)^0.5)/A21stdlife))</f>
        <v>0.18778431477416513</v>
      </c>
      <c r="AH340" s="164">
        <f>IF(A21stdlife="n/a","n/a",IF(AH$3&gt;(A21stdlife+$E340),(Input!$I$163*(1+rvanilla)^0.5)-SUM($I340:AG340),(Input!$I$163*(1+rvanilla)^0.5)/A21stdlife))</f>
        <v>0.18778431477416513</v>
      </c>
      <c r="AI340" s="164">
        <f>IF(A21stdlife="n/a","n/a",IF(AI$3&gt;(A21stdlife+$E340),(Input!$I$163*(1+rvanilla)^0.5)-SUM($I340:AH340),(Input!$I$163*(1+rvanilla)^0.5)/A21stdlife))</f>
        <v>0.18778431477416513</v>
      </c>
      <c r="AJ340" s="164">
        <f>IF(A21stdlife="n/a","n/a",IF(AJ$3&gt;(A21stdlife+$E340),(Input!$I$163*(1+rvanilla)^0.5)-SUM($I340:AI340),(Input!$I$163*(1+rvanilla)^0.5)/A21stdlife))</f>
        <v>0.18778431477416513</v>
      </c>
      <c r="AK340" s="164">
        <f>IF(A21stdlife="n/a","n/a",IF(AK$3&gt;(A21stdlife+$E340),(Input!$I$163*(1+rvanilla)^0.5)-SUM($I340:AJ340),(Input!$I$163*(1+rvanilla)^0.5)/A21stdlife))</f>
        <v>0.18778431477416513</v>
      </c>
      <c r="AL340" s="164">
        <f>IF(A21stdlife="n/a","n/a",IF(AL$3&gt;(A21stdlife+$E340),(Input!$I$163*(1+rvanilla)^0.5)-SUM($I340:AK340),(Input!$I$163*(1+rvanilla)^0.5)/A21stdlife))</f>
        <v>0.18778431477416513</v>
      </c>
      <c r="AM340" s="164">
        <f>IF(A21stdlife="n/a","n/a",IF(AM$3&gt;(A21stdlife+$E340),(Input!$I$163*(1+rvanilla)^0.5)-SUM($I340:AL340),(Input!$I$163*(1+rvanilla)^0.5)/A21stdlife))</f>
        <v>0.18778431477416513</v>
      </c>
      <c r="AN340" s="164">
        <f>IF(A21stdlife="n/a","n/a",IF(AN$3&gt;(A21stdlife+$E340),(Input!$I$163*(1+rvanilla)^0.5)-SUM($I340:AM340),(Input!$I$163*(1+rvanilla)^0.5)/A21stdlife))</f>
        <v>0.18778431477416513</v>
      </c>
      <c r="AO340" s="164">
        <f>IF(A21stdlife="n/a","n/a",IF(AO$3&gt;(A21stdlife+$E340),(Input!$I$163*(1+rvanilla)^0.5)-SUM($I340:AN340),(Input!$I$163*(1+rvanilla)^0.5)/A21stdlife))</f>
        <v>0.18778431477416513</v>
      </c>
      <c r="AP340" s="164">
        <f>IF(A21stdlife="n/a","n/a",IF(AP$3&gt;(A21stdlife+$E340),(Input!$I$163*(1+rvanilla)^0.5)-SUM($I340:AO340),(Input!$I$163*(1+rvanilla)^0.5)/A21stdlife))</f>
        <v>0.18778431477416513</v>
      </c>
      <c r="AQ340" s="164">
        <f>IF(A21stdlife="n/a","n/a",IF(AQ$3&gt;(A21stdlife+$E340),(Input!$I$163*(1+rvanilla)^0.5)-SUM($I340:AP340),(Input!$I$163*(1+rvanilla)^0.5)/A21stdlife))</f>
        <v>0.18778431477416513</v>
      </c>
      <c r="AR340" s="164">
        <f>IF(A21stdlife="n/a","n/a",IF(AR$3&gt;(A21stdlife+$E340),(Input!$I$163*(1+rvanilla)^0.5)-SUM($I340:AQ340),(Input!$I$163*(1+rvanilla)^0.5)/A21stdlife))</f>
        <v>0.18778431477416513</v>
      </c>
      <c r="AS340" s="164">
        <f>IF(A21stdlife="n/a","n/a",IF(AS$3&gt;(A21stdlife+$E340),(Input!$I$163*(1+rvanilla)^0.5)-SUM($I340:AR340),(Input!$I$163*(1+rvanilla)^0.5)/A21stdlife))</f>
        <v>0.17217869298305999</v>
      </c>
      <c r="AT340" s="164">
        <f>IF(A21stdlife="n/a","n/a",IF(AT$3&gt;(A21stdlife+$E340),(Input!$I$163*(1+rvanilla)^0.5)-SUM($I340:AS340),(Input!$I$163*(1+rvanilla)^0.5)/A21stdlife))</f>
        <v>0</v>
      </c>
      <c r="AU340" s="164">
        <f>IF(A21stdlife="n/a","n/a",IF(AU$3&gt;(A21stdlife+$E340),(Input!$I$163*(1+rvanilla)^0.5)-SUM($I340:AT340),(Input!$I$163*(1+rvanilla)^0.5)/A21stdlife))</f>
        <v>0</v>
      </c>
      <c r="AV340" s="164">
        <f>IF(A21stdlife="n/a","n/a",IF(AV$3&gt;(A21stdlife+$E340),(Input!$I$163*(1+rvanilla)^0.5)-SUM($I340:AU340),(Input!$I$163*(1+rvanilla)^0.5)/A21stdlife))</f>
        <v>0</v>
      </c>
      <c r="AW340" s="164">
        <f>IF(A21stdlife="n/a","n/a",IF(AW$3&gt;(A21stdlife+$E340),(Input!$I$163*(1+rvanilla)^0.5)-SUM($I340:AV340),(Input!$I$163*(1+rvanilla)^0.5)/A21stdlife))</f>
        <v>0</v>
      </c>
      <c r="AX340" s="164">
        <f>IF(A21stdlife="n/a","n/a",IF(AX$3&gt;(A21stdlife+$E340),(Input!$I$163*(1+rvanilla)^0.5)-SUM($I340:AW340),(Input!$I$163*(1+rvanilla)^0.5)/A21stdlife))</f>
        <v>0</v>
      </c>
      <c r="AY340" s="164">
        <f>IF(A21stdlife="n/a","n/a",IF(AY$3&gt;(A21stdlife+$E340),(Input!$I$163*(1+rvanilla)^0.5)-SUM($I340:AX340),(Input!$I$163*(1+rvanilla)^0.5)/A21stdlife))</f>
        <v>0</v>
      </c>
      <c r="AZ340" s="164">
        <f>IF(A21stdlife="n/a","n/a",IF(AZ$3&gt;(A21stdlife+$E340),(Input!$I$163*(1+rvanilla)^0.5)-SUM($I340:AY340),(Input!$I$163*(1+rvanilla)^0.5)/A21stdlife))</f>
        <v>0</v>
      </c>
      <c r="BA340" s="164">
        <f>IF(A21stdlife="n/a","n/a",IF(BA$3&gt;(A21stdlife+$E340),(Input!$I$163*(1+rvanilla)^0.5)-SUM($I340:AZ340),(Input!$I$163*(1+rvanilla)^0.5)/A21stdlife))</f>
        <v>0</v>
      </c>
      <c r="BB340" s="164">
        <f>IF(A21stdlife="n/a","n/a",IF(BB$3&gt;(A21stdlife+$E340),(Input!$I$163*(1+rvanilla)^0.5)-SUM($I340:BA340),(Input!$I$163*(1+rvanilla)^0.5)/A21stdlife))</f>
        <v>0</v>
      </c>
      <c r="BC340" s="164">
        <f>IF(A21stdlife="n/a","n/a",IF(BC$3&gt;(A21stdlife+$E340),(Input!$I$163*(1+rvanilla)^0.5)-SUM($I340:BB340),(Input!$I$163*(1+rvanilla)^0.5)/A21stdlife))</f>
        <v>0</v>
      </c>
      <c r="BD340" s="164">
        <f>IF(A21stdlife="n/a","n/a",IF(BD$3&gt;(A21stdlife+$E340),(Input!$I$163*(1+rvanilla)^0.5)-SUM($I340:BC340),(Input!$I$163*(1+rvanilla)^0.5)/A21stdlife))</f>
        <v>0</v>
      </c>
      <c r="BE340" s="164">
        <f>IF(A21stdlife="n/a","n/a",IF(BE$3&gt;(A21stdlife+$E340),(Input!$I$163*(1+rvanilla)^0.5)-SUM($I340:BD340),(Input!$I$163*(1+rvanilla)^0.5)/A21stdlife))</f>
        <v>0</v>
      </c>
      <c r="BF340" s="164">
        <f>IF(A21stdlife="n/a","n/a",IF(BF$3&gt;(A21stdlife+$E340),(Input!$I$163*(1+rvanilla)^0.5)-SUM($I340:BE340),(Input!$I$163*(1+rvanilla)^0.5)/A21stdlife))</f>
        <v>0</v>
      </c>
      <c r="BG340" s="164">
        <f>IF(A21stdlife="n/a","n/a",IF(BG$3&gt;(A21stdlife+$E340),(Input!$I$163*(1+rvanilla)^0.5)-SUM($I340:BF340),(Input!$I$163*(1+rvanilla)^0.5)/A21stdlife))</f>
        <v>0</v>
      </c>
      <c r="BH340" s="164">
        <f>IF(A21stdlife="n/a","n/a",IF(BH$3&gt;(A21stdlife+$E340),(Input!$I$163*(1+rvanilla)^0.5)-SUM($I340:BG340),(Input!$I$163*(1+rvanilla)^0.5)/A21stdlife))</f>
        <v>0</v>
      </c>
      <c r="BI340" s="164">
        <f>IF(A21stdlife="n/a","n/a",IF(BI$3&gt;(A21stdlife+$E340),(Input!$I$163*(1+rvanilla)^0.5)-SUM($I340:BH340),(Input!$I$163*(1+rvanilla)^0.5)/A21stdlife))</f>
        <v>0</v>
      </c>
      <c r="BJ340" s="18"/>
      <c r="BK340" s="18"/>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idden="1" outlineLevel="2">
      <c r="A341" s="18"/>
      <c r="B341" s="18"/>
      <c r="C341" s="36"/>
      <c r="D341" s="479"/>
      <c r="E341" s="283">
        <v>4</v>
      </c>
      <c r="F341" s="38"/>
      <c r="G341" s="391"/>
      <c r="H341" s="308"/>
      <c r="I341" s="308"/>
      <c r="J341" s="307"/>
      <c r="K341" s="164">
        <f>IF(A21stdlife="n/a","n/a",IF(K$3&gt;(A21stdlife+$E341),(Input!$J$163*(1+rvanilla)^0.5)-SUM($J341:J341),(Input!$J$163*(1+rvanilla)^0.5)/A21stdlife))</f>
        <v>0.10178117708929336</v>
      </c>
      <c r="L341" s="164">
        <f>IF(A21stdlife="n/a","n/a",IF(L$3&gt;(A21stdlife+$E341),(Input!$J$163*(1+rvanilla)^0.5)-SUM($J341:K341),(Input!$J$163*(1+rvanilla)^0.5)/A21stdlife))</f>
        <v>0.10178117708929336</v>
      </c>
      <c r="M341" s="164">
        <f>IF(A21stdlife="n/a","n/a",IF(M$3&gt;(A21stdlife+$E341),(Input!$J$163*(1+rvanilla)^0.5)-SUM($J341:L341),(Input!$J$163*(1+rvanilla)^0.5)/A21stdlife))</f>
        <v>0.10178117708929336</v>
      </c>
      <c r="N341" s="164">
        <f>IF(A21stdlife="n/a","n/a",IF(N$3&gt;(A21stdlife+$E341),(Input!$J$163*(1+rvanilla)^0.5)-SUM($J341:M341),(Input!$J$163*(1+rvanilla)^0.5)/A21stdlife))</f>
        <v>0.10178117708929336</v>
      </c>
      <c r="O341" s="164">
        <f>IF(A21stdlife="n/a","n/a",IF(O$3&gt;(A21stdlife+$E341),(Input!$J$163*(1+rvanilla)^0.5)-SUM($J341:N341),(Input!$J$163*(1+rvanilla)^0.5)/A21stdlife))</f>
        <v>0.10178117708929336</v>
      </c>
      <c r="P341" s="164">
        <f>IF(A21stdlife="n/a","n/a",IF(P$3&gt;(A21stdlife+$E341),(Input!$J$163*(1+rvanilla)^0.5)-SUM($J341:O341),(Input!$J$163*(1+rvanilla)^0.5)/A21stdlife))</f>
        <v>0.10178117708929336</v>
      </c>
      <c r="Q341" s="164">
        <f>IF(A21stdlife="n/a","n/a",IF(Q$3&gt;(A21stdlife+$E341),(Input!$J$163*(1+rvanilla)^0.5)-SUM($J341:P341),(Input!$J$163*(1+rvanilla)^0.5)/A21stdlife))</f>
        <v>0.10178117708929336</v>
      </c>
      <c r="R341" s="164">
        <f>IF(A21stdlife="n/a","n/a",IF(R$3&gt;(A21stdlife+$E341),(Input!$J$163*(1+rvanilla)^0.5)-SUM($J341:Q341),(Input!$J$163*(1+rvanilla)^0.5)/A21stdlife))</f>
        <v>0.10178117708929336</v>
      </c>
      <c r="S341" s="164">
        <f>IF(A21stdlife="n/a","n/a",IF(S$3&gt;(A21stdlife+$E341),(Input!$J$163*(1+rvanilla)^0.5)-SUM($J341:R341),(Input!$J$163*(1+rvanilla)^0.5)/A21stdlife))</f>
        <v>0.10178117708929336</v>
      </c>
      <c r="T341" s="164">
        <f>IF(A21stdlife="n/a","n/a",IF(T$3&gt;(A21stdlife+$E341),(Input!$J$163*(1+rvanilla)^0.5)-SUM($J341:S341),(Input!$J$163*(1+rvanilla)^0.5)/A21stdlife))</f>
        <v>0.10178117708929336</v>
      </c>
      <c r="U341" s="164">
        <f>IF(A21stdlife="n/a","n/a",IF(U$3&gt;(A21stdlife+$E341),(Input!$J$163*(1+rvanilla)^0.5)-SUM($J341:T341),(Input!$J$163*(1+rvanilla)^0.5)/A21stdlife))</f>
        <v>0.10178117708929336</v>
      </c>
      <c r="V341" s="164">
        <f>IF(A21stdlife="n/a","n/a",IF(V$3&gt;(A21stdlife+$E341),(Input!$J$163*(1+rvanilla)^0.5)-SUM($J341:U341),(Input!$J$163*(1+rvanilla)^0.5)/A21stdlife))</f>
        <v>0.10178117708929336</v>
      </c>
      <c r="W341" s="164">
        <f>IF(A21stdlife="n/a","n/a",IF(W$3&gt;(A21stdlife+$E341),(Input!$J$163*(1+rvanilla)^0.5)-SUM($J341:V341),(Input!$J$163*(1+rvanilla)^0.5)/A21stdlife))</f>
        <v>0.10178117708929336</v>
      </c>
      <c r="X341" s="164">
        <f>IF(A21stdlife="n/a","n/a",IF(X$3&gt;(A21stdlife+$E341),(Input!$J$163*(1+rvanilla)^0.5)-SUM($J341:W341),(Input!$J$163*(1+rvanilla)^0.5)/A21stdlife))</f>
        <v>0.10178117708929336</v>
      </c>
      <c r="Y341" s="164">
        <f>IF(A21stdlife="n/a","n/a",IF(Y$3&gt;(A21stdlife+$E341),(Input!$J$163*(1+rvanilla)^0.5)-SUM($J341:X341),(Input!$J$163*(1+rvanilla)^0.5)/A21stdlife))</f>
        <v>0.10178117708929336</v>
      </c>
      <c r="Z341" s="164">
        <f>IF(A21stdlife="n/a","n/a",IF(Z$3&gt;(A21stdlife+$E341),(Input!$J$163*(1+rvanilla)^0.5)-SUM($J341:Y341),(Input!$J$163*(1+rvanilla)^0.5)/A21stdlife))</f>
        <v>0.10178117708929336</v>
      </c>
      <c r="AA341" s="164">
        <f>IF(A21stdlife="n/a","n/a",IF(AA$3&gt;(A21stdlife+$E341),(Input!$J$163*(1+rvanilla)^0.5)-SUM($J341:Z341),(Input!$J$163*(1+rvanilla)^0.5)/A21stdlife))</f>
        <v>0.10178117708929336</v>
      </c>
      <c r="AB341" s="164">
        <f>IF(A21stdlife="n/a","n/a",IF(AB$3&gt;(A21stdlife+$E341),(Input!$J$163*(1+rvanilla)^0.5)-SUM($J341:AA341),(Input!$J$163*(1+rvanilla)^0.5)/A21stdlife))</f>
        <v>0.10178117708929336</v>
      </c>
      <c r="AC341" s="164">
        <f>IF(A21stdlife="n/a","n/a",IF(AC$3&gt;(A21stdlife+$E341),(Input!$J$163*(1+rvanilla)^0.5)-SUM($J341:AB341),(Input!$J$163*(1+rvanilla)^0.5)/A21stdlife))</f>
        <v>0.10178117708929336</v>
      </c>
      <c r="AD341" s="164">
        <f>IF(A21stdlife="n/a","n/a",IF(AD$3&gt;(A21stdlife+$E341),(Input!$J$163*(1+rvanilla)^0.5)-SUM($J341:AC341),(Input!$J$163*(1+rvanilla)^0.5)/A21stdlife))</f>
        <v>0.10178117708929336</v>
      </c>
      <c r="AE341" s="164">
        <f>IF(A21stdlife="n/a","n/a",IF(AE$3&gt;(A21stdlife+$E341),(Input!$J$163*(1+rvanilla)^0.5)-SUM($J341:AD341),(Input!$J$163*(1+rvanilla)^0.5)/A21stdlife))</f>
        <v>0.10178117708929336</v>
      </c>
      <c r="AF341" s="164">
        <f>IF(A21stdlife="n/a","n/a",IF(AF$3&gt;(A21stdlife+$E341),(Input!$J$163*(1+rvanilla)^0.5)-SUM($J341:AE341),(Input!$J$163*(1+rvanilla)^0.5)/A21stdlife))</f>
        <v>0.10178117708929336</v>
      </c>
      <c r="AG341" s="164">
        <f>IF(A21stdlife="n/a","n/a",IF(AG$3&gt;(A21stdlife+$E341),(Input!$J$163*(1+rvanilla)^0.5)-SUM($J341:AF341),(Input!$J$163*(1+rvanilla)^0.5)/A21stdlife))</f>
        <v>0.10178117708929336</v>
      </c>
      <c r="AH341" s="164">
        <f>IF(A21stdlife="n/a","n/a",IF(AH$3&gt;(A21stdlife+$E341),(Input!$J$163*(1+rvanilla)^0.5)-SUM($J341:AG341),(Input!$J$163*(1+rvanilla)^0.5)/A21stdlife))</f>
        <v>0.10178117708929336</v>
      </c>
      <c r="AI341" s="164">
        <f>IF(A21stdlife="n/a","n/a",IF(AI$3&gt;(A21stdlife+$E341),(Input!$J$163*(1+rvanilla)^0.5)-SUM($J341:AH341),(Input!$J$163*(1+rvanilla)^0.5)/A21stdlife))</f>
        <v>0.10178117708929336</v>
      </c>
      <c r="AJ341" s="164">
        <f>IF(A21stdlife="n/a","n/a",IF(AJ$3&gt;(A21stdlife+$E341),(Input!$J$163*(1+rvanilla)^0.5)-SUM($J341:AI341),(Input!$J$163*(1+rvanilla)^0.5)/A21stdlife))</f>
        <v>0.10178117708929336</v>
      </c>
      <c r="AK341" s="164">
        <f>IF(A21stdlife="n/a","n/a",IF(AK$3&gt;(A21stdlife+$E341),(Input!$J$163*(1+rvanilla)^0.5)-SUM($J341:AJ341),(Input!$J$163*(1+rvanilla)^0.5)/A21stdlife))</f>
        <v>0.10178117708929336</v>
      </c>
      <c r="AL341" s="164">
        <f>IF(A21stdlife="n/a","n/a",IF(AL$3&gt;(A21stdlife+$E341),(Input!$J$163*(1+rvanilla)^0.5)-SUM($J341:AK341),(Input!$J$163*(1+rvanilla)^0.5)/A21stdlife))</f>
        <v>0.10178117708929336</v>
      </c>
      <c r="AM341" s="164">
        <f>IF(A21stdlife="n/a","n/a",IF(AM$3&gt;(A21stdlife+$E341),(Input!$J$163*(1+rvanilla)^0.5)-SUM($J341:AL341),(Input!$J$163*(1+rvanilla)^0.5)/A21stdlife))</f>
        <v>0.10178117708929336</v>
      </c>
      <c r="AN341" s="164">
        <f>IF(A21stdlife="n/a","n/a",IF(AN$3&gt;(A21stdlife+$E341),(Input!$J$163*(1+rvanilla)^0.5)-SUM($J341:AM341),(Input!$J$163*(1+rvanilla)^0.5)/A21stdlife))</f>
        <v>0.10178117708929336</v>
      </c>
      <c r="AO341" s="164">
        <f>IF(A21stdlife="n/a","n/a",IF(AO$3&gt;(A21stdlife+$E341),(Input!$J$163*(1+rvanilla)^0.5)-SUM($J341:AN341),(Input!$J$163*(1+rvanilla)^0.5)/A21stdlife))</f>
        <v>0.10178117708929336</v>
      </c>
      <c r="AP341" s="164">
        <f>IF(A21stdlife="n/a","n/a",IF(AP$3&gt;(A21stdlife+$E341),(Input!$J$163*(1+rvanilla)^0.5)-SUM($J341:AO341),(Input!$J$163*(1+rvanilla)^0.5)/A21stdlife))</f>
        <v>0.10178117708929336</v>
      </c>
      <c r="AQ341" s="164">
        <f>IF(A21stdlife="n/a","n/a",IF(AQ$3&gt;(A21stdlife+$E341),(Input!$J$163*(1+rvanilla)^0.5)-SUM($J341:AP341),(Input!$J$163*(1+rvanilla)^0.5)/A21stdlife))</f>
        <v>0.10178117708929336</v>
      </c>
      <c r="AR341" s="164">
        <f>IF(A21stdlife="n/a","n/a",IF(AR$3&gt;(A21stdlife+$E341),(Input!$J$163*(1+rvanilla)^0.5)-SUM($J341:AQ341),(Input!$J$163*(1+rvanilla)^0.5)/A21stdlife))</f>
        <v>0.10178117708929336</v>
      </c>
      <c r="AS341" s="164">
        <f>IF(A21stdlife="n/a","n/a",IF(AS$3&gt;(A21stdlife+$E341),(Input!$J$163*(1+rvanilla)^0.5)-SUM($J341:AR341),(Input!$J$163*(1+rvanilla)^0.5)/A21stdlife))</f>
        <v>0.10178117708929336</v>
      </c>
      <c r="AT341" s="164">
        <f>IF(A21stdlife="n/a","n/a",IF(AT$3&gt;(A21stdlife+$E341),(Input!$J$163*(1+rvanilla)^0.5)-SUM($J341:AS341),(Input!$J$163*(1+rvanilla)^0.5)/A21stdlife))</f>
        <v>9.3322757348434315E-2</v>
      </c>
      <c r="AU341" s="164">
        <f>IF(A21stdlife="n/a","n/a",IF(AU$3&gt;(A21stdlife+$E341),(Input!$J$163*(1+rvanilla)^0.5)-SUM($J341:AT341),(Input!$J$163*(1+rvanilla)^0.5)/A21stdlife))</f>
        <v>0</v>
      </c>
      <c r="AV341" s="164">
        <f>IF(A21stdlife="n/a","n/a",IF(AV$3&gt;(A21stdlife+$E341),(Input!$J$163*(1+rvanilla)^0.5)-SUM($J341:AU341),(Input!$J$163*(1+rvanilla)^0.5)/A21stdlife))</f>
        <v>0</v>
      </c>
      <c r="AW341" s="164">
        <f>IF(A21stdlife="n/a","n/a",IF(AW$3&gt;(A21stdlife+$E341),(Input!$J$163*(1+rvanilla)^0.5)-SUM($J341:AV341),(Input!$J$163*(1+rvanilla)^0.5)/A21stdlife))</f>
        <v>0</v>
      </c>
      <c r="AX341" s="164">
        <f>IF(A21stdlife="n/a","n/a",IF(AX$3&gt;(A21stdlife+$E341),(Input!$J$163*(1+rvanilla)^0.5)-SUM($J341:AW341),(Input!$J$163*(1+rvanilla)^0.5)/A21stdlife))</f>
        <v>0</v>
      </c>
      <c r="AY341" s="164">
        <f>IF(A21stdlife="n/a","n/a",IF(AY$3&gt;(A21stdlife+$E341),(Input!$J$163*(1+rvanilla)^0.5)-SUM($J341:AX341),(Input!$J$163*(1+rvanilla)^0.5)/A21stdlife))</f>
        <v>0</v>
      </c>
      <c r="AZ341" s="164">
        <f>IF(A21stdlife="n/a","n/a",IF(AZ$3&gt;(A21stdlife+$E341),(Input!$J$163*(1+rvanilla)^0.5)-SUM($J341:AY341),(Input!$J$163*(1+rvanilla)^0.5)/A21stdlife))</f>
        <v>0</v>
      </c>
      <c r="BA341" s="164">
        <f>IF(A21stdlife="n/a","n/a",IF(BA$3&gt;(A21stdlife+$E341),(Input!$J$163*(1+rvanilla)^0.5)-SUM($J341:AZ341),(Input!$J$163*(1+rvanilla)^0.5)/A21stdlife))</f>
        <v>0</v>
      </c>
      <c r="BB341" s="164">
        <f>IF(A21stdlife="n/a","n/a",IF(BB$3&gt;(A21stdlife+$E341),(Input!$J$163*(1+rvanilla)^0.5)-SUM($J341:BA341),(Input!$J$163*(1+rvanilla)^0.5)/A21stdlife))</f>
        <v>0</v>
      </c>
      <c r="BC341" s="164">
        <f>IF(A21stdlife="n/a","n/a",IF(BC$3&gt;(A21stdlife+$E341),(Input!$J$163*(1+rvanilla)^0.5)-SUM($J341:BB341),(Input!$J$163*(1+rvanilla)^0.5)/A21stdlife))</f>
        <v>0</v>
      </c>
      <c r="BD341" s="164">
        <f>IF(A21stdlife="n/a","n/a",IF(BD$3&gt;(A21stdlife+$E341),(Input!$J$163*(1+rvanilla)^0.5)-SUM($J341:BC341),(Input!$J$163*(1+rvanilla)^0.5)/A21stdlife))</f>
        <v>0</v>
      </c>
      <c r="BE341" s="164">
        <f>IF(A21stdlife="n/a","n/a",IF(BE$3&gt;(A21stdlife+$E341),(Input!$J$163*(1+rvanilla)^0.5)-SUM($J341:BD341),(Input!$J$163*(1+rvanilla)^0.5)/A21stdlife))</f>
        <v>0</v>
      </c>
      <c r="BF341" s="164">
        <f>IF(A21stdlife="n/a","n/a",IF(BF$3&gt;(A21stdlife+$E341),(Input!$J$163*(1+rvanilla)^0.5)-SUM($J341:BE341),(Input!$J$163*(1+rvanilla)^0.5)/A21stdlife))</f>
        <v>0</v>
      </c>
      <c r="BG341" s="164">
        <f>IF(A21stdlife="n/a","n/a",IF(BG$3&gt;(A21stdlife+$E341),(Input!$J$163*(1+rvanilla)^0.5)-SUM($J341:BF341),(Input!$J$163*(1+rvanilla)^0.5)/A21stdlife))</f>
        <v>0</v>
      </c>
      <c r="BH341" s="164">
        <f>IF(A21stdlife="n/a","n/a",IF(BH$3&gt;(A21stdlife+$E341),(Input!$J$163*(1+rvanilla)^0.5)-SUM($J341:BG341),(Input!$J$163*(1+rvanilla)^0.5)/A21stdlife))</f>
        <v>0</v>
      </c>
      <c r="BI341" s="164">
        <f>IF(A21stdlife="n/a","n/a",IF(BI$3&gt;(A21stdlife+$E341),(Input!$J$163*(1+rvanilla)^0.5)-SUM($J341:BH341),(Input!$J$163*(1+rvanilla)^0.5)/A21stdlife))</f>
        <v>0</v>
      </c>
      <c r="BJ341" s="18"/>
      <c r="BK341" s="18"/>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idden="1" outlineLevel="2">
      <c r="A342" s="18"/>
      <c r="B342" s="18"/>
      <c r="C342" s="36"/>
      <c r="D342" s="479"/>
      <c r="E342" s="283">
        <v>5</v>
      </c>
      <c r="F342" s="38"/>
      <c r="G342" s="391"/>
      <c r="H342" s="308"/>
      <c r="I342" s="308"/>
      <c r="J342" s="308"/>
      <c r="K342" s="307"/>
      <c r="L342" s="164">
        <f>IF(A21stdlife="n/a","n/a",IF(L$3&gt;(A21stdlife+$E342),(Input!$K$163*(1+rvanilla)^0.5)-SUM($K342:K342),(Input!$K$163*(1+rvanilla)^0.5)/A21stdlife))</f>
        <v>8.4417523205035632E-3</v>
      </c>
      <c r="M342" s="164">
        <f>IF(A21stdlife="n/a","n/a",IF(M$3&gt;(A21stdlife+$E342),(Input!$K$163*(1+rvanilla)^0.5)-SUM($K342:L342),(Input!$K$163*(1+rvanilla)^0.5)/A21stdlife))</f>
        <v>8.4417523205035632E-3</v>
      </c>
      <c r="N342" s="164">
        <f>IF(A21stdlife="n/a","n/a",IF(N$3&gt;(A21stdlife+$E342),(Input!$K$163*(1+rvanilla)^0.5)-SUM($K342:M342),(Input!$K$163*(1+rvanilla)^0.5)/A21stdlife))</f>
        <v>8.4417523205035632E-3</v>
      </c>
      <c r="O342" s="164">
        <f>IF(A21stdlife="n/a","n/a",IF(O$3&gt;(A21stdlife+$E342),(Input!$K$163*(1+rvanilla)^0.5)-SUM($K342:N342),(Input!$K$163*(1+rvanilla)^0.5)/A21stdlife))</f>
        <v>8.4417523205035632E-3</v>
      </c>
      <c r="P342" s="164">
        <f>IF(A21stdlife="n/a","n/a",IF(P$3&gt;(A21stdlife+$E342),(Input!$K$163*(1+rvanilla)^0.5)-SUM($K342:O342),(Input!$K$163*(1+rvanilla)^0.5)/A21stdlife))</f>
        <v>8.4417523205035632E-3</v>
      </c>
      <c r="Q342" s="164">
        <f>IF(A21stdlife="n/a","n/a",IF(Q$3&gt;(A21stdlife+$E342),(Input!$K$163*(1+rvanilla)^0.5)-SUM($K342:P342),(Input!$K$163*(1+rvanilla)^0.5)/A21stdlife))</f>
        <v>8.4417523205035632E-3</v>
      </c>
      <c r="R342" s="164">
        <f>IF(A21stdlife="n/a","n/a",IF(R$3&gt;(A21stdlife+$E342),(Input!$K$163*(1+rvanilla)^0.5)-SUM($K342:Q342),(Input!$K$163*(1+rvanilla)^0.5)/A21stdlife))</f>
        <v>8.4417523205035632E-3</v>
      </c>
      <c r="S342" s="164">
        <f>IF(A21stdlife="n/a","n/a",IF(S$3&gt;(A21stdlife+$E342),(Input!$K$163*(1+rvanilla)^0.5)-SUM($K342:R342),(Input!$K$163*(1+rvanilla)^0.5)/A21stdlife))</f>
        <v>8.4417523205035632E-3</v>
      </c>
      <c r="T342" s="164">
        <f>IF(A21stdlife="n/a","n/a",IF(T$3&gt;(A21stdlife+$E342),(Input!$K$163*(1+rvanilla)^0.5)-SUM($K342:S342),(Input!$K$163*(1+rvanilla)^0.5)/A21stdlife))</f>
        <v>8.4417523205035632E-3</v>
      </c>
      <c r="U342" s="164">
        <f>IF(A21stdlife="n/a","n/a",IF(U$3&gt;(A21stdlife+$E342),(Input!$K$163*(1+rvanilla)^0.5)-SUM($K342:T342),(Input!$K$163*(1+rvanilla)^0.5)/A21stdlife))</f>
        <v>8.4417523205035632E-3</v>
      </c>
      <c r="V342" s="164">
        <f>IF(A21stdlife="n/a","n/a",IF(V$3&gt;(A21stdlife+$E342),(Input!$K$163*(1+rvanilla)^0.5)-SUM($K342:U342),(Input!$K$163*(1+rvanilla)^0.5)/A21stdlife))</f>
        <v>8.4417523205035632E-3</v>
      </c>
      <c r="W342" s="164">
        <f>IF(A21stdlife="n/a","n/a",IF(W$3&gt;(A21stdlife+$E342),(Input!$K$163*(1+rvanilla)^0.5)-SUM($K342:V342),(Input!$K$163*(1+rvanilla)^0.5)/A21stdlife))</f>
        <v>8.4417523205035632E-3</v>
      </c>
      <c r="X342" s="164">
        <f>IF(A21stdlife="n/a","n/a",IF(X$3&gt;(A21stdlife+$E342),(Input!$K$163*(1+rvanilla)^0.5)-SUM($K342:W342),(Input!$K$163*(1+rvanilla)^0.5)/A21stdlife))</f>
        <v>8.4417523205035632E-3</v>
      </c>
      <c r="Y342" s="164">
        <f>IF(A21stdlife="n/a","n/a",IF(Y$3&gt;(A21stdlife+$E342),(Input!$K$163*(1+rvanilla)^0.5)-SUM($K342:X342),(Input!$K$163*(1+rvanilla)^0.5)/A21stdlife))</f>
        <v>8.4417523205035632E-3</v>
      </c>
      <c r="Z342" s="164">
        <f>IF(A21stdlife="n/a","n/a",IF(Z$3&gt;(A21stdlife+$E342),(Input!$K$163*(1+rvanilla)^0.5)-SUM($K342:Y342),(Input!$K$163*(1+rvanilla)^0.5)/A21stdlife))</f>
        <v>8.4417523205035632E-3</v>
      </c>
      <c r="AA342" s="164">
        <f>IF(A21stdlife="n/a","n/a",IF(AA$3&gt;(A21stdlife+$E342),(Input!$K$163*(1+rvanilla)^0.5)-SUM($K342:Z342),(Input!$K$163*(1+rvanilla)^0.5)/A21stdlife))</f>
        <v>8.4417523205035632E-3</v>
      </c>
      <c r="AB342" s="164">
        <f>IF(A21stdlife="n/a","n/a",IF(AB$3&gt;(A21stdlife+$E342),(Input!$K$163*(1+rvanilla)^0.5)-SUM($K342:AA342),(Input!$K$163*(1+rvanilla)^0.5)/A21stdlife))</f>
        <v>8.4417523205035632E-3</v>
      </c>
      <c r="AC342" s="164">
        <f>IF(A21stdlife="n/a","n/a",IF(AC$3&gt;(A21stdlife+$E342),(Input!$K$163*(1+rvanilla)^0.5)-SUM($K342:AB342),(Input!$K$163*(1+rvanilla)^0.5)/A21stdlife))</f>
        <v>8.4417523205035632E-3</v>
      </c>
      <c r="AD342" s="164">
        <f>IF(A21stdlife="n/a","n/a",IF(AD$3&gt;(A21stdlife+$E342),(Input!$K$163*(1+rvanilla)^0.5)-SUM($K342:AC342),(Input!$K$163*(1+rvanilla)^0.5)/A21stdlife))</f>
        <v>8.4417523205035632E-3</v>
      </c>
      <c r="AE342" s="164">
        <f>IF(A21stdlife="n/a","n/a",IF(AE$3&gt;(A21stdlife+$E342),(Input!$K$163*(1+rvanilla)^0.5)-SUM($K342:AD342),(Input!$K$163*(1+rvanilla)^0.5)/A21stdlife))</f>
        <v>8.4417523205035632E-3</v>
      </c>
      <c r="AF342" s="164">
        <f>IF(A21stdlife="n/a","n/a",IF(AF$3&gt;(A21stdlife+$E342),(Input!$K$163*(1+rvanilla)^0.5)-SUM($K342:AE342),(Input!$K$163*(1+rvanilla)^0.5)/A21stdlife))</f>
        <v>8.4417523205035632E-3</v>
      </c>
      <c r="AG342" s="164">
        <f>IF(A21stdlife="n/a","n/a",IF(AG$3&gt;(A21stdlife+$E342),(Input!$K$163*(1+rvanilla)^0.5)-SUM($K342:AF342),(Input!$K$163*(1+rvanilla)^0.5)/A21stdlife))</f>
        <v>8.4417523205035632E-3</v>
      </c>
      <c r="AH342" s="164">
        <f>IF(A21stdlife="n/a","n/a",IF(AH$3&gt;(A21stdlife+$E342),(Input!$K$163*(1+rvanilla)^0.5)-SUM($K342:AG342),(Input!$K$163*(1+rvanilla)^0.5)/A21stdlife))</f>
        <v>8.4417523205035632E-3</v>
      </c>
      <c r="AI342" s="164">
        <f>IF(A21stdlife="n/a","n/a",IF(AI$3&gt;(A21stdlife+$E342),(Input!$K$163*(1+rvanilla)^0.5)-SUM($K342:AH342),(Input!$K$163*(1+rvanilla)^0.5)/A21stdlife))</f>
        <v>8.4417523205035632E-3</v>
      </c>
      <c r="AJ342" s="164">
        <f>IF(A21stdlife="n/a","n/a",IF(AJ$3&gt;(A21stdlife+$E342),(Input!$K$163*(1+rvanilla)^0.5)-SUM($K342:AI342),(Input!$K$163*(1+rvanilla)^0.5)/A21stdlife))</f>
        <v>8.4417523205035632E-3</v>
      </c>
      <c r="AK342" s="164">
        <f>IF(A21stdlife="n/a","n/a",IF(AK$3&gt;(A21stdlife+$E342),(Input!$K$163*(1+rvanilla)^0.5)-SUM($K342:AJ342),(Input!$K$163*(1+rvanilla)^0.5)/A21stdlife))</f>
        <v>8.4417523205035632E-3</v>
      </c>
      <c r="AL342" s="164">
        <f>IF(A21stdlife="n/a","n/a",IF(AL$3&gt;(A21stdlife+$E342),(Input!$K$163*(1+rvanilla)^0.5)-SUM($K342:AK342),(Input!$K$163*(1+rvanilla)^0.5)/A21stdlife))</f>
        <v>8.4417523205035632E-3</v>
      </c>
      <c r="AM342" s="164">
        <f>IF(A21stdlife="n/a","n/a",IF(AM$3&gt;(A21stdlife+$E342),(Input!$K$163*(1+rvanilla)^0.5)-SUM($K342:AL342),(Input!$K$163*(1+rvanilla)^0.5)/A21stdlife))</f>
        <v>8.4417523205035632E-3</v>
      </c>
      <c r="AN342" s="164">
        <f>IF(A21stdlife="n/a","n/a",IF(AN$3&gt;(A21stdlife+$E342),(Input!$K$163*(1+rvanilla)^0.5)-SUM($K342:AM342),(Input!$K$163*(1+rvanilla)^0.5)/A21stdlife))</f>
        <v>8.4417523205035632E-3</v>
      </c>
      <c r="AO342" s="164">
        <f>IF(A21stdlife="n/a","n/a",IF(AO$3&gt;(A21stdlife+$E342),(Input!$K$163*(1+rvanilla)^0.5)-SUM($K342:AN342),(Input!$K$163*(1+rvanilla)^0.5)/A21stdlife))</f>
        <v>8.4417523205035632E-3</v>
      </c>
      <c r="AP342" s="164">
        <f>IF(A21stdlife="n/a","n/a",IF(AP$3&gt;(A21stdlife+$E342),(Input!$K$163*(1+rvanilla)^0.5)-SUM($K342:AO342),(Input!$K$163*(1+rvanilla)^0.5)/A21stdlife))</f>
        <v>8.4417523205035632E-3</v>
      </c>
      <c r="AQ342" s="164">
        <f>IF(A21stdlife="n/a","n/a",IF(AQ$3&gt;(A21stdlife+$E342),(Input!$K$163*(1+rvanilla)^0.5)-SUM($K342:AP342),(Input!$K$163*(1+rvanilla)^0.5)/A21stdlife))</f>
        <v>8.4417523205035632E-3</v>
      </c>
      <c r="AR342" s="164">
        <f>IF(A21stdlife="n/a","n/a",IF(AR$3&gt;(A21stdlife+$E342),(Input!$K$163*(1+rvanilla)^0.5)-SUM($K342:AQ342),(Input!$K$163*(1+rvanilla)^0.5)/A21stdlife))</f>
        <v>8.4417523205035632E-3</v>
      </c>
      <c r="AS342" s="164">
        <f>IF(A21stdlife="n/a","n/a",IF(AS$3&gt;(A21stdlife+$E342),(Input!$K$163*(1+rvanilla)^0.5)-SUM($K342:AR342),(Input!$K$163*(1+rvanilla)^0.5)/A21stdlife))</f>
        <v>8.4417523205035632E-3</v>
      </c>
      <c r="AT342" s="164">
        <f>IF(A21stdlife="n/a","n/a",IF(AT$3&gt;(A21stdlife+$E342),(Input!$K$163*(1+rvanilla)^0.5)-SUM($K342:AS342),(Input!$K$163*(1+rvanilla)^0.5)/A21stdlife))</f>
        <v>8.4417523205035632E-3</v>
      </c>
      <c r="AU342" s="164">
        <f>IF(A21stdlife="n/a","n/a",IF(AU$3&gt;(A21stdlife+$E342),(Input!$K$163*(1+rvanilla)^0.5)-SUM($K342:AT342),(Input!$K$163*(1+rvanilla)^0.5)/A21stdlife))</f>
        <v>7.7402092010667167E-3</v>
      </c>
      <c r="AV342" s="164">
        <f>IF(A21stdlife="n/a","n/a",IF(AV$3&gt;(A21stdlife+$E342),(Input!$K$163*(1+rvanilla)^0.5)-SUM($K342:AU342),(Input!$K$163*(1+rvanilla)^0.5)/A21stdlife))</f>
        <v>0</v>
      </c>
      <c r="AW342" s="164">
        <f>IF(A21stdlife="n/a","n/a",IF(AW$3&gt;(A21stdlife+$E342),(Input!$K$163*(1+rvanilla)^0.5)-SUM($K342:AV342),(Input!$K$163*(1+rvanilla)^0.5)/A21stdlife))</f>
        <v>0</v>
      </c>
      <c r="AX342" s="164">
        <f>IF(A21stdlife="n/a","n/a",IF(AX$3&gt;(A21stdlife+$E342),(Input!$K$163*(1+rvanilla)^0.5)-SUM($K342:AW342),(Input!$K$163*(1+rvanilla)^0.5)/A21stdlife))</f>
        <v>0</v>
      </c>
      <c r="AY342" s="164">
        <f>IF(A21stdlife="n/a","n/a",IF(AY$3&gt;(A21stdlife+$E342),(Input!$K$163*(1+rvanilla)^0.5)-SUM($K342:AX342),(Input!$K$163*(1+rvanilla)^0.5)/A21stdlife))</f>
        <v>0</v>
      </c>
      <c r="AZ342" s="164">
        <f>IF(A21stdlife="n/a","n/a",IF(AZ$3&gt;(A21stdlife+$E342),(Input!$K$163*(1+rvanilla)^0.5)-SUM($K342:AY342),(Input!$K$163*(1+rvanilla)^0.5)/A21stdlife))</f>
        <v>0</v>
      </c>
      <c r="BA342" s="164">
        <f>IF(A21stdlife="n/a","n/a",IF(BA$3&gt;(A21stdlife+$E342),(Input!$K$163*(1+rvanilla)^0.5)-SUM($K342:AZ342),(Input!$K$163*(1+rvanilla)^0.5)/A21stdlife))</f>
        <v>0</v>
      </c>
      <c r="BB342" s="164">
        <f>IF(A21stdlife="n/a","n/a",IF(BB$3&gt;(A21stdlife+$E342),(Input!$K$163*(1+rvanilla)^0.5)-SUM($K342:BA342),(Input!$K$163*(1+rvanilla)^0.5)/A21stdlife))</f>
        <v>0</v>
      </c>
      <c r="BC342" s="164">
        <f>IF(A21stdlife="n/a","n/a",IF(BC$3&gt;(A21stdlife+$E342),(Input!$K$163*(1+rvanilla)^0.5)-SUM($K342:BB342),(Input!$K$163*(1+rvanilla)^0.5)/A21stdlife))</f>
        <v>0</v>
      </c>
      <c r="BD342" s="164">
        <f>IF(A21stdlife="n/a","n/a",IF(BD$3&gt;(A21stdlife+$E342),(Input!$K$163*(1+rvanilla)^0.5)-SUM($K342:BC342),(Input!$K$163*(1+rvanilla)^0.5)/A21stdlife))</f>
        <v>0</v>
      </c>
      <c r="BE342" s="164">
        <f>IF(A21stdlife="n/a","n/a",IF(BE$3&gt;(A21stdlife+$E342),(Input!$K$163*(1+rvanilla)^0.5)-SUM($K342:BD342),(Input!$K$163*(1+rvanilla)^0.5)/A21stdlife))</f>
        <v>0</v>
      </c>
      <c r="BF342" s="164">
        <f>IF(A21stdlife="n/a","n/a",IF(BF$3&gt;(A21stdlife+$E342),(Input!$K$163*(1+rvanilla)^0.5)-SUM($K342:BE342),(Input!$K$163*(1+rvanilla)^0.5)/A21stdlife))</f>
        <v>0</v>
      </c>
      <c r="BG342" s="164">
        <f>IF(A21stdlife="n/a","n/a",IF(BG$3&gt;(A21stdlife+$E342),(Input!$K$163*(1+rvanilla)^0.5)-SUM($K342:BF342),(Input!$K$163*(1+rvanilla)^0.5)/A21stdlife))</f>
        <v>0</v>
      </c>
      <c r="BH342" s="164">
        <f>IF(A21stdlife="n/a","n/a",IF(BH$3&gt;(A21stdlife+$E342),(Input!$K$163*(1+rvanilla)^0.5)-SUM($K342:BG342),(Input!$K$163*(1+rvanilla)^0.5)/A21stdlife))</f>
        <v>0</v>
      </c>
      <c r="BI342" s="164">
        <f>IF(A21stdlife="n/a","n/a",IF(BI$3&gt;(A21stdlife+$E342),(Input!$K$163*(1+rvanilla)^0.5)-SUM($K342:BH342),(Input!$K$163*(1+rvanilla)^0.5)/A21stdlife))</f>
        <v>0</v>
      </c>
      <c r="BJ342" s="18"/>
      <c r="BK342" s="18"/>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idden="1" outlineLevel="2">
      <c r="A343" s="18"/>
      <c r="B343" s="18"/>
      <c r="C343" s="36"/>
      <c r="D343" s="479"/>
      <c r="E343" s="283">
        <v>6</v>
      </c>
      <c r="F343" s="38"/>
      <c r="G343" s="391"/>
      <c r="H343" s="308"/>
      <c r="I343" s="308"/>
      <c r="J343" s="308"/>
      <c r="K343" s="308"/>
      <c r="L343" s="307"/>
      <c r="M343" s="164">
        <f>IF(A21stdlife="n/a","n/a",IF(M$3&gt;(A21stdlife+$E343),(Input!$L$163*(1+rvanilla)^0.5)-SUM($L343:L343),(Input!$L$163*(1+rvanilla)^0.5)/A21stdlife))</f>
        <v>0</v>
      </c>
      <c r="N343" s="164">
        <f>IF(A21stdlife="n/a","n/a",IF(N$3&gt;(A21stdlife+$E343),(Input!$L$163*(1+rvanilla)^0.5)-SUM($L343:M343),(Input!$L$163*(1+rvanilla)^0.5)/A21stdlife))</f>
        <v>0</v>
      </c>
      <c r="O343" s="164">
        <f>IF(A21stdlife="n/a","n/a",IF(O$3&gt;(A21stdlife+$E343),(Input!$L$163*(1+rvanilla)^0.5)-SUM($L343:N343),(Input!$L$163*(1+rvanilla)^0.5)/A21stdlife))</f>
        <v>0</v>
      </c>
      <c r="P343" s="164">
        <f>IF(A21stdlife="n/a","n/a",IF(P$3&gt;(A21stdlife+$E343),(Input!$L$163*(1+rvanilla)^0.5)-SUM($L343:O343),(Input!$L$163*(1+rvanilla)^0.5)/A21stdlife))</f>
        <v>0</v>
      </c>
      <c r="Q343" s="164">
        <f>IF(A21stdlife="n/a","n/a",IF(Q$3&gt;(A21stdlife+$E343),(Input!$L$163*(1+rvanilla)^0.5)-SUM($L343:P343),(Input!$L$163*(1+rvanilla)^0.5)/A21stdlife))</f>
        <v>0</v>
      </c>
      <c r="R343" s="164">
        <f>IF(A21stdlife="n/a","n/a",IF(R$3&gt;(A21stdlife+$E343),(Input!$L$163*(1+rvanilla)^0.5)-SUM($L343:Q343),(Input!$L$163*(1+rvanilla)^0.5)/A21stdlife))</f>
        <v>0</v>
      </c>
      <c r="S343" s="164">
        <f>IF(A21stdlife="n/a","n/a",IF(S$3&gt;(A21stdlife+$E343),(Input!$L$163*(1+rvanilla)^0.5)-SUM($L343:R343),(Input!$L$163*(1+rvanilla)^0.5)/A21stdlife))</f>
        <v>0</v>
      </c>
      <c r="T343" s="164">
        <f>IF(A21stdlife="n/a","n/a",IF(T$3&gt;(A21stdlife+$E343),(Input!$L$163*(1+rvanilla)^0.5)-SUM($L343:S343),(Input!$L$163*(1+rvanilla)^0.5)/A21stdlife))</f>
        <v>0</v>
      </c>
      <c r="U343" s="164">
        <f>IF(A21stdlife="n/a","n/a",IF(U$3&gt;(A21stdlife+$E343),(Input!$L$163*(1+rvanilla)^0.5)-SUM($L343:T343),(Input!$L$163*(1+rvanilla)^0.5)/A21stdlife))</f>
        <v>0</v>
      </c>
      <c r="V343" s="164">
        <f>IF(A21stdlife="n/a","n/a",IF(V$3&gt;(A21stdlife+$E343),(Input!$L$163*(1+rvanilla)^0.5)-SUM($L343:U343),(Input!$L$163*(1+rvanilla)^0.5)/A21stdlife))</f>
        <v>0</v>
      </c>
      <c r="W343" s="164">
        <f>IF(A21stdlife="n/a","n/a",IF(W$3&gt;(A21stdlife+$E343),(Input!$L$163*(1+rvanilla)^0.5)-SUM($L343:V343),(Input!$L$163*(1+rvanilla)^0.5)/A21stdlife))</f>
        <v>0</v>
      </c>
      <c r="X343" s="164">
        <f>IF(A21stdlife="n/a","n/a",IF(X$3&gt;(A21stdlife+$E343),(Input!$L$163*(1+rvanilla)^0.5)-SUM($L343:W343),(Input!$L$163*(1+rvanilla)^0.5)/A21stdlife))</f>
        <v>0</v>
      </c>
      <c r="Y343" s="164">
        <f>IF(A21stdlife="n/a","n/a",IF(Y$3&gt;(A21stdlife+$E343),(Input!$L$163*(1+rvanilla)^0.5)-SUM($L343:X343),(Input!$L$163*(1+rvanilla)^0.5)/A21stdlife))</f>
        <v>0</v>
      </c>
      <c r="Z343" s="164">
        <f>IF(A21stdlife="n/a","n/a",IF(Z$3&gt;(A21stdlife+$E343),(Input!$L$163*(1+rvanilla)^0.5)-SUM($L343:Y343),(Input!$L$163*(1+rvanilla)^0.5)/A21stdlife))</f>
        <v>0</v>
      </c>
      <c r="AA343" s="164">
        <f>IF(A21stdlife="n/a","n/a",IF(AA$3&gt;(A21stdlife+$E343),(Input!$L$163*(1+rvanilla)^0.5)-SUM($L343:Z343),(Input!$L$163*(1+rvanilla)^0.5)/A21stdlife))</f>
        <v>0</v>
      </c>
      <c r="AB343" s="164">
        <f>IF(A21stdlife="n/a","n/a",IF(AB$3&gt;(A21stdlife+$E343),(Input!$L$163*(1+rvanilla)^0.5)-SUM($L343:AA343),(Input!$L$163*(1+rvanilla)^0.5)/A21stdlife))</f>
        <v>0</v>
      </c>
      <c r="AC343" s="164">
        <f>IF(A21stdlife="n/a","n/a",IF(AC$3&gt;(A21stdlife+$E343),(Input!$L$163*(1+rvanilla)^0.5)-SUM($L343:AB343),(Input!$L$163*(1+rvanilla)^0.5)/A21stdlife))</f>
        <v>0</v>
      </c>
      <c r="AD343" s="164">
        <f>IF(A21stdlife="n/a","n/a",IF(AD$3&gt;(A21stdlife+$E343),(Input!$L$163*(1+rvanilla)^0.5)-SUM($L343:AC343),(Input!$L$163*(1+rvanilla)^0.5)/A21stdlife))</f>
        <v>0</v>
      </c>
      <c r="AE343" s="164">
        <f>IF(A21stdlife="n/a","n/a",IF(AE$3&gt;(A21stdlife+$E343),(Input!$L$163*(1+rvanilla)^0.5)-SUM($L343:AD343),(Input!$L$163*(1+rvanilla)^0.5)/A21stdlife))</f>
        <v>0</v>
      </c>
      <c r="AF343" s="164">
        <f>IF(A21stdlife="n/a","n/a",IF(AF$3&gt;(A21stdlife+$E343),(Input!$L$163*(1+rvanilla)^0.5)-SUM($L343:AE343),(Input!$L$163*(1+rvanilla)^0.5)/A21stdlife))</f>
        <v>0</v>
      </c>
      <c r="AG343" s="164">
        <f>IF(A21stdlife="n/a","n/a",IF(AG$3&gt;(A21stdlife+$E343),(Input!$L$163*(1+rvanilla)^0.5)-SUM($L343:AF343),(Input!$L$163*(1+rvanilla)^0.5)/A21stdlife))</f>
        <v>0</v>
      </c>
      <c r="AH343" s="164">
        <f>IF(A21stdlife="n/a","n/a",IF(AH$3&gt;(A21stdlife+$E343),(Input!$L$163*(1+rvanilla)^0.5)-SUM($L343:AG343),(Input!$L$163*(1+rvanilla)^0.5)/A21stdlife))</f>
        <v>0</v>
      </c>
      <c r="AI343" s="164">
        <f>IF(A21stdlife="n/a","n/a",IF(AI$3&gt;(A21stdlife+$E343),(Input!$L$163*(1+rvanilla)^0.5)-SUM($L343:AH343),(Input!$L$163*(1+rvanilla)^0.5)/A21stdlife))</f>
        <v>0</v>
      </c>
      <c r="AJ343" s="164">
        <f>IF(A21stdlife="n/a","n/a",IF(AJ$3&gt;(A21stdlife+$E343),(Input!$L$163*(1+rvanilla)^0.5)-SUM($L343:AI343),(Input!$L$163*(1+rvanilla)^0.5)/A21stdlife))</f>
        <v>0</v>
      </c>
      <c r="AK343" s="164">
        <f>IF(A21stdlife="n/a","n/a",IF(AK$3&gt;(A21stdlife+$E343),(Input!$L$163*(1+rvanilla)^0.5)-SUM($L343:AJ343),(Input!$L$163*(1+rvanilla)^0.5)/A21stdlife))</f>
        <v>0</v>
      </c>
      <c r="AL343" s="164">
        <f>IF(A21stdlife="n/a","n/a",IF(AL$3&gt;(A21stdlife+$E343),(Input!$L$163*(1+rvanilla)^0.5)-SUM($L343:AK343),(Input!$L$163*(1+rvanilla)^0.5)/A21stdlife))</f>
        <v>0</v>
      </c>
      <c r="AM343" s="164">
        <f>IF(A21stdlife="n/a","n/a",IF(AM$3&gt;(A21stdlife+$E343),(Input!$L$163*(1+rvanilla)^0.5)-SUM($L343:AL343),(Input!$L$163*(1+rvanilla)^0.5)/A21stdlife))</f>
        <v>0</v>
      </c>
      <c r="AN343" s="164">
        <f>IF(A21stdlife="n/a","n/a",IF(AN$3&gt;(A21stdlife+$E343),(Input!$L$163*(1+rvanilla)^0.5)-SUM($L343:AM343),(Input!$L$163*(1+rvanilla)^0.5)/A21stdlife))</f>
        <v>0</v>
      </c>
      <c r="AO343" s="164">
        <f>IF(A21stdlife="n/a","n/a",IF(AO$3&gt;(A21stdlife+$E343),(Input!$L$163*(1+rvanilla)^0.5)-SUM($L343:AN343),(Input!$L$163*(1+rvanilla)^0.5)/A21stdlife))</f>
        <v>0</v>
      </c>
      <c r="AP343" s="164">
        <f>IF(A21stdlife="n/a","n/a",IF(AP$3&gt;(A21stdlife+$E343),(Input!$L$163*(1+rvanilla)^0.5)-SUM($L343:AO343),(Input!$L$163*(1+rvanilla)^0.5)/A21stdlife))</f>
        <v>0</v>
      </c>
      <c r="AQ343" s="164">
        <f>IF(A21stdlife="n/a","n/a",IF(AQ$3&gt;(A21stdlife+$E343),(Input!$L$163*(1+rvanilla)^0.5)-SUM($L343:AP343),(Input!$L$163*(1+rvanilla)^0.5)/A21stdlife))</f>
        <v>0</v>
      </c>
      <c r="AR343" s="164">
        <f>IF(A21stdlife="n/a","n/a",IF(AR$3&gt;(A21stdlife+$E343),(Input!$L$163*(1+rvanilla)^0.5)-SUM($L343:AQ343),(Input!$L$163*(1+rvanilla)^0.5)/A21stdlife))</f>
        <v>0</v>
      </c>
      <c r="AS343" s="164">
        <f>IF(A21stdlife="n/a","n/a",IF(AS$3&gt;(A21stdlife+$E343),(Input!$L$163*(1+rvanilla)^0.5)-SUM($L343:AR343),(Input!$L$163*(1+rvanilla)^0.5)/A21stdlife))</f>
        <v>0</v>
      </c>
      <c r="AT343" s="164">
        <f>IF(A21stdlife="n/a","n/a",IF(AT$3&gt;(A21stdlife+$E343),(Input!$L$163*(1+rvanilla)^0.5)-SUM($L343:AS343),(Input!$L$163*(1+rvanilla)^0.5)/A21stdlife))</f>
        <v>0</v>
      </c>
      <c r="AU343" s="164">
        <f>IF(A21stdlife="n/a","n/a",IF(AU$3&gt;(A21stdlife+$E343),(Input!$L$163*(1+rvanilla)^0.5)-SUM($L343:AT343),(Input!$L$163*(1+rvanilla)^0.5)/A21stdlife))</f>
        <v>0</v>
      </c>
      <c r="AV343" s="164">
        <f>IF(A21stdlife="n/a","n/a",IF(AV$3&gt;(A21stdlife+$E343),(Input!$L$163*(1+rvanilla)^0.5)-SUM($L343:AU343),(Input!$L$163*(1+rvanilla)^0.5)/A21stdlife))</f>
        <v>0</v>
      </c>
      <c r="AW343" s="164">
        <f>IF(A21stdlife="n/a","n/a",IF(AW$3&gt;(A21stdlife+$E343),(Input!$L$163*(1+rvanilla)^0.5)-SUM($L343:AV343),(Input!$L$163*(1+rvanilla)^0.5)/A21stdlife))</f>
        <v>0</v>
      </c>
      <c r="AX343" s="164">
        <f>IF(A21stdlife="n/a","n/a",IF(AX$3&gt;(A21stdlife+$E343),(Input!$L$163*(1+rvanilla)^0.5)-SUM($L343:AW343),(Input!$L$163*(1+rvanilla)^0.5)/A21stdlife))</f>
        <v>0</v>
      </c>
      <c r="AY343" s="164">
        <f>IF(A21stdlife="n/a","n/a",IF(AY$3&gt;(A21stdlife+$E343),(Input!$L$163*(1+rvanilla)^0.5)-SUM($L343:AX343),(Input!$L$163*(1+rvanilla)^0.5)/A21stdlife))</f>
        <v>0</v>
      </c>
      <c r="AZ343" s="164">
        <f>IF(A21stdlife="n/a","n/a",IF(AZ$3&gt;(A21stdlife+$E343),(Input!$L$163*(1+rvanilla)^0.5)-SUM($L343:AY343),(Input!$L$163*(1+rvanilla)^0.5)/A21stdlife))</f>
        <v>0</v>
      </c>
      <c r="BA343" s="164">
        <f>IF(A21stdlife="n/a","n/a",IF(BA$3&gt;(A21stdlife+$E343),(Input!$L$163*(1+rvanilla)^0.5)-SUM($L343:AZ343),(Input!$L$163*(1+rvanilla)^0.5)/A21stdlife))</f>
        <v>0</v>
      </c>
      <c r="BB343" s="164">
        <f>IF(A21stdlife="n/a","n/a",IF(BB$3&gt;(A21stdlife+$E343),(Input!$L$163*(1+rvanilla)^0.5)-SUM($L343:BA343),(Input!$L$163*(1+rvanilla)^0.5)/A21stdlife))</f>
        <v>0</v>
      </c>
      <c r="BC343" s="164">
        <f>IF(A21stdlife="n/a","n/a",IF(BC$3&gt;(A21stdlife+$E343),(Input!$L$163*(1+rvanilla)^0.5)-SUM($L343:BB343),(Input!$L$163*(1+rvanilla)^0.5)/A21stdlife))</f>
        <v>0</v>
      </c>
      <c r="BD343" s="164">
        <f>IF(A21stdlife="n/a","n/a",IF(BD$3&gt;(A21stdlife+$E343),(Input!$L$163*(1+rvanilla)^0.5)-SUM($L343:BC343),(Input!$L$163*(1+rvanilla)^0.5)/A21stdlife))</f>
        <v>0</v>
      </c>
      <c r="BE343" s="164">
        <f>IF(A21stdlife="n/a","n/a",IF(BE$3&gt;(A21stdlife+$E343),(Input!$L$163*(1+rvanilla)^0.5)-SUM($L343:BD343),(Input!$L$163*(1+rvanilla)^0.5)/A21stdlife))</f>
        <v>0</v>
      </c>
      <c r="BF343" s="164">
        <f>IF(A21stdlife="n/a","n/a",IF(BF$3&gt;(A21stdlife+$E343),(Input!$L$163*(1+rvanilla)^0.5)-SUM($L343:BE343),(Input!$L$163*(1+rvanilla)^0.5)/A21stdlife))</f>
        <v>0</v>
      </c>
      <c r="BG343" s="164">
        <f>IF(A21stdlife="n/a","n/a",IF(BG$3&gt;(A21stdlife+$E343),(Input!$L$163*(1+rvanilla)^0.5)-SUM($L343:BF343),(Input!$L$163*(1+rvanilla)^0.5)/A21stdlife))</f>
        <v>0</v>
      </c>
      <c r="BH343" s="164">
        <f>IF(A21stdlife="n/a","n/a",IF(BH$3&gt;(A21stdlife+$E343),(Input!$L$163*(1+rvanilla)^0.5)-SUM($L343:BG343),(Input!$L$163*(1+rvanilla)^0.5)/A21stdlife))</f>
        <v>0</v>
      </c>
      <c r="BI343" s="164">
        <f>IF(A21stdlife="n/a","n/a",IF(BI$3&gt;(A21stdlife+$E343),(Input!$L$163*(1+rvanilla)^0.5)-SUM($L343:BH343),(Input!$L$163*(1+rvanilla)^0.5)/A21stdlife))</f>
        <v>0</v>
      </c>
      <c r="BJ343" s="18"/>
      <c r="BK343" s="18"/>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idden="1" outlineLevel="2">
      <c r="A344" s="18"/>
      <c r="B344" s="18"/>
      <c r="C344" s="36"/>
      <c r="D344" s="479"/>
      <c r="E344" s="283">
        <v>7</v>
      </c>
      <c r="F344" s="38"/>
      <c r="G344" s="391"/>
      <c r="H344" s="308"/>
      <c r="I344" s="308"/>
      <c r="J344" s="308"/>
      <c r="K344" s="308"/>
      <c r="L344" s="308"/>
      <c r="M344" s="307"/>
      <c r="N344" s="164">
        <f>IF(A21stdlife="n/a","n/a",IF(N$3&gt;(A21stdlife+$E344),(Input!$M$163*(1+rvanilla)^0.5)-SUM($M344:M344),(Input!$M$163*(1+rvanilla)^0.5)/A21stdlife))</f>
        <v>0</v>
      </c>
      <c r="O344" s="164">
        <f>IF(A21stdlife="n/a","n/a",IF(O$3&gt;(A21stdlife+$E344),(Input!$M$163*(1+rvanilla)^0.5)-SUM($M344:N344),(Input!$M$163*(1+rvanilla)^0.5)/A21stdlife))</f>
        <v>0</v>
      </c>
      <c r="P344" s="164">
        <f>IF(A21stdlife="n/a","n/a",IF(P$3&gt;(A21stdlife+$E344),(Input!$M$163*(1+rvanilla)^0.5)-SUM($M344:O344),(Input!$M$163*(1+rvanilla)^0.5)/A21stdlife))</f>
        <v>0</v>
      </c>
      <c r="Q344" s="164">
        <f>IF(A21stdlife="n/a","n/a",IF(Q$3&gt;(A21stdlife+$E344),(Input!$M$163*(1+rvanilla)^0.5)-SUM($M344:P344),(Input!$M$163*(1+rvanilla)^0.5)/A21stdlife))</f>
        <v>0</v>
      </c>
      <c r="R344" s="164">
        <f>IF(A21stdlife="n/a","n/a",IF(R$3&gt;(A21stdlife+$E344),(Input!$M$163*(1+rvanilla)^0.5)-SUM($M344:Q344),(Input!$M$163*(1+rvanilla)^0.5)/A21stdlife))</f>
        <v>0</v>
      </c>
      <c r="S344" s="164">
        <f>IF(A21stdlife="n/a","n/a",IF(S$3&gt;(A21stdlife+$E344),(Input!$M$163*(1+rvanilla)^0.5)-SUM($M344:R344),(Input!$M$163*(1+rvanilla)^0.5)/A21stdlife))</f>
        <v>0</v>
      </c>
      <c r="T344" s="164">
        <f>IF(A21stdlife="n/a","n/a",IF(T$3&gt;(A21stdlife+$E344),(Input!$M$163*(1+rvanilla)^0.5)-SUM($M344:S344),(Input!$M$163*(1+rvanilla)^0.5)/A21stdlife))</f>
        <v>0</v>
      </c>
      <c r="U344" s="164">
        <f>IF(A21stdlife="n/a","n/a",IF(U$3&gt;(A21stdlife+$E344),(Input!$M$163*(1+rvanilla)^0.5)-SUM($M344:T344),(Input!$M$163*(1+rvanilla)^0.5)/A21stdlife))</f>
        <v>0</v>
      </c>
      <c r="V344" s="164">
        <f>IF(A21stdlife="n/a","n/a",IF(V$3&gt;(A21stdlife+$E344),(Input!$M$163*(1+rvanilla)^0.5)-SUM($M344:U344),(Input!$M$163*(1+rvanilla)^0.5)/A21stdlife))</f>
        <v>0</v>
      </c>
      <c r="W344" s="164">
        <f>IF(A21stdlife="n/a","n/a",IF(W$3&gt;(A21stdlife+$E344),(Input!$M$163*(1+rvanilla)^0.5)-SUM($M344:V344),(Input!$M$163*(1+rvanilla)^0.5)/A21stdlife))</f>
        <v>0</v>
      </c>
      <c r="X344" s="164">
        <f>IF(A21stdlife="n/a","n/a",IF(X$3&gt;(A21stdlife+$E344),(Input!$M$163*(1+rvanilla)^0.5)-SUM($M344:W344),(Input!$M$163*(1+rvanilla)^0.5)/A21stdlife))</f>
        <v>0</v>
      </c>
      <c r="Y344" s="164">
        <f>IF(A21stdlife="n/a","n/a",IF(Y$3&gt;(A21stdlife+$E344),(Input!$M$163*(1+rvanilla)^0.5)-SUM($M344:X344),(Input!$M$163*(1+rvanilla)^0.5)/A21stdlife))</f>
        <v>0</v>
      </c>
      <c r="Z344" s="164">
        <f>IF(A21stdlife="n/a","n/a",IF(Z$3&gt;(A21stdlife+$E344),(Input!$M$163*(1+rvanilla)^0.5)-SUM($M344:Y344),(Input!$M$163*(1+rvanilla)^0.5)/A21stdlife))</f>
        <v>0</v>
      </c>
      <c r="AA344" s="164">
        <f>IF(A21stdlife="n/a","n/a",IF(AA$3&gt;(A21stdlife+$E344),(Input!$M$163*(1+rvanilla)^0.5)-SUM($M344:Z344),(Input!$M$163*(1+rvanilla)^0.5)/A21stdlife))</f>
        <v>0</v>
      </c>
      <c r="AB344" s="164">
        <f>IF(A21stdlife="n/a","n/a",IF(AB$3&gt;(A21stdlife+$E344),(Input!$M$163*(1+rvanilla)^0.5)-SUM($M344:AA344),(Input!$M$163*(1+rvanilla)^0.5)/A21stdlife))</f>
        <v>0</v>
      </c>
      <c r="AC344" s="164">
        <f>IF(A21stdlife="n/a","n/a",IF(AC$3&gt;(A21stdlife+$E344),(Input!$M$163*(1+rvanilla)^0.5)-SUM($M344:AB344),(Input!$M$163*(1+rvanilla)^0.5)/A21stdlife))</f>
        <v>0</v>
      </c>
      <c r="AD344" s="164">
        <f>IF(A21stdlife="n/a","n/a",IF(AD$3&gt;(A21stdlife+$E344),(Input!$M$163*(1+rvanilla)^0.5)-SUM($M344:AC344),(Input!$M$163*(1+rvanilla)^0.5)/A21stdlife))</f>
        <v>0</v>
      </c>
      <c r="AE344" s="164">
        <f>IF(A21stdlife="n/a","n/a",IF(AE$3&gt;(A21stdlife+$E344),(Input!$M$163*(1+rvanilla)^0.5)-SUM($M344:AD344),(Input!$M$163*(1+rvanilla)^0.5)/A21stdlife))</f>
        <v>0</v>
      </c>
      <c r="AF344" s="164">
        <f>IF(A21stdlife="n/a","n/a",IF(AF$3&gt;(A21stdlife+$E344),(Input!$M$163*(1+rvanilla)^0.5)-SUM($M344:AE344),(Input!$M$163*(1+rvanilla)^0.5)/A21stdlife))</f>
        <v>0</v>
      </c>
      <c r="AG344" s="164">
        <f>IF(A21stdlife="n/a","n/a",IF(AG$3&gt;(A21stdlife+$E344),(Input!$M$163*(1+rvanilla)^0.5)-SUM($M344:AF344),(Input!$M$163*(1+rvanilla)^0.5)/A21stdlife))</f>
        <v>0</v>
      </c>
      <c r="AH344" s="164">
        <f>IF(A21stdlife="n/a","n/a",IF(AH$3&gt;(A21stdlife+$E344),(Input!$M$163*(1+rvanilla)^0.5)-SUM($M344:AG344),(Input!$M$163*(1+rvanilla)^0.5)/A21stdlife))</f>
        <v>0</v>
      </c>
      <c r="AI344" s="164">
        <f>IF(A21stdlife="n/a","n/a",IF(AI$3&gt;(A21stdlife+$E344),(Input!$M$163*(1+rvanilla)^0.5)-SUM($M344:AH344),(Input!$M$163*(1+rvanilla)^0.5)/A21stdlife))</f>
        <v>0</v>
      </c>
      <c r="AJ344" s="164">
        <f>IF(A21stdlife="n/a","n/a",IF(AJ$3&gt;(A21stdlife+$E344),(Input!$M$163*(1+rvanilla)^0.5)-SUM($M344:AI344),(Input!$M$163*(1+rvanilla)^0.5)/A21stdlife))</f>
        <v>0</v>
      </c>
      <c r="AK344" s="164">
        <f>IF(A21stdlife="n/a","n/a",IF(AK$3&gt;(A21stdlife+$E344),(Input!$M$163*(1+rvanilla)^0.5)-SUM($M344:AJ344),(Input!$M$163*(1+rvanilla)^0.5)/A21stdlife))</f>
        <v>0</v>
      </c>
      <c r="AL344" s="164">
        <f>IF(A21stdlife="n/a","n/a",IF(AL$3&gt;(A21stdlife+$E344),(Input!$M$163*(1+rvanilla)^0.5)-SUM($M344:AK344),(Input!$M$163*(1+rvanilla)^0.5)/A21stdlife))</f>
        <v>0</v>
      </c>
      <c r="AM344" s="164">
        <f>IF(A21stdlife="n/a","n/a",IF(AM$3&gt;(A21stdlife+$E344),(Input!$M$163*(1+rvanilla)^0.5)-SUM($M344:AL344),(Input!$M$163*(1+rvanilla)^0.5)/A21stdlife))</f>
        <v>0</v>
      </c>
      <c r="AN344" s="164">
        <f>IF(A21stdlife="n/a","n/a",IF(AN$3&gt;(A21stdlife+$E344),(Input!$M$163*(1+rvanilla)^0.5)-SUM($M344:AM344),(Input!$M$163*(1+rvanilla)^0.5)/A21stdlife))</f>
        <v>0</v>
      </c>
      <c r="AO344" s="164">
        <f>IF(A21stdlife="n/a","n/a",IF(AO$3&gt;(A21stdlife+$E344),(Input!$M$163*(1+rvanilla)^0.5)-SUM($M344:AN344),(Input!$M$163*(1+rvanilla)^0.5)/A21stdlife))</f>
        <v>0</v>
      </c>
      <c r="AP344" s="164">
        <f>IF(A21stdlife="n/a","n/a",IF(AP$3&gt;(A21stdlife+$E344),(Input!$M$163*(1+rvanilla)^0.5)-SUM($M344:AO344),(Input!$M$163*(1+rvanilla)^0.5)/A21stdlife))</f>
        <v>0</v>
      </c>
      <c r="AQ344" s="164">
        <f>IF(A21stdlife="n/a","n/a",IF(AQ$3&gt;(A21stdlife+$E344),(Input!$M$163*(1+rvanilla)^0.5)-SUM($M344:AP344),(Input!$M$163*(1+rvanilla)^0.5)/A21stdlife))</f>
        <v>0</v>
      </c>
      <c r="AR344" s="164">
        <f>IF(A21stdlife="n/a","n/a",IF(AR$3&gt;(A21stdlife+$E344),(Input!$M$163*(1+rvanilla)^0.5)-SUM($M344:AQ344),(Input!$M$163*(1+rvanilla)^0.5)/A21stdlife))</f>
        <v>0</v>
      </c>
      <c r="AS344" s="164">
        <f>IF(A21stdlife="n/a","n/a",IF(AS$3&gt;(A21stdlife+$E344),(Input!$M$163*(1+rvanilla)^0.5)-SUM($M344:AR344),(Input!$M$163*(1+rvanilla)^0.5)/A21stdlife))</f>
        <v>0</v>
      </c>
      <c r="AT344" s="164">
        <f>IF(A21stdlife="n/a","n/a",IF(AT$3&gt;(A21stdlife+$E344),(Input!$M$163*(1+rvanilla)^0.5)-SUM($M344:AS344),(Input!$M$163*(1+rvanilla)^0.5)/A21stdlife))</f>
        <v>0</v>
      </c>
      <c r="AU344" s="164">
        <f>IF(A21stdlife="n/a","n/a",IF(AU$3&gt;(A21stdlife+$E344),(Input!$M$163*(1+rvanilla)^0.5)-SUM($M344:AT344),(Input!$M$163*(1+rvanilla)^0.5)/A21stdlife))</f>
        <v>0</v>
      </c>
      <c r="AV344" s="164">
        <f>IF(A21stdlife="n/a","n/a",IF(AV$3&gt;(A21stdlife+$E344),(Input!$M$163*(1+rvanilla)^0.5)-SUM($M344:AU344),(Input!$M$163*(1+rvanilla)^0.5)/A21stdlife))</f>
        <v>0</v>
      </c>
      <c r="AW344" s="164">
        <f>IF(A21stdlife="n/a","n/a",IF(AW$3&gt;(A21stdlife+$E344),(Input!$M$163*(1+rvanilla)^0.5)-SUM($M344:AV344),(Input!$M$163*(1+rvanilla)^0.5)/A21stdlife))</f>
        <v>0</v>
      </c>
      <c r="AX344" s="164">
        <f>IF(A21stdlife="n/a","n/a",IF(AX$3&gt;(A21stdlife+$E344),(Input!$M$163*(1+rvanilla)^0.5)-SUM($M344:AW344),(Input!$M$163*(1+rvanilla)^0.5)/A21stdlife))</f>
        <v>0</v>
      </c>
      <c r="AY344" s="164">
        <f>IF(A21stdlife="n/a","n/a",IF(AY$3&gt;(A21stdlife+$E344),(Input!$M$163*(1+rvanilla)^0.5)-SUM($M344:AX344),(Input!$M$163*(1+rvanilla)^0.5)/A21stdlife))</f>
        <v>0</v>
      </c>
      <c r="AZ344" s="164">
        <f>IF(A21stdlife="n/a","n/a",IF(AZ$3&gt;(A21stdlife+$E344),(Input!$M$163*(1+rvanilla)^0.5)-SUM($M344:AY344),(Input!$M$163*(1+rvanilla)^0.5)/A21stdlife))</f>
        <v>0</v>
      </c>
      <c r="BA344" s="164">
        <f>IF(A21stdlife="n/a","n/a",IF(BA$3&gt;(A21stdlife+$E344),(Input!$M$163*(1+rvanilla)^0.5)-SUM($M344:AZ344),(Input!$M$163*(1+rvanilla)^0.5)/A21stdlife))</f>
        <v>0</v>
      </c>
      <c r="BB344" s="164">
        <f>IF(A21stdlife="n/a","n/a",IF(BB$3&gt;(A21stdlife+$E344),(Input!$M$163*(1+rvanilla)^0.5)-SUM($M344:BA344),(Input!$M$163*(1+rvanilla)^0.5)/A21stdlife))</f>
        <v>0</v>
      </c>
      <c r="BC344" s="164">
        <f>IF(A21stdlife="n/a","n/a",IF(BC$3&gt;(A21stdlife+$E344),(Input!$M$163*(1+rvanilla)^0.5)-SUM($M344:BB344),(Input!$M$163*(1+rvanilla)^0.5)/A21stdlife))</f>
        <v>0</v>
      </c>
      <c r="BD344" s="164">
        <f>IF(A21stdlife="n/a","n/a",IF(BD$3&gt;(A21stdlife+$E344),(Input!$M$163*(1+rvanilla)^0.5)-SUM($M344:BC344),(Input!$M$163*(1+rvanilla)^0.5)/A21stdlife))</f>
        <v>0</v>
      </c>
      <c r="BE344" s="164">
        <f>IF(A21stdlife="n/a","n/a",IF(BE$3&gt;(A21stdlife+$E344),(Input!$M$163*(1+rvanilla)^0.5)-SUM($M344:BD344),(Input!$M$163*(1+rvanilla)^0.5)/A21stdlife))</f>
        <v>0</v>
      </c>
      <c r="BF344" s="164">
        <f>IF(A21stdlife="n/a","n/a",IF(BF$3&gt;(A21stdlife+$E344),(Input!$M$163*(1+rvanilla)^0.5)-SUM($M344:BE344),(Input!$M$163*(1+rvanilla)^0.5)/A21stdlife))</f>
        <v>0</v>
      </c>
      <c r="BG344" s="164">
        <f>IF(A21stdlife="n/a","n/a",IF(BG$3&gt;(A21stdlife+$E344),(Input!$M$163*(1+rvanilla)^0.5)-SUM($M344:BF344),(Input!$M$163*(1+rvanilla)^0.5)/A21stdlife))</f>
        <v>0</v>
      </c>
      <c r="BH344" s="164">
        <f>IF(A21stdlife="n/a","n/a",IF(BH$3&gt;(A21stdlife+$E344),(Input!$M$163*(1+rvanilla)^0.5)-SUM($M344:BG344),(Input!$M$163*(1+rvanilla)^0.5)/A21stdlife))</f>
        <v>0</v>
      </c>
      <c r="BI344" s="164">
        <f>IF(A21stdlife="n/a","n/a",IF(BI$3&gt;(A21stdlife+$E344),(Input!$M$163*(1+rvanilla)^0.5)-SUM($M344:BH344),(Input!$M$163*(1+rvanilla)^0.5)/A21stdlife))</f>
        <v>0</v>
      </c>
      <c r="BJ344" s="18"/>
      <c r="BK344" s="18"/>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idden="1" outlineLevel="2">
      <c r="A345" s="18"/>
      <c r="B345" s="18"/>
      <c r="C345" s="36"/>
      <c r="D345" s="479"/>
      <c r="E345" s="283">
        <v>8</v>
      </c>
      <c r="F345" s="38"/>
      <c r="G345" s="391"/>
      <c r="H345" s="308"/>
      <c r="I345" s="308"/>
      <c r="J345" s="308"/>
      <c r="K345" s="308"/>
      <c r="L345" s="308"/>
      <c r="M345" s="308"/>
      <c r="N345" s="307"/>
      <c r="O345" s="164">
        <f>IF(A21stdlife="n/a","n/a",IF(O$3&gt;(A21stdlife+$E345),(Input!$N$163*(1+rvanilla)^0.5)-SUM($N345:N345),(Input!$N$163*(1+rvanilla)^0.5)/A21stdlife))</f>
        <v>0</v>
      </c>
      <c r="P345" s="164">
        <f>IF(A21stdlife="n/a","n/a",IF(P$3&gt;(A21stdlife+$E345),(Input!$N$163*(1+rvanilla)^0.5)-SUM($N345:O345),(Input!$N$163*(1+rvanilla)^0.5)/A21stdlife))</f>
        <v>0</v>
      </c>
      <c r="Q345" s="164">
        <f>IF(A21stdlife="n/a","n/a",IF(Q$3&gt;(A21stdlife+$E345),(Input!$N$163*(1+rvanilla)^0.5)-SUM($N345:P345),(Input!$N$163*(1+rvanilla)^0.5)/A21stdlife))</f>
        <v>0</v>
      </c>
      <c r="R345" s="164">
        <f>IF(A21stdlife="n/a","n/a",IF(R$3&gt;(A21stdlife+$E345),(Input!$N$163*(1+rvanilla)^0.5)-SUM($N345:Q345),(Input!$N$163*(1+rvanilla)^0.5)/A21stdlife))</f>
        <v>0</v>
      </c>
      <c r="S345" s="164">
        <f>IF(A21stdlife="n/a","n/a",IF(S$3&gt;(A21stdlife+$E345),(Input!$N$163*(1+rvanilla)^0.5)-SUM($N345:R345),(Input!$N$163*(1+rvanilla)^0.5)/A21stdlife))</f>
        <v>0</v>
      </c>
      <c r="T345" s="164">
        <f>IF(A21stdlife="n/a","n/a",IF(T$3&gt;(A21stdlife+$E345),(Input!$N$163*(1+rvanilla)^0.5)-SUM($N345:S345),(Input!$N$163*(1+rvanilla)^0.5)/A21stdlife))</f>
        <v>0</v>
      </c>
      <c r="U345" s="164">
        <f>IF(A21stdlife="n/a","n/a",IF(U$3&gt;(A21stdlife+$E345),(Input!$N$163*(1+rvanilla)^0.5)-SUM($N345:T345),(Input!$N$163*(1+rvanilla)^0.5)/A21stdlife))</f>
        <v>0</v>
      </c>
      <c r="V345" s="164">
        <f>IF(A21stdlife="n/a","n/a",IF(V$3&gt;(A21stdlife+$E345),(Input!$N$163*(1+rvanilla)^0.5)-SUM($N345:U345),(Input!$N$163*(1+rvanilla)^0.5)/A21stdlife))</f>
        <v>0</v>
      </c>
      <c r="W345" s="164">
        <f>IF(A21stdlife="n/a","n/a",IF(W$3&gt;(A21stdlife+$E345),(Input!$N$163*(1+rvanilla)^0.5)-SUM($N345:V345),(Input!$N$163*(1+rvanilla)^0.5)/A21stdlife))</f>
        <v>0</v>
      </c>
      <c r="X345" s="164">
        <f>IF(A21stdlife="n/a","n/a",IF(X$3&gt;(A21stdlife+$E345),(Input!$N$163*(1+rvanilla)^0.5)-SUM($N345:W345),(Input!$N$163*(1+rvanilla)^0.5)/A21stdlife))</f>
        <v>0</v>
      </c>
      <c r="Y345" s="164">
        <f>IF(A21stdlife="n/a","n/a",IF(Y$3&gt;(A21stdlife+$E345),(Input!$N$163*(1+rvanilla)^0.5)-SUM($N345:X345),(Input!$N$163*(1+rvanilla)^0.5)/A21stdlife))</f>
        <v>0</v>
      </c>
      <c r="Z345" s="164">
        <f>IF(A21stdlife="n/a","n/a",IF(Z$3&gt;(A21stdlife+$E345),(Input!$N$163*(1+rvanilla)^0.5)-SUM($N345:Y345),(Input!$N$163*(1+rvanilla)^0.5)/A21stdlife))</f>
        <v>0</v>
      </c>
      <c r="AA345" s="164">
        <f>IF(A21stdlife="n/a","n/a",IF(AA$3&gt;(A21stdlife+$E345),(Input!$N$163*(1+rvanilla)^0.5)-SUM($N345:Z345),(Input!$N$163*(1+rvanilla)^0.5)/A21stdlife))</f>
        <v>0</v>
      </c>
      <c r="AB345" s="164">
        <f>IF(A21stdlife="n/a","n/a",IF(AB$3&gt;(A21stdlife+$E345),(Input!$N$163*(1+rvanilla)^0.5)-SUM($N345:AA345),(Input!$N$163*(1+rvanilla)^0.5)/A21stdlife))</f>
        <v>0</v>
      </c>
      <c r="AC345" s="164">
        <f>IF(A21stdlife="n/a","n/a",IF(AC$3&gt;(A21stdlife+$E345),(Input!$N$163*(1+rvanilla)^0.5)-SUM($N345:AB345),(Input!$N$163*(1+rvanilla)^0.5)/A21stdlife))</f>
        <v>0</v>
      </c>
      <c r="AD345" s="164">
        <f>IF(A21stdlife="n/a","n/a",IF(AD$3&gt;(A21stdlife+$E345),(Input!$N$163*(1+rvanilla)^0.5)-SUM($N345:AC345),(Input!$N$163*(1+rvanilla)^0.5)/A21stdlife))</f>
        <v>0</v>
      </c>
      <c r="AE345" s="164">
        <f>IF(A21stdlife="n/a","n/a",IF(AE$3&gt;(A21stdlife+$E345),(Input!$N$163*(1+rvanilla)^0.5)-SUM($N345:AD345),(Input!$N$163*(1+rvanilla)^0.5)/A21stdlife))</f>
        <v>0</v>
      </c>
      <c r="AF345" s="164">
        <f>IF(A21stdlife="n/a","n/a",IF(AF$3&gt;(A21stdlife+$E345),(Input!$N$163*(1+rvanilla)^0.5)-SUM($N345:AE345),(Input!$N$163*(1+rvanilla)^0.5)/A21stdlife))</f>
        <v>0</v>
      </c>
      <c r="AG345" s="164">
        <f>IF(A21stdlife="n/a","n/a",IF(AG$3&gt;(A21stdlife+$E345),(Input!$N$163*(1+rvanilla)^0.5)-SUM($N345:AF345),(Input!$N$163*(1+rvanilla)^0.5)/A21stdlife))</f>
        <v>0</v>
      </c>
      <c r="AH345" s="164">
        <f>IF(A21stdlife="n/a","n/a",IF(AH$3&gt;(A21stdlife+$E345),(Input!$N$163*(1+rvanilla)^0.5)-SUM($N345:AG345),(Input!$N$163*(1+rvanilla)^0.5)/A21stdlife))</f>
        <v>0</v>
      </c>
      <c r="AI345" s="164">
        <f>IF(A21stdlife="n/a","n/a",IF(AI$3&gt;(A21stdlife+$E345),(Input!$N$163*(1+rvanilla)^0.5)-SUM($N345:AH345),(Input!$N$163*(1+rvanilla)^0.5)/A21stdlife))</f>
        <v>0</v>
      </c>
      <c r="AJ345" s="164">
        <f>IF(A21stdlife="n/a","n/a",IF(AJ$3&gt;(A21stdlife+$E345),(Input!$N$163*(1+rvanilla)^0.5)-SUM($N345:AI345),(Input!$N$163*(1+rvanilla)^0.5)/A21stdlife))</f>
        <v>0</v>
      </c>
      <c r="AK345" s="164">
        <f>IF(A21stdlife="n/a","n/a",IF(AK$3&gt;(A21stdlife+$E345),(Input!$N$163*(1+rvanilla)^0.5)-SUM($N345:AJ345),(Input!$N$163*(1+rvanilla)^0.5)/A21stdlife))</f>
        <v>0</v>
      </c>
      <c r="AL345" s="164">
        <f>IF(A21stdlife="n/a","n/a",IF(AL$3&gt;(A21stdlife+$E345),(Input!$N$163*(1+rvanilla)^0.5)-SUM($N345:AK345),(Input!$N$163*(1+rvanilla)^0.5)/A21stdlife))</f>
        <v>0</v>
      </c>
      <c r="AM345" s="164">
        <f>IF(A21stdlife="n/a","n/a",IF(AM$3&gt;(A21stdlife+$E345),(Input!$N$163*(1+rvanilla)^0.5)-SUM($N345:AL345),(Input!$N$163*(1+rvanilla)^0.5)/A21stdlife))</f>
        <v>0</v>
      </c>
      <c r="AN345" s="164">
        <f>IF(A21stdlife="n/a","n/a",IF(AN$3&gt;(A21stdlife+$E345),(Input!$N$163*(1+rvanilla)^0.5)-SUM($N345:AM345),(Input!$N$163*(1+rvanilla)^0.5)/A21stdlife))</f>
        <v>0</v>
      </c>
      <c r="AO345" s="164">
        <f>IF(A21stdlife="n/a","n/a",IF(AO$3&gt;(A21stdlife+$E345),(Input!$N$163*(1+rvanilla)^0.5)-SUM($N345:AN345),(Input!$N$163*(1+rvanilla)^0.5)/A21stdlife))</f>
        <v>0</v>
      </c>
      <c r="AP345" s="164">
        <f>IF(A21stdlife="n/a","n/a",IF(AP$3&gt;(A21stdlife+$E345),(Input!$N$163*(1+rvanilla)^0.5)-SUM($N345:AO345),(Input!$N$163*(1+rvanilla)^0.5)/A21stdlife))</f>
        <v>0</v>
      </c>
      <c r="AQ345" s="164">
        <f>IF(A21stdlife="n/a","n/a",IF(AQ$3&gt;(A21stdlife+$E345),(Input!$N$163*(1+rvanilla)^0.5)-SUM($N345:AP345),(Input!$N$163*(1+rvanilla)^0.5)/A21stdlife))</f>
        <v>0</v>
      </c>
      <c r="AR345" s="164">
        <f>IF(A21stdlife="n/a","n/a",IF(AR$3&gt;(A21stdlife+$E345),(Input!$N$163*(1+rvanilla)^0.5)-SUM($N345:AQ345),(Input!$N$163*(1+rvanilla)^0.5)/A21stdlife))</f>
        <v>0</v>
      </c>
      <c r="AS345" s="164">
        <f>IF(A21stdlife="n/a","n/a",IF(AS$3&gt;(A21stdlife+$E345),(Input!$N$163*(1+rvanilla)^0.5)-SUM($N345:AR345),(Input!$N$163*(1+rvanilla)^0.5)/A21stdlife))</f>
        <v>0</v>
      </c>
      <c r="AT345" s="164">
        <f>IF(A21stdlife="n/a","n/a",IF(AT$3&gt;(A21stdlife+$E345),(Input!$N$163*(1+rvanilla)^0.5)-SUM($N345:AS345),(Input!$N$163*(1+rvanilla)^0.5)/A21stdlife))</f>
        <v>0</v>
      </c>
      <c r="AU345" s="164">
        <f>IF(A21stdlife="n/a","n/a",IF(AU$3&gt;(A21stdlife+$E345),(Input!$N$163*(1+rvanilla)^0.5)-SUM($N345:AT345),(Input!$N$163*(1+rvanilla)^0.5)/A21stdlife))</f>
        <v>0</v>
      </c>
      <c r="AV345" s="164">
        <f>IF(A21stdlife="n/a","n/a",IF(AV$3&gt;(A21stdlife+$E345),(Input!$N$163*(1+rvanilla)^0.5)-SUM($N345:AU345),(Input!$N$163*(1+rvanilla)^0.5)/A21stdlife))</f>
        <v>0</v>
      </c>
      <c r="AW345" s="164">
        <f>IF(A21stdlife="n/a","n/a",IF(AW$3&gt;(A21stdlife+$E345),(Input!$N$163*(1+rvanilla)^0.5)-SUM($N345:AV345),(Input!$N$163*(1+rvanilla)^0.5)/A21stdlife))</f>
        <v>0</v>
      </c>
      <c r="AX345" s="164">
        <f>IF(A21stdlife="n/a","n/a",IF(AX$3&gt;(A21stdlife+$E345),(Input!$N$163*(1+rvanilla)^0.5)-SUM($N345:AW345),(Input!$N$163*(1+rvanilla)^0.5)/A21stdlife))</f>
        <v>0</v>
      </c>
      <c r="AY345" s="164">
        <f>IF(A21stdlife="n/a","n/a",IF(AY$3&gt;(A21stdlife+$E345),(Input!$N$163*(1+rvanilla)^0.5)-SUM($N345:AX345),(Input!$N$163*(1+rvanilla)^0.5)/A21stdlife))</f>
        <v>0</v>
      </c>
      <c r="AZ345" s="164">
        <f>IF(A21stdlife="n/a","n/a",IF(AZ$3&gt;(A21stdlife+$E345),(Input!$N$163*(1+rvanilla)^0.5)-SUM($N345:AY345),(Input!$N$163*(1+rvanilla)^0.5)/A21stdlife))</f>
        <v>0</v>
      </c>
      <c r="BA345" s="164">
        <f>IF(A21stdlife="n/a","n/a",IF(BA$3&gt;(A21stdlife+$E345),(Input!$N$163*(1+rvanilla)^0.5)-SUM($N345:AZ345),(Input!$N$163*(1+rvanilla)^0.5)/A21stdlife))</f>
        <v>0</v>
      </c>
      <c r="BB345" s="164">
        <f>IF(A21stdlife="n/a","n/a",IF(BB$3&gt;(A21stdlife+$E345),(Input!$N$163*(1+rvanilla)^0.5)-SUM($N345:BA345),(Input!$N$163*(1+rvanilla)^0.5)/A21stdlife))</f>
        <v>0</v>
      </c>
      <c r="BC345" s="164">
        <f>IF(A21stdlife="n/a","n/a",IF(BC$3&gt;(A21stdlife+$E345),(Input!$N$163*(1+rvanilla)^0.5)-SUM($N345:BB345),(Input!$N$163*(1+rvanilla)^0.5)/A21stdlife))</f>
        <v>0</v>
      </c>
      <c r="BD345" s="164">
        <f>IF(A21stdlife="n/a","n/a",IF(BD$3&gt;(A21stdlife+$E345),(Input!$N$163*(1+rvanilla)^0.5)-SUM($N345:BC345),(Input!$N$163*(1+rvanilla)^0.5)/A21stdlife))</f>
        <v>0</v>
      </c>
      <c r="BE345" s="164">
        <f>IF(A21stdlife="n/a","n/a",IF(BE$3&gt;(A21stdlife+$E345),(Input!$N$163*(1+rvanilla)^0.5)-SUM($N345:BD345),(Input!$N$163*(1+rvanilla)^0.5)/A21stdlife))</f>
        <v>0</v>
      </c>
      <c r="BF345" s="164">
        <f>IF(A21stdlife="n/a","n/a",IF(BF$3&gt;(A21stdlife+$E345),(Input!$N$163*(1+rvanilla)^0.5)-SUM($N345:BE345),(Input!$N$163*(1+rvanilla)^0.5)/A21stdlife))</f>
        <v>0</v>
      </c>
      <c r="BG345" s="164">
        <f>IF(A21stdlife="n/a","n/a",IF(BG$3&gt;(A21stdlife+$E345),(Input!$N$163*(1+rvanilla)^0.5)-SUM($N345:BF345),(Input!$N$163*(1+rvanilla)^0.5)/A21stdlife))</f>
        <v>0</v>
      </c>
      <c r="BH345" s="164">
        <f>IF(A21stdlife="n/a","n/a",IF(BH$3&gt;(A21stdlife+$E345),(Input!$N$163*(1+rvanilla)^0.5)-SUM($N345:BG345),(Input!$N$163*(1+rvanilla)^0.5)/A21stdlife))</f>
        <v>0</v>
      </c>
      <c r="BI345" s="164">
        <f>IF(A21stdlife="n/a","n/a",IF(BI$3&gt;(A21stdlife+$E345),(Input!$N$163*(1+rvanilla)^0.5)-SUM($N345:BH345),(Input!$N$163*(1+rvanilla)^0.5)/A21stdlife))</f>
        <v>0</v>
      </c>
      <c r="BJ345" s="18"/>
      <c r="BK345" s="18"/>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idden="1" outlineLevel="2">
      <c r="A346" s="18"/>
      <c r="B346" s="18"/>
      <c r="C346" s="36"/>
      <c r="D346" s="479"/>
      <c r="E346" s="283">
        <v>9</v>
      </c>
      <c r="F346" s="38"/>
      <c r="G346" s="391"/>
      <c r="H346" s="308"/>
      <c r="I346" s="308"/>
      <c r="J346" s="308"/>
      <c r="K346" s="308"/>
      <c r="L346" s="308"/>
      <c r="M346" s="308"/>
      <c r="N346" s="308"/>
      <c r="O346" s="307"/>
      <c r="P346" s="164">
        <f>IF(A21stdlife="n/a","n/a",IF(P$3&gt;(A21stdlife+$E346),(Input!$O$163*(1+rvanilla)^0.5)-SUM($O346:O346),(Input!$O$163*(1+rvanilla)^0.5)/A21stdlife))</f>
        <v>0</v>
      </c>
      <c r="Q346" s="164">
        <f>IF(A21stdlife="n/a","n/a",IF(Q$3&gt;(A21stdlife+$E346),(Input!$O$163*(1+rvanilla)^0.5)-SUM($O346:P346),(Input!$O$163*(1+rvanilla)^0.5)/A21stdlife))</f>
        <v>0</v>
      </c>
      <c r="R346" s="164">
        <f>IF(A21stdlife="n/a","n/a",IF(R$3&gt;(A21stdlife+$E346),(Input!$O$163*(1+rvanilla)^0.5)-SUM($O346:Q346),(Input!$O$163*(1+rvanilla)^0.5)/A21stdlife))</f>
        <v>0</v>
      </c>
      <c r="S346" s="164">
        <f>IF(A21stdlife="n/a","n/a",IF(S$3&gt;(A21stdlife+$E346),(Input!$O$163*(1+rvanilla)^0.5)-SUM($O346:R346),(Input!$O$163*(1+rvanilla)^0.5)/A21stdlife))</f>
        <v>0</v>
      </c>
      <c r="T346" s="164">
        <f>IF(A21stdlife="n/a","n/a",IF(T$3&gt;(A21stdlife+$E346),(Input!$O$163*(1+rvanilla)^0.5)-SUM($O346:S346),(Input!$O$163*(1+rvanilla)^0.5)/A21stdlife))</f>
        <v>0</v>
      </c>
      <c r="U346" s="164">
        <f>IF(A21stdlife="n/a","n/a",IF(U$3&gt;(A21stdlife+$E346),(Input!$O$163*(1+rvanilla)^0.5)-SUM($O346:T346),(Input!$O$163*(1+rvanilla)^0.5)/A21stdlife))</f>
        <v>0</v>
      </c>
      <c r="V346" s="164">
        <f>IF(A21stdlife="n/a","n/a",IF(V$3&gt;(A21stdlife+$E346),(Input!$O$163*(1+rvanilla)^0.5)-SUM($O346:U346),(Input!$O$163*(1+rvanilla)^0.5)/A21stdlife))</f>
        <v>0</v>
      </c>
      <c r="W346" s="164">
        <f>IF(A21stdlife="n/a","n/a",IF(W$3&gt;(A21stdlife+$E346),(Input!$O$163*(1+rvanilla)^0.5)-SUM($O346:V346),(Input!$O$163*(1+rvanilla)^0.5)/A21stdlife))</f>
        <v>0</v>
      </c>
      <c r="X346" s="164">
        <f>IF(A21stdlife="n/a","n/a",IF(X$3&gt;(A21stdlife+$E346),(Input!$O$163*(1+rvanilla)^0.5)-SUM($O346:W346),(Input!$O$163*(1+rvanilla)^0.5)/A21stdlife))</f>
        <v>0</v>
      </c>
      <c r="Y346" s="164">
        <f>IF(A21stdlife="n/a","n/a",IF(Y$3&gt;(A21stdlife+$E346),(Input!$O$163*(1+rvanilla)^0.5)-SUM($O346:X346),(Input!$O$163*(1+rvanilla)^0.5)/A21stdlife))</f>
        <v>0</v>
      </c>
      <c r="Z346" s="164">
        <f>IF(A21stdlife="n/a","n/a",IF(Z$3&gt;(A21stdlife+$E346),(Input!$O$163*(1+rvanilla)^0.5)-SUM($O346:Y346),(Input!$O$163*(1+rvanilla)^0.5)/A21stdlife))</f>
        <v>0</v>
      </c>
      <c r="AA346" s="164">
        <f>IF(A21stdlife="n/a","n/a",IF(AA$3&gt;(A21stdlife+$E346),(Input!$O$163*(1+rvanilla)^0.5)-SUM($O346:Z346),(Input!$O$163*(1+rvanilla)^0.5)/A21stdlife))</f>
        <v>0</v>
      </c>
      <c r="AB346" s="164">
        <f>IF(A21stdlife="n/a","n/a",IF(AB$3&gt;(A21stdlife+$E346),(Input!$O$163*(1+rvanilla)^0.5)-SUM($O346:AA346),(Input!$O$163*(1+rvanilla)^0.5)/A21stdlife))</f>
        <v>0</v>
      </c>
      <c r="AC346" s="164">
        <f>IF(A21stdlife="n/a","n/a",IF(AC$3&gt;(A21stdlife+$E346),(Input!$O$163*(1+rvanilla)^0.5)-SUM($O346:AB346),(Input!$O$163*(1+rvanilla)^0.5)/A21stdlife))</f>
        <v>0</v>
      </c>
      <c r="AD346" s="164">
        <f>IF(A21stdlife="n/a","n/a",IF(AD$3&gt;(A21stdlife+$E346),(Input!$O$163*(1+rvanilla)^0.5)-SUM($O346:AC346),(Input!$O$163*(1+rvanilla)^0.5)/A21stdlife))</f>
        <v>0</v>
      </c>
      <c r="AE346" s="164">
        <f>IF(A21stdlife="n/a","n/a",IF(AE$3&gt;(A21stdlife+$E346),(Input!$O$163*(1+rvanilla)^0.5)-SUM($O346:AD346),(Input!$O$163*(1+rvanilla)^0.5)/A21stdlife))</f>
        <v>0</v>
      </c>
      <c r="AF346" s="164">
        <f>IF(A21stdlife="n/a","n/a",IF(AF$3&gt;(A21stdlife+$E346),(Input!$O$163*(1+rvanilla)^0.5)-SUM($O346:AE346),(Input!$O$163*(1+rvanilla)^0.5)/A21stdlife))</f>
        <v>0</v>
      </c>
      <c r="AG346" s="164">
        <f>IF(A21stdlife="n/a","n/a",IF(AG$3&gt;(A21stdlife+$E346),(Input!$O$163*(1+rvanilla)^0.5)-SUM($O346:AF346),(Input!$O$163*(1+rvanilla)^0.5)/A21stdlife))</f>
        <v>0</v>
      </c>
      <c r="AH346" s="164">
        <f>IF(A21stdlife="n/a","n/a",IF(AH$3&gt;(A21stdlife+$E346),(Input!$O$163*(1+rvanilla)^0.5)-SUM($O346:AG346),(Input!$O$163*(1+rvanilla)^0.5)/A21stdlife))</f>
        <v>0</v>
      </c>
      <c r="AI346" s="164">
        <f>IF(A21stdlife="n/a","n/a",IF(AI$3&gt;(A21stdlife+$E346),(Input!$O$163*(1+rvanilla)^0.5)-SUM($O346:AH346),(Input!$O$163*(1+rvanilla)^0.5)/A21stdlife))</f>
        <v>0</v>
      </c>
      <c r="AJ346" s="164">
        <f>IF(A21stdlife="n/a","n/a",IF(AJ$3&gt;(A21stdlife+$E346),(Input!$O$163*(1+rvanilla)^0.5)-SUM($O346:AI346),(Input!$O$163*(1+rvanilla)^0.5)/A21stdlife))</f>
        <v>0</v>
      </c>
      <c r="AK346" s="164">
        <f>IF(A21stdlife="n/a","n/a",IF(AK$3&gt;(A21stdlife+$E346),(Input!$O$163*(1+rvanilla)^0.5)-SUM($O346:AJ346),(Input!$O$163*(1+rvanilla)^0.5)/A21stdlife))</f>
        <v>0</v>
      </c>
      <c r="AL346" s="164">
        <f>IF(A21stdlife="n/a","n/a",IF(AL$3&gt;(A21stdlife+$E346),(Input!$O$163*(1+rvanilla)^0.5)-SUM($O346:AK346),(Input!$O$163*(1+rvanilla)^0.5)/A21stdlife))</f>
        <v>0</v>
      </c>
      <c r="AM346" s="164">
        <f>IF(A21stdlife="n/a","n/a",IF(AM$3&gt;(A21stdlife+$E346),(Input!$O$163*(1+rvanilla)^0.5)-SUM($O346:AL346),(Input!$O$163*(1+rvanilla)^0.5)/A21stdlife))</f>
        <v>0</v>
      </c>
      <c r="AN346" s="164">
        <f>IF(A21stdlife="n/a","n/a",IF(AN$3&gt;(A21stdlife+$E346),(Input!$O$163*(1+rvanilla)^0.5)-SUM($O346:AM346),(Input!$O$163*(1+rvanilla)^0.5)/A21stdlife))</f>
        <v>0</v>
      </c>
      <c r="AO346" s="164">
        <f>IF(A21stdlife="n/a","n/a",IF(AO$3&gt;(A21stdlife+$E346),(Input!$O$163*(1+rvanilla)^0.5)-SUM($O346:AN346),(Input!$O$163*(1+rvanilla)^0.5)/A21stdlife))</f>
        <v>0</v>
      </c>
      <c r="AP346" s="164">
        <f>IF(A21stdlife="n/a","n/a",IF(AP$3&gt;(A21stdlife+$E346),(Input!$O$163*(1+rvanilla)^0.5)-SUM($O346:AO346),(Input!$O$163*(1+rvanilla)^0.5)/A21stdlife))</f>
        <v>0</v>
      </c>
      <c r="AQ346" s="164">
        <f>IF(A21stdlife="n/a","n/a",IF(AQ$3&gt;(A21stdlife+$E346),(Input!$O$163*(1+rvanilla)^0.5)-SUM($O346:AP346),(Input!$O$163*(1+rvanilla)^0.5)/A21stdlife))</f>
        <v>0</v>
      </c>
      <c r="AR346" s="164">
        <f>IF(A21stdlife="n/a","n/a",IF(AR$3&gt;(A21stdlife+$E346),(Input!$O$163*(1+rvanilla)^0.5)-SUM($O346:AQ346),(Input!$O$163*(1+rvanilla)^0.5)/A21stdlife))</f>
        <v>0</v>
      </c>
      <c r="AS346" s="164">
        <f>IF(A21stdlife="n/a","n/a",IF(AS$3&gt;(A21stdlife+$E346),(Input!$O$163*(1+rvanilla)^0.5)-SUM($O346:AR346),(Input!$O$163*(1+rvanilla)^0.5)/A21stdlife))</f>
        <v>0</v>
      </c>
      <c r="AT346" s="164">
        <f>IF(A21stdlife="n/a","n/a",IF(AT$3&gt;(A21stdlife+$E346),(Input!$O$163*(1+rvanilla)^0.5)-SUM($O346:AS346),(Input!$O$163*(1+rvanilla)^0.5)/A21stdlife))</f>
        <v>0</v>
      </c>
      <c r="AU346" s="164">
        <f>IF(A21stdlife="n/a","n/a",IF(AU$3&gt;(A21stdlife+$E346),(Input!$O$163*(1+rvanilla)^0.5)-SUM($O346:AT346),(Input!$O$163*(1+rvanilla)^0.5)/A21stdlife))</f>
        <v>0</v>
      </c>
      <c r="AV346" s="164">
        <f>IF(A21stdlife="n/a","n/a",IF(AV$3&gt;(A21stdlife+$E346),(Input!$O$163*(1+rvanilla)^0.5)-SUM($O346:AU346),(Input!$O$163*(1+rvanilla)^0.5)/A21stdlife))</f>
        <v>0</v>
      </c>
      <c r="AW346" s="164">
        <f>IF(A21stdlife="n/a","n/a",IF(AW$3&gt;(A21stdlife+$E346),(Input!$O$163*(1+rvanilla)^0.5)-SUM($O346:AV346),(Input!$O$163*(1+rvanilla)^0.5)/A21stdlife))</f>
        <v>0</v>
      </c>
      <c r="AX346" s="164">
        <f>IF(A21stdlife="n/a","n/a",IF(AX$3&gt;(A21stdlife+$E346),(Input!$O$163*(1+rvanilla)^0.5)-SUM($O346:AW346),(Input!$O$163*(1+rvanilla)^0.5)/A21stdlife))</f>
        <v>0</v>
      </c>
      <c r="AY346" s="164">
        <f>IF(A21stdlife="n/a","n/a",IF(AY$3&gt;(A21stdlife+$E346),(Input!$O$163*(1+rvanilla)^0.5)-SUM($O346:AX346),(Input!$O$163*(1+rvanilla)^0.5)/A21stdlife))</f>
        <v>0</v>
      </c>
      <c r="AZ346" s="164">
        <f>IF(A21stdlife="n/a","n/a",IF(AZ$3&gt;(A21stdlife+$E346),(Input!$O$163*(1+rvanilla)^0.5)-SUM($O346:AY346),(Input!$O$163*(1+rvanilla)^0.5)/A21stdlife))</f>
        <v>0</v>
      </c>
      <c r="BA346" s="164">
        <f>IF(A21stdlife="n/a","n/a",IF(BA$3&gt;(A21stdlife+$E346),(Input!$O$163*(1+rvanilla)^0.5)-SUM($O346:AZ346),(Input!$O$163*(1+rvanilla)^0.5)/A21stdlife))</f>
        <v>0</v>
      </c>
      <c r="BB346" s="164">
        <f>IF(A21stdlife="n/a","n/a",IF(BB$3&gt;(A21stdlife+$E346),(Input!$O$163*(1+rvanilla)^0.5)-SUM($O346:BA346),(Input!$O$163*(1+rvanilla)^0.5)/A21stdlife))</f>
        <v>0</v>
      </c>
      <c r="BC346" s="164">
        <f>IF(A21stdlife="n/a","n/a",IF(BC$3&gt;(A21stdlife+$E346),(Input!$O$163*(1+rvanilla)^0.5)-SUM($O346:BB346),(Input!$O$163*(1+rvanilla)^0.5)/A21stdlife))</f>
        <v>0</v>
      </c>
      <c r="BD346" s="164">
        <f>IF(A21stdlife="n/a","n/a",IF(BD$3&gt;(A21stdlife+$E346),(Input!$O$163*(1+rvanilla)^0.5)-SUM($O346:BC346),(Input!$O$163*(1+rvanilla)^0.5)/A21stdlife))</f>
        <v>0</v>
      </c>
      <c r="BE346" s="164">
        <f>IF(A21stdlife="n/a","n/a",IF(BE$3&gt;(A21stdlife+$E346),(Input!$O$163*(1+rvanilla)^0.5)-SUM($O346:BD346),(Input!$O$163*(1+rvanilla)^0.5)/A21stdlife))</f>
        <v>0</v>
      </c>
      <c r="BF346" s="164">
        <f>IF(A21stdlife="n/a","n/a",IF(BF$3&gt;(A21stdlife+$E346),(Input!$O$163*(1+rvanilla)^0.5)-SUM($O346:BE346),(Input!$O$163*(1+rvanilla)^0.5)/A21stdlife))</f>
        <v>0</v>
      </c>
      <c r="BG346" s="164">
        <f>IF(A21stdlife="n/a","n/a",IF(BG$3&gt;(A21stdlife+$E346),(Input!$O$163*(1+rvanilla)^0.5)-SUM($O346:BF346),(Input!$O$163*(1+rvanilla)^0.5)/A21stdlife))</f>
        <v>0</v>
      </c>
      <c r="BH346" s="164">
        <f>IF(A21stdlife="n/a","n/a",IF(BH$3&gt;(A21stdlife+$E346),(Input!$O$163*(1+rvanilla)^0.5)-SUM($O346:BG346),(Input!$O$163*(1+rvanilla)^0.5)/A21stdlife))</f>
        <v>0</v>
      </c>
      <c r="BI346" s="164">
        <f>IF(A21stdlife="n/a","n/a",IF(BI$3&gt;(A21stdlife+$E346),(Input!$O$163*(1+rvanilla)^0.5)-SUM($O346:BH346),(Input!$O$163*(1+rvanilla)^0.5)/A21stdlife))</f>
        <v>0</v>
      </c>
      <c r="BJ346" s="18"/>
      <c r="BK346" s="18"/>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idden="1" outlineLevel="2">
      <c r="A347" s="18"/>
      <c r="B347" s="18"/>
      <c r="C347" s="36"/>
      <c r="D347" s="479"/>
      <c r="E347" s="284">
        <v>10</v>
      </c>
      <c r="F347" s="38"/>
      <c r="G347" s="391"/>
      <c r="H347" s="308"/>
      <c r="I347" s="308"/>
      <c r="J347" s="308"/>
      <c r="K347" s="308"/>
      <c r="L347" s="308"/>
      <c r="M347" s="308"/>
      <c r="N347" s="308"/>
      <c r="O347" s="308"/>
      <c r="P347" s="307"/>
      <c r="Q347" s="164">
        <f>IF(A21stdlife="n/a","n/a",IF(Q$3&gt;(A21stdlife+$E347),(Input!$P$163*(1+rvanilla)^0.5)-SUM($P347:P347),(Input!$P$163*(1+rvanilla)^0.5)/A21stdlife))</f>
        <v>0</v>
      </c>
      <c r="R347" s="164">
        <f>IF(A21stdlife="n/a","n/a",IF(R$3&gt;(A21stdlife+$E347),(Input!$P$163*(1+rvanilla)^0.5)-SUM($P347:Q347),(Input!$P$163*(1+rvanilla)^0.5)/A21stdlife))</f>
        <v>0</v>
      </c>
      <c r="S347" s="164">
        <f>IF(A21stdlife="n/a","n/a",IF(S$3&gt;(A21stdlife+$E347),(Input!$P$163*(1+rvanilla)^0.5)-SUM($P347:R347),(Input!$P$163*(1+rvanilla)^0.5)/A21stdlife))</f>
        <v>0</v>
      </c>
      <c r="T347" s="164">
        <f>IF(A21stdlife="n/a","n/a",IF(T$3&gt;(A21stdlife+$E347),(Input!$P$163*(1+rvanilla)^0.5)-SUM($P347:S347),(Input!$P$163*(1+rvanilla)^0.5)/A21stdlife))</f>
        <v>0</v>
      </c>
      <c r="U347" s="164">
        <f>IF(A21stdlife="n/a","n/a",IF(U$3&gt;(A21stdlife+$E347),(Input!$P$163*(1+rvanilla)^0.5)-SUM($P347:T347),(Input!$P$163*(1+rvanilla)^0.5)/A21stdlife))</f>
        <v>0</v>
      </c>
      <c r="V347" s="164">
        <f>IF(A21stdlife="n/a","n/a",IF(V$3&gt;(A21stdlife+$E347),(Input!$P$163*(1+rvanilla)^0.5)-SUM($P347:U347),(Input!$P$163*(1+rvanilla)^0.5)/A21stdlife))</f>
        <v>0</v>
      </c>
      <c r="W347" s="164">
        <f>IF(A21stdlife="n/a","n/a",IF(W$3&gt;(A21stdlife+$E347),(Input!$P$163*(1+rvanilla)^0.5)-SUM($P347:V347),(Input!$P$163*(1+rvanilla)^0.5)/A21stdlife))</f>
        <v>0</v>
      </c>
      <c r="X347" s="164">
        <f>IF(A21stdlife="n/a","n/a",IF(X$3&gt;(A21stdlife+$E347),(Input!$P$163*(1+rvanilla)^0.5)-SUM($P347:W347),(Input!$P$163*(1+rvanilla)^0.5)/A21stdlife))</f>
        <v>0</v>
      </c>
      <c r="Y347" s="164">
        <f>IF(A21stdlife="n/a","n/a",IF(Y$3&gt;(A21stdlife+$E347),(Input!$P$163*(1+rvanilla)^0.5)-SUM($P347:X347),(Input!$P$163*(1+rvanilla)^0.5)/A21stdlife))</f>
        <v>0</v>
      </c>
      <c r="Z347" s="164">
        <f>IF(A21stdlife="n/a","n/a",IF(Z$3&gt;(A21stdlife+$E347),(Input!$P$163*(1+rvanilla)^0.5)-SUM($P347:Y347),(Input!$P$163*(1+rvanilla)^0.5)/A21stdlife))</f>
        <v>0</v>
      </c>
      <c r="AA347" s="164">
        <f>IF(A21stdlife="n/a","n/a",IF(AA$3&gt;(A21stdlife+$E347),(Input!$P$163*(1+rvanilla)^0.5)-SUM($P347:Z347),(Input!$P$163*(1+rvanilla)^0.5)/A21stdlife))</f>
        <v>0</v>
      </c>
      <c r="AB347" s="164">
        <f>IF(A21stdlife="n/a","n/a",IF(AB$3&gt;(A21stdlife+$E347),(Input!$P$163*(1+rvanilla)^0.5)-SUM($P347:AA347),(Input!$P$163*(1+rvanilla)^0.5)/A21stdlife))</f>
        <v>0</v>
      </c>
      <c r="AC347" s="164">
        <f>IF(A21stdlife="n/a","n/a",IF(AC$3&gt;(A21stdlife+$E347),(Input!$P$163*(1+rvanilla)^0.5)-SUM($P347:AB347),(Input!$P$163*(1+rvanilla)^0.5)/A21stdlife))</f>
        <v>0</v>
      </c>
      <c r="AD347" s="164">
        <f>IF(A21stdlife="n/a","n/a",IF(AD$3&gt;(A21stdlife+$E347),(Input!$P$163*(1+rvanilla)^0.5)-SUM($P347:AC347),(Input!$P$163*(1+rvanilla)^0.5)/A21stdlife))</f>
        <v>0</v>
      </c>
      <c r="AE347" s="164">
        <f>IF(A21stdlife="n/a","n/a",IF(AE$3&gt;(A21stdlife+$E347),(Input!$P$163*(1+rvanilla)^0.5)-SUM($P347:AD347),(Input!$P$163*(1+rvanilla)^0.5)/A21stdlife))</f>
        <v>0</v>
      </c>
      <c r="AF347" s="164">
        <f>IF(A21stdlife="n/a","n/a",IF(AF$3&gt;(A21stdlife+$E347),(Input!$P$163*(1+rvanilla)^0.5)-SUM($P347:AE347),(Input!$P$163*(1+rvanilla)^0.5)/A21stdlife))</f>
        <v>0</v>
      </c>
      <c r="AG347" s="164">
        <f>IF(A21stdlife="n/a","n/a",IF(AG$3&gt;(A21stdlife+$E347),(Input!$P$163*(1+rvanilla)^0.5)-SUM($P347:AF347),(Input!$P$163*(1+rvanilla)^0.5)/A21stdlife))</f>
        <v>0</v>
      </c>
      <c r="AH347" s="164">
        <f>IF(A21stdlife="n/a","n/a",IF(AH$3&gt;(A21stdlife+$E347),(Input!$P$163*(1+rvanilla)^0.5)-SUM($P347:AG347),(Input!$P$163*(1+rvanilla)^0.5)/A21stdlife))</f>
        <v>0</v>
      </c>
      <c r="AI347" s="164">
        <f>IF(A21stdlife="n/a","n/a",IF(AI$3&gt;(A21stdlife+$E347),(Input!$P$163*(1+rvanilla)^0.5)-SUM($P347:AH347),(Input!$P$163*(1+rvanilla)^0.5)/A21stdlife))</f>
        <v>0</v>
      </c>
      <c r="AJ347" s="164">
        <f>IF(A21stdlife="n/a","n/a",IF(AJ$3&gt;(A21stdlife+$E347),(Input!$P$163*(1+rvanilla)^0.5)-SUM($P347:AI347),(Input!$P$163*(1+rvanilla)^0.5)/A21stdlife))</f>
        <v>0</v>
      </c>
      <c r="AK347" s="164">
        <f>IF(A21stdlife="n/a","n/a",IF(AK$3&gt;(A21stdlife+$E347),(Input!$P$163*(1+rvanilla)^0.5)-SUM($P347:AJ347),(Input!$P$163*(1+rvanilla)^0.5)/A21stdlife))</f>
        <v>0</v>
      </c>
      <c r="AL347" s="164">
        <f>IF(A21stdlife="n/a","n/a",IF(AL$3&gt;(A21stdlife+$E347),(Input!$P$163*(1+rvanilla)^0.5)-SUM($P347:AK347),(Input!$P$163*(1+rvanilla)^0.5)/A21stdlife))</f>
        <v>0</v>
      </c>
      <c r="AM347" s="164">
        <f>IF(A21stdlife="n/a","n/a",IF(AM$3&gt;(A21stdlife+$E347),(Input!$P$163*(1+rvanilla)^0.5)-SUM($P347:AL347),(Input!$P$163*(1+rvanilla)^0.5)/A21stdlife))</f>
        <v>0</v>
      </c>
      <c r="AN347" s="164">
        <f>IF(A21stdlife="n/a","n/a",IF(AN$3&gt;(A21stdlife+$E347),(Input!$P$163*(1+rvanilla)^0.5)-SUM($P347:AM347),(Input!$P$163*(1+rvanilla)^0.5)/A21stdlife))</f>
        <v>0</v>
      </c>
      <c r="AO347" s="164">
        <f>IF(A21stdlife="n/a","n/a",IF(AO$3&gt;(A21stdlife+$E347),(Input!$P$163*(1+rvanilla)^0.5)-SUM($P347:AN347),(Input!$P$163*(1+rvanilla)^0.5)/A21stdlife))</f>
        <v>0</v>
      </c>
      <c r="AP347" s="164">
        <f>IF(A21stdlife="n/a","n/a",IF(AP$3&gt;(A21stdlife+$E347),(Input!$P$163*(1+rvanilla)^0.5)-SUM($P347:AO347),(Input!$P$163*(1+rvanilla)^0.5)/A21stdlife))</f>
        <v>0</v>
      </c>
      <c r="AQ347" s="164">
        <f>IF(A21stdlife="n/a","n/a",IF(AQ$3&gt;(A21stdlife+$E347),(Input!$P$163*(1+rvanilla)^0.5)-SUM($P347:AP347),(Input!$P$163*(1+rvanilla)^0.5)/A21stdlife))</f>
        <v>0</v>
      </c>
      <c r="AR347" s="164">
        <f>IF(A21stdlife="n/a","n/a",IF(AR$3&gt;(A21stdlife+$E347),(Input!$P$163*(1+rvanilla)^0.5)-SUM($P347:AQ347),(Input!$P$163*(1+rvanilla)^0.5)/A21stdlife))</f>
        <v>0</v>
      </c>
      <c r="AS347" s="164">
        <f>IF(A21stdlife="n/a","n/a",IF(AS$3&gt;(A21stdlife+$E347),(Input!$P$163*(1+rvanilla)^0.5)-SUM($P347:AR347),(Input!$P$163*(1+rvanilla)^0.5)/A21stdlife))</f>
        <v>0</v>
      </c>
      <c r="AT347" s="164">
        <f>IF(A21stdlife="n/a","n/a",IF(AT$3&gt;(A21stdlife+$E347),(Input!$P$163*(1+rvanilla)^0.5)-SUM($P347:AS347),(Input!$P$163*(1+rvanilla)^0.5)/A21stdlife))</f>
        <v>0</v>
      </c>
      <c r="AU347" s="164">
        <f>IF(A21stdlife="n/a","n/a",IF(AU$3&gt;(A21stdlife+$E347),(Input!$P$163*(1+rvanilla)^0.5)-SUM($P347:AT347),(Input!$P$163*(1+rvanilla)^0.5)/A21stdlife))</f>
        <v>0</v>
      </c>
      <c r="AV347" s="164">
        <f>IF(A21stdlife="n/a","n/a",IF(AV$3&gt;(A21stdlife+$E347),(Input!$P$163*(1+rvanilla)^0.5)-SUM($P347:AU347),(Input!$P$163*(1+rvanilla)^0.5)/A21stdlife))</f>
        <v>0</v>
      </c>
      <c r="AW347" s="164">
        <f>IF(A21stdlife="n/a","n/a",IF(AW$3&gt;(A21stdlife+$E347),(Input!$P$163*(1+rvanilla)^0.5)-SUM($P347:AV347),(Input!$P$163*(1+rvanilla)^0.5)/A21stdlife))</f>
        <v>0</v>
      </c>
      <c r="AX347" s="164">
        <f>IF(A21stdlife="n/a","n/a",IF(AX$3&gt;(A21stdlife+$E347),(Input!$P$163*(1+rvanilla)^0.5)-SUM($P347:AW347),(Input!$P$163*(1+rvanilla)^0.5)/A21stdlife))</f>
        <v>0</v>
      </c>
      <c r="AY347" s="164">
        <f>IF(A21stdlife="n/a","n/a",IF(AY$3&gt;(A21stdlife+$E347),(Input!$P$163*(1+rvanilla)^0.5)-SUM($P347:AX347),(Input!$P$163*(1+rvanilla)^0.5)/A21stdlife))</f>
        <v>0</v>
      </c>
      <c r="AZ347" s="164">
        <f>IF(A21stdlife="n/a","n/a",IF(AZ$3&gt;(A21stdlife+$E347),(Input!$P$163*(1+rvanilla)^0.5)-SUM($P347:AY347),(Input!$P$163*(1+rvanilla)^0.5)/A21stdlife))</f>
        <v>0</v>
      </c>
      <c r="BA347" s="164">
        <f>IF(A21stdlife="n/a","n/a",IF(BA$3&gt;(A21stdlife+$E347),(Input!$P$163*(1+rvanilla)^0.5)-SUM($P347:AZ347),(Input!$P$163*(1+rvanilla)^0.5)/A21stdlife))</f>
        <v>0</v>
      </c>
      <c r="BB347" s="164">
        <f>IF(A21stdlife="n/a","n/a",IF(BB$3&gt;(A21stdlife+$E347),(Input!$P$163*(1+rvanilla)^0.5)-SUM($P347:BA347),(Input!$P$163*(1+rvanilla)^0.5)/A21stdlife))</f>
        <v>0</v>
      </c>
      <c r="BC347" s="164">
        <f>IF(A21stdlife="n/a","n/a",IF(BC$3&gt;(A21stdlife+$E347),(Input!$P$163*(1+rvanilla)^0.5)-SUM($P347:BB347),(Input!$P$163*(1+rvanilla)^0.5)/A21stdlife))</f>
        <v>0</v>
      </c>
      <c r="BD347" s="164">
        <f>IF(A21stdlife="n/a","n/a",IF(BD$3&gt;(A21stdlife+$E347),(Input!$P$163*(1+rvanilla)^0.5)-SUM($P347:BC347),(Input!$P$163*(1+rvanilla)^0.5)/A21stdlife))</f>
        <v>0</v>
      </c>
      <c r="BE347" s="164">
        <f>IF(A21stdlife="n/a","n/a",IF(BE$3&gt;(A21stdlife+$E347),(Input!$P$163*(1+rvanilla)^0.5)-SUM($P347:BD347),(Input!$P$163*(1+rvanilla)^0.5)/A21stdlife))</f>
        <v>0</v>
      </c>
      <c r="BF347" s="164">
        <f>IF(A21stdlife="n/a","n/a",IF(BF$3&gt;(A21stdlife+$E347),(Input!$P$163*(1+rvanilla)^0.5)-SUM($P347:BE347),(Input!$P$163*(1+rvanilla)^0.5)/A21stdlife))</f>
        <v>0</v>
      </c>
      <c r="BG347" s="164">
        <f>IF(A21stdlife="n/a","n/a",IF(BG$3&gt;(A21stdlife+$E347),(Input!$P$163*(1+rvanilla)^0.5)-SUM($P347:BF347),(Input!$P$163*(1+rvanilla)^0.5)/A21stdlife))</f>
        <v>0</v>
      </c>
      <c r="BH347" s="164">
        <f>IF(A21stdlife="n/a","n/a",IF(BH$3&gt;(A21stdlife+$E347),(Input!$P$163*(1+rvanilla)^0.5)-SUM($P347:BG347),(Input!$P$163*(1+rvanilla)^0.5)/A21stdlife))</f>
        <v>0</v>
      </c>
      <c r="BI347" s="164">
        <f>IF(A21stdlife="n/a","n/a",IF(BI$3&gt;(A21stdlife+$E347),(Input!$P$163*(1+rvanilla)^0.5)-SUM($P347:BH347),(Input!$P$163*(1+rvanilla)^0.5)/A21stdlife))</f>
        <v>0</v>
      </c>
      <c r="BJ347" s="18"/>
      <c r="BK347" s="18"/>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idden="1" outlineLevel="1">
      <c r="A348" s="18"/>
      <c r="B348" s="18"/>
      <c r="C348" s="36" t="str">
        <f>Asset21</f>
        <v>Buildings</v>
      </c>
      <c r="D348" s="18"/>
      <c r="E348" s="18"/>
      <c r="F348" s="33"/>
      <c r="G348" s="161">
        <f t="shared" ref="G348:AL348" si="77">SUM(G336:G347)</f>
        <v>1.223725315948059</v>
      </c>
      <c r="H348" s="161">
        <f t="shared" si="77"/>
        <v>1.3659652024025126</v>
      </c>
      <c r="I348" s="161">
        <f t="shared" si="77"/>
        <v>1.6209399418018084</v>
      </c>
      <c r="J348" s="161">
        <f t="shared" si="77"/>
        <v>1.8087242565759736</v>
      </c>
      <c r="K348" s="161">
        <f t="shared" si="77"/>
        <v>1.9105054336652669</v>
      </c>
      <c r="L348" s="161">
        <f t="shared" si="77"/>
        <v>1.9189471859857705</v>
      </c>
      <c r="M348" s="161">
        <f t="shared" si="77"/>
        <v>1.9189471859857705</v>
      </c>
      <c r="N348" s="161">
        <f t="shared" si="77"/>
        <v>1.9189471859857705</v>
      </c>
      <c r="O348" s="161">
        <f t="shared" si="77"/>
        <v>1.9189471859857705</v>
      </c>
      <c r="P348" s="161">
        <f t="shared" si="77"/>
        <v>1.9189471859857705</v>
      </c>
      <c r="Q348" s="161">
        <f t="shared" si="77"/>
        <v>1.9189471859857705</v>
      </c>
      <c r="R348" s="161">
        <f t="shared" si="77"/>
        <v>1.9189471859857705</v>
      </c>
      <c r="S348" s="161">
        <f t="shared" si="77"/>
        <v>1.9189471859857705</v>
      </c>
      <c r="T348" s="161">
        <f t="shared" si="77"/>
        <v>1.9189471859857705</v>
      </c>
      <c r="U348" s="161">
        <f t="shared" si="77"/>
        <v>1.9189471859857705</v>
      </c>
      <c r="V348" s="161">
        <f t="shared" si="77"/>
        <v>1.9189471859857705</v>
      </c>
      <c r="W348" s="161">
        <f t="shared" si="77"/>
        <v>1.9189471859857705</v>
      </c>
      <c r="X348" s="161">
        <f t="shared" si="77"/>
        <v>1.9189471859857705</v>
      </c>
      <c r="Y348" s="161">
        <f t="shared" si="77"/>
        <v>1.9189471859857705</v>
      </c>
      <c r="Z348" s="161">
        <f t="shared" si="77"/>
        <v>1.9189471859857705</v>
      </c>
      <c r="AA348" s="161">
        <f t="shared" si="77"/>
        <v>1.9189471859857705</v>
      </c>
      <c r="AB348" s="161">
        <f t="shared" si="77"/>
        <v>1.9189471859857705</v>
      </c>
      <c r="AC348" s="161">
        <f t="shared" si="77"/>
        <v>1.9189471859857705</v>
      </c>
      <c r="AD348" s="161">
        <f t="shared" si="77"/>
        <v>1.9189471859857705</v>
      </c>
      <c r="AE348" s="161">
        <f t="shared" si="77"/>
        <v>1.9189471859857705</v>
      </c>
      <c r="AF348" s="161">
        <f t="shared" si="77"/>
        <v>1.9189471859857705</v>
      </c>
      <c r="AG348" s="161">
        <f t="shared" si="77"/>
        <v>1.9189471859857705</v>
      </c>
      <c r="AH348" s="161">
        <f t="shared" si="77"/>
        <v>1.9189471859857705</v>
      </c>
      <c r="AI348" s="161">
        <f t="shared" si="77"/>
        <v>1.9189471859857705</v>
      </c>
      <c r="AJ348" s="161">
        <f t="shared" si="77"/>
        <v>1.705022756757762</v>
      </c>
      <c r="AK348" s="161">
        <f t="shared" si="77"/>
        <v>0.69522187003771152</v>
      </c>
      <c r="AL348" s="161">
        <f t="shared" si="77"/>
        <v>0.69522187003771152</v>
      </c>
      <c r="AM348" s="161">
        <f t="shared" ref="AM348:BI348" si="78">SUM(AM336:AM347)</f>
        <v>0.69522187003771152</v>
      </c>
      <c r="AN348" s="161">
        <f t="shared" si="78"/>
        <v>0.69522187003771152</v>
      </c>
      <c r="AO348" s="161">
        <f t="shared" si="78"/>
        <v>0.69522187003771152</v>
      </c>
      <c r="AP348" s="161">
        <f t="shared" si="78"/>
        <v>0.69522187003771152</v>
      </c>
      <c r="AQ348" s="161">
        <f t="shared" si="78"/>
        <v>0.68340117098577968</v>
      </c>
      <c r="AR348" s="161">
        <f t="shared" si="78"/>
        <v>0.53179257085654008</v>
      </c>
      <c r="AS348" s="161">
        <f t="shared" si="78"/>
        <v>0.28240162239285688</v>
      </c>
      <c r="AT348" s="161">
        <f t="shared" si="78"/>
        <v>0.10176450966893788</v>
      </c>
      <c r="AU348" s="161">
        <f t="shared" si="78"/>
        <v>7.7402092010667167E-3</v>
      </c>
      <c r="AV348" s="161">
        <f t="shared" si="78"/>
        <v>0</v>
      </c>
      <c r="AW348" s="161">
        <f t="shared" si="78"/>
        <v>0</v>
      </c>
      <c r="AX348" s="161">
        <f t="shared" si="78"/>
        <v>0</v>
      </c>
      <c r="AY348" s="161">
        <f t="shared" si="78"/>
        <v>0</v>
      </c>
      <c r="AZ348" s="161">
        <f t="shared" si="78"/>
        <v>0</v>
      </c>
      <c r="BA348" s="161">
        <f t="shared" si="78"/>
        <v>0</v>
      </c>
      <c r="BB348" s="161">
        <f t="shared" si="78"/>
        <v>0</v>
      </c>
      <c r="BC348" s="161">
        <f t="shared" si="78"/>
        <v>0</v>
      </c>
      <c r="BD348" s="161">
        <f t="shared" si="78"/>
        <v>0</v>
      </c>
      <c r="BE348" s="161">
        <f t="shared" si="78"/>
        <v>0</v>
      </c>
      <c r="BF348" s="161">
        <f t="shared" si="78"/>
        <v>0</v>
      </c>
      <c r="BG348" s="161">
        <f t="shared" si="78"/>
        <v>0</v>
      </c>
      <c r="BH348" s="161">
        <f t="shared" si="78"/>
        <v>0</v>
      </c>
      <c r="BI348" s="161">
        <f t="shared" si="78"/>
        <v>0</v>
      </c>
      <c r="BJ348" s="18"/>
      <c r="BK348" s="1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idden="1" outlineLevel="2">
      <c r="A349" s="18"/>
      <c r="B349" s="43" t="str">
        <f>C361</f>
        <v>Land (non-system)</v>
      </c>
      <c r="C349" s="44"/>
      <c r="D349" s="45" t="s">
        <v>72</v>
      </c>
      <c r="E349" s="44"/>
      <c r="F349" s="46"/>
      <c r="G349" s="389" t="str">
        <f>IF(G$3&gt;A22remlife,A22value-SUM($F349:F349),IF(A22remlife="N/A","n/a",A22value/A22remlife))</f>
        <v>n/a</v>
      </c>
      <c r="H349" s="163" t="str">
        <f>IF(H$3&gt;A22remlife,A22value-SUM($F349:G349),IF(A22remlife="N/A","n/a",A22value/A22remlife))</f>
        <v>n/a</v>
      </c>
      <c r="I349" s="163" t="str">
        <f>IF(I$3&gt;A22remlife,A22value-SUM($F349:H349),IF(A22remlife="N/A","n/a",A22value/A22remlife))</f>
        <v>n/a</v>
      </c>
      <c r="J349" s="163" t="str">
        <f>IF(J$3&gt;A22remlife,A22value-SUM($F349:I349),IF(A22remlife="N/A","n/a",A22value/A22remlife))</f>
        <v>n/a</v>
      </c>
      <c r="K349" s="163" t="str">
        <f>IF(K$3&gt;A22remlife,A22value-SUM($F349:J349),IF(A22remlife="N/A","n/a",A22value/A22remlife))</f>
        <v>n/a</v>
      </c>
      <c r="L349" s="163" t="str">
        <f>IF(L$3&gt;A22remlife,A22value-SUM($F349:K349),IF(A22remlife="N/A","n/a",A22value/A22remlife))</f>
        <v>n/a</v>
      </c>
      <c r="M349" s="163" t="str">
        <f>IF(M$3&gt;A22remlife,A22value-SUM($F349:L349),IF(A22remlife="N/A","n/a",A22value/A22remlife))</f>
        <v>n/a</v>
      </c>
      <c r="N349" s="163" t="str">
        <f>IF(N$3&gt;A22remlife,A22value-SUM($F349:M349),IF(A22remlife="N/A","n/a",A22value/A22remlife))</f>
        <v>n/a</v>
      </c>
      <c r="O349" s="163" t="str">
        <f>IF(O$3&gt;A22remlife,A22value-SUM($F349:N349),IF(A22remlife="N/A","n/a",A22value/A22remlife))</f>
        <v>n/a</v>
      </c>
      <c r="P349" s="163" t="str">
        <f>IF(P$3&gt;A22remlife,A22value-SUM($F349:O349),IF(A22remlife="N/A","n/a",A22value/A22remlife))</f>
        <v>n/a</v>
      </c>
      <c r="Q349" s="163" t="str">
        <f>IF(Q$3&gt;A22remlife,A22value-SUM($F349:P349),IF(A22remlife="N/A","n/a",A22value/A22remlife))</f>
        <v>n/a</v>
      </c>
      <c r="R349" s="163" t="str">
        <f>IF(R$3&gt;A22remlife,A22value-SUM($F349:Q349),IF(A22remlife="N/A","n/a",A22value/A22remlife))</f>
        <v>n/a</v>
      </c>
      <c r="S349" s="163" t="str">
        <f>IF(S$3&gt;A22remlife,A22value-SUM($F349:R349),IF(A22remlife="N/A","n/a",A22value/A22remlife))</f>
        <v>n/a</v>
      </c>
      <c r="T349" s="163" t="str">
        <f>IF(T$3&gt;A22remlife,A22value-SUM($F349:S349),IF(A22remlife="N/A","n/a",A22value/A22remlife))</f>
        <v>n/a</v>
      </c>
      <c r="U349" s="163" t="str">
        <f>IF(U$3&gt;A22remlife,A22value-SUM($F349:T349),IF(A22remlife="N/A","n/a",A22value/A22remlife))</f>
        <v>n/a</v>
      </c>
      <c r="V349" s="163" t="str">
        <f>IF(V$3&gt;A22remlife,A22value-SUM($F349:U349),IF(A22remlife="N/A","n/a",A22value/A22remlife))</f>
        <v>n/a</v>
      </c>
      <c r="W349" s="163" t="str">
        <f>IF(W$3&gt;A22remlife,A22value-SUM($F349:V349),IF(A22remlife="N/A","n/a",A22value/A22remlife))</f>
        <v>n/a</v>
      </c>
      <c r="X349" s="163" t="str">
        <f>IF(X$3&gt;A22remlife,A22value-SUM($F349:W349),IF(A22remlife="N/A","n/a",A22value/A22remlife))</f>
        <v>n/a</v>
      </c>
      <c r="Y349" s="163" t="str">
        <f>IF(Y$3&gt;A22remlife,A22value-SUM($F349:X349),IF(A22remlife="N/A","n/a",A22value/A22remlife))</f>
        <v>n/a</v>
      </c>
      <c r="Z349" s="163" t="str">
        <f>IF(Z$3&gt;A22remlife,A22value-SUM($F349:Y349),IF(A22remlife="N/A","n/a",A22value/A22remlife))</f>
        <v>n/a</v>
      </c>
      <c r="AA349" s="163" t="str">
        <f>IF(AA$3&gt;A22remlife,A22value-SUM($F349:Z349),IF(A22remlife="N/A","n/a",A22value/A22remlife))</f>
        <v>n/a</v>
      </c>
      <c r="AB349" s="163" t="str">
        <f>IF(AB$3&gt;A22remlife,A22value-SUM($F349:AA349),IF(A22remlife="N/A","n/a",A22value/A22remlife))</f>
        <v>n/a</v>
      </c>
      <c r="AC349" s="163" t="str">
        <f>IF(AC$3&gt;A22remlife,A22value-SUM($F349:AB349),IF(A22remlife="N/A","n/a",A22value/A22remlife))</f>
        <v>n/a</v>
      </c>
      <c r="AD349" s="163" t="str">
        <f>IF(AD$3&gt;A22remlife,A22value-SUM($F349:AC349),IF(A22remlife="N/A","n/a",A22value/A22remlife))</f>
        <v>n/a</v>
      </c>
      <c r="AE349" s="163" t="str">
        <f>IF(AE$3&gt;A22remlife,A22value-SUM($F349:AD349),IF(A22remlife="N/A","n/a",A22value/A22remlife))</f>
        <v>n/a</v>
      </c>
      <c r="AF349" s="163" t="str">
        <f>IF(AF$3&gt;A22remlife,A22value-SUM($F349:AE349),IF(A22remlife="N/A","n/a",A22value/A22remlife))</f>
        <v>n/a</v>
      </c>
      <c r="AG349" s="163" t="str">
        <f>IF(AG$3&gt;A22remlife,A22value-SUM($F349:AF349),IF(A22remlife="N/A","n/a",A22value/A22remlife))</f>
        <v>n/a</v>
      </c>
      <c r="AH349" s="163" t="str">
        <f>IF(AH$3&gt;A22remlife,A22value-SUM($F349:AG349),IF(A22remlife="N/A","n/a",A22value/A22remlife))</f>
        <v>n/a</v>
      </c>
      <c r="AI349" s="163" t="str">
        <f>IF(AI$3&gt;A22remlife,A22value-SUM($F349:AH349),IF(A22remlife="N/A","n/a",A22value/A22remlife))</f>
        <v>n/a</v>
      </c>
      <c r="AJ349" s="163" t="str">
        <f>IF(AJ$3&gt;A22remlife,A22value-SUM($F349:AI349),IF(A22remlife="N/A","n/a",A22value/A22remlife))</f>
        <v>n/a</v>
      </c>
      <c r="AK349" s="163" t="str">
        <f>IF(AK$3&gt;A22remlife,A22value-SUM($F349:AJ349),IF(A22remlife="N/A","n/a",A22value/A22remlife))</f>
        <v>n/a</v>
      </c>
      <c r="AL349" s="163" t="str">
        <f>IF(AL$3&gt;A22remlife,A22value-SUM($F349:AK349),IF(A22remlife="N/A","n/a",A22value/A22remlife))</f>
        <v>n/a</v>
      </c>
      <c r="AM349" s="163" t="str">
        <f>IF(AM$3&gt;A22remlife,A22value-SUM($F349:AL349),IF(A22remlife="N/A","n/a",A22value/A22remlife))</f>
        <v>n/a</v>
      </c>
      <c r="AN349" s="163" t="str">
        <f>IF(AN$3&gt;A22remlife,A22value-SUM($F349:AM349),IF(A22remlife="N/A","n/a",A22value/A22remlife))</f>
        <v>n/a</v>
      </c>
      <c r="AO349" s="163" t="str">
        <f>IF(AO$3&gt;A22remlife,A22value-SUM($F349:AN349),IF(A22remlife="N/A","n/a",A22value/A22remlife))</f>
        <v>n/a</v>
      </c>
      <c r="AP349" s="163" t="str">
        <f>IF(AP$3&gt;A22remlife,A22value-SUM($F349:AO349),IF(A22remlife="N/A","n/a",A22value/A22remlife))</f>
        <v>n/a</v>
      </c>
      <c r="AQ349" s="163" t="str">
        <f>IF(AQ$3&gt;A22remlife,A22value-SUM($F349:AP349),IF(A22remlife="N/A","n/a",A22value/A22remlife))</f>
        <v>n/a</v>
      </c>
      <c r="AR349" s="163" t="str">
        <f>IF(AR$3&gt;A22remlife,A22value-SUM($F349:AQ349),IF(A22remlife="N/A","n/a",A22value/A22remlife))</f>
        <v>n/a</v>
      </c>
      <c r="AS349" s="163" t="str">
        <f>IF(AS$3&gt;A22remlife,A22value-SUM($F349:AR349),IF(A22remlife="N/A","n/a",A22value/A22remlife))</f>
        <v>n/a</v>
      </c>
      <c r="AT349" s="163" t="str">
        <f>IF(AT$3&gt;A22remlife,A22value-SUM($F349:AS349),IF(A22remlife="N/A","n/a",A22value/A22remlife))</f>
        <v>n/a</v>
      </c>
      <c r="AU349" s="163" t="str">
        <f>IF(AU$3&gt;A22remlife,A22value-SUM($F349:AT349),IF(A22remlife="N/A","n/a",A22value/A22remlife))</f>
        <v>n/a</v>
      </c>
      <c r="AV349" s="163" t="str">
        <f>IF(AV$3&gt;A22remlife,A22value-SUM($F349:AU349),IF(A22remlife="N/A","n/a",A22value/A22remlife))</f>
        <v>n/a</v>
      </c>
      <c r="AW349" s="163" t="str">
        <f>IF(AW$3&gt;A22remlife,A22value-SUM($F349:AV349),IF(A22remlife="N/A","n/a",A22value/A22remlife))</f>
        <v>n/a</v>
      </c>
      <c r="AX349" s="163" t="str">
        <f>IF(AX$3&gt;A22remlife,A22value-SUM($F349:AW349),IF(A22remlife="N/A","n/a",A22value/A22remlife))</f>
        <v>n/a</v>
      </c>
      <c r="AY349" s="163" t="str">
        <f>IF(AY$3&gt;A22remlife,A22value-SUM($F349:AX349),IF(A22remlife="N/A","n/a",A22value/A22remlife))</f>
        <v>n/a</v>
      </c>
      <c r="AZ349" s="163" t="str">
        <f>IF(AZ$3&gt;A22remlife,A22value-SUM($F349:AY349),IF(A22remlife="N/A","n/a",A22value/A22remlife))</f>
        <v>n/a</v>
      </c>
      <c r="BA349" s="163" t="str">
        <f>IF(BA$3&gt;A22remlife,A22value-SUM($F349:AZ349),IF(A22remlife="N/A","n/a",A22value/A22remlife))</f>
        <v>n/a</v>
      </c>
      <c r="BB349" s="163" t="str">
        <f>IF(BB$3&gt;A22remlife,A22value-SUM($F349:BA349),IF(A22remlife="N/A","n/a",A22value/A22remlife))</f>
        <v>n/a</v>
      </c>
      <c r="BC349" s="163" t="str">
        <f>IF(BC$3&gt;A22remlife,A22value-SUM($F349:BB349),IF(A22remlife="N/A","n/a",A22value/A22remlife))</f>
        <v>n/a</v>
      </c>
      <c r="BD349" s="163" t="str">
        <f>IF(BD$3&gt;A22remlife,A22value-SUM($F349:BC349),IF(A22remlife="N/A","n/a",A22value/A22remlife))</f>
        <v>n/a</v>
      </c>
      <c r="BE349" s="163" t="str">
        <f>IF(BE$3&gt;A22remlife,A22value-SUM($F349:BD349),IF(A22remlife="N/A","n/a",A22value/A22remlife))</f>
        <v>n/a</v>
      </c>
      <c r="BF349" s="163" t="str">
        <f>IF(BF$3&gt;A22remlife,A22value-SUM($F349:BE349),IF(A22remlife="N/A","n/a",A22value/A22remlife))</f>
        <v>n/a</v>
      </c>
      <c r="BG349" s="163" t="str">
        <f>IF(BG$3&gt;A22remlife,A22value-SUM($F349:BF349),IF(A22remlife="N/A","n/a",A22value/A22remlife))</f>
        <v>n/a</v>
      </c>
      <c r="BH349" s="163" t="str">
        <f>IF(BH$3&gt;A22remlife,A22value-SUM($F349:BG349),IF(A22remlife="N/A","n/a",A22value/A22remlife))</f>
        <v>n/a</v>
      </c>
      <c r="BI349" s="163" t="str">
        <f>IF(BI$3&gt;A22remlife,A22value-SUM($F349:BH349),IF(A22remlife="N/A","n/a",A22value/A22remlife))</f>
        <v>n/a</v>
      </c>
      <c r="BJ349" s="18"/>
      <c r="BK349" s="18"/>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idden="1" outlineLevel="2">
      <c r="A350" s="18"/>
      <c r="B350" s="18"/>
      <c r="C350" s="36"/>
      <c r="D350" s="479" t="s">
        <v>71</v>
      </c>
      <c r="E350" s="283">
        <v>0</v>
      </c>
      <c r="F350" s="38"/>
      <c r="G350" s="160"/>
      <c r="H350" s="164"/>
      <c r="I350" s="164"/>
      <c r="J350" s="164"/>
      <c r="K350" s="164"/>
      <c r="L350" s="164"/>
      <c r="M350" s="164"/>
      <c r="N350" s="164"/>
      <c r="O350" s="164"/>
      <c r="P350" s="164"/>
      <c r="Q350" s="164"/>
      <c r="R350" s="164"/>
      <c r="S350" s="164"/>
      <c r="T350" s="164"/>
      <c r="U350" s="164"/>
      <c r="V350" s="164"/>
      <c r="W350" s="164"/>
      <c r="X350" s="164"/>
      <c r="Y350" s="164"/>
      <c r="Z350" s="164"/>
      <c r="AA350" s="164"/>
      <c r="AB350" s="164"/>
      <c r="AC350" s="164"/>
      <c r="AD350" s="164"/>
      <c r="AE350" s="164"/>
      <c r="AF350" s="164"/>
      <c r="AG350" s="164"/>
      <c r="AH350" s="164"/>
      <c r="AI350" s="164"/>
      <c r="AJ350" s="164"/>
      <c r="AK350" s="164"/>
      <c r="AL350" s="164"/>
      <c r="AM350" s="164"/>
      <c r="AN350" s="164"/>
      <c r="AO350" s="164"/>
      <c r="AP350" s="164"/>
      <c r="AQ350" s="164"/>
      <c r="AR350" s="164"/>
      <c r="AS350" s="164"/>
      <c r="AT350" s="164"/>
      <c r="AU350" s="164"/>
      <c r="AV350" s="164"/>
      <c r="AW350" s="164"/>
      <c r="AX350" s="164"/>
      <c r="AY350" s="164"/>
      <c r="AZ350" s="164"/>
      <c r="BA350" s="164"/>
      <c r="BB350" s="164"/>
      <c r="BC350" s="164"/>
      <c r="BD350" s="164"/>
      <c r="BE350" s="164"/>
      <c r="BF350" s="164"/>
      <c r="BG350" s="164"/>
      <c r="BH350" s="164"/>
      <c r="BI350" s="164"/>
      <c r="BJ350" s="18"/>
      <c r="BK350" s="18"/>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2">
      <c r="A351" s="18"/>
      <c r="B351" s="18"/>
      <c r="C351" s="36"/>
      <c r="D351" s="479"/>
      <c r="E351" s="283">
        <v>1</v>
      </c>
      <c r="F351" s="38"/>
      <c r="G351" s="390"/>
      <c r="H351" s="164" t="str">
        <f>IF(A22stdlife="n/a","n/a",IF(H$3&gt;(A22stdlife+$E351),(Input!$G$164*(1+rvanilla)^0.5)-SUM($G351:G351),(Input!$G$164*(1+rvanilla)^0.5)/A22stdlife))</f>
        <v>n/a</v>
      </c>
      <c r="I351" s="164" t="str">
        <f>IF(A22stdlife="n/a","n/a",IF(I$3&gt;(A22stdlife+$E351),(Input!$G$164*(1+rvanilla)^0.5)-SUM($G351:H351),(Input!$G$164*(1+rvanilla)^0.5)/A22stdlife))</f>
        <v>n/a</v>
      </c>
      <c r="J351" s="164" t="str">
        <f>IF(A22stdlife="n/a","n/a",IF(J$3&gt;(A22stdlife+$E351),(Input!$G$164*(1+rvanilla)^0.5)-SUM($G351:I351),(Input!$G$164*(1+rvanilla)^0.5)/A22stdlife))</f>
        <v>n/a</v>
      </c>
      <c r="K351" s="164" t="str">
        <f>IF(A22stdlife="n/a","n/a",IF(K$3&gt;(A22stdlife+$E351),(Input!$G$164*(1+rvanilla)^0.5)-SUM($G351:J351),(Input!$G$164*(1+rvanilla)^0.5)/A22stdlife))</f>
        <v>n/a</v>
      </c>
      <c r="L351" s="164" t="str">
        <f>IF(A22stdlife="n/a","n/a",IF(L$3&gt;(A22stdlife+$E351),(Input!$G$164*(1+rvanilla)^0.5)-SUM($G351:K351),(Input!$G$164*(1+rvanilla)^0.5)/A22stdlife))</f>
        <v>n/a</v>
      </c>
      <c r="M351" s="164" t="str">
        <f>IF(A22stdlife="n/a","n/a",IF(M$3&gt;(A22stdlife+$E351),(Input!$G$164*(1+rvanilla)^0.5)-SUM($G351:L351),(Input!$G$164*(1+rvanilla)^0.5)/A22stdlife))</f>
        <v>n/a</v>
      </c>
      <c r="N351" s="164" t="str">
        <f>IF(A22stdlife="n/a","n/a",IF(N$3&gt;(A22stdlife+$E351),(Input!$G$164*(1+rvanilla)^0.5)-SUM($G351:M351),(Input!$G$164*(1+rvanilla)^0.5)/A22stdlife))</f>
        <v>n/a</v>
      </c>
      <c r="O351" s="164" t="str">
        <f>IF(A22stdlife="n/a","n/a",IF(O$3&gt;(A22stdlife+$E351),(Input!$G$164*(1+rvanilla)^0.5)-SUM($G351:N351),(Input!$G$164*(1+rvanilla)^0.5)/A22stdlife))</f>
        <v>n/a</v>
      </c>
      <c r="P351" s="164" t="str">
        <f>IF(A22stdlife="n/a","n/a",IF(P$3&gt;(A22stdlife+$E351),(Input!$G$164*(1+rvanilla)^0.5)-SUM($G351:O351),(Input!$G$164*(1+rvanilla)^0.5)/A22stdlife))</f>
        <v>n/a</v>
      </c>
      <c r="Q351" s="164" t="str">
        <f>IF(A22stdlife="n/a","n/a",IF(Q$3&gt;(A22stdlife+$E351),(Input!$G$164*(1+rvanilla)^0.5)-SUM($G351:P351),(Input!$G$164*(1+rvanilla)^0.5)/A22stdlife))</f>
        <v>n/a</v>
      </c>
      <c r="R351" s="164" t="str">
        <f>IF(A22stdlife="n/a","n/a",IF(R$3&gt;(A22stdlife+$E351),(Input!$G$164*(1+rvanilla)^0.5)-SUM($G351:Q351),(Input!$G$164*(1+rvanilla)^0.5)/A22stdlife))</f>
        <v>n/a</v>
      </c>
      <c r="S351" s="164" t="str">
        <f>IF(A22stdlife="n/a","n/a",IF(S$3&gt;(A22stdlife+$E351),(Input!$G$164*(1+rvanilla)^0.5)-SUM($G351:R351),(Input!$G$164*(1+rvanilla)^0.5)/A22stdlife))</f>
        <v>n/a</v>
      </c>
      <c r="T351" s="164" t="str">
        <f>IF(A22stdlife="n/a","n/a",IF(T$3&gt;(A22stdlife+$E351),(Input!$G$164*(1+rvanilla)^0.5)-SUM($G351:S351),(Input!$G$164*(1+rvanilla)^0.5)/A22stdlife))</f>
        <v>n/a</v>
      </c>
      <c r="U351" s="164" t="str">
        <f>IF(A22stdlife="n/a","n/a",IF(U$3&gt;(A22stdlife+$E351),(Input!$G$164*(1+rvanilla)^0.5)-SUM($G351:T351),(Input!$G$164*(1+rvanilla)^0.5)/A22stdlife))</f>
        <v>n/a</v>
      </c>
      <c r="V351" s="164" t="str">
        <f>IF(A22stdlife="n/a","n/a",IF(V$3&gt;(A22stdlife+$E351),(Input!$G$164*(1+rvanilla)^0.5)-SUM($G351:U351),(Input!$G$164*(1+rvanilla)^0.5)/A22stdlife))</f>
        <v>n/a</v>
      </c>
      <c r="W351" s="164" t="str">
        <f>IF(A22stdlife="n/a","n/a",IF(W$3&gt;(A22stdlife+$E351),(Input!$G$164*(1+rvanilla)^0.5)-SUM($G351:V351),(Input!$G$164*(1+rvanilla)^0.5)/A22stdlife))</f>
        <v>n/a</v>
      </c>
      <c r="X351" s="164" t="str">
        <f>IF(A22stdlife="n/a","n/a",IF(X$3&gt;(A22stdlife+$E351),(Input!$G$164*(1+rvanilla)^0.5)-SUM($G351:W351),(Input!$G$164*(1+rvanilla)^0.5)/A22stdlife))</f>
        <v>n/a</v>
      </c>
      <c r="Y351" s="164" t="str">
        <f>IF(A22stdlife="n/a","n/a",IF(Y$3&gt;(A22stdlife+$E351),(Input!$G$164*(1+rvanilla)^0.5)-SUM($G351:X351),(Input!$G$164*(1+rvanilla)^0.5)/A22stdlife))</f>
        <v>n/a</v>
      </c>
      <c r="Z351" s="164" t="str">
        <f>IF(A22stdlife="n/a","n/a",IF(Z$3&gt;(A22stdlife+$E351),(Input!$G$164*(1+rvanilla)^0.5)-SUM($G351:Y351),(Input!$G$164*(1+rvanilla)^0.5)/A22stdlife))</f>
        <v>n/a</v>
      </c>
      <c r="AA351" s="164" t="str">
        <f>IF(A22stdlife="n/a","n/a",IF(AA$3&gt;(A22stdlife+$E351),(Input!$G$164*(1+rvanilla)^0.5)-SUM($G351:Z351),(Input!$G$164*(1+rvanilla)^0.5)/A22stdlife))</f>
        <v>n/a</v>
      </c>
      <c r="AB351" s="164" t="str">
        <f>IF(A22stdlife="n/a","n/a",IF(AB$3&gt;(A22stdlife+$E351),(Input!$G$164*(1+rvanilla)^0.5)-SUM($G351:AA351),(Input!$G$164*(1+rvanilla)^0.5)/A22stdlife))</f>
        <v>n/a</v>
      </c>
      <c r="AC351" s="164" t="str">
        <f>IF(A22stdlife="n/a","n/a",IF(AC$3&gt;(A22stdlife+$E351),(Input!$G$164*(1+rvanilla)^0.5)-SUM($G351:AB351),(Input!$G$164*(1+rvanilla)^0.5)/A22stdlife))</f>
        <v>n/a</v>
      </c>
      <c r="AD351" s="164" t="str">
        <f>IF(A22stdlife="n/a","n/a",IF(AD$3&gt;(A22stdlife+$E351),(Input!$G$164*(1+rvanilla)^0.5)-SUM($G351:AC351),(Input!$G$164*(1+rvanilla)^0.5)/A22stdlife))</f>
        <v>n/a</v>
      </c>
      <c r="AE351" s="164" t="str">
        <f>IF(A22stdlife="n/a","n/a",IF(AE$3&gt;(A22stdlife+$E351),(Input!$G$164*(1+rvanilla)^0.5)-SUM($G351:AD351),(Input!$G$164*(1+rvanilla)^0.5)/A22stdlife))</f>
        <v>n/a</v>
      </c>
      <c r="AF351" s="164" t="str">
        <f>IF(A22stdlife="n/a","n/a",IF(AF$3&gt;(A22stdlife+$E351),(Input!$G$164*(1+rvanilla)^0.5)-SUM($G351:AE351),(Input!$G$164*(1+rvanilla)^0.5)/A22stdlife))</f>
        <v>n/a</v>
      </c>
      <c r="AG351" s="164" t="str">
        <f>IF(A22stdlife="n/a","n/a",IF(AG$3&gt;(A22stdlife+$E351),(Input!$G$164*(1+rvanilla)^0.5)-SUM($G351:AF351),(Input!$G$164*(1+rvanilla)^0.5)/A22stdlife))</f>
        <v>n/a</v>
      </c>
      <c r="AH351" s="164" t="str">
        <f>IF(A22stdlife="n/a","n/a",IF(AH$3&gt;(A22stdlife+$E351),(Input!$G$164*(1+rvanilla)^0.5)-SUM($G351:AG351),(Input!$G$164*(1+rvanilla)^0.5)/A22stdlife))</f>
        <v>n/a</v>
      </c>
      <c r="AI351" s="164" t="str">
        <f>IF(A22stdlife="n/a","n/a",IF(AI$3&gt;(A22stdlife+$E351),(Input!$G$164*(1+rvanilla)^0.5)-SUM($G351:AH351),(Input!$G$164*(1+rvanilla)^0.5)/A22stdlife))</f>
        <v>n/a</v>
      </c>
      <c r="AJ351" s="164" t="str">
        <f>IF(A22stdlife="n/a","n/a",IF(AJ$3&gt;(A22stdlife+$E351),(Input!$G$164*(1+rvanilla)^0.5)-SUM($G351:AI351),(Input!$G$164*(1+rvanilla)^0.5)/A22stdlife))</f>
        <v>n/a</v>
      </c>
      <c r="AK351" s="164" t="str">
        <f>IF(A22stdlife="n/a","n/a",IF(AK$3&gt;(A22stdlife+$E351),(Input!$G$164*(1+rvanilla)^0.5)-SUM($G351:AJ351),(Input!$G$164*(1+rvanilla)^0.5)/A22stdlife))</f>
        <v>n/a</v>
      </c>
      <c r="AL351" s="164" t="str">
        <f>IF(A22stdlife="n/a","n/a",IF(AL$3&gt;(A22stdlife+$E351),(Input!$G$164*(1+rvanilla)^0.5)-SUM($G351:AK351),(Input!$G$164*(1+rvanilla)^0.5)/A22stdlife))</f>
        <v>n/a</v>
      </c>
      <c r="AM351" s="164" t="str">
        <f>IF(A22stdlife="n/a","n/a",IF(AM$3&gt;(A22stdlife+$E351),(Input!$G$164*(1+rvanilla)^0.5)-SUM($G351:AL351),(Input!$G$164*(1+rvanilla)^0.5)/A22stdlife))</f>
        <v>n/a</v>
      </c>
      <c r="AN351" s="164" t="str">
        <f>IF(A22stdlife="n/a","n/a",IF(AN$3&gt;(A22stdlife+$E351),(Input!$G$164*(1+rvanilla)^0.5)-SUM($G351:AM351),(Input!$G$164*(1+rvanilla)^0.5)/A22stdlife))</f>
        <v>n/a</v>
      </c>
      <c r="AO351" s="164" t="str">
        <f>IF(A22stdlife="n/a","n/a",IF(AO$3&gt;(A22stdlife+$E351),(Input!$G$164*(1+rvanilla)^0.5)-SUM($G351:AN351),(Input!$G$164*(1+rvanilla)^0.5)/A22stdlife))</f>
        <v>n/a</v>
      </c>
      <c r="AP351" s="164" t="str">
        <f>IF(A22stdlife="n/a","n/a",IF(AP$3&gt;(A22stdlife+$E351),(Input!$G$164*(1+rvanilla)^0.5)-SUM($G351:AO351),(Input!$G$164*(1+rvanilla)^0.5)/A22stdlife))</f>
        <v>n/a</v>
      </c>
      <c r="AQ351" s="164" t="str">
        <f>IF(A22stdlife="n/a","n/a",IF(AQ$3&gt;(A22stdlife+$E351),(Input!$G$164*(1+rvanilla)^0.5)-SUM($G351:AP351),(Input!$G$164*(1+rvanilla)^0.5)/A22stdlife))</f>
        <v>n/a</v>
      </c>
      <c r="AR351" s="164" t="str">
        <f>IF(A22stdlife="n/a","n/a",IF(AR$3&gt;(A22stdlife+$E351),(Input!$G$164*(1+rvanilla)^0.5)-SUM($G351:AQ351),(Input!$G$164*(1+rvanilla)^0.5)/A22stdlife))</f>
        <v>n/a</v>
      </c>
      <c r="AS351" s="164" t="str">
        <f>IF(A22stdlife="n/a","n/a",IF(AS$3&gt;(A22stdlife+$E351),(Input!$G$164*(1+rvanilla)^0.5)-SUM($G351:AR351),(Input!$G$164*(1+rvanilla)^0.5)/A22stdlife))</f>
        <v>n/a</v>
      </c>
      <c r="AT351" s="164" t="str">
        <f>IF(A22stdlife="n/a","n/a",IF(AT$3&gt;(A22stdlife+$E351),(Input!$G$164*(1+rvanilla)^0.5)-SUM($G351:AS351),(Input!$G$164*(1+rvanilla)^0.5)/A22stdlife))</f>
        <v>n/a</v>
      </c>
      <c r="AU351" s="164" t="str">
        <f>IF(A22stdlife="n/a","n/a",IF(AU$3&gt;(A22stdlife+$E351),(Input!$G$164*(1+rvanilla)^0.5)-SUM($G351:AT351),(Input!$G$164*(1+rvanilla)^0.5)/A22stdlife))</f>
        <v>n/a</v>
      </c>
      <c r="AV351" s="164" t="str">
        <f>IF(A22stdlife="n/a","n/a",IF(AV$3&gt;(A22stdlife+$E351),(Input!$G$164*(1+rvanilla)^0.5)-SUM($G351:AU351),(Input!$G$164*(1+rvanilla)^0.5)/A22stdlife))</f>
        <v>n/a</v>
      </c>
      <c r="AW351" s="164" t="str">
        <f>IF(A22stdlife="n/a","n/a",IF(AW$3&gt;(A22stdlife+$E351),(Input!$G$164*(1+rvanilla)^0.5)-SUM($G351:AV351),(Input!$G$164*(1+rvanilla)^0.5)/A22stdlife))</f>
        <v>n/a</v>
      </c>
      <c r="AX351" s="164" t="str">
        <f>IF(A22stdlife="n/a","n/a",IF(AX$3&gt;(A22stdlife+$E351),(Input!$G$164*(1+rvanilla)^0.5)-SUM($G351:AW351),(Input!$G$164*(1+rvanilla)^0.5)/A22stdlife))</f>
        <v>n/a</v>
      </c>
      <c r="AY351" s="164" t="str">
        <f>IF(A22stdlife="n/a","n/a",IF(AY$3&gt;(A22stdlife+$E351),(Input!$G$164*(1+rvanilla)^0.5)-SUM($G351:AX351),(Input!$G$164*(1+rvanilla)^0.5)/A22stdlife))</f>
        <v>n/a</v>
      </c>
      <c r="AZ351" s="164" t="str">
        <f>IF(A22stdlife="n/a","n/a",IF(AZ$3&gt;(A22stdlife+$E351),(Input!$G$164*(1+rvanilla)^0.5)-SUM($G351:AY351),(Input!$G$164*(1+rvanilla)^0.5)/A22stdlife))</f>
        <v>n/a</v>
      </c>
      <c r="BA351" s="164" t="str">
        <f>IF(A22stdlife="n/a","n/a",IF(BA$3&gt;(A22stdlife+$E351),(Input!$G$164*(1+rvanilla)^0.5)-SUM($G351:AZ351),(Input!$G$164*(1+rvanilla)^0.5)/A22stdlife))</f>
        <v>n/a</v>
      </c>
      <c r="BB351" s="164" t="str">
        <f>IF(A22stdlife="n/a","n/a",IF(BB$3&gt;(A22stdlife+$E351),(Input!$G$164*(1+rvanilla)^0.5)-SUM($G351:BA351),(Input!$G$164*(1+rvanilla)^0.5)/A22stdlife))</f>
        <v>n/a</v>
      </c>
      <c r="BC351" s="164" t="str">
        <f>IF(A22stdlife="n/a","n/a",IF(BC$3&gt;(A22stdlife+$E351),(Input!$G$164*(1+rvanilla)^0.5)-SUM($G351:BB351),(Input!$G$164*(1+rvanilla)^0.5)/A22stdlife))</f>
        <v>n/a</v>
      </c>
      <c r="BD351" s="164" t="str">
        <f>IF(A22stdlife="n/a","n/a",IF(BD$3&gt;(A22stdlife+$E351),(Input!$G$164*(1+rvanilla)^0.5)-SUM($G351:BC351),(Input!$G$164*(1+rvanilla)^0.5)/A22stdlife))</f>
        <v>n/a</v>
      </c>
      <c r="BE351" s="164" t="str">
        <f>IF(A22stdlife="n/a","n/a",IF(BE$3&gt;(A22stdlife+$E351),(Input!$G$164*(1+rvanilla)^0.5)-SUM($G351:BD351),(Input!$G$164*(1+rvanilla)^0.5)/A22stdlife))</f>
        <v>n/a</v>
      </c>
      <c r="BF351" s="164" t="str">
        <f>IF(A22stdlife="n/a","n/a",IF(BF$3&gt;(A22stdlife+$E351),(Input!$G$164*(1+rvanilla)^0.5)-SUM($G351:BE351),(Input!$G$164*(1+rvanilla)^0.5)/A22stdlife))</f>
        <v>n/a</v>
      </c>
      <c r="BG351" s="164" t="str">
        <f>IF(A22stdlife="n/a","n/a",IF(BG$3&gt;(A22stdlife+$E351),(Input!$G$164*(1+rvanilla)^0.5)-SUM($G351:BF351),(Input!$G$164*(1+rvanilla)^0.5)/A22stdlife))</f>
        <v>n/a</v>
      </c>
      <c r="BH351" s="164" t="str">
        <f>IF(A22stdlife="n/a","n/a",IF(BH$3&gt;(A22stdlife+$E351),(Input!$G$164*(1+rvanilla)^0.5)-SUM($G351:BG351),(Input!$G$164*(1+rvanilla)^0.5)/A22stdlife))</f>
        <v>n/a</v>
      </c>
      <c r="BI351" s="164" t="str">
        <f>IF(A22stdlife="n/a","n/a",IF(BI$3&gt;(A22stdlife+$E351),(Input!$G$164*(1+rvanilla)^0.5)-SUM($G351:BH351),(Input!$G$164*(1+rvanilla)^0.5)/A22stdlife))</f>
        <v>n/a</v>
      </c>
      <c r="BJ351" s="18"/>
      <c r="BK351" s="18"/>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idden="1" outlineLevel="2">
      <c r="A352" s="18"/>
      <c r="B352" s="18"/>
      <c r="C352" s="36"/>
      <c r="D352" s="479"/>
      <c r="E352" s="283">
        <v>2</v>
      </c>
      <c r="F352" s="38"/>
      <c r="G352" s="391"/>
      <c r="H352" s="307"/>
      <c r="I352" s="164" t="str">
        <f>IF(A22stdlife="n/a","n/a",IF(I$3&gt;(A22stdlife+$E352),(Input!$H$164*(1+rvanilla)^0.5)-SUM($H352:H352),(Input!$H$164*(1+rvanilla)^0.5)/A22stdlife))</f>
        <v>n/a</v>
      </c>
      <c r="J352" s="164" t="str">
        <f>IF(A22stdlife="n/a","n/a",IF(J$3&gt;(A22stdlife+$E352),(Input!$H$164*(1+rvanilla)^0.5)-SUM($H352:I352),(Input!$H$164*(1+rvanilla)^0.5)/A22stdlife))</f>
        <v>n/a</v>
      </c>
      <c r="K352" s="164" t="str">
        <f>IF(A22stdlife="n/a","n/a",IF(K$3&gt;(A22stdlife+$E352),(Input!$H$164*(1+rvanilla)^0.5)-SUM($H352:J352),(Input!$H$164*(1+rvanilla)^0.5)/A22stdlife))</f>
        <v>n/a</v>
      </c>
      <c r="L352" s="164" t="str">
        <f>IF(A22stdlife="n/a","n/a",IF(L$3&gt;(A22stdlife+$E352),(Input!$H$164*(1+rvanilla)^0.5)-SUM($H352:K352),(Input!$H$164*(1+rvanilla)^0.5)/A22stdlife))</f>
        <v>n/a</v>
      </c>
      <c r="M352" s="164" t="str">
        <f>IF(A22stdlife="n/a","n/a",IF(M$3&gt;(A22stdlife+$E352),(Input!$H$164*(1+rvanilla)^0.5)-SUM($H352:L352),(Input!$H$164*(1+rvanilla)^0.5)/A22stdlife))</f>
        <v>n/a</v>
      </c>
      <c r="N352" s="164" t="str">
        <f>IF(A22stdlife="n/a","n/a",IF(N$3&gt;(A22stdlife+$E352),(Input!$H$164*(1+rvanilla)^0.5)-SUM($H352:M352),(Input!$H$164*(1+rvanilla)^0.5)/A22stdlife))</f>
        <v>n/a</v>
      </c>
      <c r="O352" s="164" t="str">
        <f>IF(A22stdlife="n/a","n/a",IF(O$3&gt;(A22stdlife+$E352),(Input!$H$164*(1+rvanilla)^0.5)-SUM($H352:N352),(Input!$H$164*(1+rvanilla)^0.5)/A22stdlife))</f>
        <v>n/a</v>
      </c>
      <c r="P352" s="164" t="str">
        <f>IF(A22stdlife="n/a","n/a",IF(P$3&gt;(A22stdlife+$E352),(Input!$H$164*(1+rvanilla)^0.5)-SUM($H352:O352),(Input!$H$164*(1+rvanilla)^0.5)/A22stdlife))</f>
        <v>n/a</v>
      </c>
      <c r="Q352" s="164" t="str">
        <f>IF(A22stdlife="n/a","n/a",IF(Q$3&gt;(A22stdlife+$E352),(Input!$H$164*(1+rvanilla)^0.5)-SUM($H352:P352),(Input!$H$164*(1+rvanilla)^0.5)/A22stdlife))</f>
        <v>n/a</v>
      </c>
      <c r="R352" s="164" t="str">
        <f>IF(A22stdlife="n/a","n/a",IF(R$3&gt;(A22stdlife+$E352),(Input!$H$164*(1+rvanilla)^0.5)-SUM($H352:Q352),(Input!$H$164*(1+rvanilla)^0.5)/A22stdlife))</f>
        <v>n/a</v>
      </c>
      <c r="S352" s="164" t="str">
        <f>IF(A22stdlife="n/a","n/a",IF(S$3&gt;(A22stdlife+$E352),(Input!$H$164*(1+rvanilla)^0.5)-SUM($H352:R352),(Input!$H$164*(1+rvanilla)^0.5)/A22stdlife))</f>
        <v>n/a</v>
      </c>
      <c r="T352" s="164" t="str">
        <f>IF(A22stdlife="n/a","n/a",IF(T$3&gt;(A22stdlife+$E352),(Input!$H$164*(1+rvanilla)^0.5)-SUM($H352:S352),(Input!$H$164*(1+rvanilla)^0.5)/A22stdlife))</f>
        <v>n/a</v>
      </c>
      <c r="U352" s="164" t="str">
        <f>IF(A22stdlife="n/a","n/a",IF(U$3&gt;(A22stdlife+$E352),(Input!$H$164*(1+rvanilla)^0.5)-SUM($H352:T352),(Input!$H$164*(1+rvanilla)^0.5)/A22stdlife))</f>
        <v>n/a</v>
      </c>
      <c r="V352" s="164" t="str">
        <f>IF(A22stdlife="n/a","n/a",IF(V$3&gt;(A22stdlife+$E352),(Input!$H$164*(1+rvanilla)^0.5)-SUM($H352:U352),(Input!$H$164*(1+rvanilla)^0.5)/A22stdlife))</f>
        <v>n/a</v>
      </c>
      <c r="W352" s="164" t="str">
        <f>IF(A22stdlife="n/a","n/a",IF(W$3&gt;(A22stdlife+$E352),(Input!$H$164*(1+rvanilla)^0.5)-SUM($H352:V352),(Input!$H$164*(1+rvanilla)^0.5)/A22stdlife))</f>
        <v>n/a</v>
      </c>
      <c r="X352" s="164" t="str">
        <f>IF(A22stdlife="n/a","n/a",IF(X$3&gt;(A22stdlife+$E352),(Input!$H$164*(1+rvanilla)^0.5)-SUM($H352:W352),(Input!$H$164*(1+rvanilla)^0.5)/A22stdlife))</f>
        <v>n/a</v>
      </c>
      <c r="Y352" s="164" t="str">
        <f>IF(A22stdlife="n/a","n/a",IF(Y$3&gt;(A22stdlife+$E352),(Input!$H$164*(1+rvanilla)^0.5)-SUM($H352:X352),(Input!$H$164*(1+rvanilla)^0.5)/A22stdlife))</f>
        <v>n/a</v>
      </c>
      <c r="Z352" s="164" t="str">
        <f>IF(A22stdlife="n/a","n/a",IF(Z$3&gt;(A22stdlife+$E352),(Input!$H$164*(1+rvanilla)^0.5)-SUM($H352:Y352),(Input!$H$164*(1+rvanilla)^0.5)/A22stdlife))</f>
        <v>n/a</v>
      </c>
      <c r="AA352" s="164" t="str">
        <f>IF(A22stdlife="n/a","n/a",IF(AA$3&gt;(A22stdlife+$E352),(Input!$H$164*(1+rvanilla)^0.5)-SUM($H352:Z352),(Input!$H$164*(1+rvanilla)^0.5)/A22stdlife))</f>
        <v>n/a</v>
      </c>
      <c r="AB352" s="164" t="str">
        <f>IF(A22stdlife="n/a","n/a",IF(AB$3&gt;(A22stdlife+$E352),(Input!$H$164*(1+rvanilla)^0.5)-SUM($H352:AA352),(Input!$H$164*(1+rvanilla)^0.5)/A22stdlife))</f>
        <v>n/a</v>
      </c>
      <c r="AC352" s="164" t="str">
        <f>IF(A22stdlife="n/a","n/a",IF(AC$3&gt;(A22stdlife+$E352),(Input!$H$164*(1+rvanilla)^0.5)-SUM($H352:AB352),(Input!$H$164*(1+rvanilla)^0.5)/A22stdlife))</f>
        <v>n/a</v>
      </c>
      <c r="AD352" s="164" t="str">
        <f>IF(A22stdlife="n/a","n/a",IF(AD$3&gt;(A22stdlife+$E352),(Input!$H$164*(1+rvanilla)^0.5)-SUM($H352:AC352),(Input!$H$164*(1+rvanilla)^0.5)/A22stdlife))</f>
        <v>n/a</v>
      </c>
      <c r="AE352" s="164" t="str">
        <f>IF(A22stdlife="n/a","n/a",IF(AE$3&gt;(A22stdlife+$E352),(Input!$H$164*(1+rvanilla)^0.5)-SUM($H352:AD352),(Input!$H$164*(1+rvanilla)^0.5)/A22stdlife))</f>
        <v>n/a</v>
      </c>
      <c r="AF352" s="164" t="str">
        <f>IF(A22stdlife="n/a","n/a",IF(AF$3&gt;(A22stdlife+$E352),(Input!$H$164*(1+rvanilla)^0.5)-SUM($H352:AE352),(Input!$H$164*(1+rvanilla)^0.5)/A22stdlife))</f>
        <v>n/a</v>
      </c>
      <c r="AG352" s="164" t="str">
        <f>IF(A22stdlife="n/a","n/a",IF(AG$3&gt;(A22stdlife+$E352),(Input!$H$164*(1+rvanilla)^0.5)-SUM($H352:AF352),(Input!$H$164*(1+rvanilla)^0.5)/A22stdlife))</f>
        <v>n/a</v>
      </c>
      <c r="AH352" s="164" t="str">
        <f>IF(A22stdlife="n/a","n/a",IF(AH$3&gt;(A22stdlife+$E352),(Input!$H$164*(1+rvanilla)^0.5)-SUM($H352:AG352),(Input!$H$164*(1+rvanilla)^0.5)/A22stdlife))</f>
        <v>n/a</v>
      </c>
      <c r="AI352" s="164" t="str">
        <f>IF(A22stdlife="n/a","n/a",IF(AI$3&gt;(A22stdlife+$E352),(Input!$H$164*(1+rvanilla)^0.5)-SUM($H352:AH352),(Input!$H$164*(1+rvanilla)^0.5)/A22stdlife))</f>
        <v>n/a</v>
      </c>
      <c r="AJ352" s="164" t="str">
        <f>IF(A22stdlife="n/a","n/a",IF(AJ$3&gt;(A22stdlife+$E352),(Input!$H$164*(1+rvanilla)^0.5)-SUM($H352:AI352),(Input!$H$164*(1+rvanilla)^0.5)/A22stdlife))</f>
        <v>n/a</v>
      </c>
      <c r="AK352" s="164" t="str">
        <f>IF(A22stdlife="n/a","n/a",IF(AK$3&gt;(A22stdlife+$E352),(Input!$H$164*(1+rvanilla)^0.5)-SUM($H352:AJ352),(Input!$H$164*(1+rvanilla)^0.5)/A22stdlife))</f>
        <v>n/a</v>
      </c>
      <c r="AL352" s="164" t="str">
        <f>IF(A22stdlife="n/a","n/a",IF(AL$3&gt;(A22stdlife+$E352),(Input!$H$164*(1+rvanilla)^0.5)-SUM($H352:AK352),(Input!$H$164*(1+rvanilla)^0.5)/A22stdlife))</f>
        <v>n/a</v>
      </c>
      <c r="AM352" s="164" t="str">
        <f>IF(A22stdlife="n/a","n/a",IF(AM$3&gt;(A22stdlife+$E352),(Input!$H$164*(1+rvanilla)^0.5)-SUM($H352:AL352),(Input!$H$164*(1+rvanilla)^0.5)/A22stdlife))</f>
        <v>n/a</v>
      </c>
      <c r="AN352" s="164" t="str">
        <f>IF(A22stdlife="n/a","n/a",IF(AN$3&gt;(A22stdlife+$E352),(Input!$H$164*(1+rvanilla)^0.5)-SUM($H352:AM352),(Input!$H$164*(1+rvanilla)^0.5)/A22stdlife))</f>
        <v>n/a</v>
      </c>
      <c r="AO352" s="164" t="str">
        <f>IF(A22stdlife="n/a","n/a",IF(AO$3&gt;(A22stdlife+$E352),(Input!$H$164*(1+rvanilla)^0.5)-SUM($H352:AN352),(Input!$H$164*(1+rvanilla)^0.5)/A22stdlife))</f>
        <v>n/a</v>
      </c>
      <c r="AP352" s="164" t="str">
        <f>IF(A22stdlife="n/a","n/a",IF(AP$3&gt;(A22stdlife+$E352),(Input!$H$164*(1+rvanilla)^0.5)-SUM($H352:AO352),(Input!$H$164*(1+rvanilla)^0.5)/A22stdlife))</f>
        <v>n/a</v>
      </c>
      <c r="AQ352" s="164" t="str">
        <f>IF(A22stdlife="n/a","n/a",IF(AQ$3&gt;(A22stdlife+$E352),(Input!$H$164*(1+rvanilla)^0.5)-SUM($H352:AP352),(Input!$H$164*(1+rvanilla)^0.5)/A22stdlife))</f>
        <v>n/a</v>
      </c>
      <c r="AR352" s="164" t="str">
        <f>IF(A22stdlife="n/a","n/a",IF(AR$3&gt;(A22stdlife+$E352),(Input!$H$164*(1+rvanilla)^0.5)-SUM($H352:AQ352),(Input!$H$164*(1+rvanilla)^0.5)/A22stdlife))</f>
        <v>n/a</v>
      </c>
      <c r="AS352" s="164" t="str">
        <f>IF(A22stdlife="n/a","n/a",IF(AS$3&gt;(A22stdlife+$E352),(Input!$H$164*(1+rvanilla)^0.5)-SUM($H352:AR352),(Input!$H$164*(1+rvanilla)^0.5)/A22stdlife))</f>
        <v>n/a</v>
      </c>
      <c r="AT352" s="164" t="str">
        <f>IF(A22stdlife="n/a","n/a",IF(AT$3&gt;(A22stdlife+$E352),(Input!$H$164*(1+rvanilla)^0.5)-SUM($H352:AS352),(Input!$H$164*(1+rvanilla)^0.5)/A22stdlife))</f>
        <v>n/a</v>
      </c>
      <c r="AU352" s="164" t="str">
        <f>IF(A22stdlife="n/a","n/a",IF(AU$3&gt;(A22stdlife+$E352),(Input!$H$164*(1+rvanilla)^0.5)-SUM($H352:AT352),(Input!$H$164*(1+rvanilla)^0.5)/A22stdlife))</f>
        <v>n/a</v>
      </c>
      <c r="AV352" s="164" t="str">
        <f>IF(A22stdlife="n/a","n/a",IF(AV$3&gt;(A22stdlife+$E352),(Input!$H$164*(1+rvanilla)^0.5)-SUM($H352:AU352),(Input!$H$164*(1+rvanilla)^0.5)/A22stdlife))</f>
        <v>n/a</v>
      </c>
      <c r="AW352" s="164" t="str">
        <f>IF(A22stdlife="n/a","n/a",IF(AW$3&gt;(A22stdlife+$E352),(Input!$H$164*(1+rvanilla)^0.5)-SUM($H352:AV352),(Input!$H$164*(1+rvanilla)^0.5)/A22stdlife))</f>
        <v>n/a</v>
      </c>
      <c r="AX352" s="164" t="str">
        <f>IF(A22stdlife="n/a","n/a",IF(AX$3&gt;(A22stdlife+$E352),(Input!$H$164*(1+rvanilla)^0.5)-SUM($H352:AW352),(Input!$H$164*(1+rvanilla)^0.5)/A22stdlife))</f>
        <v>n/a</v>
      </c>
      <c r="AY352" s="164" t="str">
        <f>IF(A22stdlife="n/a","n/a",IF(AY$3&gt;(A22stdlife+$E352),(Input!$H$164*(1+rvanilla)^0.5)-SUM($H352:AX352),(Input!$H$164*(1+rvanilla)^0.5)/A22stdlife))</f>
        <v>n/a</v>
      </c>
      <c r="AZ352" s="164" t="str">
        <f>IF(A22stdlife="n/a","n/a",IF(AZ$3&gt;(A22stdlife+$E352),(Input!$H$164*(1+rvanilla)^0.5)-SUM($H352:AY352),(Input!$H$164*(1+rvanilla)^0.5)/A22stdlife))</f>
        <v>n/a</v>
      </c>
      <c r="BA352" s="164" t="str">
        <f>IF(A22stdlife="n/a","n/a",IF(BA$3&gt;(A22stdlife+$E352),(Input!$H$164*(1+rvanilla)^0.5)-SUM($H352:AZ352),(Input!$H$164*(1+rvanilla)^0.5)/A22stdlife))</f>
        <v>n/a</v>
      </c>
      <c r="BB352" s="164" t="str">
        <f>IF(A22stdlife="n/a","n/a",IF(BB$3&gt;(A22stdlife+$E352),(Input!$H$164*(1+rvanilla)^0.5)-SUM($H352:BA352),(Input!$H$164*(1+rvanilla)^0.5)/A22stdlife))</f>
        <v>n/a</v>
      </c>
      <c r="BC352" s="164" t="str">
        <f>IF(A22stdlife="n/a","n/a",IF(BC$3&gt;(A22stdlife+$E352),(Input!$H$164*(1+rvanilla)^0.5)-SUM($H352:BB352),(Input!$H$164*(1+rvanilla)^0.5)/A22stdlife))</f>
        <v>n/a</v>
      </c>
      <c r="BD352" s="164" t="str">
        <f>IF(A22stdlife="n/a","n/a",IF(BD$3&gt;(A22stdlife+$E352),(Input!$H$164*(1+rvanilla)^0.5)-SUM($H352:BC352),(Input!$H$164*(1+rvanilla)^0.5)/A22stdlife))</f>
        <v>n/a</v>
      </c>
      <c r="BE352" s="164" t="str">
        <f>IF(A22stdlife="n/a","n/a",IF(BE$3&gt;(A22stdlife+$E352),(Input!$H$164*(1+rvanilla)^0.5)-SUM($H352:BD352),(Input!$H$164*(1+rvanilla)^0.5)/A22stdlife))</f>
        <v>n/a</v>
      </c>
      <c r="BF352" s="164" t="str">
        <f>IF(A22stdlife="n/a","n/a",IF(BF$3&gt;(A22stdlife+$E352),(Input!$H$164*(1+rvanilla)^0.5)-SUM($H352:BE352),(Input!$H$164*(1+rvanilla)^0.5)/A22stdlife))</f>
        <v>n/a</v>
      </c>
      <c r="BG352" s="164" t="str">
        <f>IF(A22stdlife="n/a","n/a",IF(BG$3&gt;(A22stdlife+$E352),(Input!$H$164*(1+rvanilla)^0.5)-SUM($H352:BF352),(Input!$H$164*(1+rvanilla)^0.5)/A22stdlife))</f>
        <v>n/a</v>
      </c>
      <c r="BH352" s="164" t="str">
        <f>IF(A22stdlife="n/a","n/a",IF(BH$3&gt;(A22stdlife+$E352),(Input!$H$164*(1+rvanilla)^0.5)-SUM($H352:BG352),(Input!$H$164*(1+rvanilla)^0.5)/A22stdlife))</f>
        <v>n/a</v>
      </c>
      <c r="BI352" s="164" t="str">
        <f>IF(A22stdlife="n/a","n/a",IF(BI$3&gt;(A22stdlife+$E352),(Input!$H$164*(1+rvanilla)^0.5)-SUM($H352:BH352),(Input!$H$164*(1+rvanilla)^0.5)/A22stdlife))</f>
        <v>n/a</v>
      </c>
      <c r="BJ352" s="18"/>
      <c r="BK352" s="18"/>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idden="1" outlineLevel="2">
      <c r="A353" s="18"/>
      <c r="B353" s="18"/>
      <c r="C353" s="36"/>
      <c r="D353" s="479"/>
      <c r="E353" s="283">
        <v>3</v>
      </c>
      <c r="F353" s="38"/>
      <c r="G353" s="391"/>
      <c r="H353" s="308"/>
      <c r="I353" s="307"/>
      <c r="J353" s="164" t="str">
        <f>IF(A22stdlife="n/a","n/a",IF(J$3&gt;(A22stdlife+$E353),(Input!$I$164*(1+rvanilla)^0.5)-SUM($I353:I353),(Input!$I$164*(1+rvanilla)^0.5)/A22stdlife))</f>
        <v>n/a</v>
      </c>
      <c r="K353" s="164" t="str">
        <f>IF(A22stdlife="n/a","n/a",IF(K$3&gt;(A22stdlife+$E353),(Input!$I$164*(1+rvanilla)^0.5)-SUM($I353:J353),(Input!$I$164*(1+rvanilla)^0.5)/A22stdlife))</f>
        <v>n/a</v>
      </c>
      <c r="L353" s="164" t="str">
        <f>IF(A22stdlife="n/a","n/a",IF(L$3&gt;(A22stdlife+$E353),(Input!$I$164*(1+rvanilla)^0.5)-SUM($I353:K353),(Input!$I$164*(1+rvanilla)^0.5)/A22stdlife))</f>
        <v>n/a</v>
      </c>
      <c r="M353" s="164" t="str">
        <f>IF(A22stdlife="n/a","n/a",IF(M$3&gt;(A22stdlife+$E353),(Input!$I$164*(1+rvanilla)^0.5)-SUM($I353:L353),(Input!$I$164*(1+rvanilla)^0.5)/A22stdlife))</f>
        <v>n/a</v>
      </c>
      <c r="N353" s="164" t="str">
        <f>IF(A22stdlife="n/a","n/a",IF(N$3&gt;(A22stdlife+$E353),(Input!$I$164*(1+rvanilla)^0.5)-SUM($I353:M353),(Input!$I$164*(1+rvanilla)^0.5)/A22stdlife))</f>
        <v>n/a</v>
      </c>
      <c r="O353" s="164" t="str">
        <f>IF(A22stdlife="n/a","n/a",IF(O$3&gt;(A22stdlife+$E353),(Input!$I$164*(1+rvanilla)^0.5)-SUM($I353:N353),(Input!$I$164*(1+rvanilla)^0.5)/A22stdlife))</f>
        <v>n/a</v>
      </c>
      <c r="P353" s="164" t="str">
        <f>IF(A22stdlife="n/a","n/a",IF(P$3&gt;(A22stdlife+$E353),(Input!$I$164*(1+rvanilla)^0.5)-SUM($I353:O353),(Input!$I$164*(1+rvanilla)^0.5)/A22stdlife))</f>
        <v>n/a</v>
      </c>
      <c r="Q353" s="164" t="str">
        <f>IF(A22stdlife="n/a","n/a",IF(Q$3&gt;(A22stdlife+$E353),(Input!$I$164*(1+rvanilla)^0.5)-SUM($I353:P353),(Input!$I$164*(1+rvanilla)^0.5)/A22stdlife))</f>
        <v>n/a</v>
      </c>
      <c r="R353" s="164" t="str">
        <f>IF(A22stdlife="n/a","n/a",IF(R$3&gt;(A22stdlife+$E353),(Input!$I$164*(1+rvanilla)^0.5)-SUM($I353:Q353),(Input!$I$164*(1+rvanilla)^0.5)/A22stdlife))</f>
        <v>n/a</v>
      </c>
      <c r="S353" s="164" t="str">
        <f>IF(A22stdlife="n/a","n/a",IF(S$3&gt;(A22stdlife+$E353),(Input!$I$164*(1+rvanilla)^0.5)-SUM($I353:R353),(Input!$I$164*(1+rvanilla)^0.5)/A22stdlife))</f>
        <v>n/a</v>
      </c>
      <c r="T353" s="164" t="str">
        <f>IF(A22stdlife="n/a","n/a",IF(T$3&gt;(A22stdlife+$E353),(Input!$I$164*(1+rvanilla)^0.5)-SUM($I353:S353),(Input!$I$164*(1+rvanilla)^0.5)/A22stdlife))</f>
        <v>n/a</v>
      </c>
      <c r="U353" s="164" t="str">
        <f>IF(A22stdlife="n/a","n/a",IF(U$3&gt;(A22stdlife+$E353),(Input!$I$164*(1+rvanilla)^0.5)-SUM($I353:T353),(Input!$I$164*(1+rvanilla)^0.5)/A22stdlife))</f>
        <v>n/a</v>
      </c>
      <c r="V353" s="164" t="str">
        <f>IF(A22stdlife="n/a","n/a",IF(V$3&gt;(A22stdlife+$E353),(Input!$I$164*(1+rvanilla)^0.5)-SUM($I353:U353),(Input!$I$164*(1+rvanilla)^0.5)/A22stdlife))</f>
        <v>n/a</v>
      </c>
      <c r="W353" s="164" t="str">
        <f>IF(A22stdlife="n/a","n/a",IF(W$3&gt;(A22stdlife+$E353),(Input!$I$164*(1+rvanilla)^0.5)-SUM($I353:V353),(Input!$I$164*(1+rvanilla)^0.5)/A22stdlife))</f>
        <v>n/a</v>
      </c>
      <c r="X353" s="164" t="str">
        <f>IF(A22stdlife="n/a","n/a",IF(X$3&gt;(A22stdlife+$E353),(Input!$I$164*(1+rvanilla)^0.5)-SUM($I353:W353),(Input!$I$164*(1+rvanilla)^0.5)/A22stdlife))</f>
        <v>n/a</v>
      </c>
      <c r="Y353" s="164" t="str">
        <f>IF(A22stdlife="n/a","n/a",IF(Y$3&gt;(A22stdlife+$E353),(Input!$I$164*(1+rvanilla)^0.5)-SUM($I353:X353),(Input!$I$164*(1+rvanilla)^0.5)/A22stdlife))</f>
        <v>n/a</v>
      </c>
      <c r="Z353" s="164" t="str">
        <f>IF(A22stdlife="n/a","n/a",IF(Z$3&gt;(A22stdlife+$E353),(Input!$I$164*(1+rvanilla)^0.5)-SUM($I353:Y353),(Input!$I$164*(1+rvanilla)^0.5)/A22stdlife))</f>
        <v>n/a</v>
      </c>
      <c r="AA353" s="164" t="str">
        <f>IF(A22stdlife="n/a","n/a",IF(AA$3&gt;(A22stdlife+$E353),(Input!$I$164*(1+rvanilla)^0.5)-SUM($I353:Z353),(Input!$I$164*(1+rvanilla)^0.5)/A22stdlife))</f>
        <v>n/a</v>
      </c>
      <c r="AB353" s="164" t="str">
        <f>IF(A22stdlife="n/a","n/a",IF(AB$3&gt;(A22stdlife+$E353),(Input!$I$164*(1+rvanilla)^0.5)-SUM($I353:AA353),(Input!$I$164*(1+rvanilla)^0.5)/A22stdlife))</f>
        <v>n/a</v>
      </c>
      <c r="AC353" s="164" t="str">
        <f>IF(A22stdlife="n/a","n/a",IF(AC$3&gt;(A22stdlife+$E353),(Input!$I$164*(1+rvanilla)^0.5)-SUM($I353:AB353),(Input!$I$164*(1+rvanilla)^0.5)/A22stdlife))</f>
        <v>n/a</v>
      </c>
      <c r="AD353" s="164" t="str">
        <f>IF(A22stdlife="n/a","n/a",IF(AD$3&gt;(A22stdlife+$E353),(Input!$I$164*(1+rvanilla)^0.5)-SUM($I353:AC353),(Input!$I$164*(1+rvanilla)^0.5)/A22stdlife))</f>
        <v>n/a</v>
      </c>
      <c r="AE353" s="164" t="str">
        <f>IF(A22stdlife="n/a","n/a",IF(AE$3&gt;(A22stdlife+$E353),(Input!$I$164*(1+rvanilla)^0.5)-SUM($I353:AD353),(Input!$I$164*(1+rvanilla)^0.5)/A22stdlife))</f>
        <v>n/a</v>
      </c>
      <c r="AF353" s="164" t="str">
        <f>IF(A22stdlife="n/a","n/a",IF(AF$3&gt;(A22stdlife+$E353),(Input!$I$164*(1+rvanilla)^0.5)-SUM($I353:AE353),(Input!$I$164*(1+rvanilla)^0.5)/A22stdlife))</f>
        <v>n/a</v>
      </c>
      <c r="AG353" s="164" t="str">
        <f>IF(A22stdlife="n/a","n/a",IF(AG$3&gt;(A22stdlife+$E353),(Input!$I$164*(1+rvanilla)^0.5)-SUM($I353:AF353),(Input!$I$164*(1+rvanilla)^0.5)/A22stdlife))</f>
        <v>n/a</v>
      </c>
      <c r="AH353" s="164" t="str">
        <f>IF(A22stdlife="n/a","n/a",IF(AH$3&gt;(A22stdlife+$E353),(Input!$I$164*(1+rvanilla)^0.5)-SUM($I353:AG353),(Input!$I$164*(1+rvanilla)^0.5)/A22stdlife))</f>
        <v>n/a</v>
      </c>
      <c r="AI353" s="164" t="str">
        <f>IF(A22stdlife="n/a","n/a",IF(AI$3&gt;(A22stdlife+$E353),(Input!$I$164*(1+rvanilla)^0.5)-SUM($I353:AH353),(Input!$I$164*(1+rvanilla)^0.5)/A22stdlife))</f>
        <v>n/a</v>
      </c>
      <c r="AJ353" s="164" t="str">
        <f>IF(A22stdlife="n/a","n/a",IF(AJ$3&gt;(A22stdlife+$E353),(Input!$I$164*(1+rvanilla)^0.5)-SUM($I353:AI353),(Input!$I$164*(1+rvanilla)^0.5)/A22stdlife))</f>
        <v>n/a</v>
      </c>
      <c r="AK353" s="164" t="str">
        <f>IF(A22stdlife="n/a","n/a",IF(AK$3&gt;(A22stdlife+$E353),(Input!$I$164*(1+rvanilla)^0.5)-SUM($I353:AJ353),(Input!$I$164*(1+rvanilla)^0.5)/A22stdlife))</f>
        <v>n/a</v>
      </c>
      <c r="AL353" s="164" t="str">
        <f>IF(A22stdlife="n/a","n/a",IF(AL$3&gt;(A22stdlife+$E353),(Input!$I$164*(1+rvanilla)^0.5)-SUM($I353:AK353),(Input!$I$164*(1+rvanilla)^0.5)/A22stdlife))</f>
        <v>n/a</v>
      </c>
      <c r="AM353" s="164" t="str">
        <f>IF(A22stdlife="n/a","n/a",IF(AM$3&gt;(A22stdlife+$E353),(Input!$I$164*(1+rvanilla)^0.5)-SUM($I353:AL353),(Input!$I$164*(1+rvanilla)^0.5)/A22stdlife))</f>
        <v>n/a</v>
      </c>
      <c r="AN353" s="164" t="str">
        <f>IF(A22stdlife="n/a","n/a",IF(AN$3&gt;(A22stdlife+$E353),(Input!$I$164*(1+rvanilla)^0.5)-SUM($I353:AM353),(Input!$I$164*(1+rvanilla)^0.5)/A22stdlife))</f>
        <v>n/a</v>
      </c>
      <c r="AO353" s="164" t="str">
        <f>IF(A22stdlife="n/a","n/a",IF(AO$3&gt;(A22stdlife+$E353),(Input!$I$164*(1+rvanilla)^0.5)-SUM($I353:AN353),(Input!$I$164*(1+rvanilla)^0.5)/A22stdlife))</f>
        <v>n/a</v>
      </c>
      <c r="AP353" s="164" t="str">
        <f>IF(A22stdlife="n/a","n/a",IF(AP$3&gt;(A22stdlife+$E353),(Input!$I$164*(1+rvanilla)^0.5)-SUM($I353:AO353),(Input!$I$164*(1+rvanilla)^0.5)/A22stdlife))</f>
        <v>n/a</v>
      </c>
      <c r="AQ353" s="164" t="str">
        <f>IF(A22stdlife="n/a","n/a",IF(AQ$3&gt;(A22stdlife+$E353),(Input!$I$164*(1+rvanilla)^0.5)-SUM($I353:AP353),(Input!$I$164*(1+rvanilla)^0.5)/A22stdlife))</f>
        <v>n/a</v>
      </c>
      <c r="AR353" s="164" t="str">
        <f>IF(A22stdlife="n/a","n/a",IF(AR$3&gt;(A22stdlife+$E353),(Input!$I$164*(1+rvanilla)^0.5)-SUM($I353:AQ353),(Input!$I$164*(1+rvanilla)^0.5)/A22stdlife))</f>
        <v>n/a</v>
      </c>
      <c r="AS353" s="164" t="str">
        <f>IF(A22stdlife="n/a","n/a",IF(AS$3&gt;(A22stdlife+$E353),(Input!$I$164*(1+rvanilla)^0.5)-SUM($I353:AR353),(Input!$I$164*(1+rvanilla)^0.5)/A22stdlife))</f>
        <v>n/a</v>
      </c>
      <c r="AT353" s="164" t="str">
        <f>IF(A22stdlife="n/a","n/a",IF(AT$3&gt;(A22stdlife+$E353),(Input!$I$164*(1+rvanilla)^0.5)-SUM($I353:AS353),(Input!$I$164*(1+rvanilla)^0.5)/A22stdlife))</f>
        <v>n/a</v>
      </c>
      <c r="AU353" s="164" t="str">
        <f>IF(A22stdlife="n/a","n/a",IF(AU$3&gt;(A22stdlife+$E353),(Input!$I$164*(1+rvanilla)^0.5)-SUM($I353:AT353),(Input!$I$164*(1+rvanilla)^0.5)/A22stdlife))</f>
        <v>n/a</v>
      </c>
      <c r="AV353" s="164" t="str">
        <f>IF(A22stdlife="n/a","n/a",IF(AV$3&gt;(A22stdlife+$E353),(Input!$I$164*(1+rvanilla)^0.5)-SUM($I353:AU353),(Input!$I$164*(1+rvanilla)^0.5)/A22stdlife))</f>
        <v>n/a</v>
      </c>
      <c r="AW353" s="164" t="str">
        <f>IF(A22stdlife="n/a","n/a",IF(AW$3&gt;(A22stdlife+$E353),(Input!$I$164*(1+rvanilla)^0.5)-SUM($I353:AV353),(Input!$I$164*(1+rvanilla)^0.5)/A22stdlife))</f>
        <v>n/a</v>
      </c>
      <c r="AX353" s="164" t="str">
        <f>IF(A22stdlife="n/a","n/a",IF(AX$3&gt;(A22stdlife+$E353),(Input!$I$164*(1+rvanilla)^0.5)-SUM($I353:AW353),(Input!$I$164*(1+rvanilla)^0.5)/A22stdlife))</f>
        <v>n/a</v>
      </c>
      <c r="AY353" s="164" t="str">
        <f>IF(A22stdlife="n/a","n/a",IF(AY$3&gt;(A22stdlife+$E353),(Input!$I$164*(1+rvanilla)^0.5)-SUM($I353:AX353),(Input!$I$164*(1+rvanilla)^0.5)/A22stdlife))</f>
        <v>n/a</v>
      </c>
      <c r="AZ353" s="164" t="str">
        <f>IF(A22stdlife="n/a","n/a",IF(AZ$3&gt;(A22stdlife+$E353),(Input!$I$164*(1+rvanilla)^0.5)-SUM($I353:AY353),(Input!$I$164*(1+rvanilla)^0.5)/A22stdlife))</f>
        <v>n/a</v>
      </c>
      <c r="BA353" s="164" t="str">
        <f>IF(A22stdlife="n/a","n/a",IF(BA$3&gt;(A22stdlife+$E353),(Input!$I$164*(1+rvanilla)^0.5)-SUM($I353:AZ353),(Input!$I$164*(1+rvanilla)^0.5)/A22stdlife))</f>
        <v>n/a</v>
      </c>
      <c r="BB353" s="164" t="str">
        <f>IF(A22stdlife="n/a","n/a",IF(BB$3&gt;(A22stdlife+$E353),(Input!$I$164*(1+rvanilla)^0.5)-SUM($I353:BA353),(Input!$I$164*(1+rvanilla)^0.5)/A22stdlife))</f>
        <v>n/a</v>
      </c>
      <c r="BC353" s="164" t="str">
        <f>IF(A22stdlife="n/a","n/a",IF(BC$3&gt;(A22stdlife+$E353),(Input!$I$164*(1+rvanilla)^0.5)-SUM($I353:BB353),(Input!$I$164*(1+rvanilla)^0.5)/A22stdlife))</f>
        <v>n/a</v>
      </c>
      <c r="BD353" s="164" t="str">
        <f>IF(A22stdlife="n/a","n/a",IF(BD$3&gt;(A22stdlife+$E353),(Input!$I$164*(1+rvanilla)^0.5)-SUM($I353:BC353),(Input!$I$164*(1+rvanilla)^0.5)/A22stdlife))</f>
        <v>n/a</v>
      </c>
      <c r="BE353" s="164" t="str">
        <f>IF(A22stdlife="n/a","n/a",IF(BE$3&gt;(A22stdlife+$E353),(Input!$I$164*(1+rvanilla)^0.5)-SUM($I353:BD353),(Input!$I$164*(1+rvanilla)^0.5)/A22stdlife))</f>
        <v>n/a</v>
      </c>
      <c r="BF353" s="164" t="str">
        <f>IF(A22stdlife="n/a","n/a",IF(BF$3&gt;(A22stdlife+$E353),(Input!$I$164*(1+rvanilla)^0.5)-SUM($I353:BE353),(Input!$I$164*(1+rvanilla)^0.5)/A22stdlife))</f>
        <v>n/a</v>
      </c>
      <c r="BG353" s="164" t="str">
        <f>IF(A22stdlife="n/a","n/a",IF(BG$3&gt;(A22stdlife+$E353),(Input!$I$164*(1+rvanilla)^0.5)-SUM($I353:BF353),(Input!$I$164*(1+rvanilla)^0.5)/A22stdlife))</f>
        <v>n/a</v>
      </c>
      <c r="BH353" s="164" t="str">
        <f>IF(A22stdlife="n/a","n/a",IF(BH$3&gt;(A22stdlife+$E353),(Input!$I$164*(1+rvanilla)^0.5)-SUM($I353:BG353),(Input!$I$164*(1+rvanilla)^0.5)/A22stdlife))</f>
        <v>n/a</v>
      </c>
      <c r="BI353" s="164" t="str">
        <f>IF(A22stdlife="n/a","n/a",IF(BI$3&gt;(A22stdlife+$E353),(Input!$I$164*(1+rvanilla)^0.5)-SUM($I353:BH353),(Input!$I$164*(1+rvanilla)^0.5)/A22stdlife))</f>
        <v>n/a</v>
      </c>
      <c r="BJ353" s="18"/>
      <c r="BK353" s="18"/>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idden="1" outlineLevel="2">
      <c r="A354" s="18"/>
      <c r="B354" s="18"/>
      <c r="C354" s="36"/>
      <c r="D354" s="479"/>
      <c r="E354" s="283">
        <v>4</v>
      </c>
      <c r="F354" s="38"/>
      <c r="G354" s="391"/>
      <c r="H354" s="308"/>
      <c r="I354" s="308"/>
      <c r="J354" s="307"/>
      <c r="K354" s="164" t="str">
        <f>IF(A22stdlife="n/a","n/a",IF(K$3&gt;(A22stdlife+$E354),(Input!$J$164*(1+rvanilla)^0.5)-SUM($J354:J354),(Input!$J$164*(1+rvanilla)^0.5)/A22stdlife))</f>
        <v>n/a</v>
      </c>
      <c r="L354" s="164" t="str">
        <f>IF(A22stdlife="n/a","n/a",IF(L$3&gt;(A22stdlife+$E354),(Input!$J$164*(1+rvanilla)^0.5)-SUM($J354:K354),(Input!$J$164*(1+rvanilla)^0.5)/A22stdlife))</f>
        <v>n/a</v>
      </c>
      <c r="M354" s="164" t="str">
        <f>IF(A22stdlife="n/a","n/a",IF(M$3&gt;(A22stdlife+$E354),(Input!$J$164*(1+rvanilla)^0.5)-SUM($J354:L354),(Input!$J$164*(1+rvanilla)^0.5)/A22stdlife))</f>
        <v>n/a</v>
      </c>
      <c r="N354" s="164" t="str">
        <f>IF(A22stdlife="n/a","n/a",IF(N$3&gt;(A22stdlife+$E354),(Input!$J$164*(1+rvanilla)^0.5)-SUM($J354:M354),(Input!$J$164*(1+rvanilla)^0.5)/A22stdlife))</f>
        <v>n/a</v>
      </c>
      <c r="O354" s="164" t="str">
        <f>IF(A22stdlife="n/a","n/a",IF(O$3&gt;(A22stdlife+$E354),(Input!$J$164*(1+rvanilla)^0.5)-SUM($J354:N354),(Input!$J$164*(1+rvanilla)^0.5)/A22stdlife))</f>
        <v>n/a</v>
      </c>
      <c r="P354" s="164" t="str">
        <f>IF(A22stdlife="n/a","n/a",IF(P$3&gt;(A22stdlife+$E354),(Input!$J$164*(1+rvanilla)^0.5)-SUM($J354:O354),(Input!$J$164*(1+rvanilla)^0.5)/A22stdlife))</f>
        <v>n/a</v>
      </c>
      <c r="Q354" s="164" t="str">
        <f>IF(A22stdlife="n/a","n/a",IF(Q$3&gt;(A22stdlife+$E354),(Input!$J$164*(1+rvanilla)^0.5)-SUM($J354:P354),(Input!$J$164*(1+rvanilla)^0.5)/A22stdlife))</f>
        <v>n/a</v>
      </c>
      <c r="R354" s="164" t="str">
        <f>IF(A22stdlife="n/a","n/a",IF(R$3&gt;(A22stdlife+$E354),(Input!$J$164*(1+rvanilla)^0.5)-SUM($J354:Q354),(Input!$J$164*(1+rvanilla)^0.5)/A22stdlife))</f>
        <v>n/a</v>
      </c>
      <c r="S354" s="164" t="str">
        <f>IF(A22stdlife="n/a","n/a",IF(S$3&gt;(A22stdlife+$E354),(Input!$J$164*(1+rvanilla)^0.5)-SUM($J354:R354),(Input!$J$164*(1+rvanilla)^0.5)/A22stdlife))</f>
        <v>n/a</v>
      </c>
      <c r="T354" s="164" t="str">
        <f>IF(A22stdlife="n/a","n/a",IF(T$3&gt;(A22stdlife+$E354),(Input!$J$164*(1+rvanilla)^0.5)-SUM($J354:S354),(Input!$J$164*(1+rvanilla)^0.5)/A22stdlife))</f>
        <v>n/a</v>
      </c>
      <c r="U354" s="164" t="str">
        <f>IF(A22stdlife="n/a","n/a",IF(U$3&gt;(A22stdlife+$E354),(Input!$J$164*(1+rvanilla)^0.5)-SUM($J354:T354),(Input!$J$164*(1+rvanilla)^0.5)/A22stdlife))</f>
        <v>n/a</v>
      </c>
      <c r="V354" s="164" t="str">
        <f>IF(A22stdlife="n/a","n/a",IF(V$3&gt;(A22stdlife+$E354),(Input!$J$164*(1+rvanilla)^0.5)-SUM($J354:U354),(Input!$J$164*(1+rvanilla)^0.5)/A22stdlife))</f>
        <v>n/a</v>
      </c>
      <c r="W354" s="164" t="str">
        <f>IF(A22stdlife="n/a","n/a",IF(W$3&gt;(A22stdlife+$E354),(Input!$J$164*(1+rvanilla)^0.5)-SUM($J354:V354),(Input!$J$164*(1+rvanilla)^0.5)/A22stdlife))</f>
        <v>n/a</v>
      </c>
      <c r="X354" s="164" t="str">
        <f>IF(A22stdlife="n/a","n/a",IF(X$3&gt;(A22stdlife+$E354),(Input!$J$164*(1+rvanilla)^0.5)-SUM($J354:W354),(Input!$J$164*(1+rvanilla)^0.5)/A22stdlife))</f>
        <v>n/a</v>
      </c>
      <c r="Y354" s="164" t="str">
        <f>IF(A22stdlife="n/a","n/a",IF(Y$3&gt;(A22stdlife+$E354),(Input!$J$164*(1+rvanilla)^0.5)-SUM($J354:X354),(Input!$J$164*(1+rvanilla)^0.5)/A22stdlife))</f>
        <v>n/a</v>
      </c>
      <c r="Z354" s="164" t="str">
        <f>IF(A22stdlife="n/a","n/a",IF(Z$3&gt;(A22stdlife+$E354),(Input!$J$164*(1+rvanilla)^0.5)-SUM($J354:Y354),(Input!$J$164*(1+rvanilla)^0.5)/A22stdlife))</f>
        <v>n/a</v>
      </c>
      <c r="AA354" s="164" t="str">
        <f>IF(A22stdlife="n/a","n/a",IF(AA$3&gt;(A22stdlife+$E354),(Input!$J$164*(1+rvanilla)^0.5)-SUM($J354:Z354),(Input!$J$164*(1+rvanilla)^0.5)/A22stdlife))</f>
        <v>n/a</v>
      </c>
      <c r="AB354" s="164" t="str">
        <f>IF(A22stdlife="n/a","n/a",IF(AB$3&gt;(A22stdlife+$E354),(Input!$J$164*(1+rvanilla)^0.5)-SUM($J354:AA354),(Input!$J$164*(1+rvanilla)^0.5)/A22stdlife))</f>
        <v>n/a</v>
      </c>
      <c r="AC354" s="164" t="str">
        <f>IF(A22stdlife="n/a","n/a",IF(AC$3&gt;(A22stdlife+$E354),(Input!$J$164*(1+rvanilla)^0.5)-SUM($J354:AB354),(Input!$J$164*(1+rvanilla)^0.5)/A22stdlife))</f>
        <v>n/a</v>
      </c>
      <c r="AD354" s="164" t="str">
        <f>IF(A22stdlife="n/a","n/a",IF(AD$3&gt;(A22stdlife+$E354),(Input!$J$164*(1+rvanilla)^0.5)-SUM($J354:AC354),(Input!$J$164*(1+rvanilla)^0.5)/A22stdlife))</f>
        <v>n/a</v>
      </c>
      <c r="AE354" s="164" t="str">
        <f>IF(A22stdlife="n/a","n/a",IF(AE$3&gt;(A22stdlife+$E354),(Input!$J$164*(1+rvanilla)^0.5)-SUM($J354:AD354),(Input!$J$164*(1+rvanilla)^0.5)/A22stdlife))</f>
        <v>n/a</v>
      </c>
      <c r="AF354" s="164" t="str">
        <f>IF(A22stdlife="n/a","n/a",IF(AF$3&gt;(A22stdlife+$E354),(Input!$J$164*(1+rvanilla)^0.5)-SUM($J354:AE354),(Input!$J$164*(1+rvanilla)^0.5)/A22stdlife))</f>
        <v>n/a</v>
      </c>
      <c r="AG354" s="164" t="str">
        <f>IF(A22stdlife="n/a","n/a",IF(AG$3&gt;(A22stdlife+$E354),(Input!$J$164*(1+rvanilla)^0.5)-SUM($J354:AF354),(Input!$J$164*(1+rvanilla)^0.5)/A22stdlife))</f>
        <v>n/a</v>
      </c>
      <c r="AH354" s="164" t="str">
        <f>IF(A22stdlife="n/a","n/a",IF(AH$3&gt;(A22stdlife+$E354),(Input!$J$164*(1+rvanilla)^0.5)-SUM($J354:AG354),(Input!$J$164*(1+rvanilla)^0.5)/A22stdlife))</f>
        <v>n/a</v>
      </c>
      <c r="AI354" s="164" t="str">
        <f>IF(A22stdlife="n/a","n/a",IF(AI$3&gt;(A22stdlife+$E354),(Input!$J$164*(1+rvanilla)^0.5)-SUM($J354:AH354),(Input!$J$164*(1+rvanilla)^0.5)/A22stdlife))</f>
        <v>n/a</v>
      </c>
      <c r="AJ354" s="164" t="str">
        <f>IF(A22stdlife="n/a","n/a",IF(AJ$3&gt;(A22stdlife+$E354),(Input!$J$164*(1+rvanilla)^0.5)-SUM($J354:AI354),(Input!$J$164*(1+rvanilla)^0.5)/A22stdlife))</f>
        <v>n/a</v>
      </c>
      <c r="AK354" s="164" t="str">
        <f>IF(A22stdlife="n/a","n/a",IF(AK$3&gt;(A22stdlife+$E354),(Input!$J$164*(1+rvanilla)^0.5)-SUM($J354:AJ354),(Input!$J$164*(1+rvanilla)^0.5)/A22stdlife))</f>
        <v>n/a</v>
      </c>
      <c r="AL354" s="164" t="str">
        <f>IF(A22stdlife="n/a","n/a",IF(AL$3&gt;(A22stdlife+$E354),(Input!$J$164*(1+rvanilla)^0.5)-SUM($J354:AK354),(Input!$J$164*(1+rvanilla)^0.5)/A22stdlife))</f>
        <v>n/a</v>
      </c>
      <c r="AM354" s="164" t="str">
        <f>IF(A22stdlife="n/a","n/a",IF(AM$3&gt;(A22stdlife+$E354),(Input!$J$164*(1+rvanilla)^0.5)-SUM($J354:AL354),(Input!$J$164*(1+rvanilla)^0.5)/A22stdlife))</f>
        <v>n/a</v>
      </c>
      <c r="AN354" s="164" t="str">
        <f>IF(A22stdlife="n/a","n/a",IF(AN$3&gt;(A22stdlife+$E354),(Input!$J$164*(1+rvanilla)^0.5)-SUM($J354:AM354),(Input!$J$164*(1+rvanilla)^0.5)/A22stdlife))</f>
        <v>n/a</v>
      </c>
      <c r="AO354" s="164" t="str">
        <f>IF(A22stdlife="n/a","n/a",IF(AO$3&gt;(A22stdlife+$E354),(Input!$J$164*(1+rvanilla)^0.5)-SUM($J354:AN354),(Input!$J$164*(1+rvanilla)^0.5)/A22stdlife))</f>
        <v>n/a</v>
      </c>
      <c r="AP354" s="164" t="str">
        <f>IF(A22stdlife="n/a","n/a",IF(AP$3&gt;(A22stdlife+$E354),(Input!$J$164*(1+rvanilla)^0.5)-SUM($J354:AO354),(Input!$J$164*(1+rvanilla)^0.5)/A22stdlife))</f>
        <v>n/a</v>
      </c>
      <c r="AQ354" s="164" t="str">
        <f>IF(A22stdlife="n/a","n/a",IF(AQ$3&gt;(A22stdlife+$E354),(Input!$J$164*(1+rvanilla)^0.5)-SUM($J354:AP354),(Input!$J$164*(1+rvanilla)^0.5)/A22stdlife))</f>
        <v>n/a</v>
      </c>
      <c r="AR354" s="164" t="str">
        <f>IF(A22stdlife="n/a","n/a",IF(AR$3&gt;(A22stdlife+$E354),(Input!$J$164*(1+rvanilla)^0.5)-SUM($J354:AQ354),(Input!$J$164*(1+rvanilla)^0.5)/A22stdlife))</f>
        <v>n/a</v>
      </c>
      <c r="AS354" s="164" t="str">
        <f>IF(A22stdlife="n/a","n/a",IF(AS$3&gt;(A22stdlife+$E354),(Input!$J$164*(1+rvanilla)^0.5)-SUM($J354:AR354),(Input!$J$164*(1+rvanilla)^0.5)/A22stdlife))</f>
        <v>n/a</v>
      </c>
      <c r="AT354" s="164" t="str">
        <f>IF(A22stdlife="n/a","n/a",IF(AT$3&gt;(A22stdlife+$E354),(Input!$J$164*(1+rvanilla)^0.5)-SUM($J354:AS354),(Input!$J$164*(1+rvanilla)^0.5)/A22stdlife))</f>
        <v>n/a</v>
      </c>
      <c r="AU354" s="164" t="str">
        <f>IF(A22stdlife="n/a","n/a",IF(AU$3&gt;(A22stdlife+$E354),(Input!$J$164*(1+rvanilla)^0.5)-SUM($J354:AT354),(Input!$J$164*(1+rvanilla)^0.5)/A22stdlife))</f>
        <v>n/a</v>
      </c>
      <c r="AV354" s="164" t="str">
        <f>IF(A22stdlife="n/a","n/a",IF(AV$3&gt;(A22stdlife+$E354),(Input!$J$164*(1+rvanilla)^0.5)-SUM($J354:AU354),(Input!$J$164*(1+rvanilla)^0.5)/A22stdlife))</f>
        <v>n/a</v>
      </c>
      <c r="AW354" s="164" t="str">
        <f>IF(A22stdlife="n/a","n/a",IF(AW$3&gt;(A22stdlife+$E354),(Input!$J$164*(1+rvanilla)^0.5)-SUM($J354:AV354),(Input!$J$164*(1+rvanilla)^0.5)/A22stdlife))</f>
        <v>n/a</v>
      </c>
      <c r="AX354" s="164" t="str">
        <f>IF(A22stdlife="n/a","n/a",IF(AX$3&gt;(A22stdlife+$E354),(Input!$J$164*(1+rvanilla)^0.5)-SUM($J354:AW354),(Input!$J$164*(1+rvanilla)^0.5)/A22stdlife))</f>
        <v>n/a</v>
      </c>
      <c r="AY354" s="164" t="str">
        <f>IF(A22stdlife="n/a","n/a",IF(AY$3&gt;(A22stdlife+$E354),(Input!$J$164*(1+rvanilla)^0.5)-SUM($J354:AX354),(Input!$J$164*(1+rvanilla)^0.5)/A22stdlife))</f>
        <v>n/a</v>
      </c>
      <c r="AZ354" s="164" t="str">
        <f>IF(A22stdlife="n/a","n/a",IF(AZ$3&gt;(A22stdlife+$E354),(Input!$J$164*(1+rvanilla)^0.5)-SUM($J354:AY354),(Input!$J$164*(1+rvanilla)^0.5)/A22stdlife))</f>
        <v>n/a</v>
      </c>
      <c r="BA354" s="164" t="str">
        <f>IF(A22stdlife="n/a","n/a",IF(BA$3&gt;(A22stdlife+$E354),(Input!$J$164*(1+rvanilla)^0.5)-SUM($J354:AZ354),(Input!$J$164*(1+rvanilla)^0.5)/A22stdlife))</f>
        <v>n/a</v>
      </c>
      <c r="BB354" s="164" t="str">
        <f>IF(A22stdlife="n/a","n/a",IF(BB$3&gt;(A22stdlife+$E354),(Input!$J$164*(1+rvanilla)^0.5)-SUM($J354:BA354),(Input!$J$164*(1+rvanilla)^0.5)/A22stdlife))</f>
        <v>n/a</v>
      </c>
      <c r="BC354" s="164" t="str">
        <f>IF(A22stdlife="n/a","n/a",IF(BC$3&gt;(A22stdlife+$E354),(Input!$J$164*(1+rvanilla)^0.5)-SUM($J354:BB354),(Input!$J$164*(1+rvanilla)^0.5)/A22stdlife))</f>
        <v>n/a</v>
      </c>
      <c r="BD354" s="164" t="str">
        <f>IF(A22stdlife="n/a","n/a",IF(BD$3&gt;(A22stdlife+$E354),(Input!$J$164*(1+rvanilla)^0.5)-SUM($J354:BC354),(Input!$J$164*(1+rvanilla)^0.5)/A22stdlife))</f>
        <v>n/a</v>
      </c>
      <c r="BE354" s="164" t="str">
        <f>IF(A22stdlife="n/a","n/a",IF(BE$3&gt;(A22stdlife+$E354),(Input!$J$164*(1+rvanilla)^0.5)-SUM($J354:BD354),(Input!$J$164*(1+rvanilla)^0.5)/A22stdlife))</f>
        <v>n/a</v>
      </c>
      <c r="BF354" s="164" t="str">
        <f>IF(A22stdlife="n/a","n/a",IF(BF$3&gt;(A22stdlife+$E354),(Input!$J$164*(1+rvanilla)^0.5)-SUM($J354:BE354),(Input!$J$164*(1+rvanilla)^0.5)/A22stdlife))</f>
        <v>n/a</v>
      </c>
      <c r="BG354" s="164" t="str">
        <f>IF(A22stdlife="n/a","n/a",IF(BG$3&gt;(A22stdlife+$E354),(Input!$J$164*(1+rvanilla)^0.5)-SUM($J354:BF354),(Input!$J$164*(1+rvanilla)^0.5)/A22stdlife))</f>
        <v>n/a</v>
      </c>
      <c r="BH354" s="164" t="str">
        <f>IF(A22stdlife="n/a","n/a",IF(BH$3&gt;(A22stdlife+$E354),(Input!$J$164*(1+rvanilla)^0.5)-SUM($J354:BG354),(Input!$J$164*(1+rvanilla)^0.5)/A22stdlife))</f>
        <v>n/a</v>
      </c>
      <c r="BI354" s="164" t="str">
        <f>IF(A22stdlife="n/a","n/a",IF(BI$3&gt;(A22stdlife+$E354),(Input!$J$164*(1+rvanilla)^0.5)-SUM($J354:BH354),(Input!$J$164*(1+rvanilla)^0.5)/A22stdlife))</f>
        <v>n/a</v>
      </c>
      <c r="BJ354" s="18"/>
      <c r="BK354" s="18"/>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idden="1" outlineLevel="2">
      <c r="A355" s="18"/>
      <c r="B355" s="18"/>
      <c r="C355" s="36"/>
      <c r="D355" s="479"/>
      <c r="E355" s="283">
        <v>5</v>
      </c>
      <c r="F355" s="38"/>
      <c r="G355" s="391"/>
      <c r="H355" s="308"/>
      <c r="I355" s="308"/>
      <c r="J355" s="308"/>
      <c r="K355" s="307"/>
      <c r="L355" s="164" t="str">
        <f>IF(A22stdlife="n/a","n/a",IF(L$3&gt;(A22stdlife+$E355),(Input!$K$164*(1+rvanilla)^0.5)-SUM($K355:K355),(Input!$K$164*(1+rvanilla)^0.5)/A22stdlife))</f>
        <v>n/a</v>
      </c>
      <c r="M355" s="164" t="str">
        <f>IF(A22stdlife="n/a","n/a",IF(M$3&gt;(A22stdlife+$E355),(Input!$K$164*(1+rvanilla)^0.5)-SUM($K355:L355),(Input!$K$164*(1+rvanilla)^0.5)/A22stdlife))</f>
        <v>n/a</v>
      </c>
      <c r="N355" s="164" t="str">
        <f>IF(A22stdlife="n/a","n/a",IF(N$3&gt;(A22stdlife+$E355),(Input!$K$164*(1+rvanilla)^0.5)-SUM($K355:M355),(Input!$K$164*(1+rvanilla)^0.5)/A22stdlife))</f>
        <v>n/a</v>
      </c>
      <c r="O355" s="164" t="str">
        <f>IF(A22stdlife="n/a","n/a",IF(O$3&gt;(A22stdlife+$E355),(Input!$K$164*(1+rvanilla)^0.5)-SUM($K355:N355),(Input!$K$164*(1+rvanilla)^0.5)/A22stdlife))</f>
        <v>n/a</v>
      </c>
      <c r="P355" s="164" t="str">
        <f>IF(A22stdlife="n/a","n/a",IF(P$3&gt;(A22stdlife+$E355),(Input!$K$164*(1+rvanilla)^0.5)-SUM($K355:O355),(Input!$K$164*(1+rvanilla)^0.5)/A22stdlife))</f>
        <v>n/a</v>
      </c>
      <c r="Q355" s="164" t="str">
        <f>IF(A22stdlife="n/a","n/a",IF(Q$3&gt;(A22stdlife+$E355),(Input!$K$164*(1+rvanilla)^0.5)-SUM($K355:P355),(Input!$K$164*(1+rvanilla)^0.5)/A22stdlife))</f>
        <v>n/a</v>
      </c>
      <c r="R355" s="164" t="str">
        <f>IF(A22stdlife="n/a","n/a",IF(R$3&gt;(A22stdlife+$E355),(Input!$K$164*(1+rvanilla)^0.5)-SUM($K355:Q355),(Input!$K$164*(1+rvanilla)^0.5)/A22stdlife))</f>
        <v>n/a</v>
      </c>
      <c r="S355" s="164" t="str">
        <f>IF(A22stdlife="n/a","n/a",IF(S$3&gt;(A22stdlife+$E355),(Input!$K$164*(1+rvanilla)^0.5)-SUM($K355:R355),(Input!$K$164*(1+rvanilla)^0.5)/A22stdlife))</f>
        <v>n/a</v>
      </c>
      <c r="T355" s="164" t="str">
        <f>IF(A22stdlife="n/a","n/a",IF(T$3&gt;(A22stdlife+$E355),(Input!$K$164*(1+rvanilla)^0.5)-SUM($K355:S355),(Input!$K$164*(1+rvanilla)^0.5)/A22stdlife))</f>
        <v>n/a</v>
      </c>
      <c r="U355" s="164" t="str">
        <f>IF(A22stdlife="n/a","n/a",IF(U$3&gt;(A22stdlife+$E355),(Input!$K$164*(1+rvanilla)^0.5)-SUM($K355:T355),(Input!$K$164*(1+rvanilla)^0.5)/A22stdlife))</f>
        <v>n/a</v>
      </c>
      <c r="V355" s="164" t="str">
        <f>IF(A22stdlife="n/a","n/a",IF(V$3&gt;(A22stdlife+$E355),(Input!$K$164*(1+rvanilla)^0.5)-SUM($K355:U355),(Input!$K$164*(1+rvanilla)^0.5)/A22stdlife))</f>
        <v>n/a</v>
      </c>
      <c r="W355" s="164" t="str">
        <f>IF(A22stdlife="n/a","n/a",IF(W$3&gt;(A22stdlife+$E355),(Input!$K$164*(1+rvanilla)^0.5)-SUM($K355:V355),(Input!$K$164*(1+rvanilla)^0.5)/A22stdlife))</f>
        <v>n/a</v>
      </c>
      <c r="X355" s="164" t="str">
        <f>IF(A22stdlife="n/a","n/a",IF(X$3&gt;(A22stdlife+$E355),(Input!$K$164*(1+rvanilla)^0.5)-SUM($K355:W355),(Input!$K$164*(1+rvanilla)^0.5)/A22stdlife))</f>
        <v>n/a</v>
      </c>
      <c r="Y355" s="164" t="str">
        <f>IF(A22stdlife="n/a","n/a",IF(Y$3&gt;(A22stdlife+$E355),(Input!$K$164*(1+rvanilla)^0.5)-SUM($K355:X355),(Input!$K$164*(1+rvanilla)^0.5)/A22stdlife))</f>
        <v>n/a</v>
      </c>
      <c r="Z355" s="164" t="str">
        <f>IF(A22stdlife="n/a","n/a",IF(Z$3&gt;(A22stdlife+$E355),(Input!$K$164*(1+rvanilla)^0.5)-SUM($K355:Y355),(Input!$K$164*(1+rvanilla)^0.5)/A22stdlife))</f>
        <v>n/a</v>
      </c>
      <c r="AA355" s="164" t="str">
        <f>IF(A22stdlife="n/a","n/a",IF(AA$3&gt;(A22stdlife+$E355),(Input!$K$164*(1+rvanilla)^0.5)-SUM($K355:Z355),(Input!$K$164*(1+rvanilla)^0.5)/A22stdlife))</f>
        <v>n/a</v>
      </c>
      <c r="AB355" s="164" t="str">
        <f>IF(A22stdlife="n/a","n/a",IF(AB$3&gt;(A22stdlife+$E355),(Input!$K$164*(1+rvanilla)^0.5)-SUM($K355:AA355),(Input!$K$164*(1+rvanilla)^0.5)/A22stdlife))</f>
        <v>n/a</v>
      </c>
      <c r="AC355" s="164" t="str">
        <f>IF(A22stdlife="n/a","n/a",IF(AC$3&gt;(A22stdlife+$E355),(Input!$K$164*(1+rvanilla)^0.5)-SUM($K355:AB355),(Input!$K$164*(1+rvanilla)^0.5)/A22stdlife))</f>
        <v>n/a</v>
      </c>
      <c r="AD355" s="164" t="str">
        <f>IF(A22stdlife="n/a","n/a",IF(AD$3&gt;(A22stdlife+$E355),(Input!$K$164*(1+rvanilla)^0.5)-SUM($K355:AC355),(Input!$K$164*(1+rvanilla)^0.5)/A22stdlife))</f>
        <v>n/a</v>
      </c>
      <c r="AE355" s="164" t="str">
        <f>IF(A22stdlife="n/a","n/a",IF(AE$3&gt;(A22stdlife+$E355),(Input!$K$164*(1+rvanilla)^0.5)-SUM($K355:AD355),(Input!$K$164*(1+rvanilla)^0.5)/A22stdlife))</f>
        <v>n/a</v>
      </c>
      <c r="AF355" s="164" t="str">
        <f>IF(A22stdlife="n/a","n/a",IF(AF$3&gt;(A22stdlife+$E355),(Input!$K$164*(1+rvanilla)^0.5)-SUM($K355:AE355),(Input!$K$164*(1+rvanilla)^0.5)/A22stdlife))</f>
        <v>n/a</v>
      </c>
      <c r="AG355" s="164" t="str">
        <f>IF(A22stdlife="n/a","n/a",IF(AG$3&gt;(A22stdlife+$E355),(Input!$K$164*(1+rvanilla)^0.5)-SUM($K355:AF355),(Input!$K$164*(1+rvanilla)^0.5)/A22stdlife))</f>
        <v>n/a</v>
      </c>
      <c r="AH355" s="164" t="str">
        <f>IF(A22stdlife="n/a","n/a",IF(AH$3&gt;(A22stdlife+$E355),(Input!$K$164*(1+rvanilla)^0.5)-SUM($K355:AG355),(Input!$K$164*(1+rvanilla)^0.5)/A22stdlife))</f>
        <v>n/a</v>
      </c>
      <c r="AI355" s="164" t="str">
        <f>IF(A22stdlife="n/a","n/a",IF(AI$3&gt;(A22stdlife+$E355),(Input!$K$164*(1+rvanilla)^0.5)-SUM($K355:AH355),(Input!$K$164*(1+rvanilla)^0.5)/A22stdlife))</f>
        <v>n/a</v>
      </c>
      <c r="AJ355" s="164" t="str">
        <f>IF(A22stdlife="n/a","n/a",IF(AJ$3&gt;(A22stdlife+$E355),(Input!$K$164*(1+rvanilla)^0.5)-SUM($K355:AI355),(Input!$K$164*(1+rvanilla)^0.5)/A22stdlife))</f>
        <v>n/a</v>
      </c>
      <c r="AK355" s="164" t="str">
        <f>IF(A22stdlife="n/a","n/a",IF(AK$3&gt;(A22stdlife+$E355),(Input!$K$164*(1+rvanilla)^0.5)-SUM($K355:AJ355),(Input!$K$164*(1+rvanilla)^0.5)/A22stdlife))</f>
        <v>n/a</v>
      </c>
      <c r="AL355" s="164" t="str">
        <f>IF(A22stdlife="n/a","n/a",IF(AL$3&gt;(A22stdlife+$E355),(Input!$K$164*(1+rvanilla)^0.5)-SUM($K355:AK355),(Input!$K$164*(1+rvanilla)^0.5)/A22stdlife))</f>
        <v>n/a</v>
      </c>
      <c r="AM355" s="164" t="str">
        <f>IF(A22stdlife="n/a","n/a",IF(AM$3&gt;(A22stdlife+$E355),(Input!$K$164*(1+rvanilla)^0.5)-SUM($K355:AL355),(Input!$K$164*(1+rvanilla)^0.5)/A22stdlife))</f>
        <v>n/a</v>
      </c>
      <c r="AN355" s="164" t="str">
        <f>IF(A22stdlife="n/a","n/a",IF(AN$3&gt;(A22stdlife+$E355),(Input!$K$164*(1+rvanilla)^0.5)-SUM($K355:AM355),(Input!$K$164*(1+rvanilla)^0.5)/A22stdlife))</f>
        <v>n/a</v>
      </c>
      <c r="AO355" s="164" t="str">
        <f>IF(A22stdlife="n/a","n/a",IF(AO$3&gt;(A22stdlife+$E355),(Input!$K$164*(1+rvanilla)^0.5)-SUM($K355:AN355),(Input!$K$164*(1+rvanilla)^0.5)/A22stdlife))</f>
        <v>n/a</v>
      </c>
      <c r="AP355" s="164" t="str">
        <f>IF(A22stdlife="n/a","n/a",IF(AP$3&gt;(A22stdlife+$E355),(Input!$K$164*(1+rvanilla)^0.5)-SUM($K355:AO355),(Input!$K$164*(1+rvanilla)^0.5)/A22stdlife))</f>
        <v>n/a</v>
      </c>
      <c r="AQ355" s="164" t="str">
        <f>IF(A22stdlife="n/a","n/a",IF(AQ$3&gt;(A22stdlife+$E355),(Input!$K$164*(1+rvanilla)^0.5)-SUM($K355:AP355),(Input!$K$164*(1+rvanilla)^0.5)/A22stdlife))</f>
        <v>n/a</v>
      </c>
      <c r="AR355" s="164" t="str">
        <f>IF(A22stdlife="n/a","n/a",IF(AR$3&gt;(A22stdlife+$E355),(Input!$K$164*(1+rvanilla)^0.5)-SUM($K355:AQ355),(Input!$K$164*(1+rvanilla)^0.5)/A22stdlife))</f>
        <v>n/a</v>
      </c>
      <c r="AS355" s="164" t="str">
        <f>IF(A22stdlife="n/a","n/a",IF(AS$3&gt;(A22stdlife+$E355),(Input!$K$164*(1+rvanilla)^0.5)-SUM($K355:AR355),(Input!$K$164*(1+rvanilla)^0.5)/A22stdlife))</f>
        <v>n/a</v>
      </c>
      <c r="AT355" s="164" t="str">
        <f>IF(A22stdlife="n/a","n/a",IF(AT$3&gt;(A22stdlife+$E355),(Input!$K$164*(1+rvanilla)^0.5)-SUM($K355:AS355),(Input!$K$164*(1+rvanilla)^0.5)/A22stdlife))</f>
        <v>n/a</v>
      </c>
      <c r="AU355" s="164" t="str">
        <f>IF(A22stdlife="n/a","n/a",IF(AU$3&gt;(A22stdlife+$E355),(Input!$K$164*(1+rvanilla)^0.5)-SUM($K355:AT355),(Input!$K$164*(1+rvanilla)^0.5)/A22stdlife))</f>
        <v>n/a</v>
      </c>
      <c r="AV355" s="164" t="str">
        <f>IF(A22stdlife="n/a","n/a",IF(AV$3&gt;(A22stdlife+$E355),(Input!$K$164*(1+rvanilla)^0.5)-SUM($K355:AU355),(Input!$K$164*(1+rvanilla)^0.5)/A22stdlife))</f>
        <v>n/a</v>
      </c>
      <c r="AW355" s="164" t="str">
        <f>IF(A22stdlife="n/a","n/a",IF(AW$3&gt;(A22stdlife+$E355),(Input!$K$164*(1+rvanilla)^0.5)-SUM($K355:AV355),(Input!$K$164*(1+rvanilla)^0.5)/A22stdlife))</f>
        <v>n/a</v>
      </c>
      <c r="AX355" s="164" t="str">
        <f>IF(A22stdlife="n/a","n/a",IF(AX$3&gt;(A22stdlife+$E355),(Input!$K$164*(1+rvanilla)^0.5)-SUM($K355:AW355),(Input!$K$164*(1+rvanilla)^0.5)/A22stdlife))</f>
        <v>n/a</v>
      </c>
      <c r="AY355" s="164" t="str">
        <f>IF(A22stdlife="n/a","n/a",IF(AY$3&gt;(A22stdlife+$E355),(Input!$K$164*(1+rvanilla)^0.5)-SUM($K355:AX355),(Input!$K$164*(1+rvanilla)^0.5)/A22stdlife))</f>
        <v>n/a</v>
      </c>
      <c r="AZ355" s="164" t="str">
        <f>IF(A22stdlife="n/a","n/a",IF(AZ$3&gt;(A22stdlife+$E355),(Input!$K$164*(1+rvanilla)^0.5)-SUM($K355:AY355),(Input!$K$164*(1+rvanilla)^0.5)/A22stdlife))</f>
        <v>n/a</v>
      </c>
      <c r="BA355" s="164" t="str">
        <f>IF(A22stdlife="n/a","n/a",IF(BA$3&gt;(A22stdlife+$E355),(Input!$K$164*(1+rvanilla)^0.5)-SUM($K355:AZ355),(Input!$K$164*(1+rvanilla)^0.5)/A22stdlife))</f>
        <v>n/a</v>
      </c>
      <c r="BB355" s="164" t="str">
        <f>IF(A22stdlife="n/a","n/a",IF(BB$3&gt;(A22stdlife+$E355),(Input!$K$164*(1+rvanilla)^0.5)-SUM($K355:BA355),(Input!$K$164*(1+rvanilla)^0.5)/A22stdlife))</f>
        <v>n/a</v>
      </c>
      <c r="BC355" s="164" t="str">
        <f>IF(A22stdlife="n/a","n/a",IF(BC$3&gt;(A22stdlife+$E355),(Input!$K$164*(1+rvanilla)^0.5)-SUM($K355:BB355),(Input!$K$164*(1+rvanilla)^0.5)/A22stdlife))</f>
        <v>n/a</v>
      </c>
      <c r="BD355" s="164" t="str">
        <f>IF(A22stdlife="n/a","n/a",IF(BD$3&gt;(A22stdlife+$E355),(Input!$K$164*(1+rvanilla)^0.5)-SUM($K355:BC355),(Input!$K$164*(1+rvanilla)^0.5)/A22stdlife))</f>
        <v>n/a</v>
      </c>
      <c r="BE355" s="164" t="str">
        <f>IF(A22stdlife="n/a","n/a",IF(BE$3&gt;(A22stdlife+$E355),(Input!$K$164*(1+rvanilla)^0.5)-SUM($K355:BD355),(Input!$K$164*(1+rvanilla)^0.5)/A22stdlife))</f>
        <v>n/a</v>
      </c>
      <c r="BF355" s="164" t="str">
        <f>IF(A22stdlife="n/a","n/a",IF(BF$3&gt;(A22stdlife+$E355),(Input!$K$164*(1+rvanilla)^0.5)-SUM($K355:BE355),(Input!$K$164*(1+rvanilla)^0.5)/A22stdlife))</f>
        <v>n/a</v>
      </c>
      <c r="BG355" s="164" t="str">
        <f>IF(A22stdlife="n/a","n/a",IF(BG$3&gt;(A22stdlife+$E355),(Input!$K$164*(1+rvanilla)^0.5)-SUM($K355:BF355),(Input!$K$164*(1+rvanilla)^0.5)/A22stdlife))</f>
        <v>n/a</v>
      </c>
      <c r="BH355" s="164" t="str">
        <f>IF(A22stdlife="n/a","n/a",IF(BH$3&gt;(A22stdlife+$E355),(Input!$K$164*(1+rvanilla)^0.5)-SUM($K355:BG355),(Input!$K$164*(1+rvanilla)^0.5)/A22stdlife))</f>
        <v>n/a</v>
      </c>
      <c r="BI355" s="164" t="str">
        <f>IF(A22stdlife="n/a","n/a",IF(BI$3&gt;(A22stdlife+$E355),(Input!$K$164*(1+rvanilla)^0.5)-SUM($K355:BH355),(Input!$K$164*(1+rvanilla)^0.5)/A22stdlife))</f>
        <v>n/a</v>
      </c>
      <c r="BJ355" s="18"/>
      <c r="BK355" s="18"/>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idden="1" outlineLevel="2">
      <c r="A356" s="18"/>
      <c r="B356" s="18"/>
      <c r="C356" s="36"/>
      <c r="D356" s="479"/>
      <c r="E356" s="283">
        <v>6</v>
      </c>
      <c r="F356" s="38"/>
      <c r="G356" s="391"/>
      <c r="H356" s="308"/>
      <c r="I356" s="308"/>
      <c r="J356" s="308"/>
      <c r="K356" s="308"/>
      <c r="L356" s="307"/>
      <c r="M356" s="164" t="str">
        <f>IF(A22stdlife="n/a","n/a",IF(M$3&gt;(A22stdlife+$E356),(Input!$L$164*(1+rvanilla)^0.5)-SUM($L356:L356),(Input!$L$164*(1+rvanilla)^0.5)/A22stdlife))</f>
        <v>n/a</v>
      </c>
      <c r="N356" s="164" t="str">
        <f>IF(A22stdlife="n/a","n/a",IF(N$3&gt;(A22stdlife+$E356),(Input!$L$164*(1+rvanilla)^0.5)-SUM($L356:M356),(Input!$L$164*(1+rvanilla)^0.5)/A22stdlife))</f>
        <v>n/a</v>
      </c>
      <c r="O356" s="164" t="str">
        <f>IF(A22stdlife="n/a","n/a",IF(O$3&gt;(A22stdlife+$E356),(Input!$L$164*(1+rvanilla)^0.5)-SUM($L356:N356),(Input!$L$164*(1+rvanilla)^0.5)/A22stdlife))</f>
        <v>n/a</v>
      </c>
      <c r="P356" s="164" t="str">
        <f>IF(A22stdlife="n/a","n/a",IF(P$3&gt;(A22stdlife+$E356),(Input!$L$164*(1+rvanilla)^0.5)-SUM($L356:O356),(Input!$L$164*(1+rvanilla)^0.5)/A22stdlife))</f>
        <v>n/a</v>
      </c>
      <c r="Q356" s="164" t="str">
        <f>IF(A22stdlife="n/a","n/a",IF(Q$3&gt;(A22stdlife+$E356),(Input!$L$164*(1+rvanilla)^0.5)-SUM($L356:P356),(Input!$L$164*(1+rvanilla)^0.5)/A22stdlife))</f>
        <v>n/a</v>
      </c>
      <c r="R356" s="164" t="str">
        <f>IF(A22stdlife="n/a","n/a",IF(R$3&gt;(A22stdlife+$E356),(Input!$L$164*(1+rvanilla)^0.5)-SUM($L356:Q356),(Input!$L$164*(1+rvanilla)^0.5)/A22stdlife))</f>
        <v>n/a</v>
      </c>
      <c r="S356" s="164" t="str">
        <f>IF(A22stdlife="n/a","n/a",IF(S$3&gt;(A22stdlife+$E356),(Input!$L$164*(1+rvanilla)^0.5)-SUM($L356:R356),(Input!$L$164*(1+rvanilla)^0.5)/A22stdlife))</f>
        <v>n/a</v>
      </c>
      <c r="T356" s="164" t="str">
        <f>IF(A22stdlife="n/a","n/a",IF(T$3&gt;(A22stdlife+$E356),(Input!$L$164*(1+rvanilla)^0.5)-SUM($L356:S356),(Input!$L$164*(1+rvanilla)^0.5)/A22stdlife))</f>
        <v>n/a</v>
      </c>
      <c r="U356" s="164" t="str">
        <f>IF(A22stdlife="n/a","n/a",IF(U$3&gt;(A22stdlife+$E356),(Input!$L$164*(1+rvanilla)^0.5)-SUM($L356:T356),(Input!$L$164*(1+rvanilla)^0.5)/A22stdlife))</f>
        <v>n/a</v>
      </c>
      <c r="V356" s="164" t="str">
        <f>IF(A22stdlife="n/a","n/a",IF(V$3&gt;(A22stdlife+$E356),(Input!$L$164*(1+rvanilla)^0.5)-SUM($L356:U356),(Input!$L$164*(1+rvanilla)^0.5)/A22stdlife))</f>
        <v>n/a</v>
      </c>
      <c r="W356" s="164" t="str">
        <f>IF(A22stdlife="n/a","n/a",IF(W$3&gt;(A22stdlife+$E356),(Input!$L$164*(1+rvanilla)^0.5)-SUM($L356:V356),(Input!$L$164*(1+rvanilla)^0.5)/A22stdlife))</f>
        <v>n/a</v>
      </c>
      <c r="X356" s="164" t="str">
        <f>IF(A22stdlife="n/a","n/a",IF(X$3&gt;(A22stdlife+$E356),(Input!$L$164*(1+rvanilla)^0.5)-SUM($L356:W356),(Input!$L$164*(1+rvanilla)^0.5)/A22stdlife))</f>
        <v>n/a</v>
      </c>
      <c r="Y356" s="164" t="str">
        <f>IF(A22stdlife="n/a","n/a",IF(Y$3&gt;(A22stdlife+$E356),(Input!$L$164*(1+rvanilla)^0.5)-SUM($L356:X356),(Input!$L$164*(1+rvanilla)^0.5)/A22stdlife))</f>
        <v>n/a</v>
      </c>
      <c r="Z356" s="164" t="str">
        <f>IF(A22stdlife="n/a","n/a",IF(Z$3&gt;(A22stdlife+$E356),(Input!$L$164*(1+rvanilla)^0.5)-SUM($L356:Y356),(Input!$L$164*(1+rvanilla)^0.5)/A22stdlife))</f>
        <v>n/a</v>
      </c>
      <c r="AA356" s="164" t="str">
        <f>IF(A22stdlife="n/a","n/a",IF(AA$3&gt;(A22stdlife+$E356),(Input!$L$164*(1+rvanilla)^0.5)-SUM($L356:Z356),(Input!$L$164*(1+rvanilla)^0.5)/A22stdlife))</f>
        <v>n/a</v>
      </c>
      <c r="AB356" s="164" t="str">
        <f>IF(A22stdlife="n/a","n/a",IF(AB$3&gt;(A22stdlife+$E356),(Input!$L$164*(1+rvanilla)^0.5)-SUM($L356:AA356),(Input!$L$164*(1+rvanilla)^0.5)/A22stdlife))</f>
        <v>n/a</v>
      </c>
      <c r="AC356" s="164" t="str">
        <f>IF(A22stdlife="n/a","n/a",IF(AC$3&gt;(A22stdlife+$E356),(Input!$L$164*(1+rvanilla)^0.5)-SUM($L356:AB356),(Input!$L$164*(1+rvanilla)^0.5)/A22stdlife))</f>
        <v>n/a</v>
      </c>
      <c r="AD356" s="164" t="str">
        <f>IF(A22stdlife="n/a","n/a",IF(AD$3&gt;(A22stdlife+$E356),(Input!$L$164*(1+rvanilla)^0.5)-SUM($L356:AC356),(Input!$L$164*(1+rvanilla)^0.5)/A22stdlife))</f>
        <v>n/a</v>
      </c>
      <c r="AE356" s="164" t="str">
        <f>IF(A22stdlife="n/a","n/a",IF(AE$3&gt;(A22stdlife+$E356),(Input!$L$164*(1+rvanilla)^0.5)-SUM($L356:AD356),(Input!$L$164*(1+rvanilla)^0.5)/A22stdlife))</f>
        <v>n/a</v>
      </c>
      <c r="AF356" s="164" t="str">
        <f>IF(A22stdlife="n/a","n/a",IF(AF$3&gt;(A22stdlife+$E356),(Input!$L$164*(1+rvanilla)^0.5)-SUM($L356:AE356),(Input!$L$164*(1+rvanilla)^0.5)/A22stdlife))</f>
        <v>n/a</v>
      </c>
      <c r="AG356" s="164" t="str">
        <f>IF(A22stdlife="n/a","n/a",IF(AG$3&gt;(A22stdlife+$E356),(Input!$L$164*(1+rvanilla)^0.5)-SUM($L356:AF356),(Input!$L$164*(1+rvanilla)^0.5)/A22stdlife))</f>
        <v>n/a</v>
      </c>
      <c r="AH356" s="164" t="str">
        <f>IF(A22stdlife="n/a","n/a",IF(AH$3&gt;(A22stdlife+$E356),(Input!$L$164*(1+rvanilla)^0.5)-SUM($L356:AG356),(Input!$L$164*(1+rvanilla)^0.5)/A22stdlife))</f>
        <v>n/a</v>
      </c>
      <c r="AI356" s="164" t="str">
        <f>IF(A22stdlife="n/a","n/a",IF(AI$3&gt;(A22stdlife+$E356),(Input!$L$164*(1+rvanilla)^0.5)-SUM($L356:AH356),(Input!$L$164*(1+rvanilla)^0.5)/A22stdlife))</f>
        <v>n/a</v>
      </c>
      <c r="AJ356" s="164" t="str">
        <f>IF(A22stdlife="n/a","n/a",IF(AJ$3&gt;(A22stdlife+$E356),(Input!$L$164*(1+rvanilla)^0.5)-SUM($L356:AI356),(Input!$L$164*(1+rvanilla)^0.5)/A22stdlife))</f>
        <v>n/a</v>
      </c>
      <c r="AK356" s="164" t="str">
        <f>IF(A22stdlife="n/a","n/a",IF(AK$3&gt;(A22stdlife+$E356),(Input!$L$164*(1+rvanilla)^0.5)-SUM($L356:AJ356),(Input!$L$164*(1+rvanilla)^0.5)/A22stdlife))</f>
        <v>n/a</v>
      </c>
      <c r="AL356" s="164" t="str">
        <f>IF(A22stdlife="n/a","n/a",IF(AL$3&gt;(A22stdlife+$E356),(Input!$L$164*(1+rvanilla)^0.5)-SUM($L356:AK356),(Input!$L$164*(1+rvanilla)^0.5)/A22stdlife))</f>
        <v>n/a</v>
      </c>
      <c r="AM356" s="164" t="str">
        <f>IF(A22stdlife="n/a","n/a",IF(AM$3&gt;(A22stdlife+$E356),(Input!$L$164*(1+rvanilla)^0.5)-SUM($L356:AL356),(Input!$L$164*(1+rvanilla)^0.5)/A22stdlife))</f>
        <v>n/a</v>
      </c>
      <c r="AN356" s="164" t="str">
        <f>IF(A22stdlife="n/a","n/a",IF(AN$3&gt;(A22stdlife+$E356),(Input!$L$164*(1+rvanilla)^0.5)-SUM($L356:AM356),(Input!$L$164*(1+rvanilla)^0.5)/A22stdlife))</f>
        <v>n/a</v>
      </c>
      <c r="AO356" s="164" t="str">
        <f>IF(A22stdlife="n/a","n/a",IF(AO$3&gt;(A22stdlife+$E356),(Input!$L$164*(1+rvanilla)^0.5)-SUM($L356:AN356),(Input!$L$164*(1+rvanilla)^0.5)/A22stdlife))</f>
        <v>n/a</v>
      </c>
      <c r="AP356" s="164" t="str">
        <f>IF(A22stdlife="n/a","n/a",IF(AP$3&gt;(A22stdlife+$E356),(Input!$L$164*(1+rvanilla)^0.5)-SUM($L356:AO356),(Input!$L$164*(1+rvanilla)^0.5)/A22stdlife))</f>
        <v>n/a</v>
      </c>
      <c r="AQ356" s="164" t="str">
        <f>IF(A22stdlife="n/a","n/a",IF(AQ$3&gt;(A22stdlife+$E356),(Input!$L$164*(1+rvanilla)^0.5)-SUM($L356:AP356),(Input!$L$164*(1+rvanilla)^0.5)/A22stdlife))</f>
        <v>n/a</v>
      </c>
      <c r="AR356" s="164" t="str">
        <f>IF(A22stdlife="n/a","n/a",IF(AR$3&gt;(A22stdlife+$E356),(Input!$L$164*(1+rvanilla)^0.5)-SUM($L356:AQ356),(Input!$L$164*(1+rvanilla)^0.5)/A22stdlife))</f>
        <v>n/a</v>
      </c>
      <c r="AS356" s="164" t="str">
        <f>IF(A22stdlife="n/a","n/a",IF(AS$3&gt;(A22stdlife+$E356),(Input!$L$164*(1+rvanilla)^0.5)-SUM($L356:AR356),(Input!$L$164*(1+rvanilla)^0.5)/A22stdlife))</f>
        <v>n/a</v>
      </c>
      <c r="AT356" s="164" t="str">
        <f>IF(A22stdlife="n/a","n/a",IF(AT$3&gt;(A22stdlife+$E356),(Input!$L$164*(1+rvanilla)^0.5)-SUM($L356:AS356),(Input!$L$164*(1+rvanilla)^0.5)/A22stdlife))</f>
        <v>n/a</v>
      </c>
      <c r="AU356" s="164" t="str">
        <f>IF(A22stdlife="n/a","n/a",IF(AU$3&gt;(A22stdlife+$E356),(Input!$L$164*(1+rvanilla)^0.5)-SUM($L356:AT356),(Input!$L$164*(1+rvanilla)^0.5)/A22stdlife))</f>
        <v>n/a</v>
      </c>
      <c r="AV356" s="164" t="str">
        <f>IF(A22stdlife="n/a","n/a",IF(AV$3&gt;(A22stdlife+$E356),(Input!$L$164*(1+rvanilla)^0.5)-SUM($L356:AU356),(Input!$L$164*(1+rvanilla)^0.5)/A22stdlife))</f>
        <v>n/a</v>
      </c>
      <c r="AW356" s="164" t="str">
        <f>IF(A22stdlife="n/a","n/a",IF(AW$3&gt;(A22stdlife+$E356),(Input!$L$164*(1+rvanilla)^0.5)-SUM($L356:AV356),(Input!$L$164*(1+rvanilla)^0.5)/A22stdlife))</f>
        <v>n/a</v>
      </c>
      <c r="AX356" s="164" t="str">
        <f>IF(A22stdlife="n/a","n/a",IF(AX$3&gt;(A22stdlife+$E356),(Input!$L$164*(1+rvanilla)^0.5)-SUM($L356:AW356),(Input!$L$164*(1+rvanilla)^0.5)/A22stdlife))</f>
        <v>n/a</v>
      </c>
      <c r="AY356" s="164" t="str">
        <f>IF(A22stdlife="n/a","n/a",IF(AY$3&gt;(A22stdlife+$E356),(Input!$L$164*(1+rvanilla)^0.5)-SUM($L356:AX356),(Input!$L$164*(1+rvanilla)^0.5)/A22stdlife))</f>
        <v>n/a</v>
      </c>
      <c r="AZ356" s="164" t="str">
        <f>IF(A22stdlife="n/a","n/a",IF(AZ$3&gt;(A22stdlife+$E356),(Input!$L$164*(1+rvanilla)^0.5)-SUM($L356:AY356),(Input!$L$164*(1+rvanilla)^0.5)/A22stdlife))</f>
        <v>n/a</v>
      </c>
      <c r="BA356" s="164" t="str">
        <f>IF(A22stdlife="n/a","n/a",IF(BA$3&gt;(A22stdlife+$E356),(Input!$L$164*(1+rvanilla)^0.5)-SUM($L356:AZ356),(Input!$L$164*(1+rvanilla)^0.5)/A22stdlife))</f>
        <v>n/a</v>
      </c>
      <c r="BB356" s="164" t="str">
        <f>IF(A22stdlife="n/a","n/a",IF(BB$3&gt;(A22stdlife+$E356),(Input!$L$164*(1+rvanilla)^0.5)-SUM($L356:BA356),(Input!$L$164*(1+rvanilla)^0.5)/A22stdlife))</f>
        <v>n/a</v>
      </c>
      <c r="BC356" s="164" t="str">
        <f>IF(A22stdlife="n/a","n/a",IF(BC$3&gt;(A22stdlife+$E356),(Input!$L$164*(1+rvanilla)^0.5)-SUM($L356:BB356),(Input!$L$164*(1+rvanilla)^0.5)/A22stdlife))</f>
        <v>n/a</v>
      </c>
      <c r="BD356" s="164" t="str">
        <f>IF(A22stdlife="n/a","n/a",IF(BD$3&gt;(A22stdlife+$E356),(Input!$L$164*(1+rvanilla)^0.5)-SUM($L356:BC356),(Input!$L$164*(1+rvanilla)^0.5)/A22stdlife))</f>
        <v>n/a</v>
      </c>
      <c r="BE356" s="164" t="str">
        <f>IF(A22stdlife="n/a","n/a",IF(BE$3&gt;(A22stdlife+$E356),(Input!$L$164*(1+rvanilla)^0.5)-SUM($L356:BD356),(Input!$L$164*(1+rvanilla)^0.5)/A22stdlife))</f>
        <v>n/a</v>
      </c>
      <c r="BF356" s="164" t="str">
        <f>IF(A22stdlife="n/a","n/a",IF(BF$3&gt;(A22stdlife+$E356),(Input!$L$164*(1+rvanilla)^0.5)-SUM($L356:BE356),(Input!$L$164*(1+rvanilla)^0.5)/A22stdlife))</f>
        <v>n/a</v>
      </c>
      <c r="BG356" s="164" t="str">
        <f>IF(A22stdlife="n/a","n/a",IF(BG$3&gt;(A22stdlife+$E356),(Input!$L$164*(1+rvanilla)^0.5)-SUM($L356:BF356),(Input!$L$164*(1+rvanilla)^0.5)/A22stdlife))</f>
        <v>n/a</v>
      </c>
      <c r="BH356" s="164" t="str">
        <f>IF(A22stdlife="n/a","n/a",IF(BH$3&gt;(A22stdlife+$E356),(Input!$L$164*(1+rvanilla)^0.5)-SUM($L356:BG356),(Input!$L$164*(1+rvanilla)^0.5)/A22stdlife))</f>
        <v>n/a</v>
      </c>
      <c r="BI356" s="164" t="str">
        <f>IF(A22stdlife="n/a","n/a",IF(BI$3&gt;(A22stdlife+$E356),(Input!$L$164*(1+rvanilla)^0.5)-SUM($L356:BH356),(Input!$L$164*(1+rvanilla)^0.5)/A22stdlife))</f>
        <v>n/a</v>
      </c>
      <c r="BJ356" s="18"/>
      <c r="BK356" s="18"/>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idden="1" outlineLevel="2">
      <c r="A357" s="18"/>
      <c r="B357" s="18"/>
      <c r="C357" s="36"/>
      <c r="D357" s="479"/>
      <c r="E357" s="283">
        <v>7</v>
      </c>
      <c r="F357" s="38"/>
      <c r="G357" s="391"/>
      <c r="H357" s="308"/>
      <c r="I357" s="308"/>
      <c r="J357" s="308"/>
      <c r="K357" s="308"/>
      <c r="L357" s="308"/>
      <c r="M357" s="307"/>
      <c r="N357" s="164" t="str">
        <f>IF(A22stdlife="n/a","n/a",IF(N$3&gt;(A22stdlife+$E357),(Input!$M$164*(1+rvanilla)^0.5)-SUM($M357:M357),(Input!$M$164*(1+rvanilla)^0.5)/A22stdlife))</f>
        <v>n/a</v>
      </c>
      <c r="O357" s="164" t="str">
        <f>IF(A22stdlife="n/a","n/a",IF(O$3&gt;(A22stdlife+$E357),(Input!$M$164*(1+rvanilla)^0.5)-SUM($M357:N357),(Input!$M$164*(1+rvanilla)^0.5)/A22stdlife))</f>
        <v>n/a</v>
      </c>
      <c r="P357" s="164" t="str">
        <f>IF(A22stdlife="n/a","n/a",IF(P$3&gt;(A22stdlife+$E357),(Input!$M$164*(1+rvanilla)^0.5)-SUM($M357:O357),(Input!$M$164*(1+rvanilla)^0.5)/A22stdlife))</f>
        <v>n/a</v>
      </c>
      <c r="Q357" s="164" t="str">
        <f>IF(A22stdlife="n/a","n/a",IF(Q$3&gt;(A22stdlife+$E357),(Input!$M$164*(1+rvanilla)^0.5)-SUM($M357:P357),(Input!$M$164*(1+rvanilla)^0.5)/A22stdlife))</f>
        <v>n/a</v>
      </c>
      <c r="R357" s="164" t="str">
        <f>IF(A22stdlife="n/a","n/a",IF(R$3&gt;(A22stdlife+$E357),(Input!$M$164*(1+rvanilla)^0.5)-SUM($M357:Q357),(Input!$M$164*(1+rvanilla)^0.5)/A22stdlife))</f>
        <v>n/a</v>
      </c>
      <c r="S357" s="164" t="str">
        <f>IF(A22stdlife="n/a","n/a",IF(S$3&gt;(A22stdlife+$E357),(Input!$M$164*(1+rvanilla)^0.5)-SUM($M357:R357),(Input!$M$164*(1+rvanilla)^0.5)/A22stdlife))</f>
        <v>n/a</v>
      </c>
      <c r="T357" s="164" t="str">
        <f>IF(A22stdlife="n/a","n/a",IF(T$3&gt;(A22stdlife+$E357),(Input!$M$164*(1+rvanilla)^0.5)-SUM($M357:S357),(Input!$M$164*(1+rvanilla)^0.5)/A22stdlife))</f>
        <v>n/a</v>
      </c>
      <c r="U357" s="164" t="str">
        <f>IF(A22stdlife="n/a","n/a",IF(U$3&gt;(A22stdlife+$E357),(Input!$M$164*(1+rvanilla)^0.5)-SUM($M357:T357),(Input!$M$164*(1+rvanilla)^0.5)/A22stdlife))</f>
        <v>n/a</v>
      </c>
      <c r="V357" s="164" t="str">
        <f>IF(A22stdlife="n/a","n/a",IF(V$3&gt;(A22stdlife+$E357),(Input!$M$164*(1+rvanilla)^0.5)-SUM($M357:U357),(Input!$M$164*(1+rvanilla)^0.5)/A22stdlife))</f>
        <v>n/a</v>
      </c>
      <c r="W357" s="164" t="str">
        <f>IF(A22stdlife="n/a","n/a",IF(W$3&gt;(A22stdlife+$E357),(Input!$M$164*(1+rvanilla)^0.5)-SUM($M357:V357),(Input!$M$164*(1+rvanilla)^0.5)/A22stdlife))</f>
        <v>n/a</v>
      </c>
      <c r="X357" s="164" t="str">
        <f>IF(A22stdlife="n/a","n/a",IF(X$3&gt;(A22stdlife+$E357),(Input!$M$164*(1+rvanilla)^0.5)-SUM($M357:W357),(Input!$M$164*(1+rvanilla)^0.5)/A22stdlife))</f>
        <v>n/a</v>
      </c>
      <c r="Y357" s="164" t="str">
        <f>IF(A22stdlife="n/a","n/a",IF(Y$3&gt;(A22stdlife+$E357),(Input!$M$164*(1+rvanilla)^0.5)-SUM($M357:X357),(Input!$M$164*(1+rvanilla)^0.5)/A22stdlife))</f>
        <v>n/a</v>
      </c>
      <c r="Z357" s="164" t="str">
        <f>IF(A22stdlife="n/a","n/a",IF(Z$3&gt;(A22stdlife+$E357),(Input!$M$164*(1+rvanilla)^0.5)-SUM($M357:Y357),(Input!$M$164*(1+rvanilla)^0.5)/A22stdlife))</f>
        <v>n/a</v>
      </c>
      <c r="AA357" s="164" t="str">
        <f>IF(A22stdlife="n/a","n/a",IF(AA$3&gt;(A22stdlife+$E357),(Input!$M$164*(1+rvanilla)^0.5)-SUM($M357:Z357),(Input!$M$164*(1+rvanilla)^0.5)/A22stdlife))</f>
        <v>n/a</v>
      </c>
      <c r="AB357" s="164" t="str">
        <f>IF(A22stdlife="n/a","n/a",IF(AB$3&gt;(A22stdlife+$E357),(Input!$M$164*(1+rvanilla)^0.5)-SUM($M357:AA357),(Input!$M$164*(1+rvanilla)^0.5)/A22stdlife))</f>
        <v>n/a</v>
      </c>
      <c r="AC357" s="164" t="str">
        <f>IF(A22stdlife="n/a","n/a",IF(AC$3&gt;(A22stdlife+$E357),(Input!$M$164*(1+rvanilla)^0.5)-SUM($M357:AB357),(Input!$M$164*(1+rvanilla)^0.5)/A22stdlife))</f>
        <v>n/a</v>
      </c>
      <c r="AD357" s="164" t="str">
        <f>IF(A22stdlife="n/a","n/a",IF(AD$3&gt;(A22stdlife+$E357),(Input!$M$164*(1+rvanilla)^0.5)-SUM($M357:AC357),(Input!$M$164*(1+rvanilla)^0.5)/A22stdlife))</f>
        <v>n/a</v>
      </c>
      <c r="AE357" s="164" t="str">
        <f>IF(A22stdlife="n/a","n/a",IF(AE$3&gt;(A22stdlife+$E357),(Input!$M$164*(1+rvanilla)^0.5)-SUM($M357:AD357),(Input!$M$164*(1+rvanilla)^0.5)/A22stdlife))</f>
        <v>n/a</v>
      </c>
      <c r="AF357" s="164" t="str">
        <f>IF(A22stdlife="n/a","n/a",IF(AF$3&gt;(A22stdlife+$E357),(Input!$M$164*(1+rvanilla)^0.5)-SUM($M357:AE357),(Input!$M$164*(1+rvanilla)^0.5)/A22stdlife))</f>
        <v>n/a</v>
      </c>
      <c r="AG357" s="164" t="str">
        <f>IF(A22stdlife="n/a","n/a",IF(AG$3&gt;(A22stdlife+$E357),(Input!$M$164*(1+rvanilla)^0.5)-SUM($M357:AF357),(Input!$M$164*(1+rvanilla)^0.5)/A22stdlife))</f>
        <v>n/a</v>
      </c>
      <c r="AH357" s="164" t="str">
        <f>IF(A22stdlife="n/a","n/a",IF(AH$3&gt;(A22stdlife+$E357),(Input!$M$164*(1+rvanilla)^0.5)-SUM($M357:AG357),(Input!$M$164*(1+rvanilla)^0.5)/A22stdlife))</f>
        <v>n/a</v>
      </c>
      <c r="AI357" s="164" t="str">
        <f>IF(A22stdlife="n/a","n/a",IF(AI$3&gt;(A22stdlife+$E357),(Input!$M$164*(1+rvanilla)^0.5)-SUM($M357:AH357),(Input!$M$164*(1+rvanilla)^0.5)/A22stdlife))</f>
        <v>n/a</v>
      </c>
      <c r="AJ357" s="164" t="str">
        <f>IF(A22stdlife="n/a","n/a",IF(AJ$3&gt;(A22stdlife+$E357),(Input!$M$164*(1+rvanilla)^0.5)-SUM($M357:AI357),(Input!$M$164*(1+rvanilla)^0.5)/A22stdlife))</f>
        <v>n/a</v>
      </c>
      <c r="AK357" s="164" t="str">
        <f>IF(A22stdlife="n/a","n/a",IF(AK$3&gt;(A22stdlife+$E357),(Input!$M$164*(1+rvanilla)^0.5)-SUM($M357:AJ357),(Input!$M$164*(1+rvanilla)^0.5)/A22stdlife))</f>
        <v>n/a</v>
      </c>
      <c r="AL357" s="164" t="str">
        <f>IF(A22stdlife="n/a","n/a",IF(AL$3&gt;(A22stdlife+$E357),(Input!$M$164*(1+rvanilla)^0.5)-SUM($M357:AK357),(Input!$M$164*(1+rvanilla)^0.5)/A22stdlife))</f>
        <v>n/a</v>
      </c>
      <c r="AM357" s="164" t="str">
        <f>IF(A22stdlife="n/a","n/a",IF(AM$3&gt;(A22stdlife+$E357),(Input!$M$164*(1+rvanilla)^0.5)-SUM($M357:AL357),(Input!$M$164*(1+rvanilla)^0.5)/A22stdlife))</f>
        <v>n/a</v>
      </c>
      <c r="AN357" s="164" t="str">
        <f>IF(A22stdlife="n/a","n/a",IF(AN$3&gt;(A22stdlife+$E357),(Input!$M$164*(1+rvanilla)^0.5)-SUM($M357:AM357),(Input!$M$164*(1+rvanilla)^0.5)/A22stdlife))</f>
        <v>n/a</v>
      </c>
      <c r="AO357" s="164" t="str">
        <f>IF(A22stdlife="n/a","n/a",IF(AO$3&gt;(A22stdlife+$E357),(Input!$M$164*(1+rvanilla)^0.5)-SUM($M357:AN357),(Input!$M$164*(1+rvanilla)^0.5)/A22stdlife))</f>
        <v>n/a</v>
      </c>
      <c r="AP357" s="164" t="str">
        <f>IF(A22stdlife="n/a","n/a",IF(AP$3&gt;(A22stdlife+$E357),(Input!$M$164*(1+rvanilla)^0.5)-SUM($M357:AO357),(Input!$M$164*(1+rvanilla)^0.5)/A22stdlife))</f>
        <v>n/a</v>
      </c>
      <c r="AQ357" s="164" t="str">
        <f>IF(A22stdlife="n/a","n/a",IF(AQ$3&gt;(A22stdlife+$E357),(Input!$M$164*(1+rvanilla)^0.5)-SUM($M357:AP357),(Input!$M$164*(1+rvanilla)^0.5)/A22stdlife))</f>
        <v>n/a</v>
      </c>
      <c r="AR357" s="164" t="str">
        <f>IF(A22stdlife="n/a","n/a",IF(AR$3&gt;(A22stdlife+$E357),(Input!$M$164*(1+rvanilla)^0.5)-SUM($M357:AQ357),(Input!$M$164*(1+rvanilla)^0.5)/A22stdlife))</f>
        <v>n/a</v>
      </c>
      <c r="AS357" s="164" t="str">
        <f>IF(A22stdlife="n/a","n/a",IF(AS$3&gt;(A22stdlife+$E357),(Input!$M$164*(1+rvanilla)^0.5)-SUM($M357:AR357),(Input!$M$164*(1+rvanilla)^0.5)/A22stdlife))</f>
        <v>n/a</v>
      </c>
      <c r="AT357" s="164" t="str">
        <f>IF(A22stdlife="n/a","n/a",IF(AT$3&gt;(A22stdlife+$E357),(Input!$M$164*(1+rvanilla)^0.5)-SUM($M357:AS357),(Input!$M$164*(1+rvanilla)^0.5)/A22stdlife))</f>
        <v>n/a</v>
      </c>
      <c r="AU357" s="164" t="str">
        <f>IF(A22stdlife="n/a","n/a",IF(AU$3&gt;(A22stdlife+$E357),(Input!$M$164*(1+rvanilla)^0.5)-SUM($M357:AT357),(Input!$M$164*(1+rvanilla)^0.5)/A22stdlife))</f>
        <v>n/a</v>
      </c>
      <c r="AV357" s="164" t="str">
        <f>IF(A22stdlife="n/a","n/a",IF(AV$3&gt;(A22stdlife+$E357),(Input!$M$164*(1+rvanilla)^0.5)-SUM($M357:AU357),(Input!$M$164*(1+rvanilla)^0.5)/A22stdlife))</f>
        <v>n/a</v>
      </c>
      <c r="AW357" s="164" t="str">
        <f>IF(A22stdlife="n/a","n/a",IF(AW$3&gt;(A22stdlife+$E357),(Input!$M$164*(1+rvanilla)^0.5)-SUM($M357:AV357),(Input!$M$164*(1+rvanilla)^0.5)/A22stdlife))</f>
        <v>n/a</v>
      </c>
      <c r="AX357" s="164" t="str">
        <f>IF(A22stdlife="n/a","n/a",IF(AX$3&gt;(A22stdlife+$E357),(Input!$M$164*(1+rvanilla)^0.5)-SUM($M357:AW357),(Input!$M$164*(1+rvanilla)^0.5)/A22stdlife))</f>
        <v>n/a</v>
      </c>
      <c r="AY357" s="164" t="str">
        <f>IF(A22stdlife="n/a","n/a",IF(AY$3&gt;(A22stdlife+$E357),(Input!$M$164*(1+rvanilla)^0.5)-SUM($M357:AX357),(Input!$M$164*(1+rvanilla)^0.5)/A22stdlife))</f>
        <v>n/a</v>
      </c>
      <c r="AZ357" s="164" t="str">
        <f>IF(A22stdlife="n/a","n/a",IF(AZ$3&gt;(A22stdlife+$E357),(Input!$M$164*(1+rvanilla)^0.5)-SUM($M357:AY357),(Input!$M$164*(1+rvanilla)^0.5)/A22stdlife))</f>
        <v>n/a</v>
      </c>
      <c r="BA357" s="164" t="str">
        <f>IF(A22stdlife="n/a","n/a",IF(BA$3&gt;(A22stdlife+$E357),(Input!$M$164*(1+rvanilla)^0.5)-SUM($M357:AZ357),(Input!$M$164*(1+rvanilla)^0.5)/A22stdlife))</f>
        <v>n/a</v>
      </c>
      <c r="BB357" s="164" t="str">
        <f>IF(A22stdlife="n/a","n/a",IF(BB$3&gt;(A22stdlife+$E357),(Input!$M$164*(1+rvanilla)^0.5)-SUM($M357:BA357),(Input!$M$164*(1+rvanilla)^0.5)/A22stdlife))</f>
        <v>n/a</v>
      </c>
      <c r="BC357" s="164" t="str">
        <f>IF(A22stdlife="n/a","n/a",IF(BC$3&gt;(A22stdlife+$E357),(Input!$M$164*(1+rvanilla)^0.5)-SUM($M357:BB357),(Input!$M$164*(1+rvanilla)^0.5)/A22stdlife))</f>
        <v>n/a</v>
      </c>
      <c r="BD357" s="164" t="str">
        <f>IF(A22stdlife="n/a","n/a",IF(BD$3&gt;(A22stdlife+$E357),(Input!$M$164*(1+rvanilla)^0.5)-SUM($M357:BC357),(Input!$M$164*(1+rvanilla)^0.5)/A22stdlife))</f>
        <v>n/a</v>
      </c>
      <c r="BE357" s="164" t="str">
        <f>IF(A22stdlife="n/a","n/a",IF(BE$3&gt;(A22stdlife+$E357),(Input!$M$164*(1+rvanilla)^0.5)-SUM($M357:BD357),(Input!$M$164*(1+rvanilla)^0.5)/A22stdlife))</f>
        <v>n/a</v>
      </c>
      <c r="BF357" s="164" t="str">
        <f>IF(A22stdlife="n/a","n/a",IF(BF$3&gt;(A22stdlife+$E357),(Input!$M$164*(1+rvanilla)^0.5)-SUM($M357:BE357),(Input!$M$164*(1+rvanilla)^0.5)/A22stdlife))</f>
        <v>n/a</v>
      </c>
      <c r="BG357" s="164" t="str">
        <f>IF(A22stdlife="n/a","n/a",IF(BG$3&gt;(A22stdlife+$E357),(Input!$M$164*(1+rvanilla)^0.5)-SUM($M357:BF357),(Input!$M$164*(1+rvanilla)^0.5)/A22stdlife))</f>
        <v>n/a</v>
      </c>
      <c r="BH357" s="164" t="str">
        <f>IF(A22stdlife="n/a","n/a",IF(BH$3&gt;(A22stdlife+$E357),(Input!$M$164*(1+rvanilla)^0.5)-SUM($M357:BG357),(Input!$M$164*(1+rvanilla)^0.5)/A22stdlife))</f>
        <v>n/a</v>
      </c>
      <c r="BI357" s="164" t="str">
        <f>IF(A22stdlife="n/a","n/a",IF(BI$3&gt;(A22stdlife+$E357),(Input!$M$164*(1+rvanilla)^0.5)-SUM($M357:BH357),(Input!$M$164*(1+rvanilla)^0.5)/A22stdlife))</f>
        <v>n/a</v>
      </c>
      <c r="BJ357" s="18"/>
      <c r="BK357" s="18"/>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idden="1" outlineLevel="2">
      <c r="A358" s="18"/>
      <c r="B358" s="18"/>
      <c r="C358" s="36"/>
      <c r="D358" s="479"/>
      <c r="E358" s="283">
        <v>8</v>
      </c>
      <c r="F358" s="38"/>
      <c r="G358" s="391"/>
      <c r="H358" s="308"/>
      <c r="I358" s="308"/>
      <c r="J358" s="308"/>
      <c r="K358" s="308"/>
      <c r="L358" s="308"/>
      <c r="M358" s="308"/>
      <c r="N358" s="307"/>
      <c r="O358" s="164" t="str">
        <f>IF(A22stdlife="n/a","n/a",IF(O$3&gt;(A22stdlife+$E358),(Input!$N$164*(1+rvanilla)^0.5)-SUM($N358:N358),(Input!$N$164*(1+rvanilla)^0.5)/A22stdlife))</f>
        <v>n/a</v>
      </c>
      <c r="P358" s="164" t="str">
        <f>IF(A22stdlife="n/a","n/a",IF(P$3&gt;(A22stdlife+$E358),(Input!$N$164*(1+rvanilla)^0.5)-SUM($N358:O358),(Input!$N$164*(1+rvanilla)^0.5)/A22stdlife))</f>
        <v>n/a</v>
      </c>
      <c r="Q358" s="164" t="str">
        <f>IF(A22stdlife="n/a","n/a",IF(Q$3&gt;(A22stdlife+$E358),(Input!$N$164*(1+rvanilla)^0.5)-SUM($N358:P358),(Input!$N$164*(1+rvanilla)^0.5)/A22stdlife))</f>
        <v>n/a</v>
      </c>
      <c r="R358" s="164" t="str">
        <f>IF(A22stdlife="n/a","n/a",IF(R$3&gt;(A22stdlife+$E358),(Input!$N$164*(1+rvanilla)^0.5)-SUM($N358:Q358),(Input!$N$164*(1+rvanilla)^0.5)/A22stdlife))</f>
        <v>n/a</v>
      </c>
      <c r="S358" s="164" t="str">
        <f>IF(A22stdlife="n/a","n/a",IF(S$3&gt;(A22stdlife+$E358),(Input!$N$164*(1+rvanilla)^0.5)-SUM($N358:R358),(Input!$N$164*(1+rvanilla)^0.5)/A22stdlife))</f>
        <v>n/a</v>
      </c>
      <c r="T358" s="164" t="str">
        <f>IF(A22stdlife="n/a","n/a",IF(T$3&gt;(A22stdlife+$E358),(Input!$N$164*(1+rvanilla)^0.5)-SUM($N358:S358),(Input!$N$164*(1+rvanilla)^0.5)/A22stdlife))</f>
        <v>n/a</v>
      </c>
      <c r="U358" s="164" t="str">
        <f>IF(A22stdlife="n/a","n/a",IF(U$3&gt;(A22stdlife+$E358),(Input!$N$164*(1+rvanilla)^0.5)-SUM($N358:T358),(Input!$N$164*(1+rvanilla)^0.5)/A22stdlife))</f>
        <v>n/a</v>
      </c>
      <c r="V358" s="164" t="str">
        <f>IF(A22stdlife="n/a","n/a",IF(V$3&gt;(A22stdlife+$E358),(Input!$N$164*(1+rvanilla)^0.5)-SUM($N358:U358),(Input!$N$164*(1+rvanilla)^0.5)/A22stdlife))</f>
        <v>n/a</v>
      </c>
      <c r="W358" s="164" t="str">
        <f>IF(A22stdlife="n/a","n/a",IF(W$3&gt;(A22stdlife+$E358),(Input!$N$164*(1+rvanilla)^0.5)-SUM($N358:V358),(Input!$N$164*(1+rvanilla)^0.5)/A22stdlife))</f>
        <v>n/a</v>
      </c>
      <c r="X358" s="164" t="str">
        <f>IF(A22stdlife="n/a","n/a",IF(X$3&gt;(A22stdlife+$E358),(Input!$N$164*(1+rvanilla)^0.5)-SUM($N358:W358),(Input!$N$164*(1+rvanilla)^0.5)/A22stdlife))</f>
        <v>n/a</v>
      </c>
      <c r="Y358" s="164" t="str">
        <f>IF(A22stdlife="n/a","n/a",IF(Y$3&gt;(A22stdlife+$E358),(Input!$N$164*(1+rvanilla)^0.5)-SUM($N358:X358),(Input!$N$164*(1+rvanilla)^0.5)/A22stdlife))</f>
        <v>n/a</v>
      </c>
      <c r="Z358" s="164" t="str">
        <f>IF(A22stdlife="n/a","n/a",IF(Z$3&gt;(A22stdlife+$E358),(Input!$N$164*(1+rvanilla)^0.5)-SUM($N358:Y358),(Input!$N$164*(1+rvanilla)^0.5)/A22stdlife))</f>
        <v>n/a</v>
      </c>
      <c r="AA358" s="164" t="str">
        <f>IF(A22stdlife="n/a","n/a",IF(AA$3&gt;(A22stdlife+$E358),(Input!$N$164*(1+rvanilla)^0.5)-SUM($N358:Z358),(Input!$N$164*(1+rvanilla)^0.5)/A22stdlife))</f>
        <v>n/a</v>
      </c>
      <c r="AB358" s="164" t="str">
        <f>IF(A22stdlife="n/a","n/a",IF(AB$3&gt;(A22stdlife+$E358),(Input!$N$164*(1+rvanilla)^0.5)-SUM($N358:AA358),(Input!$N$164*(1+rvanilla)^0.5)/A22stdlife))</f>
        <v>n/a</v>
      </c>
      <c r="AC358" s="164" t="str">
        <f>IF(A22stdlife="n/a","n/a",IF(AC$3&gt;(A22stdlife+$E358),(Input!$N$164*(1+rvanilla)^0.5)-SUM($N358:AB358),(Input!$N$164*(1+rvanilla)^0.5)/A22stdlife))</f>
        <v>n/a</v>
      </c>
      <c r="AD358" s="164" t="str">
        <f>IF(A22stdlife="n/a","n/a",IF(AD$3&gt;(A22stdlife+$E358),(Input!$N$164*(1+rvanilla)^0.5)-SUM($N358:AC358),(Input!$N$164*(1+rvanilla)^0.5)/A22stdlife))</f>
        <v>n/a</v>
      </c>
      <c r="AE358" s="164" t="str">
        <f>IF(A22stdlife="n/a","n/a",IF(AE$3&gt;(A22stdlife+$E358),(Input!$N$164*(1+rvanilla)^0.5)-SUM($N358:AD358),(Input!$N$164*(1+rvanilla)^0.5)/A22stdlife))</f>
        <v>n/a</v>
      </c>
      <c r="AF358" s="164" t="str">
        <f>IF(A22stdlife="n/a","n/a",IF(AF$3&gt;(A22stdlife+$E358),(Input!$N$164*(1+rvanilla)^0.5)-SUM($N358:AE358),(Input!$N$164*(1+rvanilla)^0.5)/A22stdlife))</f>
        <v>n/a</v>
      </c>
      <c r="AG358" s="164" t="str">
        <f>IF(A22stdlife="n/a","n/a",IF(AG$3&gt;(A22stdlife+$E358),(Input!$N$164*(1+rvanilla)^0.5)-SUM($N358:AF358),(Input!$N$164*(1+rvanilla)^0.5)/A22stdlife))</f>
        <v>n/a</v>
      </c>
      <c r="AH358" s="164" t="str">
        <f>IF(A22stdlife="n/a","n/a",IF(AH$3&gt;(A22stdlife+$E358),(Input!$N$164*(1+rvanilla)^0.5)-SUM($N358:AG358),(Input!$N$164*(1+rvanilla)^0.5)/A22stdlife))</f>
        <v>n/a</v>
      </c>
      <c r="AI358" s="164" t="str">
        <f>IF(A22stdlife="n/a","n/a",IF(AI$3&gt;(A22stdlife+$E358),(Input!$N$164*(1+rvanilla)^0.5)-SUM($N358:AH358),(Input!$N$164*(1+rvanilla)^0.5)/A22stdlife))</f>
        <v>n/a</v>
      </c>
      <c r="AJ358" s="164" t="str">
        <f>IF(A22stdlife="n/a","n/a",IF(AJ$3&gt;(A22stdlife+$E358),(Input!$N$164*(1+rvanilla)^0.5)-SUM($N358:AI358),(Input!$N$164*(1+rvanilla)^0.5)/A22stdlife))</f>
        <v>n/a</v>
      </c>
      <c r="AK358" s="164" t="str">
        <f>IF(A22stdlife="n/a","n/a",IF(AK$3&gt;(A22stdlife+$E358),(Input!$N$164*(1+rvanilla)^0.5)-SUM($N358:AJ358),(Input!$N$164*(1+rvanilla)^0.5)/A22stdlife))</f>
        <v>n/a</v>
      </c>
      <c r="AL358" s="164" t="str">
        <f>IF(A22stdlife="n/a","n/a",IF(AL$3&gt;(A22stdlife+$E358),(Input!$N$164*(1+rvanilla)^0.5)-SUM($N358:AK358),(Input!$N$164*(1+rvanilla)^0.5)/A22stdlife))</f>
        <v>n/a</v>
      </c>
      <c r="AM358" s="164" t="str">
        <f>IF(A22stdlife="n/a","n/a",IF(AM$3&gt;(A22stdlife+$E358),(Input!$N$164*(1+rvanilla)^0.5)-SUM($N358:AL358),(Input!$N$164*(1+rvanilla)^0.5)/A22stdlife))</f>
        <v>n/a</v>
      </c>
      <c r="AN358" s="164" t="str">
        <f>IF(A22stdlife="n/a","n/a",IF(AN$3&gt;(A22stdlife+$E358),(Input!$N$164*(1+rvanilla)^0.5)-SUM($N358:AM358),(Input!$N$164*(1+rvanilla)^0.5)/A22stdlife))</f>
        <v>n/a</v>
      </c>
      <c r="AO358" s="164" t="str">
        <f>IF(A22stdlife="n/a","n/a",IF(AO$3&gt;(A22stdlife+$E358),(Input!$N$164*(1+rvanilla)^0.5)-SUM($N358:AN358),(Input!$N$164*(1+rvanilla)^0.5)/A22stdlife))</f>
        <v>n/a</v>
      </c>
      <c r="AP358" s="164" t="str">
        <f>IF(A22stdlife="n/a","n/a",IF(AP$3&gt;(A22stdlife+$E358),(Input!$N$164*(1+rvanilla)^0.5)-SUM($N358:AO358),(Input!$N$164*(1+rvanilla)^0.5)/A22stdlife))</f>
        <v>n/a</v>
      </c>
      <c r="AQ358" s="164" t="str">
        <f>IF(A22stdlife="n/a","n/a",IF(AQ$3&gt;(A22stdlife+$E358),(Input!$N$164*(1+rvanilla)^0.5)-SUM($N358:AP358),(Input!$N$164*(1+rvanilla)^0.5)/A22stdlife))</f>
        <v>n/a</v>
      </c>
      <c r="AR358" s="164" t="str">
        <f>IF(A22stdlife="n/a","n/a",IF(AR$3&gt;(A22stdlife+$E358),(Input!$N$164*(1+rvanilla)^0.5)-SUM($N358:AQ358),(Input!$N$164*(1+rvanilla)^0.5)/A22stdlife))</f>
        <v>n/a</v>
      </c>
      <c r="AS358" s="164" t="str">
        <f>IF(A22stdlife="n/a","n/a",IF(AS$3&gt;(A22stdlife+$E358),(Input!$N$164*(1+rvanilla)^0.5)-SUM($N358:AR358),(Input!$N$164*(1+rvanilla)^0.5)/A22stdlife))</f>
        <v>n/a</v>
      </c>
      <c r="AT358" s="164" t="str">
        <f>IF(A22stdlife="n/a","n/a",IF(AT$3&gt;(A22stdlife+$E358),(Input!$N$164*(1+rvanilla)^0.5)-SUM($N358:AS358),(Input!$N$164*(1+rvanilla)^0.5)/A22stdlife))</f>
        <v>n/a</v>
      </c>
      <c r="AU358" s="164" t="str">
        <f>IF(A22stdlife="n/a","n/a",IF(AU$3&gt;(A22stdlife+$E358),(Input!$N$164*(1+rvanilla)^0.5)-SUM($N358:AT358),(Input!$N$164*(1+rvanilla)^0.5)/A22stdlife))</f>
        <v>n/a</v>
      </c>
      <c r="AV358" s="164" t="str">
        <f>IF(A22stdlife="n/a","n/a",IF(AV$3&gt;(A22stdlife+$E358),(Input!$N$164*(1+rvanilla)^0.5)-SUM($N358:AU358),(Input!$N$164*(1+rvanilla)^0.5)/A22stdlife))</f>
        <v>n/a</v>
      </c>
      <c r="AW358" s="164" t="str">
        <f>IF(A22stdlife="n/a","n/a",IF(AW$3&gt;(A22stdlife+$E358),(Input!$N$164*(1+rvanilla)^0.5)-SUM($N358:AV358),(Input!$N$164*(1+rvanilla)^0.5)/A22stdlife))</f>
        <v>n/a</v>
      </c>
      <c r="AX358" s="164" t="str">
        <f>IF(A22stdlife="n/a","n/a",IF(AX$3&gt;(A22stdlife+$E358),(Input!$N$164*(1+rvanilla)^0.5)-SUM($N358:AW358),(Input!$N$164*(1+rvanilla)^0.5)/A22stdlife))</f>
        <v>n/a</v>
      </c>
      <c r="AY358" s="164" t="str">
        <f>IF(A22stdlife="n/a","n/a",IF(AY$3&gt;(A22stdlife+$E358),(Input!$N$164*(1+rvanilla)^0.5)-SUM($N358:AX358),(Input!$N$164*(1+rvanilla)^0.5)/A22stdlife))</f>
        <v>n/a</v>
      </c>
      <c r="AZ358" s="164" t="str">
        <f>IF(A22stdlife="n/a","n/a",IF(AZ$3&gt;(A22stdlife+$E358),(Input!$N$164*(1+rvanilla)^0.5)-SUM($N358:AY358),(Input!$N$164*(1+rvanilla)^0.5)/A22stdlife))</f>
        <v>n/a</v>
      </c>
      <c r="BA358" s="164" t="str">
        <f>IF(A22stdlife="n/a","n/a",IF(BA$3&gt;(A22stdlife+$E358),(Input!$N$164*(1+rvanilla)^0.5)-SUM($N358:AZ358),(Input!$N$164*(1+rvanilla)^0.5)/A22stdlife))</f>
        <v>n/a</v>
      </c>
      <c r="BB358" s="164" t="str">
        <f>IF(A22stdlife="n/a","n/a",IF(BB$3&gt;(A22stdlife+$E358),(Input!$N$164*(1+rvanilla)^0.5)-SUM($N358:BA358),(Input!$N$164*(1+rvanilla)^0.5)/A22stdlife))</f>
        <v>n/a</v>
      </c>
      <c r="BC358" s="164" t="str">
        <f>IF(A22stdlife="n/a","n/a",IF(BC$3&gt;(A22stdlife+$E358),(Input!$N$164*(1+rvanilla)^0.5)-SUM($N358:BB358),(Input!$N$164*(1+rvanilla)^0.5)/A22stdlife))</f>
        <v>n/a</v>
      </c>
      <c r="BD358" s="164" t="str">
        <f>IF(A22stdlife="n/a","n/a",IF(BD$3&gt;(A22stdlife+$E358),(Input!$N$164*(1+rvanilla)^0.5)-SUM($N358:BC358),(Input!$N$164*(1+rvanilla)^0.5)/A22stdlife))</f>
        <v>n/a</v>
      </c>
      <c r="BE358" s="164" t="str">
        <f>IF(A22stdlife="n/a","n/a",IF(BE$3&gt;(A22stdlife+$E358),(Input!$N$164*(1+rvanilla)^0.5)-SUM($N358:BD358),(Input!$N$164*(1+rvanilla)^0.5)/A22stdlife))</f>
        <v>n/a</v>
      </c>
      <c r="BF358" s="164" t="str">
        <f>IF(A22stdlife="n/a","n/a",IF(BF$3&gt;(A22stdlife+$E358),(Input!$N$164*(1+rvanilla)^0.5)-SUM($N358:BE358),(Input!$N$164*(1+rvanilla)^0.5)/A22stdlife))</f>
        <v>n/a</v>
      </c>
      <c r="BG358" s="164" t="str">
        <f>IF(A22stdlife="n/a","n/a",IF(BG$3&gt;(A22stdlife+$E358),(Input!$N$164*(1+rvanilla)^0.5)-SUM($N358:BF358),(Input!$N$164*(1+rvanilla)^0.5)/A22stdlife))</f>
        <v>n/a</v>
      </c>
      <c r="BH358" s="164" t="str">
        <f>IF(A22stdlife="n/a","n/a",IF(BH$3&gt;(A22stdlife+$E358),(Input!$N$164*(1+rvanilla)^0.5)-SUM($N358:BG358),(Input!$N$164*(1+rvanilla)^0.5)/A22stdlife))</f>
        <v>n/a</v>
      </c>
      <c r="BI358" s="164" t="str">
        <f>IF(A22stdlife="n/a","n/a",IF(BI$3&gt;(A22stdlife+$E358),(Input!$N$164*(1+rvanilla)^0.5)-SUM($N358:BH358),(Input!$N$164*(1+rvanilla)^0.5)/A22stdlife))</f>
        <v>n/a</v>
      </c>
      <c r="BJ358" s="18"/>
      <c r="BK358" s="1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idden="1" outlineLevel="2">
      <c r="A359" s="18"/>
      <c r="B359" s="18"/>
      <c r="C359" s="36"/>
      <c r="D359" s="479"/>
      <c r="E359" s="283">
        <v>9</v>
      </c>
      <c r="F359" s="38"/>
      <c r="G359" s="391"/>
      <c r="H359" s="308"/>
      <c r="I359" s="308"/>
      <c r="J359" s="308"/>
      <c r="K359" s="308"/>
      <c r="L359" s="308"/>
      <c r="M359" s="308"/>
      <c r="N359" s="308"/>
      <c r="O359" s="307"/>
      <c r="P359" s="164" t="str">
        <f>IF(A22stdlife="n/a","n/a",IF(P$3&gt;(A22stdlife+$E359),(Input!$O$164*(1+rvanilla)^0.5)-SUM($O359:O359),(Input!$O$164*(1+rvanilla)^0.5)/A22stdlife))</f>
        <v>n/a</v>
      </c>
      <c r="Q359" s="164" t="str">
        <f>IF(A22stdlife="n/a","n/a",IF(Q$3&gt;(A22stdlife+$E359),(Input!$O$164*(1+rvanilla)^0.5)-SUM($O359:P359),(Input!$O$164*(1+rvanilla)^0.5)/A22stdlife))</f>
        <v>n/a</v>
      </c>
      <c r="R359" s="164" t="str">
        <f>IF(A22stdlife="n/a","n/a",IF(R$3&gt;(A22stdlife+$E359),(Input!$O$164*(1+rvanilla)^0.5)-SUM($O359:Q359),(Input!$O$164*(1+rvanilla)^0.5)/A22stdlife))</f>
        <v>n/a</v>
      </c>
      <c r="S359" s="164" t="str">
        <f>IF(A22stdlife="n/a","n/a",IF(S$3&gt;(A22stdlife+$E359),(Input!$O$164*(1+rvanilla)^0.5)-SUM($O359:R359),(Input!$O$164*(1+rvanilla)^0.5)/A22stdlife))</f>
        <v>n/a</v>
      </c>
      <c r="T359" s="164" t="str">
        <f>IF(A22stdlife="n/a","n/a",IF(T$3&gt;(A22stdlife+$E359),(Input!$O$164*(1+rvanilla)^0.5)-SUM($O359:S359),(Input!$O$164*(1+rvanilla)^0.5)/A22stdlife))</f>
        <v>n/a</v>
      </c>
      <c r="U359" s="164" t="str">
        <f>IF(A22stdlife="n/a","n/a",IF(U$3&gt;(A22stdlife+$E359),(Input!$O$164*(1+rvanilla)^0.5)-SUM($O359:T359),(Input!$O$164*(1+rvanilla)^0.5)/A22stdlife))</f>
        <v>n/a</v>
      </c>
      <c r="V359" s="164" t="str">
        <f>IF(A22stdlife="n/a","n/a",IF(V$3&gt;(A22stdlife+$E359),(Input!$O$164*(1+rvanilla)^0.5)-SUM($O359:U359),(Input!$O$164*(1+rvanilla)^0.5)/A22stdlife))</f>
        <v>n/a</v>
      </c>
      <c r="W359" s="164" t="str">
        <f>IF(A22stdlife="n/a","n/a",IF(W$3&gt;(A22stdlife+$E359),(Input!$O$164*(1+rvanilla)^0.5)-SUM($O359:V359),(Input!$O$164*(1+rvanilla)^0.5)/A22stdlife))</f>
        <v>n/a</v>
      </c>
      <c r="X359" s="164" t="str">
        <f>IF(A22stdlife="n/a","n/a",IF(X$3&gt;(A22stdlife+$E359),(Input!$O$164*(1+rvanilla)^0.5)-SUM($O359:W359),(Input!$O$164*(1+rvanilla)^0.5)/A22stdlife))</f>
        <v>n/a</v>
      </c>
      <c r="Y359" s="164" t="str">
        <f>IF(A22stdlife="n/a","n/a",IF(Y$3&gt;(A22stdlife+$E359),(Input!$O$164*(1+rvanilla)^0.5)-SUM($O359:X359),(Input!$O$164*(1+rvanilla)^0.5)/A22stdlife))</f>
        <v>n/a</v>
      </c>
      <c r="Z359" s="164" t="str">
        <f>IF(A22stdlife="n/a","n/a",IF(Z$3&gt;(A22stdlife+$E359),(Input!$O$164*(1+rvanilla)^0.5)-SUM($O359:Y359),(Input!$O$164*(1+rvanilla)^0.5)/A22stdlife))</f>
        <v>n/a</v>
      </c>
      <c r="AA359" s="164" t="str">
        <f>IF(A22stdlife="n/a","n/a",IF(AA$3&gt;(A22stdlife+$E359),(Input!$O$164*(1+rvanilla)^0.5)-SUM($O359:Z359),(Input!$O$164*(1+rvanilla)^0.5)/A22stdlife))</f>
        <v>n/a</v>
      </c>
      <c r="AB359" s="164" t="str">
        <f>IF(A22stdlife="n/a","n/a",IF(AB$3&gt;(A22stdlife+$E359),(Input!$O$164*(1+rvanilla)^0.5)-SUM($O359:AA359),(Input!$O$164*(1+rvanilla)^0.5)/A22stdlife))</f>
        <v>n/a</v>
      </c>
      <c r="AC359" s="164" t="str">
        <f>IF(A22stdlife="n/a","n/a",IF(AC$3&gt;(A22stdlife+$E359),(Input!$O$164*(1+rvanilla)^0.5)-SUM($O359:AB359),(Input!$O$164*(1+rvanilla)^0.5)/A22stdlife))</f>
        <v>n/a</v>
      </c>
      <c r="AD359" s="164" t="str">
        <f>IF(A22stdlife="n/a","n/a",IF(AD$3&gt;(A22stdlife+$E359),(Input!$O$164*(1+rvanilla)^0.5)-SUM($O359:AC359),(Input!$O$164*(1+rvanilla)^0.5)/A22stdlife))</f>
        <v>n/a</v>
      </c>
      <c r="AE359" s="164" t="str">
        <f>IF(A22stdlife="n/a","n/a",IF(AE$3&gt;(A22stdlife+$E359),(Input!$O$164*(1+rvanilla)^0.5)-SUM($O359:AD359),(Input!$O$164*(1+rvanilla)^0.5)/A22stdlife))</f>
        <v>n/a</v>
      </c>
      <c r="AF359" s="164" t="str">
        <f>IF(A22stdlife="n/a","n/a",IF(AF$3&gt;(A22stdlife+$E359),(Input!$O$164*(1+rvanilla)^0.5)-SUM($O359:AE359),(Input!$O$164*(1+rvanilla)^0.5)/A22stdlife))</f>
        <v>n/a</v>
      </c>
      <c r="AG359" s="164" t="str">
        <f>IF(A22stdlife="n/a","n/a",IF(AG$3&gt;(A22stdlife+$E359),(Input!$O$164*(1+rvanilla)^0.5)-SUM($O359:AF359),(Input!$O$164*(1+rvanilla)^0.5)/A22stdlife))</f>
        <v>n/a</v>
      </c>
      <c r="AH359" s="164" t="str">
        <f>IF(A22stdlife="n/a","n/a",IF(AH$3&gt;(A22stdlife+$E359),(Input!$O$164*(1+rvanilla)^0.5)-SUM($O359:AG359),(Input!$O$164*(1+rvanilla)^0.5)/A22stdlife))</f>
        <v>n/a</v>
      </c>
      <c r="AI359" s="164" t="str">
        <f>IF(A22stdlife="n/a","n/a",IF(AI$3&gt;(A22stdlife+$E359),(Input!$O$164*(1+rvanilla)^0.5)-SUM($O359:AH359),(Input!$O$164*(1+rvanilla)^0.5)/A22stdlife))</f>
        <v>n/a</v>
      </c>
      <c r="AJ359" s="164" t="str">
        <f>IF(A22stdlife="n/a","n/a",IF(AJ$3&gt;(A22stdlife+$E359),(Input!$O$164*(1+rvanilla)^0.5)-SUM($O359:AI359),(Input!$O$164*(1+rvanilla)^0.5)/A22stdlife))</f>
        <v>n/a</v>
      </c>
      <c r="AK359" s="164" t="str">
        <f>IF(A22stdlife="n/a","n/a",IF(AK$3&gt;(A22stdlife+$E359),(Input!$O$164*(1+rvanilla)^0.5)-SUM($O359:AJ359),(Input!$O$164*(1+rvanilla)^0.5)/A22stdlife))</f>
        <v>n/a</v>
      </c>
      <c r="AL359" s="164" t="str">
        <f>IF(A22stdlife="n/a","n/a",IF(AL$3&gt;(A22stdlife+$E359),(Input!$O$164*(1+rvanilla)^0.5)-SUM($O359:AK359),(Input!$O$164*(1+rvanilla)^0.5)/A22stdlife))</f>
        <v>n/a</v>
      </c>
      <c r="AM359" s="164" t="str">
        <f>IF(A22stdlife="n/a","n/a",IF(AM$3&gt;(A22stdlife+$E359),(Input!$O$164*(1+rvanilla)^0.5)-SUM($O359:AL359),(Input!$O$164*(1+rvanilla)^0.5)/A22stdlife))</f>
        <v>n/a</v>
      </c>
      <c r="AN359" s="164" t="str">
        <f>IF(A22stdlife="n/a","n/a",IF(AN$3&gt;(A22stdlife+$E359),(Input!$O$164*(1+rvanilla)^0.5)-SUM($O359:AM359),(Input!$O$164*(1+rvanilla)^0.5)/A22stdlife))</f>
        <v>n/a</v>
      </c>
      <c r="AO359" s="164" t="str">
        <f>IF(A22stdlife="n/a","n/a",IF(AO$3&gt;(A22stdlife+$E359),(Input!$O$164*(1+rvanilla)^0.5)-SUM($O359:AN359),(Input!$O$164*(1+rvanilla)^0.5)/A22stdlife))</f>
        <v>n/a</v>
      </c>
      <c r="AP359" s="164" t="str">
        <f>IF(A22stdlife="n/a","n/a",IF(AP$3&gt;(A22stdlife+$E359),(Input!$O$164*(1+rvanilla)^0.5)-SUM($O359:AO359),(Input!$O$164*(1+rvanilla)^0.5)/A22stdlife))</f>
        <v>n/a</v>
      </c>
      <c r="AQ359" s="164" t="str">
        <f>IF(A22stdlife="n/a","n/a",IF(AQ$3&gt;(A22stdlife+$E359),(Input!$O$164*(1+rvanilla)^0.5)-SUM($O359:AP359),(Input!$O$164*(1+rvanilla)^0.5)/A22stdlife))</f>
        <v>n/a</v>
      </c>
      <c r="AR359" s="164" t="str">
        <f>IF(A22stdlife="n/a","n/a",IF(AR$3&gt;(A22stdlife+$E359),(Input!$O$164*(1+rvanilla)^0.5)-SUM($O359:AQ359),(Input!$O$164*(1+rvanilla)^0.5)/A22stdlife))</f>
        <v>n/a</v>
      </c>
      <c r="AS359" s="164" t="str">
        <f>IF(A22stdlife="n/a","n/a",IF(AS$3&gt;(A22stdlife+$E359),(Input!$O$164*(1+rvanilla)^0.5)-SUM($O359:AR359),(Input!$O$164*(1+rvanilla)^0.5)/A22stdlife))</f>
        <v>n/a</v>
      </c>
      <c r="AT359" s="164" t="str">
        <f>IF(A22stdlife="n/a","n/a",IF(AT$3&gt;(A22stdlife+$E359),(Input!$O$164*(1+rvanilla)^0.5)-SUM($O359:AS359),(Input!$O$164*(1+rvanilla)^0.5)/A22stdlife))</f>
        <v>n/a</v>
      </c>
      <c r="AU359" s="164" t="str">
        <f>IF(A22stdlife="n/a","n/a",IF(AU$3&gt;(A22stdlife+$E359),(Input!$O$164*(1+rvanilla)^0.5)-SUM($O359:AT359),(Input!$O$164*(1+rvanilla)^0.5)/A22stdlife))</f>
        <v>n/a</v>
      </c>
      <c r="AV359" s="164" t="str">
        <f>IF(A22stdlife="n/a","n/a",IF(AV$3&gt;(A22stdlife+$E359),(Input!$O$164*(1+rvanilla)^0.5)-SUM($O359:AU359),(Input!$O$164*(1+rvanilla)^0.5)/A22stdlife))</f>
        <v>n/a</v>
      </c>
      <c r="AW359" s="164" t="str">
        <f>IF(A22stdlife="n/a","n/a",IF(AW$3&gt;(A22stdlife+$E359),(Input!$O$164*(1+rvanilla)^0.5)-SUM($O359:AV359),(Input!$O$164*(1+rvanilla)^0.5)/A22stdlife))</f>
        <v>n/a</v>
      </c>
      <c r="AX359" s="164" t="str">
        <f>IF(A22stdlife="n/a","n/a",IF(AX$3&gt;(A22stdlife+$E359),(Input!$O$164*(1+rvanilla)^0.5)-SUM($O359:AW359),(Input!$O$164*(1+rvanilla)^0.5)/A22stdlife))</f>
        <v>n/a</v>
      </c>
      <c r="AY359" s="164" t="str">
        <f>IF(A22stdlife="n/a","n/a",IF(AY$3&gt;(A22stdlife+$E359),(Input!$O$164*(1+rvanilla)^0.5)-SUM($O359:AX359),(Input!$O$164*(1+rvanilla)^0.5)/A22stdlife))</f>
        <v>n/a</v>
      </c>
      <c r="AZ359" s="164" t="str">
        <f>IF(A22stdlife="n/a","n/a",IF(AZ$3&gt;(A22stdlife+$E359),(Input!$O$164*(1+rvanilla)^0.5)-SUM($O359:AY359),(Input!$O$164*(1+rvanilla)^0.5)/A22stdlife))</f>
        <v>n/a</v>
      </c>
      <c r="BA359" s="164" t="str">
        <f>IF(A22stdlife="n/a","n/a",IF(BA$3&gt;(A22stdlife+$E359),(Input!$O$164*(1+rvanilla)^0.5)-SUM($O359:AZ359),(Input!$O$164*(1+rvanilla)^0.5)/A22stdlife))</f>
        <v>n/a</v>
      </c>
      <c r="BB359" s="164" t="str">
        <f>IF(A22stdlife="n/a","n/a",IF(BB$3&gt;(A22stdlife+$E359),(Input!$O$164*(1+rvanilla)^0.5)-SUM($O359:BA359),(Input!$O$164*(1+rvanilla)^0.5)/A22stdlife))</f>
        <v>n/a</v>
      </c>
      <c r="BC359" s="164" t="str">
        <f>IF(A22stdlife="n/a","n/a",IF(BC$3&gt;(A22stdlife+$E359),(Input!$O$164*(1+rvanilla)^0.5)-SUM($O359:BB359),(Input!$O$164*(1+rvanilla)^0.5)/A22stdlife))</f>
        <v>n/a</v>
      </c>
      <c r="BD359" s="164" t="str">
        <f>IF(A22stdlife="n/a","n/a",IF(BD$3&gt;(A22stdlife+$E359),(Input!$O$164*(1+rvanilla)^0.5)-SUM($O359:BC359),(Input!$O$164*(1+rvanilla)^0.5)/A22stdlife))</f>
        <v>n/a</v>
      </c>
      <c r="BE359" s="164" t="str">
        <f>IF(A22stdlife="n/a","n/a",IF(BE$3&gt;(A22stdlife+$E359),(Input!$O$164*(1+rvanilla)^0.5)-SUM($O359:BD359),(Input!$O$164*(1+rvanilla)^0.5)/A22stdlife))</f>
        <v>n/a</v>
      </c>
      <c r="BF359" s="164" t="str">
        <f>IF(A22stdlife="n/a","n/a",IF(BF$3&gt;(A22stdlife+$E359),(Input!$O$164*(1+rvanilla)^0.5)-SUM($O359:BE359),(Input!$O$164*(1+rvanilla)^0.5)/A22stdlife))</f>
        <v>n/a</v>
      </c>
      <c r="BG359" s="164" t="str">
        <f>IF(A22stdlife="n/a","n/a",IF(BG$3&gt;(A22stdlife+$E359),(Input!$O$164*(1+rvanilla)^0.5)-SUM($O359:BF359),(Input!$O$164*(1+rvanilla)^0.5)/A22stdlife))</f>
        <v>n/a</v>
      </c>
      <c r="BH359" s="164" t="str">
        <f>IF(A22stdlife="n/a","n/a",IF(BH$3&gt;(A22stdlife+$E359),(Input!$O$164*(1+rvanilla)^0.5)-SUM($O359:BG359),(Input!$O$164*(1+rvanilla)^0.5)/A22stdlife))</f>
        <v>n/a</v>
      </c>
      <c r="BI359" s="164" t="str">
        <f>IF(A22stdlife="n/a","n/a",IF(BI$3&gt;(A22stdlife+$E359),(Input!$O$164*(1+rvanilla)^0.5)-SUM($O359:BH359),(Input!$O$164*(1+rvanilla)^0.5)/A22stdlife))</f>
        <v>n/a</v>
      </c>
      <c r="BJ359" s="18"/>
      <c r="BK359" s="18"/>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idden="1" outlineLevel="2">
      <c r="A360" s="18"/>
      <c r="B360" s="18"/>
      <c r="C360" s="36"/>
      <c r="D360" s="479"/>
      <c r="E360" s="284">
        <v>10</v>
      </c>
      <c r="F360" s="38"/>
      <c r="G360" s="391"/>
      <c r="H360" s="308"/>
      <c r="I360" s="308"/>
      <c r="J360" s="308"/>
      <c r="K360" s="308"/>
      <c r="L360" s="308"/>
      <c r="M360" s="308"/>
      <c r="N360" s="308"/>
      <c r="O360" s="308"/>
      <c r="P360" s="307"/>
      <c r="Q360" s="164" t="str">
        <f>IF(A22stdlife="n/a","n/a",IF(Q$3&gt;(A22stdlife+$E360),(Input!$P$164*(1+rvanilla)^0.5)-SUM($P360:P360),(Input!$P$164*(1+rvanilla)^0.5)/A22stdlife))</f>
        <v>n/a</v>
      </c>
      <c r="R360" s="164" t="str">
        <f>IF(A22stdlife="n/a","n/a",IF(R$3&gt;(A22stdlife+$E360),(Input!$P$164*(1+rvanilla)^0.5)-SUM($P360:Q360),(Input!$P$164*(1+rvanilla)^0.5)/A22stdlife))</f>
        <v>n/a</v>
      </c>
      <c r="S360" s="164" t="str">
        <f>IF(A22stdlife="n/a","n/a",IF(S$3&gt;(A22stdlife+$E360),(Input!$P$164*(1+rvanilla)^0.5)-SUM($P360:R360),(Input!$P$164*(1+rvanilla)^0.5)/A22stdlife))</f>
        <v>n/a</v>
      </c>
      <c r="T360" s="164" t="str">
        <f>IF(A22stdlife="n/a","n/a",IF(T$3&gt;(A22stdlife+$E360),(Input!$P$164*(1+rvanilla)^0.5)-SUM($P360:S360),(Input!$P$164*(1+rvanilla)^0.5)/A22stdlife))</f>
        <v>n/a</v>
      </c>
      <c r="U360" s="164" t="str">
        <f>IF(A22stdlife="n/a","n/a",IF(U$3&gt;(A22stdlife+$E360),(Input!$P$164*(1+rvanilla)^0.5)-SUM($P360:T360),(Input!$P$164*(1+rvanilla)^0.5)/A22stdlife))</f>
        <v>n/a</v>
      </c>
      <c r="V360" s="164" t="str">
        <f>IF(A22stdlife="n/a","n/a",IF(V$3&gt;(A22stdlife+$E360),(Input!$P$164*(1+rvanilla)^0.5)-SUM($P360:U360),(Input!$P$164*(1+rvanilla)^0.5)/A22stdlife))</f>
        <v>n/a</v>
      </c>
      <c r="W360" s="164" t="str">
        <f>IF(A22stdlife="n/a","n/a",IF(W$3&gt;(A22stdlife+$E360),(Input!$P$164*(1+rvanilla)^0.5)-SUM($P360:V360),(Input!$P$164*(1+rvanilla)^0.5)/A22stdlife))</f>
        <v>n/a</v>
      </c>
      <c r="X360" s="164" t="str">
        <f>IF(A22stdlife="n/a","n/a",IF(X$3&gt;(A22stdlife+$E360),(Input!$P$164*(1+rvanilla)^0.5)-SUM($P360:W360),(Input!$P$164*(1+rvanilla)^0.5)/A22stdlife))</f>
        <v>n/a</v>
      </c>
      <c r="Y360" s="164" t="str">
        <f>IF(A22stdlife="n/a","n/a",IF(Y$3&gt;(A22stdlife+$E360),(Input!$P$164*(1+rvanilla)^0.5)-SUM($P360:X360),(Input!$P$164*(1+rvanilla)^0.5)/A22stdlife))</f>
        <v>n/a</v>
      </c>
      <c r="Z360" s="164" t="str">
        <f>IF(A22stdlife="n/a","n/a",IF(Z$3&gt;(A22stdlife+$E360),(Input!$P$164*(1+rvanilla)^0.5)-SUM($P360:Y360),(Input!$P$164*(1+rvanilla)^0.5)/A22stdlife))</f>
        <v>n/a</v>
      </c>
      <c r="AA360" s="164" t="str">
        <f>IF(A22stdlife="n/a","n/a",IF(AA$3&gt;(A22stdlife+$E360),(Input!$P$164*(1+rvanilla)^0.5)-SUM($P360:Z360),(Input!$P$164*(1+rvanilla)^0.5)/A22stdlife))</f>
        <v>n/a</v>
      </c>
      <c r="AB360" s="164" t="str">
        <f>IF(A22stdlife="n/a","n/a",IF(AB$3&gt;(A22stdlife+$E360),(Input!$P$164*(1+rvanilla)^0.5)-SUM($P360:AA360),(Input!$P$164*(1+rvanilla)^0.5)/A22stdlife))</f>
        <v>n/a</v>
      </c>
      <c r="AC360" s="164" t="str">
        <f>IF(A22stdlife="n/a","n/a",IF(AC$3&gt;(A22stdlife+$E360),(Input!$P$164*(1+rvanilla)^0.5)-SUM($P360:AB360),(Input!$P$164*(1+rvanilla)^0.5)/A22stdlife))</f>
        <v>n/a</v>
      </c>
      <c r="AD360" s="164" t="str">
        <f>IF(A22stdlife="n/a","n/a",IF(AD$3&gt;(A22stdlife+$E360),(Input!$P$164*(1+rvanilla)^0.5)-SUM($P360:AC360),(Input!$P$164*(1+rvanilla)^0.5)/A22stdlife))</f>
        <v>n/a</v>
      </c>
      <c r="AE360" s="164" t="str">
        <f>IF(A22stdlife="n/a","n/a",IF(AE$3&gt;(A22stdlife+$E360),(Input!$P$164*(1+rvanilla)^0.5)-SUM($P360:AD360),(Input!$P$164*(1+rvanilla)^0.5)/A22stdlife))</f>
        <v>n/a</v>
      </c>
      <c r="AF360" s="164" t="str">
        <f>IF(A22stdlife="n/a","n/a",IF(AF$3&gt;(A22stdlife+$E360),(Input!$P$164*(1+rvanilla)^0.5)-SUM($P360:AE360),(Input!$P$164*(1+rvanilla)^0.5)/A22stdlife))</f>
        <v>n/a</v>
      </c>
      <c r="AG360" s="164" t="str">
        <f>IF(A22stdlife="n/a","n/a",IF(AG$3&gt;(A22stdlife+$E360),(Input!$P$164*(1+rvanilla)^0.5)-SUM($P360:AF360),(Input!$P$164*(1+rvanilla)^0.5)/A22stdlife))</f>
        <v>n/a</v>
      </c>
      <c r="AH360" s="164" t="str">
        <f>IF(A22stdlife="n/a","n/a",IF(AH$3&gt;(A22stdlife+$E360),(Input!$P$164*(1+rvanilla)^0.5)-SUM($P360:AG360),(Input!$P$164*(1+rvanilla)^0.5)/A22stdlife))</f>
        <v>n/a</v>
      </c>
      <c r="AI360" s="164" t="str">
        <f>IF(A22stdlife="n/a","n/a",IF(AI$3&gt;(A22stdlife+$E360),(Input!$P$164*(1+rvanilla)^0.5)-SUM($P360:AH360),(Input!$P$164*(1+rvanilla)^0.5)/A22stdlife))</f>
        <v>n/a</v>
      </c>
      <c r="AJ360" s="164" t="str">
        <f>IF(A22stdlife="n/a","n/a",IF(AJ$3&gt;(A22stdlife+$E360),(Input!$P$164*(1+rvanilla)^0.5)-SUM($P360:AI360),(Input!$P$164*(1+rvanilla)^0.5)/A22stdlife))</f>
        <v>n/a</v>
      </c>
      <c r="AK360" s="164" t="str">
        <f>IF(A22stdlife="n/a","n/a",IF(AK$3&gt;(A22stdlife+$E360),(Input!$P$164*(1+rvanilla)^0.5)-SUM($P360:AJ360),(Input!$P$164*(1+rvanilla)^0.5)/A22stdlife))</f>
        <v>n/a</v>
      </c>
      <c r="AL360" s="164" t="str">
        <f>IF(A22stdlife="n/a","n/a",IF(AL$3&gt;(A22stdlife+$E360),(Input!$P$164*(1+rvanilla)^0.5)-SUM($P360:AK360),(Input!$P$164*(1+rvanilla)^0.5)/A22stdlife))</f>
        <v>n/a</v>
      </c>
      <c r="AM360" s="164" t="str">
        <f>IF(A22stdlife="n/a","n/a",IF(AM$3&gt;(A22stdlife+$E360),(Input!$P$164*(1+rvanilla)^0.5)-SUM($P360:AL360),(Input!$P$164*(1+rvanilla)^0.5)/A22stdlife))</f>
        <v>n/a</v>
      </c>
      <c r="AN360" s="164" t="str">
        <f>IF(A22stdlife="n/a","n/a",IF(AN$3&gt;(A22stdlife+$E360),(Input!$P$164*(1+rvanilla)^0.5)-SUM($P360:AM360),(Input!$P$164*(1+rvanilla)^0.5)/A22stdlife))</f>
        <v>n/a</v>
      </c>
      <c r="AO360" s="164" t="str">
        <f>IF(A22stdlife="n/a","n/a",IF(AO$3&gt;(A22stdlife+$E360),(Input!$P$164*(1+rvanilla)^0.5)-SUM($P360:AN360),(Input!$P$164*(1+rvanilla)^0.5)/A22stdlife))</f>
        <v>n/a</v>
      </c>
      <c r="AP360" s="164" t="str">
        <f>IF(A22stdlife="n/a","n/a",IF(AP$3&gt;(A22stdlife+$E360),(Input!$P$164*(1+rvanilla)^0.5)-SUM($P360:AO360),(Input!$P$164*(1+rvanilla)^0.5)/A22stdlife))</f>
        <v>n/a</v>
      </c>
      <c r="AQ360" s="164" t="str">
        <f>IF(A22stdlife="n/a","n/a",IF(AQ$3&gt;(A22stdlife+$E360),(Input!$P$164*(1+rvanilla)^0.5)-SUM($P360:AP360),(Input!$P$164*(1+rvanilla)^0.5)/A22stdlife))</f>
        <v>n/a</v>
      </c>
      <c r="AR360" s="164" t="str">
        <f>IF(A22stdlife="n/a","n/a",IF(AR$3&gt;(A22stdlife+$E360),(Input!$P$164*(1+rvanilla)^0.5)-SUM($P360:AQ360),(Input!$P$164*(1+rvanilla)^0.5)/A22stdlife))</f>
        <v>n/a</v>
      </c>
      <c r="AS360" s="164" t="str">
        <f>IF(A22stdlife="n/a","n/a",IF(AS$3&gt;(A22stdlife+$E360),(Input!$P$164*(1+rvanilla)^0.5)-SUM($P360:AR360),(Input!$P$164*(1+rvanilla)^0.5)/A22stdlife))</f>
        <v>n/a</v>
      </c>
      <c r="AT360" s="164" t="str">
        <f>IF(A22stdlife="n/a","n/a",IF(AT$3&gt;(A22stdlife+$E360),(Input!$P$164*(1+rvanilla)^0.5)-SUM($P360:AS360),(Input!$P$164*(1+rvanilla)^0.5)/A22stdlife))</f>
        <v>n/a</v>
      </c>
      <c r="AU360" s="164" t="str">
        <f>IF(A22stdlife="n/a","n/a",IF(AU$3&gt;(A22stdlife+$E360),(Input!$P$164*(1+rvanilla)^0.5)-SUM($P360:AT360),(Input!$P$164*(1+rvanilla)^0.5)/A22stdlife))</f>
        <v>n/a</v>
      </c>
      <c r="AV360" s="164" t="str">
        <f>IF(A22stdlife="n/a","n/a",IF(AV$3&gt;(A22stdlife+$E360),(Input!$P$164*(1+rvanilla)^0.5)-SUM($P360:AU360),(Input!$P$164*(1+rvanilla)^0.5)/A22stdlife))</f>
        <v>n/a</v>
      </c>
      <c r="AW360" s="164" t="str">
        <f>IF(A22stdlife="n/a","n/a",IF(AW$3&gt;(A22stdlife+$E360),(Input!$P$164*(1+rvanilla)^0.5)-SUM($P360:AV360),(Input!$P$164*(1+rvanilla)^0.5)/A22stdlife))</f>
        <v>n/a</v>
      </c>
      <c r="AX360" s="164" t="str">
        <f>IF(A22stdlife="n/a","n/a",IF(AX$3&gt;(A22stdlife+$E360),(Input!$P$164*(1+rvanilla)^0.5)-SUM($P360:AW360),(Input!$P$164*(1+rvanilla)^0.5)/A22stdlife))</f>
        <v>n/a</v>
      </c>
      <c r="AY360" s="164" t="str">
        <f>IF(A22stdlife="n/a","n/a",IF(AY$3&gt;(A22stdlife+$E360),(Input!$P$164*(1+rvanilla)^0.5)-SUM($P360:AX360),(Input!$P$164*(1+rvanilla)^0.5)/A22stdlife))</f>
        <v>n/a</v>
      </c>
      <c r="AZ360" s="164" t="str">
        <f>IF(A22stdlife="n/a","n/a",IF(AZ$3&gt;(A22stdlife+$E360),(Input!$P$164*(1+rvanilla)^0.5)-SUM($P360:AY360),(Input!$P$164*(1+rvanilla)^0.5)/A22stdlife))</f>
        <v>n/a</v>
      </c>
      <c r="BA360" s="164" t="str">
        <f>IF(A22stdlife="n/a","n/a",IF(BA$3&gt;(A22stdlife+$E360),(Input!$P$164*(1+rvanilla)^0.5)-SUM($P360:AZ360),(Input!$P$164*(1+rvanilla)^0.5)/A22stdlife))</f>
        <v>n/a</v>
      </c>
      <c r="BB360" s="164" t="str">
        <f>IF(A22stdlife="n/a","n/a",IF(BB$3&gt;(A22stdlife+$E360),(Input!$P$164*(1+rvanilla)^0.5)-SUM($P360:BA360),(Input!$P$164*(1+rvanilla)^0.5)/A22stdlife))</f>
        <v>n/a</v>
      </c>
      <c r="BC360" s="164" t="str">
        <f>IF(A22stdlife="n/a","n/a",IF(BC$3&gt;(A22stdlife+$E360),(Input!$P$164*(1+rvanilla)^0.5)-SUM($P360:BB360),(Input!$P$164*(1+rvanilla)^0.5)/A22stdlife))</f>
        <v>n/a</v>
      </c>
      <c r="BD360" s="164" t="str">
        <f>IF(A22stdlife="n/a","n/a",IF(BD$3&gt;(A22stdlife+$E360),(Input!$P$164*(1+rvanilla)^0.5)-SUM($P360:BC360),(Input!$P$164*(1+rvanilla)^0.5)/A22stdlife))</f>
        <v>n/a</v>
      </c>
      <c r="BE360" s="164" t="str">
        <f>IF(A22stdlife="n/a","n/a",IF(BE$3&gt;(A22stdlife+$E360),(Input!$P$164*(1+rvanilla)^0.5)-SUM($P360:BD360),(Input!$P$164*(1+rvanilla)^0.5)/A22stdlife))</f>
        <v>n/a</v>
      </c>
      <c r="BF360" s="164" t="str">
        <f>IF(A22stdlife="n/a","n/a",IF(BF$3&gt;(A22stdlife+$E360),(Input!$P$164*(1+rvanilla)^0.5)-SUM($P360:BE360),(Input!$P$164*(1+rvanilla)^0.5)/A22stdlife))</f>
        <v>n/a</v>
      </c>
      <c r="BG360" s="164" t="str">
        <f>IF(A22stdlife="n/a","n/a",IF(BG$3&gt;(A22stdlife+$E360),(Input!$P$164*(1+rvanilla)^0.5)-SUM($P360:BF360),(Input!$P$164*(1+rvanilla)^0.5)/A22stdlife))</f>
        <v>n/a</v>
      </c>
      <c r="BH360" s="164" t="str">
        <f>IF(A22stdlife="n/a","n/a",IF(BH$3&gt;(A22stdlife+$E360),(Input!$P$164*(1+rvanilla)^0.5)-SUM($P360:BG360),(Input!$P$164*(1+rvanilla)^0.5)/A22stdlife))</f>
        <v>n/a</v>
      </c>
      <c r="BI360" s="164" t="str">
        <f>IF(A22stdlife="n/a","n/a",IF(BI$3&gt;(A22stdlife+$E360),(Input!$P$164*(1+rvanilla)^0.5)-SUM($P360:BH360),(Input!$P$164*(1+rvanilla)^0.5)/A22stdlife))</f>
        <v>n/a</v>
      </c>
      <c r="BJ360" s="18"/>
      <c r="BK360" s="18"/>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idden="1" outlineLevel="1">
      <c r="A361" s="18"/>
      <c r="B361" s="18"/>
      <c r="C361" s="36" t="str">
        <f>Asset22</f>
        <v>Land (non-system)</v>
      </c>
      <c r="D361" s="18"/>
      <c r="E361" s="18"/>
      <c r="F361" s="33"/>
      <c r="G361" s="161">
        <f t="shared" ref="G361:AL361" si="79">SUM(G349:G360)</f>
        <v>0</v>
      </c>
      <c r="H361" s="161">
        <f t="shared" si="79"/>
        <v>0</v>
      </c>
      <c r="I361" s="161">
        <f t="shared" si="79"/>
        <v>0</v>
      </c>
      <c r="J361" s="161">
        <f t="shared" si="79"/>
        <v>0</v>
      </c>
      <c r="K361" s="161">
        <f t="shared" si="79"/>
        <v>0</v>
      </c>
      <c r="L361" s="161">
        <f t="shared" si="79"/>
        <v>0</v>
      </c>
      <c r="M361" s="161">
        <f t="shared" si="79"/>
        <v>0</v>
      </c>
      <c r="N361" s="161">
        <f t="shared" si="79"/>
        <v>0</v>
      </c>
      <c r="O361" s="161">
        <f t="shared" si="79"/>
        <v>0</v>
      </c>
      <c r="P361" s="161">
        <f t="shared" si="79"/>
        <v>0</v>
      </c>
      <c r="Q361" s="161">
        <f t="shared" si="79"/>
        <v>0</v>
      </c>
      <c r="R361" s="161">
        <f t="shared" si="79"/>
        <v>0</v>
      </c>
      <c r="S361" s="161">
        <f t="shared" si="79"/>
        <v>0</v>
      </c>
      <c r="T361" s="161">
        <f t="shared" si="79"/>
        <v>0</v>
      </c>
      <c r="U361" s="161">
        <f t="shared" si="79"/>
        <v>0</v>
      </c>
      <c r="V361" s="161">
        <f t="shared" si="79"/>
        <v>0</v>
      </c>
      <c r="W361" s="161">
        <f t="shared" si="79"/>
        <v>0</v>
      </c>
      <c r="X361" s="161">
        <f t="shared" si="79"/>
        <v>0</v>
      </c>
      <c r="Y361" s="161">
        <f t="shared" si="79"/>
        <v>0</v>
      </c>
      <c r="Z361" s="161">
        <f t="shared" si="79"/>
        <v>0</v>
      </c>
      <c r="AA361" s="161">
        <f t="shared" si="79"/>
        <v>0</v>
      </c>
      <c r="AB361" s="161">
        <f t="shared" si="79"/>
        <v>0</v>
      </c>
      <c r="AC361" s="161">
        <f t="shared" si="79"/>
        <v>0</v>
      </c>
      <c r="AD361" s="161">
        <f t="shared" si="79"/>
        <v>0</v>
      </c>
      <c r="AE361" s="161">
        <f t="shared" si="79"/>
        <v>0</v>
      </c>
      <c r="AF361" s="161">
        <f t="shared" si="79"/>
        <v>0</v>
      </c>
      <c r="AG361" s="161">
        <f t="shared" si="79"/>
        <v>0</v>
      </c>
      <c r="AH361" s="161">
        <f t="shared" si="79"/>
        <v>0</v>
      </c>
      <c r="AI361" s="161">
        <f t="shared" si="79"/>
        <v>0</v>
      </c>
      <c r="AJ361" s="161">
        <f t="shared" si="79"/>
        <v>0</v>
      </c>
      <c r="AK361" s="161">
        <f t="shared" si="79"/>
        <v>0</v>
      </c>
      <c r="AL361" s="161">
        <f t="shared" si="79"/>
        <v>0</v>
      </c>
      <c r="AM361" s="161">
        <f t="shared" ref="AM361:BI361" si="80">SUM(AM349:AM360)</f>
        <v>0</v>
      </c>
      <c r="AN361" s="161">
        <f t="shared" si="80"/>
        <v>0</v>
      </c>
      <c r="AO361" s="161">
        <f t="shared" si="80"/>
        <v>0</v>
      </c>
      <c r="AP361" s="161">
        <f t="shared" si="80"/>
        <v>0</v>
      </c>
      <c r="AQ361" s="161">
        <f t="shared" si="80"/>
        <v>0</v>
      </c>
      <c r="AR361" s="161">
        <f t="shared" si="80"/>
        <v>0</v>
      </c>
      <c r="AS361" s="161">
        <f t="shared" si="80"/>
        <v>0</v>
      </c>
      <c r="AT361" s="161">
        <f t="shared" si="80"/>
        <v>0</v>
      </c>
      <c r="AU361" s="161">
        <f t="shared" si="80"/>
        <v>0</v>
      </c>
      <c r="AV361" s="161">
        <f t="shared" si="80"/>
        <v>0</v>
      </c>
      <c r="AW361" s="161">
        <f t="shared" si="80"/>
        <v>0</v>
      </c>
      <c r="AX361" s="161">
        <f t="shared" si="80"/>
        <v>0</v>
      </c>
      <c r="AY361" s="161">
        <f t="shared" si="80"/>
        <v>0</v>
      </c>
      <c r="AZ361" s="161">
        <f t="shared" si="80"/>
        <v>0</v>
      </c>
      <c r="BA361" s="161">
        <f t="shared" si="80"/>
        <v>0</v>
      </c>
      <c r="BB361" s="161">
        <f t="shared" si="80"/>
        <v>0</v>
      </c>
      <c r="BC361" s="161">
        <f t="shared" si="80"/>
        <v>0</v>
      </c>
      <c r="BD361" s="161">
        <f t="shared" si="80"/>
        <v>0</v>
      </c>
      <c r="BE361" s="161">
        <f t="shared" si="80"/>
        <v>0</v>
      </c>
      <c r="BF361" s="161">
        <f t="shared" si="80"/>
        <v>0</v>
      </c>
      <c r="BG361" s="161">
        <f t="shared" si="80"/>
        <v>0</v>
      </c>
      <c r="BH361" s="161">
        <f t="shared" si="80"/>
        <v>0</v>
      </c>
      <c r="BI361" s="161">
        <f t="shared" si="80"/>
        <v>0</v>
      </c>
      <c r="BJ361" s="18"/>
      <c r="BK361" s="18"/>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idden="1" outlineLevel="2">
      <c r="A362" s="18"/>
      <c r="B362" s="43" t="str">
        <f>C374</f>
        <v>Other non system assets</v>
      </c>
      <c r="C362" s="44"/>
      <c r="D362" s="45" t="s">
        <v>72</v>
      </c>
      <c r="E362" s="44"/>
      <c r="F362" s="46"/>
      <c r="G362" s="389">
        <f>IF(G$3&gt;A23remlife,A23value-SUM($F362:F362),IF(A23remlife="N/A","n/a",A23value/A23remlife))</f>
        <v>0.11963953180683499</v>
      </c>
      <c r="H362" s="163">
        <f>IF(H$3&gt;A23remlife,A23value-SUM($F362:G362),IF(A23remlife="N/A","n/a",A23value/A23remlife))</f>
        <v>0.11963953180683499</v>
      </c>
      <c r="I362" s="163">
        <f>IF(I$3&gt;A23remlife,A23value-SUM($F362:H362),IF(A23remlife="N/A","n/a",A23value/A23remlife))</f>
        <v>0.11963953180683499</v>
      </c>
      <c r="J362" s="163">
        <f>IF(J$3&gt;A23remlife,A23value-SUM($F362:I362),IF(A23remlife="N/A","n/a",A23value/A23remlife))</f>
        <v>0.11963953180683499</v>
      </c>
      <c r="K362" s="163">
        <f>IF(K$3&gt;A23remlife,A23value-SUM($F362:J362),IF(A23remlife="N/A","n/a",A23value/A23remlife))</f>
        <v>0.11963953180683499</v>
      </c>
      <c r="L362" s="163">
        <f>IF(L$3&gt;A23remlife,A23value-SUM($F362:K362),IF(A23remlife="N/A","n/a",A23value/A23remlife))</f>
        <v>0.11963953180683499</v>
      </c>
      <c r="M362" s="163">
        <f>IF(M$3&gt;A23remlife,A23value-SUM($F362:L362),IF(A23remlife="N/A","n/a",A23value/A23remlife))</f>
        <v>0.11963953180683499</v>
      </c>
      <c r="N362" s="163">
        <f>IF(N$3&gt;A23remlife,A23value-SUM($F362:M362),IF(A23remlife="N/A","n/a",A23value/A23remlife))</f>
        <v>0.11963953180683499</v>
      </c>
      <c r="O362" s="163">
        <f>IF(O$3&gt;A23remlife,A23value-SUM($F362:N362),IF(A23remlife="N/A","n/a",A23value/A23remlife))</f>
        <v>0.11963953180683499</v>
      </c>
      <c r="P362" s="163">
        <f>IF(P$3&gt;A23remlife,A23value-SUM($F362:O362),IF(A23remlife="N/A","n/a",A23value/A23remlife))</f>
        <v>0.11963953180683499</v>
      </c>
      <c r="Q362" s="163">
        <f>IF(Q$3&gt;A23remlife,A23value-SUM($F362:P362),IF(A23remlife="N/A","n/a",A23value/A23remlife))</f>
        <v>0.11963953180683499</v>
      </c>
      <c r="R362" s="163">
        <f>IF(R$3&gt;A23remlife,A23value-SUM($F362:Q362),IF(A23remlife="N/A","n/a",A23value/A23remlife))</f>
        <v>0.11963953180683499</v>
      </c>
      <c r="S362" s="163">
        <f>IF(S$3&gt;A23remlife,A23value-SUM($F362:R362),IF(A23remlife="N/A","n/a",A23value/A23remlife))</f>
        <v>0.11963953180683499</v>
      </c>
      <c r="T362" s="163">
        <f>IF(T$3&gt;A23remlife,A23value-SUM($F362:S362),IF(A23remlife="N/A","n/a",A23value/A23remlife))</f>
        <v>0.11963953180683499</v>
      </c>
      <c r="U362" s="163">
        <f>IF(U$3&gt;A23remlife,A23value-SUM($F362:T362),IF(A23remlife="N/A","n/a",A23value/A23remlife))</f>
        <v>0.11963953180683499</v>
      </c>
      <c r="V362" s="163">
        <f>IF(V$3&gt;A23remlife,A23value-SUM($F362:U362),IF(A23remlife="N/A","n/a",A23value/A23remlife))</f>
        <v>0.11963953180683499</v>
      </c>
      <c r="W362" s="163">
        <f>IF(W$3&gt;A23remlife,A23value-SUM($F362:V362),IF(A23remlife="N/A","n/a",A23value/A23remlife))</f>
        <v>0.11963953180683499</v>
      </c>
      <c r="X362" s="163">
        <f>IF(X$3&gt;A23remlife,A23value-SUM($F362:W362),IF(A23remlife="N/A","n/a",A23value/A23remlife))</f>
        <v>0.11963953180683499</v>
      </c>
      <c r="Y362" s="163">
        <f>IF(Y$3&gt;A23remlife,A23value-SUM($F362:X362),IF(A23remlife="N/A","n/a",A23value/A23remlife))</f>
        <v>1.5220038557578697E-2</v>
      </c>
      <c r="Z362" s="163">
        <f>IF(Z$3&gt;A23remlife,A23value-SUM($F362:Y362),IF(A23remlife="N/A","n/a",A23value/A23remlife))</f>
        <v>0</v>
      </c>
      <c r="AA362" s="163">
        <f>IF(AA$3&gt;A23remlife,A23value-SUM($F362:Z362),IF(A23remlife="N/A","n/a",A23value/A23remlife))</f>
        <v>0</v>
      </c>
      <c r="AB362" s="163">
        <f>IF(AB$3&gt;A23remlife,A23value-SUM($F362:AA362),IF(A23remlife="N/A","n/a",A23value/A23remlife))</f>
        <v>0</v>
      </c>
      <c r="AC362" s="163">
        <f>IF(AC$3&gt;A23remlife,A23value-SUM($F362:AB362),IF(A23remlife="N/A","n/a",A23value/A23remlife))</f>
        <v>0</v>
      </c>
      <c r="AD362" s="163">
        <f>IF(AD$3&gt;A23remlife,A23value-SUM($F362:AC362),IF(A23remlife="N/A","n/a",A23value/A23remlife))</f>
        <v>0</v>
      </c>
      <c r="AE362" s="163">
        <f>IF(AE$3&gt;A23remlife,A23value-SUM($F362:AD362),IF(A23remlife="N/A","n/a",A23value/A23remlife))</f>
        <v>0</v>
      </c>
      <c r="AF362" s="163">
        <f>IF(AF$3&gt;A23remlife,A23value-SUM($F362:AE362),IF(A23remlife="N/A","n/a",A23value/A23remlife))</f>
        <v>0</v>
      </c>
      <c r="AG362" s="163">
        <f>IF(AG$3&gt;A23remlife,A23value-SUM($F362:AF362),IF(A23remlife="N/A","n/a",A23value/A23remlife))</f>
        <v>0</v>
      </c>
      <c r="AH362" s="163">
        <f>IF(AH$3&gt;A23remlife,A23value-SUM($F362:AG362),IF(A23remlife="N/A","n/a",A23value/A23remlife))</f>
        <v>0</v>
      </c>
      <c r="AI362" s="163">
        <f>IF(AI$3&gt;A23remlife,A23value-SUM($F362:AH362),IF(A23remlife="N/A","n/a",A23value/A23remlife))</f>
        <v>0</v>
      </c>
      <c r="AJ362" s="163">
        <f>IF(AJ$3&gt;A23remlife,A23value-SUM($F362:AI362),IF(A23remlife="N/A","n/a",A23value/A23remlife))</f>
        <v>0</v>
      </c>
      <c r="AK362" s="163">
        <f>IF(AK$3&gt;A23remlife,A23value-SUM($F362:AJ362),IF(A23remlife="N/A","n/a",A23value/A23remlife))</f>
        <v>0</v>
      </c>
      <c r="AL362" s="163">
        <f>IF(AL$3&gt;A23remlife,A23value-SUM($F362:AK362),IF(A23remlife="N/A","n/a",A23value/A23remlife))</f>
        <v>0</v>
      </c>
      <c r="AM362" s="163">
        <f>IF(AM$3&gt;A23remlife,A23value-SUM($F362:AL362),IF(A23remlife="N/A","n/a",A23value/A23remlife))</f>
        <v>0</v>
      </c>
      <c r="AN362" s="163">
        <f>IF(AN$3&gt;A23remlife,A23value-SUM($F362:AM362),IF(A23remlife="N/A","n/a",A23value/A23remlife))</f>
        <v>0</v>
      </c>
      <c r="AO362" s="163">
        <f>IF(AO$3&gt;A23remlife,A23value-SUM($F362:AN362),IF(A23remlife="N/A","n/a",A23value/A23remlife))</f>
        <v>0</v>
      </c>
      <c r="AP362" s="163">
        <f>IF(AP$3&gt;A23remlife,A23value-SUM($F362:AO362),IF(A23remlife="N/A","n/a",A23value/A23remlife))</f>
        <v>0</v>
      </c>
      <c r="AQ362" s="163">
        <f>IF(AQ$3&gt;A23remlife,A23value-SUM($F362:AP362),IF(A23remlife="N/A","n/a",A23value/A23remlife))</f>
        <v>0</v>
      </c>
      <c r="AR362" s="163">
        <f>IF(AR$3&gt;A23remlife,A23value-SUM($F362:AQ362),IF(A23remlife="N/A","n/a",A23value/A23remlife))</f>
        <v>0</v>
      </c>
      <c r="AS362" s="163">
        <f>IF(AS$3&gt;A23remlife,A23value-SUM($F362:AR362),IF(A23remlife="N/A","n/a",A23value/A23remlife))</f>
        <v>0</v>
      </c>
      <c r="AT362" s="163">
        <f>IF(AT$3&gt;A23remlife,A23value-SUM($F362:AS362),IF(A23remlife="N/A","n/a",A23value/A23remlife))</f>
        <v>0</v>
      </c>
      <c r="AU362" s="163">
        <f>IF(AU$3&gt;A23remlife,A23value-SUM($F362:AT362),IF(A23remlife="N/A","n/a",A23value/A23remlife))</f>
        <v>0</v>
      </c>
      <c r="AV362" s="163">
        <f>IF(AV$3&gt;A23remlife,A23value-SUM($F362:AU362),IF(A23remlife="N/A","n/a",A23value/A23remlife))</f>
        <v>0</v>
      </c>
      <c r="AW362" s="163">
        <f>IF(AW$3&gt;A23remlife,A23value-SUM($F362:AV362),IF(A23remlife="N/A","n/a",A23value/A23remlife))</f>
        <v>0</v>
      </c>
      <c r="AX362" s="163">
        <f>IF(AX$3&gt;A23remlife,A23value-SUM($F362:AW362),IF(A23remlife="N/A","n/a",A23value/A23remlife))</f>
        <v>0</v>
      </c>
      <c r="AY362" s="163">
        <f>IF(AY$3&gt;A23remlife,A23value-SUM($F362:AX362),IF(A23remlife="N/A","n/a",A23value/A23remlife))</f>
        <v>0</v>
      </c>
      <c r="AZ362" s="163">
        <f>IF(AZ$3&gt;A23remlife,A23value-SUM($F362:AY362),IF(A23remlife="N/A","n/a",A23value/A23remlife))</f>
        <v>0</v>
      </c>
      <c r="BA362" s="163">
        <f>IF(BA$3&gt;A23remlife,A23value-SUM($F362:AZ362),IF(A23remlife="N/A","n/a",A23value/A23remlife))</f>
        <v>0</v>
      </c>
      <c r="BB362" s="163">
        <f>IF(BB$3&gt;A23remlife,A23value-SUM($F362:BA362),IF(A23remlife="N/A","n/a",A23value/A23remlife))</f>
        <v>0</v>
      </c>
      <c r="BC362" s="163">
        <f>IF(BC$3&gt;A23remlife,A23value-SUM($F362:BB362),IF(A23remlife="N/A","n/a",A23value/A23remlife))</f>
        <v>0</v>
      </c>
      <c r="BD362" s="163">
        <f>IF(BD$3&gt;A23remlife,A23value-SUM($F362:BC362),IF(A23remlife="N/A","n/a",A23value/A23remlife))</f>
        <v>0</v>
      </c>
      <c r="BE362" s="163">
        <f>IF(BE$3&gt;A23remlife,A23value-SUM($F362:BD362),IF(A23remlife="N/A","n/a",A23value/A23remlife))</f>
        <v>0</v>
      </c>
      <c r="BF362" s="163">
        <f>IF(BF$3&gt;A23remlife,A23value-SUM($F362:BE362),IF(A23remlife="N/A","n/a",A23value/A23remlife))</f>
        <v>0</v>
      </c>
      <c r="BG362" s="163">
        <f>IF(BG$3&gt;A23remlife,A23value-SUM($F362:BF362),IF(A23remlife="N/A","n/a",A23value/A23remlife))</f>
        <v>0</v>
      </c>
      <c r="BH362" s="163">
        <f>IF(BH$3&gt;A23remlife,A23value-SUM($F362:BG362),IF(A23remlife="N/A","n/a",A23value/A23remlife))</f>
        <v>0</v>
      </c>
      <c r="BI362" s="163">
        <f>IF(BI$3&gt;A23remlife,A23value-SUM($F362:BH362),IF(A23remlife="N/A","n/a",A23value/A23remlife))</f>
        <v>0</v>
      </c>
      <c r="BJ362" s="18"/>
      <c r="BK362" s="18"/>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idden="1" outlineLevel="2">
      <c r="A363" s="18"/>
      <c r="B363" s="18"/>
      <c r="C363" s="36"/>
      <c r="D363" s="479" t="s">
        <v>71</v>
      </c>
      <c r="E363" s="283">
        <v>0</v>
      </c>
      <c r="F363" s="38"/>
      <c r="G363" s="160"/>
      <c r="H363" s="164"/>
      <c r="I363" s="164"/>
      <c r="J363" s="164"/>
      <c r="K363" s="164"/>
      <c r="L363" s="164"/>
      <c r="M363" s="164"/>
      <c r="N363" s="164"/>
      <c r="O363" s="164"/>
      <c r="P363" s="164"/>
      <c r="Q363" s="164"/>
      <c r="R363" s="164"/>
      <c r="S363" s="164"/>
      <c r="T363" s="164"/>
      <c r="U363" s="164"/>
      <c r="V363" s="164"/>
      <c r="W363" s="164"/>
      <c r="X363" s="164"/>
      <c r="Y363" s="164"/>
      <c r="Z363" s="164"/>
      <c r="AA363" s="164"/>
      <c r="AB363" s="164"/>
      <c r="AC363" s="164"/>
      <c r="AD363" s="164"/>
      <c r="AE363" s="164"/>
      <c r="AF363" s="164"/>
      <c r="AG363" s="164"/>
      <c r="AH363" s="164"/>
      <c r="AI363" s="164"/>
      <c r="AJ363" s="164"/>
      <c r="AK363" s="164"/>
      <c r="AL363" s="164"/>
      <c r="AM363" s="164"/>
      <c r="AN363" s="164"/>
      <c r="AO363" s="164"/>
      <c r="AP363" s="164"/>
      <c r="AQ363" s="164"/>
      <c r="AR363" s="164"/>
      <c r="AS363" s="164"/>
      <c r="AT363" s="164"/>
      <c r="AU363" s="164"/>
      <c r="AV363" s="164"/>
      <c r="AW363" s="164"/>
      <c r="AX363" s="164"/>
      <c r="AY363" s="164"/>
      <c r="AZ363" s="164"/>
      <c r="BA363" s="164"/>
      <c r="BB363" s="164"/>
      <c r="BC363" s="164"/>
      <c r="BD363" s="164"/>
      <c r="BE363" s="164"/>
      <c r="BF363" s="164"/>
      <c r="BG363" s="164"/>
      <c r="BH363" s="164"/>
      <c r="BI363" s="164"/>
      <c r="BJ363" s="18"/>
      <c r="BK363" s="18"/>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idden="1" outlineLevel="2">
      <c r="A364" s="18"/>
      <c r="B364" s="18"/>
      <c r="C364" s="36"/>
      <c r="D364" s="479"/>
      <c r="E364" s="283">
        <v>1</v>
      </c>
      <c r="F364" s="38"/>
      <c r="G364" s="390"/>
      <c r="H364" s="164">
        <f>IF(A23stdlife="n/a","n/a",IF(H$3&gt;(A23stdlife+$E364),(Input!$G$165*(1+rvanilla)^0.5)-SUM($G364:G364),(Input!$G$165*(1+rvanilla)^0.5)/A23stdlife))</f>
        <v>0</v>
      </c>
      <c r="I364" s="164">
        <f>IF(A23stdlife="n/a","n/a",IF(I$3&gt;(A23stdlife+$E364),(Input!$G$165*(1+rvanilla)^0.5)-SUM($G364:H364),(Input!$G$165*(1+rvanilla)^0.5)/A23stdlife))</f>
        <v>0</v>
      </c>
      <c r="J364" s="164">
        <f>IF(A23stdlife="n/a","n/a",IF(J$3&gt;(A23stdlife+$E364),(Input!$G$165*(1+rvanilla)^0.5)-SUM($G364:I364),(Input!$G$165*(1+rvanilla)^0.5)/A23stdlife))</f>
        <v>0</v>
      </c>
      <c r="K364" s="164">
        <f>IF(A23stdlife="n/a","n/a",IF(K$3&gt;(A23stdlife+$E364),(Input!$G$165*(1+rvanilla)^0.5)-SUM($G364:J364),(Input!$G$165*(1+rvanilla)^0.5)/A23stdlife))</f>
        <v>0</v>
      </c>
      <c r="L364" s="164">
        <f>IF(A23stdlife="n/a","n/a",IF(L$3&gt;(A23stdlife+$E364),(Input!$G$165*(1+rvanilla)^0.5)-SUM($G364:K364),(Input!$G$165*(1+rvanilla)^0.5)/A23stdlife))</f>
        <v>0</v>
      </c>
      <c r="M364" s="164">
        <f>IF(A23stdlife="n/a","n/a",IF(M$3&gt;(A23stdlife+$E364),(Input!$G$165*(1+rvanilla)^0.5)-SUM($G364:L364),(Input!$G$165*(1+rvanilla)^0.5)/A23stdlife))</f>
        <v>0</v>
      </c>
      <c r="N364" s="164">
        <f>IF(A23stdlife="n/a","n/a",IF(N$3&gt;(A23stdlife+$E364),(Input!$G$165*(1+rvanilla)^0.5)-SUM($G364:M364),(Input!$G$165*(1+rvanilla)^0.5)/A23stdlife))</f>
        <v>0</v>
      </c>
      <c r="O364" s="164">
        <f>IF(A23stdlife="n/a","n/a",IF(O$3&gt;(A23stdlife+$E364),(Input!$G$165*(1+rvanilla)^0.5)-SUM($G364:N364),(Input!$G$165*(1+rvanilla)^0.5)/A23stdlife))</f>
        <v>0</v>
      </c>
      <c r="P364" s="164">
        <f>IF(A23stdlife="n/a","n/a",IF(P$3&gt;(A23stdlife+$E364),(Input!$G$165*(1+rvanilla)^0.5)-SUM($G364:O364),(Input!$G$165*(1+rvanilla)^0.5)/A23stdlife))</f>
        <v>0</v>
      </c>
      <c r="Q364" s="164">
        <f>IF(A23stdlife="n/a","n/a",IF(Q$3&gt;(A23stdlife+$E364),(Input!$G$165*(1+rvanilla)^0.5)-SUM($G364:P364),(Input!$G$165*(1+rvanilla)^0.5)/A23stdlife))</f>
        <v>0</v>
      </c>
      <c r="R364" s="164">
        <f>IF(A23stdlife="n/a","n/a",IF(R$3&gt;(A23stdlife+$E364),(Input!$G$165*(1+rvanilla)^0.5)-SUM($G364:Q364),(Input!$G$165*(1+rvanilla)^0.5)/A23stdlife))</f>
        <v>0</v>
      </c>
      <c r="S364" s="164">
        <f>IF(A23stdlife="n/a","n/a",IF(S$3&gt;(A23stdlife+$E364),(Input!$G$165*(1+rvanilla)^0.5)-SUM($G364:R364),(Input!$G$165*(1+rvanilla)^0.5)/A23stdlife))</f>
        <v>0</v>
      </c>
      <c r="T364" s="164">
        <f>IF(A23stdlife="n/a","n/a",IF(T$3&gt;(A23stdlife+$E364),(Input!$G$165*(1+rvanilla)^0.5)-SUM($G364:S364),(Input!$G$165*(1+rvanilla)^0.5)/A23stdlife))</f>
        <v>0</v>
      </c>
      <c r="U364" s="164">
        <f>IF(A23stdlife="n/a","n/a",IF(U$3&gt;(A23stdlife+$E364),(Input!$G$165*(1+rvanilla)^0.5)-SUM($G364:T364),(Input!$G$165*(1+rvanilla)^0.5)/A23stdlife))</f>
        <v>0</v>
      </c>
      <c r="V364" s="164">
        <f>IF(A23stdlife="n/a","n/a",IF(V$3&gt;(A23stdlife+$E364),(Input!$G$165*(1+rvanilla)^0.5)-SUM($G364:U364),(Input!$G$165*(1+rvanilla)^0.5)/A23stdlife))</f>
        <v>0</v>
      </c>
      <c r="W364" s="164">
        <f>IF(A23stdlife="n/a","n/a",IF(W$3&gt;(A23stdlife+$E364),(Input!$G$165*(1+rvanilla)^0.5)-SUM($G364:V364),(Input!$G$165*(1+rvanilla)^0.5)/A23stdlife))</f>
        <v>0</v>
      </c>
      <c r="X364" s="164">
        <f>IF(A23stdlife="n/a","n/a",IF(X$3&gt;(A23stdlife+$E364),(Input!$G$165*(1+rvanilla)^0.5)-SUM($G364:W364),(Input!$G$165*(1+rvanilla)^0.5)/A23stdlife))</f>
        <v>0</v>
      </c>
      <c r="Y364" s="164">
        <f>IF(A23stdlife="n/a","n/a",IF(Y$3&gt;(A23stdlife+$E364),(Input!$G$165*(1+rvanilla)^0.5)-SUM($G364:X364),(Input!$G$165*(1+rvanilla)^0.5)/A23stdlife))</f>
        <v>0</v>
      </c>
      <c r="Z364" s="164">
        <f>IF(A23stdlife="n/a","n/a",IF(Z$3&gt;(A23stdlife+$E364),(Input!$G$165*(1+rvanilla)^0.5)-SUM($G364:Y364),(Input!$G$165*(1+rvanilla)^0.5)/A23stdlife))</f>
        <v>0</v>
      </c>
      <c r="AA364" s="164">
        <f>IF(A23stdlife="n/a","n/a",IF(AA$3&gt;(A23stdlife+$E364),(Input!$G$165*(1+rvanilla)^0.5)-SUM($G364:Z364),(Input!$G$165*(1+rvanilla)^0.5)/A23stdlife))</f>
        <v>0</v>
      </c>
      <c r="AB364" s="164">
        <f>IF(A23stdlife="n/a","n/a",IF(AB$3&gt;(A23stdlife+$E364),(Input!$G$165*(1+rvanilla)^0.5)-SUM($G364:AA364),(Input!$G$165*(1+rvanilla)^0.5)/A23stdlife))</f>
        <v>0</v>
      </c>
      <c r="AC364" s="164">
        <f>IF(A23stdlife="n/a","n/a",IF(AC$3&gt;(A23stdlife+$E364),(Input!$G$165*(1+rvanilla)^0.5)-SUM($G364:AB364),(Input!$G$165*(1+rvanilla)^0.5)/A23stdlife))</f>
        <v>0</v>
      </c>
      <c r="AD364" s="164">
        <f>IF(A23stdlife="n/a","n/a",IF(AD$3&gt;(A23stdlife+$E364),(Input!$G$165*(1+rvanilla)^0.5)-SUM($G364:AC364),(Input!$G$165*(1+rvanilla)^0.5)/A23stdlife))</f>
        <v>0</v>
      </c>
      <c r="AE364" s="164">
        <f>IF(A23stdlife="n/a","n/a",IF(AE$3&gt;(A23stdlife+$E364),(Input!$G$165*(1+rvanilla)^0.5)-SUM($G364:AD364),(Input!$G$165*(1+rvanilla)^0.5)/A23stdlife))</f>
        <v>0</v>
      </c>
      <c r="AF364" s="164">
        <f>IF(A23stdlife="n/a","n/a",IF(AF$3&gt;(A23stdlife+$E364),(Input!$G$165*(1+rvanilla)^0.5)-SUM($G364:AE364),(Input!$G$165*(1+rvanilla)^0.5)/A23stdlife))</f>
        <v>0</v>
      </c>
      <c r="AG364" s="164">
        <f>IF(A23stdlife="n/a","n/a",IF(AG$3&gt;(A23stdlife+$E364),(Input!$G$165*(1+rvanilla)^0.5)-SUM($G364:AF364),(Input!$G$165*(1+rvanilla)^0.5)/A23stdlife))</f>
        <v>0</v>
      </c>
      <c r="AH364" s="164">
        <f>IF(A23stdlife="n/a","n/a",IF(AH$3&gt;(A23stdlife+$E364),(Input!$G$165*(1+rvanilla)^0.5)-SUM($G364:AG364),(Input!$G$165*(1+rvanilla)^0.5)/A23stdlife))</f>
        <v>0</v>
      </c>
      <c r="AI364" s="164">
        <f>IF(A23stdlife="n/a","n/a",IF(AI$3&gt;(A23stdlife+$E364),(Input!$G$165*(1+rvanilla)^0.5)-SUM($G364:AH364),(Input!$G$165*(1+rvanilla)^0.5)/A23stdlife))</f>
        <v>0</v>
      </c>
      <c r="AJ364" s="164">
        <f>IF(A23stdlife="n/a","n/a",IF(AJ$3&gt;(A23stdlife+$E364),(Input!$G$165*(1+rvanilla)^0.5)-SUM($G364:AI364),(Input!$G$165*(1+rvanilla)^0.5)/A23stdlife))</f>
        <v>0</v>
      </c>
      <c r="AK364" s="164">
        <f>IF(A23stdlife="n/a","n/a",IF(AK$3&gt;(A23stdlife+$E364),(Input!$G$165*(1+rvanilla)^0.5)-SUM($G364:AJ364),(Input!$G$165*(1+rvanilla)^0.5)/A23stdlife))</f>
        <v>0</v>
      </c>
      <c r="AL364" s="164">
        <f>IF(A23stdlife="n/a","n/a",IF(AL$3&gt;(A23stdlife+$E364),(Input!$G$165*(1+rvanilla)^0.5)-SUM($G364:AK364),(Input!$G$165*(1+rvanilla)^0.5)/A23stdlife))</f>
        <v>0</v>
      </c>
      <c r="AM364" s="164">
        <f>IF(A23stdlife="n/a","n/a",IF(AM$3&gt;(A23stdlife+$E364),(Input!$G$165*(1+rvanilla)^0.5)-SUM($G364:AL364),(Input!$G$165*(1+rvanilla)^0.5)/A23stdlife))</f>
        <v>0</v>
      </c>
      <c r="AN364" s="164">
        <f>IF(A23stdlife="n/a","n/a",IF(AN$3&gt;(A23stdlife+$E364),(Input!$G$165*(1+rvanilla)^0.5)-SUM($G364:AM364),(Input!$G$165*(1+rvanilla)^0.5)/A23stdlife))</f>
        <v>0</v>
      </c>
      <c r="AO364" s="164">
        <f>IF(A23stdlife="n/a","n/a",IF(AO$3&gt;(A23stdlife+$E364),(Input!$G$165*(1+rvanilla)^0.5)-SUM($G364:AN364),(Input!$G$165*(1+rvanilla)^0.5)/A23stdlife))</f>
        <v>0</v>
      </c>
      <c r="AP364" s="164">
        <f>IF(A23stdlife="n/a","n/a",IF(AP$3&gt;(A23stdlife+$E364),(Input!$G$165*(1+rvanilla)^0.5)-SUM($G364:AO364),(Input!$G$165*(1+rvanilla)^0.5)/A23stdlife))</f>
        <v>0</v>
      </c>
      <c r="AQ364" s="164">
        <f>IF(A23stdlife="n/a","n/a",IF(AQ$3&gt;(A23stdlife+$E364),(Input!$G$165*(1+rvanilla)^0.5)-SUM($G364:AP364),(Input!$G$165*(1+rvanilla)^0.5)/A23stdlife))</f>
        <v>0</v>
      </c>
      <c r="AR364" s="164">
        <f>IF(A23stdlife="n/a","n/a",IF(AR$3&gt;(A23stdlife+$E364),(Input!$G$165*(1+rvanilla)^0.5)-SUM($G364:AQ364),(Input!$G$165*(1+rvanilla)^0.5)/A23stdlife))</f>
        <v>0</v>
      </c>
      <c r="AS364" s="164">
        <f>IF(A23stdlife="n/a","n/a",IF(AS$3&gt;(A23stdlife+$E364),(Input!$G$165*(1+rvanilla)^0.5)-SUM($G364:AR364),(Input!$G$165*(1+rvanilla)^0.5)/A23stdlife))</f>
        <v>0</v>
      </c>
      <c r="AT364" s="164">
        <f>IF(A23stdlife="n/a","n/a",IF(AT$3&gt;(A23stdlife+$E364),(Input!$G$165*(1+rvanilla)^0.5)-SUM($G364:AS364),(Input!$G$165*(1+rvanilla)^0.5)/A23stdlife))</f>
        <v>0</v>
      </c>
      <c r="AU364" s="164">
        <f>IF(A23stdlife="n/a","n/a",IF(AU$3&gt;(A23stdlife+$E364),(Input!$G$165*(1+rvanilla)^0.5)-SUM($G364:AT364),(Input!$G$165*(1+rvanilla)^0.5)/A23stdlife))</f>
        <v>0</v>
      </c>
      <c r="AV364" s="164">
        <f>IF(A23stdlife="n/a","n/a",IF(AV$3&gt;(A23stdlife+$E364),(Input!$G$165*(1+rvanilla)^0.5)-SUM($G364:AU364),(Input!$G$165*(1+rvanilla)^0.5)/A23stdlife))</f>
        <v>0</v>
      </c>
      <c r="AW364" s="164">
        <f>IF(A23stdlife="n/a","n/a",IF(AW$3&gt;(A23stdlife+$E364),(Input!$G$165*(1+rvanilla)^0.5)-SUM($G364:AV364),(Input!$G$165*(1+rvanilla)^0.5)/A23stdlife))</f>
        <v>0</v>
      </c>
      <c r="AX364" s="164">
        <f>IF(A23stdlife="n/a","n/a",IF(AX$3&gt;(A23stdlife+$E364),(Input!$G$165*(1+rvanilla)^0.5)-SUM($G364:AW364),(Input!$G$165*(1+rvanilla)^0.5)/A23stdlife))</f>
        <v>0</v>
      </c>
      <c r="AY364" s="164">
        <f>IF(A23stdlife="n/a","n/a",IF(AY$3&gt;(A23stdlife+$E364),(Input!$G$165*(1+rvanilla)^0.5)-SUM($G364:AX364),(Input!$G$165*(1+rvanilla)^0.5)/A23stdlife))</f>
        <v>0</v>
      </c>
      <c r="AZ364" s="164">
        <f>IF(A23stdlife="n/a","n/a",IF(AZ$3&gt;(A23stdlife+$E364),(Input!$G$165*(1+rvanilla)^0.5)-SUM($G364:AY364),(Input!$G$165*(1+rvanilla)^0.5)/A23stdlife))</f>
        <v>0</v>
      </c>
      <c r="BA364" s="164">
        <f>IF(A23stdlife="n/a","n/a",IF(BA$3&gt;(A23stdlife+$E364),(Input!$G$165*(1+rvanilla)^0.5)-SUM($G364:AZ364),(Input!$G$165*(1+rvanilla)^0.5)/A23stdlife))</f>
        <v>0</v>
      </c>
      <c r="BB364" s="164">
        <f>IF(A23stdlife="n/a","n/a",IF(BB$3&gt;(A23stdlife+$E364),(Input!$G$165*(1+rvanilla)^0.5)-SUM($G364:BA364),(Input!$G$165*(1+rvanilla)^0.5)/A23stdlife))</f>
        <v>0</v>
      </c>
      <c r="BC364" s="164">
        <f>IF(A23stdlife="n/a","n/a",IF(BC$3&gt;(A23stdlife+$E364),(Input!$G$165*(1+rvanilla)^0.5)-SUM($G364:BB364),(Input!$G$165*(1+rvanilla)^0.5)/A23stdlife))</f>
        <v>0</v>
      </c>
      <c r="BD364" s="164">
        <f>IF(A23stdlife="n/a","n/a",IF(BD$3&gt;(A23stdlife+$E364),(Input!$G$165*(1+rvanilla)^0.5)-SUM($G364:BC364),(Input!$G$165*(1+rvanilla)^0.5)/A23stdlife))</f>
        <v>0</v>
      </c>
      <c r="BE364" s="164">
        <f>IF(A23stdlife="n/a","n/a",IF(BE$3&gt;(A23stdlife+$E364),(Input!$G$165*(1+rvanilla)^0.5)-SUM($G364:BD364),(Input!$G$165*(1+rvanilla)^0.5)/A23stdlife))</f>
        <v>0</v>
      </c>
      <c r="BF364" s="164">
        <f>IF(A23stdlife="n/a","n/a",IF(BF$3&gt;(A23stdlife+$E364),(Input!$G$165*(1+rvanilla)^0.5)-SUM($G364:BE364),(Input!$G$165*(1+rvanilla)^0.5)/A23stdlife))</f>
        <v>0</v>
      </c>
      <c r="BG364" s="164">
        <f>IF(A23stdlife="n/a","n/a",IF(BG$3&gt;(A23stdlife+$E364),(Input!$G$165*(1+rvanilla)^0.5)-SUM($G364:BF364),(Input!$G$165*(1+rvanilla)^0.5)/A23stdlife))</f>
        <v>0</v>
      </c>
      <c r="BH364" s="164">
        <f>IF(A23stdlife="n/a","n/a",IF(BH$3&gt;(A23stdlife+$E364),(Input!$G$165*(1+rvanilla)^0.5)-SUM($G364:BG364),(Input!$G$165*(1+rvanilla)^0.5)/A23stdlife))</f>
        <v>0</v>
      </c>
      <c r="BI364" s="164">
        <f>IF(A23stdlife="n/a","n/a",IF(BI$3&gt;(A23stdlife+$E364),(Input!$G$165*(1+rvanilla)^0.5)-SUM($G364:BH364),(Input!$G$165*(1+rvanilla)^0.5)/A23stdlife))</f>
        <v>0</v>
      </c>
      <c r="BJ364" s="18"/>
      <c r="BK364" s="18"/>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2">
      <c r="A365" s="18"/>
      <c r="B365" s="18"/>
      <c r="C365" s="36"/>
      <c r="D365" s="479"/>
      <c r="E365" s="283">
        <v>2</v>
      </c>
      <c r="F365" s="38"/>
      <c r="G365" s="391"/>
      <c r="H365" s="307"/>
      <c r="I365" s="164">
        <f>IF(A23stdlife="n/a","n/a",IF(I$3&gt;(A23stdlife+$E365),(Input!$H$165*(1+rvanilla)^0.5)-SUM($H365:H365),(Input!$H$165*(1+rvanilla)^0.5)/A23stdlife))</f>
        <v>0</v>
      </c>
      <c r="J365" s="164">
        <f>IF(A23stdlife="n/a","n/a",IF(J$3&gt;(A23stdlife+$E365),(Input!$H$165*(1+rvanilla)^0.5)-SUM($H365:I365),(Input!$H$165*(1+rvanilla)^0.5)/A23stdlife))</f>
        <v>0</v>
      </c>
      <c r="K365" s="164">
        <f>IF(A23stdlife="n/a","n/a",IF(K$3&gt;(A23stdlife+$E365),(Input!$H$165*(1+rvanilla)^0.5)-SUM($H365:J365),(Input!$H$165*(1+rvanilla)^0.5)/A23stdlife))</f>
        <v>0</v>
      </c>
      <c r="L365" s="164">
        <f>IF(A23stdlife="n/a","n/a",IF(L$3&gt;(A23stdlife+$E365),(Input!$H$165*(1+rvanilla)^0.5)-SUM($H365:K365),(Input!$H$165*(1+rvanilla)^0.5)/A23stdlife))</f>
        <v>0</v>
      </c>
      <c r="M365" s="164">
        <f>IF(A23stdlife="n/a","n/a",IF(M$3&gt;(A23stdlife+$E365),(Input!$H$165*(1+rvanilla)^0.5)-SUM($H365:L365),(Input!$H$165*(1+rvanilla)^0.5)/A23stdlife))</f>
        <v>0</v>
      </c>
      <c r="N365" s="164">
        <f>IF(A23stdlife="n/a","n/a",IF(N$3&gt;(A23stdlife+$E365),(Input!$H$165*(1+rvanilla)^0.5)-SUM($H365:M365),(Input!$H$165*(1+rvanilla)^0.5)/A23stdlife))</f>
        <v>0</v>
      </c>
      <c r="O365" s="164">
        <f>IF(A23stdlife="n/a","n/a",IF(O$3&gt;(A23stdlife+$E365),(Input!$H$165*(1+rvanilla)^0.5)-SUM($H365:N365),(Input!$H$165*(1+rvanilla)^0.5)/A23stdlife))</f>
        <v>0</v>
      </c>
      <c r="P365" s="164">
        <f>IF(A23stdlife="n/a","n/a",IF(P$3&gt;(A23stdlife+$E365),(Input!$H$165*(1+rvanilla)^0.5)-SUM($H365:O365),(Input!$H$165*(1+rvanilla)^0.5)/A23stdlife))</f>
        <v>0</v>
      </c>
      <c r="Q365" s="164">
        <f>IF(A23stdlife="n/a","n/a",IF(Q$3&gt;(A23stdlife+$E365),(Input!$H$165*(1+rvanilla)^0.5)-SUM($H365:P365),(Input!$H$165*(1+rvanilla)^0.5)/A23stdlife))</f>
        <v>0</v>
      </c>
      <c r="R365" s="164">
        <f>IF(A23stdlife="n/a","n/a",IF(R$3&gt;(A23stdlife+$E365),(Input!$H$165*(1+rvanilla)^0.5)-SUM($H365:Q365),(Input!$H$165*(1+rvanilla)^0.5)/A23stdlife))</f>
        <v>0</v>
      </c>
      <c r="S365" s="164">
        <f>IF(A23stdlife="n/a","n/a",IF(S$3&gt;(A23stdlife+$E365),(Input!$H$165*(1+rvanilla)^0.5)-SUM($H365:R365),(Input!$H$165*(1+rvanilla)^0.5)/A23stdlife))</f>
        <v>0</v>
      </c>
      <c r="T365" s="164">
        <f>IF(A23stdlife="n/a","n/a",IF(T$3&gt;(A23stdlife+$E365),(Input!$H$165*(1+rvanilla)^0.5)-SUM($H365:S365),(Input!$H$165*(1+rvanilla)^0.5)/A23stdlife))</f>
        <v>0</v>
      </c>
      <c r="U365" s="164">
        <f>IF(A23stdlife="n/a","n/a",IF(U$3&gt;(A23stdlife+$E365),(Input!$H$165*(1+rvanilla)^0.5)-SUM($H365:T365),(Input!$H$165*(1+rvanilla)^0.5)/A23stdlife))</f>
        <v>0</v>
      </c>
      <c r="V365" s="164">
        <f>IF(A23stdlife="n/a","n/a",IF(V$3&gt;(A23stdlife+$E365),(Input!$H$165*(1+rvanilla)^0.5)-SUM($H365:U365),(Input!$H$165*(1+rvanilla)^0.5)/A23stdlife))</f>
        <v>0</v>
      </c>
      <c r="W365" s="164">
        <f>IF(A23stdlife="n/a","n/a",IF(W$3&gt;(A23stdlife+$E365),(Input!$H$165*(1+rvanilla)^0.5)-SUM($H365:V365),(Input!$H$165*(1+rvanilla)^0.5)/A23stdlife))</f>
        <v>0</v>
      </c>
      <c r="X365" s="164">
        <f>IF(A23stdlife="n/a","n/a",IF(X$3&gt;(A23stdlife+$E365),(Input!$H$165*(1+rvanilla)^0.5)-SUM($H365:W365),(Input!$H$165*(1+rvanilla)^0.5)/A23stdlife))</f>
        <v>0</v>
      </c>
      <c r="Y365" s="164">
        <f>IF(A23stdlife="n/a","n/a",IF(Y$3&gt;(A23stdlife+$E365),(Input!$H$165*(1+rvanilla)^0.5)-SUM($H365:X365),(Input!$H$165*(1+rvanilla)^0.5)/A23stdlife))</f>
        <v>0</v>
      </c>
      <c r="Z365" s="164">
        <f>IF(A23stdlife="n/a","n/a",IF(Z$3&gt;(A23stdlife+$E365),(Input!$H$165*(1+rvanilla)^0.5)-SUM($H365:Y365),(Input!$H$165*(1+rvanilla)^0.5)/A23stdlife))</f>
        <v>0</v>
      </c>
      <c r="AA365" s="164">
        <f>IF(A23stdlife="n/a","n/a",IF(AA$3&gt;(A23stdlife+$E365),(Input!$H$165*(1+rvanilla)^0.5)-SUM($H365:Z365),(Input!$H$165*(1+rvanilla)^0.5)/A23stdlife))</f>
        <v>0</v>
      </c>
      <c r="AB365" s="164">
        <f>IF(A23stdlife="n/a","n/a",IF(AB$3&gt;(A23stdlife+$E365),(Input!$H$165*(1+rvanilla)^0.5)-SUM($H365:AA365),(Input!$H$165*(1+rvanilla)^0.5)/A23stdlife))</f>
        <v>0</v>
      </c>
      <c r="AC365" s="164">
        <f>IF(A23stdlife="n/a","n/a",IF(AC$3&gt;(A23stdlife+$E365),(Input!$H$165*(1+rvanilla)^0.5)-SUM($H365:AB365),(Input!$H$165*(1+rvanilla)^0.5)/A23stdlife))</f>
        <v>0</v>
      </c>
      <c r="AD365" s="164">
        <f>IF(A23stdlife="n/a","n/a",IF(AD$3&gt;(A23stdlife+$E365),(Input!$H$165*(1+rvanilla)^0.5)-SUM($H365:AC365),(Input!$H$165*(1+rvanilla)^0.5)/A23stdlife))</f>
        <v>0</v>
      </c>
      <c r="AE365" s="164">
        <f>IF(A23stdlife="n/a","n/a",IF(AE$3&gt;(A23stdlife+$E365),(Input!$H$165*(1+rvanilla)^0.5)-SUM($H365:AD365),(Input!$H$165*(1+rvanilla)^0.5)/A23stdlife))</f>
        <v>0</v>
      </c>
      <c r="AF365" s="164">
        <f>IF(A23stdlife="n/a","n/a",IF(AF$3&gt;(A23stdlife+$E365),(Input!$H$165*(1+rvanilla)^0.5)-SUM($H365:AE365),(Input!$H$165*(1+rvanilla)^0.5)/A23stdlife))</f>
        <v>0</v>
      </c>
      <c r="AG365" s="164">
        <f>IF(A23stdlife="n/a","n/a",IF(AG$3&gt;(A23stdlife+$E365),(Input!$H$165*(1+rvanilla)^0.5)-SUM($H365:AF365),(Input!$H$165*(1+rvanilla)^0.5)/A23stdlife))</f>
        <v>0</v>
      </c>
      <c r="AH365" s="164">
        <f>IF(A23stdlife="n/a","n/a",IF(AH$3&gt;(A23stdlife+$E365),(Input!$H$165*(1+rvanilla)^0.5)-SUM($H365:AG365),(Input!$H$165*(1+rvanilla)^0.5)/A23stdlife))</f>
        <v>0</v>
      </c>
      <c r="AI365" s="164">
        <f>IF(A23stdlife="n/a","n/a",IF(AI$3&gt;(A23stdlife+$E365),(Input!$H$165*(1+rvanilla)^0.5)-SUM($H365:AH365),(Input!$H$165*(1+rvanilla)^0.5)/A23stdlife))</f>
        <v>0</v>
      </c>
      <c r="AJ365" s="164">
        <f>IF(A23stdlife="n/a","n/a",IF(AJ$3&gt;(A23stdlife+$E365),(Input!$H$165*(1+rvanilla)^0.5)-SUM($H365:AI365),(Input!$H$165*(1+rvanilla)^0.5)/A23stdlife))</f>
        <v>0</v>
      </c>
      <c r="AK365" s="164">
        <f>IF(A23stdlife="n/a","n/a",IF(AK$3&gt;(A23stdlife+$E365),(Input!$H$165*(1+rvanilla)^0.5)-SUM($H365:AJ365),(Input!$H$165*(1+rvanilla)^0.5)/A23stdlife))</f>
        <v>0</v>
      </c>
      <c r="AL365" s="164">
        <f>IF(A23stdlife="n/a","n/a",IF(AL$3&gt;(A23stdlife+$E365),(Input!$H$165*(1+rvanilla)^0.5)-SUM($H365:AK365),(Input!$H$165*(1+rvanilla)^0.5)/A23stdlife))</f>
        <v>0</v>
      </c>
      <c r="AM365" s="164">
        <f>IF(A23stdlife="n/a","n/a",IF(AM$3&gt;(A23stdlife+$E365),(Input!$H$165*(1+rvanilla)^0.5)-SUM($H365:AL365),(Input!$H$165*(1+rvanilla)^0.5)/A23stdlife))</f>
        <v>0</v>
      </c>
      <c r="AN365" s="164">
        <f>IF(A23stdlife="n/a","n/a",IF(AN$3&gt;(A23stdlife+$E365),(Input!$H$165*(1+rvanilla)^0.5)-SUM($H365:AM365),(Input!$H$165*(1+rvanilla)^0.5)/A23stdlife))</f>
        <v>0</v>
      </c>
      <c r="AO365" s="164">
        <f>IF(A23stdlife="n/a","n/a",IF(AO$3&gt;(A23stdlife+$E365),(Input!$H$165*(1+rvanilla)^0.5)-SUM($H365:AN365),(Input!$H$165*(1+rvanilla)^0.5)/A23stdlife))</f>
        <v>0</v>
      </c>
      <c r="AP365" s="164">
        <f>IF(A23stdlife="n/a","n/a",IF(AP$3&gt;(A23stdlife+$E365),(Input!$H$165*(1+rvanilla)^0.5)-SUM($H365:AO365),(Input!$H$165*(1+rvanilla)^0.5)/A23stdlife))</f>
        <v>0</v>
      </c>
      <c r="AQ365" s="164">
        <f>IF(A23stdlife="n/a","n/a",IF(AQ$3&gt;(A23stdlife+$E365),(Input!$H$165*(1+rvanilla)^0.5)-SUM($H365:AP365),(Input!$H$165*(1+rvanilla)^0.5)/A23stdlife))</f>
        <v>0</v>
      </c>
      <c r="AR365" s="164">
        <f>IF(A23stdlife="n/a","n/a",IF(AR$3&gt;(A23stdlife+$E365),(Input!$H$165*(1+rvanilla)^0.5)-SUM($H365:AQ365),(Input!$H$165*(1+rvanilla)^0.5)/A23stdlife))</f>
        <v>0</v>
      </c>
      <c r="AS365" s="164">
        <f>IF(A23stdlife="n/a","n/a",IF(AS$3&gt;(A23stdlife+$E365),(Input!$H$165*(1+rvanilla)^0.5)-SUM($H365:AR365),(Input!$H$165*(1+rvanilla)^0.5)/A23stdlife))</f>
        <v>0</v>
      </c>
      <c r="AT365" s="164">
        <f>IF(A23stdlife="n/a","n/a",IF(AT$3&gt;(A23stdlife+$E365),(Input!$H$165*(1+rvanilla)^0.5)-SUM($H365:AS365),(Input!$H$165*(1+rvanilla)^0.5)/A23stdlife))</f>
        <v>0</v>
      </c>
      <c r="AU365" s="164">
        <f>IF(A23stdlife="n/a","n/a",IF(AU$3&gt;(A23stdlife+$E365),(Input!$H$165*(1+rvanilla)^0.5)-SUM($H365:AT365),(Input!$H$165*(1+rvanilla)^0.5)/A23stdlife))</f>
        <v>0</v>
      </c>
      <c r="AV365" s="164">
        <f>IF(A23stdlife="n/a","n/a",IF(AV$3&gt;(A23stdlife+$E365),(Input!$H$165*(1+rvanilla)^0.5)-SUM($H365:AU365),(Input!$H$165*(1+rvanilla)^0.5)/A23stdlife))</f>
        <v>0</v>
      </c>
      <c r="AW365" s="164">
        <f>IF(A23stdlife="n/a","n/a",IF(AW$3&gt;(A23stdlife+$E365),(Input!$H$165*(1+rvanilla)^0.5)-SUM($H365:AV365),(Input!$H$165*(1+rvanilla)^0.5)/A23stdlife))</f>
        <v>0</v>
      </c>
      <c r="AX365" s="164">
        <f>IF(A23stdlife="n/a","n/a",IF(AX$3&gt;(A23stdlife+$E365),(Input!$H$165*(1+rvanilla)^0.5)-SUM($H365:AW365),(Input!$H$165*(1+rvanilla)^0.5)/A23stdlife))</f>
        <v>0</v>
      </c>
      <c r="AY365" s="164">
        <f>IF(A23stdlife="n/a","n/a",IF(AY$3&gt;(A23stdlife+$E365),(Input!$H$165*(1+rvanilla)^0.5)-SUM($H365:AX365),(Input!$H$165*(1+rvanilla)^0.5)/A23stdlife))</f>
        <v>0</v>
      </c>
      <c r="AZ365" s="164">
        <f>IF(A23stdlife="n/a","n/a",IF(AZ$3&gt;(A23stdlife+$E365),(Input!$H$165*(1+rvanilla)^0.5)-SUM($H365:AY365),(Input!$H$165*(1+rvanilla)^0.5)/A23stdlife))</f>
        <v>0</v>
      </c>
      <c r="BA365" s="164">
        <f>IF(A23stdlife="n/a","n/a",IF(BA$3&gt;(A23stdlife+$E365),(Input!$H$165*(1+rvanilla)^0.5)-SUM($H365:AZ365),(Input!$H$165*(1+rvanilla)^0.5)/A23stdlife))</f>
        <v>0</v>
      </c>
      <c r="BB365" s="164">
        <f>IF(A23stdlife="n/a","n/a",IF(BB$3&gt;(A23stdlife+$E365),(Input!$H$165*(1+rvanilla)^0.5)-SUM($H365:BA365),(Input!$H$165*(1+rvanilla)^0.5)/A23stdlife))</f>
        <v>0</v>
      </c>
      <c r="BC365" s="164">
        <f>IF(A23stdlife="n/a","n/a",IF(BC$3&gt;(A23stdlife+$E365),(Input!$H$165*(1+rvanilla)^0.5)-SUM($H365:BB365),(Input!$H$165*(1+rvanilla)^0.5)/A23stdlife))</f>
        <v>0</v>
      </c>
      <c r="BD365" s="164">
        <f>IF(A23stdlife="n/a","n/a",IF(BD$3&gt;(A23stdlife+$E365),(Input!$H$165*(1+rvanilla)^0.5)-SUM($H365:BC365),(Input!$H$165*(1+rvanilla)^0.5)/A23stdlife))</f>
        <v>0</v>
      </c>
      <c r="BE365" s="164">
        <f>IF(A23stdlife="n/a","n/a",IF(BE$3&gt;(A23stdlife+$E365),(Input!$H$165*(1+rvanilla)^0.5)-SUM($H365:BD365),(Input!$H$165*(1+rvanilla)^0.5)/A23stdlife))</f>
        <v>0</v>
      </c>
      <c r="BF365" s="164">
        <f>IF(A23stdlife="n/a","n/a",IF(BF$3&gt;(A23stdlife+$E365),(Input!$H$165*(1+rvanilla)^0.5)-SUM($H365:BE365),(Input!$H$165*(1+rvanilla)^0.5)/A23stdlife))</f>
        <v>0</v>
      </c>
      <c r="BG365" s="164">
        <f>IF(A23stdlife="n/a","n/a",IF(BG$3&gt;(A23stdlife+$E365),(Input!$H$165*(1+rvanilla)^0.5)-SUM($H365:BF365),(Input!$H$165*(1+rvanilla)^0.5)/A23stdlife))</f>
        <v>0</v>
      </c>
      <c r="BH365" s="164">
        <f>IF(A23stdlife="n/a","n/a",IF(BH$3&gt;(A23stdlife+$E365),(Input!$H$165*(1+rvanilla)^0.5)-SUM($H365:BG365),(Input!$H$165*(1+rvanilla)^0.5)/A23stdlife))</f>
        <v>0</v>
      </c>
      <c r="BI365" s="164">
        <f>IF(A23stdlife="n/a","n/a",IF(BI$3&gt;(A23stdlife+$E365),(Input!$H$165*(1+rvanilla)^0.5)-SUM($H365:BH365),(Input!$H$165*(1+rvanilla)^0.5)/A23stdlife))</f>
        <v>0</v>
      </c>
      <c r="BJ365" s="18"/>
      <c r="BK365" s="18"/>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idden="1" outlineLevel="2">
      <c r="A366" s="18"/>
      <c r="B366" s="18"/>
      <c r="C366" s="36"/>
      <c r="D366" s="479"/>
      <c r="E366" s="283">
        <v>3</v>
      </c>
      <c r="F366" s="38"/>
      <c r="G366" s="391"/>
      <c r="H366" s="308"/>
      <c r="I366" s="307"/>
      <c r="J366" s="164">
        <f>IF(A23stdlife="n/a","n/a",IF(J$3&gt;(A23stdlife+$E366),(Input!$I$165*(1+rvanilla)^0.5)-SUM($I366:I366),(Input!$I$165*(1+rvanilla)^0.5)/A23stdlife))</f>
        <v>0</v>
      </c>
      <c r="K366" s="164">
        <f>IF(A23stdlife="n/a","n/a",IF(K$3&gt;(A23stdlife+$E366),(Input!$I$165*(1+rvanilla)^0.5)-SUM($I366:J366),(Input!$I$165*(1+rvanilla)^0.5)/A23stdlife))</f>
        <v>0</v>
      </c>
      <c r="L366" s="164">
        <f>IF(A23stdlife="n/a","n/a",IF(L$3&gt;(A23stdlife+$E366),(Input!$I$165*(1+rvanilla)^0.5)-SUM($I366:K366),(Input!$I$165*(1+rvanilla)^0.5)/A23stdlife))</f>
        <v>0</v>
      </c>
      <c r="M366" s="164">
        <f>IF(A23stdlife="n/a","n/a",IF(M$3&gt;(A23stdlife+$E366),(Input!$I$165*(1+rvanilla)^0.5)-SUM($I366:L366),(Input!$I$165*(1+rvanilla)^0.5)/A23stdlife))</f>
        <v>0</v>
      </c>
      <c r="N366" s="164">
        <f>IF(A23stdlife="n/a","n/a",IF(N$3&gt;(A23stdlife+$E366),(Input!$I$165*(1+rvanilla)^0.5)-SUM($I366:M366),(Input!$I$165*(1+rvanilla)^0.5)/A23stdlife))</f>
        <v>0</v>
      </c>
      <c r="O366" s="164">
        <f>IF(A23stdlife="n/a","n/a",IF(O$3&gt;(A23stdlife+$E366),(Input!$I$165*(1+rvanilla)^0.5)-SUM($I366:N366),(Input!$I$165*(1+rvanilla)^0.5)/A23stdlife))</f>
        <v>0</v>
      </c>
      <c r="P366" s="164">
        <f>IF(A23stdlife="n/a","n/a",IF(P$3&gt;(A23stdlife+$E366),(Input!$I$165*(1+rvanilla)^0.5)-SUM($I366:O366),(Input!$I$165*(1+rvanilla)^0.5)/A23stdlife))</f>
        <v>0</v>
      </c>
      <c r="Q366" s="164">
        <f>IF(A23stdlife="n/a","n/a",IF(Q$3&gt;(A23stdlife+$E366),(Input!$I$165*(1+rvanilla)^0.5)-SUM($I366:P366),(Input!$I$165*(1+rvanilla)^0.5)/A23stdlife))</f>
        <v>0</v>
      </c>
      <c r="R366" s="164">
        <f>IF(A23stdlife="n/a","n/a",IF(R$3&gt;(A23stdlife+$E366),(Input!$I$165*(1+rvanilla)^0.5)-SUM($I366:Q366),(Input!$I$165*(1+rvanilla)^0.5)/A23stdlife))</f>
        <v>0</v>
      </c>
      <c r="S366" s="164">
        <f>IF(A23stdlife="n/a","n/a",IF(S$3&gt;(A23stdlife+$E366),(Input!$I$165*(1+rvanilla)^0.5)-SUM($I366:R366),(Input!$I$165*(1+rvanilla)^0.5)/A23stdlife))</f>
        <v>0</v>
      </c>
      <c r="T366" s="164">
        <f>IF(A23stdlife="n/a","n/a",IF(T$3&gt;(A23stdlife+$E366),(Input!$I$165*(1+rvanilla)^0.5)-SUM($I366:S366),(Input!$I$165*(1+rvanilla)^0.5)/A23stdlife))</f>
        <v>0</v>
      </c>
      <c r="U366" s="164">
        <f>IF(A23stdlife="n/a","n/a",IF(U$3&gt;(A23stdlife+$E366),(Input!$I$165*(1+rvanilla)^0.5)-SUM($I366:T366),(Input!$I$165*(1+rvanilla)^0.5)/A23stdlife))</f>
        <v>0</v>
      </c>
      <c r="V366" s="164">
        <f>IF(A23stdlife="n/a","n/a",IF(V$3&gt;(A23stdlife+$E366),(Input!$I$165*(1+rvanilla)^0.5)-SUM($I366:U366),(Input!$I$165*(1+rvanilla)^0.5)/A23stdlife))</f>
        <v>0</v>
      </c>
      <c r="W366" s="164">
        <f>IF(A23stdlife="n/a","n/a",IF(W$3&gt;(A23stdlife+$E366),(Input!$I$165*(1+rvanilla)^0.5)-SUM($I366:V366),(Input!$I$165*(1+rvanilla)^0.5)/A23stdlife))</f>
        <v>0</v>
      </c>
      <c r="X366" s="164">
        <f>IF(A23stdlife="n/a","n/a",IF(X$3&gt;(A23stdlife+$E366),(Input!$I$165*(1+rvanilla)^0.5)-SUM($I366:W366),(Input!$I$165*(1+rvanilla)^0.5)/A23stdlife))</f>
        <v>0</v>
      </c>
      <c r="Y366" s="164">
        <f>IF(A23stdlife="n/a","n/a",IF(Y$3&gt;(A23stdlife+$E366),(Input!$I$165*(1+rvanilla)^0.5)-SUM($I366:X366),(Input!$I$165*(1+rvanilla)^0.5)/A23stdlife))</f>
        <v>0</v>
      </c>
      <c r="Z366" s="164">
        <f>IF(A23stdlife="n/a","n/a",IF(Z$3&gt;(A23stdlife+$E366),(Input!$I$165*(1+rvanilla)^0.5)-SUM($I366:Y366),(Input!$I$165*(1+rvanilla)^0.5)/A23stdlife))</f>
        <v>0</v>
      </c>
      <c r="AA366" s="164">
        <f>IF(A23stdlife="n/a","n/a",IF(AA$3&gt;(A23stdlife+$E366),(Input!$I$165*(1+rvanilla)^0.5)-SUM($I366:Z366),(Input!$I$165*(1+rvanilla)^0.5)/A23stdlife))</f>
        <v>0</v>
      </c>
      <c r="AB366" s="164">
        <f>IF(A23stdlife="n/a","n/a",IF(AB$3&gt;(A23stdlife+$E366),(Input!$I$165*(1+rvanilla)^0.5)-SUM($I366:AA366),(Input!$I$165*(1+rvanilla)^0.5)/A23stdlife))</f>
        <v>0</v>
      </c>
      <c r="AC366" s="164">
        <f>IF(A23stdlife="n/a","n/a",IF(AC$3&gt;(A23stdlife+$E366),(Input!$I$165*(1+rvanilla)^0.5)-SUM($I366:AB366),(Input!$I$165*(1+rvanilla)^0.5)/A23stdlife))</f>
        <v>0</v>
      </c>
      <c r="AD366" s="164">
        <f>IF(A23stdlife="n/a","n/a",IF(AD$3&gt;(A23stdlife+$E366),(Input!$I$165*(1+rvanilla)^0.5)-SUM($I366:AC366),(Input!$I$165*(1+rvanilla)^0.5)/A23stdlife))</f>
        <v>0</v>
      </c>
      <c r="AE366" s="164">
        <f>IF(A23stdlife="n/a","n/a",IF(AE$3&gt;(A23stdlife+$E366),(Input!$I$165*(1+rvanilla)^0.5)-SUM($I366:AD366),(Input!$I$165*(1+rvanilla)^0.5)/A23stdlife))</f>
        <v>0</v>
      </c>
      <c r="AF366" s="164">
        <f>IF(A23stdlife="n/a","n/a",IF(AF$3&gt;(A23stdlife+$E366),(Input!$I$165*(1+rvanilla)^0.5)-SUM($I366:AE366),(Input!$I$165*(1+rvanilla)^0.5)/A23stdlife))</f>
        <v>0</v>
      </c>
      <c r="AG366" s="164">
        <f>IF(A23stdlife="n/a","n/a",IF(AG$3&gt;(A23stdlife+$E366),(Input!$I$165*(1+rvanilla)^0.5)-SUM($I366:AF366),(Input!$I$165*(1+rvanilla)^0.5)/A23stdlife))</f>
        <v>0</v>
      </c>
      <c r="AH366" s="164">
        <f>IF(A23stdlife="n/a","n/a",IF(AH$3&gt;(A23stdlife+$E366),(Input!$I$165*(1+rvanilla)^0.5)-SUM($I366:AG366),(Input!$I$165*(1+rvanilla)^0.5)/A23stdlife))</f>
        <v>0</v>
      </c>
      <c r="AI366" s="164">
        <f>IF(A23stdlife="n/a","n/a",IF(AI$3&gt;(A23stdlife+$E366),(Input!$I$165*(1+rvanilla)^0.5)-SUM($I366:AH366),(Input!$I$165*(1+rvanilla)^0.5)/A23stdlife))</f>
        <v>0</v>
      </c>
      <c r="AJ366" s="164">
        <f>IF(A23stdlife="n/a","n/a",IF(AJ$3&gt;(A23stdlife+$E366),(Input!$I$165*(1+rvanilla)^0.5)-SUM($I366:AI366),(Input!$I$165*(1+rvanilla)^0.5)/A23stdlife))</f>
        <v>0</v>
      </c>
      <c r="AK366" s="164">
        <f>IF(A23stdlife="n/a","n/a",IF(AK$3&gt;(A23stdlife+$E366),(Input!$I$165*(1+rvanilla)^0.5)-SUM($I366:AJ366),(Input!$I$165*(1+rvanilla)^0.5)/A23stdlife))</f>
        <v>0</v>
      </c>
      <c r="AL366" s="164">
        <f>IF(A23stdlife="n/a","n/a",IF(AL$3&gt;(A23stdlife+$E366),(Input!$I$165*(1+rvanilla)^0.5)-SUM($I366:AK366),(Input!$I$165*(1+rvanilla)^0.5)/A23stdlife))</f>
        <v>0</v>
      </c>
      <c r="AM366" s="164">
        <f>IF(A23stdlife="n/a","n/a",IF(AM$3&gt;(A23stdlife+$E366),(Input!$I$165*(1+rvanilla)^0.5)-SUM($I366:AL366),(Input!$I$165*(1+rvanilla)^0.5)/A23stdlife))</f>
        <v>0</v>
      </c>
      <c r="AN366" s="164">
        <f>IF(A23stdlife="n/a","n/a",IF(AN$3&gt;(A23stdlife+$E366),(Input!$I$165*(1+rvanilla)^0.5)-SUM($I366:AM366),(Input!$I$165*(1+rvanilla)^0.5)/A23stdlife))</f>
        <v>0</v>
      </c>
      <c r="AO366" s="164">
        <f>IF(A23stdlife="n/a","n/a",IF(AO$3&gt;(A23stdlife+$E366),(Input!$I$165*(1+rvanilla)^0.5)-SUM($I366:AN366),(Input!$I$165*(1+rvanilla)^0.5)/A23stdlife))</f>
        <v>0</v>
      </c>
      <c r="AP366" s="164">
        <f>IF(A23stdlife="n/a","n/a",IF(AP$3&gt;(A23stdlife+$E366),(Input!$I$165*(1+rvanilla)^0.5)-SUM($I366:AO366),(Input!$I$165*(1+rvanilla)^0.5)/A23stdlife))</f>
        <v>0</v>
      </c>
      <c r="AQ366" s="164">
        <f>IF(A23stdlife="n/a","n/a",IF(AQ$3&gt;(A23stdlife+$E366),(Input!$I$165*(1+rvanilla)^0.5)-SUM($I366:AP366),(Input!$I$165*(1+rvanilla)^0.5)/A23stdlife))</f>
        <v>0</v>
      </c>
      <c r="AR366" s="164">
        <f>IF(A23stdlife="n/a","n/a",IF(AR$3&gt;(A23stdlife+$E366),(Input!$I$165*(1+rvanilla)^0.5)-SUM($I366:AQ366),(Input!$I$165*(1+rvanilla)^0.5)/A23stdlife))</f>
        <v>0</v>
      </c>
      <c r="AS366" s="164">
        <f>IF(A23stdlife="n/a","n/a",IF(AS$3&gt;(A23stdlife+$E366),(Input!$I$165*(1+rvanilla)^0.5)-SUM($I366:AR366),(Input!$I$165*(1+rvanilla)^0.5)/A23stdlife))</f>
        <v>0</v>
      </c>
      <c r="AT366" s="164">
        <f>IF(A23stdlife="n/a","n/a",IF(AT$3&gt;(A23stdlife+$E366),(Input!$I$165*(1+rvanilla)^0.5)-SUM($I366:AS366),(Input!$I$165*(1+rvanilla)^0.5)/A23stdlife))</f>
        <v>0</v>
      </c>
      <c r="AU366" s="164">
        <f>IF(A23stdlife="n/a","n/a",IF(AU$3&gt;(A23stdlife+$E366),(Input!$I$165*(1+rvanilla)^0.5)-SUM($I366:AT366),(Input!$I$165*(1+rvanilla)^0.5)/A23stdlife))</f>
        <v>0</v>
      </c>
      <c r="AV366" s="164">
        <f>IF(A23stdlife="n/a","n/a",IF(AV$3&gt;(A23stdlife+$E366),(Input!$I$165*(1+rvanilla)^0.5)-SUM($I366:AU366),(Input!$I$165*(1+rvanilla)^0.5)/A23stdlife))</f>
        <v>0</v>
      </c>
      <c r="AW366" s="164">
        <f>IF(A23stdlife="n/a","n/a",IF(AW$3&gt;(A23stdlife+$E366),(Input!$I$165*(1+rvanilla)^0.5)-SUM($I366:AV366),(Input!$I$165*(1+rvanilla)^0.5)/A23stdlife))</f>
        <v>0</v>
      </c>
      <c r="AX366" s="164">
        <f>IF(A23stdlife="n/a","n/a",IF(AX$3&gt;(A23stdlife+$E366),(Input!$I$165*(1+rvanilla)^0.5)-SUM($I366:AW366),(Input!$I$165*(1+rvanilla)^0.5)/A23stdlife))</f>
        <v>0</v>
      </c>
      <c r="AY366" s="164">
        <f>IF(A23stdlife="n/a","n/a",IF(AY$3&gt;(A23stdlife+$E366),(Input!$I$165*(1+rvanilla)^0.5)-SUM($I366:AX366),(Input!$I$165*(1+rvanilla)^0.5)/A23stdlife))</f>
        <v>0</v>
      </c>
      <c r="AZ366" s="164">
        <f>IF(A23stdlife="n/a","n/a",IF(AZ$3&gt;(A23stdlife+$E366),(Input!$I$165*(1+rvanilla)^0.5)-SUM($I366:AY366),(Input!$I$165*(1+rvanilla)^0.5)/A23stdlife))</f>
        <v>0</v>
      </c>
      <c r="BA366" s="164">
        <f>IF(A23stdlife="n/a","n/a",IF(BA$3&gt;(A23stdlife+$E366),(Input!$I$165*(1+rvanilla)^0.5)-SUM($I366:AZ366),(Input!$I$165*(1+rvanilla)^0.5)/A23stdlife))</f>
        <v>0</v>
      </c>
      <c r="BB366" s="164">
        <f>IF(A23stdlife="n/a","n/a",IF(BB$3&gt;(A23stdlife+$E366),(Input!$I$165*(1+rvanilla)^0.5)-SUM($I366:BA366),(Input!$I$165*(1+rvanilla)^0.5)/A23stdlife))</f>
        <v>0</v>
      </c>
      <c r="BC366" s="164">
        <f>IF(A23stdlife="n/a","n/a",IF(BC$3&gt;(A23stdlife+$E366),(Input!$I$165*(1+rvanilla)^0.5)-SUM($I366:BB366),(Input!$I$165*(1+rvanilla)^0.5)/A23stdlife))</f>
        <v>0</v>
      </c>
      <c r="BD366" s="164">
        <f>IF(A23stdlife="n/a","n/a",IF(BD$3&gt;(A23stdlife+$E366),(Input!$I$165*(1+rvanilla)^0.5)-SUM($I366:BC366),(Input!$I$165*(1+rvanilla)^0.5)/A23stdlife))</f>
        <v>0</v>
      </c>
      <c r="BE366" s="164">
        <f>IF(A23stdlife="n/a","n/a",IF(BE$3&gt;(A23stdlife+$E366),(Input!$I$165*(1+rvanilla)^0.5)-SUM($I366:BD366),(Input!$I$165*(1+rvanilla)^0.5)/A23stdlife))</f>
        <v>0</v>
      </c>
      <c r="BF366" s="164">
        <f>IF(A23stdlife="n/a","n/a",IF(BF$3&gt;(A23stdlife+$E366),(Input!$I$165*(1+rvanilla)^0.5)-SUM($I366:BE366),(Input!$I$165*(1+rvanilla)^0.5)/A23stdlife))</f>
        <v>0</v>
      </c>
      <c r="BG366" s="164">
        <f>IF(A23stdlife="n/a","n/a",IF(BG$3&gt;(A23stdlife+$E366),(Input!$I$165*(1+rvanilla)^0.5)-SUM($I366:BF366),(Input!$I$165*(1+rvanilla)^0.5)/A23stdlife))</f>
        <v>0</v>
      </c>
      <c r="BH366" s="164">
        <f>IF(A23stdlife="n/a","n/a",IF(BH$3&gt;(A23stdlife+$E366),(Input!$I$165*(1+rvanilla)^0.5)-SUM($I366:BG366),(Input!$I$165*(1+rvanilla)^0.5)/A23stdlife))</f>
        <v>0</v>
      </c>
      <c r="BI366" s="164">
        <f>IF(A23stdlife="n/a","n/a",IF(BI$3&gt;(A23stdlife+$E366),(Input!$I$165*(1+rvanilla)^0.5)-SUM($I366:BH366),(Input!$I$165*(1+rvanilla)^0.5)/A23stdlife))</f>
        <v>0</v>
      </c>
      <c r="BJ366" s="18"/>
      <c r="BK366" s="18"/>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idden="1" outlineLevel="2">
      <c r="A367" s="18"/>
      <c r="B367" s="18"/>
      <c r="C367" s="36"/>
      <c r="D367" s="479"/>
      <c r="E367" s="283">
        <v>4</v>
      </c>
      <c r="F367" s="38"/>
      <c r="G367" s="391"/>
      <c r="H367" s="308"/>
      <c r="I367" s="308"/>
      <c r="J367" s="307"/>
      <c r="K367" s="164">
        <f>IF(A23stdlife="n/a","n/a",IF(K$3&gt;(A23stdlife+$E367),(Input!$J$165*(1+rvanilla)^0.5)-SUM($J367:J367),(Input!$J$165*(1+rvanilla)^0.5)/A23stdlife))</f>
        <v>0</v>
      </c>
      <c r="L367" s="164">
        <f>IF(A23stdlife="n/a","n/a",IF(L$3&gt;(A23stdlife+$E367),(Input!$J$165*(1+rvanilla)^0.5)-SUM($J367:K367),(Input!$J$165*(1+rvanilla)^0.5)/A23stdlife))</f>
        <v>0</v>
      </c>
      <c r="M367" s="164">
        <f>IF(A23stdlife="n/a","n/a",IF(M$3&gt;(A23stdlife+$E367),(Input!$J$165*(1+rvanilla)^0.5)-SUM($J367:L367),(Input!$J$165*(1+rvanilla)^0.5)/A23stdlife))</f>
        <v>0</v>
      </c>
      <c r="N367" s="164">
        <f>IF(A23stdlife="n/a","n/a",IF(N$3&gt;(A23stdlife+$E367),(Input!$J$165*(1+rvanilla)^0.5)-SUM($J367:M367),(Input!$J$165*(1+rvanilla)^0.5)/A23stdlife))</f>
        <v>0</v>
      </c>
      <c r="O367" s="164">
        <f>IF(A23stdlife="n/a","n/a",IF(O$3&gt;(A23stdlife+$E367),(Input!$J$165*(1+rvanilla)^0.5)-SUM($J367:N367),(Input!$J$165*(1+rvanilla)^0.5)/A23stdlife))</f>
        <v>0</v>
      </c>
      <c r="P367" s="164">
        <f>IF(A23stdlife="n/a","n/a",IF(P$3&gt;(A23stdlife+$E367),(Input!$J$165*(1+rvanilla)^0.5)-SUM($J367:O367),(Input!$J$165*(1+rvanilla)^0.5)/A23stdlife))</f>
        <v>0</v>
      </c>
      <c r="Q367" s="164">
        <f>IF(A23stdlife="n/a","n/a",IF(Q$3&gt;(A23stdlife+$E367),(Input!$J$165*(1+rvanilla)^0.5)-SUM($J367:P367),(Input!$J$165*(1+rvanilla)^0.5)/A23stdlife))</f>
        <v>0</v>
      </c>
      <c r="R367" s="164">
        <f>IF(A23stdlife="n/a","n/a",IF(R$3&gt;(A23stdlife+$E367),(Input!$J$165*(1+rvanilla)^0.5)-SUM($J367:Q367),(Input!$J$165*(1+rvanilla)^0.5)/A23stdlife))</f>
        <v>0</v>
      </c>
      <c r="S367" s="164">
        <f>IF(A23stdlife="n/a","n/a",IF(S$3&gt;(A23stdlife+$E367),(Input!$J$165*(1+rvanilla)^0.5)-SUM($J367:R367),(Input!$J$165*(1+rvanilla)^0.5)/A23stdlife))</f>
        <v>0</v>
      </c>
      <c r="T367" s="164">
        <f>IF(A23stdlife="n/a","n/a",IF(T$3&gt;(A23stdlife+$E367),(Input!$J$165*(1+rvanilla)^0.5)-SUM($J367:S367),(Input!$J$165*(1+rvanilla)^0.5)/A23stdlife))</f>
        <v>0</v>
      </c>
      <c r="U367" s="164">
        <f>IF(A23stdlife="n/a","n/a",IF(U$3&gt;(A23stdlife+$E367),(Input!$J$165*(1+rvanilla)^0.5)-SUM($J367:T367),(Input!$J$165*(1+rvanilla)^0.5)/A23stdlife))</f>
        <v>0</v>
      </c>
      <c r="V367" s="164">
        <f>IF(A23stdlife="n/a","n/a",IF(V$3&gt;(A23stdlife+$E367),(Input!$J$165*(1+rvanilla)^0.5)-SUM($J367:U367),(Input!$J$165*(1+rvanilla)^0.5)/A23stdlife))</f>
        <v>0</v>
      </c>
      <c r="W367" s="164">
        <f>IF(A23stdlife="n/a","n/a",IF(W$3&gt;(A23stdlife+$E367),(Input!$J$165*(1+rvanilla)^0.5)-SUM($J367:V367),(Input!$J$165*(1+rvanilla)^0.5)/A23stdlife))</f>
        <v>0</v>
      </c>
      <c r="X367" s="164">
        <f>IF(A23stdlife="n/a","n/a",IF(X$3&gt;(A23stdlife+$E367),(Input!$J$165*(1+rvanilla)^0.5)-SUM($J367:W367),(Input!$J$165*(1+rvanilla)^0.5)/A23stdlife))</f>
        <v>0</v>
      </c>
      <c r="Y367" s="164">
        <f>IF(A23stdlife="n/a","n/a",IF(Y$3&gt;(A23stdlife+$E367),(Input!$J$165*(1+rvanilla)^0.5)-SUM($J367:X367),(Input!$J$165*(1+rvanilla)^0.5)/A23stdlife))</f>
        <v>0</v>
      </c>
      <c r="Z367" s="164">
        <f>IF(A23stdlife="n/a","n/a",IF(Z$3&gt;(A23stdlife+$E367),(Input!$J$165*(1+rvanilla)^0.5)-SUM($J367:Y367),(Input!$J$165*(1+rvanilla)^0.5)/A23stdlife))</f>
        <v>0</v>
      </c>
      <c r="AA367" s="164">
        <f>IF(A23stdlife="n/a","n/a",IF(AA$3&gt;(A23stdlife+$E367),(Input!$J$165*(1+rvanilla)^0.5)-SUM($J367:Z367),(Input!$J$165*(1+rvanilla)^0.5)/A23stdlife))</f>
        <v>0</v>
      </c>
      <c r="AB367" s="164">
        <f>IF(A23stdlife="n/a","n/a",IF(AB$3&gt;(A23stdlife+$E367),(Input!$J$165*(1+rvanilla)^0.5)-SUM($J367:AA367),(Input!$J$165*(1+rvanilla)^0.5)/A23stdlife))</f>
        <v>0</v>
      </c>
      <c r="AC367" s="164">
        <f>IF(A23stdlife="n/a","n/a",IF(AC$3&gt;(A23stdlife+$E367),(Input!$J$165*(1+rvanilla)^0.5)-SUM($J367:AB367),(Input!$J$165*(1+rvanilla)^0.5)/A23stdlife))</f>
        <v>0</v>
      </c>
      <c r="AD367" s="164">
        <f>IF(A23stdlife="n/a","n/a",IF(AD$3&gt;(A23stdlife+$E367),(Input!$J$165*(1+rvanilla)^0.5)-SUM($J367:AC367),(Input!$J$165*(1+rvanilla)^0.5)/A23stdlife))</f>
        <v>0</v>
      </c>
      <c r="AE367" s="164">
        <f>IF(A23stdlife="n/a","n/a",IF(AE$3&gt;(A23stdlife+$E367),(Input!$J$165*(1+rvanilla)^0.5)-SUM($J367:AD367),(Input!$J$165*(1+rvanilla)^0.5)/A23stdlife))</f>
        <v>0</v>
      </c>
      <c r="AF367" s="164">
        <f>IF(A23stdlife="n/a","n/a",IF(AF$3&gt;(A23stdlife+$E367),(Input!$J$165*(1+rvanilla)^0.5)-SUM($J367:AE367),(Input!$J$165*(1+rvanilla)^0.5)/A23stdlife))</f>
        <v>0</v>
      </c>
      <c r="AG367" s="164">
        <f>IF(A23stdlife="n/a","n/a",IF(AG$3&gt;(A23stdlife+$E367),(Input!$J$165*(1+rvanilla)^0.5)-SUM($J367:AF367),(Input!$J$165*(1+rvanilla)^0.5)/A23stdlife))</f>
        <v>0</v>
      </c>
      <c r="AH367" s="164">
        <f>IF(A23stdlife="n/a","n/a",IF(AH$3&gt;(A23stdlife+$E367),(Input!$J$165*(1+rvanilla)^0.5)-SUM($J367:AG367),(Input!$J$165*(1+rvanilla)^0.5)/A23stdlife))</f>
        <v>0</v>
      </c>
      <c r="AI367" s="164">
        <f>IF(A23stdlife="n/a","n/a",IF(AI$3&gt;(A23stdlife+$E367),(Input!$J$165*(1+rvanilla)^0.5)-SUM($J367:AH367),(Input!$J$165*(1+rvanilla)^0.5)/A23stdlife))</f>
        <v>0</v>
      </c>
      <c r="AJ367" s="164">
        <f>IF(A23stdlife="n/a","n/a",IF(AJ$3&gt;(A23stdlife+$E367),(Input!$J$165*(1+rvanilla)^0.5)-SUM($J367:AI367),(Input!$J$165*(1+rvanilla)^0.5)/A23stdlife))</f>
        <v>0</v>
      </c>
      <c r="AK367" s="164">
        <f>IF(A23stdlife="n/a","n/a",IF(AK$3&gt;(A23stdlife+$E367),(Input!$J$165*(1+rvanilla)^0.5)-SUM($J367:AJ367),(Input!$J$165*(1+rvanilla)^0.5)/A23stdlife))</f>
        <v>0</v>
      </c>
      <c r="AL367" s="164">
        <f>IF(A23stdlife="n/a","n/a",IF(AL$3&gt;(A23stdlife+$E367),(Input!$J$165*(1+rvanilla)^0.5)-SUM($J367:AK367),(Input!$J$165*(1+rvanilla)^0.5)/A23stdlife))</f>
        <v>0</v>
      </c>
      <c r="AM367" s="164">
        <f>IF(A23stdlife="n/a","n/a",IF(AM$3&gt;(A23stdlife+$E367),(Input!$J$165*(1+rvanilla)^0.5)-SUM($J367:AL367),(Input!$J$165*(1+rvanilla)^0.5)/A23stdlife))</f>
        <v>0</v>
      </c>
      <c r="AN367" s="164">
        <f>IF(A23stdlife="n/a","n/a",IF(AN$3&gt;(A23stdlife+$E367),(Input!$J$165*(1+rvanilla)^0.5)-SUM($J367:AM367),(Input!$J$165*(1+rvanilla)^0.5)/A23stdlife))</f>
        <v>0</v>
      </c>
      <c r="AO367" s="164">
        <f>IF(A23stdlife="n/a","n/a",IF(AO$3&gt;(A23stdlife+$E367),(Input!$J$165*(1+rvanilla)^0.5)-SUM($J367:AN367),(Input!$J$165*(1+rvanilla)^0.5)/A23stdlife))</f>
        <v>0</v>
      </c>
      <c r="AP367" s="164">
        <f>IF(A23stdlife="n/a","n/a",IF(AP$3&gt;(A23stdlife+$E367),(Input!$J$165*(1+rvanilla)^0.5)-SUM($J367:AO367),(Input!$J$165*(1+rvanilla)^0.5)/A23stdlife))</f>
        <v>0</v>
      </c>
      <c r="AQ367" s="164">
        <f>IF(A23stdlife="n/a","n/a",IF(AQ$3&gt;(A23stdlife+$E367),(Input!$J$165*(1+rvanilla)^0.5)-SUM($J367:AP367),(Input!$J$165*(1+rvanilla)^0.5)/A23stdlife))</f>
        <v>0</v>
      </c>
      <c r="AR367" s="164">
        <f>IF(A23stdlife="n/a","n/a",IF(AR$3&gt;(A23stdlife+$E367),(Input!$J$165*(1+rvanilla)^0.5)-SUM($J367:AQ367),(Input!$J$165*(1+rvanilla)^0.5)/A23stdlife))</f>
        <v>0</v>
      </c>
      <c r="AS367" s="164">
        <f>IF(A23stdlife="n/a","n/a",IF(AS$3&gt;(A23stdlife+$E367),(Input!$J$165*(1+rvanilla)^0.5)-SUM($J367:AR367),(Input!$J$165*(1+rvanilla)^0.5)/A23stdlife))</f>
        <v>0</v>
      </c>
      <c r="AT367" s="164">
        <f>IF(A23stdlife="n/a","n/a",IF(AT$3&gt;(A23stdlife+$E367),(Input!$J$165*(1+rvanilla)^0.5)-SUM($J367:AS367),(Input!$J$165*(1+rvanilla)^0.5)/A23stdlife))</f>
        <v>0</v>
      </c>
      <c r="AU367" s="164">
        <f>IF(A23stdlife="n/a","n/a",IF(AU$3&gt;(A23stdlife+$E367),(Input!$J$165*(1+rvanilla)^0.5)-SUM($J367:AT367),(Input!$J$165*(1+rvanilla)^0.5)/A23stdlife))</f>
        <v>0</v>
      </c>
      <c r="AV367" s="164">
        <f>IF(A23stdlife="n/a","n/a",IF(AV$3&gt;(A23stdlife+$E367),(Input!$J$165*(1+rvanilla)^0.5)-SUM($J367:AU367),(Input!$J$165*(1+rvanilla)^0.5)/A23stdlife))</f>
        <v>0</v>
      </c>
      <c r="AW367" s="164">
        <f>IF(A23stdlife="n/a","n/a",IF(AW$3&gt;(A23stdlife+$E367),(Input!$J$165*(1+rvanilla)^0.5)-SUM($J367:AV367),(Input!$J$165*(1+rvanilla)^0.5)/A23stdlife))</f>
        <v>0</v>
      </c>
      <c r="AX367" s="164">
        <f>IF(A23stdlife="n/a","n/a",IF(AX$3&gt;(A23stdlife+$E367),(Input!$J$165*(1+rvanilla)^0.5)-SUM($J367:AW367),(Input!$J$165*(1+rvanilla)^0.5)/A23stdlife))</f>
        <v>0</v>
      </c>
      <c r="AY367" s="164">
        <f>IF(A23stdlife="n/a","n/a",IF(AY$3&gt;(A23stdlife+$E367),(Input!$J$165*(1+rvanilla)^0.5)-SUM($J367:AX367),(Input!$J$165*(1+rvanilla)^0.5)/A23stdlife))</f>
        <v>0</v>
      </c>
      <c r="AZ367" s="164">
        <f>IF(A23stdlife="n/a","n/a",IF(AZ$3&gt;(A23stdlife+$E367),(Input!$J$165*(1+rvanilla)^0.5)-SUM($J367:AY367),(Input!$J$165*(1+rvanilla)^0.5)/A23stdlife))</f>
        <v>0</v>
      </c>
      <c r="BA367" s="164">
        <f>IF(A23stdlife="n/a","n/a",IF(BA$3&gt;(A23stdlife+$E367),(Input!$J$165*(1+rvanilla)^0.5)-SUM($J367:AZ367),(Input!$J$165*(1+rvanilla)^0.5)/A23stdlife))</f>
        <v>0</v>
      </c>
      <c r="BB367" s="164">
        <f>IF(A23stdlife="n/a","n/a",IF(BB$3&gt;(A23stdlife+$E367),(Input!$J$165*(1+rvanilla)^0.5)-SUM($J367:BA367),(Input!$J$165*(1+rvanilla)^0.5)/A23stdlife))</f>
        <v>0</v>
      </c>
      <c r="BC367" s="164">
        <f>IF(A23stdlife="n/a","n/a",IF(BC$3&gt;(A23stdlife+$E367),(Input!$J$165*(1+rvanilla)^0.5)-SUM($J367:BB367),(Input!$J$165*(1+rvanilla)^0.5)/A23stdlife))</f>
        <v>0</v>
      </c>
      <c r="BD367" s="164">
        <f>IF(A23stdlife="n/a","n/a",IF(BD$3&gt;(A23stdlife+$E367),(Input!$J$165*(1+rvanilla)^0.5)-SUM($J367:BC367),(Input!$J$165*(1+rvanilla)^0.5)/A23stdlife))</f>
        <v>0</v>
      </c>
      <c r="BE367" s="164">
        <f>IF(A23stdlife="n/a","n/a",IF(BE$3&gt;(A23stdlife+$E367),(Input!$J$165*(1+rvanilla)^0.5)-SUM($J367:BD367),(Input!$J$165*(1+rvanilla)^0.5)/A23stdlife))</f>
        <v>0</v>
      </c>
      <c r="BF367" s="164">
        <f>IF(A23stdlife="n/a","n/a",IF(BF$3&gt;(A23stdlife+$E367),(Input!$J$165*(1+rvanilla)^0.5)-SUM($J367:BE367),(Input!$J$165*(1+rvanilla)^0.5)/A23stdlife))</f>
        <v>0</v>
      </c>
      <c r="BG367" s="164">
        <f>IF(A23stdlife="n/a","n/a",IF(BG$3&gt;(A23stdlife+$E367),(Input!$J$165*(1+rvanilla)^0.5)-SUM($J367:BF367),(Input!$J$165*(1+rvanilla)^0.5)/A23stdlife))</f>
        <v>0</v>
      </c>
      <c r="BH367" s="164">
        <f>IF(A23stdlife="n/a","n/a",IF(BH$3&gt;(A23stdlife+$E367),(Input!$J$165*(1+rvanilla)^0.5)-SUM($J367:BG367),(Input!$J$165*(1+rvanilla)^0.5)/A23stdlife))</f>
        <v>0</v>
      </c>
      <c r="BI367" s="164">
        <f>IF(A23stdlife="n/a","n/a",IF(BI$3&gt;(A23stdlife+$E367),(Input!$J$165*(1+rvanilla)^0.5)-SUM($J367:BH367),(Input!$J$165*(1+rvanilla)^0.5)/A23stdlife))</f>
        <v>0</v>
      </c>
      <c r="BJ367" s="18"/>
      <c r="BK367" s="18"/>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idden="1" outlineLevel="2">
      <c r="A368" s="18"/>
      <c r="B368" s="18"/>
      <c r="C368" s="36"/>
      <c r="D368" s="479"/>
      <c r="E368" s="283">
        <v>5</v>
      </c>
      <c r="F368" s="38"/>
      <c r="G368" s="391"/>
      <c r="H368" s="308"/>
      <c r="I368" s="308"/>
      <c r="J368" s="308"/>
      <c r="K368" s="307"/>
      <c r="L368" s="164">
        <f>IF(A23stdlife="n/a","n/a",IF(L$3&gt;(A23stdlife+$E368),(Input!$K$165*(1+rvanilla)^0.5)-SUM($K368:K368),(Input!$K$165*(1+rvanilla)^0.5)/A23stdlife))</f>
        <v>0</v>
      </c>
      <c r="M368" s="164">
        <f>IF(A23stdlife="n/a","n/a",IF(M$3&gt;(A23stdlife+$E368),(Input!$K$165*(1+rvanilla)^0.5)-SUM($K368:L368),(Input!$K$165*(1+rvanilla)^0.5)/A23stdlife))</f>
        <v>0</v>
      </c>
      <c r="N368" s="164">
        <f>IF(A23stdlife="n/a","n/a",IF(N$3&gt;(A23stdlife+$E368),(Input!$K$165*(1+rvanilla)^0.5)-SUM($K368:M368),(Input!$K$165*(1+rvanilla)^0.5)/A23stdlife))</f>
        <v>0</v>
      </c>
      <c r="O368" s="164">
        <f>IF(A23stdlife="n/a","n/a",IF(O$3&gt;(A23stdlife+$E368),(Input!$K$165*(1+rvanilla)^0.5)-SUM($K368:N368),(Input!$K$165*(1+rvanilla)^0.5)/A23stdlife))</f>
        <v>0</v>
      </c>
      <c r="P368" s="164">
        <f>IF(A23stdlife="n/a","n/a",IF(P$3&gt;(A23stdlife+$E368),(Input!$K$165*(1+rvanilla)^0.5)-SUM($K368:O368),(Input!$K$165*(1+rvanilla)^0.5)/A23stdlife))</f>
        <v>0</v>
      </c>
      <c r="Q368" s="164">
        <f>IF(A23stdlife="n/a","n/a",IF(Q$3&gt;(A23stdlife+$E368),(Input!$K$165*(1+rvanilla)^0.5)-SUM($K368:P368),(Input!$K$165*(1+rvanilla)^0.5)/A23stdlife))</f>
        <v>0</v>
      </c>
      <c r="R368" s="164">
        <f>IF(A23stdlife="n/a","n/a",IF(R$3&gt;(A23stdlife+$E368),(Input!$K$165*(1+rvanilla)^0.5)-SUM($K368:Q368),(Input!$K$165*(1+rvanilla)^0.5)/A23stdlife))</f>
        <v>0</v>
      </c>
      <c r="S368" s="164">
        <f>IF(A23stdlife="n/a","n/a",IF(S$3&gt;(A23stdlife+$E368),(Input!$K$165*(1+rvanilla)^0.5)-SUM($K368:R368),(Input!$K$165*(1+rvanilla)^0.5)/A23stdlife))</f>
        <v>0</v>
      </c>
      <c r="T368" s="164">
        <f>IF(A23stdlife="n/a","n/a",IF(T$3&gt;(A23stdlife+$E368),(Input!$K$165*(1+rvanilla)^0.5)-SUM($K368:S368),(Input!$K$165*(1+rvanilla)^0.5)/A23stdlife))</f>
        <v>0</v>
      </c>
      <c r="U368" s="164">
        <f>IF(A23stdlife="n/a","n/a",IF(U$3&gt;(A23stdlife+$E368),(Input!$K$165*(1+rvanilla)^0.5)-SUM($K368:T368),(Input!$K$165*(1+rvanilla)^0.5)/A23stdlife))</f>
        <v>0</v>
      </c>
      <c r="V368" s="164">
        <f>IF(A23stdlife="n/a","n/a",IF(V$3&gt;(A23stdlife+$E368),(Input!$K$165*(1+rvanilla)^0.5)-SUM($K368:U368),(Input!$K$165*(1+rvanilla)^0.5)/A23stdlife))</f>
        <v>0</v>
      </c>
      <c r="W368" s="164">
        <f>IF(A23stdlife="n/a","n/a",IF(W$3&gt;(A23stdlife+$E368),(Input!$K$165*(1+rvanilla)^0.5)-SUM($K368:V368),(Input!$K$165*(1+rvanilla)^0.5)/A23stdlife))</f>
        <v>0</v>
      </c>
      <c r="X368" s="164">
        <f>IF(A23stdlife="n/a","n/a",IF(X$3&gt;(A23stdlife+$E368),(Input!$K$165*(1+rvanilla)^0.5)-SUM($K368:W368),(Input!$K$165*(1+rvanilla)^0.5)/A23stdlife))</f>
        <v>0</v>
      </c>
      <c r="Y368" s="164">
        <f>IF(A23stdlife="n/a","n/a",IF(Y$3&gt;(A23stdlife+$E368),(Input!$K$165*(1+rvanilla)^0.5)-SUM($K368:X368),(Input!$K$165*(1+rvanilla)^0.5)/A23stdlife))</f>
        <v>0</v>
      </c>
      <c r="Z368" s="164">
        <f>IF(A23stdlife="n/a","n/a",IF(Z$3&gt;(A23stdlife+$E368),(Input!$K$165*(1+rvanilla)^0.5)-SUM($K368:Y368),(Input!$K$165*(1+rvanilla)^0.5)/A23stdlife))</f>
        <v>0</v>
      </c>
      <c r="AA368" s="164">
        <f>IF(A23stdlife="n/a","n/a",IF(AA$3&gt;(A23stdlife+$E368),(Input!$K$165*(1+rvanilla)^0.5)-SUM($K368:Z368),(Input!$K$165*(1+rvanilla)^0.5)/A23stdlife))</f>
        <v>0</v>
      </c>
      <c r="AB368" s="164">
        <f>IF(A23stdlife="n/a","n/a",IF(AB$3&gt;(A23stdlife+$E368),(Input!$K$165*(1+rvanilla)^0.5)-SUM($K368:AA368),(Input!$K$165*(1+rvanilla)^0.5)/A23stdlife))</f>
        <v>0</v>
      </c>
      <c r="AC368" s="164">
        <f>IF(A23stdlife="n/a","n/a",IF(AC$3&gt;(A23stdlife+$E368),(Input!$K$165*(1+rvanilla)^0.5)-SUM($K368:AB368),(Input!$K$165*(1+rvanilla)^0.5)/A23stdlife))</f>
        <v>0</v>
      </c>
      <c r="AD368" s="164">
        <f>IF(A23stdlife="n/a","n/a",IF(AD$3&gt;(A23stdlife+$E368),(Input!$K$165*(1+rvanilla)^0.5)-SUM($K368:AC368),(Input!$K$165*(1+rvanilla)^0.5)/A23stdlife))</f>
        <v>0</v>
      </c>
      <c r="AE368" s="164">
        <f>IF(A23stdlife="n/a","n/a",IF(AE$3&gt;(A23stdlife+$E368),(Input!$K$165*(1+rvanilla)^0.5)-SUM($K368:AD368),(Input!$K$165*(1+rvanilla)^0.5)/A23stdlife))</f>
        <v>0</v>
      </c>
      <c r="AF368" s="164">
        <f>IF(A23stdlife="n/a","n/a",IF(AF$3&gt;(A23stdlife+$E368),(Input!$K$165*(1+rvanilla)^0.5)-SUM($K368:AE368),(Input!$K$165*(1+rvanilla)^0.5)/A23stdlife))</f>
        <v>0</v>
      </c>
      <c r="AG368" s="164">
        <f>IF(A23stdlife="n/a","n/a",IF(AG$3&gt;(A23stdlife+$E368),(Input!$K$165*(1+rvanilla)^0.5)-SUM($K368:AF368),(Input!$K$165*(1+rvanilla)^0.5)/A23stdlife))</f>
        <v>0</v>
      </c>
      <c r="AH368" s="164">
        <f>IF(A23stdlife="n/a","n/a",IF(AH$3&gt;(A23stdlife+$E368),(Input!$K$165*(1+rvanilla)^0.5)-SUM($K368:AG368),(Input!$K$165*(1+rvanilla)^0.5)/A23stdlife))</f>
        <v>0</v>
      </c>
      <c r="AI368" s="164">
        <f>IF(A23stdlife="n/a","n/a",IF(AI$3&gt;(A23stdlife+$E368),(Input!$K$165*(1+rvanilla)^0.5)-SUM($K368:AH368),(Input!$K$165*(1+rvanilla)^0.5)/A23stdlife))</f>
        <v>0</v>
      </c>
      <c r="AJ368" s="164">
        <f>IF(A23stdlife="n/a","n/a",IF(AJ$3&gt;(A23stdlife+$E368),(Input!$K$165*(1+rvanilla)^0.5)-SUM($K368:AI368),(Input!$K$165*(1+rvanilla)^0.5)/A23stdlife))</f>
        <v>0</v>
      </c>
      <c r="AK368" s="164">
        <f>IF(A23stdlife="n/a","n/a",IF(AK$3&gt;(A23stdlife+$E368),(Input!$K$165*(1+rvanilla)^0.5)-SUM($K368:AJ368),(Input!$K$165*(1+rvanilla)^0.5)/A23stdlife))</f>
        <v>0</v>
      </c>
      <c r="AL368" s="164">
        <f>IF(A23stdlife="n/a","n/a",IF(AL$3&gt;(A23stdlife+$E368),(Input!$K$165*(1+rvanilla)^0.5)-SUM($K368:AK368),(Input!$K$165*(1+rvanilla)^0.5)/A23stdlife))</f>
        <v>0</v>
      </c>
      <c r="AM368" s="164">
        <f>IF(A23stdlife="n/a","n/a",IF(AM$3&gt;(A23stdlife+$E368),(Input!$K$165*(1+rvanilla)^0.5)-SUM($K368:AL368),(Input!$K$165*(1+rvanilla)^0.5)/A23stdlife))</f>
        <v>0</v>
      </c>
      <c r="AN368" s="164">
        <f>IF(A23stdlife="n/a","n/a",IF(AN$3&gt;(A23stdlife+$E368),(Input!$K$165*(1+rvanilla)^0.5)-SUM($K368:AM368),(Input!$K$165*(1+rvanilla)^0.5)/A23stdlife))</f>
        <v>0</v>
      </c>
      <c r="AO368" s="164">
        <f>IF(A23stdlife="n/a","n/a",IF(AO$3&gt;(A23stdlife+$E368),(Input!$K$165*(1+rvanilla)^0.5)-SUM($K368:AN368),(Input!$K$165*(1+rvanilla)^0.5)/A23stdlife))</f>
        <v>0</v>
      </c>
      <c r="AP368" s="164">
        <f>IF(A23stdlife="n/a","n/a",IF(AP$3&gt;(A23stdlife+$E368),(Input!$K$165*(1+rvanilla)^0.5)-SUM($K368:AO368),(Input!$K$165*(1+rvanilla)^0.5)/A23stdlife))</f>
        <v>0</v>
      </c>
      <c r="AQ368" s="164">
        <f>IF(A23stdlife="n/a","n/a",IF(AQ$3&gt;(A23stdlife+$E368),(Input!$K$165*(1+rvanilla)^0.5)-SUM($K368:AP368),(Input!$K$165*(1+rvanilla)^0.5)/A23stdlife))</f>
        <v>0</v>
      </c>
      <c r="AR368" s="164">
        <f>IF(A23stdlife="n/a","n/a",IF(AR$3&gt;(A23stdlife+$E368),(Input!$K$165*(1+rvanilla)^0.5)-SUM($K368:AQ368),(Input!$K$165*(1+rvanilla)^0.5)/A23stdlife))</f>
        <v>0</v>
      </c>
      <c r="AS368" s="164">
        <f>IF(A23stdlife="n/a","n/a",IF(AS$3&gt;(A23stdlife+$E368),(Input!$K$165*(1+rvanilla)^0.5)-SUM($K368:AR368),(Input!$K$165*(1+rvanilla)^0.5)/A23stdlife))</f>
        <v>0</v>
      </c>
      <c r="AT368" s="164">
        <f>IF(A23stdlife="n/a","n/a",IF(AT$3&gt;(A23stdlife+$E368),(Input!$K$165*(1+rvanilla)^0.5)-SUM($K368:AS368),(Input!$K$165*(1+rvanilla)^0.5)/A23stdlife))</f>
        <v>0</v>
      </c>
      <c r="AU368" s="164">
        <f>IF(A23stdlife="n/a","n/a",IF(AU$3&gt;(A23stdlife+$E368),(Input!$K$165*(1+rvanilla)^0.5)-SUM($K368:AT368),(Input!$K$165*(1+rvanilla)^0.5)/A23stdlife))</f>
        <v>0</v>
      </c>
      <c r="AV368" s="164">
        <f>IF(A23stdlife="n/a","n/a",IF(AV$3&gt;(A23stdlife+$E368),(Input!$K$165*(1+rvanilla)^0.5)-SUM($K368:AU368),(Input!$K$165*(1+rvanilla)^0.5)/A23stdlife))</f>
        <v>0</v>
      </c>
      <c r="AW368" s="164">
        <f>IF(A23stdlife="n/a","n/a",IF(AW$3&gt;(A23stdlife+$E368),(Input!$K$165*(1+rvanilla)^0.5)-SUM($K368:AV368),(Input!$K$165*(1+rvanilla)^0.5)/A23stdlife))</f>
        <v>0</v>
      </c>
      <c r="AX368" s="164">
        <f>IF(A23stdlife="n/a","n/a",IF(AX$3&gt;(A23stdlife+$E368),(Input!$K$165*(1+rvanilla)^0.5)-SUM($K368:AW368),(Input!$K$165*(1+rvanilla)^0.5)/A23stdlife))</f>
        <v>0</v>
      </c>
      <c r="AY368" s="164">
        <f>IF(A23stdlife="n/a","n/a",IF(AY$3&gt;(A23stdlife+$E368),(Input!$K$165*(1+rvanilla)^0.5)-SUM($K368:AX368),(Input!$K$165*(1+rvanilla)^0.5)/A23stdlife))</f>
        <v>0</v>
      </c>
      <c r="AZ368" s="164">
        <f>IF(A23stdlife="n/a","n/a",IF(AZ$3&gt;(A23stdlife+$E368),(Input!$K$165*(1+rvanilla)^0.5)-SUM($K368:AY368),(Input!$K$165*(1+rvanilla)^0.5)/A23stdlife))</f>
        <v>0</v>
      </c>
      <c r="BA368" s="164">
        <f>IF(A23stdlife="n/a","n/a",IF(BA$3&gt;(A23stdlife+$E368),(Input!$K$165*(1+rvanilla)^0.5)-SUM($K368:AZ368),(Input!$K$165*(1+rvanilla)^0.5)/A23stdlife))</f>
        <v>0</v>
      </c>
      <c r="BB368" s="164">
        <f>IF(A23stdlife="n/a","n/a",IF(BB$3&gt;(A23stdlife+$E368),(Input!$K$165*(1+rvanilla)^0.5)-SUM($K368:BA368),(Input!$K$165*(1+rvanilla)^0.5)/A23stdlife))</f>
        <v>0</v>
      </c>
      <c r="BC368" s="164">
        <f>IF(A23stdlife="n/a","n/a",IF(BC$3&gt;(A23stdlife+$E368),(Input!$K$165*(1+rvanilla)^0.5)-SUM($K368:BB368),(Input!$K$165*(1+rvanilla)^0.5)/A23stdlife))</f>
        <v>0</v>
      </c>
      <c r="BD368" s="164">
        <f>IF(A23stdlife="n/a","n/a",IF(BD$3&gt;(A23stdlife+$E368),(Input!$K$165*(1+rvanilla)^0.5)-SUM($K368:BC368),(Input!$K$165*(1+rvanilla)^0.5)/A23stdlife))</f>
        <v>0</v>
      </c>
      <c r="BE368" s="164">
        <f>IF(A23stdlife="n/a","n/a",IF(BE$3&gt;(A23stdlife+$E368),(Input!$K$165*(1+rvanilla)^0.5)-SUM($K368:BD368),(Input!$K$165*(1+rvanilla)^0.5)/A23stdlife))</f>
        <v>0</v>
      </c>
      <c r="BF368" s="164">
        <f>IF(A23stdlife="n/a","n/a",IF(BF$3&gt;(A23stdlife+$E368),(Input!$K$165*(1+rvanilla)^0.5)-SUM($K368:BE368),(Input!$K$165*(1+rvanilla)^0.5)/A23stdlife))</f>
        <v>0</v>
      </c>
      <c r="BG368" s="164">
        <f>IF(A23stdlife="n/a","n/a",IF(BG$3&gt;(A23stdlife+$E368),(Input!$K$165*(1+rvanilla)^0.5)-SUM($K368:BF368),(Input!$K$165*(1+rvanilla)^0.5)/A23stdlife))</f>
        <v>0</v>
      </c>
      <c r="BH368" s="164">
        <f>IF(A23stdlife="n/a","n/a",IF(BH$3&gt;(A23stdlife+$E368),(Input!$K$165*(1+rvanilla)^0.5)-SUM($K368:BG368),(Input!$K$165*(1+rvanilla)^0.5)/A23stdlife))</f>
        <v>0</v>
      </c>
      <c r="BI368" s="164">
        <f>IF(A23stdlife="n/a","n/a",IF(BI$3&gt;(A23stdlife+$E368),(Input!$K$165*(1+rvanilla)^0.5)-SUM($K368:BH368),(Input!$K$165*(1+rvanilla)^0.5)/A23stdlife))</f>
        <v>0</v>
      </c>
      <c r="BJ368" s="18"/>
      <c r="BK368" s="1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idden="1" outlineLevel="2">
      <c r="A369" s="18"/>
      <c r="B369" s="18"/>
      <c r="C369" s="36"/>
      <c r="D369" s="479"/>
      <c r="E369" s="283">
        <v>6</v>
      </c>
      <c r="F369" s="38"/>
      <c r="G369" s="391"/>
      <c r="H369" s="308"/>
      <c r="I369" s="308"/>
      <c r="J369" s="308"/>
      <c r="K369" s="308"/>
      <c r="L369" s="307"/>
      <c r="M369" s="164">
        <f>IF(A23stdlife="n/a","n/a",IF(M$3&gt;(A23stdlife+$E369),(Input!$L$165*(1+rvanilla)^0.5)-SUM($L369:L369),(Input!$L$165*(1+rvanilla)^0.5)/A23stdlife))</f>
        <v>0</v>
      </c>
      <c r="N369" s="164">
        <f>IF(A23stdlife="n/a","n/a",IF(N$3&gt;(A23stdlife+$E369),(Input!$L$165*(1+rvanilla)^0.5)-SUM($L369:M369),(Input!$L$165*(1+rvanilla)^0.5)/A23stdlife))</f>
        <v>0</v>
      </c>
      <c r="O369" s="164">
        <f>IF(A23stdlife="n/a","n/a",IF(O$3&gt;(A23stdlife+$E369),(Input!$L$165*(1+rvanilla)^0.5)-SUM($L369:N369),(Input!$L$165*(1+rvanilla)^0.5)/A23stdlife))</f>
        <v>0</v>
      </c>
      <c r="P369" s="164">
        <f>IF(A23stdlife="n/a","n/a",IF(P$3&gt;(A23stdlife+$E369),(Input!$L$165*(1+rvanilla)^0.5)-SUM($L369:O369),(Input!$L$165*(1+rvanilla)^0.5)/A23stdlife))</f>
        <v>0</v>
      </c>
      <c r="Q369" s="164">
        <f>IF(A23stdlife="n/a","n/a",IF(Q$3&gt;(A23stdlife+$E369),(Input!$L$165*(1+rvanilla)^0.5)-SUM($L369:P369),(Input!$L$165*(1+rvanilla)^0.5)/A23stdlife))</f>
        <v>0</v>
      </c>
      <c r="R369" s="164">
        <f>IF(A23stdlife="n/a","n/a",IF(R$3&gt;(A23stdlife+$E369),(Input!$L$165*(1+rvanilla)^0.5)-SUM($L369:Q369),(Input!$L$165*(1+rvanilla)^0.5)/A23stdlife))</f>
        <v>0</v>
      </c>
      <c r="S369" s="164">
        <f>IF(A23stdlife="n/a","n/a",IF(S$3&gt;(A23stdlife+$E369),(Input!$L$165*(1+rvanilla)^0.5)-SUM($L369:R369),(Input!$L$165*(1+rvanilla)^0.5)/A23stdlife))</f>
        <v>0</v>
      </c>
      <c r="T369" s="164">
        <f>IF(A23stdlife="n/a","n/a",IF(T$3&gt;(A23stdlife+$E369),(Input!$L$165*(1+rvanilla)^0.5)-SUM($L369:S369),(Input!$L$165*(1+rvanilla)^0.5)/A23stdlife))</f>
        <v>0</v>
      </c>
      <c r="U369" s="164">
        <f>IF(A23stdlife="n/a","n/a",IF(U$3&gt;(A23stdlife+$E369),(Input!$L$165*(1+rvanilla)^0.5)-SUM($L369:T369),(Input!$L$165*(1+rvanilla)^0.5)/A23stdlife))</f>
        <v>0</v>
      </c>
      <c r="V369" s="164">
        <f>IF(A23stdlife="n/a","n/a",IF(V$3&gt;(A23stdlife+$E369),(Input!$L$165*(1+rvanilla)^0.5)-SUM($L369:U369),(Input!$L$165*(1+rvanilla)^0.5)/A23stdlife))</f>
        <v>0</v>
      </c>
      <c r="W369" s="164">
        <f>IF(A23stdlife="n/a","n/a",IF(W$3&gt;(A23stdlife+$E369),(Input!$L$165*(1+rvanilla)^0.5)-SUM($L369:V369),(Input!$L$165*(1+rvanilla)^0.5)/A23stdlife))</f>
        <v>0</v>
      </c>
      <c r="X369" s="164">
        <f>IF(A23stdlife="n/a","n/a",IF(X$3&gt;(A23stdlife+$E369),(Input!$L$165*(1+rvanilla)^0.5)-SUM($L369:W369),(Input!$L$165*(1+rvanilla)^0.5)/A23stdlife))</f>
        <v>0</v>
      </c>
      <c r="Y369" s="164">
        <f>IF(A23stdlife="n/a","n/a",IF(Y$3&gt;(A23stdlife+$E369),(Input!$L$165*(1+rvanilla)^0.5)-SUM($L369:X369),(Input!$L$165*(1+rvanilla)^0.5)/A23stdlife))</f>
        <v>0</v>
      </c>
      <c r="Z369" s="164">
        <f>IF(A23stdlife="n/a","n/a",IF(Z$3&gt;(A23stdlife+$E369),(Input!$L$165*(1+rvanilla)^0.5)-SUM($L369:Y369),(Input!$L$165*(1+rvanilla)^0.5)/A23stdlife))</f>
        <v>0</v>
      </c>
      <c r="AA369" s="164">
        <f>IF(A23stdlife="n/a","n/a",IF(AA$3&gt;(A23stdlife+$E369),(Input!$L$165*(1+rvanilla)^0.5)-SUM($L369:Z369),(Input!$L$165*(1+rvanilla)^0.5)/A23stdlife))</f>
        <v>0</v>
      </c>
      <c r="AB369" s="164">
        <f>IF(A23stdlife="n/a","n/a",IF(AB$3&gt;(A23stdlife+$E369),(Input!$L$165*(1+rvanilla)^0.5)-SUM($L369:AA369),(Input!$L$165*(1+rvanilla)^0.5)/A23stdlife))</f>
        <v>0</v>
      </c>
      <c r="AC369" s="164">
        <f>IF(A23stdlife="n/a","n/a",IF(AC$3&gt;(A23stdlife+$E369),(Input!$L$165*(1+rvanilla)^0.5)-SUM($L369:AB369),(Input!$L$165*(1+rvanilla)^0.5)/A23stdlife))</f>
        <v>0</v>
      </c>
      <c r="AD369" s="164">
        <f>IF(A23stdlife="n/a","n/a",IF(AD$3&gt;(A23stdlife+$E369),(Input!$L$165*(1+rvanilla)^0.5)-SUM($L369:AC369),(Input!$L$165*(1+rvanilla)^0.5)/A23stdlife))</f>
        <v>0</v>
      </c>
      <c r="AE369" s="164">
        <f>IF(A23stdlife="n/a","n/a",IF(AE$3&gt;(A23stdlife+$E369),(Input!$L$165*(1+rvanilla)^0.5)-SUM($L369:AD369),(Input!$L$165*(1+rvanilla)^0.5)/A23stdlife))</f>
        <v>0</v>
      </c>
      <c r="AF369" s="164">
        <f>IF(A23stdlife="n/a","n/a",IF(AF$3&gt;(A23stdlife+$E369),(Input!$L$165*(1+rvanilla)^0.5)-SUM($L369:AE369),(Input!$L$165*(1+rvanilla)^0.5)/A23stdlife))</f>
        <v>0</v>
      </c>
      <c r="AG369" s="164">
        <f>IF(A23stdlife="n/a","n/a",IF(AG$3&gt;(A23stdlife+$E369),(Input!$L$165*(1+rvanilla)^0.5)-SUM($L369:AF369),(Input!$L$165*(1+rvanilla)^0.5)/A23stdlife))</f>
        <v>0</v>
      </c>
      <c r="AH369" s="164">
        <f>IF(A23stdlife="n/a","n/a",IF(AH$3&gt;(A23stdlife+$E369),(Input!$L$165*(1+rvanilla)^0.5)-SUM($L369:AG369),(Input!$L$165*(1+rvanilla)^0.5)/A23stdlife))</f>
        <v>0</v>
      </c>
      <c r="AI369" s="164">
        <f>IF(A23stdlife="n/a","n/a",IF(AI$3&gt;(A23stdlife+$E369),(Input!$L$165*(1+rvanilla)^0.5)-SUM($L369:AH369),(Input!$L$165*(1+rvanilla)^0.5)/A23stdlife))</f>
        <v>0</v>
      </c>
      <c r="AJ369" s="164">
        <f>IF(A23stdlife="n/a","n/a",IF(AJ$3&gt;(A23stdlife+$E369),(Input!$L$165*(1+rvanilla)^0.5)-SUM($L369:AI369),(Input!$L$165*(1+rvanilla)^0.5)/A23stdlife))</f>
        <v>0</v>
      </c>
      <c r="AK369" s="164">
        <f>IF(A23stdlife="n/a","n/a",IF(AK$3&gt;(A23stdlife+$E369),(Input!$L$165*(1+rvanilla)^0.5)-SUM($L369:AJ369),(Input!$L$165*(1+rvanilla)^0.5)/A23stdlife))</f>
        <v>0</v>
      </c>
      <c r="AL369" s="164">
        <f>IF(A23stdlife="n/a","n/a",IF(AL$3&gt;(A23stdlife+$E369),(Input!$L$165*(1+rvanilla)^0.5)-SUM($L369:AK369),(Input!$L$165*(1+rvanilla)^0.5)/A23stdlife))</f>
        <v>0</v>
      </c>
      <c r="AM369" s="164">
        <f>IF(A23stdlife="n/a","n/a",IF(AM$3&gt;(A23stdlife+$E369),(Input!$L$165*(1+rvanilla)^0.5)-SUM($L369:AL369),(Input!$L$165*(1+rvanilla)^0.5)/A23stdlife))</f>
        <v>0</v>
      </c>
      <c r="AN369" s="164">
        <f>IF(A23stdlife="n/a","n/a",IF(AN$3&gt;(A23stdlife+$E369),(Input!$L$165*(1+rvanilla)^0.5)-SUM($L369:AM369),(Input!$L$165*(1+rvanilla)^0.5)/A23stdlife))</f>
        <v>0</v>
      </c>
      <c r="AO369" s="164">
        <f>IF(A23stdlife="n/a","n/a",IF(AO$3&gt;(A23stdlife+$E369),(Input!$L$165*(1+rvanilla)^0.5)-SUM($L369:AN369),(Input!$L$165*(1+rvanilla)^0.5)/A23stdlife))</f>
        <v>0</v>
      </c>
      <c r="AP369" s="164">
        <f>IF(A23stdlife="n/a","n/a",IF(AP$3&gt;(A23stdlife+$E369),(Input!$L$165*(1+rvanilla)^0.5)-SUM($L369:AO369),(Input!$L$165*(1+rvanilla)^0.5)/A23stdlife))</f>
        <v>0</v>
      </c>
      <c r="AQ369" s="164">
        <f>IF(A23stdlife="n/a","n/a",IF(AQ$3&gt;(A23stdlife+$E369),(Input!$L$165*(1+rvanilla)^0.5)-SUM($L369:AP369),(Input!$L$165*(1+rvanilla)^0.5)/A23stdlife))</f>
        <v>0</v>
      </c>
      <c r="AR369" s="164">
        <f>IF(A23stdlife="n/a","n/a",IF(AR$3&gt;(A23stdlife+$E369),(Input!$L$165*(1+rvanilla)^0.5)-SUM($L369:AQ369),(Input!$L$165*(1+rvanilla)^0.5)/A23stdlife))</f>
        <v>0</v>
      </c>
      <c r="AS369" s="164">
        <f>IF(A23stdlife="n/a","n/a",IF(AS$3&gt;(A23stdlife+$E369),(Input!$L$165*(1+rvanilla)^0.5)-SUM($L369:AR369),(Input!$L$165*(1+rvanilla)^0.5)/A23stdlife))</f>
        <v>0</v>
      </c>
      <c r="AT369" s="164">
        <f>IF(A23stdlife="n/a","n/a",IF(AT$3&gt;(A23stdlife+$E369),(Input!$L$165*(1+rvanilla)^0.5)-SUM($L369:AS369),(Input!$L$165*(1+rvanilla)^0.5)/A23stdlife))</f>
        <v>0</v>
      </c>
      <c r="AU369" s="164">
        <f>IF(A23stdlife="n/a","n/a",IF(AU$3&gt;(A23stdlife+$E369),(Input!$L$165*(1+rvanilla)^0.5)-SUM($L369:AT369),(Input!$L$165*(1+rvanilla)^0.5)/A23stdlife))</f>
        <v>0</v>
      </c>
      <c r="AV369" s="164">
        <f>IF(A23stdlife="n/a","n/a",IF(AV$3&gt;(A23stdlife+$E369),(Input!$L$165*(1+rvanilla)^0.5)-SUM($L369:AU369),(Input!$L$165*(1+rvanilla)^0.5)/A23stdlife))</f>
        <v>0</v>
      </c>
      <c r="AW369" s="164">
        <f>IF(A23stdlife="n/a","n/a",IF(AW$3&gt;(A23stdlife+$E369),(Input!$L$165*(1+rvanilla)^0.5)-SUM($L369:AV369),(Input!$L$165*(1+rvanilla)^0.5)/A23stdlife))</f>
        <v>0</v>
      </c>
      <c r="AX369" s="164">
        <f>IF(A23stdlife="n/a","n/a",IF(AX$3&gt;(A23stdlife+$E369),(Input!$L$165*(1+rvanilla)^0.5)-SUM($L369:AW369),(Input!$L$165*(1+rvanilla)^0.5)/A23stdlife))</f>
        <v>0</v>
      </c>
      <c r="AY369" s="164">
        <f>IF(A23stdlife="n/a","n/a",IF(AY$3&gt;(A23stdlife+$E369),(Input!$L$165*(1+rvanilla)^0.5)-SUM($L369:AX369),(Input!$L$165*(1+rvanilla)^0.5)/A23stdlife))</f>
        <v>0</v>
      </c>
      <c r="AZ369" s="164">
        <f>IF(A23stdlife="n/a","n/a",IF(AZ$3&gt;(A23stdlife+$E369),(Input!$L$165*(1+rvanilla)^0.5)-SUM($L369:AY369),(Input!$L$165*(1+rvanilla)^0.5)/A23stdlife))</f>
        <v>0</v>
      </c>
      <c r="BA369" s="164">
        <f>IF(A23stdlife="n/a","n/a",IF(BA$3&gt;(A23stdlife+$E369),(Input!$L$165*(1+rvanilla)^0.5)-SUM($L369:AZ369),(Input!$L$165*(1+rvanilla)^0.5)/A23stdlife))</f>
        <v>0</v>
      </c>
      <c r="BB369" s="164">
        <f>IF(A23stdlife="n/a","n/a",IF(BB$3&gt;(A23stdlife+$E369),(Input!$L$165*(1+rvanilla)^0.5)-SUM($L369:BA369),(Input!$L$165*(1+rvanilla)^0.5)/A23stdlife))</f>
        <v>0</v>
      </c>
      <c r="BC369" s="164">
        <f>IF(A23stdlife="n/a","n/a",IF(BC$3&gt;(A23stdlife+$E369),(Input!$L$165*(1+rvanilla)^0.5)-SUM($L369:BB369),(Input!$L$165*(1+rvanilla)^0.5)/A23stdlife))</f>
        <v>0</v>
      </c>
      <c r="BD369" s="164">
        <f>IF(A23stdlife="n/a","n/a",IF(BD$3&gt;(A23stdlife+$E369),(Input!$L$165*(1+rvanilla)^0.5)-SUM($L369:BC369),(Input!$L$165*(1+rvanilla)^0.5)/A23stdlife))</f>
        <v>0</v>
      </c>
      <c r="BE369" s="164">
        <f>IF(A23stdlife="n/a","n/a",IF(BE$3&gt;(A23stdlife+$E369),(Input!$L$165*(1+rvanilla)^0.5)-SUM($L369:BD369),(Input!$L$165*(1+rvanilla)^0.5)/A23stdlife))</f>
        <v>0</v>
      </c>
      <c r="BF369" s="164">
        <f>IF(A23stdlife="n/a","n/a",IF(BF$3&gt;(A23stdlife+$E369),(Input!$L$165*(1+rvanilla)^0.5)-SUM($L369:BE369),(Input!$L$165*(1+rvanilla)^0.5)/A23stdlife))</f>
        <v>0</v>
      </c>
      <c r="BG369" s="164">
        <f>IF(A23stdlife="n/a","n/a",IF(BG$3&gt;(A23stdlife+$E369),(Input!$L$165*(1+rvanilla)^0.5)-SUM($L369:BF369),(Input!$L$165*(1+rvanilla)^0.5)/A23stdlife))</f>
        <v>0</v>
      </c>
      <c r="BH369" s="164">
        <f>IF(A23stdlife="n/a","n/a",IF(BH$3&gt;(A23stdlife+$E369),(Input!$L$165*(1+rvanilla)^0.5)-SUM($L369:BG369),(Input!$L$165*(1+rvanilla)^0.5)/A23stdlife))</f>
        <v>0</v>
      </c>
      <c r="BI369" s="164">
        <f>IF(A23stdlife="n/a","n/a",IF(BI$3&gt;(A23stdlife+$E369),(Input!$L$165*(1+rvanilla)^0.5)-SUM($L369:BH369),(Input!$L$165*(1+rvanilla)^0.5)/A23stdlife))</f>
        <v>0</v>
      </c>
      <c r="BJ369" s="18"/>
      <c r="BK369" s="18"/>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idden="1" outlineLevel="2">
      <c r="A370" s="18"/>
      <c r="B370" s="18"/>
      <c r="C370" s="36"/>
      <c r="D370" s="479"/>
      <c r="E370" s="283">
        <v>7</v>
      </c>
      <c r="F370" s="38"/>
      <c r="G370" s="391"/>
      <c r="H370" s="308"/>
      <c r="I370" s="308"/>
      <c r="J370" s="308"/>
      <c r="K370" s="308"/>
      <c r="L370" s="308"/>
      <c r="M370" s="307"/>
      <c r="N370" s="164">
        <f>IF(A23stdlife="n/a","n/a",IF(N$3&gt;(A23stdlife+$E370),(Input!$M$165*(1+rvanilla)^0.5)-SUM($M370:M370),(Input!$M$165*(1+rvanilla)^0.5)/A23stdlife))</f>
        <v>0</v>
      </c>
      <c r="O370" s="164">
        <f>IF(A23stdlife="n/a","n/a",IF(O$3&gt;(A23stdlife+$E370),(Input!$M$165*(1+rvanilla)^0.5)-SUM($M370:N370),(Input!$M$165*(1+rvanilla)^0.5)/A23stdlife))</f>
        <v>0</v>
      </c>
      <c r="P370" s="164">
        <f>IF(A23stdlife="n/a","n/a",IF(P$3&gt;(A23stdlife+$E370),(Input!$M$165*(1+rvanilla)^0.5)-SUM($M370:O370),(Input!$M$165*(1+rvanilla)^0.5)/A23stdlife))</f>
        <v>0</v>
      </c>
      <c r="Q370" s="164">
        <f>IF(A23stdlife="n/a","n/a",IF(Q$3&gt;(A23stdlife+$E370),(Input!$M$165*(1+rvanilla)^0.5)-SUM($M370:P370),(Input!$M$165*(1+rvanilla)^0.5)/A23stdlife))</f>
        <v>0</v>
      </c>
      <c r="R370" s="164">
        <f>IF(A23stdlife="n/a","n/a",IF(R$3&gt;(A23stdlife+$E370),(Input!$M$165*(1+rvanilla)^0.5)-SUM($M370:Q370),(Input!$M$165*(1+rvanilla)^0.5)/A23stdlife))</f>
        <v>0</v>
      </c>
      <c r="S370" s="164">
        <f>IF(A23stdlife="n/a","n/a",IF(S$3&gt;(A23stdlife+$E370),(Input!$M$165*(1+rvanilla)^0.5)-SUM($M370:R370),(Input!$M$165*(1+rvanilla)^0.5)/A23stdlife))</f>
        <v>0</v>
      </c>
      <c r="T370" s="164">
        <f>IF(A23stdlife="n/a","n/a",IF(T$3&gt;(A23stdlife+$E370),(Input!$M$165*(1+rvanilla)^0.5)-SUM($M370:S370),(Input!$M$165*(1+rvanilla)^0.5)/A23stdlife))</f>
        <v>0</v>
      </c>
      <c r="U370" s="164">
        <f>IF(A23stdlife="n/a","n/a",IF(U$3&gt;(A23stdlife+$E370),(Input!$M$165*(1+rvanilla)^0.5)-SUM($M370:T370),(Input!$M$165*(1+rvanilla)^0.5)/A23stdlife))</f>
        <v>0</v>
      </c>
      <c r="V370" s="164">
        <f>IF(A23stdlife="n/a","n/a",IF(V$3&gt;(A23stdlife+$E370),(Input!$M$165*(1+rvanilla)^0.5)-SUM($M370:U370),(Input!$M$165*(1+rvanilla)^0.5)/A23stdlife))</f>
        <v>0</v>
      </c>
      <c r="W370" s="164">
        <f>IF(A23stdlife="n/a","n/a",IF(W$3&gt;(A23stdlife+$E370),(Input!$M$165*(1+rvanilla)^0.5)-SUM($M370:V370),(Input!$M$165*(1+rvanilla)^0.5)/A23stdlife))</f>
        <v>0</v>
      </c>
      <c r="X370" s="164">
        <f>IF(A23stdlife="n/a","n/a",IF(X$3&gt;(A23stdlife+$E370),(Input!$M$165*(1+rvanilla)^0.5)-SUM($M370:W370),(Input!$M$165*(1+rvanilla)^0.5)/A23stdlife))</f>
        <v>0</v>
      </c>
      <c r="Y370" s="164">
        <f>IF(A23stdlife="n/a","n/a",IF(Y$3&gt;(A23stdlife+$E370),(Input!$M$165*(1+rvanilla)^0.5)-SUM($M370:X370),(Input!$M$165*(1+rvanilla)^0.5)/A23stdlife))</f>
        <v>0</v>
      </c>
      <c r="Z370" s="164">
        <f>IF(A23stdlife="n/a","n/a",IF(Z$3&gt;(A23stdlife+$E370),(Input!$M$165*(1+rvanilla)^0.5)-SUM($M370:Y370),(Input!$M$165*(1+rvanilla)^0.5)/A23stdlife))</f>
        <v>0</v>
      </c>
      <c r="AA370" s="164">
        <f>IF(A23stdlife="n/a","n/a",IF(AA$3&gt;(A23stdlife+$E370),(Input!$M$165*(1+rvanilla)^0.5)-SUM($M370:Z370),(Input!$M$165*(1+rvanilla)^0.5)/A23stdlife))</f>
        <v>0</v>
      </c>
      <c r="AB370" s="164">
        <f>IF(A23stdlife="n/a","n/a",IF(AB$3&gt;(A23stdlife+$E370),(Input!$M$165*(1+rvanilla)^0.5)-SUM($M370:AA370),(Input!$M$165*(1+rvanilla)^0.5)/A23stdlife))</f>
        <v>0</v>
      </c>
      <c r="AC370" s="164">
        <f>IF(A23stdlife="n/a","n/a",IF(AC$3&gt;(A23stdlife+$E370),(Input!$M$165*(1+rvanilla)^0.5)-SUM($M370:AB370),(Input!$M$165*(1+rvanilla)^0.5)/A23stdlife))</f>
        <v>0</v>
      </c>
      <c r="AD370" s="164">
        <f>IF(A23stdlife="n/a","n/a",IF(AD$3&gt;(A23stdlife+$E370),(Input!$M$165*(1+rvanilla)^0.5)-SUM($M370:AC370),(Input!$M$165*(1+rvanilla)^0.5)/A23stdlife))</f>
        <v>0</v>
      </c>
      <c r="AE370" s="164">
        <f>IF(A23stdlife="n/a","n/a",IF(AE$3&gt;(A23stdlife+$E370),(Input!$M$165*(1+rvanilla)^0.5)-SUM($M370:AD370),(Input!$M$165*(1+rvanilla)^0.5)/A23stdlife))</f>
        <v>0</v>
      </c>
      <c r="AF370" s="164">
        <f>IF(A23stdlife="n/a","n/a",IF(AF$3&gt;(A23stdlife+$E370),(Input!$M$165*(1+rvanilla)^0.5)-SUM($M370:AE370),(Input!$M$165*(1+rvanilla)^0.5)/A23stdlife))</f>
        <v>0</v>
      </c>
      <c r="AG370" s="164">
        <f>IF(A23stdlife="n/a","n/a",IF(AG$3&gt;(A23stdlife+$E370),(Input!$M$165*(1+rvanilla)^0.5)-SUM($M370:AF370),(Input!$M$165*(1+rvanilla)^0.5)/A23stdlife))</f>
        <v>0</v>
      </c>
      <c r="AH370" s="164">
        <f>IF(A23stdlife="n/a","n/a",IF(AH$3&gt;(A23stdlife+$E370),(Input!$M$165*(1+rvanilla)^0.5)-SUM($M370:AG370),(Input!$M$165*(1+rvanilla)^0.5)/A23stdlife))</f>
        <v>0</v>
      </c>
      <c r="AI370" s="164">
        <f>IF(A23stdlife="n/a","n/a",IF(AI$3&gt;(A23stdlife+$E370),(Input!$M$165*(1+rvanilla)^0.5)-SUM($M370:AH370),(Input!$M$165*(1+rvanilla)^0.5)/A23stdlife))</f>
        <v>0</v>
      </c>
      <c r="AJ370" s="164">
        <f>IF(A23stdlife="n/a","n/a",IF(AJ$3&gt;(A23stdlife+$E370),(Input!$M$165*(1+rvanilla)^0.5)-SUM($M370:AI370),(Input!$M$165*(1+rvanilla)^0.5)/A23stdlife))</f>
        <v>0</v>
      </c>
      <c r="AK370" s="164">
        <f>IF(A23stdlife="n/a","n/a",IF(AK$3&gt;(A23stdlife+$E370),(Input!$M$165*(1+rvanilla)^0.5)-SUM($M370:AJ370),(Input!$M$165*(1+rvanilla)^0.5)/A23stdlife))</f>
        <v>0</v>
      </c>
      <c r="AL370" s="164">
        <f>IF(A23stdlife="n/a","n/a",IF(AL$3&gt;(A23stdlife+$E370),(Input!$M$165*(1+rvanilla)^0.5)-SUM($M370:AK370),(Input!$M$165*(1+rvanilla)^0.5)/A23stdlife))</f>
        <v>0</v>
      </c>
      <c r="AM370" s="164">
        <f>IF(A23stdlife="n/a","n/a",IF(AM$3&gt;(A23stdlife+$E370),(Input!$M$165*(1+rvanilla)^0.5)-SUM($M370:AL370),(Input!$M$165*(1+rvanilla)^0.5)/A23stdlife))</f>
        <v>0</v>
      </c>
      <c r="AN370" s="164">
        <f>IF(A23stdlife="n/a","n/a",IF(AN$3&gt;(A23stdlife+$E370),(Input!$M$165*(1+rvanilla)^0.5)-SUM($M370:AM370),(Input!$M$165*(1+rvanilla)^0.5)/A23stdlife))</f>
        <v>0</v>
      </c>
      <c r="AO370" s="164">
        <f>IF(A23stdlife="n/a","n/a",IF(AO$3&gt;(A23stdlife+$E370),(Input!$M$165*(1+rvanilla)^0.5)-SUM($M370:AN370),(Input!$M$165*(1+rvanilla)^0.5)/A23stdlife))</f>
        <v>0</v>
      </c>
      <c r="AP370" s="164">
        <f>IF(A23stdlife="n/a","n/a",IF(AP$3&gt;(A23stdlife+$E370),(Input!$M$165*(1+rvanilla)^0.5)-SUM($M370:AO370),(Input!$M$165*(1+rvanilla)^0.5)/A23stdlife))</f>
        <v>0</v>
      </c>
      <c r="AQ370" s="164">
        <f>IF(A23stdlife="n/a","n/a",IF(AQ$3&gt;(A23stdlife+$E370),(Input!$M$165*(1+rvanilla)^0.5)-SUM($M370:AP370),(Input!$M$165*(1+rvanilla)^0.5)/A23stdlife))</f>
        <v>0</v>
      </c>
      <c r="AR370" s="164">
        <f>IF(A23stdlife="n/a","n/a",IF(AR$3&gt;(A23stdlife+$E370),(Input!$M$165*(1+rvanilla)^0.5)-SUM($M370:AQ370),(Input!$M$165*(1+rvanilla)^0.5)/A23stdlife))</f>
        <v>0</v>
      </c>
      <c r="AS370" s="164">
        <f>IF(A23stdlife="n/a","n/a",IF(AS$3&gt;(A23stdlife+$E370),(Input!$M$165*(1+rvanilla)^0.5)-SUM($M370:AR370),(Input!$M$165*(1+rvanilla)^0.5)/A23stdlife))</f>
        <v>0</v>
      </c>
      <c r="AT370" s="164">
        <f>IF(A23stdlife="n/a","n/a",IF(AT$3&gt;(A23stdlife+$E370),(Input!$M$165*(1+rvanilla)^0.5)-SUM($M370:AS370),(Input!$M$165*(1+rvanilla)^0.5)/A23stdlife))</f>
        <v>0</v>
      </c>
      <c r="AU370" s="164">
        <f>IF(A23stdlife="n/a","n/a",IF(AU$3&gt;(A23stdlife+$E370),(Input!$M$165*(1+rvanilla)^0.5)-SUM($M370:AT370),(Input!$M$165*(1+rvanilla)^0.5)/A23stdlife))</f>
        <v>0</v>
      </c>
      <c r="AV370" s="164">
        <f>IF(A23stdlife="n/a","n/a",IF(AV$3&gt;(A23stdlife+$E370),(Input!$M$165*(1+rvanilla)^0.5)-SUM($M370:AU370),(Input!$M$165*(1+rvanilla)^0.5)/A23stdlife))</f>
        <v>0</v>
      </c>
      <c r="AW370" s="164">
        <f>IF(A23stdlife="n/a","n/a",IF(AW$3&gt;(A23stdlife+$E370),(Input!$M$165*(1+rvanilla)^0.5)-SUM($M370:AV370),(Input!$M$165*(1+rvanilla)^0.5)/A23stdlife))</f>
        <v>0</v>
      </c>
      <c r="AX370" s="164">
        <f>IF(A23stdlife="n/a","n/a",IF(AX$3&gt;(A23stdlife+$E370),(Input!$M$165*(1+rvanilla)^0.5)-SUM($M370:AW370),(Input!$M$165*(1+rvanilla)^0.5)/A23stdlife))</f>
        <v>0</v>
      </c>
      <c r="AY370" s="164">
        <f>IF(A23stdlife="n/a","n/a",IF(AY$3&gt;(A23stdlife+$E370),(Input!$M$165*(1+rvanilla)^0.5)-SUM($M370:AX370),(Input!$M$165*(1+rvanilla)^0.5)/A23stdlife))</f>
        <v>0</v>
      </c>
      <c r="AZ370" s="164">
        <f>IF(A23stdlife="n/a","n/a",IF(AZ$3&gt;(A23stdlife+$E370),(Input!$M$165*(1+rvanilla)^0.5)-SUM($M370:AY370),(Input!$M$165*(1+rvanilla)^0.5)/A23stdlife))</f>
        <v>0</v>
      </c>
      <c r="BA370" s="164">
        <f>IF(A23stdlife="n/a","n/a",IF(BA$3&gt;(A23stdlife+$E370),(Input!$M$165*(1+rvanilla)^0.5)-SUM($M370:AZ370),(Input!$M$165*(1+rvanilla)^0.5)/A23stdlife))</f>
        <v>0</v>
      </c>
      <c r="BB370" s="164">
        <f>IF(A23stdlife="n/a","n/a",IF(BB$3&gt;(A23stdlife+$E370),(Input!$M$165*(1+rvanilla)^0.5)-SUM($M370:BA370),(Input!$M$165*(1+rvanilla)^0.5)/A23stdlife))</f>
        <v>0</v>
      </c>
      <c r="BC370" s="164">
        <f>IF(A23stdlife="n/a","n/a",IF(BC$3&gt;(A23stdlife+$E370),(Input!$M$165*(1+rvanilla)^0.5)-SUM($M370:BB370),(Input!$M$165*(1+rvanilla)^0.5)/A23stdlife))</f>
        <v>0</v>
      </c>
      <c r="BD370" s="164">
        <f>IF(A23stdlife="n/a","n/a",IF(BD$3&gt;(A23stdlife+$E370),(Input!$M$165*(1+rvanilla)^0.5)-SUM($M370:BC370),(Input!$M$165*(1+rvanilla)^0.5)/A23stdlife))</f>
        <v>0</v>
      </c>
      <c r="BE370" s="164">
        <f>IF(A23stdlife="n/a","n/a",IF(BE$3&gt;(A23stdlife+$E370),(Input!$M$165*(1+rvanilla)^0.5)-SUM($M370:BD370),(Input!$M$165*(1+rvanilla)^0.5)/A23stdlife))</f>
        <v>0</v>
      </c>
      <c r="BF370" s="164">
        <f>IF(A23stdlife="n/a","n/a",IF(BF$3&gt;(A23stdlife+$E370),(Input!$M$165*(1+rvanilla)^0.5)-SUM($M370:BE370),(Input!$M$165*(1+rvanilla)^0.5)/A23stdlife))</f>
        <v>0</v>
      </c>
      <c r="BG370" s="164">
        <f>IF(A23stdlife="n/a","n/a",IF(BG$3&gt;(A23stdlife+$E370),(Input!$M$165*(1+rvanilla)^0.5)-SUM($M370:BF370),(Input!$M$165*(1+rvanilla)^0.5)/A23stdlife))</f>
        <v>0</v>
      </c>
      <c r="BH370" s="164">
        <f>IF(A23stdlife="n/a","n/a",IF(BH$3&gt;(A23stdlife+$E370),(Input!$M$165*(1+rvanilla)^0.5)-SUM($M370:BG370),(Input!$M$165*(1+rvanilla)^0.5)/A23stdlife))</f>
        <v>0</v>
      </c>
      <c r="BI370" s="164">
        <f>IF(A23stdlife="n/a","n/a",IF(BI$3&gt;(A23stdlife+$E370),(Input!$M$165*(1+rvanilla)^0.5)-SUM($M370:BH370),(Input!$M$165*(1+rvanilla)^0.5)/A23stdlife))</f>
        <v>0</v>
      </c>
      <c r="BJ370" s="18"/>
      <c r="BK370" s="18"/>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idden="1" outlineLevel="2">
      <c r="A371" s="18"/>
      <c r="B371" s="18"/>
      <c r="C371" s="36"/>
      <c r="D371" s="479"/>
      <c r="E371" s="283">
        <v>8</v>
      </c>
      <c r="F371" s="38"/>
      <c r="G371" s="391"/>
      <c r="H371" s="308"/>
      <c r="I371" s="308"/>
      <c r="J371" s="308"/>
      <c r="K371" s="308"/>
      <c r="L371" s="308"/>
      <c r="M371" s="308"/>
      <c r="N371" s="307"/>
      <c r="O371" s="164">
        <f>IF(A23stdlife="n/a","n/a",IF(O$3&gt;(A23stdlife+$E371),(Input!$N$165*(1+rvanilla)^0.5)-SUM($N371:N371),(Input!$N$165*(1+rvanilla)^0.5)/A23stdlife))</f>
        <v>0</v>
      </c>
      <c r="P371" s="164">
        <f>IF(A23stdlife="n/a","n/a",IF(P$3&gt;(A23stdlife+$E371),(Input!$N$165*(1+rvanilla)^0.5)-SUM($N371:O371),(Input!$N$165*(1+rvanilla)^0.5)/A23stdlife))</f>
        <v>0</v>
      </c>
      <c r="Q371" s="164">
        <f>IF(A23stdlife="n/a","n/a",IF(Q$3&gt;(A23stdlife+$E371),(Input!$N$165*(1+rvanilla)^0.5)-SUM($N371:P371),(Input!$N$165*(1+rvanilla)^0.5)/A23stdlife))</f>
        <v>0</v>
      </c>
      <c r="R371" s="164">
        <f>IF(A23stdlife="n/a","n/a",IF(R$3&gt;(A23stdlife+$E371),(Input!$N$165*(1+rvanilla)^0.5)-SUM($N371:Q371),(Input!$N$165*(1+rvanilla)^0.5)/A23stdlife))</f>
        <v>0</v>
      </c>
      <c r="S371" s="164">
        <f>IF(A23stdlife="n/a","n/a",IF(S$3&gt;(A23stdlife+$E371),(Input!$N$165*(1+rvanilla)^0.5)-SUM($N371:R371),(Input!$N$165*(1+rvanilla)^0.5)/A23stdlife))</f>
        <v>0</v>
      </c>
      <c r="T371" s="164">
        <f>IF(A23stdlife="n/a","n/a",IF(T$3&gt;(A23stdlife+$E371),(Input!$N$165*(1+rvanilla)^0.5)-SUM($N371:S371),(Input!$N$165*(1+rvanilla)^0.5)/A23stdlife))</f>
        <v>0</v>
      </c>
      <c r="U371" s="164">
        <f>IF(A23stdlife="n/a","n/a",IF(U$3&gt;(A23stdlife+$E371),(Input!$N$165*(1+rvanilla)^0.5)-SUM($N371:T371),(Input!$N$165*(1+rvanilla)^0.5)/A23stdlife))</f>
        <v>0</v>
      </c>
      <c r="V371" s="164">
        <f>IF(A23stdlife="n/a","n/a",IF(V$3&gt;(A23stdlife+$E371),(Input!$N$165*(1+rvanilla)^0.5)-SUM($N371:U371),(Input!$N$165*(1+rvanilla)^0.5)/A23stdlife))</f>
        <v>0</v>
      </c>
      <c r="W371" s="164">
        <f>IF(A23stdlife="n/a","n/a",IF(W$3&gt;(A23stdlife+$E371),(Input!$N$165*(1+rvanilla)^0.5)-SUM($N371:V371),(Input!$N$165*(1+rvanilla)^0.5)/A23stdlife))</f>
        <v>0</v>
      </c>
      <c r="X371" s="164">
        <f>IF(A23stdlife="n/a","n/a",IF(X$3&gt;(A23stdlife+$E371),(Input!$N$165*(1+rvanilla)^0.5)-SUM($N371:W371),(Input!$N$165*(1+rvanilla)^0.5)/A23stdlife))</f>
        <v>0</v>
      </c>
      <c r="Y371" s="164">
        <f>IF(A23stdlife="n/a","n/a",IF(Y$3&gt;(A23stdlife+$E371),(Input!$N$165*(1+rvanilla)^0.5)-SUM($N371:X371),(Input!$N$165*(1+rvanilla)^0.5)/A23stdlife))</f>
        <v>0</v>
      </c>
      <c r="Z371" s="164">
        <f>IF(A23stdlife="n/a","n/a",IF(Z$3&gt;(A23stdlife+$E371),(Input!$N$165*(1+rvanilla)^0.5)-SUM($N371:Y371),(Input!$N$165*(1+rvanilla)^0.5)/A23stdlife))</f>
        <v>0</v>
      </c>
      <c r="AA371" s="164">
        <f>IF(A23stdlife="n/a","n/a",IF(AA$3&gt;(A23stdlife+$E371),(Input!$N$165*(1+rvanilla)^0.5)-SUM($N371:Z371),(Input!$N$165*(1+rvanilla)^0.5)/A23stdlife))</f>
        <v>0</v>
      </c>
      <c r="AB371" s="164">
        <f>IF(A23stdlife="n/a","n/a",IF(AB$3&gt;(A23stdlife+$E371),(Input!$N$165*(1+rvanilla)^0.5)-SUM($N371:AA371),(Input!$N$165*(1+rvanilla)^0.5)/A23stdlife))</f>
        <v>0</v>
      </c>
      <c r="AC371" s="164">
        <f>IF(A23stdlife="n/a","n/a",IF(AC$3&gt;(A23stdlife+$E371),(Input!$N$165*(1+rvanilla)^0.5)-SUM($N371:AB371),(Input!$N$165*(1+rvanilla)^0.5)/A23stdlife))</f>
        <v>0</v>
      </c>
      <c r="AD371" s="164">
        <f>IF(A23stdlife="n/a","n/a",IF(AD$3&gt;(A23stdlife+$E371),(Input!$N$165*(1+rvanilla)^0.5)-SUM($N371:AC371),(Input!$N$165*(1+rvanilla)^0.5)/A23stdlife))</f>
        <v>0</v>
      </c>
      <c r="AE371" s="164">
        <f>IF(A23stdlife="n/a","n/a",IF(AE$3&gt;(A23stdlife+$E371),(Input!$N$165*(1+rvanilla)^0.5)-SUM($N371:AD371),(Input!$N$165*(1+rvanilla)^0.5)/A23stdlife))</f>
        <v>0</v>
      </c>
      <c r="AF371" s="164">
        <f>IF(A23stdlife="n/a","n/a",IF(AF$3&gt;(A23stdlife+$E371),(Input!$N$165*(1+rvanilla)^0.5)-SUM($N371:AE371),(Input!$N$165*(1+rvanilla)^0.5)/A23stdlife))</f>
        <v>0</v>
      </c>
      <c r="AG371" s="164">
        <f>IF(A23stdlife="n/a","n/a",IF(AG$3&gt;(A23stdlife+$E371),(Input!$N$165*(1+rvanilla)^0.5)-SUM($N371:AF371),(Input!$N$165*(1+rvanilla)^0.5)/A23stdlife))</f>
        <v>0</v>
      </c>
      <c r="AH371" s="164">
        <f>IF(A23stdlife="n/a","n/a",IF(AH$3&gt;(A23stdlife+$E371),(Input!$N$165*(1+rvanilla)^0.5)-SUM($N371:AG371),(Input!$N$165*(1+rvanilla)^0.5)/A23stdlife))</f>
        <v>0</v>
      </c>
      <c r="AI371" s="164">
        <f>IF(A23stdlife="n/a","n/a",IF(AI$3&gt;(A23stdlife+$E371),(Input!$N$165*(1+rvanilla)^0.5)-SUM($N371:AH371),(Input!$N$165*(1+rvanilla)^0.5)/A23stdlife))</f>
        <v>0</v>
      </c>
      <c r="AJ371" s="164">
        <f>IF(A23stdlife="n/a","n/a",IF(AJ$3&gt;(A23stdlife+$E371),(Input!$N$165*(1+rvanilla)^0.5)-SUM($N371:AI371),(Input!$N$165*(1+rvanilla)^0.5)/A23stdlife))</f>
        <v>0</v>
      </c>
      <c r="AK371" s="164">
        <f>IF(A23stdlife="n/a","n/a",IF(AK$3&gt;(A23stdlife+$E371),(Input!$N$165*(1+rvanilla)^0.5)-SUM($N371:AJ371),(Input!$N$165*(1+rvanilla)^0.5)/A23stdlife))</f>
        <v>0</v>
      </c>
      <c r="AL371" s="164">
        <f>IF(A23stdlife="n/a","n/a",IF(AL$3&gt;(A23stdlife+$E371),(Input!$N$165*(1+rvanilla)^0.5)-SUM($N371:AK371),(Input!$N$165*(1+rvanilla)^0.5)/A23stdlife))</f>
        <v>0</v>
      </c>
      <c r="AM371" s="164">
        <f>IF(A23stdlife="n/a","n/a",IF(AM$3&gt;(A23stdlife+$E371),(Input!$N$165*(1+rvanilla)^0.5)-SUM($N371:AL371),(Input!$N$165*(1+rvanilla)^0.5)/A23stdlife))</f>
        <v>0</v>
      </c>
      <c r="AN371" s="164">
        <f>IF(A23stdlife="n/a","n/a",IF(AN$3&gt;(A23stdlife+$E371),(Input!$N$165*(1+rvanilla)^0.5)-SUM($N371:AM371),(Input!$N$165*(1+rvanilla)^0.5)/A23stdlife))</f>
        <v>0</v>
      </c>
      <c r="AO371" s="164">
        <f>IF(A23stdlife="n/a","n/a",IF(AO$3&gt;(A23stdlife+$E371),(Input!$N$165*(1+rvanilla)^0.5)-SUM($N371:AN371),(Input!$N$165*(1+rvanilla)^0.5)/A23stdlife))</f>
        <v>0</v>
      </c>
      <c r="AP371" s="164">
        <f>IF(A23stdlife="n/a","n/a",IF(AP$3&gt;(A23stdlife+$E371),(Input!$N$165*(1+rvanilla)^0.5)-SUM($N371:AO371),(Input!$N$165*(1+rvanilla)^0.5)/A23stdlife))</f>
        <v>0</v>
      </c>
      <c r="AQ371" s="164">
        <f>IF(A23stdlife="n/a","n/a",IF(AQ$3&gt;(A23stdlife+$E371),(Input!$N$165*(1+rvanilla)^0.5)-SUM($N371:AP371),(Input!$N$165*(1+rvanilla)^0.5)/A23stdlife))</f>
        <v>0</v>
      </c>
      <c r="AR371" s="164">
        <f>IF(A23stdlife="n/a","n/a",IF(AR$3&gt;(A23stdlife+$E371),(Input!$N$165*(1+rvanilla)^0.5)-SUM($N371:AQ371),(Input!$N$165*(1+rvanilla)^0.5)/A23stdlife))</f>
        <v>0</v>
      </c>
      <c r="AS371" s="164">
        <f>IF(A23stdlife="n/a","n/a",IF(AS$3&gt;(A23stdlife+$E371),(Input!$N$165*(1+rvanilla)^0.5)-SUM($N371:AR371),(Input!$N$165*(1+rvanilla)^0.5)/A23stdlife))</f>
        <v>0</v>
      </c>
      <c r="AT371" s="164">
        <f>IF(A23stdlife="n/a","n/a",IF(AT$3&gt;(A23stdlife+$E371),(Input!$N$165*(1+rvanilla)^0.5)-SUM($N371:AS371),(Input!$N$165*(1+rvanilla)^0.5)/A23stdlife))</f>
        <v>0</v>
      </c>
      <c r="AU371" s="164">
        <f>IF(A23stdlife="n/a","n/a",IF(AU$3&gt;(A23stdlife+$E371),(Input!$N$165*(1+rvanilla)^0.5)-SUM($N371:AT371),(Input!$N$165*(1+rvanilla)^0.5)/A23stdlife))</f>
        <v>0</v>
      </c>
      <c r="AV371" s="164">
        <f>IF(A23stdlife="n/a","n/a",IF(AV$3&gt;(A23stdlife+$E371),(Input!$N$165*(1+rvanilla)^0.5)-SUM($N371:AU371),(Input!$N$165*(1+rvanilla)^0.5)/A23stdlife))</f>
        <v>0</v>
      </c>
      <c r="AW371" s="164">
        <f>IF(A23stdlife="n/a","n/a",IF(AW$3&gt;(A23stdlife+$E371),(Input!$N$165*(1+rvanilla)^0.5)-SUM($N371:AV371),(Input!$N$165*(1+rvanilla)^0.5)/A23stdlife))</f>
        <v>0</v>
      </c>
      <c r="AX371" s="164">
        <f>IF(A23stdlife="n/a","n/a",IF(AX$3&gt;(A23stdlife+$E371),(Input!$N$165*(1+rvanilla)^0.5)-SUM($N371:AW371),(Input!$N$165*(1+rvanilla)^0.5)/A23stdlife))</f>
        <v>0</v>
      </c>
      <c r="AY371" s="164">
        <f>IF(A23stdlife="n/a","n/a",IF(AY$3&gt;(A23stdlife+$E371),(Input!$N$165*(1+rvanilla)^0.5)-SUM($N371:AX371),(Input!$N$165*(1+rvanilla)^0.5)/A23stdlife))</f>
        <v>0</v>
      </c>
      <c r="AZ371" s="164">
        <f>IF(A23stdlife="n/a","n/a",IF(AZ$3&gt;(A23stdlife+$E371),(Input!$N$165*(1+rvanilla)^0.5)-SUM($N371:AY371),(Input!$N$165*(1+rvanilla)^0.5)/A23stdlife))</f>
        <v>0</v>
      </c>
      <c r="BA371" s="164">
        <f>IF(A23stdlife="n/a","n/a",IF(BA$3&gt;(A23stdlife+$E371),(Input!$N$165*(1+rvanilla)^0.5)-SUM($N371:AZ371),(Input!$N$165*(1+rvanilla)^0.5)/A23stdlife))</f>
        <v>0</v>
      </c>
      <c r="BB371" s="164">
        <f>IF(A23stdlife="n/a","n/a",IF(BB$3&gt;(A23stdlife+$E371),(Input!$N$165*(1+rvanilla)^0.5)-SUM($N371:BA371),(Input!$N$165*(1+rvanilla)^0.5)/A23stdlife))</f>
        <v>0</v>
      </c>
      <c r="BC371" s="164">
        <f>IF(A23stdlife="n/a","n/a",IF(BC$3&gt;(A23stdlife+$E371),(Input!$N$165*(1+rvanilla)^0.5)-SUM($N371:BB371),(Input!$N$165*(1+rvanilla)^0.5)/A23stdlife))</f>
        <v>0</v>
      </c>
      <c r="BD371" s="164">
        <f>IF(A23stdlife="n/a","n/a",IF(BD$3&gt;(A23stdlife+$E371),(Input!$N$165*(1+rvanilla)^0.5)-SUM($N371:BC371),(Input!$N$165*(1+rvanilla)^0.5)/A23stdlife))</f>
        <v>0</v>
      </c>
      <c r="BE371" s="164">
        <f>IF(A23stdlife="n/a","n/a",IF(BE$3&gt;(A23stdlife+$E371),(Input!$N$165*(1+rvanilla)^0.5)-SUM($N371:BD371),(Input!$N$165*(1+rvanilla)^0.5)/A23stdlife))</f>
        <v>0</v>
      </c>
      <c r="BF371" s="164">
        <f>IF(A23stdlife="n/a","n/a",IF(BF$3&gt;(A23stdlife+$E371),(Input!$N$165*(1+rvanilla)^0.5)-SUM($N371:BE371),(Input!$N$165*(1+rvanilla)^0.5)/A23stdlife))</f>
        <v>0</v>
      </c>
      <c r="BG371" s="164">
        <f>IF(A23stdlife="n/a","n/a",IF(BG$3&gt;(A23stdlife+$E371),(Input!$N$165*(1+rvanilla)^0.5)-SUM($N371:BF371),(Input!$N$165*(1+rvanilla)^0.5)/A23stdlife))</f>
        <v>0</v>
      </c>
      <c r="BH371" s="164">
        <f>IF(A23stdlife="n/a","n/a",IF(BH$3&gt;(A23stdlife+$E371),(Input!$N$165*(1+rvanilla)^0.5)-SUM($N371:BG371),(Input!$N$165*(1+rvanilla)^0.5)/A23stdlife))</f>
        <v>0</v>
      </c>
      <c r="BI371" s="164">
        <f>IF(A23stdlife="n/a","n/a",IF(BI$3&gt;(A23stdlife+$E371),(Input!$N$165*(1+rvanilla)^0.5)-SUM($N371:BH371),(Input!$N$165*(1+rvanilla)^0.5)/A23stdlife))</f>
        <v>0</v>
      </c>
      <c r="BJ371" s="18"/>
      <c r="BK371" s="18"/>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idden="1" outlineLevel="2">
      <c r="A372" s="18"/>
      <c r="B372" s="18"/>
      <c r="C372" s="36"/>
      <c r="D372" s="479"/>
      <c r="E372" s="283">
        <v>9</v>
      </c>
      <c r="F372" s="38"/>
      <c r="G372" s="391"/>
      <c r="H372" s="308"/>
      <c r="I372" s="308"/>
      <c r="J372" s="308"/>
      <c r="K372" s="308"/>
      <c r="L372" s="308"/>
      <c r="M372" s="308"/>
      <c r="N372" s="308"/>
      <c r="O372" s="307"/>
      <c r="P372" s="164">
        <f>IF(A23stdlife="n/a","n/a",IF(P$3&gt;(A23stdlife+$E372),(Input!$O$165*(1+rvanilla)^0.5)-SUM($O372:O372),(Input!$O$165*(1+rvanilla)^0.5)/A23stdlife))</f>
        <v>0</v>
      </c>
      <c r="Q372" s="164">
        <f>IF(A23stdlife="n/a","n/a",IF(Q$3&gt;(A23stdlife+$E372),(Input!$O$165*(1+rvanilla)^0.5)-SUM($O372:P372),(Input!$O$165*(1+rvanilla)^0.5)/A23stdlife))</f>
        <v>0</v>
      </c>
      <c r="R372" s="164">
        <f>IF(A23stdlife="n/a","n/a",IF(R$3&gt;(A23stdlife+$E372),(Input!$O$165*(1+rvanilla)^0.5)-SUM($O372:Q372),(Input!$O$165*(1+rvanilla)^0.5)/A23stdlife))</f>
        <v>0</v>
      </c>
      <c r="S372" s="164">
        <f>IF(A23stdlife="n/a","n/a",IF(S$3&gt;(A23stdlife+$E372),(Input!$O$165*(1+rvanilla)^0.5)-SUM($O372:R372),(Input!$O$165*(1+rvanilla)^0.5)/A23stdlife))</f>
        <v>0</v>
      </c>
      <c r="T372" s="164">
        <f>IF(A23stdlife="n/a","n/a",IF(T$3&gt;(A23stdlife+$E372),(Input!$O$165*(1+rvanilla)^0.5)-SUM($O372:S372),(Input!$O$165*(1+rvanilla)^0.5)/A23stdlife))</f>
        <v>0</v>
      </c>
      <c r="U372" s="164">
        <f>IF(A23stdlife="n/a","n/a",IF(U$3&gt;(A23stdlife+$E372),(Input!$O$165*(1+rvanilla)^0.5)-SUM($O372:T372),(Input!$O$165*(1+rvanilla)^0.5)/A23stdlife))</f>
        <v>0</v>
      </c>
      <c r="V372" s="164">
        <f>IF(A23stdlife="n/a","n/a",IF(V$3&gt;(A23stdlife+$E372),(Input!$O$165*(1+rvanilla)^0.5)-SUM($O372:U372),(Input!$O$165*(1+rvanilla)^0.5)/A23stdlife))</f>
        <v>0</v>
      </c>
      <c r="W372" s="164">
        <f>IF(A23stdlife="n/a","n/a",IF(W$3&gt;(A23stdlife+$E372),(Input!$O$165*(1+rvanilla)^0.5)-SUM($O372:V372),(Input!$O$165*(1+rvanilla)^0.5)/A23stdlife))</f>
        <v>0</v>
      </c>
      <c r="X372" s="164">
        <f>IF(A23stdlife="n/a","n/a",IF(X$3&gt;(A23stdlife+$E372),(Input!$O$165*(1+rvanilla)^0.5)-SUM($O372:W372),(Input!$O$165*(1+rvanilla)^0.5)/A23stdlife))</f>
        <v>0</v>
      </c>
      <c r="Y372" s="164">
        <f>IF(A23stdlife="n/a","n/a",IF(Y$3&gt;(A23stdlife+$E372),(Input!$O$165*(1+rvanilla)^0.5)-SUM($O372:X372),(Input!$O$165*(1+rvanilla)^0.5)/A23stdlife))</f>
        <v>0</v>
      </c>
      <c r="Z372" s="164">
        <f>IF(A23stdlife="n/a","n/a",IF(Z$3&gt;(A23stdlife+$E372),(Input!$O$165*(1+rvanilla)^0.5)-SUM($O372:Y372),(Input!$O$165*(1+rvanilla)^0.5)/A23stdlife))</f>
        <v>0</v>
      </c>
      <c r="AA372" s="164">
        <f>IF(A23stdlife="n/a","n/a",IF(AA$3&gt;(A23stdlife+$E372),(Input!$O$165*(1+rvanilla)^0.5)-SUM($O372:Z372),(Input!$O$165*(1+rvanilla)^0.5)/A23stdlife))</f>
        <v>0</v>
      </c>
      <c r="AB372" s="164">
        <f>IF(A23stdlife="n/a","n/a",IF(AB$3&gt;(A23stdlife+$E372),(Input!$O$165*(1+rvanilla)^0.5)-SUM($O372:AA372),(Input!$O$165*(1+rvanilla)^0.5)/A23stdlife))</f>
        <v>0</v>
      </c>
      <c r="AC372" s="164">
        <f>IF(A23stdlife="n/a","n/a",IF(AC$3&gt;(A23stdlife+$E372),(Input!$O$165*(1+rvanilla)^0.5)-SUM($O372:AB372),(Input!$O$165*(1+rvanilla)^0.5)/A23stdlife))</f>
        <v>0</v>
      </c>
      <c r="AD372" s="164">
        <f>IF(A23stdlife="n/a","n/a",IF(AD$3&gt;(A23stdlife+$E372),(Input!$O$165*(1+rvanilla)^0.5)-SUM($O372:AC372),(Input!$O$165*(1+rvanilla)^0.5)/A23stdlife))</f>
        <v>0</v>
      </c>
      <c r="AE372" s="164">
        <f>IF(A23stdlife="n/a","n/a",IF(AE$3&gt;(A23stdlife+$E372),(Input!$O$165*(1+rvanilla)^0.5)-SUM($O372:AD372),(Input!$O$165*(1+rvanilla)^0.5)/A23stdlife))</f>
        <v>0</v>
      </c>
      <c r="AF372" s="164">
        <f>IF(A23stdlife="n/a","n/a",IF(AF$3&gt;(A23stdlife+$E372),(Input!$O$165*(1+rvanilla)^0.5)-SUM($O372:AE372),(Input!$O$165*(1+rvanilla)^0.5)/A23stdlife))</f>
        <v>0</v>
      </c>
      <c r="AG372" s="164">
        <f>IF(A23stdlife="n/a","n/a",IF(AG$3&gt;(A23stdlife+$E372),(Input!$O$165*(1+rvanilla)^0.5)-SUM($O372:AF372),(Input!$O$165*(1+rvanilla)^0.5)/A23stdlife))</f>
        <v>0</v>
      </c>
      <c r="AH372" s="164">
        <f>IF(A23stdlife="n/a","n/a",IF(AH$3&gt;(A23stdlife+$E372),(Input!$O$165*(1+rvanilla)^0.5)-SUM($O372:AG372),(Input!$O$165*(1+rvanilla)^0.5)/A23stdlife))</f>
        <v>0</v>
      </c>
      <c r="AI372" s="164">
        <f>IF(A23stdlife="n/a","n/a",IF(AI$3&gt;(A23stdlife+$E372),(Input!$O$165*(1+rvanilla)^0.5)-SUM($O372:AH372),(Input!$O$165*(1+rvanilla)^0.5)/A23stdlife))</f>
        <v>0</v>
      </c>
      <c r="AJ372" s="164">
        <f>IF(A23stdlife="n/a","n/a",IF(AJ$3&gt;(A23stdlife+$E372),(Input!$O$165*(1+rvanilla)^0.5)-SUM($O372:AI372),(Input!$O$165*(1+rvanilla)^0.5)/A23stdlife))</f>
        <v>0</v>
      </c>
      <c r="AK372" s="164">
        <f>IF(A23stdlife="n/a","n/a",IF(AK$3&gt;(A23stdlife+$E372),(Input!$O$165*(1+rvanilla)^0.5)-SUM($O372:AJ372),(Input!$O$165*(1+rvanilla)^0.5)/A23stdlife))</f>
        <v>0</v>
      </c>
      <c r="AL372" s="164">
        <f>IF(A23stdlife="n/a","n/a",IF(AL$3&gt;(A23stdlife+$E372),(Input!$O$165*(1+rvanilla)^0.5)-SUM($O372:AK372),(Input!$O$165*(1+rvanilla)^0.5)/A23stdlife))</f>
        <v>0</v>
      </c>
      <c r="AM372" s="164">
        <f>IF(A23stdlife="n/a","n/a",IF(AM$3&gt;(A23stdlife+$E372),(Input!$O$165*(1+rvanilla)^0.5)-SUM($O372:AL372),(Input!$O$165*(1+rvanilla)^0.5)/A23stdlife))</f>
        <v>0</v>
      </c>
      <c r="AN372" s="164">
        <f>IF(A23stdlife="n/a","n/a",IF(AN$3&gt;(A23stdlife+$E372),(Input!$O$165*(1+rvanilla)^0.5)-SUM($O372:AM372),(Input!$O$165*(1+rvanilla)^0.5)/A23stdlife))</f>
        <v>0</v>
      </c>
      <c r="AO372" s="164">
        <f>IF(A23stdlife="n/a","n/a",IF(AO$3&gt;(A23stdlife+$E372),(Input!$O$165*(1+rvanilla)^0.5)-SUM($O372:AN372),(Input!$O$165*(1+rvanilla)^0.5)/A23stdlife))</f>
        <v>0</v>
      </c>
      <c r="AP372" s="164">
        <f>IF(A23stdlife="n/a","n/a",IF(AP$3&gt;(A23stdlife+$E372),(Input!$O$165*(1+rvanilla)^0.5)-SUM($O372:AO372),(Input!$O$165*(1+rvanilla)^0.5)/A23stdlife))</f>
        <v>0</v>
      </c>
      <c r="AQ372" s="164">
        <f>IF(A23stdlife="n/a","n/a",IF(AQ$3&gt;(A23stdlife+$E372),(Input!$O$165*(1+rvanilla)^0.5)-SUM($O372:AP372),(Input!$O$165*(1+rvanilla)^0.5)/A23stdlife))</f>
        <v>0</v>
      </c>
      <c r="AR372" s="164">
        <f>IF(A23stdlife="n/a","n/a",IF(AR$3&gt;(A23stdlife+$E372),(Input!$O$165*(1+rvanilla)^0.5)-SUM($O372:AQ372),(Input!$O$165*(1+rvanilla)^0.5)/A23stdlife))</f>
        <v>0</v>
      </c>
      <c r="AS372" s="164">
        <f>IF(A23stdlife="n/a","n/a",IF(AS$3&gt;(A23stdlife+$E372),(Input!$O$165*(1+rvanilla)^0.5)-SUM($O372:AR372),(Input!$O$165*(1+rvanilla)^0.5)/A23stdlife))</f>
        <v>0</v>
      </c>
      <c r="AT372" s="164">
        <f>IF(A23stdlife="n/a","n/a",IF(AT$3&gt;(A23stdlife+$E372),(Input!$O$165*(1+rvanilla)^0.5)-SUM($O372:AS372),(Input!$O$165*(1+rvanilla)^0.5)/A23stdlife))</f>
        <v>0</v>
      </c>
      <c r="AU372" s="164">
        <f>IF(A23stdlife="n/a","n/a",IF(AU$3&gt;(A23stdlife+$E372),(Input!$O$165*(1+rvanilla)^0.5)-SUM($O372:AT372),(Input!$O$165*(1+rvanilla)^0.5)/A23stdlife))</f>
        <v>0</v>
      </c>
      <c r="AV372" s="164">
        <f>IF(A23stdlife="n/a","n/a",IF(AV$3&gt;(A23stdlife+$E372),(Input!$O$165*(1+rvanilla)^0.5)-SUM($O372:AU372),(Input!$O$165*(1+rvanilla)^0.5)/A23stdlife))</f>
        <v>0</v>
      </c>
      <c r="AW372" s="164">
        <f>IF(A23stdlife="n/a","n/a",IF(AW$3&gt;(A23stdlife+$E372),(Input!$O$165*(1+rvanilla)^0.5)-SUM($O372:AV372),(Input!$O$165*(1+rvanilla)^0.5)/A23stdlife))</f>
        <v>0</v>
      </c>
      <c r="AX372" s="164">
        <f>IF(A23stdlife="n/a","n/a",IF(AX$3&gt;(A23stdlife+$E372),(Input!$O$165*(1+rvanilla)^0.5)-SUM($O372:AW372),(Input!$O$165*(1+rvanilla)^0.5)/A23stdlife))</f>
        <v>0</v>
      </c>
      <c r="AY372" s="164">
        <f>IF(A23stdlife="n/a","n/a",IF(AY$3&gt;(A23stdlife+$E372),(Input!$O$165*(1+rvanilla)^0.5)-SUM($O372:AX372),(Input!$O$165*(1+rvanilla)^0.5)/A23stdlife))</f>
        <v>0</v>
      </c>
      <c r="AZ372" s="164">
        <f>IF(A23stdlife="n/a","n/a",IF(AZ$3&gt;(A23stdlife+$E372),(Input!$O$165*(1+rvanilla)^0.5)-SUM($O372:AY372),(Input!$O$165*(1+rvanilla)^0.5)/A23stdlife))</f>
        <v>0</v>
      </c>
      <c r="BA372" s="164">
        <f>IF(A23stdlife="n/a","n/a",IF(BA$3&gt;(A23stdlife+$E372),(Input!$O$165*(1+rvanilla)^0.5)-SUM($O372:AZ372),(Input!$O$165*(1+rvanilla)^0.5)/A23stdlife))</f>
        <v>0</v>
      </c>
      <c r="BB372" s="164">
        <f>IF(A23stdlife="n/a","n/a",IF(BB$3&gt;(A23stdlife+$E372),(Input!$O$165*(1+rvanilla)^0.5)-SUM($O372:BA372),(Input!$O$165*(1+rvanilla)^0.5)/A23stdlife))</f>
        <v>0</v>
      </c>
      <c r="BC372" s="164">
        <f>IF(A23stdlife="n/a","n/a",IF(BC$3&gt;(A23stdlife+$E372),(Input!$O$165*(1+rvanilla)^0.5)-SUM($O372:BB372),(Input!$O$165*(1+rvanilla)^0.5)/A23stdlife))</f>
        <v>0</v>
      </c>
      <c r="BD372" s="164">
        <f>IF(A23stdlife="n/a","n/a",IF(BD$3&gt;(A23stdlife+$E372),(Input!$O$165*(1+rvanilla)^0.5)-SUM($O372:BC372),(Input!$O$165*(1+rvanilla)^0.5)/A23stdlife))</f>
        <v>0</v>
      </c>
      <c r="BE372" s="164">
        <f>IF(A23stdlife="n/a","n/a",IF(BE$3&gt;(A23stdlife+$E372),(Input!$O$165*(1+rvanilla)^0.5)-SUM($O372:BD372),(Input!$O$165*(1+rvanilla)^0.5)/A23stdlife))</f>
        <v>0</v>
      </c>
      <c r="BF372" s="164">
        <f>IF(A23stdlife="n/a","n/a",IF(BF$3&gt;(A23stdlife+$E372),(Input!$O$165*(1+rvanilla)^0.5)-SUM($O372:BE372),(Input!$O$165*(1+rvanilla)^0.5)/A23stdlife))</f>
        <v>0</v>
      </c>
      <c r="BG372" s="164">
        <f>IF(A23stdlife="n/a","n/a",IF(BG$3&gt;(A23stdlife+$E372),(Input!$O$165*(1+rvanilla)^0.5)-SUM($O372:BF372),(Input!$O$165*(1+rvanilla)^0.5)/A23stdlife))</f>
        <v>0</v>
      </c>
      <c r="BH372" s="164">
        <f>IF(A23stdlife="n/a","n/a",IF(BH$3&gt;(A23stdlife+$E372),(Input!$O$165*(1+rvanilla)^0.5)-SUM($O372:BG372),(Input!$O$165*(1+rvanilla)^0.5)/A23stdlife))</f>
        <v>0</v>
      </c>
      <c r="BI372" s="164">
        <f>IF(A23stdlife="n/a","n/a",IF(BI$3&gt;(A23stdlife+$E372),(Input!$O$165*(1+rvanilla)^0.5)-SUM($O372:BH372),(Input!$O$165*(1+rvanilla)^0.5)/A23stdlife))</f>
        <v>0</v>
      </c>
      <c r="BJ372" s="18"/>
      <c r="BK372" s="18"/>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idden="1" outlineLevel="2">
      <c r="A373" s="18"/>
      <c r="B373" s="18"/>
      <c r="C373" s="36"/>
      <c r="D373" s="479"/>
      <c r="E373" s="284">
        <v>10</v>
      </c>
      <c r="F373" s="38"/>
      <c r="G373" s="391"/>
      <c r="H373" s="308"/>
      <c r="I373" s="308"/>
      <c r="J373" s="308"/>
      <c r="K373" s="308"/>
      <c r="L373" s="308"/>
      <c r="M373" s="308"/>
      <c r="N373" s="308"/>
      <c r="O373" s="308"/>
      <c r="P373" s="307"/>
      <c r="Q373" s="164">
        <f>IF(A23stdlife="n/a","n/a",IF(Q$3&gt;(A23stdlife+$E373),(Input!$P$165*(1+rvanilla)^0.5)-SUM($P373:P373),(Input!$P$165*(1+rvanilla)^0.5)/A23stdlife))</f>
        <v>0</v>
      </c>
      <c r="R373" s="164">
        <f>IF(A23stdlife="n/a","n/a",IF(R$3&gt;(A23stdlife+$E373),(Input!$P$165*(1+rvanilla)^0.5)-SUM($P373:Q373),(Input!$P$165*(1+rvanilla)^0.5)/A23stdlife))</f>
        <v>0</v>
      </c>
      <c r="S373" s="164">
        <f>IF(A23stdlife="n/a","n/a",IF(S$3&gt;(A23stdlife+$E373),(Input!$P$165*(1+rvanilla)^0.5)-SUM($P373:R373),(Input!$P$165*(1+rvanilla)^0.5)/A23stdlife))</f>
        <v>0</v>
      </c>
      <c r="T373" s="164">
        <f>IF(A23stdlife="n/a","n/a",IF(T$3&gt;(A23stdlife+$E373),(Input!$P$165*(1+rvanilla)^0.5)-SUM($P373:S373),(Input!$P$165*(1+rvanilla)^0.5)/A23stdlife))</f>
        <v>0</v>
      </c>
      <c r="U373" s="164">
        <f>IF(A23stdlife="n/a","n/a",IF(U$3&gt;(A23stdlife+$E373),(Input!$P$165*(1+rvanilla)^0.5)-SUM($P373:T373),(Input!$P$165*(1+rvanilla)^0.5)/A23stdlife))</f>
        <v>0</v>
      </c>
      <c r="V373" s="164">
        <f>IF(A23stdlife="n/a","n/a",IF(V$3&gt;(A23stdlife+$E373),(Input!$P$165*(1+rvanilla)^0.5)-SUM($P373:U373),(Input!$P$165*(1+rvanilla)^0.5)/A23stdlife))</f>
        <v>0</v>
      </c>
      <c r="W373" s="164">
        <f>IF(A23stdlife="n/a","n/a",IF(W$3&gt;(A23stdlife+$E373),(Input!$P$165*(1+rvanilla)^0.5)-SUM($P373:V373),(Input!$P$165*(1+rvanilla)^0.5)/A23stdlife))</f>
        <v>0</v>
      </c>
      <c r="X373" s="164">
        <f>IF(A23stdlife="n/a","n/a",IF(X$3&gt;(A23stdlife+$E373),(Input!$P$165*(1+rvanilla)^0.5)-SUM($P373:W373),(Input!$P$165*(1+rvanilla)^0.5)/A23stdlife))</f>
        <v>0</v>
      </c>
      <c r="Y373" s="164">
        <f>IF(A23stdlife="n/a","n/a",IF(Y$3&gt;(A23stdlife+$E373),(Input!$P$165*(1+rvanilla)^0.5)-SUM($P373:X373),(Input!$P$165*(1+rvanilla)^0.5)/A23stdlife))</f>
        <v>0</v>
      </c>
      <c r="Z373" s="164">
        <f>IF(A23stdlife="n/a","n/a",IF(Z$3&gt;(A23stdlife+$E373),(Input!$P$165*(1+rvanilla)^0.5)-SUM($P373:Y373),(Input!$P$165*(1+rvanilla)^0.5)/A23stdlife))</f>
        <v>0</v>
      </c>
      <c r="AA373" s="164">
        <f>IF(A23stdlife="n/a","n/a",IF(AA$3&gt;(A23stdlife+$E373),(Input!$P$165*(1+rvanilla)^0.5)-SUM($P373:Z373),(Input!$P$165*(1+rvanilla)^0.5)/A23stdlife))</f>
        <v>0</v>
      </c>
      <c r="AB373" s="164">
        <f>IF(A23stdlife="n/a","n/a",IF(AB$3&gt;(A23stdlife+$E373),(Input!$P$165*(1+rvanilla)^0.5)-SUM($P373:AA373),(Input!$P$165*(1+rvanilla)^0.5)/A23stdlife))</f>
        <v>0</v>
      </c>
      <c r="AC373" s="164">
        <f>IF(A23stdlife="n/a","n/a",IF(AC$3&gt;(A23stdlife+$E373),(Input!$P$165*(1+rvanilla)^0.5)-SUM($P373:AB373),(Input!$P$165*(1+rvanilla)^0.5)/A23stdlife))</f>
        <v>0</v>
      </c>
      <c r="AD373" s="164">
        <f>IF(A23stdlife="n/a","n/a",IF(AD$3&gt;(A23stdlife+$E373),(Input!$P$165*(1+rvanilla)^0.5)-SUM($P373:AC373),(Input!$P$165*(1+rvanilla)^0.5)/A23stdlife))</f>
        <v>0</v>
      </c>
      <c r="AE373" s="164">
        <f>IF(A23stdlife="n/a","n/a",IF(AE$3&gt;(A23stdlife+$E373),(Input!$P$165*(1+rvanilla)^0.5)-SUM($P373:AD373),(Input!$P$165*(1+rvanilla)^0.5)/A23stdlife))</f>
        <v>0</v>
      </c>
      <c r="AF373" s="164">
        <f>IF(A23stdlife="n/a","n/a",IF(AF$3&gt;(A23stdlife+$E373),(Input!$P$165*(1+rvanilla)^0.5)-SUM($P373:AE373),(Input!$P$165*(1+rvanilla)^0.5)/A23stdlife))</f>
        <v>0</v>
      </c>
      <c r="AG373" s="164">
        <f>IF(A23stdlife="n/a","n/a",IF(AG$3&gt;(A23stdlife+$E373),(Input!$P$165*(1+rvanilla)^0.5)-SUM($P373:AF373),(Input!$P$165*(1+rvanilla)^0.5)/A23stdlife))</f>
        <v>0</v>
      </c>
      <c r="AH373" s="164">
        <f>IF(A23stdlife="n/a","n/a",IF(AH$3&gt;(A23stdlife+$E373),(Input!$P$165*(1+rvanilla)^0.5)-SUM($P373:AG373),(Input!$P$165*(1+rvanilla)^0.5)/A23stdlife))</f>
        <v>0</v>
      </c>
      <c r="AI373" s="164">
        <f>IF(A23stdlife="n/a","n/a",IF(AI$3&gt;(A23stdlife+$E373),(Input!$P$165*(1+rvanilla)^0.5)-SUM($P373:AH373),(Input!$P$165*(1+rvanilla)^0.5)/A23stdlife))</f>
        <v>0</v>
      </c>
      <c r="AJ373" s="164">
        <f>IF(A23stdlife="n/a","n/a",IF(AJ$3&gt;(A23stdlife+$E373),(Input!$P$165*(1+rvanilla)^0.5)-SUM($P373:AI373),(Input!$P$165*(1+rvanilla)^0.5)/A23stdlife))</f>
        <v>0</v>
      </c>
      <c r="AK373" s="164">
        <f>IF(A23stdlife="n/a","n/a",IF(AK$3&gt;(A23stdlife+$E373),(Input!$P$165*(1+rvanilla)^0.5)-SUM($P373:AJ373),(Input!$P$165*(1+rvanilla)^0.5)/A23stdlife))</f>
        <v>0</v>
      </c>
      <c r="AL373" s="164">
        <f>IF(A23stdlife="n/a","n/a",IF(AL$3&gt;(A23stdlife+$E373),(Input!$P$165*(1+rvanilla)^0.5)-SUM($P373:AK373),(Input!$P$165*(1+rvanilla)^0.5)/A23stdlife))</f>
        <v>0</v>
      </c>
      <c r="AM373" s="164">
        <f>IF(A23stdlife="n/a","n/a",IF(AM$3&gt;(A23stdlife+$E373),(Input!$P$165*(1+rvanilla)^0.5)-SUM($P373:AL373),(Input!$P$165*(1+rvanilla)^0.5)/A23stdlife))</f>
        <v>0</v>
      </c>
      <c r="AN373" s="164">
        <f>IF(A23stdlife="n/a","n/a",IF(AN$3&gt;(A23stdlife+$E373),(Input!$P$165*(1+rvanilla)^0.5)-SUM($P373:AM373),(Input!$P$165*(1+rvanilla)^0.5)/A23stdlife))</f>
        <v>0</v>
      </c>
      <c r="AO373" s="164">
        <f>IF(A23stdlife="n/a","n/a",IF(AO$3&gt;(A23stdlife+$E373),(Input!$P$165*(1+rvanilla)^0.5)-SUM($P373:AN373),(Input!$P$165*(1+rvanilla)^0.5)/A23stdlife))</f>
        <v>0</v>
      </c>
      <c r="AP373" s="164">
        <f>IF(A23stdlife="n/a","n/a",IF(AP$3&gt;(A23stdlife+$E373),(Input!$P$165*(1+rvanilla)^0.5)-SUM($P373:AO373),(Input!$P$165*(1+rvanilla)^0.5)/A23stdlife))</f>
        <v>0</v>
      </c>
      <c r="AQ373" s="164">
        <f>IF(A23stdlife="n/a","n/a",IF(AQ$3&gt;(A23stdlife+$E373),(Input!$P$165*(1+rvanilla)^0.5)-SUM($P373:AP373),(Input!$P$165*(1+rvanilla)^0.5)/A23stdlife))</f>
        <v>0</v>
      </c>
      <c r="AR373" s="164">
        <f>IF(A23stdlife="n/a","n/a",IF(AR$3&gt;(A23stdlife+$E373),(Input!$P$165*(1+rvanilla)^0.5)-SUM($P373:AQ373),(Input!$P$165*(1+rvanilla)^0.5)/A23stdlife))</f>
        <v>0</v>
      </c>
      <c r="AS373" s="164">
        <f>IF(A23stdlife="n/a","n/a",IF(AS$3&gt;(A23stdlife+$E373),(Input!$P$165*(1+rvanilla)^0.5)-SUM($P373:AR373),(Input!$P$165*(1+rvanilla)^0.5)/A23stdlife))</f>
        <v>0</v>
      </c>
      <c r="AT373" s="164">
        <f>IF(A23stdlife="n/a","n/a",IF(AT$3&gt;(A23stdlife+$E373),(Input!$P$165*(1+rvanilla)^0.5)-SUM($P373:AS373),(Input!$P$165*(1+rvanilla)^0.5)/A23stdlife))</f>
        <v>0</v>
      </c>
      <c r="AU373" s="164">
        <f>IF(A23stdlife="n/a","n/a",IF(AU$3&gt;(A23stdlife+$E373),(Input!$P$165*(1+rvanilla)^0.5)-SUM($P373:AT373),(Input!$P$165*(1+rvanilla)^0.5)/A23stdlife))</f>
        <v>0</v>
      </c>
      <c r="AV373" s="164">
        <f>IF(A23stdlife="n/a","n/a",IF(AV$3&gt;(A23stdlife+$E373),(Input!$P$165*(1+rvanilla)^0.5)-SUM($P373:AU373),(Input!$P$165*(1+rvanilla)^0.5)/A23stdlife))</f>
        <v>0</v>
      </c>
      <c r="AW373" s="164">
        <f>IF(A23stdlife="n/a","n/a",IF(AW$3&gt;(A23stdlife+$E373),(Input!$P$165*(1+rvanilla)^0.5)-SUM($P373:AV373),(Input!$P$165*(1+rvanilla)^0.5)/A23stdlife))</f>
        <v>0</v>
      </c>
      <c r="AX373" s="164">
        <f>IF(A23stdlife="n/a","n/a",IF(AX$3&gt;(A23stdlife+$E373),(Input!$P$165*(1+rvanilla)^0.5)-SUM($P373:AW373),(Input!$P$165*(1+rvanilla)^0.5)/A23stdlife))</f>
        <v>0</v>
      </c>
      <c r="AY373" s="164">
        <f>IF(A23stdlife="n/a","n/a",IF(AY$3&gt;(A23stdlife+$E373),(Input!$P$165*(1+rvanilla)^0.5)-SUM($P373:AX373),(Input!$P$165*(1+rvanilla)^0.5)/A23stdlife))</f>
        <v>0</v>
      </c>
      <c r="AZ373" s="164">
        <f>IF(A23stdlife="n/a","n/a",IF(AZ$3&gt;(A23stdlife+$E373),(Input!$P$165*(1+rvanilla)^0.5)-SUM($P373:AY373),(Input!$P$165*(1+rvanilla)^0.5)/A23stdlife))</f>
        <v>0</v>
      </c>
      <c r="BA373" s="164">
        <f>IF(A23stdlife="n/a","n/a",IF(BA$3&gt;(A23stdlife+$E373),(Input!$P$165*(1+rvanilla)^0.5)-SUM($P373:AZ373),(Input!$P$165*(1+rvanilla)^0.5)/A23stdlife))</f>
        <v>0</v>
      </c>
      <c r="BB373" s="164">
        <f>IF(A23stdlife="n/a","n/a",IF(BB$3&gt;(A23stdlife+$E373),(Input!$P$165*(1+rvanilla)^0.5)-SUM($P373:BA373),(Input!$P$165*(1+rvanilla)^0.5)/A23stdlife))</f>
        <v>0</v>
      </c>
      <c r="BC373" s="164">
        <f>IF(A23stdlife="n/a","n/a",IF(BC$3&gt;(A23stdlife+$E373),(Input!$P$165*(1+rvanilla)^0.5)-SUM($P373:BB373),(Input!$P$165*(1+rvanilla)^0.5)/A23stdlife))</f>
        <v>0</v>
      </c>
      <c r="BD373" s="164">
        <f>IF(A23stdlife="n/a","n/a",IF(BD$3&gt;(A23stdlife+$E373),(Input!$P$165*(1+rvanilla)^0.5)-SUM($P373:BC373),(Input!$P$165*(1+rvanilla)^0.5)/A23stdlife))</f>
        <v>0</v>
      </c>
      <c r="BE373" s="164">
        <f>IF(A23stdlife="n/a","n/a",IF(BE$3&gt;(A23stdlife+$E373),(Input!$P$165*(1+rvanilla)^0.5)-SUM($P373:BD373),(Input!$P$165*(1+rvanilla)^0.5)/A23stdlife))</f>
        <v>0</v>
      </c>
      <c r="BF373" s="164">
        <f>IF(A23stdlife="n/a","n/a",IF(BF$3&gt;(A23stdlife+$E373),(Input!$P$165*(1+rvanilla)^0.5)-SUM($P373:BE373),(Input!$P$165*(1+rvanilla)^0.5)/A23stdlife))</f>
        <v>0</v>
      </c>
      <c r="BG373" s="164">
        <f>IF(A23stdlife="n/a","n/a",IF(BG$3&gt;(A23stdlife+$E373),(Input!$P$165*(1+rvanilla)^0.5)-SUM($P373:BF373),(Input!$P$165*(1+rvanilla)^0.5)/A23stdlife))</f>
        <v>0</v>
      </c>
      <c r="BH373" s="164">
        <f>IF(A23stdlife="n/a","n/a",IF(BH$3&gt;(A23stdlife+$E373),(Input!$P$165*(1+rvanilla)^0.5)-SUM($P373:BG373),(Input!$P$165*(1+rvanilla)^0.5)/A23stdlife))</f>
        <v>0</v>
      </c>
      <c r="BI373" s="164">
        <f>IF(A23stdlife="n/a","n/a",IF(BI$3&gt;(A23stdlife+$E373),(Input!$P$165*(1+rvanilla)^0.5)-SUM($P373:BH373),(Input!$P$165*(1+rvanilla)^0.5)/A23stdlife))</f>
        <v>0</v>
      </c>
      <c r="BJ373" s="18"/>
      <c r="BK373" s="18"/>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idden="1" outlineLevel="1">
      <c r="A374" s="18"/>
      <c r="B374" s="18"/>
      <c r="C374" s="36" t="str">
        <f>Asset23</f>
        <v>Other non system assets</v>
      </c>
      <c r="D374" s="18"/>
      <c r="E374" s="18"/>
      <c r="F374" s="33"/>
      <c r="G374" s="161">
        <f t="shared" ref="G374:AL374" si="81">SUM(G362:G373)</f>
        <v>0.11963953180683499</v>
      </c>
      <c r="H374" s="161">
        <f t="shared" si="81"/>
        <v>0.11963953180683499</v>
      </c>
      <c r="I374" s="161">
        <f t="shared" si="81"/>
        <v>0.11963953180683499</v>
      </c>
      <c r="J374" s="161">
        <f t="shared" si="81"/>
        <v>0.11963953180683499</v>
      </c>
      <c r="K374" s="161">
        <f t="shared" si="81"/>
        <v>0.11963953180683499</v>
      </c>
      <c r="L374" s="161">
        <f t="shared" si="81"/>
        <v>0.11963953180683499</v>
      </c>
      <c r="M374" s="161">
        <f t="shared" si="81"/>
        <v>0.11963953180683499</v>
      </c>
      <c r="N374" s="161">
        <f t="shared" si="81"/>
        <v>0.11963953180683499</v>
      </c>
      <c r="O374" s="161">
        <f t="shared" si="81"/>
        <v>0.11963953180683499</v>
      </c>
      <c r="P374" s="161">
        <f t="shared" si="81"/>
        <v>0.11963953180683499</v>
      </c>
      <c r="Q374" s="161">
        <f t="shared" si="81"/>
        <v>0.11963953180683499</v>
      </c>
      <c r="R374" s="161">
        <f t="shared" si="81"/>
        <v>0.11963953180683499</v>
      </c>
      <c r="S374" s="161">
        <f t="shared" si="81"/>
        <v>0.11963953180683499</v>
      </c>
      <c r="T374" s="161">
        <f t="shared" si="81"/>
        <v>0.11963953180683499</v>
      </c>
      <c r="U374" s="161">
        <f t="shared" si="81"/>
        <v>0.11963953180683499</v>
      </c>
      <c r="V374" s="161">
        <f t="shared" si="81"/>
        <v>0.11963953180683499</v>
      </c>
      <c r="W374" s="161">
        <f t="shared" si="81"/>
        <v>0.11963953180683499</v>
      </c>
      <c r="X374" s="161">
        <f t="shared" si="81"/>
        <v>0.11963953180683499</v>
      </c>
      <c r="Y374" s="161">
        <f t="shared" si="81"/>
        <v>1.5220038557578697E-2</v>
      </c>
      <c r="Z374" s="161">
        <f t="shared" si="81"/>
        <v>0</v>
      </c>
      <c r="AA374" s="161">
        <f t="shared" si="81"/>
        <v>0</v>
      </c>
      <c r="AB374" s="161">
        <f t="shared" si="81"/>
        <v>0</v>
      </c>
      <c r="AC374" s="161">
        <f t="shared" si="81"/>
        <v>0</v>
      </c>
      <c r="AD374" s="161">
        <f t="shared" si="81"/>
        <v>0</v>
      </c>
      <c r="AE374" s="161">
        <f t="shared" si="81"/>
        <v>0</v>
      </c>
      <c r="AF374" s="161">
        <f t="shared" si="81"/>
        <v>0</v>
      </c>
      <c r="AG374" s="161">
        <f t="shared" si="81"/>
        <v>0</v>
      </c>
      <c r="AH374" s="161">
        <f t="shared" si="81"/>
        <v>0</v>
      </c>
      <c r="AI374" s="161">
        <f t="shared" si="81"/>
        <v>0</v>
      </c>
      <c r="AJ374" s="161">
        <f t="shared" si="81"/>
        <v>0</v>
      </c>
      <c r="AK374" s="161">
        <f t="shared" si="81"/>
        <v>0</v>
      </c>
      <c r="AL374" s="161">
        <f t="shared" si="81"/>
        <v>0</v>
      </c>
      <c r="AM374" s="161">
        <f t="shared" ref="AM374:BI374" si="82">SUM(AM362:AM373)</f>
        <v>0</v>
      </c>
      <c r="AN374" s="161">
        <f t="shared" si="82"/>
        <v>0</v>
      </c>
      <c r="AO374" s="161">
        <f t="shared" si="82"/>
        <v>0</v>
      </c>
      <c r="AP374" s="161">
        <f t="shared" si="82"/>
        <v>0</v>
      </c>
      <c r="AQ374" s="161">
        <f t="shared" si="82"/>
        <v>0</v>
      </c>
      <c r="AR374" s="161">
        <f t="shared" si="82"/>
        <v>0</v>
      </c>
      <c r="AS374" s="161">
        <f t="shared" si="82"/>
        <v>0</v>
      </c>
      <c r="AT374" s="161">
        <f t="shared" si="82"/>
        <v>0</v>
      </c>
      <c r="AU374" s="161">
        <f t="shared" si="82"/>
        <v>0</v>
      </c>
      <c r="AV374" s="161">
        <f t="shared" si="82"/>
        <v>0</v>
      </c>
      <c r="AW374" s="161">
        <f t="shared" si="82"/>
        <v>0</v>
      </c>
      <c r="AX374" s="161">
        <f t="shared" si="82"/>
        <v>0</v>
      </c>
      <c r="AY374" s="161">
        <f t="shared" si="82"/>
        <v>0</v>
      </c>
      <c r="AZ374" s="161">
        <f t="shared" si="82"/>
        <v>0</v>
      </c>
      <c r="BA374" s="161">
        <f t="shared" si="82"/>
        <v>0</v>
      </c>
      <c r="BB374" s="161">
        <f t="shared" si="82"/>
        <v>0</v>
      </c>
      <c r="BC374" s="161">
        <f t="shared" si="82"/>
        <v>0</v>
      </c>
      <c r="BD374" s="161">
        <f t="shared" si="82"/>
        <v>0</v>
      </c>
      <c r="BE374" s="161">
        <f t="shared" si="82"/>
        <v>0</v>
      </c>
      <c r="BF374" s="161">
        <f t="shared" si="82"/>
        <v>0</v>
      </c>
      <c r="BG374" s="161">
        <f t="shared" si="82"/>
        <v>0</v>
      </c>
      <c r="BH374" s="161">
        <f t="shared" si="82"/>
        <v>0</v>
      </c>
      <c r="BI374" s="161">
        <f t="shared" si="82"/>
        <v>0</v>
      </c>
      <c r="BJ374" s="18"/>
      <c r="BK374" s="18"/>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idden="1" outlineLevel="2">
      <c r="A375" s="18"/>
      <c r="B375" s="43" t="str">
        <f>C387</f>
        <v>Equity raising costs</v>
      </c>
      <c r="C375" s="44"/>
      <c r="D375" s="45" t="s">
        <v>72</v>
      </c>
      <c r="E375" s="44"/>
      <c r="F375" s="46"/>
      <c r="G375" s="389">
        <f>IF(G$3&gt;A24remlife,A24value-SUM($F375:F375),IF(A24remlife="N/A","n/a",A24value/A24remlife))</f>
        <v>0.15693822060955148</v>
      </c>
      <c r="H375" s="163">
        <f>IF(H$3&gt;A24remlife,A24value-SUM($F375:G375),IF(A24remlife="N/A","n/a",A24value/A24remlife))</f>
        <v>0.15693822060955148</v>
      </c>
      <c r="I375" s="163">
        <f>IF(I$3&gt;A24remlife,A24value-SUM($F375:H375),IF(A24remlife="N/A","n/a",A24value/A24remlife))</f>
        <v>0.15693822060955148</v>
      </c>
      <c r="J375" s="163">
        <f>IF(J$3&gt;A24remlife,A24value-SUM($F375:I375),IF(A24remlife="N/A","n/a",A24value/A24remlife))</f>
        <v>0.15693822060955148</v>
      </c>
      <c r="K375" s="163">
        <f>IF(K$3&gt;A24remlife,A24value-SUM($F375:J375),IF(A24remlife="N/A","n/a",A24value/A24remlife))</f>
        <v>0.15693822060955148</v>
      </c>
      <c r="L375" s="163">
        <f>IF(L$3&gt;A24remlife,A24value-SUM($F375:K375),IF(A24remlife="N/A","n/a",A24value/A24remlife))</f>
        <v>0.15693822060955148</v>
      </c>
      <c r="M375" s="163">
        <f>IF(M$3&gt;A24remlife,A24value-SUM($F375:L375),IF(A24remlife="N/A","n/a",A24value/A24remlife))</f>
        <v>0.15693822060955148</v>
      </c>
      <c r="N375" s="163">
        <f>IF(N$3&gt;A24remlife,A24value-SUM($F375:M375),IF(A24remlife="N/A","n/a",A24value/A24remlife))</f>
        <v>0.15693822060955148</v>
      </c>
      <c r="O375" s="163">
        <f>IF(O$3&gt;A24remlife,A24value-SUM($F375:N375),IF(A24remlife="N/A","n/a",A24value/A24remlife))</f>
        <v>0.15693822060955148</v>
      </c>
      <c r="P375" s="163">
        <f>IF(P$3&gt;A24remlife,A24value-SUM($F375:O375),IF(A24remlife="N/A","n/a",A24value/A24remlife))</f>
        <v>0.15693822060955148</v>
      </c>
      <c r="Q375" s="163">
        <f>IF(Q$3&gt;A24remlife,A24value-SUM($F375:P375),IF(A24remlife="N/A","n/a",A24value/A24remlife))</f>
        <v>0.15693822060955148</v>
      </c>
      <c r="R375" s="163">
        <f>IF(R$3&gt;A24remlife,A24value-SUM($F375:Q375),IF(A24remlife="N/A","n/a",A24value/A24remlife))</f>
        <v>0.15693822060955148</v>
      </c>
      <c r="S375" s="163">
        <f>IF(S$3&gt;A24remlife,A24value-SUM($F375:R375),IF(A24remlife="N/A","n/a",A24value/A24remlife))</f>
        <v>0.15693822060955148</v>
      </c>
      <c r="T375" s="163">
        <f>IF(T$3&gt;A24remlife,A24value-SUM($F375:S375),IF(A24remlife="N/A","n/a",A24value/A24remlife))</f>
        <v>0.15693822060955148</v>
      </c>
      <c r="U375" s="163">
        <f>IF(U$3&gt;A24remlife,A24value-SUM($F375:T375),IF(A24remlife="N/A","n/a",A24value/A24remlife))</f>
        <v>0.15693822060955148</v>
      </c>
      <c r="V375" s="163">
        <f>IF(V$3&gt;A24remlife,A24value-SUM($F375:U375),IF(A24remlife="N/A","n/a",A24value/A24remlife))</f>
        <v>0.15693822060955148</v>
      </c>
      <c r="W375" s="163">
        <f>IF(W$3&gt;A24remlife,A24value-SUM($F375:V375),IF(A24remlife="N/A","n/a",A24value/A24remlife))</f>
        <v>0.15693822060955148</v>
      </c>
      <c r="X375" s="163">
        <f>IF(X$3&gt;A24remlife,A24value-SUM($F375:W375),IF(A24remlife="N/A","n/a",A24value/A24remlife))</f>
        <v>0.15693822060955148</v>
      </c>
      <c r="Y375" s="163">
        <f>IF(Y$3&gt;A24remlife,A24value-SUM($F375:X375),IF(A24remlife="N/A","n/a",A24value/A24remlife))</f>
        <v>0.15693822060955148</v>
      </c>
      <c r="Z375" s="163">
        <f>IF(Z$3&gt;A24remlife,A24value-SUM($F375:Y375),IF(A24remlife="N/A","n/a",A24value/A24remlife))</f>
        <v>0.15693822060955148</v>
      </c>
      <c r="AA375" s="163">
        <f>IF(AA$3&gt;A24remlife,A24value-SUM($F375:Z375),IF(A24remlife="N/A","n/a",A24value/A24remlife))</f>
        <v>0.15693822060955148</v>
      </c>
      <c r="AB375" s="163">
        <f>IF(AB$3&gt;A24remlife,A24value-SUM($F375:AA375),IF(A24remlife="N/A","n/a",A24value/A24remlife))</f>
        <v>0.15693822060955148</v>
      </c>
      <c r="AC375" s="163">
        <f>IF(AC$3&gt;A24remlife,A24value-SUM($F375:AB375),IF(A24remlife="N/A","n/a",A24value/A24remlife))</f>
        <v>0.15693822060955148</v>
      </c>
      <c r="AD375" s="163">
        <f>IF(AD$3&gt;A24remlife,A24value-SUM($F375:AC375),IF(A24remlife="N/A","n/a",A24value/A24remlife))</f>
        <v>0.15693822060955148</v>
      </c>
      <c r="AE375" s="163">
        <f>IF(AE$3&gt;A24remlife,A24value-SUM($F375:AD375),IF(A24remlife="N/A","n/a",A24value/A24remlife))</f>
        <v>0.15693822060955148</v>
      </c>
      <c r="AF375" s="163">
        <f>IF(AF$3&gt;A24remlife,A24value-SUM($F375:AE375),IF(A24remlife="N/A","n/a",A24value/A24remlife))</f>
        <v>0.15693822060955148</v>
      </c>
      <c r="AG375" s="163">
        <f>IF(AG$3&gt;A24remlife,A24value-SUM($F375:AF375),IF(A24remlife="N/A","n/a",A24value/A24remlife))</f>
        <v>0.15693822060955148</v>
      </c>
      <c r="AH375" s="163">
        <f>IF(AH$3&gt;A24remlife,A24value-SUM($F375:AG375),IF(A24remlife="N/A","n/a",A24value/A24remlife))</f>
        <v>0.15693822060955148</v>
      </c>
      <c r="AI375" s="163">
        <f>IF(AI$3&gt;A24remlife,A24value-SUM($F375:AH375),IF(A24remlife="N/A","n/a",A24value/A24remlife))</f>
        <v>0.15693822060955148</v>
      </c>
      <c r="AJ375" s="163">
        <f>IF(AJ$3&gt;A24remlife,A24value-SUM($F375:AI375),IF(A24remlife="N/A","n/a",A24value/A24remlife))</f>
        <v>0.15693822060955148</v>
      </c>
      <c r="AK375" s="163">
        <f>IF(AK$3&gt;A24remlife,A24value-SUM($F375:AJ375),IF(A24remlife="N/A","n/a",A24value/A24remlife))</f>
        <v>0.15693822060955148</v>
      </c>
      <c r="AL375" s="163">
        <f>IF(AL$3&gt;A24remlife,A24value-SUM($F375:AK375),IF(A24remlife="N/A","n/a",A24value/A24remlife))</f>
        <v>0.15693822060955148</v>
      </c>
      <c r="AM375" s="163">
        <f>IF(AM$3&gt;A24remlife,A24value-SUM($F375:AL375),IF(A24remlife="N/A","n/a",A24value/A24remlife))</f>
        <v>0.15693822060955148</v>
      </c>
      <c r="AN375" s="163">
        <f>IF(AN$3&gt;A24remlife,A24value-SUM($F375:AM375),IF(A24remlife="N/A","n/a",A24value/A24remlife))</f>
        <v>0.15693822060955148</v>
      </c>
      <c r="AO375" s="163">
        <f>IF(AO$3&gt;A24remlife,A24value-SUM($F375:AN375),IF(A24remlife="N/A","n/a",A24value/A24remlife))</f>
        <v>0.15693822060955148</v>
      </c>
      <c r="AP375" s="163">
        <f>IF(AP$3&gt;A24remlife,A24value-SUM($F375:AO375),IF(A24remlife="N/A","n/a",A24value/A24remlife))</f>
        <v>0.15693822060955148</v>
      </c>
      <c r="AQ375" s="163">
        <f>IF(AQ$3&gt;A24remlife,A24value-SUM($F375:AP375),IF(A24remlife="N/A","n/a",A24value/A24remlife))</f>
        <v>0.15693822060955148</v>
      </c>
      <c r="AR375" s="163">
        <f>IF(AR$3&gt;A24remlife,A24value-SUM($F375:AQ375),IF(A24remlife="N/A","n/a",A24value/A24remlife))</f>
        <v>0.15693822060955148</v>
      </c>
      <c r="AS375" s="163">
        <f>IF(AS$3&gt;A24remlife,A24value-SUM($F375:AR375),IF(A24remlife="N/A","n/a",A24value/A24remlife))</f>
        <v>0.15693822060955148</v>
      </c>
      <c r="AT375" s="163">
        <f>IF(AT$3&gt;A24remlife,A24value-SUM($F375:AS375),IF(A24remlife="N/A","n/a",A24value/A24remlife))</f>
        <v>0.15693822060955148</v>
      </c>
      <c r="AU375" s="163">
        <f>IF(AU$3&gt;A24remlife,A24value-SUM($F375:AT375),IF(A24remlife="N/A","n/a",A24value/A24remlife))</f>
        <v>0.15693822060955148</v>
      </c>
      <c r="AV375" s="163">
        <f>IF(AV$3&gt;A24remlife,A24value-SUM($F375:AU375),IF(A24remlife="N/A","n/a",A24value/A24remlife))</f>
        <v>0.15693822060955148</v>
      </c>
      <c r="AW375" s="163">
        <f>IF(AW$3&gt;A24remlife,A24value-SUM($F375:AV375),IF(A24remlife="N/A","n/a",A24value/A24remlife))</f>
        <v>4.7297295843333309E-2</v>
      </c>
      <c r="AX375" s="163">
        <f>IF(AX$3&gt;A24remlife,A24value-SUM($F375:AW375),IF(A24remlife="N/A","n/a",A24value/A24remlife))</f>
        <v>0</v>
      </c>
      <c r="AY375" s="163">
        <f>IF(AY$3&gt;A24remlife,A24value-SUM($F375:AX375),IF(A24remlife="N/A","n/a",A24value/A24remlife))</f>
        <v>0</v>
      </c>
      <c r="AZ375" s="163">
        <f>IF(AZ$3&gt;A24remlife,A24value-SUM($F375:AY375),IF(A24remlife="N/A","n/a",A24value/A24remlife))</f>
        <v>0</v>
      </c>
      <c r="BA375" s="163">
        <f>IF(BA$3&gt;A24remlife,A24value-SUM($F375:AZ375),IF(A24remlife="N/A","n/a",A24value/A24remlife))</f>
        <v>0</v>
      </c>
      <c r="BB375" s="163">
        <f>IF(BB$3&gt;A24remlife,A24value-SUM($F375:BA375),IF(A24remlife="N/A","n/a",A24value/A24remlife))</f>
        <v>0</v>
      </c>
      <c r="BC375" s="163">
        <f>IF(BC$3&gt;A24remlife,A24value-SUM($F375:BB375),IF(A24remlife="N/A","n/a",A24value/A24remlife))</f>
        <v>0</v>
      </c>
      <c r="BD375" s="163">
        <f>IF(BD$3&gt;A24remlife,A24value-SUM($F375:BC375),IF(A24remlife="N/A","n/a",A24value/A24remlife))</f>
        <v>0</v>
      </c>
      <c r="BE375" s="163">
        <f>IF(BE$3&gt;A24remlife,A24value-SUM($F375:BD375),IF(A24remlife="N/A","n/a",A24value/A24remlife))</f>
        <v>0</v>
      </c>
      <c r="BF375" s="163">
        <f>IF(BF$3&gt;A24remlife,A24value-SUM($F375:BE375),IF(A24remlife="N/A","n/a",A24value/A24remlife))</f>
        <v>0</v>
      </c>
      <c r="BG375" s="163">
        <f>IF(BG$3&gt;A24remlife,A24value-SUM($F375:BF375),IF(A24remlife="N/A","n/a",A24value/A24remlife))</f>
        <v>0</v>
      </c>
      <c r="BH375" s="163">
        <f>IF(BH$3&gt;A24remlife,A24value-SUM($F375:BG375),IF(A24remlife="N/A","n/a",A24value/A24remlife))</f>
        <v>0</v>
      </c>
      <c r="BI375" s="163">
        <f>IF(BI$3&gt;A24remlife,A24value-SUM($F375:BH375),IF(A24remlife="N/A","n/a",A24value/A24remlife))</f>
        <v>0</v>
      </c>
      <c r="BJ375" s="18"/>
      <c r="BK375" s="18"/>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idden="1" outlineLevel="2">
      <c r="A376" s="18"/>
      <c r="B376" s="18"/>
      <c r="C376" s="36"/>
      <c r="D376" s="479" t="s">
        <v>71</v>
      </c>
      <c r="E376" s="283">
        <v>0</v>
      </c>
      <c r="F376" s="38"/>
      <c r="G376" s="160"/>
      <c r="H376" s="164"/>
      <c r="I376" s="164"/>
      <c r="J376" s="164"/>
      <c r="K376" s="164"/>
      <c r="L376" s="164"/>
      <c r="M376" s="164"/>
      <c r="N376" s="164"/>
      <c r="O376" s="164"/>
      <c r="P376" s="164"/>
      <c r="Q376" s="164"/>
      <c r="R376" s="164"/>
      <c r="S376" s="164"/>
      <c r="T376" s="164"/>
      <c r="U376" s="164"/>
      <c r="V376" s="164"/>
      <c r="W376" s="164"/>
      <c r="X376" s="164"/>
      <c r="Y376" s="164"/>
      <c r="Z376" s="164"/>
      <c r="AA376" s="164"/>
      <c r="AB376" s="164"/>
      <c r="AC376" s="164"/>
      <c r="AD376" s="164"/>
      <c r="AE376" s="164"/>
      <c r="AF376" s="164"/>
      <c r="AG376" s="164"/>
      <c r="AH376" s="164"/>
      <c r="AI376" s="164"/>
      <c r="AJ376" s="164"/>
      <c r="AK376" s="164"/>
      <c r="AL376" s="164"/>
      <c r="AM376" s="164"/>
      <c r="AN376" s="164"/>
      <c r="AO376" s="164"/>
      <c r="AP376" s="164"/>
      <c r="AQ376" s="164"/>
      <c r="AR376" s="164"/>
      <c r="AS376" s="164"/>
      <c r="AT376" s="164"/>
      <c r="AU376" s="164"/>
      <c r="AV376" s="164"/>
      <c r="AW376" s="164"/>
      <c r="AX376" s="164"/>
      <c r="AY376" s="164"/>
      <c r="AZ376" s="164"/>
      <c r="BA376" s="164"/>
      <c r="BB376" s="164"/>
      <c r="BC376" s="164"/>
      <c r="BD376" s="164"/>
      <c r="BE376" s="164"/>
      <c r="BF376" s="164"/>
      <c r="BG376" s="164"/>
      <c r="BH376" s="164"/>
      <c r="BI376" s="164"/>
      <c r="BJ376" s="18"/>
      <c r="BK376" s="18"/>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idden="1" outlineLevel="2">
      <c r="A377" s="18"/>
      <c r="B377" s="18"/>
      <c r="C377" s="36"/>
      <c r="D377" s="479"/>
      <c r="E377" s="283">
        <v>1</v>
      </c>
      <c r="F377" s="38"/>
      <c r="G377" s="390"/>
      <c r="H377" s="164">
        <f>IF(A24stdlife="n/a","n/a",IF(H$3&gt;(A24stdlife+$E377),(Input!$G$166*(1+rvanilla)^0.5)-SUM($G377:G377),(Input!$G$166*(1+rvanilla)^0.5)/A24stdlife))</f>
        <v>0</v>
      </c>
      <c r="I377" s="164">
        <f>IF(A24stdlife="n/a","n/a",IF(I$3&gt;(A24stdlife+$E377),(Input!$G$166*(1+rvanilla)^0.5)-SUM($G377:H377),(Input!$G$166*(1+rvanilla)^0.5)/A24stdlife))</f>
        <v>0</v>
      </c>
      <c r="J377" s="164">
        <f>IF(A24stdlife="n/a","n/a",IF(J$3&gt;(A24stdlife+$E377),(Input!$G$166*(1+rvanilla)^0.5)-SUM($G377:I377),(Input!$G$166*(1+rvanilla)^0.5)/A24stdlife))</f>
        <v>0</v>
      </c>
      <c r="K377" s="164">
        <f>IF(A24stdlife="n/a","n/a",IF(K$3&gt;(A24stdlife+$E377),(Input!$G$166*(1+rvanilla)^0.5)-SUM($G377:J377),(Input!$G$166*(1+rvanilla)^0.5)/A24stdlife))</f>
        <v>0</v>
      </c>
      <c r="L377" s="164">
        <f>IF(A24stdlife="n/a","n/a",IF(L$3&gt;(A24stdlife+$E377),(Input!$G$166*(1+rvanilla)^0.5)-SUM($G377:K377),(Input!$G$166*(1+rvanilla)^0.5)/A24stdlife))</f>
        <v>0</v>
      </c>
      <c r="M377" s="164">
        <f>IF(A24stdlife="n/a","n/a",IF(M$3&gt;(A24stdlife+$E377),(Input!$G$166*(1+rvanilla)^0.5)-SUM($G377:L377),(Input!$G$166*(1+rvanilla)^0.5)/A24stdlife))</f>
        <v>0</v>
      </c>
      <c r="N377" s="164">
        <f>IF(A24stdlife="n/a","n/a",IF(N$3&gt;(A24stdlife+$E377),(Input!$G$166*(1+rvanilla)^0.5)-SUM($G377:M377),(Input!$G$166*(1+rvanilla)^0.5)/A24stdlife))</f>
        <v>0</v>
      </c>
      <c r="O377" s="164">
        <f>IF(A24stdlife="n/a","n/a",IF(O$3&gt;(A24stdlife+$E377),(Input!$G$166*(1+rvanilla)^0.5)-SUM($G377:N377),(Input!$G$166*(1+rvanilla)^0.5)/A24stdlife))</f>
        <v>0</v>
      </c>
      <c r="P377" s="164">
        <f>IF(A24stdlife="n/a","n/a",IF(P$3&gt;(A24stdlife+$E377),(Input!$G$166*(1+rvanilla)^0.5)-SUM($G377:O377),(Input!$G$166*(1+rvanilla)^0.5)/A24stdlife))</f>
        <v>0</v>
      </c>
      <c r="Q377" s="164">
        <f>IF(A24stdlife="n/a","n/a",IF(Q$3&gt;(A24stdlife+$E377),(Input!$G$166*(1+rvanilla)^0.5)-SUM($G377:P377),(Input!$G$166*(1+rvanilla)^0.5)/A24stdlife))</f>
        <v>0</v>
      </c>
      <c r="R377" s="164">
        <f>IF(A24stdlife="n/a","n/a",IF(R$3&gt;(A24stdlife+$E377),(Input!$G$166*(1+rvanilla)^0.5)-SUM($G377:Q377),(Input!$G$166*(1+rvanilla)^0.5)/A24stdlife))</f>
        <v>0</v>
      </c>
      <c r="S377" s="164">
        <f>IF(A24stdlife="n/a","n/a",IF(S$3&gt;(A24stdlife+$E377),(Input!$G$166*(1+rvanilla)^0.5)-SUM($G377:R377),(Input!$G$166*(1+rvanilla)^0.5)/A24stdlife))</f>
        <v>0</v>
      </c>
      <c r="T377" s="164">
        <f>IF(A24stdlife="n/a","n/a",IF(T$3&gt;(A24stdlife+$E377),(Input!$G$166*(1+rvanilla)^0.5)-SUM($G377:S377),(Input!$G$166*(1+rvanilla)^0.5)/A24stdlife))</f>
        <v>0</v>
      </c>
      <c r="U377" s="164">
        <f>IF(A24stdlife="n/a","n/a",IF(U$3&gt;(A24stdlife+$E377),(Input!$G$166*(1+rvanilla)^0.5)-SUM($G377:T377),(Input!$G$166*(1+rvanilla)^0.5)/A24stdlife))</f>
        <v>0</v>
      </c>
      <c r="V377" s="164">
        <f>IF(A24stdlife="n/a","n/a",IF(V$3&gt;(A24stdlife+$E377),(Input!$G$166*(1+rvanilla)^0.5)-SUM($G377:U377),(Input!$G$166*(1+rvanilla)^0.5)/A24stdlife))</f>
        <v>0</v>
      </c>
      <c r="W377" s="164">
        <f>IF(A24stdlife="n/a","n/a",IF(W$3&gt;(A24stdlife+$E377),(Input!$G$166*(1+rvanilla)^0.5)-SUM($G377:V377),(Input!$G$166*(1+rvanilla)^0.5)/A24stdlife))</f>
        <v>0</v>
      </c>
      <c r="X377" s="164">
        <f>IF(A24stdlife="n/a","n/a",IF(X$3&gt;(A24stdlife+$E377),(Input!$G$166*(1+rvanilla)^0.5)-SUM($G377:W377),(Input!$G$166*(1+rvanilla)^0.5)/A24stdlife))</f>
        <v>0</v>
      </c>
      <c r="Y377" s="164">
        <f>IF(A24stdlife="n/a","n/a",IF(Y$3&gt;(A24stdlife+$E377),(Input!$G$166*(1+rvanilla)^0.5)-SUM($G377:X377),(Input!$G$166*(1+rvanilla)^0.5)/A24stdlife))</f>
        <v>0</v>
      </c>
      <c r="Z377" s="164">
        <f>IF(A24stdlife="n/a","n/a",IF(Z$3&gt;(A24stdlife+$E377),(Input!$G$166*(1+rvanilla)^0.5)-SUM($G377:Y377),(Input!$G$166*(1+rvanilla)^0.5)/A24stdlife))</f>
        <v>0</v>
      </c>
      <c r="AA377" s="164">
        <f>IF(A24stdlife="n/a","n/a",IF(AA$3&gt;(A24stdlife+$E377),(Input!$G$166*(1+rvanilla)^0.5)-SUM($G377:Z377),(Input!$G$166*(1+rvanilla)^0.5)/A24stdlife))</f>
        <v>0</v>
      </c>
      <c r="AB377" s="164">
        <f>IF(A24stdlife="n/a","n/a",IF(AB$3&gt;(A24stdlife+$E377),(Input!$G$166*(1+rvanilla)^0.5)-SUM($G377:AA377),(Input!$G$166*(1+rvanilla)^0.5)/A24stdlife))</f>
        <v>0</v>
      </c>
      <c r="AC377" s="164">
        <f>IF(A24stdlife="n/a","n/a",IF(AC$3&gt;(A24stdlife+$E377),(Input!$G$166*(1+rvanilla)^0.5)-SUM($G377:AB377),(Input!$G$166*(1+rvanilla)^0.5)/A24stdlife))</f>
        <v>0</v>
      </c>
      <c r="AD377" s="164">
        <f>IF(A24stdlife="n/a","n/a",IF(AD$3&gt;(A24stdlife+$E377),(Input!$G$166*(1+rvanilla)^0.5)-SUM($G377:AC377),(Input!$G$166*(1+rvanilla)^0.5)/A24stdlife))</f>
        <v>0</v>
      </c>
      <c r="AE377" s="164">
        <f>IF(A24stdlife="n/a","n/a",IF(AE$3&gt;(A24stdlife+$E377),(Input!$G$166*(1+rvanilla)^0.5)-SUM($G377:AD377),(Input!$G$166*(1+rvanilla)^0.5)/A24stdlife))</f>
        <v>0</v>
      </c>
      <c r="AF377" s="164">
        <f>IF(A24stdlife="n/a","n/a",IF(AF$3&gt;(A24stdlife+$E377),(Input!$G$166*(1+rvanilla)^0.5)-SUM($G377:AE377),(Input!$G$166*(1+rvanilla)^0.5)/A24stdlife))</f>
        <v>0</v>
      </c>
      <c r="AG377" s="164">
        <f>IF(A24stdlife="n/a","n/a",IF(AG$3&gt;(A24stdlife+$E377),(Input!$G$166*(1+rvanilla)^0.5)-SUM($G377:AF377),(Input!$G$166*(1+rvanilla)^0.5)/A24stdlife))</f>
        <v>0</v>
      </c>
      <c r="AH377" s="164">
        <f>IF(A24stdlife="n/a","n/a",IF(AH$3&gt;(A24stdlife+$E377),(Input!$G$166*(1+rvanilla)^0.5)-SUM($G377:AG377),(Input!$G$166*(1+rvanilla)^0.5)/A24stdlife))</f>
        <v>0</v>
      </c>
      <c r="AI377" s="164">
        <f>IF(A24stdlife="n/a","n/a",IF(AI$3&gt;(A24stdlife+$E377),(Input!$G$166*(1+rvanilla)^0.5)-SUM($G377:AH377),(Input!$G$166*(1+rvanilla)^0.5)/A24stdlife))</f>
        <v>0</v>
      </c>
      <c r="AJ377" s="164">
        <f>IF(A24stdlife="n/a","n/a",IF(AJ$3&gt;(A24stdlife+$E377),(Input!$G$166*(1+rvanilla)^0.5)-SUM($G377:AI377),(Input!$G$166*(1+rvanilla)^0.5)/A24stdlife))</f>
        <v>0</v>
      </c>
      <c r="AK377" s="164">
        <f>IF(A24stdlife="n/a","n/a",IF(AK$3&gt;(A24stdlife+$E377),(Input!$G$166*(1+rvanilla)^0.5)-SUM($G377:AJ377),(Input!$G$166*(1+rvanilla)^0.5)/A24stdlife))</f>
        <v>0</v>
      </c>
      <c r="AL377" s="164">
        <f>IF(A24stdlife="n/a","n/a",IF(AL$3&gt;(A24stdlife+$E377),(Input!$G$166*(1+rvanilla)^0.5)-SUM($G377:AK377),(Input!$G$166*(1+rvanilla)^0.5)/A24stdlife))</f>
        <v>0</v>
      </c>
      <c r="AM377" s="164">
        <f>IF(A24stdlife="n/a","n/a",IF(AM$3&gt;(A24stdlife+$E377),(Input!$G$166*(1+rvanilla)^0.5)-SUM($G377:AL377),(Input!$G$166*(1+rvanilla)^0.5)/A24stdlife))</f>
        <v>0</v>
      </c>
      <c r="AN377" s="164">
        <f>IF(A24stdlife="n/a","n/a",IF(AN$3&gt;(A24stdlife+$E377),(Input!$G$166*(1+rvanilla)^0.5)-SUM($G377:AM377),(Input!$G$166*(1+rvanilla)^0.5)/A24stdlife))</f>
        <v>0</v>
      </c>
      <c r="AO377" s="164">
        <f>IF(A24stdlife="n/a","n/a",IF(AO$3&gt;(A24stdlife+$E377),(Input!$G$166*(1+rvanilla)^0.5)-SUM($G377:AN377),(Input!$G$166*(1+rvanilla)^0.5)/A24stdlife))</f>
        <v>0</v>
      </c>
      <c r="AP377" s="164">
        <f>IF(A24stdlife="n/a","n/a",IF(AP$3&gt;(A24stdlife+$E377),(Input!$G$166*(1+rvanilla)^0.5)-SUM($G377:AO377),(Input!$G$166*(1+rvanilla)^0.5)/A24stdlife))</f>
        <v>0</v>
      </c>
      <c r="AQ377" s="164">
        <f>IF(A24stdlife="n/a","n/a",IF(AQ$3&gt;(A24stdlife+$E377),(Input!$G$166*(1+rvanilla)^0.5)-SUM($G377:AP377),(Input!$G$166*(1+rvanilla)^0.5)/A24stdlife))</f>
        <v>0</v>
      </c>
      <c r="AR377" s="164">
        <f>IF(A24stdlife="n/a","n/a",IF(AR$3&gt;(A24stdlife+$E377),(Input!$G$166*(1+rvanilla)^0.5)-SUM($G377:AQ377),(Input!$G$166*(1+rvanilla)^0.5)/A24stdlife))</f>
        <v>0</v>
      </c>
      <c r="AS377" s="164">
        <f>IF(A24stdlife="n/a","n/a",IF(AS$3&gt;(A24stdlife+$E377),(Input!$G$166*(1+rvanilla)^0.5)-SUM($G377:AR377),(Input!$G$166*(1+rvanilla)^0.5)/A24stdlife))</f>
        <v>0</v>
      </c>
      <c r="AT377" s="164">
        <f>IF(A24stdlife="n/a","n/a",IF(AT$3&gt;(A24stdlife+$E377),(Input!$G$166*(1+rvanilla)^0.5)-SUM($G377:AS377),(Input!$G$166*(1+rvanilla)^0.5)/A24stdlife))</f>
        <v>0</v>
      </c>
      <c r="AU377" s="164">
        <f>IF(A24stdlife="n/a","n/a",IF(AU$3&gt;(A24stdlife+$E377),(Input!$G$166*(1+rvanilla)^0.5)-SUM($G377:AT377),(Input!$G$166*(1+rvanilla)^0.5)/A24stdlife))</f>
        <v>0</v>
      </c>
      <c r="AV377" s="164">
        <f>IF(A24stdlife="n/a","n/a",IF(AV$3&gt;(A24stdlife+$E377),(Input!$G$166*(1+rvanilla)^0.5)-SUM($G377:AU377),(Input!$G$166*(1+rvanilla)^0.5)/A24stdlife))</f>
        <v>0</v>
      </c>
      <c r="AW377" s="164">
        <f>IF(A24stdlife="n/a","n/a",IF(AW$3&gt;(A24stdlife+$E377),(Input!$G$166*(1+rvanilla)^0.5)-SUM($G377:AV377),(Input!$G$166*(1+rvanilla)^0.5)/A24stdlife))</f>
        <v>0</v>
      </c>
      <c r="AX377" s="164">
        <f>IF(A24stdlife="n/a","n/a",IF(AX$3&gt;(A24stdlife+$E377),(Input!$G$166*(1+rvanilla)^0.5)-SUM($G377:AW377),(Input!$G$166*(1+rvanilla)^0.5)/A24stdlife))</f>
        <v>0</v>
      </c>
      <c r="AY377" s="164">
        <f>IF(A24stdlife="n/a","n/a",IF(AY$3&gt;(A24stdlife+$E377),(Input!$G$166*(1+rvanilla)^0.5)-SUM($G377:AX377),(Input!$G$166*(1+rvanilla)^0.5)/A24stdlife))</f>
        <v>0</v>
      </c>
      <c r="AZ377" s="164">
        <f>IF(A24stdlife="n/a","n/a",IF(AZ$3&gt;(A24stdlife+$E377),(Input!$G$166*(1+rvanilla)^0.5)-SUM($G377:AY377),(Input!$G$166*(1+rvanilla)^0.5)/A24stdlife))</f>
        <v>0</v>
      </c>
      <c r="BA377" s="164">
        <f>IF(A24stdlife="n/a","n/a",IF(BA$3&gt;(A24stdlife+$E377),(Input!$G$166*(1+rvanilla)^0.5)-SUM($G377:AZ377),(Input!$G$166*(1+rvanilla)^0.5)/A24stdlife))</f>
        <v>0</v>
      </c>
      <c r="BB377" s="164">
        <f>IF(A24stdlife="n/a","n/a",IF(BB$3&gt;(A24stdlife+$E377),(Input!$G$166*(1+rvanilla)^0.5)-SUM($G377:BA377),(Input!$G$166*(1+rvanilla)^0.5)/A24stdlife))</f>
        <v>0</v>
      </c>
      <c r="BC377" s="164">
        <f>IF(A24stdlife="n/a","n/a",IF(BC$3&gt;(A24stdlife+$E377),(Input!$G$166*(1+rvanilla)^0.5)-SUM($G377:BB377),(Input!$G$166*(1+rvanilla)^0.5)/A24stdlife))</f>
        <v>0</v>
      </c>
      <c r="BD377" s="164">
        <f>IF(A24stdlife="n/a","n/a",IF(BD$3&gt;(A24stdlife+$E377),(Input!$G$166*(1+rvanilla)^0.5)-SUM($G377:BC377),(Input!$G$166*(1+rvanilla)^0.5)/A24stdlife))</f>
        <v>0</v>
      </c>
      <c r="BE377" s="164">
        <f>IF(A24stdlife="n/a","n/a",IF(BE$3&gt;(A24stdlife+$E377),(Input!$G$166*(1+rvanilla)^0.5)-SUM($G377:BD377),(Input!$G$166*(1+rvanilla)^0.5)/A24stdlife))</f>
        <v>0</v>
      </c>
      <c r="BF377" s="164">
        <f>IF(A24stdlife="n/a","n/a",IF(BF$3&gt;(A24stdlife+$E377),(Input!$G$166*(1+rvanilla)^0.5)-SUM($G377:BE377),(Input!$G$166*(1+rvanilla)^0.5)/A24stdlife))</f>
        <v>0</v>
      </c>
      <c r="BG377" s="164">
        <f>IF(A24stdlife="n/a","n/a",IF(BG$3&gt;(A24stdlife+$E377),(Input!$G$166*(1+rvanilla)^0.5)-SUM($G377:BF377),(Input!$G$166*(1+rvanilla)^0.5)/A24stdlife))</f>
        <v>0</v>
      </c>
      <c r="BH377" s="164">
        <f>IF(A24stdlife="n/a","n/a",IF(BH$3&gt;(A24stdlife+$E377),(Input!$G$166*(1+rvanilla)^0.5)-SUM($G377:BG377),(Input!$G$166*(1+rvanilla)^0.5)/A24stdlife))</f>
        <v>0</v>
      </c>
      <c r="BI377" s="164">
        <f>IF(A24stdlife="n/a","n/a",IF(BI$3&gt;(A24stdlife+$E377),(Input!$G$166*(1+rvanilla)^0.5)-SUM($G377:BH377),(Input!$G$166*(1+rvanilla)^0.5)/A24stdlife))</f>
        <v>0</v>
      </c>
      <c r="BJ377" s="18"/>
      <c r="BK377" s="18"/>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idden="1" outlineLevel="2">
      <c r="A378" s="18"/>
      <c r="B378" s="18"/>
      <c r="C378" s="36"/>
      <c r="D378" s="479"/>
      <c r="E378" s="283">
        <v>2</v>
      </c>
      <c r="F378" s="38"/>
      <c r="G378" s="391"/>
      <c r="H378" s="307"/>
      <c r="I378" s="164">
        <f>IF(A24stdlife="n/a","n/a",IF(I$3&gt;(A24stdlife+$E378),(Input!$H$166*(1+rvanilla)^0.5)-SUM($H378:H378),(Input!$H$166*(1+rvanilla)^0.5)/A24stdlife))</f>
        <v>0</v>
      </c>
      <c r="J378" s="164">
        <f>IF(A24stdlife="n/a","n/a",IF(J$3&gt;(A24stdlife+$E378),(Input!$H$166*(1+rvanilla)^0.5)-SUM($H378:I378),(Input!$H$166*(1+rvanilla)^0.5)/A24stdlife))</f>
        <v>0</v>
      </c>
      <c r="K378" s="164">
        <f>IF(A24stdlife="n/a","n/a",IF(K$3&gt;(A24stdlife+$E378),(Input!$H$166*(1+rvanilla)^0.5)-SUM($H378:J378),(Input!$H$166*(1+rvanilla)^0.5)/A24stdlife))</f>
        <v>0</v>
      </c>
      <c r="L378" s="164">
        <f>IF(A24stdlife="n/a","n/a",IF(L$3&gt;(A24stdlife+$E378),(Input!$H$166*(1+rvanilla)^0.5)-SUM($H378:K378),(Input!$H$166*(1+rvanilla)^0.5)/A24stdlife))</f>
        <v>0</v>
      </c>
      <c r="M378" s="164">
        <f>IF(A24stdlife="n/a","n/a",IF(M$3&gt;(A24stdlife+$E378),(Input!$H$166*(1+rvanilla)^0.5)-SUM($H378:L378),(Input!$H$166*(1+rvanilla)^0.5)/A24stdlife))</f>
        <v>0</v>
      </c>
      <c r="N378" s="164">
        <f>IF(A24stdlife="n/a","n/a",IF(N$3&gt;(A24stdlife+$E378),(Input!$H$166*(1+rvanilla)^0.5)-SUM($H378:M378),(Input!$H$166*(1+rvanilla)^0.5)/A24stdlife))</f>
        <v>0</v>
      </c>
      <c r="O378" s="164">
        <f>IF(A24stdlife="n/a","n/a",IF(O$3&gt;(A24stdlife+$E378),(Input!$H$166*(1+rvanilla)^0.5)-SUM($H378:N378),(Input!$H$166*(1+rvanilla)^0.5)/A24stdlife))</f>
        <v>0</v>
      </c>
      <c r="P378" s="164">
        <f>IF(A24stdlife="n/a","n/a",IF(P$3&gt;(A24stdlife+$E378),(Input!$H$166*(1+rvanilla)^0.5)-SUM($H378:O378),(Input!$H$166*(1+rvanilla)^0.5)/A24stdlife))</f>
        <v>0</v>
      </c>
      <c r="Q378" s="164">
        <f>IF(A24stdlife="n/a","n/a",IF(Q$3&gt;(A24stdlife+$E378),(Input!$H$166*(1+rvanilla)^0.5)-SUM($H378:P378),(Input!$H$166*(1+rvanilla)^0.5)/A24stdlife))</f>
        <v>0</v>
      </c>
      <c r="R378" s="164">
        <f>IF(A24stdlife="n/a","n/a",IF(R$3&gt;(A24stdlife+$E378),(Input!$H$166*(1+rvanilla)^0.5)-SUM($H378:Q378),(Input!$H$166*(1+rvanilla)^0.5)/A24stdlife))</f>
        <v>0</v>
      </c>
      <c r="S378" s="164">
        <f>IF(A24stdlife="n/a","n/a",IF(S$3&gt;(A24stdlife+$E378),(Input!$H$166*(1+rvanilla)^0.5)-SUM($H378:R378),(Input!$H$166*(1+rvanilla)^0.5)/A24stdlife))</f>
        <v>0</v>
      </c>
      <c r="T378" s="164">
        <f>IF(A24stdlife="n/a","n/a",IF(T$3&gt;(A24stdlife+$E378),(Input!$H$166*(1+rvanilla)^0.5)-SUM($H378:S378),(Input!$H$166*(1+rvanilla)^0.5)/A24stdlife))</f>
        <v>0</v>
      </c>
      <c r="U378" s="164">
        <f>IF(A24stdlife="n/a","n/a",IF(U$3&gt;(A24stdlife+$E378),(Input!$H$166*(1+rvanilla)^0.5)-SUM($H378:T378),(Input!$H$166*(1+rvanilla)^0.5)/A24stdlife))</f>
        <v>0</v>
      </c>
      <c r="V378" s="164">
        <f>IF(A24stdlife="n/a","n/a",IF(V$3&gt;(A24stdlife+$E378),(Input!$H$166*(1+rvanilla)^0.5)-SUM($H378:U378),(Input!$H$166*(1+rvanilla)^0.5)/A24stdlife))</f>
        <v>0</v>
      </c>
      <c r="W378" s="164">
        <f>IF(A24stdlife="n/a","n/a",IF(W$3&gt;(A24stdlife+$E378),(Input!$H$166*(1+rvanilla)^0.5)-SUM($H378:V378),(Input!$H$166*(1+rvanilla)^0.5)/A24stdlife))</f>
        <v>0</v>
      </c>
      <c r="X378" s="164">
        <f>IF(A24stdlife="n/a","n/a",IF(X$3&gt;(A24stdlife+$E378),(Input!$H$166*(1+rvanilla)^0.5)-SUM($H378:W378),(Input!$H$166*(1+rvanilla)^0.5)/A24stdlife))</f>
        <v>0</v>
      </c>
      <c r="Y378" s="164">
        <f>IF(A24stdlife="n/a","n/a",IF(Y$3&gt;(A24stdlife+$E378),(Input!$H$166*(1+rvanilla)^0.5)-SUM($H378:X378),(Input!$H$166*(1+rvanilla)^0.5)/A24stdlife))</f>
        <v>0</v>
      </c>
      <c r="Z378" s="164">
        <f>IF(A24stdlife="n/a","n/a",IF(Z$3&gt;(A24stdlife+$E378),(Input!$H$166*(1+rvanilla)^0.5)-SUM($H378:Y378),(Input!$H$166*(1+rvanilla)^0.5)/A24stdlife))</f>
        <v>0</v>
      </c>
      <c r="AA378" s="164">
        <f>IF(A24stdlife="n/a","n/a",IF(AA$3&gt;(A24stdlife+$E378),(Input!$H$166*(1+rvanilla)^0.5)-SUM($H378:Z378),(Input!$H$166*(1+rvanilla)^0.5)/A24stdlife))</f>
        <v>0</v>
      </c>
      <c r="AB378" s="164">
        <f>IF(A24stdlife="n/a","n/a",IF(AB$3&gt;(A24stdlife+$E378),(Input!$H$166*(1+rvanilla)^0.5)-SUM($H378:AA378),(Input!$H$166*(1+rvanilla)^0.5)/A24stdlife))</f>
        <v>0</v>
      </c>
      <c r="AC378" s="164">
        <f>IF(A24stdlife="n/a","n/a",IF(AC$3&gt;(A24stdlife+$E378),(Input!$H$166*(1+rvanilla)^0.5)-SUM($H378:AB378),(Input!$H$166*(1+rvanilla)^0.5)/A24stdlife))</f>
        <v>0</v>
      </c>
      <c r="AD378" s="164">
        <f>IF(A24stdlife="n/a","n/a",IF(AD$3&gt;(A24stdlife+$E378),(Input!$H$166*(1+rvanilla)^0.5)-SUM($H378:AC378),(Input!$H$166*(1+rvanilla)^0.5)/A24stdlife))</f>
        <v>0</v>
      </c>
      <c r="AE378" s="164">
        <f>IF(A24stdlife="n/a","n/a",IF(AE$3&gt;(A24stdlife+$E378),(Input!$H$166*(1+rvanilla)^0.5)-SUM($H378:AD378),(Input!$H$166*(1+rvanilla)^0.5)/A24stdlife))</f>
        <v>0</v>
      </c>
      <c r="AF378" s="164">
        <f>IF(A24stdlife="n/a","n/a",IF(AF$3&gt;(A24stdlife+$E378),(Input!$H$166*(1+rvanilla)^0.5)-SUM($H378:AE378),(Input!$H$166*(1+rvanilla)^0.5)/A24stdlife))</f>
        <v>0</v>
      </c>
      <c r="AG378" s="164">
        <f>IF(A24stdlife="n/a","n/a",IF(AG$3&gt;(A24stdlife+$E378),(Input!$H$166*(1+rvanilla)^0.5)-SUM($H378:AF378),(Input!$H$166*(1+rvanilla)^0.5)/A24stdlife))</f>
        <v>0</v>
      </c>
      <c r="AH378" s="164">
        <f>IF(A24stdlife="n/a","n/a",IF(AH$3&gt;(A24stdlife+$E378),(Input!$H$166*(1+rvanilla)^0.5)-SUM($H378:AG378),(Input!$H$166*(1+rvanilla)^0.5)/A24stdlife))</f>
        <v>0</v>
      </c>
      <c r="AI378" s="164">
        <f>IF(A24stdlife="n/a","n/a",IF(AI$3&gt;(A24stdlife+$E378),(Input!$H$166*(1+rvanilla)^0.5)-SUM($H378:AH378),(Input!$H$166*(1+rvanilla)^0.5)/A24stdlife))</f>
        <v>0</v>
      </c>
      <c r="AJ378" s="164">
        <f>IF(A24stdlife="n/a","n/a",IF(AJ$3&gt;(A24stdlife+$E378),(Input!$H$166*(1+rvanilla)^0.5)-SUM($H378:AI378),(Input!$H$166*(1+rvanilla)^0.5)/A24stdlife))</f>
        <v>0</v>
      </c>
      <c r="AK378" s="164">
        <f>IF(A24stdlife="n/a","n/a",IF(AK$3&gt;(A24stdlife+$E378),(Input!$H$166*(1+rvanilla)^0.5)-SUM($H378:AJ378),(Input!$H$166*(1+rvanilla)^0.5)/A24stdlife))</f>
        <v>0</v>
      </c>
      <c r="AL378" s="164">
        <f>IF(A24stdlife="n/a","n/a",IF(AL$3&gt;(A24stdlife+$E378),(Input!$H$166*(1+rvanilla)^0.5)-SUM($H378:AK378),(Input!$H$166*(1+rvanilla)^0.5)/A24stdlife))</f>
        <v>0</v>
      </c>
      <c r="AM378" s="164">
        <f>IF(A24stdlife="n/a","n/a",IF(AM$3&gt;(A24stdlife+$E378),(Input!$H$166*(1+rvanilla)^0.5)-SUM($H378:AL378),(Input!$H$166*(1+rvanilla)^0.5)/A24stdlife))</f>
        <v>0</v>
      </c>
      <c r="AN378" s="164">
        <f>IF(A24stdlife="n/a","n/a",IF(AN$3&gt;(A24stdlife+$E378),(Input!$H$166*(1+rvanilla)^0.5)-SUM($H378:AM378),(Input!$H$166*(1+rvanilla)^0.5)/A24stdlife))</f>
        <v>0</v>
      </c>
      <c r="AO378" s="164">
        <f>IF(A24stdlife="n/a","n/a",IF(AO$3&gt;(A24stdlife+$E378),(Input!$H$166*(1+rvanilla)^0.5)-SUM($H378:AN378),(Input!$H$166*(1+rvanilla)^0.5)/A24stdlife))</f>
        <v>0</v>
      </c>
      <c r="AP378" s="164">
        <f>IF(A24stdlife="n/a","n/a",IF(AP$3&gt;(A24stdlife+$E378),(Input!$H$166*(1+rvanilla)^0.5)-SUM($H378:AO378),(Input!$H$166*(1+rvanilla)^0.5)/A24stdlife))</f>
        <v>0</v>
      </c>
      <c r="AQ378" s="164">
        <f>IF(A24stdlife="n/a","n/a",IF(AQ$3&gt;(A24stdlife+$E378),(Input!$H$166*(1+rvanilla)^0.5)-SUM($H378:AP378),(Input!$H$166*(1+rvanilla)^0.5)/A24stdlife))</f>
        <v>0</v>
      </c>
      <c r="AR378" s="164">
        <f>IF(A24stdlife="n/a","n/a",IF(AR$3&gt;(A24stdlife+$E378),(Input!$H$166*(1+rvanilla)^0.5)-SUM($H378:AQ378),(Input!$H$166*(1+rvanilla)^0.5)/A24stdlife))</f>
        <v>0</v>
      </c>
      <c r="AS378" s="164">
        <f>IF(A24stdlife="n/a","n/a",IF(AS$3&gt;(A24stdlife+$E378),(Input!$H$166*(1+rvanilla)^0.5)-SUM($H378:AR378),(Input!$H$166*(1+rvanilla)^0.5)/A24stdlife))</f>
        <v>0</v>
      </c>
      <c r="AT378" s="164">
        <f>IF(A24stdlife="n/a","n/a",IF(AT$3&gt;(A24stdlife+$E378),(Input!$H$166*(1+rvanilla)^0.5)-SUM($H378:AS378),(Input!$H$166*(1+rvanilla)^0.5)/A24stdlife))</f>
        <v>0</v>
      </c>
      <c r="AU378" s="164">
        <f>IF(A24stdlife="n/a","n/a",IF(AU$3&gt;(A24stdlife+$E378),(Input!$H$166*(1+rvanilla)^0.5)-SUM($H378:AT378),(Input!$H$166*(1+rvanilla)^0.5)/A24stdlife))</f>
        <v>0</v>
      </c>
      <c r="AV378" s="164">
        <f>IF(A24stdlife="n/a","n/a",IF(AV$3&gt;(A24stdlife+$E378),(Input!$H$166*(1+rvanilla)^0.5)-SUM($H378:AU378),(Input!$H$166*(1+rvanilla)^0.5)/A24stdlife))</f>
        <v>0</v>
      </c>
      <c r="AW378" s="164">
        <f>IF(A24stdlife="n/a","n/a",IF(AW$3&gt;(A24stdlife+$E378),(Input!$H$166*(1+rvanilla)^0.5)-SUM($H378:AV378),(Input!$H$166*(1+rvanilla)^0.5)/A24stdlife))</f>
        <v>0</v>
      </c>
      <c r="AX378" s="164">
        <f>IF(A24stdlife="n/a","n/a",IF(AX$3&gt;(A24stdlife+$E378),(Input!$H$166*(1+rvanilla)^0.5)-SUM($H378:AW378),(Input!$H$166*(1+rvanilla)^0.5)/A24stdlife))</f>
        <v>0</v>
      </c>
      <c r="AY378" s="164">
        <f>IF(A24stdlife="n/a","n/a",IF(AY$3&gt;(A24stdlife+$E378),(Input!$H$166*(1+rvanilla)^0.5)-SUM($H378:AX378),(Input!$H$166*(1+rvanilla)^0.5)/A24stdlife))</f>
        <v>0</v>
      </c>
      <c r="AZ378" s="164">
        <f>IF(A24stdlife="n/a","n/a",IF(AZ$3&gt;(A24stdlife+$E378),(Input!$H$166*(1+rvanilla)^0.5)-SUM($H378:AY378),(Input!$H$166*(1+rvanilla)^0.5)/A24stdlife))</f>
        <v>0</v>
      </c>
      <c r="BA378" s="164">
        <f>IF(A24stdlife="n/a","n/a",IF(BA$3&gt;(A24stdlife+$E378),(Input!$H$166*(1+rvanilla)^0.5)-SUM($H378:AZ378),(Input!$H$166*(1+rvanilla)^0.5)/A24stdlife))</f>
        <v>0</v>
      </c>
      <c r="BB378" s="164">
        <f>IF(A24stdlife="n/a","n/a",IF(BB$3&gt;(A24stdlife+$E378),(Input!$H$166*(1+rvanilla)^0.5)-SUM($H378:BA378),(Input!$H$166*(1+rvanilla)^0.5)/A24stdlife))</f>
        <v>0</v>
      </c>
      <c r="BC378" s="164">
        <f>IF(A24stdlife="n/a","n/a",IF(BC$3&gt;(A24stdlife+$E378),(Input!$H$166*(1+rvanilla)^0.5)-SUM($H378:BB378),(Input!$H$166*(1+rvanilla)^0.5)/A24stdlife))</f>
        <v>0</v>
      </c>
      <c r="BD378" s="164">
        <f>IF(A24stdlife="n/a","n/a",IF(BD$3&gt;(A24stdlife+$E378),(Input!$H$166*(1+rvanilla)^0.5)-SUM($H378:BC378),(Input!$H$166*(1+rvanilla)^0.5)/A24stdlife))</f>
        <v>0</v>
      </c>
      <c r="BE378" s="164">
        <f>IF(A24stdlife="n/a","n/a",IF(BE$3&gt;(A24stdlife+$E378),(Input!$H$166*(1+rvanilla)^0.5)-SUM($H378:BD378),(Input!$H$166*(1+rvanilla)^0.5)/A24stdlife))</f>
        <v>0</v>
      </c>
      <c r="BF378" s="164">
        <f>IF(A24stdlife="n/a","n/a",IF(BF$3&gt;(A24stdlife+$E378),(Input!$H$166*(1+rvanilla)^0.5)-SUM($H378:BE378),(Input!$H$166*(1+rvanilla)^0.5)/A24stdlife))</f>
        <v>0</v>
      </c>
      <c r="BG378" s="164">
        <f>IF(A24stdlife="n/a","n/a",IF(BG$3&gt;(A24stdlife+$E378),(Input!$H$166*(1+rvanilla)^0.5)-SUM($H378:BF378),(Input!$H$166*(1+rvanilla)^0.5)/A24stdlife))</f>
        <v>0</v>
      </c>
      <c r="BH378" s="164">
        <f>IF(A24stdlife="n/a","n/a",IF(BH$3&gt;(A24stdlife+$E378),(Input!$H$166*(1+rvanilla)^0.5)-SUM($H378:BG378),(Input!$H$166*(1+rvanilla)^0.5)/A24stdlife))</f>
        <v>0</v>
      </c>
      <c r="BI378" s="164">
        <f>IF(A24stdlife="n/a","n/a",IF(BI$3&gt;(A24stdlife+$E378),(Input!$H$166*(1+rvanilla)^0.5)-SUM($H378:BH378),(Input!$H$166*(1+rvanilla)^0.5)/A24stdlife))</f>
        <v>0</v>
      </c>
      <c r="BJ378" s="18"/>
      <c r="BK378" s="1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2">
      <c r="A379" s="18"/>
      <c r="B379" s="18"/>
      <c r="C379" s="36"/>
      <c r="D379" s="479"/>
      <c r="E379" s="283">
        <v>3</v>
      </c>
      <c r="F379" s="38"/>
      <c r="G379" s="391"/>
      <c r="H379" s="308"/>
      <c r="I379" s="307"/>
      <c r="J379" s="164">
        <f>IF(A24stdlife="n/a","n/a",IF(J$3&gt;(A24stdlife+$E379),(Input!$I$166*(1+rvanilla)^0.5)-SUM($I379:I379),(Input!$I$166*(1+rvanilla)^0.5)/A24stdlife))</f>
        <v>0</v>
      </c>
      <c r="K379" s="164">
        <f>IF(A24stdlife="n/a","n/a",IF(K$3&gt;(A24stdlife+$E379),(Input!$I$166*(1+rvanilla)^0.5)-SUM($I379:J379),(Input!$I$166*(1+rvanilla)^0.5)/A24stdlife))</f>
        <v>0</v>
      </c>
      <c r="L379" s="164">
        <f>IF(A24stdlife="n/a","n/a",IF(L$3&gt;(A24stdlife+$E379),(Input!$I$166*(1+rvanilla)^0.5)-SUM($I379:K379),(Input!$I$166*(1+rvanilla)^0.5)/A24stdlife))</f>
        <v>0</v>
      </c>
      <c r="M379" s="164">
        <f>IF(A24stdlife="n/a","n/a",IF(M$3&gt;(A24stdlife+$E379),(Input!$I$166*(1+rvanilla)^0.5)-SUM($I379:L379),(Input!$I$166*(1+rvanilla)^0.5)/A24stdlife))</f>
        <v>0</v>
      </c>
      <c r="N379" s="164">
        <f>IF(A24stdlife="n/a","n/a",IF(N$3&gt;(A24stdlife+$E379),(Input!$I$166*(1+rvanilla)^0.5)-SUM($I379:M379),(Input!$I$166*(1+rvanilla)^0.5)/A24stdlife))</f>
        <v>0</v>
      </c>
      <c r="O379" s="164">
        <f>IF(A24stdlife="n/a","n/a",IF(O$3&gt;(A24stdlife+$E379),(Input!$I$166*(1+rvanilla)^0.5)-SUM($I379:N379),(Input!$I$166*(1+rvanilla)^0.5)/A24stdlife))</f>
        <v>0</v>
      </c>
      <c r="P379" s="164">
        <f>IF(A24stdlife="n/a","n/a",IF(P$3&gt;(A24stdlife+$E379),(Input!$I$166*(1+rvanilla)^0.5)-SUM($I379:O379),(Input!$I$166*(1+rvanilla)^0.5)/A24stdlife))</f>
        <v>0</v>
      </c>
      <c r="Q379" s="164">
        <f>IF(A24stdlife="n/a","n/a",IF(Q$3&gt;(A24stdlife+$E379),(Input!$I$166*(1+rvanilla)^0.5)-SUM($I379:P379),(Input!$I$166*(1+rvanilla)^0.5)/A24stdlife))</f>
        <v>0</v>
      </c>
      <c r="R379" s="164">
        <f>IF(A24stdlife="n/a","n/a",IF(R$3&gt;(A24stdlife+$E379),(Input!$I$166*(1+rvanilla)^0.5)-SUM($I379:Q379),(Input!$I$166*(1+rvanilla)^0.5)/A24stdlife))</f>
        <v>0</v>
      </c>
      <c r="S379" s="164">
        <f>IF(A24stdlife="n/a","n/a",IF(S$3&gt;(A24stdlife+$E379),(Input!$I$166*(1+rvanilla)^0.5)-SUM($I379:R379),(Input!$I$166*(1+rvanilla)^0.5)/A24stdlife))</f>
        <v>0</v>
      </c>
      <c r="T379" s="164">
        <f>IF(A24stdlife="n/a","n/a",IF(T$3&gt;(A24stdlife+$E379),(Input!$I$166*(1+rvanilla)^0.5)-SUM($I379:S379),(Input!$I$166*(1+rvanilla)^0.5)/A24stdlife))</f>
        <v>0</v>
      </c>
      <c r="U379" s="164">
        <f>IF(A24stdlife="n/a","n/a",IF(U$3&gt;(A24stdlife+$E379),(Input!$I$166*(1+rvanilla)^0.5)-SUM($I379:T379),(Input!$I$166*(1+rvanilla)^0.5)/A24stdlife))</f>
        <v>0</v>
      </c>
      <c r="V379" s="164">
        <f>IF(A24stdlife="n/a","n/a",IF(V$3&gt;(A24stdlife+$E379),(Input!$I$166*(1+rvanilla)^0.5)-SUM($I379:U379),(Input!$I$166*(1+rvanilla)^0.5)/A24stdlife))</f>
        <v>0</v>
      </c>
      <c r="W379" s="164">
        <f>IF(A24stdlife="n/a","n/a",IF(W$3&gt;(A24stdlife+$E379),(Input!$I$166*(1+rvanilla)^0.5)-SUM($I379:V379),(Input!$I$166*(1+rvanilla)^0.5)/A24stdlife))</f>
        <v>0</v>
      </c>
      <c r="X379" s="164">
        <f>IF(A24stdlife="n/a","n/a",IF(X$3&gt;(A24stdlife+$E379),(Input!$I$166*(1+rvanilla)^0.5)-SUM($I379:W379),(Input!$I$166*(1+rvanilla)^0.5)/A24stdlife))</f>
        <v>0</v>
      </c>
      <c r="Y379" s="164">
        <f>IF(A24stdlife="n/a","n/a",IF(Y$3&gt;(A24stdlife+$E379),(Input!$I$166*(1+rvanilla)^0.5)-SUM($I379:X379),(Input!$I$166*(1+rvanilla)^0.5)/A24stdlife))</f>
        <v>0</v>
      </c>
      <c r="Z379" s="164">
        <f>IF(A24stdlife="n/a","n/a",IF(Z$3&gt;(A24stdlife+$E379),(Input!$I$166*(1+rvanilla)^0.5)-SUM($I379:Y379),(Input!$I$166*(1+rvanilla)^0.5)/A24stdlife))</f>
        <v>0</v>
      </c>
      <c r="AA379" s="164">
        <f>IF(A24stdlife="n/a","n/a",IF(AA$3&gt;(A24stdlife+$E379),(Input!$I$166*(1+rvanilla)^0.5)-SUM($I379:Z379),(Input!$I$166*(1+rvanilla)^0.5)/A24stdlife))</f>
        <v>0</v>
      </c>
      <c r="AB379" s="164">
        <f>IF(A24stdlife="n/a","n/a",IF(AB$3&gt;(A24stdlife+$E379),(Input!$I$166*(1+rvanilla)^0.5)-SUM($I379:AA379),(Input!$I$166*(1+rvanilla)^0.5)/A24stdlife))</f>
        <v>0</v>
      </c>
      <c r="AC379" s="164">
        <f>IF(A24stdlife="n/a","n/a",IF(AC$3&gt;(A24stdlife+$E379),(Input!$I$166*(1+rvanilla)^0.5)-SUM($I379:AB379),(Input!$I$166*(1+rvanilla)^0.5)/A24stdlife))</f>
        <v>0</v>
      </c>
      <c r="AD379" s="164">
        <f>IF(A24stdlife="n/a","n/a",IF(AD$3&gt;(A24stdlife+$E379),(Input!$I$166*(1+rvanilla)^0.5)-SUM($I379:AC379),(Input!$I$166*(1+rvanilla)^0.5)/A24stdlife))</f>
        <v>0</v>
      </c>
      <c r="AE379" s="164">
        <f>IF(A24stdlife="n/a","n/a",IF(AE$3&gt;(A24stdlife+$E379),(Input!$I$166*(1+rvanilla)^0.5)-SUM($I379:AD379),(Input!$I$166*(1+rvanilla)^0.5)/A24stdlife))</f>
        <v>0</v>
      </c>
      <c r="AF379" s="164">
        <f>IF(A24stdlife="n/a","n/a",IF(AF$3&gt;(A24stdlife+$E379),(Input!$I$166*(1+rvanilla)^0.5)-SUM($I379:AE379),(Input!$I$166*(1+rvanilla)^0.5)/A24stdlife))</f>
        <v>0</v>
      </c>
      <c r="AG379" s="164">
        <f>IF(A24stdlife="n/a","n/a",IF(AG$3&gt;(A24stdlife+$E379),(Input!$I$166*(1+rvanilla)^0.5)-SUM($I379:AF379),(Input!$I$166*(1+rvanilla)^0.5)/A24stdlife))</f>
        <v>0</v>
      </c>
      <c r="AH379" s="164">
        <f>IF(A24stdlife="n/a","n/a",IF(AH$3&gt;(A24stdlife+$E379),(Input!$I$166*(1+rvanilla)^0.5)-SUM($I379:AG379),(Input!$I$166*(1+rvanilla)^0.5)/A24stdlife))</f>
        <v>0</v>
      </c>
      <c r="AI379" s="164">
        <f>IF(A24stdlife="n/a","n/a",IF(AI$3&gt;(A24stdlife+$E379),(Input!$I$166*(1+rvanilla)^0.5)-SUM($I379:AH379),(Input!$I$166*(1+rvanilla)^0.5)/A24stdlife))</f>
        <v>0</v>
      </c>
      <c r="AJ379" s="164">
        <f>IF(A24stdlife="n/a","n/a",IF(AJ$3&gt;(A24stdlife+$E379),(Input!$I$166*(1+rvanilla)^0.5)-SUM($I379:AI379),(Input!$I$166*(1+rvanilla)^0.5)/A24stdlife))</f>
        <v>0</v>
      </c>
      <c r="AK379" s="164">
        <f>IF(A24stdlife="n/a","n/a",IF(AK$3&gt;(A24stdlife+$E379),(Input!$I$166*(1+rvanilla)^0.5)-SUM($I379:AJ379),(Input!$I$166*(1+rvanilla)^0.5)/A24stdlife))</f>
        <v>0</v>
      </c>
      <c r="AL379" s="164">
        <f>IF(A24stdlife="n/a","n/a",IF(AL$3&gt;(A24stdlife+$E379),(Input!$I$166*(1+rvanilla)^0.5)-SUM($I379:AK379),(Input!$I$166*(1+rvanilla)^0.5)/A24stdlife))</f>
        <v>0</v>
      </c>
      <c r="AM379" s="164">
        <f>IF(A24stdlife="n/a","n/a",IF(AM$3&gt;(A24stdlife+$E379),(Input!$I$166*(1+rvanilla)^0.5)-SUM($I379:AL379),(Input!$I$166*(1+rvanilla)^0.5)/A24stdlife))</f>
        <v>0</v>
      </c>
      <c r="AN379" s="164">
        <f>IF(A24stdlife="n/a","n/a",IF(AN$3&gt;(A24stdlife+$E379),(Input!$I$166*(1+rvanilla)^0.5)-SUM($I379:AM379),(Input!$I$166*(1+rvanilla)^0.5)/A24stdlife))</f>
        <v>0</v>
      </c>
      <c r="AO379" s="164">
        <f>IF(A24stdlife="n/a","n/a",IF(AO$3&gt;(A24stdlife+$E379),(Input!$I$166*(1+rvanilla)^0.5)-SUM($I379:AN379),(Input!$I$166*(1+rvanilla)^0.5)/A24stdlife))</f>
        <v>0</v>
      </c>
      <c r="AP379" s="164">
        <f>IF(A24stdlife="n/a","n/a",IF(AP$3&gt;(A24stdlife+$E379),(Input!$I$166*(1+rvanilla)^0.5)-SUM($I379:AO379),(Input!$I$166*(1+rvanilla)^0.5)/A24stdlife))</f>
        <v>0</v>
      </c>
      <c r="AQ379" s="164">
        <f>IF(A24stdlife="n/a","n/a",IF(AQ$3&gt;(A24stdlife+$E379),(Input!$I$166*(1+rvanilla)^0.5)-SUM($I379:AP379),(Input!$I$166*(1+rvanilla)^0.5)/A24stdlife))</f>
        <v>0</v>
      </c>
      <c r="AR379" s="164">
        <f>IF(A24stdlife="n/a","n/a",IF(AR$3&gt;(A24stdlife+$E379),(Input!$I$166*(1+rvanilla)^0.5)-SUM($I379:AQ379),(Input!$I$166*(1+rvanilla)^0.5)/A24stdlife))</f>
        <v>0</v>
      </c>
      <c r="AS379" s="164">
        <f>IF(A24stdlife="n/a","n/a",IF(AS$3&gt;(A24stdlife+$E379),(Input!$I$166*(1+rvanilla)^0.5)-SUM($I379:AR379),(Input!$I$166*(1+rvanilla)^0.5)/A24stdlife))</f>
        <v>0</v>
      </c>
      <c r="AT379" s="164">
        <f>IF(A24stdlife="n/a","n/a",IF(AT$3&gt;(A24stdlife+$E379),(Input!$I$166*(1+rvanilla)^0.5)-SUM($I379:AS379),(Input!$I$166*(1+rvanilla)^0.5)/A24stdlife))</f>
        <v>0</v>
      </c>
      <c r="AU379" s="164">
        <f>IF(A24stdlife="n/a","n/a",IF(AU$3&gt;(A24stdlife+$E379),(Input!$I$166*(1+rvanilla)^0.5)-SUM($I379:AT379),(Input!$I$166*(1+rvanilla)^0.5)/A24stdlife))</f>
        <v>0</v>
      </c>
      <c r="AV379" s="164">
        <f>IF(A24stdlife="n/a","n/a",IF(AV$3&gt;(A24stdlife+$E379),(Input!$I$166*(1+rvanilla)^0.5)-SUM($I379:AU379),(Input!$I$166*(1+rvanilla)^0.5)/A24stdlife))</f>
        <v>0</v>
      </c>
      <c r="AW379" s="164">
        <f>IF(A24stdlife="n/a","n/a",IF(AW$3&gt;(A24stdlife+$E379),(Input!$I$166*(1+rvanilla)^0.5)-SUM($I379:AV379),(Input!$I$166*(1+rvanilla)^0.5)/A24stdlife))</f>
        <v>0</v>
      </c>
      <c r="AX379" s="164">
        <f>IF(A24stdlife="n/a","n/a",IF(AX$3&gt;(A24stdlife+$E379),(Input!$I$166*(1+rvanilla)^0.5)-SUM($I379:AW379),(Input!$I$166*(1+rvanilla)^0.5)/A24stdlife))</f>
        <v>0</v>
      </c>
      <c r="AY379" s="164">
        <f>IF(A24stdlife="n/a","n/a",IF(AY$3&gt;(A24stdlife+$E379),(Input!$I$166*(1+rvanilla)^0.5)-SUM($I379:AX379),(Input!$I$166*(1+rvanilla)^0.5)/A24stdlife))</f>
        <v>0</v>
      </c>
      <c r="AZ379" s="164">
        <f>IF(A24stdlife="n/a","n/a",IF(AZ$3&gt;(A24stdlife+$E379),(Input!$I$166*(1+rvanilla)^0.5)-SUM($I379:AY379),(Input!$I$166*(1+rvanilla)^0.5)/A24stdlife))</f>
        <v>0</v>
      </c>
      <c r="BA379" s="164">
        <f>IF(A24stdlife="n/a","n/a",IF(BA$3&gt;(A24stdlife+$E379),(Input!$I$166*(1+rvanilla)^0.5)-SUM($I379:AZ379),(Input!$I$166*(1+rvanilla)^0.5)/A24stdlife))</f>
        <v>0</v>
      </c>
      <c r="BB379" s="164">
        <f>IF(A24stdlife="n/a","n/a",IF(BB$3&gt;(A24stdlife+$E379),(Input!$I$166*(1+rvanilla)^0.5)-SUM($I379:BA379),(Input!$I$166*(1+rvanilla)^0.5)/A24stdlife))</f>
        <v>0</v>
      </c>
      <c r="BC379" s="164">
        <f>IF(A24stdlife="n/a","n/a",IF(BC$3&gt;(A24stdlife+$E379),(Input!$I$166*(1+rvanilla)^0.5)-SUM($I379:BB379),(Input!$I$166*(1+rvanilla)^0.5)/A24stdlife))</f>
        <v>0</v>
      </c>
      <c r="BD379" s="164">
        <f>IF(A24stdlife="n/a","n/a",IF(BD$3&gt;(A24stdlife+$E379),(Input!$I$166*(1+rvanilla)^0.5)-SUM($I379:BC379),(Input!$I$166*(1+rvanilla)^0.5)/A24stdlife))</f>
        <v>0</v>
      </c>
      <c r="BE379" s="164">
        <f>IF(A24stdlife="n/a","n/a",IF(BE$3&gt;(A24stdlife+$E379),(Input!$I$166*(1+rvanilla)^0.5)-SUM($I379:BD379),(Input!$I$166*(1+rvanilla)^0.5)/A24stdlife))</f>
        <v>0</v>
      </c>
      <c r="BF379" s="164">
        <f>IF(A24stdlife="n/a","n/a",IF(BF$3&gt;(A24stdlife+$E379),(Input!$I$166*(1+rvanilla)^0.5)-SUM($I379:BE379),(Input!$I$166*(1+rvanilla)^0.5)/A24stdlife))</f>
        <v>0</v>
      </c>
      <c r="BG379" s="164">
        <f>IF(A24stdlife="n/a","n/a",IF(BG$3&gt;(A24stdlife+$E379),(Input!$I$166*(1+rvanilla)^0.5)-SUM($I379:BF379),(Input!$I$166*(1+rvanilla)^0.5)/A24stdlife))</f>
        <v>0</v>
      </c>
      <c r="BH379" s="164">
        <f>IF(A24stdlife="n/a","n/a",IF(BH$3&gt;(A24stdlife+$E379),(Input!$I$166*(1+rvanilla)^0.5)-SUM($I379:BG379),(Input!$I$166*(1+rvanilla)^0.5)/A24stdlife))</f>
        <v>0</v>
      </c>
      <c r="BI379" s="164">
        <f>IF(A24stdlife="n/a","n/a",IF(BI$3&gt;(A24stdlife+$E379),(Input!$I$166*(1+rvanilla)^0.5)-SUM($I379:BH379),(Input!$I$166*(1+rvanilla)^0.5)/A24stdlife))</f>
        <v>0</v>
      </c>
      <c r="BJ379" s="18"/>
      <c r="BK379" s="18"/>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idden="1" outlineLevel="2">
      <c r="A380" s="18"/>
      <c r="B380" s="18"/>
      <c r="C380" s="36"/>
      <c r="D380" s="479"/>
      <c r="E380" s="283">
        <v>4</v>
      </c>
      <c r="F380" s="38"/>
      <c r="G380" s="391"/>
      <c r="H380" s="308"/>
      <c r="I380" s="308"/>
      <c r="J380" s="307"/>
      <c r="K380" s="164">
        <f>IF(A24stdlife="n/a","n/a",IF(K$3&gt;(A24stdlife+$E380),(Input!$J$166*(1+rvanilla)^0.5)-SUM($J380:J380),(Input!$J$166*(1+rvanilla)^0.5)/A24stdlife))</f>
        <v>0</v>
      </c>
      <c r="L380" s="164">
        <f>IF(A24stdlife="n/a","n/a",IF(L$3&gt;(A24stdlife+$E380),(Input!$J$166*(1+rvanilla)^0.5)-SUM($J380:K380),(Input!$J$166*(1+rvanilla)^0.5)/A24stdlife))</f>
        <v>0</v>
      </c>
      <c r="M380" s="164">
        <f>IF(A24stdlife="n/a","n/a",IF(M$3&gt;(A24stdlife+$E380),(Input!$J$166*(1+rvanilla)^0.5)-SUM($J380:L380),(Input!$J$166*(1+rvanilla)^0.5)/A24stdlife))</f>
        <v>0</v>
      </c>
      <c r="N380" s="164">
        <f>IF(A24stdlife="n/a","n/a",IF(N$3&gt;(A24stdlife+$E380),(Input!$J$166*(1+rvanilla)^0.5)-SUM($J380:M380),(Input!$J$166*(1+rvanilla)^0.5)/A24stdlife))</f>
        <v>0</v>
      </c>
      <c r="O380" s="164">
        <f>IF(A24stdlife="n/a","n/a",IF(O$3&gt;(A24stdlife+$E380),(Input!$J$166*(1+rvanilla)^0.5)-SUM($J380:N380),(Input!$J$166*(1+rvanilla)^0.5)/A24stdlife))</f>
        <v>0</v>
      </c>
      <c r="P380" s="164">
        <f>IF(A24stdlife="n/a","n/a",IF(P$3&gt;(A24stdlife+$E380),(Input!$J$166*(1+rvanilla)^0.5)-SUM($J380:O380),(Input!$J$166*(1+rvanilla)^0.5)/A24stdlife))</f>
        <v>0</v>
      </c>
      <c r="Q380" s="164">
        <f>IF(A24stdlife="n/a","n/a",IF(Q$3&gt;(A24stdlife+$E380),(Input!$J$166*(1+rvanilla)^0.5)-SUM($J380:P380),(Input!$J$166*(1+rvanilla)^0.5)/A24stdlife))</f>
        <v>0</v>
      </c>
      <c r="R380" s="164">
        <f>IF(A24stdlife="n/a","n/a",IF(R$3&gt;(A24stdlife+$E380),(Input!$J$166*(1+rvanilla)^0.5)-SUM($J380:Q380),(Input!$J$166*(1+rvanilla)^0.5)/A24stdlife))</f>
        <v>0</v>
      </c>
      <c r="S380" s="164">
        <f>IF(A24stdlife="n/a","n/a",IF(S$3&gt;(A24stdlife+$E380),(Input!$J$166*(1+rvanilla)^0.5)-SUM($J380:R380),(Input!$J$166*(1+rvanilla)^0.5)/A24stdlife))</f>
        <v>0</v>
      </c>
      <c r="T380" s="164">
        <f>IF(A24stdlife="n/a","n/a",IF(T$3&gt;(A24stdlife+$E380),(Input!$J$166*(1+rvanilla)^0.5)-SUM($J380:S380),(Input!$J$166*(1+rvanilla)^0.5)/A24stdlife))</f>
        <v>0</v>
      </c>
      <c r="U380" s="164">
        <f>IF(A24stdlife="n/a","n/a",IF(U$3&gt;(A24stdlife+$E380),(Input!$J$166*(1+rvanilla)^0.5)-SUM($J380:T380),(Input!$J$166*(1+rvanilla)^0.5)/A24stdlife))</f>
        <v>0</v>
      </c>
      <c r="V380" s="164">
        <f>IF(A24stdlife="n/a","n/a",IF(V$3&gt;(A24stdlife+$E380),(Input!$J$166*(1+rvanilla)^0.5)-SUM($J380:U380),(Input!$J$166*(1+rvanilla)^0.5)/A24stdlife))</f>
        <v>0</v>
      </c>
      <c r="W380" s="164">
        <f>IF(A24stdlife="n/a","n/a",IF(W$3&gt;(A24stdlife+$E380),(Input!$J$166*(1+rvanilla)^0.5)-SUM($J380:V380),(Input!$J$166*(1+rvanilla)^0.5)/A24stdlife))</f>
        <v>0</v>
      </c>
      <c r="X380" s="164">
        <f>IF(A24stdlife="n/a","n/a",IF(X$3&gt;(A24stdlife+$E380),(Input!$J$166*(1+rvanilla)^0.5)-SUM($J380:W380),(Input!$J$166*(1+rvanilla)^0.5)/A24stdlife))</f>
        <v>0</v>
      </c>
      <c r="Y380" s="164">
        <f>IF(A24stdlife="n/a","n/a",IF(Y$3&gt;(A24stdlife+$E380),(Input!$J$166*(1+rvanilla)^0.5)-SUM($J380:X380),(Input!$J$166*(1+rvanilla)^0.5)/A24stdlife))</f>
        <v>0</v>
      </c>
      <c r="Z380" s="164">
        <f>IF(A24stdlife="n/a","n/a",IF(Z$3&gt;(A24stdlife+$E380),(Input!$J$166*(1+rvanilla)^0.5)-SUM($J380:Y380),(Input!$J$166*(1+rvanilla)^0.5)/A24stdlife))</f>
        <v>0</v>
      </c>
      <c r="AA380" s="164">
        <f>IF(A24stdlife="n/a","n/a",IF(AA$3&gt;(A24stdlife+$E380),(Input!$J$166*(1+rvanilla)^0.5)-SUM($J380:Z380),(Input!$J$166*(1+rvanilla)^0.5)/A24stdlife))</f>
        <v>0</v>
      </c>
      <c r="AB380" s="164">
        <f>IF(A24stdlife="n/a","n/a",IF(AB$3&gt;(A24stdlife+$E380),(Input!$J$166*(1+rvanilla)^0.5)-SUM($J380:AA380),(Input!$J$166*(1+rvanilla)^0.5)/A24stdlife))</f>
        <v>0</v>
      </c>
      <c r="AC380" s="164">
        <f>IF(A24stdlife="n/a","n/a",IF(AC$3&gt;(A24stdlife+$E380),(Input!$J$166*(1+rvanilla)^0.5)-SUM($J380:AB380),(Input!$J$166*(1+rvanilla)^0.5)/A24stdlife))</f>
        <v>0</v>
      </c>
      <c r="AD380" s="164">
        <f>IF(A24stdlife="n/a","n/a",IF(AD$3&gt;(A24stdlife+$E380),(Input!$J$166*(1+rvanilla)^0.5)-SUM($J380:AC380),(Input!$J$166*(1+rvanilla)^0.5)/A24stdlife))</f>
        <v>0</v>
      </c>
      <c r="AE380" s="164">
        <f>IF(A24stdlife="n/a","n/a",IF(AE$3&gt;(A24stdlife+$E380),(Input!$J$166*(1+rvanilla)^0.5)-SUM($J380:AD380),(Input!$J$166*(1+rvanilla)^0.5)/A24stdlife))</f>
        <v>0</v>
      </c>
      <c r="AF380" s="164">
        <f>IF(A24stdlife="n/a","n/a",IF(AF$3&gt;(A24stdlife+$E380),(Input!$J$166*(1+rvanilla)^0.5)-SUM($J380:AE380),(Input!$J$166*(1+rvanilla)^0.5)/A24stdlife))</f>
        <v>0</v>
      </c>
      <c r="AG380" s="164">
        <f>IF(A24stdlife="n/a","n/a",IF(AG$3&gt;(A24stdlife+$E380),(Input!$J$166*(1+rvanilla)^0.5)-SUM($J380:AF380),(Input!$J$166*(1+rvanilla)^0.5)/A24stdlife))</f>
        <v>0</v>
      </c>
      <c r="AH380" s="164">
        <f>IF(A24stdlife="n/a","n/a",IF(AH$3&gt;(A24stdlife+$E380),(Input!$J$166*(1+rvanilla)^0.5)-SUM($J380:AG380),(Input!$J$166*(1+rvanilla)^0.5)/A24stdlife))</f>
        <v>0</v>
      </c>
      <c r="AI380" s="164">
        <f>IF(A24stdlife="n/a","n/a",IF(AI$3&gt;(A24stdlife+$E380),(Input!$J$166*(1+rvanilla)^0.5)-SUM($J380:AH380),(Input!$J$166*(1+rvanilla)^0.5)/A24stdlife))</f>
        <v>0</v>
      </c>
      <c r="AJ380" s="164">
        <f>IF(A24stdlife="n/a","n/a",IF(AJ$3&gt;(A24stdlife+$E380),(Input!$J$166*(1+rvanilla)^0.5)-SUM($J380:AI380),(Input!$J$166*(1+rvanilla)^0.5)/A24stdlife))</f>
        <v>0</v>
      </c>
      <c r="AK380" s="164">
        <f>IF(A24stdlife="n/a","n/a",IF(AK$3&gt;(A24stdlife+$E380),(Input!$J$166*(1+rvanilla)^0.5)-SUM($J380:AJ380),(Input!$J$166*(1+rvanilla)^0.5)/A24stdlife))</f>
        <v>0</v>
      </c>
      <c r="AL380" s="164">
        <f>IF(A24stdlife="n/a","n/a",IF(AL$3&gt;(A24stdlife+$E380),(Input!$J$166*(1+rvanilla)^0.5)-SUM($J380:AK380),(Input!$J$166*(1+rvanilla)^0.5)/A24stdlife))</f>
        <v>0</v>
      </c>
      <c r="AM380" s="164">
        <f>IF(A24stdlife="n/a","n/a",IF(AM$3&gt;(A24stdlife+$E380),(Input!$J$166*(1+rvanilla)^0.5)-SUM($J380:AL380),(Input!$J$166*(1+rvanilla)^0.5)/A24stdlife))</f>
        <v>0</v>
      </c>
      <c r="AN380" s="164">
        <f>IF(A24stdlife="n/a","n/a",IF(AN$3&gt;(A24stdlife+$E380),(Input!$J$166*(1+rvanilla)^0.5)-SUM($J380:AM380),(Input!$J$166*(1+rvanilla)^0.5)/A24stdlife))</f>
        <v>0</v>
      </c>
      <c r="AO380" s="164">
        <f>IF(A24stdlife="n/a","n/a",IF(AO$3&gt;(A24stdlife+$E380),(Input!$J$166*(1+rvanilla)^0.5)-SUM($J380:AN380),(Input!$J$166*(1+rvanilla)^0.5)/A24stdlife))</f>
        <v>0</v>
      </c>
      <c r="AP380" s="164">
        <f>IF(A24stdlife="n/a","n/a",IF(AP$3&gt;(A24stdlife+$E380),(Input!$J$166*(1+rvanilla)^0.5)-SUM($J380:AO380),(Input!$J$166*(1+rvanilla)^0.5)/A24stdlife))</f>
        <v>0</v>
      </c>
      <c r="AQ380" s="164">
        <f>IF(A24stdlife="n/a","n/a",IF(AQ$3&gt;(A24stdlife+$E380),(Input!$J$166*(1+rvanilla)^0.5)-SUM($J380:AP380),(Input!$J$166*(1+rvanilla)^0.5)/A24stdlife))</f>
        <v>0</v>
      </c>
      <c r="AR380" s="164">
        <f>IF(A24stdlife="n/a","n/a",IF(AR$3&gt;(A24stdlife+$E380),(Input!$J$166*(1+rvanilla)^0.5)-SUM($J380:AQ380),(Input!$J$166*(1+rvanilla)^0.5)/A24stdlife))</f>
        <v>0</v>
      </c>
      <c r="AS380" s="164">
        <f>IF(A24stdlife="n/a","n/a",IF(AS$3&gt;(A24stdlife+$E380),(Input!$J$166*(1+rvanilla)^0.5)-SUM($J380:AR380),(Input!$J$166*(1+rvanilla)^0.5)/A24stdlife))</f>
        <v>0</v>
      </c>
      <c r="AT380" s="164">
        <f>IF(A24stdlife="n/a","n/a",IF(AT$3&gt;(A24stdlife+$E380),(Input!$J$166*(1+rvanilla)^0.5)-SUM($J380:AS380),(Input!$J$166*(1+rvanilla)^0.5)/A24stdlife))</f>
        <v>0</v>
      </c>
      <c r="AU380" s="164">
        <f>IF(A24stdlife="n/a","n/a",IF(AU$3&gt;(A24stdlife+$E380),(Input!$J$166*(1+rvanilla)^0.5)-SUM($J380:AT380),(Input!$J$166*(1+rvanilla)^0.5)/A24stdlife))</f>
        <v>0</v>
      </c>
      <c r="AV380" s="164">
        <f>IF(A24stdlife="n/a","n/a",IF(AV$3&gt;(A24stdlife+$E380),(Input!$J$166*(1+rvanilla)^0.5)-SUM($J380:AU380),(Input!$J$166*(1+rvanilla)^0.5)/A24stdlife))</f>
        <v>0</v>
      </c>
      <c r="AW380" s="164">
        <f>IF(A24stdlife="n/a","n/a",IF(AW$3&gt;(A24stdlife+$E380),(Input!$J$166*(1+rvanilla)^0.5)-SUM($J380:AV380),(Input!$J$166*(1+rvanilla)^0.5)/A24stdlife))</f>
        <v>0</v>
      </c>
      <c r="AX380" s="164">
        <f>IF(A24stdlife="n/a","n/a",IF(AX$3&gt;(A24stdlife+$E380),(Input!$J$166*(1+rvanilla)^0.5)-SUM($J380:AW380),(Input!$J$166*(1+rvanilla)^0.5)/A24stdlife))</f>
        <v>0</v>
      </c>
      <c r="AY380" s="164">
        <f>IF(A24stdlife="n/a","n/a",IF(AY$3&gt;(A24stdlife+$E380),(Input!$J$166*(1+rvanilla)^0.5)-SUM($J380:AX380),(Input!$J$166*(1+rvanilla)^0.5)/A24stdlife))</f>
        <v>0</v>
      </c>
      <c r="AZ380" s="164">
        <f>IF(A24stdlife="n/a","n/a",IF(AZ$3&gt;(A24stdlife+$E380),(Input!$J$166*(1+rvanilla)^0.5)-SUM($J380:AY380),(Input!$J$166*(1+rvanilla)^0.5)/A24stdlife))</f>
        <v>0</v>
      </c>
      <c r="BA380" s="164">
        <f>IF(A24stdlife="n/a","n/a",IF(BA$3&gt;(A24stdlife+$E380),(Input!$J$166*(1+rvanilla)^0.5)-SUM($J380:AZ380),(Input!$J$166*(1+rvanilla)^0.5)/A24stdlife))</f>
        <v>0</v>
      </c>
      <c r="BB380" s="164">
        <f>IF(A24stdlife="n/a","n/a",IF(BB$3&gt;(A24stdlife+$E380),(Input!$J$166*(1+rvanilla)^0.5)-SUM($J380:BA380),(Input!$J$166*(1+rvanilla)^0.5)/A24stdlife))</f>
        <v>0</v>
      </c>
      <c r="BC380" s="164">
        <f>IF(A24stdlife="n/a","n/a",IF(BC$3&gt;(A24stdlife+$E380),(Input!$J$166*(1+rvanilla)^0.5)-SUM($J380:BB380),(Input!$J$166*(1+rvanilla)^0.5)/A24stdlife))</f>
        <v>0</v>
      </c>
      <c r="BD380" s="164">
        <f>IF(A24stdlife="n/a","n/a",IF(BD$3&gt;(A24stdlife+$E380),(Input!$J$166*(1+rvanilla)^0.5)-SUM($J380:BC380),(Input!$J$166*(1+rvanilla)^0.5)/A24stdlife))</f>
        <v>0</v>
      </c>
      <c r="BE380" s="164">
        <f>IF(A24stdlife="n/a","n/a",IF(BE$3&gt;(A24stdlife+$E380),(Input!$J$166*(1+rvanilla)^0.5)-SUM($J380:BD380),(Input!$J$166*(1+rvanilla)^0.5)/A24stdlife))</f>
        <v>0</v>
      </c>
      <c r="BF380" s="164">
        <f>IF(A24stdlife="n/a","n/a",IF(BF$3&gt;(A24stdlife+$E380),(Input!$J$166*(1+rvanilla)^0.5)-SUM($J380:BE380),(Input!$J$166*(1+rvanilla)^0.5)/A24stdlife))</f>
        <v>0</v>
      </c>
      <c r="BG380" s="164">
        <f>IF(A24stdlife="n/a","n/a",IF(BG$3&gt;(A24stdlife+$E380),(Input!$J$166*(1+rvanilla)^0.5)-SUM($J380:BF380),(Input!$J$166*(1+rvanilla)^0.5)/A24stdlife))</f>
        <v>0</v>
      </c>
      <c r="BH380" s="164">
        <f>IF(A24stdlife="n/a","n/a",IF(BH$3&gt;(A24stdlife+$E380),(Input!$J$166*(1+rvanilla)^0.5)-SUM($J380:BG380),(Input!$J$166*(1+rvanilla)^0.5)/A24stdlife))</f>
        <v>0</v>
      </c>
      <c r="BI380" s="164">
        <f>IF(A24stdlife="n/a","n/a",IF(BI$3&gt;(A24stdlife+$E380),(Input!$J$166*(1+rvanilla)^0.5)-SUM($J380:BH380),(Input!$J$166*(1+rvanilla)^0.5)/A24stdlife))</f>
        <v>0</v>
      </c>
      <c r="BJ380" s="18"/>
      <c r="BK380" s="18"/>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idden="1" outlineLevel="2">
      <c r="A381" s="18"/>
      <c r="B381" s="18"/>
      <c r="C381" s="36"/>
      <c r="D381" s="479"/>
      <c r="E381" s="283">
        <v>5</v>
      </c>
      <c r="F381" s="38"/>
      <c r="G381" s="391"/>
      <c r="H381" s="308"/>
      <c r="I381" s="308"/>
      <c r="J381" s="308"/>
      <c r="K381" s="307"/>
      <c r="L381" s="164">
        <f>IF(A24stdlife="n/a","n/a",IF(L$3&gt;(A24stdlife+$E381),(Input!$K$166*(1+rvanilla)^0.5)-SUM($K381:K381),(Input!$K$166*(1+rvanilla)^0.5)/A24stdlife))</f>
        <v>0</v>
      </c>
      <c r="M381" s="164">
        <f>IF(A24stdlife="n/a","n/a",IF(M$3&gt;(A24stdlife+$E381),(Input!$K$166*(1+rvanilla)^0.5)-SUM($K381:L381),(Input!$K$166*(1+rvanilla)^0.5)/A24stdlife))</f>
        <v>0</v>
      </c>
      <c r="N381" s="164">
        <f>IF(A24stdlife="n/a","n/a",IF(N$3&gt;(A24stdlife+$E381),(Input!$K$166*(1+rvanilla)^0.5)-SUM($K381:M381),(Input!$K$166*(1+rvanilla)^0.5)/A24stdlife))</f>
        <v>0</v>
      </c>
      <c r="O381" s="164">
        <f>IF(A24stdlife="n/a","n/a",IF(O$3&gt;(A24stdlife+$E381),(Input!$K$166*(1+rvanilla)^0.5)-SUM($K381:N381),(Input!$K$166*(1+rvanilla)^0.5)/A24stdlife))</f>
        <v>0</v>
      </c>
      <c r="P381" s="164">
        <f>IF(A24stdlife="n/a","n/a",IF(P$3&gt;(A24stdlife+$E381),(Input!$K$166*(1+rvanilla)^0.5)-SUM($K381:O381),(Input!$K$166*(1+rvanilla)^0.5)/A24stdlife))</f>
        <v>0</v>
      </c>
      <c r="Q381" s="164">
        <f>IF(A24stdlife="n/a","n/a",IF(Q$3&gt;(A24stdlife+$E381),(Input!$K$166*(1+rvanilla)^0.5)-SUM($K381:P381),(Input!$K$166*(1+rvanilla)^0.5)/A24stdlife))</f>
        <v>0</v>
      </c>
      <c r="R381" s="164">
        <f>IF(A24stdlife="n/a","n/a",IF(R$3&gt;(A24stdlife+$E381),(Input!$K$166*(1+rvanilla)^0.5)-SUM($K381:Q381),(Input!$K$166*(1+rvanilla)^0.5)/A24stdlife))</f>
        <v>0</v>
      </c>
      <c r="S381" s="164">
        <f>IF(A24stdlife="n/a","n/a",IF(S$3&gt;(A24stdlife+$E381),(Input!$K$166*(1+rvanilla)^0.5)-SUM($K381:R381),(Input!$K$166*(1+rvanilla)^0.5)/A24stdlife))</f>
        <v>0</v>
      </c>
      <c r="T381" s="164">
        <f>IF(A24stdlife="n/a","n/a",IF(T$3&gt;(A24stdlife+$E381),(Input!$K$166*(1+rvanilla)^0.5)-SUM($K381:S381),(Input!$K$166*(1+rvanilla)^0.5)/A24stdlife))</f>
        <v>0</v>
      </c>
      <c r="U381" s="164">
        <f>IF(A24stdlife="n/a","n/a",IF(U$3&gt;(A24stdlife+$E381),(Input!$K$166*(1+rvanilla)^0.5)-SUM($K381:T381),(Input!$K$166*(1+rvanilla)^0.5)/A24stdlife))</f>
        <v>0</v>
      </c>
      <c r="V381" s="164">
        <f>IF(A24stdlife="n/a","n/a",IF(V$3&gt;(A24stdlife+$E381),(Input!$K$166*(1+rvanilla)^0.5)-SUM($K381:U381),(Input!$K$166*(1+rvanilla)^0.5)/A24stdlife))</f>
        <v>0</v>
      </c>
      <c r="W381" s="164">
        <f>IF(A24stdlife="n/a","n/a",IF(W$3&gt;(A24stdlife+$E381),(Input!$K$166*(1+rvanilla)^0.5)-SUM($K381:V381),(Input!$K$166*(1+rvanilla)^0.5)/A24stdlife))</f>
        <v>0</v>
      </c>
      <c r="X381" s="164">
        <f>IF(A24stdlife="n/a","n/a",IF(X$3&gt;(A24stdlife+$E381),(Input!$K$166*(1+rvanilla)^0.5)-SUM($K381:W381),(Input!$K$166*(1+rvanilla)^0.5)/A24stdlife))</f>
        <v>0</v>
      </c>
      <c r="Y381" s="164">
        <f>IF(A24stdlife="n/a","n/a",IF(Y$3&gt;(A24stdlife+$E381),(Input!$K$166*(1+rvanilla)^0.5)-SUM($K381:X381),(Input!$K$166*(1+rvanilla)^0.5)/A24stdlife))</f>
        <v>0</v>
      </c>
      <c r="Z381" s="164">
        <f>IF(A24stdlife="n/a","n/a",IF(Z$3&gt;(A24stdlife+$E381),(Input!$K$166*(1+rvanilla)^0.5)-SUM($K381:Y381),(Input!$K$166*(1+rvanilla)^0.5)/A24stdlife))</f>
        <v>0</v>
      </c>
      <c r="AA381" s="164">
        <f>IF(A24stdlife="n/a","n/a",IF(AA$3&gt;(A24stdlife+$E381),(Input!$K$166*(1+rvanilla)^0.5)-SUM($K381:Z381),(Input!$K$166*(1+rvanilla)^0.5)/A24stdlife))</f>
        <v>0</v>
      </c>
      <c r="AB381" s="164">
        <f>IF(A24stdlife="n/a","n/a",IF(AB$3&gt;(A24stdlife+$E381),(Input!$K$166*(1+rvanilla)^0.5)-SUM($K381:AA381),(Input!$K$166*(1+rvanilla)^0.5)/A24stdlife))</f>
        <v>0</v>
      </c>
      <c r="AC381" s="164">
        <f>IF(A24stdlife="n/a","n/a",IF(AC$3&gt;(A24stdlife+$E381),(Input!$K$166*(1+rvanilla)^0.5)-SUM($K381:AB381),(Input!$K$166*(1+rvanilla)^0.5)/A24stdlife))</f>
        <v>0</v>
      </c>
      <c r="AD381" s="164">
        <f>IF(A24stdlife="n/a","n/a",IF(AD$3&gt;(A24stdlife+$E381),(Input!$K$166*(1+rvanilla)^0.5)-SUM($K381:AC381),(Input!$K$166*(1+rvanilla)^0.5)/A24stdlife))</f>
        <v>0</v>
      </c>
      <c r="AE381" s="164">
        <f>IF(A24stdlife="n/a","n/a",IF(AE$3&gt;(A24stdlife+$E381),(Input!$K$166*(1+rvanilla)^0.5)-SUM($K381:AD381),(Input!$K$166*(1+rvanilla)^0.5)/A24stdlife))</f>
        <v>0</v>
      </c>
      <c r="AF381" s="164">
        <f>IF(A24stdlife="n/a","n/a",IF(AF$3&gt;(A24stdlife+$E381),(Input!$K$166*(1+rvanilla)^0.5)-SUM($K381:AE381),(Input!$K$166*(1+rvanilla)^0.5)/A24stdlife))</f>
        <v>0</v>
      </c>
      <c r="AG381" s="164">
        <f>IF(A24stdlife="n/a","n/a",IF(AG$3&gt;(A24stdlife+$E381),(Input!$K$166*(1+rvanilla)^0.5)-SUM($K381:AF381),(Input!$K$166*(1+rvanilla)^0.5)/A24stdlife))</f>
        <v>0</v>
      </c>
      <c r="AH381" s="164">
        <f>IF(A24stdlife="n/a","n/a",IF(AH$3&gt;(A24stdlife+$E381),(Input!$K$166*(1+rvanilla)^0.5)-SUM($K381:AG381),(Input!$K$166*(1+rvanilla)^0.5)/A24stdlife))</f>
        <v>0</v>
      </c>
      <c r="AI381" s="164">
        <f>IF(A24stdlife="n/a","n/a",IF(AI$3&gt;(A24stdlife+$E381),(Input!$K$166*(1+rvanilla)^0.5)-SUM($K381:AH381),(Input!$K$166*(1+rvanilla)^0.5)/A24stdlife))</f>
        <v>0</v>
      </c>
      <c r="AJ381" s="164">
        <f>IF(A24stdlife="n/a","n/a",IF(AJ$3&gt;(A24stdlife+$E381),(Input!$K$166*(1+rvanilla)^0.5)-SUM($K381:AI381),(Input!$K$166*(1+rvanilla)^0.5)/A24stdlife))</f>
        <v>0</v>
      </c>
      <c r="AK381" s="164">
        <f>IF(A24stdlife="n/a","n/a",IF(AK$3&gt;(A24stdlife+$E381),(Input!$K$166*(1+rvanilla)^0.5)-SUM($K381:AJ381),(Input!$K$166*(1+rvanilla)^0.5)/A24stdlife))</f>
        <v>0</v>
      </c>
      <c r="AL381" s="164">
        <f>IF(A24stdlife="n/a","n/a",IF(AL$3&gt;(A24stdlife+$E381),(Input!$K$166*(1+rvanilla)^0.5)-SUM($K381:AK381),(Input!$K$166*(1+rvanilla)^0.5)/A24stdlife))</f>
        <v>0</v>
      </c>
      <c r="AM381" s="164">
        <f>IF(A24stdlife="n/a","n/a",IF(AM$3&gt;(A24stdlife+$E381),(Input!$K$166*(1+rvanilla)^0.5)-SUM($K381:AL381),(Input!$K$166*(1+rvanilla)^0.5)/A24stdlife))</f>
        <v>0</v>
      </c>
      <c r="AN381" s="164">
        <f>IF(A24stdlife="n/a","n/a",IF(AN$3&gt;(A24stdlife+$E381),(Input!$K$166*(1+rvanilla)^0.5)-SUM($K381:AM381),(Input!$K$166*(1+rvanilla)^0.5)/A24stdlife))</f>
        <v>0</v>
      </c>
      <c r="AO381" s="164">
        <f>IF(A24stdlife="n/a","n/a",IF(AO$3&gt;(A24stdlife+$E381),(Input!$K$166*(1+rvanilla)^0.5)-SUM($K381:AN381),(Input!$K$166*(1+rvanilla)^0.5)/A24stdlife))</f>
        <v>0</v>
      </c>
      <c r="AP381" s="164">
        <f>IF(A24stdlife="n/a","n/a",IF(AP$3&gt;(A24stdlife+$E381),(Input!$K$166*(1+rvanilla)^0.5)-SUM($K381:AO381),(Input!$K$166*(1+rvanilla)^0.5)/A24stdlife))</f>
        <v>0</v>
      </c>
      <c r="AQ381" s="164">
        <f>IF(A24stdlife="n/a","n/a",IF(AQ$3&gt;(A24stdlife+$E381),(Input!$K$166*(1+rvanilla)^0.5)-SUM($K381:AP381),(Input!$K$166*(1+rvanilla)^0.5)/A24stdlife))</f>
        <v>0</v>
      </c>
      <c r="AR381" s="164">
        <f>IF(A24stdlife="n/a","n/a",IF(AR$3&gt;(A24stdlife+$E381),(Input!$K$166*(1+rvanilla)^0.5)-SUM($K381:AQ381),(Input!$K$166*(1+rvanilla)^0.5)/A24stdlife))</f>
        <v>0</v>
      </c>
      <c r="AS381" s="164">
        <f>IF(A24stdlife="n/a","n/a",IF(AS$3&gt;(A24stdlife+$E381),(Input!$K$166*(1+rvanilla)^0.5)-SUM($K381:AR381),(Input!$K$166*(1+rvanilla)^0.5)/A24stdlife))</f>
        <v>0</v>
      </c>
      <c r="AT381" s="164">
        <f>IF(A24stdlife="n/a","n/a",IF(AT$3&gt;(A24stdlife+$E381),(Input!$K$166*(1+rvanilla)^0.5)-SUM($K381:AS381),(Input!$K$166*(1+rvanilla)^0.5)/A24stdlife))</f>
        <v>0</v>
      </c>
      <c r="AU381" s="164">
        <f>IF(A24stdlife="n/a","n/a",IF(AU$3&gt;(A24stdlife+$E381),(Input!$K$166*(1+rvanilla)^0.5)-SUM($K381:AT381),(Input!$K$166*(1+rvanilla)^0.5)/A24stdlife))</f>
        <v>0</v>
      </c>
      <c r="AV381" s="164">
        <f>IF(A24stdlife="n/a","n/a",IF(AV$3&gt;(A24stdlife+$E381),(Input!$K$166*(1+rvanilla)^0.5)-SUM($K381:AU381),(Input!$K$166*(1+rvanilla)^0.5)/A24stdlife))</f>
        <v>0</v>
      </c>
      <c r="AW381" s="164">
        <f>IF(A24stdlife="n/a","n/a",IF(AW$3&gt;(A24stdlife+$E381),(Input!$K$166*(1+rvanilla)^0.5)-SUM($K381:AV381),(Input!$K$166*(1+rvanilla)^0.5)/A24stdlife))</f>
        <v>0</v>
      </c>
      <c r="AX381" s="164">
        <f>IF(A24stdlife="n/a","n/a",IF(AX$3&gt;(A24stdlife+$E381),(Input!$K$166*(1+rvanilla)^0.5)-SUM($K381:AW381),(Input!$K$166*(1+rvanilla)^0.5)/A24stdlife))</f>
        <v>0</v>
      </c>
      <c r="AY381" s="164">
        <f>IF(A24stdlife="n/a","n/a",IF(AY$3&gt;(A24stdlife+$E381),(Input!$K$166*(1+rvanilla)^0.5)-SUM($K381:AX381),(Input!$K$166*(1+rvanilla)^0.5)/A24stdlife))</f>
        <v>0</v>
      </c>
      <c r="AZ381" s="164">
        <f>IF(A24stdlife="n/a","n/a",IF(AZ$3&gt;(A24stdlife+$E381),(Input!$K$166*(1+rvanilla)^0.5)-SUM($K381:AY381),(Input!$K$166*(1+rvanilla)^0.5)/A24stdlife))</f>
        <v>0</v>
      </c>
      <c r="BA381" s="164">
        <f>IF(A24stdlife="n/a","n/a",IF(BA$3&gt;(A24stdlife+$E381),(Input!$K$166*(1+rvanilla)^0.5)-SUM($K381:AZ381),(Input!$K$166*(1+rvanilla)^0.5)/A24stdlife))</f>
        <v>0</v>
      </c>
      <c r="BB381" s="164">
        <f>IF(A24stdlife="n/a","n/a",IF(BB$3&gt;(A24stdlife+$E381),(Input!$K$166*(1+rvanilla)^0.5)-SUM($K381:BA381),(Input!$K$166*(1+rvanilla)^0.5)/A24stdlife))</f>
        <v>0</v>
      </c>
      <c r="BC381" s="164">
        <f>IF(A24stdlife="n/a","n/a",IF(BC$3&gt;(A24stdlife+$E381),(Input!$K$166*(1+rvanilla)^0.5)-SUM($K381:BB381),(Input!$K$166*(1+rvanilla)^0.5)/A24stdlife))</f>
        <v>0</v>
      </c>
      <c r="BD381" s="164">
        <f>IF(A24stdlife="n/a","n/a",IF(BD$3&gt;(A24stdlife+$E381),(Input!$K$166*(1+rvanilla)^0.5)-SUM($K381:BC381),(Input!$K$166*(1+rvanilla)^0.5)/A24stdlife))</f>
        <v>0</v>
      </c>
      <c r="BE381" s="164">
        <f>IF(A24stdlife="n/a","n/a",IF(BE$3&gt;(A24stdlife+$E381),(Input!$K$166*(1+rvanilla)^0.5)-SUM($K381:BD381),(Input!$K$166*(1+rvanilla)^0.5)/A24stdlife))</f>
        <v>0</v>
      </c>
      <c r="BF381" s="164">
        <f>IF(A24stdlife="n/a","n/a",IF(BF$3&gt;(A24stdlife+$E381),(Input!$K$166*(1+rvanilla)^0.5)-SUM($K381:BE381),(Input!$K$166*(1+rvanilla)^0.5)/A24stdlife))</f>
        <v>0</v>
      </c>
      <c r="BG381" s="164">
        <f>IF(A24stdlife="n/a","n/a",IF(BG$3&gt;(A24stdlife+$E381),(Input!$K$166*(1+rvanilla)^0.5)-SUM($K381:BF381),(Input!$K$166*(1+rvanilla)^0.5)/A24stdlife))</f>
        <v>0</v>
      </c>
      <c r="BH381" s="164">
        <f>IF(A24stdlife="n/a","n/a",IF(BH$3&gt;(A24stdlife+$E381),(Input!$K$166*(1+rvanilla)^0.5)-SUM($K381:BG381),(Input!$K$166*(1+rvanilla)^0.5)/A24stdlife))</f>
        <v>0</v>
      </c>
      <c r="BI381" s="164">
        <f>IF(A24stdlife="n/a","n/a",IF(BI$3&gt;(A24stdlife+$E381),(Input!$K$166*(1+rvanilla)^0.5)-SUM($K381:BH381),(Input!$K$166*(1+rvanilla)^0.5)/A24stdlife))</f>
        <v>0</v>
      </c>
      <c r="BJ381" s="18"/>
      <c r="BK381" s="18"/>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idden="1" outlineLevel="2">
      <c r="A382" s="18"/>
      <c r="B382" s="18"/>
      <c r="C382" s="36"/>
      <c r="D382" s="479"/>
      <c r="E382" s="283">
        <v>6</v>
      </c>
      <c r="F382" s="38"/>
      <c r="G382" s="391"/>
      <c r="H382" s="308"/>
      <c r="I382" s="308"/>
      <c r="J382" s="308"/>
      <c r="K382" s="308"/>
      <c r="L382" s="307"/>
      <c r="M382" s="164">
        <f>IF(A24stdlife="n/a","n/a",IF(M$3&gt;(A24stdlife+$E382),(Input!$L$166*(1+rvanilla)^0.5)-SUM($L382:L382),(Input!$L$166*(1+rvanilla)^0.5)/A24stdlife))</f>
        <v>0</v>
      </c>
      <c r="N382" s="164">
        <f>IF(A24stdlife="n/a","n/a",IF(N$3&gt;(A24stdlife+$E382),(Input!$L$166*(1+rvanilla)^0.5)-SUM($L382:M382),(Input!$L$166*(1+rvanilla)^0.5)/A24stdlife))</f>
        <v>0</v>
      </c>
      <c r="O382" s="164">
        <f>IF(A24stdlife="n/a","n/a",IF(O$3&gt;(A24stdlife+$E382),(Input!$L$166*(1+rvanilla)^0.5)-SUM($L382:N382),(Input!$L$166*(1+rvanilla)^0.5)/A24stdlife))</f>
        <v>0</v>
      </c>
      <c r="P382" s="164">
        <f>IF(A24stdlife="n/a","n/a",IF(P$3&gt;(A24stdlife+$E382),(Input!$L$166*(1+rvanilla)^0.5)-SUM($L382:O382),(Input!$L$166*(1+rvanilla)^0.5)/A24stdlife))</f>
        <v>0</v>
      </c>
      <c r="Q382" s="164">
        <f>IF(A24stdlife="n/a","n/a",IF(Q$3&gt;(A24stdlife+$E382),(Input!$L$166*(1+rvanilla)^0.5)-SUM($L382:P382),(Input!$L$166*(1+rvanilla)^0.5)/A24stdlife))</f>
        <v>0</v>
      </c>
      <c r="R382" s="164">
        <f>IF(A24stdlife="n/a","n/a",IF(R$3&gt;(A24stdlife+$E382),(Input!$L$166*(1+rvanilla)^0.5)-SUM($L382:Q382),(Input!$L$166*(1+rvanilla)^0.5)/A24stdlife))</f>
        <v>0</v>
      </c>
      <c r="S382" s="164">
        <f>IF(A24stdlife="n/a","n/a",IF(S$3&gt;(A24stdlife+$E382),(Input!$L$166*(1+rvanilla)^0.5)-SUM($L382:R382),(Input!$L$166*(1+rvanilla)^0.5)/A24stdlife))</f>
        <v>0</v>
      </c>
      <c r="T382" s="164">
        <f>IF(A24stdlife="n/a","n/a",IF(T$3&gt;(A24stdlife+$E382),(Input!$L$166*(1+rvanilla)^0.5)-SUM($L382:S382),(Input!$L$166*(1+rvanilla)^0.5)/A24stdlife))</f>
        <v>0</v>
      </c>
      <c r="U382" s="164">
        <f>IF(A24stdlife="n/a","n/a",IF(U$3&gt;(A24stdlife+$E382),(Input!$L$166*(1+rvanilla)^0.5)-SUM($L382:T382),(Input!$L$166*(1+rvanilla)^0.5)/A24stdlife))</f>
        <v>0</v>
      </c>
      <c r="V382" s="164">
        <f>IF(A24stdlife="n/a","n/a",IF(V$3&gt;(A24stdlife+$E382),(Input!$L$166*(1+rvanilla)^0.5)-SUM($L382:U382),(Input!$L$166*(1+rvanilla)^0.5)/A24stdlife))</f>
        <v>0</v>
      </c>
      <c r="W382" s="164">
        <f>IF(A24stdlife="n/a","n/a",IF(W$3&gt;(A24stdlife+$E382),(Input!$L$166*(1+rvanilla)^0.5)-SUM($L382:V382),(Input!$L$166*(1+rvanilla)^0.5)/A24stdlife))</f>
        <v>0</v>
      </c>
      <c r="X382" s="164">
        <f>IF(A24stdlife="n/a","n/a",IF(X$3&gt;(A24stdlife+$E382),(Input!$L$166*(1+rvanilla)^0.5)-SUM($L382:W382),(Input!$L$166*(1+rvanilla)^0.5)/A24stdlife))</f>
        <v>0</v>
      </c>
      <c r="Y382" s="164">
        <f>IF(A24stdlife="n/a","n/a",IF(Y$3&gt;(A24stdlife+$E382),(Input!$L$166*(1+rvanilla)^0.5)-SUM($L382:X382),(Input!$L$166*(1+rvanilla)^0.5)/A24stdlife))</f>
        <v>0</v>
      </c>
      <c r="Z382" s="164">
        <f>IF(A24stdlife="n/a","n/a",IF(Z$3&gt;(A24stdlife+$E382),(Input!$L$166*(1+rvanilla)^0.5)-SUM($L382:Y382),(Input!$L$166*(1+rvanilla)^0.5)/A24stdlife))</f>
        <v>0</v>
      </c>
      <c r="AA382" s="164">
        <f>IF(A24stdlife="n/a","n/a",IF(AA$3&gt;(A24stdlife+$E382),(Input!$L$166*(1+rvanilla)^0.5)-SUM($L382:Z382),(Input!$L$166*(1+rvanilla)^0.5)/A24stdlife))</f>
        <v>0</v>
      </c>
      <c r="AB382" s="164">
        <f>IF(A24stdlife="n/a","n/a",IF(AB$3&gt;(A24stdlife+$E382),(Input!$L$166*(1+rvanilla)^0.5)-SUM($L382:AA382),(Input!$L$166*(1+rvanilla)^0.5)/A24stdlife))</f>
        <v>0</v>
      </c>
      <c r="AC382" s="164">
        <f>IF(A24stdlife="n/a","n/a",IF(AC$3&gt;(A24stdlife+$E382),(Input!$L$166*(1+rvanilla)^0.5)-SUM($L382:AB382),(Input!$L$166*(1+rvanilla)^0.5)/A24stdlife))</f>
        <v>0</v>
      </c>
      <c r="AD382" s="164">
        <f>IF(A24stdlife="n/a","n/a",IF(AD$3&gt;(A24stdlife+$E382),(Input!$L$166*(1+rvanilla)^0.5)-SUM($L382:AC382),(Input!$L$166*(1+rvanilla)^0.5)/A24stdlife))</f>
        <v>0</v>
      </c>
      <c r="AE382" s="164">
        <f>IF(A24stdlife="n/a","n/a",IF(AE$3&gt;(A24stdlife+$E382),(Input!$L$166*(1+rvanilla)^0.5)-SUM($L382:AD382),(Input!$L$166*(1+rvanilla)^0.5)/A24stdlife))</f>
        <v>0</v>
      </c>
      <c r="AF382" s="164">
        <f>IF(A24stdlife="n/a","n/a",IF(AF$3&gt;(A24stdlife+$E382),(Input!$L$166*(1+rvanilla)^0.5)-SUM($L382:AE382),(Input!$L$166*(1+rvanilla)^0.5)/A24stdlife))</f>
        <v>0</v>
      </c>
      <c r="AG382" s="164">
        <f>IF(A24stdlife="n/a","n/a",IF(AG$3&gt;(A24stdlife+$E382),(Input!$L$166*(1+rvanilla)^0.5)-SUM($L382:AF382),(Input!$L$166*(1+rvanilla)^0.5)/A24stdlife))</f>
        <v>0</v>
      </c>
      <c r="AH382" s="164">
        <f>IF(A24stdlife="n/a","n/a",IF(AH$3&gt;(A24stdlife+$E382),(Input!$L$166*(1+rvanilla)^0.5)-SUM($L382:AG382),(Input!$L$166*(1+rvanilla)^0.5)/A24stdlife))</f>
        <v>0</v>
      </c>
      <c r="AI382" s="164">
        <f>IF(A24stdlife="n/a","n/a",IF(AI$3&gt;(A24stdlife+$E382),(Input!$L$166*(1+rvanilla)^0.5)-SUM($L382:AH382),(Input!$L$166*(1+rvanilla)^0.5)/A24stdlife))</f>
        <v>0</v>
      </c>
      <c r="AJ382" s="164">
        <f>IF(A24stdlife="n/a","n/a",IF(AJ$3&gt;(A24stdlife+$E382),(Input!$L$166*(1+rvanilla)^0.5)-SUM($L382:AI382),(Input!$L$166*(1+rvanilla)^0.5)/A24stdlife))</f>
        <v>0</v>
      </c>
      <c r="AK382" s="164">
        <f>IF(A24stdlife="n/a","n/a",IF(AK$3&gt;(A24stdlife+$E382),(Input!$L$166*(1+rvanilla)^0.5)-SUM($L382:AJ382),(Input!$L$166*(1+rvanilla)^0.5)/A24stdlife))</f>
        <v>0</v>
      </c>
      <c r="AL382" s="164">
        <f>IF(A24stdlife="n/a","n/a",IF(AL$3&gt;(A24stdlife+$E382),(Input!$L$166*(1+rvanilla)^0.5)-SUM($L382:AK382),(Input!$L$166*(1+rvanilla)^0.5)/A24stdlife))</f>
        <v>0</v>
      </c>
      <c r="AM382" s="164">
        <f>IF(A24stdlife="n/a","n/a",IF(AM$3&gt;(A24stdlife+$E382),(Input!$L$166*(1+rvanilla)^0.5)-SUM($L382:AL382),(Input!$L$166*(1+rvanilla)^0.5)/A24stdlife))</f>
        <v>0</v>
      </c>
      <c r="AN382" s="164">
        <f>IF(A24stdlife="n/a","n/a",IF(AN$3&gt;(A24stdlife+$E382),(Input!$L$166*(1+rvanilla)^0.5)-SUM($L382:AM382),(Input!$L$166*(1+rvanilla)^0.5)/A24stdlife))</f>
        <v>0</v>
      </c>
      <c r="AO382" s="164">
        <f>IF(A24stdlife="n/a","n/a",IF(AO$3&gt;(A24stdlife+$E382),(Input!$L$166*(1+rvanilla)^0.5)-SUM($L382:AN382),(Input!$L$166*(1+rvanilla)^0.5)/A24stdlife))</f>
        <v>0</v>
      </c>
      <c r="AP382" s="164">
        <f>IF(A24stdlife="n/a","n/a",IF(AP$3&gt;(A24stdlife+$E382),(Input!$L$166*(1+rvanilla)^0.5)-SUM($L382:AO382),(Input!$L$166*(1+rvanilla)^0.5)/A24stdlife))</f>
        <v>0</v>
      </c>
      <c r="AQ382" s="164">
        <f>IF(A24stdlife="n/a","n/a",IF(AQ$3&gt;(A24stdlife+$E382),(Input!$L$166*(1+rvanilla)^0.5)-SUM($L382:AP382),(Input!$L$166*(1+rvanilla)^0.5)/A24stdlife))</f>
        <v>0</v>
      </c>
      <c r="AR382" s="164">
        <f>IF(A24stdlife="n/a","n/a",IF(AR$3&gt;(A24stdlife+$E382),(Input!$L$166*(1+rvanilla)^0.5)-SUM($L382:AQ382),(Input!$L$166*(1+rvanilla)^0.5)/A24stdlife))</f>
        <v>0</v>
      </c>
      <c r="AS382" s="164">
        <f>IF(A24stdlife="n/a","n/a",IF(AS$3&gt;(A24stdlife+$E382),(Input!$L$166*(1+rvanilla)^0.5)-SUM($L382:AR382),(Input!$L$166*(1+rvanilla)^0.5)/A24stdlife))</f>
        <v>0</v>
      </c>
      <c r="AT382" s="164">
        <f>IF(A24stdlife="n/a","n/a",IF(AT$3&gt;(A24stdlife+$E382),(Input!$L$166*(1+rvanilla)^0.5)-SUM($L382:AS382),(Input!$L$166*(1+rvanilla)^0.5)/A24stdlife))</f>
        <v>0</v>
      </c>
      <c r="AU382" s="164">
        <f>IF(A24stdlife="n/a","n/a",IF(AU$3&gt;(A24stdlife+$E382),(Input!$L$166*(1+rvanilla)^0.5)-SUM($L382:AT382),(Input!$L$166*(1+rvanilla)^0.5)/A24stdlife))</f>
        <v>0</v>
      </c>
      <c r="AV382" s="164">
        <f>IF(A24stdlife="n/a","n/a",IF(AV$3&gt;(A24stdlife+$E382),(Input!$L$166*(1+rvanilla)^0.5)-SUM($L382:AU382),(Input!$L$166*(1+rvanilla)^0.5)/A24stdlife))</f>
        <v>0</v>
      </c>
      <c r="AW382" s="164">
        <f>IF(A24stdlife="n/a","n/a",IF(AW$3&gt;(A24stdlife+$E382),(Input!$L$166*(1+rvanilla)^0.5)-SUM($L382:AV382),(Input!$L$166*(1+rvanilla)^0.5)/A24stdlife))</f>
        <v>0</v>
      </c>
      <c r="AX382" s="164">
        <f>IF(A24stdlife="n/a","n/a",IF(AX$3&gt;(A24stdlife+$E382),(Input!$L$166*(1+rvanilla)^0.5)-SUM($L382:AW382),(Input!$L$166*(1+rvanilla)^0.5)/A24stdlife))</f>
        <v>0</v>
      </c>
      <c r="AY382" s="164">
        <f>IF(A24stdlife="n/a","n/a",IF(AY$3&gt;(A24stdlife+$E382),(Input!$L$166*(1+rvanilla)^0.5)-SUM($L382:AX382),(Input!$L$166*(1+rvanilla)^0.5)/A24stdlife))</f>
        <v>0</v>
      </c>
      <c r="AZ382" s="164">
        <f>IF(A24stdlife="n/a","n/a",IF(AZ$3&gt;(A24stdlife+$E382),(Input!$L$166*(1+rvanilla)^0.5)-SUM($L382:AY382),(Input!$L$166*(1+rvanilla)^0.5)/A24stdlife))</f>
        <v>0</v>
      </c>
      <c r="BA382" s="164">
        <f>IF(A24stdlife="n/a","n/a",IF(BA$3&gt;(A24stdlife+$E382),(Input!$L$166*(1+rvanilla)^0.5)-SUM($L382:AZ382),(Input!$L$166*(1+rvanilla)^0.5)/A24stdlife))</f>
        <v>0</v>
      </c>
      <c r="BB382" s="164">
        <f>IF(A24stdlife="n/a","n/a",IF(BB$3&gt;(A24stdlife+$E382),(Input!$L$166*(1+rvanilla)^0.5)-SUM($L382:BA382),(Input!$L$166*(1+rvanilla)^0.5)/A24stdlife))</f>
        <v>0</v>
      </c>
      <c r="BC382" s="164">
        <f>IF(A24stdlife="n/a","n/a",IF(BC$3&gt;(A24stdlife+$E382),(Input!$L$166*(1+rvanilla)^0.5)-SUM($L382:BB382),(Input!$L$166*(1+rvanilla)^0.5)/A24stdlife))</f>
        <v>0</v>
      </c>
      <c r="BD382" s="164">
        <f>IF(A24stdlife="n/a","n/a",IF(BD$3&gt;(A24stdlife+$E382),(Input!$L$166*(1+rvanilla)^0.5)-SUM($L382:BC382),(Input!$L$166*(1+rvanilla)^0.5)/A24stdlife))</f>
        <v>0</v>
      </c>
      <c r="BE382" s="164">
        <f>IF(A24stdlife="n/a","n/a",IF(BE$3&gt;(A24stdlife+$E382),(Input!$L$166*(1+rvanilla)^0.5)-SUM($L382:BD382),(Input!$L$166*(1+rvanilla)^0.5)/A24stdlife))</f>
        <v>0</v>
      </c>
      <c r="BF382" s="164">
        <f>IF(A24stdlife="n/a","n/a",IF(BF$3&gt;(A24stdlife+$E382),(Input!$L$166*(1+rvanilla)^0.5)-SUM($L382:BE382),(Input!$L$166*(1+rvanilla)^0.5)/A24stdlife))</f>
        <v>0</v>
      </c>
      <c r="BG382" s="164">
        <f>IF(A24stdlife="n/a","n/a",IF(BG$3&gt;(A24stdlife+$E382),(Input!$L$166*(1+rvanilla)^0.5)-SUM($L382:BF382),(Input!$L$166*(1+rvanilla)^0.5)/A24stdlife))</f>
        <v>0</v>
      </c>
      <c r="BH382" s="164">
        <f>IF(A24stdlife="n/a","n/a",IF(BH$3&gt;(A24stdlife+$E382),(Input!$L$166*(1+rvanilla)^0.5)-SUM($L382:BG382),(Input!$L$166*(1+rvanilla)^0.5)/A24stdlife))</f>
        <v>0</v>
      </c>
      <c r="BI382" s="164">
        <f>IF(A24stdlife="n/a","n/a",IF(BI$3&gt;(A24stdlife+$E382),(Input!$L$166*(1+rvanilla)^0.5)-SUM($L382:BH382),(Input!$L$166*(1+rvanilla)^0.5)/A24stdlife))</f>
        <v>0</v>
      </c>
      <c r="BJ382" s="18"/>
      <c r="BK382" s="18"/>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idden="1" outlineLevel="2">
      <c r="A383" s="18"/>
      <c r="B383" s="18"/>
      <c r="C383" s="36"/>
      <c r="D383" s="479"/>
      <c r="E383" s="283">
        <v>7</v>
      </c>
      <c r="F383" s="38"/>
      <c r="G383" s="391"/>
      <c r="H383" s="308"/>
      <c r="I383" s="308"/>
      <c r="J383" s="308"/>
      <c r="K383" s="308"/>
      <c r="L383" s="308"/>
      <c r="M383" s="307"/>
      <c r="N383" s="164">
        <f>IF(A24stdlife="n/a","n/a",IF(N$3&gt;(A24stdlife+$E383),(Input!$M$166*(1+rvanilla)^0.5)-SUM($M383:M383),(Input!$M$166*(1+rvanilla)^0.5)/A24stdlife))</f>
        <v>0</v>
      </c>
      <c r="O383" s="164">
        <f>IF(A24stdlife="n/a","n/a",IF(O$3&gt;(A24stdlife+$E383),(Input!$M$166*(1+rvanilla)^0.5)-SUM($M383:N383),(Input!$M$166*(1+rvanilla)^0.5)/A24stdlife))</f>
        <v>0</v>
      </c>
      <c r="P383" s="164">
        <f>IF(A24stdlife="n/a","n/a",IF(P$3&gt;(A24stdlife+$E383),(Input!$M$166*(1+rvanilla)^0.5)-SUM($M383:O383),(Input!$M$166*(1+rvanilla)^0.5)/A24stdlife))</f>
        <v>0</v>
      </c>
      <c r="Q383" s="164">
        <f>IF(A24stdlife="n/a","n/a",IF(Q$3&gt;(A24stdlife+$E383),(Input!$M$166*(1+rvanilla)^0.5)-SUM($M383:P383),(Input!$M$166*(1+rvanilla)^0.5)/A24stdlife))</f>
        <v>0</v>
      </c>
      <c r="R383" s="164">
        <f>IF(A24stdlife="n/a","n/a",IF(R$3&gt;(A24stdlife+$E383),(Input!$M$166*(1+rvanilla)^0.5)-SUM($M383:Q383),(Input!$M$166*(1+rvanilla)^0.5)/A24stdlife))</f>
        <v>0</v>
      </c>
      <c r="S383" s="164">
        <f>IF(A24stdlife="n/a","n/a",IF(S$3&gt;(A24stdlife+$E383),(Input!$M$166*(1+rvanilla)^0.5)-SUM($M383:R383),(Input!$M$166*(1+rvanilla)^0.5)/A24stdlife))</f>
        <v>0</v>
      </c>
      <c r="T383" s="164">
        <f>IF(A24stdlife="n/a","n/a",IF(T$3&gt;(A24stdlife+$E383),(Input!$M$166*(1+rvanilla)^0.5)-SUM($M383:S383),(Input!$M$166*(1+rvanilla)^0.5)/A24stdlife))</f>
        <v>0</v>
      </c>
      <c r="U383" s="164">
        <f>IF(A24stdlife="n/a","n/a",IF(U$3&gt;(A24stdlife+$E383),(Input!$M$166*(1+rvanilla)^0.5)-SUM($M383:T383),(Input!$M$166*(1+rvanilla)^0.5)/A24stdlife))</f>
        <v>0</v>
      </c>
      <c r="V383" s="164">
        <f>IF(A24stdlife="n/a","n/a",IF(V$3&gt;(A24stdlife+$E383),(Input!$M$166*(1+rvanilla)^0.5)-SUM($M383:U383),(Input!$M$166*(1+rvanilla)^0.5)/A24stdlife))</f>
        <v>0</v>
      </c>
      <c r="W383" s="164">
        <f>IF(A24stdlife="n/a","n/a",IF(W$3&gt;(A24stdlife+$E383),(Input!$M$166*(1+rvanilla)^0.5)-SUM($M383:V383),(Input!$M$166*(1+rvanilla)^0.5)/A24stdlife))</f>
        <v>0</v>
      </c>
      <c r="X383" s="164">
        <f>IF(A24stdlife="n/a","n/a",IF(X$3&gt;(A24stdlife+$E383),(Input!$M$166*(1+rvanilla)^0.5)-SUM($M383:W383),(Input!$M$166*(1+rvanilla)^0.5)/A24stdlife))</f>
        <v>0</v>
      </c>
      <c r="Y383" s="164">
        <f>IF(A24stdlife="n/a","n/a",IF(Y$3&gt;(A24stdlife+$E383),(Input!$M$166*(1+rvanilla)^0.5)-SUM($M383:X383),(Input!$M$166*(1+rvanilla)^0.5)/A24stdlife))</f>
        <v>0</v>
      </c>
      <c r="Z383" s="164">
        <f>IF(A24stdlife="n/a","n/a",IF(Z$3&gt;(A24stdlife+$E383),(Input!$M$166*(1+rvanilla)^0.5)-SUM($M383:Y383),(Input!$M$166*(1+rvanilla)^0.5)/A24stdlife))</f>
        <v>0</v>
      </c>
      <c r="AA383" s="164">
        <f>IF(A24stdlife="n/a","n/a",IF(AA$3&gt;(A24stdlife+$E383),(Input!$M$166*(1+rvanilla)^0.5)-SUM($M383:Z383),(Input!$M$166*(1+rvanilla)^0.5)/A24stdlife))</f>
        <v>0</v>
      </c>
      <c r="AB383" s="164">
        <f>IF(A24stdlife="n/a","n/a",IF(AB$3&gt;(A24stdlife+$E383),(Input!$M$166*(1+rvanilla)^0.5)-SUM($M383:AA383),(Input!$M$166*(1+rvanilla)^0.5)/A24stdlife))</f>
        <v>0</v>
      </c>
      <c r="AC383" s="164">
        <f>IF(A24stdlife="n/a","n/a",IF(AC$3&gt;(A24stdlife+$E383),(Input!$M$166*(1+rvanilla)^0.5)-SUM($M383:AB383),(Input!$M$166*(1+rvanilla)^0.5)/A24stdlife))</f>
        <v>0</v>
      </c>
      <c r="AD383" s="164">
        <f>IF(A24stdlife="n/a","n/a",IF(AD$3&gt;(A24stdlife+$E383),(Input!$M$166*(1+rvanilla)^0.5)-SUM($M383:AC383),(Input!$M$166*(1+rvanilla)^0.5)/A24stdlife))</f>
        <v>0</v>
      </c>
      <c r="AE383" s="164">
        <f>IF(A24stdlife="n/a","n/a",IF(AE$3&gt;(A24stdlife+$E383),(Input!$M$166*(1+rvanilla)^0.5)-SUM($M383:AD383),(Input!$M$166*(1+rvanilla)^0.5)/A24stdlife))</f>
        <v>0</v>
      </c>
      <c r="AF383" s="164">
        <f>IF(A24stdlife="n/a","n/a",IF(AF$3&gt;(A24stdlife+$E383),(Input!$M$166*(1+rvanilla)^0.5)-SUM($M383:AE383),(Input!$M$166*(1+rvanilla)^0.5)/A24stdlife))</f>
        <v>0</v>
      </c>
      <c r="AG383" s="164">
        <f>IF(A24stdlife="n/a","n/a",IF(AG$3&gt;(A24stdlife+$E383),(Input!$M$166*(1+rvanilla)^0.5)-SUM($M383:AF383),(Input!$M$166*(1+rvanilla)^0.5)/A24stdlife))</f>
        <v>0</v>
      </c>
      <c r="AH383" s="164">
        <f>IF(A24stdlife="n/a","n/a",IF(AH$3&gt;(A24stdlife+$E383),(Input!$M$166*(1+rvanilla)^0.5)-SUM($M383:AG383),(Input!$M$166*(1+rvanilla)^0.5)/A24stdlife))</f>
        <v>0</v>
      </c>
      <c r="AI383" s="164">
        <f>IF(A24stdlife="n/a","n/a",IF(AI$3&gt;(A24stdlife+$E383),(Input!$M$166*(1+rvanilla)^0.5)-SUM($M383:AH383),(Input!$M$166*(1+rvanilla)^0.5)/A24stdlife))</f>
        <v>0</v>
      </c>
      <c r="AJ383" s="164">
        <f>IF(A24stdlife="n/a","n/a",IF(AJ$3&gt;(A24stdlife+$E383),(Input!$M$166*(1+rvanilla)^0.5)-SUM($M383:AI383),(Input!$M$166*(1+rvanilla)^0.5)/A24stdlife))</f>
        <v>0</v>
      </c>
      <c r="AK383" s="164">
        <f>IF(A24stdlife="n/a","n/a",IF(AK$3&gt;(A24stdlife+$E383),(Input!$M$166*(1+rvanilla)^0.5)-SUM($M383:AJ383),(Input!$M$166*(1+rvanilla)^0.5)/A24stdlife))</f>
        <v>0</v>
      </c>
      <c r="AL383" s="164">
        <f>IF(A24stdlife="n/a","n/a",IF(AL$3&gt;(A24stdlife+$E383),(Input!$M$166*(1+rvanilla)^0.5)-SUM($M383:AK383),(Input!$M$166*(1+rvanilla)^0.5)/A24stdlife))</f>
        <v>0</v>
      </c>
      <c r="AM383" s="164">
        <f>IF(A24stdlife="n/a","n/a",IF(AM$3&gt;(A24stdlife+$E383),(Input!$M$166*(1+rvanilla)^0.5)-SUM($M383:AL383),(Input!$M$166*(1+rvanilla)^0.5)/A24stdlife))</f>
        <v>0</v>
      </c>
      <c r="AN383" s="164">
        <f>IF(A24stdlife="n/a","n/a",IF(AN$3&gt;(A24stdlife+$E383),(Input!$M$166*(1+rvanilla)^0.5)-SUM($M383:AM383),(Input!$M$166*(1+rvanilla)^0.5)/A24stdlife))</f>
        <v>0</v>
      </c>
      <c r="AO383" s="164">
        <f>IF(A24stdlife="n/a","n/a",IF(AO$3&gt;(A24stdlife+$E383),(Input!$M$166*(1+rvanilla)^0.5)-SUM($M383:AN383),(Input!$M$166*(1+rvanilla)^0.5)/A24stdlife))</f>
        <v>0</v>
      </c>
      <c r="AP383" s="164">
        <f>IF(A24stdlife="n/a","n/a",IF(AP$3&gt;(A24stdlife+$E383),(Input!$M$166*(1+rvanilla)^0.5)-SUM($M383:AO383),(Input!$M$166*(1+rvanilla)^0.5)/A24stdlife))</f>
        <v>0</v>
      </c>
      <c r="AQ383" s="164">
        <f>IF(A24stdlife="n/a","n/a",IF(AQ$3&gt;(A24stdlife+$E383),(Input!$M$166*(1+rvanilla)^0.5)-SUM($M383:AP383),(Input!$M$166*(1+rvanilla)^0.5)/A24stdlife))</f>
        <v>0</v>
      </c>
      <c r="AR383" s="164">
        <f>IF(A24stdlife="n/a","n/a",IF(AR$3&gt;(A24stdlife+$E383),(Input!$M$166*(1+rvanilla)^0.5)-SUM($M383:AQ383),(Input!$M$166*(1+rvanilla)^0.5)/A24stdlife))</f>
        <v>0</v>
      </c>
      <c r="AS383" s="164">
        <f>IF(A24stdlife="n/a","n/a",IF(AS$3&gt;(A24stdlife+$E383),(Input!$M$166*(1+rvanilla)^0.5)-SUM($M383:AR383),(Input!$M$166*(1+rvanilla)^0.5)/A24stdlife))</f>
        <v>0</v>
      </c>
      <c r="AT383" s="164">
        <f>IF(A24stdlife="n/a","n/a",IF(AT$3&gt;(A24stdlife+$E383),(Input!$M$166*(1+rvanilla)^0.5)-SUM($M383:AS383),(Input!$M$166*(1+rvanilla)^0.5)/A24stdlife))</f>
        <v>0</v>
      </c>
      <c r="AU383" s="164">
        <f>IF(A24stdlife="n/a","n/a",IF(AU$3&gt;(A24stdlife+$E383),(Input!$M$166*(1+rvanilla)^0.5)-SUM($M383:AT383),(Input!$M$166*(1+rvanilla)^0.5)/A24stdlife))</f>
        <v>0</v>
      </c>
      <c r="AV383" s="164">
        <f>IF(A24stdlife="n/a","n/a",IF(AV$3&gt;(A24stdlife+$E383),(Input!$M$166*(1+rvanilla)^0.5)-SUM($M383:AU383),(Input!$M$166*(1+rvanilla)^0.5)/A24stdlife))</f>
        <v>0</v>
      </c>
      <c r="AW383" s="164">
        <f>IF(A24stdlife="n/a","n/a",IF(AW$3&gt;(A24stdlife+$E383),(Input!$M$166*(1+rvanilla)^0.5)-SUM($M383:AV383),(Input!$M$166*(1+rvanilla)^0.5)/A24stdlife))</f>
        <v>0</v>
      </c>
      <c r="AX383" s="164">
        <f>IF(A24stdlife="n/a","n/a",IF(AX$3&gt;(A24stdlife+$E383),(Input!$M$166*(1+rvanilla)^0.5)-SUM($M383:AW383),(Input!$M$166*(1+rvanilla)^0.5)/A24stdlife))</f>
        <v>0</v>
      </c>
      <c r="AY383" s="164">
        <f>IF(A24stdlife="n/a","n/a",IF(AY$3&gt;(A24stdlife+$E383),(Input!$M$166*(1+rvanilla)^0.5)-SUM($M383:AX383),(Input!$M$166*(1+rvanilla)^0.5)/A24stdlife))</f>
        <v>0</v>
      </c>
      <c r="AZ383" s="164">
        <f>IF(A24stdlife="n/a","n/a",IF(AZ$3&gt;(A24stdlife+$E383),(Input!$M$166*(1+rvanilla)^0.5)-SUM($M383:AY383),(Input!$M$166*(1+rvanilla)^0.5)/A24stdlife))</f>
        <v>0</v>
      </c>
      <c r="BA383" s="164">
        <f>IF(A24stdlife="n/a","n/a",IF(BA$3&gt;(A24stdlife+$E383),(Input!$M$166*(1+rvanilla)^0.5)-SUM($M383:AZ383),(Input!$M$166*(1+rvanilla)^0.5)/A24stdlife))</f>
        <v>0</v>
      </c>
      <c r="BB383" s="164">
        <f>IF(A24stdlife="n/a","n/a",IF(BB$3&gt;(A24stdlife+$E383),(Input!$M$166*(1+rvanilla)^0.5)-SUM($M383:BA383),(Input!$M$166*(1+rvanilla)^0.5)/A24stdlife))</f>
        <v>0</v>
      </c>
      <c r="BC383" s="164">
        <f>IF(A24stdlife="n/a","n/a",IF(BC$3&gt;(A24stdlife+$E383),(Input!$M$166*(1+rvanilla)^0.5)-SUM($M383:BB383),(Input!$M$166*(1+rvanilla)^0.5)/A24stdlife))</f>
        <v>0</v>
      </c>
      <c r="BD383" s="164">
        <f>IF(A24stdlife="n/a","n/a",IF(BD$3&gt;(A24stdlife+$E383),(Input!$M$166*(1+rvanilla)^0.5)-SUM($M383:BC383),(Input!$M$166*(1+rvanilla)^0.5)/A24stdlife))</f>
        <v>0</v>
      </c>
      <c r="BE383" s="164">
        <f>IF(A24stdlife="n/a","n/a",IF(BE$3&gt;(A24stdlife+$E383),(Input!$M$166*(1+rvanilla)^0.5)-SUM($M383:BD383),(Input!$M$166*(1+rvanilla)^0.5)/A24stdlife))</f>
        <v>0</v>
      </c>
      <c r="BF383" s="164">
        <f>IF(A24stdlife="n/a","n/a",IF(BF$3&gt;(A24stdlife+$E383),(Input!$M$166*(1+rvanilla)^0.5)-SUM($M383:BE383),(Input!$M$166*(1+rvanilla)^0.5)/A24stdlife))</f>
        <v>0</v>
      </c>
      <c r="BG383" s="164">
        <f>IF(A24stdlife="n/a","n/a",IF(BG$3&gt;(A24stdlife+$E383),(Input!$M$166*(1+rvanilla)^0.5)-SUM($M383:BF383),(Input!$M$166*(1+rvanilla)^0.5)/A24stdlife))</f>
        <v>0</v>
      </c>
      <c r="BH383" s="164">
        <f>IF(A24stdlife="n/a","n/a",IF(BH$3&gt;(A24stdlife+$E383),(Input!$M$166*(1+rvanilla)^0.5)-SUM($M383:BG383),(Input!$M$166*(1+rvanilla)^0.5)/A24stdlife))</f>
        <v>0</v>
      </c>
      <c r="BI383" s="164">
        <f>IF(A24stdlife="n/a","n/a",IF(BI$3&gt;(A24stdlife+$E383),(Input!$M$166*(1+rvanilla)^0.5)-SUM($M383:BH383),(Input!$M$166*(1+rvanilla)^0.5)/A24stdlife))</f>
        <v>0</v>
      </c>
      <c r="BJ383" s="18"/>
      <c r="BK383" s="18"/>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idden="1" outlineLevel="2">
      <c r="A384" s="18"/>
      <c r="B384" s="18"/>
      <c r="C384" s="36"/>
      <c r="D384" s="479"/>
      <c r="E384" s="283">
        <v>8</v>
      </c>
      <c r="F384" s="38"/>
      <c r="G384" s="391"/>
      <c r="H384" s="308"/>
      <c r="I384" s="308"/>
      <c r="J384" s="308"/>
      <c r="K384" s="308"/>
      <c r="L384" s="308"/>
      <c r="M384" s="308"/>
      <c r="N384" s="307"/>
      <c r="O384" s="164">
        <f>IF(A24stdlife="n/a","n/a",IF(O$3&gt;(A24stdlife+$E384),(Input!$N$166*(1+rvanilla)^0.5)-SUM($N384:N384),(Input!$N$166*(1+rvanilla)^0.5)/A24stdlife))</f>
        <v>0</v>
      </c>
      <c r="P384" s="164">
        <f>IF(A24stdlife="n/a","n/a",IF(P$3&gt;(A24stdlife+$E384),(Input!$N$166*(1+rvanilla)^0.5)-SUM($N384:O384),(Input!$N$166*(1+rvanilla)^0.5)/A24stdlife))</f>
        <v>0</v>
      </c>
      <c r="Q384" s="164">
        <f>IF(A24stdlife="n/a","n/a",IF(Q$3&gt;(A24stdlife+$E384),(Input!$N$166*(1+rvanilla)^0.5)-SUM($N384:P384),(Input!$N$166*(1+rvanilla)^0.5)/A24stdlife))</f>
        <v>0</v>
      </c>
      <c r="R384" s="164">
        <f>IF(A24stdlife="n/a","n/a",IF(R$3&gt;(A24stdlife+$E384),(Input!$N$166*(1+rvanilla)^0.5)-SUM($N384:Q384),(Input!$N$166*(1+rvanilla)^0.5)/A24stdlife))</f>
        <v>0</v>
      </c>
      <c r="S384" s="164">
        <f>IF(A24stdlife="n/a","n/a",IF(S$3&gt;(A24stdlife+$E384),(Input!$N$166*(1+rvanilla)^0.5)-SUM($N384:R384),(Input!$N$166*(1+rvanilla)^0.5)/A24stdlife))</f>
        <v>0</v>
      </c>
      <c r="T384" s="164">
        <f>IF(A24stdlife="n/a","n/a",IF(T$3&gt;(A24stdlife+$E384),(Input!$N$166*(1+rvanilla)^0.5)-SUM($N384:S384),(Input!$N$166*(1+rvanilla)^0.5)/A24stdlife))</f>
        <v>0</v>
      </c>
      <c r="U384" s="164">
        <f>IF(A24stdlife="n/a","n/a",IF(U$3&gt;(A24stdlife+$E384),(Input!$N$166*(1+rvanilla)^0.5)-SUM($N384:T384),(Input!$N$166*(1+rvanilla)^0.5)/A24stdlife))</f>
        <v>0</v>
      </c>
      <c r="V384" s="164">
        <f>IF(A24stdlife="n/a","n/a",IF(V$3&gt;(A24stdlife+$E384),(Input!$N$166*(1+rvanilla)^0.5)-SUM($N384:U384),(Input!$N$166*(1+rvanilla)^0.5)/A24stdlife))</f>
        <v>0</v>
      </c>
      <c r="W384" s="164">
        <f>IF(A24stdlife="n/a","n/a",IF(W$3&gt;(A24stdlife+$E384),(Input!$N$166*(1+rvanilla)^0.5)-SUM($N384:V384),(Input!$N$166*(1+rvanilla)^0.5)/A24stdlife))</f>
        <v>0</v>
      </c>
      <c r="X384" s="164">
        <f>IF(A24stdlife="n/a","n/a",IF(X$3&gt;(A24stdlife+$E384),(Input!$N$166*(1+rvanilla)^0.5)-SUM($N384:W384),(Input!$N$166*(1+rvanilla)^0.5)/A24stdlife))</f>
        <v>0</v>
      </c>
      <c r="Y384" s="164">
        <f>IF(A24stdlife="n/a","n/a",IF(Y$3&gt;(A24stdlife+$E384),(Input!$N$166*(1+rvanilla)^0.5)-SUM($N384:X384),(Input!$N$166*(1+rvanilla)^0.5)/A24stdlife))</f>
        <v>0</v>
      </c>
      <c r="Z384" s="164">
        <f>IF(A24stdlife="n/a","n/a",IF(Z$3&gt;(A24stdlife+$E384),(Input!$N$166*(1+rvanilla)^0.5)-SUM($N384:Y384),(Input!$N$166*(1+rvanilla)^0.5)/A24stdlife))</f>
        <v>0</v>
      </c>
      <c r="AA384" s="164">
        <f>IF(A24stdlife="n/a","n/a",IF(AA$3&gt;(A24stdlife+$E384),(Input!$N$166*(1+rvanilla)^0.5)-SUM($N384:Z384),(Input!$N$166*(1+rvanilla)^0.5)/A24stdlife))</f>
        <v>0</v>
      </c>
      <c r="AB384" s="164">
        <f>IF(A24stdlife="n/a","n/a",IF(AB$3&gt;(A24stdlife+$E384),(Input!$N$166*(1+rvanilla)^0.5)-SUM($N384:AA384),(Input!$N$166*(1+rvanilla)^0.5)/A24stdlife))</f>
        <v>0</v>
      </c>
      <c r="AC384" s="164">
        <f>IF(A24stdlife="n/a","n/a",IF(AC$3&gt;(A24stdlife+$E384),(Input!$N$166*(1+rvanilla)^0.5)-SUM($N384:AB384),(Input!$N$166*(1+rvanilla)^0.5)/A24stdlife))</f>
        <v>0</v>
      </c>
      <c r="AD384" s="164">
        <f>IF(A24stdlife="n/a","n/a",IF(AD$3&gt;(A24stdlife+$E384),(Input!$N$166*(1+rvanilla)^0.5)-SUM($N384:AC384),(Input!$N$166*(1+rvanilla)^0.5)/A24stdlife))</f>
        <v>0</v>
      </c>
      <c r="AE384" s="164">
        <f>IF(A24stdlife="n/a","n/a",IF(AE$3&gt;(A24stdlife+$E384),(Input!$N$166*(1+rvanilla)^0.5)-SUM($N384:AD384),(Input!$N$166*(1+rvanilla)^0.5)/A24stdlife))</f>
        <v>0</v>
      </c>
      <c r="AF384" s="164">
        <f>IF(A24stdlife="n/a","n/a",IF(AF$3&gt;(A24stdlife+$E384),(Input!$N$166*(1+rvanilla)^0.5)-SUM($N384:AE384),(Input!$N$166*(1+rvanilla)^0.5)/A24stdlife))</f>
        <v>0</v>
      </c>
      <c r="AG384" s="164">
        <f>IF(A24stdlife="n/a","n/a",IF(AG$3&gt;(A24stdlife+$E384),(Input!$N$166*(1+rvanilla)^0.5)-SUM($N384:AF384),(Input!$N$166*(1+rvanilla)^0.5)/A24stdlife))</f>
        <v>0</v>
      </c>
      <c r="AH384" s="164">
        <f>IF(A24stdlife="n/a","n/a",IF(AH$3&gt;(A24stdlife+$E384),(Input!$N$166*(1+rvanilla)^0.5)-SUM($N384:AG384),(Input!$N$166*(1+rvanilla)^0.5)/A24stdlife))</f>
        <v>0</v>
      </c>
      <c r="AI384" s="164">
        <f>IF(A24stdlife="n/a","n/a",IF(AI$3&gt;(A24stdlife+$E384),(Input!$N$166*(1+rvanilla)^0.5)-SUM($N384:AH384),(Input!$N$166*(1+rvanilla)^0.5)/A24stdlife))</f>
        <v>0</v>
      </c>
      <c r="AJ384" s="164">
        <f>IF(A24stdlife="n/a","n/a",IF(AJ$3&gt;(A24stdlife+$E384),(Input!$N$166*(1+rvanilla)^0.5)-SUM($N384:AI384),(Input!$N$166*(1+rvanilla)^0.5)/A24stdlife))</f>
        <v>0</v>
      </c>
      <c r="AK384" s="164">
        <f>IF(A24stdlife="n/a","n/a",IF(AK$3&gt;(A24stdlife+$E384),(Input!$N$166*(1+rvanilla)^0.5)-SUM($N384:AJ384),(Input!$N$166*(1+rvanilla)^0.5)/A24stdlife))</f>
        <v>0</v>
      </c>
      <c r="AL384" s="164">
        <f>IF(A24stdlife="n/a","n/a",IF(AL$3&gt;(A24stdlife+$E384),(Input!$N$166*(1+rvanilla)^0.5)-SUM($N384:AK384),(Input!$N$166*(1+rvanilla)^0.5)/A24stdlife))</f>
        <v>0</v>
      </c>
      <c r="AM384" s="164">
        <f>IF(A24stdlife="n/a","n/a",IF(AM$3&gt;(A24stdlife+$E384),(Input!$N$166*(1+rvanilla)^0.5)-SUM($N384:AL384),(Input!$N$166*(1+rvanilla)^0.5)/A24stdlife))</f>
        <v>0</v>
      </c>
      <c r="AN384" s="164">
        <f>IF(A24stdlife="n/a","n/a",IF(AN$3&gt;(A24stdlife+$E384),(Input!$N$166*(1+rvanilla)^0.5)-SUM($N384:AM384),(Input!$N$166*(1+rvanilla)^0.5)/A24stdlife))</f>
        <v>0</v>
      </c>
      <c r="AO384" s="164">
        <f>IF(A24stdlife="n/a","n/a",IF(AO$3&gt;(A24stdlife+$E384),(Input!$N$166*(1+rvanilla)^0.5)-SUM($N384:AN384),(Input!$N$166*(1+rvanilla)^0.5)/A24stdlife))</f>
        <v>0</v>
      </c>
      <c r="AP384" s="164">
        <f>IF(A24stdlife="n/a","n/a",IF(AP$3&gt;(A24stdlife+$E384),(Input!$N$166*(1+rvanilla)^0.5)-SUM($N384:AO384),(Input!$N$166*(1+rvanilla)^0.5)/A24stdlife))</f>
        <v>0</v>
      </c>
      <c r="AQ384" s="164">
        <f>IF(A24stdlife="n/a","n/a",IF(AQ$3&gt;(A24stdlife+$E384),(Input!$N$166*(1+rvanilla)^0.5)-SUM($N384:AP384),(Input!$N$166*(1+rvanilla)^0.5)/A24stdlife))</f>
        <v>0</v>
      </c>
      <c r="AR384" s="164">
        <f>IF(A24stdlife="n/a","n/a",IF(AR$3&gt;(A24stdlife+$E384),(Input!$N$166*(1+rvanilla)^0.5)-SUM($N384:AQ384),(Input!$N$166*(1+rvanilla)^0.5)/A24stdlife))</f>
        <v>0</v>
      </c>
      <c r="AS384" s="164">
        <f>IF(A24stdlife="n/a","n/a",IF(AS$3&gt;(A24stdlife+$E384),(Input!$N$166*(1+rvanilla)^0.5)-SUM($N384:AR384),(Input!$N$166*(1+rvanilla)^0.5)/A24stdlife))</f>
        <v>0</v>
      </c>
      <c r="AT384" s="164">
        <f>IF(A24stdlife="n/a","n/a",IF(AT$3&gt;(A24stdlife+$E384),(Input!$N$166*(1+rvanilla)^0.5)-SUM($N384:AS384),(Input!$N$166*(1+rvanilla)^0.5)/A24stdlife))</f>
        <v>0</v>
      </c>
      <c r="AU384" s="164">
        <f>IF(A24stdlife="n/a","n/a",IF(AU$3&gt;(A24stdlife+$E384),(Input!$N$166*(1+rvanilla)^0.5)-SUM($N384:AT384),(Input!$N$166*(1+rvanilla)^0.5)/A24stdlife))</f>
        <v>0</v>
      </c>
      <c r="AV384" s="164">
        <f>IF(A24stdlife="n/a","n/a",IF(AV$3&gt;(A24stdlife+$E384),(Input!$N$166*(1+rvanilla)^0.5)-SUM($N384:AU384),(Input!$N$166*(1+rvanilla)^0.5)/A24stdlife))</f>
        <v>0</v>
      </c>
      <c r="AW384" s="164">
        <f>IF(A24stdlife="n/a","n/a",IF(AW$3&gt;(A24stdlife+$E384),(Input!$N$166*(1+rvanilla)^0.5)-SUM($N384:AV384),(Input!$N$166*(1+rvanilla)^0.5)/A24stdlife))</f>
        <v>0</v>
      </c>
      <c r="AX384" s="164">
        <f>IF(A24stdlife="n/a","n/a",IF(AX$3&gt;(A24stdlife+$E384),(Input!$N$166*(1+rvanilla)^0.5)-SUM($N384:AW384),(Input!$N$166*(1+rvanilla)^0.5)/A24stdlife))</f>
        <v>0</v>
      </c>
      <c r="AY384" s="164">
        <f>IF(A24stdlife="n/a","n/a",IF(AY$3&gt;(A24stdlife+$E384),(Input!$N$166*(1+rvanilla)^0.5)-SUM($N384:AX384),(Input!$N$166*(1+rvanilla)^0.5)/A24stdlife))</f>
        <v>0</v>
      </c>
      <c r="AZ384" s="164">
        <f>IF(A24stdlife="n/a","n/a",IF(AZ$3&gt;(A24stdlife+$E384),(Input!$N$166*(1+rvanilla)^0.5)-SUM($N384:AY384),(Input!$N$166*(1+rvanilla)^0.5)/A24stdlife))</f>
        <v>0</v>
      </c>
      <c r="BA384" s="164">
        <f>IF(A24stdlife="n/a","n/a",IF(BA$3&gt;(A24stdlife+$E384),(Input!$N$166*(1+rvanilla)^0.5)-SUM($N384:AZ384),(Input!$N$166*(1+rvanilla)^0.5)/A24stdlife))</f>
        <v>0</v>
      </c>
      <c r="BB384" s="164">
        <f>IF(A24stdlife="n/a","n/a",IF(BB$3&gt;(A24stdlife+$E384),(Input!$N$166*(1+rvanilla)^0.5)-SUM($N384:BA384),(Input!$N$166*(1+rvanilla)^0.5)/A24stdlife))</f>
        <v>0</v>
      </c>
      <c r="BC384" s="164">
        <f>IF(A24stdlife="n/a","n/a",IF(BC$3&gt;(A24stdlife+$E384),(Input!$N$166*(1+rvanilla)^0.5)-SUM($N384:BB384),(Input!$N$166*(1+rvanilla)^0.5)/A24stdlife))</f>
        <v>0</v>
      </c>
      <c r="BD384" s="164">
        <f>IF(A24stdlife="n/a","n/a",IF(BD$3&gt;(A24stdlife+$E384),(Input!$N$166*(1+rvanilla)^0.5)-SUM($N384:BC384),(Input!$N$166*(1+rvanilla)^0.5)/A24stdlife))</f>
        <v>0</v>
      </c>
      <c r="BE384" s="164">
        <f>IF(A24stdlife="n/a","n/a",IF(BE$3&gt;(A24stdlife+$E384),(Input!$N$166*(1+rvanilla)^0.5)-SUM($N384:BD384),(Input!$N$166*(1+rvanilla)^0.5)/A24stdlife))</f>
        <v>0</v>
      </c>
      <c r="BF384" s="164">
        <f>IF(A24stdlife="n/a","n/a",IF(BF$3&gt;(A24stdlife+$E384),(Input!$N$166*(1+rvanilla)^0.5)-SUM($N384:BE384),(Input!$N$166*(1+rvanilla)^0.5)/A24stdlife))</f>
        <v>0</v>
      </c>
      <c r="BG384" s="164">
        <f>IF(A24stdlife="n/a","n/a",IF(BG$3&gt;(A24stdlife+$E384),(Input!$N$166*(1+rvanilla)^0.5)-SUM($N384:BF384),(Input!$N$166*(1+rvanilla)^0.5)/A24stdlife))</f>
        <v>0</v>
      </c>
      <c r="BH384" s="164">
        <f>IF(A24stdlife="n/a","n/a",IF(BH$3&gt;(A24stdlife+$E384),(Input!$N$166*(1+rvanilla)^0.5)-SUM($N384:BG384),(Input!$N$166*(1+rvanilla)^0.5)/A24stdlife))</f>
        <v>0</v>
      </c>
      <c r="BI384" s="164">
        <f>IF(A24stdlife="n/a","n/a",IF(BI$3&gt;(A24stdlife+$E384),(Input!$N$166*(1+rvanilla)^0.5)-SUM($N384:BH384),(Input!$N$166*(1+rvanilla)^0.5)/A24stdlife))</f>
        <v>0</v>
      </c>
      <c r="BJ384" s="18"/>
      <c r="BK384" s="18"/>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idden="1" outlineLevel="2">
      <c r="A385" s="18"/>
      <c r="B385" s="18"/>
      <c r="C385" s="36"/>
      <c r="D385" s="479"/>
      <c r="E385" s="283">
        <v>9</v>
      </c>
      <c r="F385" s="38"/>
      <c r="G385" s="391"/>
      <c r="H385" s="308"/>
      <c r="I385" s="308"/>
      <c r="J385" s="308"/>
      <c r="K385" s="308"/>
      <c r="L385" s="308"/>
      <c r="M385" s="308"/>
      <c r="N385" s="308"/>
      <c r="O385" s="307"/>
      <c r="P385" s="164">
        <f>IF(A24stdlife="n/a","n/a",IF(P$3&gt;(A24stdlife+$E385),(Input!$O$166*(1+rvanilla)^0.5)-SUM($O385:O385),(Input!$O$166*(1+rvanilla)^0.5)/A24stdlife))</f>
        <v>0</v>
      </c>
      <c r="Q385" s="164">
        <f>IF(A24stdlife="n/a","n/a",IF(Q$3&gt;(A24stdlife+$E385),(Input!$O$166*(1+rvanilla)^0.5)-SUM($O385:P385),(Input!$O$166*(1+rvanilla)^0.5)/A24stdlife))</f>
        <v>0</v>
      </c>
      <c r="R385" s="164">
        <f>IF(A24stdlife="n/a","n/a",IF(R$3&gt;(A24stdlife+$E385),(Input!$O$166*(1+rvanilla)^0.5)-SUM($O385:Q385),(Input!$O$166*(1+rvanilla)^0.5)/A24stdlife))</f>
        <v>0</v>
      </c>
      <c r="S385" s="164">
        <f>IF(A24stdlife="n/a","n/a",IF(S$3&gt;(A24stdlife+$E385),(Input!$O$166*(1+rvanilla)^0.5)-SUM($O385:R385),(Input!$O$166*(1+rvanilla)^0.5)/A24stdlife))</f>
        <v>0</v>
      </c>
      <c r="T385" s="164">
        <f>IF(A24stdlife="n/a","n/a",IF(T$3&gt;(A24stdlife+$E385),(Input!$O$166*(1+rvanilla)^0.5)-SUM($O385:S385),(Input!$O$166*(1+rvanilla)^0.5)/A24stdlife))</f>
        <v>0</v>
      </c>
      <c r="U385" s="164">
        <f>IF(A24stdlife="n/a","n/a",IF(U$3&gt;(A24stdlife+$E385),(Input!$O$166*(1+rvanilla)^0.5)-SUM($O385:T385),(Input!$O$166*(1+rvanilla)^0.5)/A24stdlife))</f>
        <v>0</v>
      </c>
      <c r="V385" s="164">
        <f>IF(A24stdlife="n/a","n/a",IF(V$3&gt;(A24stdlife+$E385),(Input!$O$166*(1+rvanilla)^0.5)-SUM($O385:U385),(Input!$O$166*(1+rvanilla)^0.5)/A24stdlife))</f>
        <v>0</v>
      </c>
      <c r="W385" s="164">
        <f>IF(A24stdlife="n/a","n/a",IF(W$3&gt;(A24stdlife+$E385),(Input!$O$166*(1+rvanilla)^0.5)-SUM($O385:V385),(Input!$O$166*(1+rvanilla)^0.5)/A24stdlife))</f>
        <v>0</v>
      </c>
      <c r="X385" s="164">
        <f>IF(A24stdlife="n/a","n/a",IF(X$3&gt;(A24stdlife+$E385),(Input!$O$166*(1+rvanilla)^0.5)-SUM($O385:W385),(Input!$O$166*(1+rvanilla)^0.5)/A24stdlife))</f>
        <v>0</v>
      </c>
      <c r="Y385" s="164">
        <f>IF(A24stdlife="n/a","n/a",IF(Y$3&gt;(A24stdlife+$E385),(Input!$O$166*(1+rvanilla)^0.5)-SUM($O385:X385),(Input!$O$166*(1+rvanilla)^0.5)/A24stdlife))</f>
        <v>0</v>
      </c>
      <c r="Z385" s="164">
        <f>IF(A24stdlife="n/a","n/a",IF(Z$3&gt;(A24stdlife+$E385),(Input!$O$166*(1+rvanilla)^0.5)-SUM($O385:Y385),(Input!$O$166*(1+rvanilla)^0.5)/A24stdlife))</f>
        <v>0</v>
      </c>
      <c r="AA385" s="164">
        <f>IF(A24stdlife="n/a","n/a",IF(AA$3&gt;(A24stdlife+$E385),(Input!$O$166*(1+rvanilla)^0.5)-SUM($O385:Z385),(Input!$O$166*(1+rvanilla)^0.5)/A24stdlife))</f>
        <v>0</v>
      </c>
      <c r="AB385" s="164">
        <f>IF(A24stdlife="n/a","n/a",IF(AB$3&gt;(A24stdlife+$E385),(Input!$O$166*(1+rvanilla)^0.5)-SUM($O385:AA385),(Input!$O$166*(1+rvanilla)^0.5)/A24stdlife))</f>
        <v>0</v>
      </c>
      <c r="AC385" s="164">
        <f>IF(A24stdlife="n/a","n/a",IF(AC$3&gt;(A24stdlife+$E385),(Input!$O$166*(1+rvanilla)^0.5)-SUM($O385:AB385),(Input!$O$166*(1+rvanilla)^0.5)/A24stdlife))</f>
        <v>0</v>
      </c>
      <c r="AD385" s="164">
        <f>IF(A24stdlife="n/a","n/a",IF(AD$3&gt;(A24stdlife+$E385),(Input!$O$166*(1+rvanilla)^0.5)-SUM($O385:AC385),(Input!$O$166*(1+rvanilla)^0.5)/A24stdlife))</f>
        <v>0</v>
      </c>
      <c r="AE385" s="164">
        <f>IF(A24stdlife="n/a","n/a",IF(AE$3&gt;(A24stdlife+$E385),(Input!$O$166*(1+rvanilla)^0.5)-SUM($O385:AD385),(Input!$O$166*(1+rvanilla)^0.5)/A24stdlife))</f>
        <v>0</v>
      </c>
      <c r="AF385" s="164">
        <f>IF(A24stdlife="n/a","n/a",IF(AF$3&gt;(A24stdlife+$E385),(Input!$O$166*(1+rvanilla)^0.5)-SUM($O385:AE385),(Input!$O$166*(1+rvanilla)^0.5)/A24stdlife))</f>
        <v>0</v>
      </c>
      <c r="AG385" s="164">
        <f>IF(A24stdlife="n/a","n/a",IF(AG$3&gt;(A24stdlife+$E385),(Input!$O$166*(1+rvanilla)^0.5)-SUM($O385:AF385),(Input!$O$166*(1+rvanilla)^0.5)/A24stdlife))</f>
        <v>0</v>
      </c>
      <c r="AH385" s="164">
        <f>IF(A24stdlife="n/a","n/a",IF(AH$3&gt;(A24stdlife+$E385),(Input!$O$166*(1+rvanilla)^0.5)-SUM($O385:AG385),(Input!$O$166*(1+rvanilla)^0.5)/A24stdlife))</f>
        <v>0</v>
      </c>
      <c r="AI385" s="164">
        <f>IF(A24stdlife="n/a","n/a",IF(AI$3&gt;(A24stdlife+$E385),(Input!$O$166*(1+rvanilla)^0.5)-SUM($O385:AH385),(Input!$O$166*(1+rvanilla)^0.5)/A24stdlife))</f>
        <v>0</v>
      </c>
      <c r="AJ385" s="164">
        <f>IF(A24stdlife="n/a","n/a",IF(AJ$3&gt;(A24stdlife+$E385),(Input!$O$166*(1+rvanilla)^0.5)-SUM($O385:AI385),(Input!$O$166*(1+rvanilla)^0.5)/A24stdlife))</f>
        <v>0</v>
      </c>
      <c r="AK385" s="164">
        <f>IF(A24stdlife="n/a","n/a",IF(AK$3&gt;(A24stdlife+$E385),(Input!$O$166*(1+rvanilla)^0.5)-SUM($O385:AJ385),(Input!$O$166*(1+rvanilla)^0.5)/A24stdlife))</f>
        <v>0</v>
      </c>
      <c r="AL385" s="164">
        <f>IF(A24stdlife="n/a","n/a",IF(AL$3&gt;(A24stdlife+$E385),(Input!$O$166*(1+rvanilla)^0.5)-SUM($O385:AK385),(Input!$O$166*(1+rvanilla)^0.5)/A24stdlife))</f>
        <v>0</v>
      </c>
      <c r="AM385" s="164">
        <f>IF(A24stdlife="n/a","n/a",IF(AM$3&gt;(A24stdlife+$E385),(Input!$O$166*(1+rvanilla)^0.5)-SUM($O385:AL385),(Input!$O$166*(1+rvanilla)^0.5)/A24stdlife))</f>
        <v>0</v>
      </c>
      <c r="AN385" s="164">
        <f>IF(A24stdlife="n/a","n/a",IF(AN$3&gt;(A24stdlife+$E385),(Input!$O$166*(1+rvanilla)^0.5)-SUM($O385:AM385),(Input!$O$166*(1+rvanilla)^0.5)/A24stdlife))</f>
        <v>0</v>
      </c>
      <c r="AO385" s="164">
        <f>IF(A24stdlife="n/a","n/a",IF(AO$3&gt;(A24stdlife+$E385),(Input!$O$166*(1+rvanilla)^0.5)-SUM($O385:AN385),(Input!$O$166*(1+rvanilla)^0.5)/A24stdlife))</f>
        <v>0</v>
      </c>
      <c r="AP385" s="164">
        <f>IF(A24stdlife="n/a","n/a",IF(AP$3&gt;(A24stdlife+$E385),(Input!$O$166*(1+rvanilla)^0.5)-SUM($O385:AO385),(Input!$O$166*(1+rvanilla)^0.5)/A24stdlife))</f>
        <v>0</v>
      </c>
      <c r="AQ385" s="164">
        <f>IF(A24stdlife="n/a","n/a",IF(AQ$3&gt;(A24stdlife+$E385),(Input!$O$166*(1+rvanilla)^0.5)-SUM($O385:AP385),(Input!$O$166*(1+rvanilla)^0.5)/A24stdlife))</f>
        <v>0</v>
      </c>
      <c r="AR385" s="164">
        <f>IF(A24stdlife="n/a","n/a",IF(AR$3&gt;(A24stdlife+$E385),(Input!$O$166*(1+rvanilla)^0.5)-SUM($O385:AQ385),(Input!$O$166*(1+rvanilla)^0.5)/A24stdlife))</f>
        <v>0</v>
      </c>
      <c r="AS385" s="164">
        <f>IF(A24stdlife="n/a","n/a",IF(AS$3&gt;(A24stdlife+$E385),(Input!$O$166*(1+rvanilla)^0.5)-SUM($O385:AR385),(Input!$O$166*(1+rvanilla)^0.5)/A24stdlife))</f>
        <v>0</v>
      </c>
      <c r="AT385" s="164">
        <f>IF(A24stdlife="n/a","n/a",IF(AT$3&gt;(A24stdlife+$E385),(Input!$O$166*(1+rvanilla)^0.5)-SUM($O385:AS385),(Input!$O$166*(1+rvanilla)^0.5)/A24stdlife))</f>
        <v>0</v>
      </c>
      <c r="AU385" s="164">
        <f>IF(A24stdlife="n/a","n/a",IF(AU$3&gt;(A24stdlife+$E385),(Input!$O$166*(1+rvanilla)^0.5)-SUM($O385:AT385),(Input!$O$166*(1+rvanilla)^0.5)/A24stdlife))</f>
        <v>0</v>
      </c>
      <c r="AV385" s="164">
        <f>IF(A24stdlife="n/a","n/a",IF(AV$3&gt;(A24stdlife+$E385),(Input!$O$166*(1+rvanilla)^0.5)-SUM($O385:AU385),(Input!$O$166*(1+rvanilla)^0.5)/A24stdlife))</f>
        <v>0</v>
      </c>
      <c r="AW385" s="164">
        <f>IF(A24stdlife="n/a","n/a",IF(AW$3&gt;(A24stdlife+$E385),(Input!$O$166*(1+rvanilla)^0.5)-SUM($O385:AV385),(Input!$O$166*(1+rvanilla)^0.5)/A24stdlife))</f>
        <v>0</v>
      </c>
      <c r="AX385" s="164">
        <f>IF(A24stdlife="n/a","n/a",IF(AX$3&gt;(A24stdlife+$E385),(Input!$O$166*(1+rvanilla)^0.5)-SUM($O385:AW385),(Input!$O$166*(1+rvanilla)^0.5)/A24stdlife))</f>
        <v>0</v>
      </c>
      <c r="AY385" s="164">
        <f>IF(A24stdlife="n/a","n/a",IF(AY$3&gt;(A24stdlife+$E385),(Input!$O$166*(1+rvanilla)^0.5)-SUM($O385:AX385),(Input!$O$166*(1+rvanilla)^0.5)/A24stdlife))</f>
        <v>0</v>
      </c>
      <c r="AZ385" s="164">
        <f>IF(A24stdlife="n/a","n/a",IF(AZ$3&gt;(A24stdlife+$E385),(Input!$O$166*(1+rvanilla)^0.5)-SUM($O385:AY385),(Input!$O$166*(1+rvanilla)^0.5)/A24stdlife))</f>
        <v>0</v>
      </c>
      <c r="BA385" s="164">
        <f>IF(A24stdlife="n/a","n/a",IF(BA$3&gt;(A24stdlife+$E385),(Input!$O$166*(1+rvanilla)^0.5)-SUM($O385:AZ385),(Input!$O$166*(1+rvanilla)^0.5)/A24stdlife))</f>
        <v>0</v>
      </c>
      <c r="BB385" s="164">
        <f>IF(A24stdlife="n/a","n/a",IF(BB$3&gt;(A24stdlife+$E385),(Input!$O$166*(1+rvanilla)^0.5)-SUM($O385:BA385),(Input!$O$166*(1+rvanilla)^0.5)/A24stdlife))</f>
        <v>0</v>
      </c>
      <c r="BC385" s="164">
        <f>IF(A24stdlife="n/a","n/a",IF(BC$3&gt;(A24stdlife+$E385),(Input!$O$166*(1+rvanilla)^0.5)-SUM($O385:BB385),(Input!$O$166*(1+rvanilla)^0.5)/A24stdlife))</f>
        <v>0</v>
      </c>
      <c r="BD385" s="164">
        <f>IF(A24stdlife="n/a","n/a",IF(BD$3&gt;(A24stdlife+$E385),(Input!$O$166*(1+rvanilla)^0.5)-SUM($O385:BC385),(Input!$O$166*(1+rvanilla)^0.5)/A24stdlife))</f>
        <v>0</v>
      </c>
      <c r="BE385" s="164">
        <f>IF(A24stdlife="n/a","n/a",IF(BE$3&gt;(A24stdlife+$E385),(Input!$O$166*(1+rvanilla)^0.5)-SUM($O385:BD385),(Input!$O$166*(1+rvanilla)^0.5)/A24stdlife))</f>
        <v>0</v>
      </c>
      <c r="BF385" s="164">
        <f>IF(A24stdlife="n/a","n/a",IF(BF$3&gt;(A24stdlife+$E385),(Input!$O$166*(1+rvanilla)^0.5)-SUM($O385:BE385),(Input!$O$166*(1+rvanilla)^0.5)/A24stdlife))</f>
        <v>0</v>
      </c>
      <c r="BG385" s="164">
        <f>IF(A24stdlife="n/a","n/a",IF(BG$3&gt;(A24stdlife+$E385),(Input!$O$166*(1+rvanilla)^0.5)-SUM($O385:BF385),(Input!$O$166*(1+rvanilla)^0.5)/A24stdlife))</f>
        <v>0</v>
      </c>
      <c r="BH385" s="164">
        <f>IF(A24stdlife="n/a","n/a",IF(BH$3&gt;(A24stdlife+$E385),(Input!$O$166*(1+rvanilla)^0.5)-SUM($O385:BG385),(Input!$O$166*(1+rvanilla)^0.5)/A24stdlife))</f>
        <v>0</v>
      </c>
      <c r="BI385" s="164">
        <f>IF(A24stdlife="n/a","n/a",IF(BI$3&gt;(A24stdlife+$E385),(Input!$O$166*(1+rvanilla)^0.5)-SUM($O385:BH385),(Input!$O$166*(1+rvanilla)^0.5)/A24stdlife))</f>
        <v>0</v>
      </c>
      <c r="BJ385" s="18"/>
      <c r="BK385" s="18"/>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idden="1" outlineLevel="2">
      <c r="A386" s="18"/>
      <c r="B386" s="18"/>
      <c r="C386" s="36"/>
      <c r="D386" s="479"/>
      <c r="E386" s="284">
        <v>10</v>
      </c>
      <c r="F386" s="38"/>
      <c r="G386" s="391"/>
      <c r="H386" s="308"/>
      <c r="I386" s="308"/>
      <c r="J386" s="308"/>
      <c r="K386" s="308"/>
      <c r="L386" s="308"/>
      <c r="M386" s="308"/>
      <c r="N386" s="308"/>
      <c r="O386" s="308"/>
      <c r="P386" s="307"/>
      <c r="Q386" s="164">
        <f>IF(A24stdlife="n/a","n/a",IF(Q$3&gt;(A24stdlife+$E386),(Input!$P$166*(1+rvanilla)^0.5)-SUM($P386:P386),(Input!$P$166*(1+rvanilla)^0.5)/A24stdlife))</f>
        <v>0</v>
      </c>
      <c r="R386" s="164">
        <f>IF(A24stdlife="n/a","n/a",IF(R$3&gt;(A24stdlife+$E386),(Input!$P$166*(1+rvanilla)^0.5)-SUM($P386:Q386),(Input!$P$166*(1+rvanilla)^0.5)/A24stdlife))</f>
        <v>0</v>
      </c>
      <c r="S386" s="164">
        <f>IF(A24stdlife="n/a","n/a",IF(S$3&gt;(A24stdlife+$E386),(Input!$P$166*(1+rvanilla)^0.5)-SUM($P386:R386),(Input!$P$166*(1+rvanilla)^0.5)/A24stdlife))</f>
        <v>0</v>
      </c>
      <c r="T386" s="164">
        <f>IF(A24stdlife="n/a","n/a",IF(T$3&gt;(A24stdlife+$E386),(Input!$P$166*(1+rvanilla)^0.5)-SUM($P386:S386),(Input!$P$166*(1+rvanilla)^0.5)/A24stdlife))</f>
        <v>0</v>
      </c>
      <c r="U386" s="164">
        <f>IF(A24stdlife="n/a","n/a",IF(U$3&gt;(A24stdlife+$E386),(Input!$P$166*(1+rvanilla)^0.5)-SUM($P386:T386),(Input!$P$166*(1+rvanilla)^0.5)/A24stdlife))</f>
        <v>0</v>
      </c>
      <c r="V386" s="164">
        <f>IF(A24stdlife="n/a","n/a",IF(V$3&gt;(A24stdlife+$E386),(Input!$P$166*(1+rvanilla)^0.5)-SUM($P386:U386),(Input!$P$166*(1+rvanilla)^0.5)/A24stdlife))</f>
        <v>0</v>
      </c>
      <c r="W386" s="164">
        <f>IF(A24stdlife="n/a","n/a",IF(W$3&gt;(A24stdlife+$E386),(Input!$P$166*(1+rvanilla)^0.5)-SUM($P386:V386),(Input!$P$166*(1+rvanilla)^0.5)/A24stdlife))</f>
        <v>0</v>
      </c>
      <c r="X386" s="164">
        <f>IF(A24stdlife="n/a","n/a",IF(X$3&gt;(A24stdlife+$E386),(Input!$P$166*(1+rvanilla)^0.5)-SUM($P386:W386),(Input!$P$166*(1+rvanilla)^0.5)/A24stdlife))</f>
        <v>0</v>
      </c>
      <c r="Y386" s="164">
        <f>IF(A24stdlife="n/a","n/a",IF(Y$3&gt;(A24stdlife+$E386),(Input!$P$166*(1+rvanilla)^0.5)-SUM($P386:X386),(Input!$P$166*(1+rvanilla)^0.5)/A24stdlife))</f>
        <v>0</v>
      </c>
      <c r="Z386" s="164">
        <f>IF(A24stdlife="n/a","n/a",IF(Z$3&gt;(A24stdlife+$E386),(Input!$P$166*(1+rvanilla)^0.5)-SUM($P386:Y386),(Input!$P$166*(1+rvanilla)^0.5)/A24stdlife))</f>
        <v>0</v>
      </c>
      <c r="AA386" s="164">
        <f>IF(A24stdlife="n/a","n/a",IF(AA$3&gt;(A24stdlife+$E386),(Input!$P$166*(1+rvanilla)^0.5)-SUM($P386:Z386),(Input!$P$166*(1+rvanilla)^0.5)/A24stdlife))</f>
        <v>0</v>
      </c>
      <c r="AB386" s="164">
        <f>IF(A24stdlife="n/a","n/a",IF(AB$3&gt;(A24stdlife+$E386),(Input!$P$166*(1+rvanilla)^0.5)-SUM($P386:AA386),(Input!$P$166*(1+rvanilla)^0.5)/A24stdlife))</f>
        <v>0</v>
      </c>
      <c r="AC386" s="164">
        <f>IF(A24stdlife="n/a","n/a",IF(AC$3&gt;(A24stdlife+$E386),(Input!$P$166*(1+rvanilla)^0.5)-SUM($P386:AB386),(Input!$P$166*(1+rvanilla)^0.5)/A24stdlife))</f>
        <v>0</v>
      </c>
      <c r="AD386" s="164">
        <f>IF(A24stdlife="n/a","n/a",IF(AD$3&gt;(A24stdlife+$E386),(Input!$P$166*(1+rvanilla)^0.5)-SUM($P386:AC386),(Input!$P$166*(1+rvanilla)^0.5)/A24stdlife))</f>
        <v>0</v>
      </c>
      <c r="AE386" s="164">
        <f>IF(A24stdlife="n/a","n/a",IF(AE$3&gt;(A24stdlife+$E386),(Input!$P$166*(1+rvanilla)^0.5)-SUM($P386:AD386),(Input!$P$166*(1+rvanilla)^0.5)/A24stdlife))</f>
        <v>0</v>
      </c>
      <c r="AF386" s="164">
        <f>IF(A24stdlife="n/a","n/a",IF(AF$3&gt;(A24stdlife+$E386),(Input!$P$166*(1+rvanilla)^0.5)-SUM($P386:AE386),(Input!$P$166*(1+rvanilla)^0.5)/A24stdlife))</f>
        <v>0</v>
      </c>
      <c r="AG386" s="164">
        <f>IF(A24stdlife="n/a","n/a",IF(AG$3&gt;(A24stdlife+$E386),(Input!$P$166*(1+rvanilla)^0.5)-SUM($P386:AF386),(Input!$P$166*(1+rvanilla)^0.5)/A24stdlife))</f>
        <v>0</v>
      </c>
      <c r="AH386" s="164">
        <f>IF(A24stdlife="n/a","n/a",IF(AH$3&gt;(A24stdlife+$E386),(Input!$P$166*(1+rvanilla)^0.5)-SUM($P386:AG386),(Input!$P$166*(1+rvanilla)^0.5)/A24stdlife))</f>
        <v>0</v>
      </c>
      <c r="AI386" s="164">
        <f>IF(A24stdlife="n/a","n/a",IF(AI$3&gt;(A24stdlife+$E386),(Input!$P$166*(1+rvanilla)^0.5)-SUM($P386:AH386),(Input!$P$166*(1+rvanilla)^0.5)/A24stdlife))</f>
        <v>0</v>
      </c>
      <c r="AJ386" s="164">
        <f>IF(A24stdlife="n/a","n/a",IF(AJ$3&gt;(A24stdlife+$E386),(Input!$P$166*(1+rvanilla)^0.5)-SUM($P386:AI386),(Input!$P$166*(1+rvanilla)^0.5)/A24stdlife))</f>
        <v>0</v>
      </c>
      <c r="AK386" s="164">
        <f>IF(A24stdlife="n/a","n/a",IF(AK$3&gt;(A24stdlife+$E386),(Input!$P$166*(1+rvanilla)^0.5)-SUM($P386:AJ386),(Input!$P$166*(1+rvanilla)^0.5)/A24stdlife))</f>
        <v>0</v>
      </c>
      <c r="AL386" s="164">
        <f>IF(A24stdlife="n/a","n/a",IF(AL$3&gt;(A24stdlife+$E386),(Input!$P$166*(1+rvanilla)^0.5)-SUM($P386:AK386),(Input!$P$166*(1+rvanilla)^0.5)/A24stdlife))</f>
        <v>0</v>
      </c>
      <c r="AM386" s="164">
        <f>IF(A24stdlife="n/a","n/a",IF(AM$3&gt;(A24stdlife+$E386),(Input!$P$166*(1+rvanilla)^0.5)-SUM($P386:AL386),(Input!$P$166*(1+rvanilla)^0.5)/A24stdlife))</f>
        <v>0</v>
      </c>
      <c r="AN386" s="164">
        <f>IF(A24stdlife="n/a","n/a",IF(AN$3&gt;(A24stdlife+$E386),(Input!$P$166*(1+rvanilla)^0.5)-SUM($P386:AM386),(Input!$P$166*(1+rvanilla)^0.5)/A24stdlife))</f>
        <v>0</v>
      </c>
      <c r="AO386" s="164">
        <f>IF(A24stdlife="n/a","n/a",IF(AO$3&gt;(A24stdlife+$E386),(Input!$P$166*(1+rvanilla)^0.5)-SUM($P386:AN386),(Input!$P$166*(1+rvanilla)^0.5)/A24stdlife))</f>
        <v>0</v>
      </c>
      <c r="AP386" s="164">
        <f>IF(A24stdlife="n/a","n/a",IF(AP$3&gt;(A24stdlife+$E386),(Input!$P$166*(1+rvanilla)^0.5)-SUM($P386:AO386),(Input!$P$166*(1+rvanilla)^0.5)/A24stdlife))</f>
        <v>0</v>
      </c>
      <c r="AQ386" s="164">
        <f>IF(A24stdlife="n/a","n/a",IF(AQ$3&gt;(A24stdlife+$E386),(Input!$P$166*(1+rvanilla)^0.5)-SUM($P386:AP386),(Input!$P$166*(1+rvanilla)^0.5)/A24stdlife))</f>
        <v>0</v>
      </c>
      <c r="AR386" s="164">
        <f>IF(A24stdlife="n/a","n/a",IF(AR$3&gt;(A24stdlife+$E386),(Input!$P$166*(1+rvanilla)^0.5)-SUM($P386:AQ386),(Input!$P$166*(1+rvanilla)^0.5)/A24stdlife))</f>
        <v>0</v>
      </c>
      <c r="AS386" s="164">
        <f>IF(A24stdlife="n/a","n/a",IF(AS$3&gt;(A24stdlife+$E386),(Input!$P$166*(1+rvanilla)^0.5)-SUM($P386:AR386),(Input!$P$166*(1+rvanilla)^0.5)/A24stdlife))</f>
        <v>0</v>
      </c>
      <c r="AT386" s="164">
        <f>IF(A24stdlife="n/a","n/a",IF(AT$3&gt;(A24stdlife+$E386),(Input!$P$166*(1+rvanilla)^0.5)-SUM($P386:AS386),(Input!$P$166*(1+rvanilla)^0.5)/A24stdlife))</f>
        <v>0</v>
      </c>
      <c r="AU386" s="164">
        <f>IF(A24stdlife="n/a","n/a",IF(AU$3&gt;(A24stdlife+$E386),(Input!$P$166*(1+rvanilla)^0.5)-SUM($P386:AT386),(Input!$P$166*(1+rvanilla)^0.5)/A24stdlife))</f>
        <v>0</v>
      </c>
      <c r="AV386" s="164">
        <f>IF(A24stdlife="n/a","n/a",IF(AV$3&gt;(A24stdlife+$E386),(Input!$P$166*(1+rvanilla)^0.5)-SUM($P386:AU386),(Input!$P$166*(1+rvanilla)^0.5)/A24stdlife))</f>
        <v>0</v>
      </c>
      <c r="AW386" s="164">
        <f>IF(A24stdlife="n/a","n/a",IF(AW$3&gt;(A24stdlife+$E386),(Input!$P$166*(1+rvanilla)^0.5)-SUM($P386:AV386),(Input!$P$166*(1+rvanilla)^0.5)/A24stdlife))</f>
        <v>0</v>
      </c>
      <c r="AX386" s="164">
        <f>IF(A24stdlife="n/a","n/a",IF(AX$3&gt;(A24stdlife+$E386),(Input!$P$166*(1+rvanilla)^0.5)-SUM($P386:AW386),(Input!$P$166*(1+rvanilla)^0.5)/A24stdlife))</f>
        <v>0</v>
      </c>
      <c r="AY386" s="164">
        <f>IF(A24stdlife="n/a","n/a",IF(AY$3&gt;(A24stdlife+$E386),(Input!$P$166*(1+rvanilla)^0.5)-SUM($P386:AX386),(Input!$P$166*(1+rvanilla)^0.5)/A24stdlife))</f>
        <v>0</v>
      </c>
      <c r="AZ386" s="164">
        <f>IF(A24stdlife="n/a","n/a",IF(AZ$3&gt;(A24stdlife+$E386),(Input!$P$166*(1+rvanilla)^0.5)-SUM($P386:AY386),(Input!$P$166*(1+rvanilla)^0.5)/A24stdlife))</f>
        <v>0</v>
      </c>
      <c r="BA386" s="164">
        <f>IF(A24stdlife="n/a","n/a",IF(BA$3&gt;(A24stdlife+$E386),(Input!$P$166*(1+rvanilla)^0.5)-SUM($P386:AZ386),(Input!$P$166*(1+rvanilla)^0.5)/A24stdlife))</f>
        <v>0</v>
      </c>
      <c r="BB386" s="164">
        <f>IF(A24stdlife="n/a","n/a",IF(BB$3&gt;(A24stdlife+$E386),(Input!$P$166*(1+rvanilla)^0.5)-SUM($P386:BA386),(Input!$P$166*(1+rvanilla)^0.5)/A24stdlife))</f>
        <v>0</v>
      </c>
      <c r="BC386" s="164">
        <f>IF(A24stdlife="n/a","n/a",IF(BC$3&gt;(A24stdlife+$E386),(Input!$P$166*(1+rvanilla)^0.5)-SUM($P386:BB386),(Input!$P$166*(1+rvanilla)^0.5)/A24stdlife))</f>
        <v>0</v>
      </c>
      <c r="BD386" s="164">
        <f>IF(A24stdlife="n/a","n/a",IF(BD$3&gt;(A24stdlife+$E386),(Input!$P$166*(1+rvanilla)^0.5)-SUM($P386:BC386),(Input!$P$166*(1+rvanilla)^0.5)/A24stdlife))</f>
        <v>0</v>
      </c>
      <c r="BE386" s="164">
        <f>IF(A24stdlife="n/a","n/a",IF(BE$3&gt;(A24stdlife+$E386),(Input!$P$166*(1+rvanilla)^0.5)-SUM($P386:BD386),(Input!$P$166*(1+rvanilla)^0.5)/A24stdlife))</f>
        <v>0</v>
      </c>
      <c r="BF386" s="164">
        <f>IF(A24stdlife="n/a","n/a",IF(BF$3&gt;(A24stdlife+$E386),(Input!$P$166*(1+rvanilla)^0.5)-SUM($P386:BE386),(Input!$P$166*(1+rvanilla)^0.5)/A24stdlife))</f>
        <v>0</v>
      </c>
      <c r="BG386" s="164">
        <f>IF(A24stdlife="n/a","n/a",IF(BG$3&gt;(A24stdlife+$E386),(Input!$P$166*(1+rvanilla)^0.5)-SUM($P386:BF386),(Input!$P$166*(1+rvanilla)^0.5)/A24stdlife))</f>
        <v>0</v>
      </c>
      <c r="BH386" s="164">
        <f>IF(A24stdlife="n/a","n/a",IF(BH$3&gt;(A24stdlife+$E386),(Input!$P$166*(1+rvanilla)^0.5)-SUM($P386:BG386),(Input!$P$166*(1+rvanilla)^0.5)/A24stdlife))</f>
        <v>0</v>
      </c>
      <c r="BI386" s="164">
        <f>IF(A24stdlife="n/a","n/a",IF(BI$3&gt;(A24stdlife+$E386),(Input!$P$166*(1+rvanilla)^0.5)-SUM($P386:BH386),(Input!$P$166*(1+rvanilla)^0.5)/A24stdlife))</f>
        <v>0</v>
      </c>
      <c r="BJ386" s="18"/>
      <c r="BK386" s="18"/>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idden="1" outlineLevel="1">
      <c r="A387" s="18"/>
      <c r="B387" s="18"/>
      <c r="C387" s="36" t="str">
        <f>Asset24</f>
        <v>Equity raising costs</v>
      </c>
      <c r="D387" s="18"/>
      <c r="E387" s="18"/>
      <c r="F387" s="33"/>
      <c r="G387" s="161">
        <f t="shared" ref="G387:AL387" si="83">SUM(G375:G386)</f>
        <v>0.15693822060955148</v>
      </c>
      <c r="H387" s="161">
        <f t="shared" si="83"/>
        <v>0.15693822060955148</v>
      </c>
      <c r="I387" s="161">
        <f t="shared" si="83"/>
        <v>0.15693822060955148</v>
      </c>
      <c r="J387" s="161">
        <f t="shared" si="83"/>
        <v>0.15693822060955148</v>
      </c>
      <c r="K387" s="161">
        <f t="shared" si="83"/>
        <v>0.15693822060955148</v>
      </c>
      <c r="L387" s="161">
        <f t="shared" si="83"/>
        <v>0.15693822060955148</v>
      </c>
      <c r="M387" s="161">
        <f t="shared" si="83"/>
        <v>0.15693822060955148</v>
      </c>
      <c r="N387" s="161">
        <f t="shared" si="83"/>
        <v>0.15693822060955148</v>
      </c>
      <c r="O387" s="161">
        <f t="shared" si="83"/>
        <v>0.15693822060955148</v>
      </c>
      <c r="P387" s="161">
        <f t="shared" si="83"/>
        <v>0.15693822060955148</v>
      </c>
      <c r="Q387" s="161">
        <f t="shared" si="83"/>
        <v>0.15693822060955148</v>
      </c>
      <c r="R387" s="161">
        <f t="shared" si="83"/>
        <v>0.15693822060955148</v>
      </c>
      <c r="S387" s="161">
        <f t="shared" si="83"/>
        <v>0.15693822060955148</v>
      </c>
      <c r="T387" s="161">
        <f t="shared" si="83"/>
        <v>0.15693822060955148</v>
      </c>
      <c r="U387" s="161">
        <f t="shared" si="83"/>
        <v>0.15693822060955148</v>
      </c>
      <c r="V387" s="161">
        <f t="shared" si="83"/>
        <v>0.15693822060955148</v>
      </c>
      <c r="W387" s="161">
        <f t="shared" si="83"/>
        <v>0.15693822060955148</v>
      </c>
      <c r="X387" s="161">
        <f t="shared" si="83"/>
        <v>0.15693822060955148</v>
      </c>
      <c r="Y387" s="161">
        <f t="shared" si="83"/>
        <v>0.15693822060955148</v>
      </c>
      <c r="Z387" s="161">
        <f t="shared" si="83"/>
        <v>0.15693822060955148</v>
      </c>
      <c r="AA387" s="161">
        <f t="shared" si="83"/>
        <v>0.15693822060955148</v>
      </c>
      <c r="AB387" s="161">
        <f t="shared" si="83"/>
        <v>0.15693822060955148</v>
      </c>
      <c r="AC387" s="161">
        <f t="shared" si="83"/>
        <v>0.15693822060955148</v>
      </c>
      <c r="AD387" s="161">
        <f t="shared" si="83"/>
        <v>0.15693822060955148</v>
      </c>
      <c r="AE387" s="161">
        <f t="shared" si="83"/>
        <v>0.15693822060955148</v>
      </c>
      <c r="AF387" s="161">
        <f t="shared" si="83"/>
        <v>0.15693822060955148</v>
      </c>
      <c r="AG387" s="161">
        <f t="shared" si="83"/>
        <v>0.15693822060955148</v>
      </c>
      <c r="AH387" s="161">
        <f t="shared" si="83"/>
        <v>0.15693822060955148</v>
      </c>
      <c r="AI387" s="161">
        <f t="shared" si="83"/>
        <v>0.15693822060955148</v>
      </c>
      <c r="AJ387" s="161">
        <f t="shared" si="83"/>
        <v>0.15693822060955148</v>
      </c>
      <c r="AK387" s="161">
        <f t="shared" si="83"/>
        <v>0.15693822060955148</v>
      </c>
      <c r="AL387" s="161">
        <f t="shared" si="83"/>
        <v>0.15693822060955148</v>
      </c>
      <c r="AM387" s="161">
        <f t="shared" ref="AM387:BI387" si="84">SUM(AM375:AM386)</f>
        <v>0.15693822060955148</v>
      </c>
      <c r="AN387" s="161">
        <f t="shared" si="84"/>
        <v>0.15693822060955148</v>
      </c>
      <c r="AO387" s="161">
        <f t="shared" si="84"/>
        <v>0.15693822060955148</v>
      </c>
      <c r="AP387" s="161">
        <f t="shared" si="84"/>
        <v>0.15693822060955148</v>
      </c>
      <c r="AQ387" s="161">
        <f t="shared" si="84"/>
        <v>0.15693822060955148</v>
      </c>
      <c r="AR387" s="161">
        <f t="shared" si="84"/>
        <v>0.15693822060955148</v>
      </c>
      <c r="AS387" s="161">
        <f t="shared" si="84"/>
        <v>0.15693822060955148</v>
      </c>
      <c r="AT387" s="161">
        <f t="shared" si="84"/>
        <v>0.15693822060955148</v>
      </c>
      <c r="AU387" s="161">
        <f t="shared" si="84"/>
        <v>0.15693822060955148</v>
      </c>
      <c r="AV387" s="161">
        <f t="shared" si="84"/>
        <v>0.15693822060955148</v>
      </c>
      <c r="AW387" s="161">
        <f t="shared" si="84"/>
        <v>4.7297295843333309E-2</v>
      </c>
      <c r="AX387" s="161">
        <f t="shared" si="84"/>
        <v>0</v>
      </c>
      <c r="AY387" s="161">
        <f t="shared" si="84"/>
        <v>0</v>
      </c>
      <c r="AZ387" s="161">
        <f t="shared" si="84"/>
        <v>0</v>
      </c>
      <c r="BA387" s="161">
        <f t="shared" si="84"/>
        <v>0</v>
      </c>
      <c r="BB387" s="161">
        <f t="shared" si="84"/>
        <v>0</v>
      </c>
      <c r="BC387" s="161">
        <f t="shared" si="84"/>
        <v>0</v>
      </c>
      <c r="BD387" s="161">
        <f t="shared" si="84"/>
        <v>0</v>
      </c>
      <c r="BE387" s="161">
        <f t="shared" si="84"/>
        <v>0</v>
      </c>
      <c r="BF387" s="161">
        <f t="shared" si="84"/>
        <v>0</v>
      </c>
      <c r="BG387" s="161">
        <f t="shared" si="84"/>
        <v>0</v>
      </c>
      <c r="BH387" s="161">
        <f t="shared" si="84"/>
        <v>0</v>
      </c>
      <c r="BI387" s="161">
        <f t="shared" si="84"/>
        <v>0</v>
      </c>
      <c r="BJ387" s="18"/>
      <c r="BK387" s="18"/>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idden="1" outlineLevel="2">
      <c r="A388" s="18"/>
      <c r="B388" s="43">
        <f>C400</f>
        <v>0</v>
      </c>
      <c r="C388" s="44"/>
      <c r="D388" s="45" t="s">
        <v>72</v>
      </c>
      <c r="E388" s="44"/>
      <c r="F388" s="46"/>
      <c r="G388" s="389">
        <f>IF(G$3&gt;A25remlife,A25value-SUM($F388:F388),IF(A25remlife="N/A","n/a",A25value/A25remlife))</f>
        <v>0</v>
      </c>
      <c r="H388" s="163">
        <f>IF(H$3&gt;A25remlife,A25value-SUM($F388:G388),IF(A25remlife="N/A","n/a",A25value/A25remlife))</f>
        <v>0</v>
      </c>
      <c r="I388" s="163">
        <f>IF(I$3&gt;A25remlife,A25value-SUM($F388:H388),IF(A25remlife="N/A","n/a",A25value/A25remlife))</f>
        <v>0</v>
      </c>
      <c r="J388" s="163">
        <f>IF(J$3&gt;A25remlife,A25value-SUM($F388:I388),IF(A25remlife="N/A","n/a",A25value/A25remlife))</f>
        <v>0</v>
      </c>
      <c r="K388" s="163">
        <f>IF(K$3&gt;A25remlife,A25value-SUM($F388:J388),IF(A25remlife="N/A","n/a",A25value/A25remlife))</f>
        <v>0</v>
      </c>
      <c r="L388" s="163">
        <f>IF(L$3&gt;A25remlife,A25value-SUM($F388:K388),IF(A25remlife="N/A","n/a",A25value/A25remlife))</f>
        <v>0</v>
      </c>
      <c r="M388" s="163">
        <f>IF(M$3&gt;A25remlife,A25value-SUM($F388:L388),IF(A25remlife="N/A","n/a",A25value/A25remlife))</f>
        <v>0</v>
      </c>
      <c r="N388" s="163">
        <f>IF(N$3&gt;A25remlife,A25value-SUM($F388:M388),IF(A25remlife="N/A","n/a",A25value/A25remlife))</f>
        <v>0</v>
      </c>
      <c r="O388" s="163">
        <f>IF(O$3&gt;A25remlife,A25value-SUM($F388:N388),IF(A25remlife="N/A","n/a",A25value/A25remlife))</f>
        <v>0</v>
      </c>
      <c r="P388" s="163">
        <f>IF(P$3&gt;A25remlife,A25value-SUM($F388:O388),IF(A25remlife="N/A","n/a",A25value/A25remlife))</f>
        <v>0</v>
      </c>
      <c r="Q388" s="163">
        <f>IF(Q$3&gt;A25remlife,A25value-SUM($F388:P388),IF(A25remlife="N/A","n/a",A25value/A25remlife))</f>
        <v>0</v>
      </c>
      <c r="R388" s="163">
        <f>IF(R$3&gt;A25remlife,A25value-SUM($F388:Q388),IF(A25remlife="N/A","n/a",A25value/A25remlife))</f>
        <v>0</v>
      </c>
      <c r="S388" s="163">
        <f>IF(S$3&gt;A25remlife,A25value-SUM($F388:R388),IF(A25remlife="N/A","n/a",A25value/A25remlife))</f>
        <v>0</v>
      </c>
      <c r="T388" s="163">
        <f>IF(T$3&gt;A25remlife,A25value-SUM($F388:S388),IF(A25remlife="N/A","n/a",A25value/A25remlife))</f>
        <v>0</v>
      </c>
      <c r="U388" s="163">
        <f>IF(U$3&gt;A25remlife,A25value-SUM($F388:T388),IF(A25remlife="N/A","n/a",A25value/A25remlife))</f>
        <v>0</v>
      </c>
      <c r="V388" s="163">
        <f>IF(V$3&gt;A25remlife,A25value-SUM($F388:U388),IF(A25remlife="N/A","n/a",A25value/A25remlife))</f>
        <v>0</v>
      </c>
      <c r="W388" s="163">
        <f>IF(W$3&gt;A25remlife,A25value-SUM($F388:V388),IF(A25remlife="N/A","n/a",A25value/A25remlife))</f>
        <v>0</v>
      </c>
      <c r="X388" s="163">
        <f>IF(X$3&gt;A25remlife,A25value-SUM($F388:W388),IF(A25remlife="N/A","n/a",A25value/A25remlife))</f>
        <v>0</v>
      </c>
      <c r="Y388" s="163">
        <f>IF(Y$3&gt;A25remlife,A25value-SUM($F388:X388),IF(A25remlife="N/A","n/a",A25value/A25remlife))</f>
        <v>0</v>
      </c>
      <c r="Z388" s="163">
        <f>IF(Z$3&gt;A25remlife,A25value-SUM($F388:Y388),IF(A25remlife="N/A","n/a",A25value/A25remlife))</f>
        <v>0</v>
      </c>
      <c r="AA388" s="163">
        <f>IF(AA$3&gt;A25remlife,A25value-SUM($F388:Z388),IF(A25remlife="N/A","n/a",A25value/A25remlife))</f>
        <v>0</v>
      </c>
      <c r="AB388" s="163">
        <f>IF(AB$3&gt;A25remlife,A25value-SUM($F388:AA388),IF(A25remlife="N/A","n/a",A25value/A25remlife))</f>
        <v>0</v>
      </c>
      <c r="AC388" s="163">
        <f>IF(AC$3&gt;A25remlife,A25value-SUM($F388:AB388),IF(A25remlife="N/A","n/a",A25value/A25remlife))</f>
        <v>0</v>
      </c>
      <c r="AD388" s="163">
        <f>IF(AD$3&gt;A25remlife,A25value-SUM($F388:AC388),IF(A25remlife="N/A","n/a",A25value/A25remlife))</f>
        <v>0</v>
      </c>
      <c r="AE388" s="163">
        <f>IF(AE$3&gt;A25remlife,A25value-SUM($F388:AD388),IF(A25remlife="N/A","n/a",A25value/A25remlife))</f>
        <v>0</v>
      </c>
      <c r="AF388" s="163">
        <f>IF(AF$3&gt;A25remlife,A25value-SUM($F388:AE388),IF(A25remlife="N/A","n/a",A25value/A25remlife))</f>
        <v>0</v>
      </c>
      <c r="AG388" s="163">
        <f>IF(AG$3&gt;A25remlife,A25value-SUM($F388:AF388),IF(A25remlife="N/A","n/a",A25value/A25remlife))</f>
        <v>0</v>
      </c>
      <c r="AH388" s="163">
        <f>IF(AH$3&gt;A25remlife,A25value-SUM($F388:AG388),IF(A25remlife="N/A","n/a",A25value/A25remlife))</f>
        <v>0</v>
      </c>
      <c r="AI388" s="163">
        <f>IF(AI$3&gt;A25remlife,A25value-SUM($F388:AH388),IF(A25remlife="N/A","n/a",A25value/A25remlife))</f>
        <v>0</v>
      </c>
      <c r="AJ388" s="163">
        <f>IF(AJ$3&gt;A25remlife,A25value-SUM($F388:AI388),IF(A25remlife="N/A","n/a",A25value/A25remlife))</f>
        <v>0</v>
      </c>
      <c r="AK388" s="163">
        <f>IF(AK$3&gt;A25remlife,A25value-SUM($F388:AJ388),IF(A25remlife="N/A","n/a",A25value/A25remlife))</f>
        <v>0</v>
      </c>
      <c r="AL388" s="163">
        <f>IF(AL$3&gt;A25remlife,A25value-SUM($F388:AK388),IF(A25remlife="N/A","n/a",A25value/A25remlife))</f>
        <v>0</v>
      </c>
      <c r="AM388" s="163">
        <f>IF(AM$3&gt;A25remlife,A25value-SUM($F388:AL388),IF(A25remlife="N/A","n/a",A25value/A25remlife))</f>
        <v>0</v>
      </c>
      <c r="AN388" s="163">
        <f>IF(AN$3&gt;A25remlife,A25value-SUM($F388:AM388),IF(A25remlife="N/A","n/a",A25value/A25remlife))</f>
        <v>0</v>
      </c>
      <c r="AO388" s="163">
        <f>IF(AO$3&gt;A25remlife,A25value-SUM($F388:AN388),IF(A25remlife="N/A","n/a",A25value/A25remlife))</f>
        <v>0</v>
      </c>
      <c r="AP388" s="163">
        <f>IF(AP$3&gt;A25remlife,A25value-SUM($F388:AO388),IF(A25remlife="N/A","n/a",A25value/A25remlife))</f>
        <v>0</v>
      </c>
      <c r="AQ388" s="163">
        <f>IF(AQ$3&gt;A25remlife,A25value-SUM($F388:AP388),IF(A25remlife="N/A","n/a",A25value/A25remlife))</f>
        <v>0</v>
      </c>
      <c r="AR388" s="163">
        <f>IF(AR$3&gt;A25remlife,A25value-SUM($F388:AQ388),IF(A25remlife="N/A","n/a",A25value/A25remlife))</f>
        <v>0</v>
      </c>
      <c r="AS388" s="163">
        <f>IF(AS$3&gt;A25remlife,A25value-SUM($F388:AR388),IF(A25remlife="N/A","n/a",A25value/A25remlife))</f>
        <v>0</v>
      </c>
      <c r="AT388" s="163">
        <f>IF(AT$3&gt;A25remlife,A25value-SUM($F388:AS388),IF(A25remlife="N/A","n/a",A25value/A25remlife))</f>
        <v>0</v>
      </c>
      <c r="AU388" s="163">
        <f>IF(AU$3&gt;A25remlife,A25value-SUM($F388:AT388),IF(A25remlife="N/A","n/a",A25value/A25remlife))</f>
        <v>0</v>
      </c>
      <c r="AV388" s="163">
        <f>IF(AV$3&gt;A25remlife,A25value-SUM($F388:AU388),IF(A25remlife="N/A","n/a",A25value/A25remlife))</f>
        <v>0</v>
      </c>
      <c r="AW388" s="163">
        <f>IF(AW$3&gt;A25remlife,A25value-SUM($F388:AV388),IF(A25remlife="N/A","n/a",A25value/A25remlife))</f>
        <v>0</v>
      </c>
      <c r="AX388" s="163">
        <f>IF(AX$3&gt;A25remlife,A25value-SUM($F388:AW388),IF(A25remlife="N/A","n/a",A25value/A25remlife))</f>
        <v>0</v>
      </c>
      <c r="AY388" s="163">
        <f>IF(AY$3&gt;A25remlife,A25value-SUM($F388:AX388),IF(A25remlife="N/A","n/a",A25value/A25remlife))</f>
        <v>0</v>
      </c>
      <c r="AZ388" s="163">
        <f>IF(AZ$3&gt;A25remlife,A25value-SUM($F388:AY388),IF(A25remlife="N/A","n/a",A25value/A25remlife))</f>
        <v>0</v>
      </c>
      <c r="BA388" s="163">
        <f>IF(BA$3&gt;A25remlife,A25value-SUM($F388:AZ388),IF(A25remlife="N/A","n/a",A25value/A25remlife))</f>
        <v>0</v>
      </c>
      <c r="BB388" s="163">
        <f>IF(BB$3&gt;A25remlife,A25value-SUM($F388:BA388),IF(A25remlife="N/A","n/a",A25value/A25remlife))</f>
        <v>0</v>
      </c>
      <c r="BC388" s="163">
        <f>IF(BC$3&gt;A25remlife,A25value-SUM($F388:BB388),IF(A25remlife="N/A","n/a",A25value/A25remlife))</f>
        <v>0</v>
      </c>
      <c r="BD388" s="163">
        <f>IF(BD$3&gt;A25remlife,A25value-SUM($F388:BC388),IF(A25remlife="N/A","n/a",A25value/A25remlife))</f>
        <v>0</v>
      </c>
      <c r="BE388" s="163">
        <f>IF(BE$3&gt;A25remlife,A25value-SUM($F388:BD388),IF(A25remlife="N/A","n/a",A25value/A25remlife))</f>
        <v>0</v>
      </c>
      <c r="BF388" s="163">
        <f>IF(BF$3&gt;A25remlife,A25value-SUM($F388:BE388),IF(A25remlife="N/A","n/a",A25value/A25remlife))</f>
        <v>0</v>
      </c>
      <c r="BG388" s="163">
        <f>IF(BG$3&gt;A25remlife,A25value-SUM($F388:BF388),IF(A25remlife="N/A","n/a",A25value/A25remlife))</f>
        <v>0</v>
      </c>
      <c r="BH388" s="163">
        <f>IF(BH$3&gt;A25remlife,A25value-SUM($F388:BG388),IF(A25remlife="N/A","n/a",A25value/A25remlife))</f>
        <v>0</v>
      </c>
      <c r="BI388" s="163">
        <f>IF(BI$3&gt;A25remlife,A25value-SUM($F388:BH388),IF(A25remlife="N/A","n/a",A25value/A25remlife))</f>
        <v>0</v>
      </c>
      <c r="BJ388" s="18"/>
      <c r="BK388" s="1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idden="1" outlineLevel="2">
      <c r="A389" s="18"/>
      <c r="B389" s="18"/>
      <c r="C389" s="36"/>
      <c r="D389" s="479" t="s">
        <v>71</v>
      </c>
      <c r="E389" s="283">
        <v>0</v>
      </c>
      <c r="F389" s="38"/>
      <c r="G389" s="160"/>
      <c r="H389" s="164"/>
      <c r="I389" s="164"/>
      <c r="J389" s="164"/>
      <c r="K389" s="164"/>
      <c r="L389" s="164"/>
      <c r="M389" s="164"/>
      <c r="N389" s="164"/>
      <c r="O389" s="164"/>
      <c r="P389" s="164"/>
      <c r="Q389" s="164"/>
      <c r="R389" s="164"/>
      <c r="S389" s="164"/>
      <c r="T389" s="164"/>
      <c r="U389" s="164"/>
      <c r="V389" s="164"/>
      <c r="W389" s="164"/>
      <c r="X389" s="164"/>
      <c r="Y389" s="164"/>
      <c r="Z389" s="164"/>
      <c r="AA389" s="164"/>
      <c r="AB389" s="164"/>
      <c r="AC389" s="164"/>
      <c r="AD389" s="164"/>
      <c r="AE389" s="164"/>
      <c r="AF389" s="164"/>
      <c r="AG389" s="164"/>
      <c r="AH389" s="164"/>
      <c r="AI389" s="164"/>
      <c r="AJ389" s="164"/>
      <c r="AK389" s="164"/>
      <c r="AL389" s="164"/>
      <c r="AM389" s="164"/>
      <c r="AN389" s="164"/>
      <c r="AO389" s="164"/>
      <c r="AP389" s="164"/>
      <c r="AQ389" s="164"/>
      <c r="AR389" s="164"/>
      <c r="AS389" s="164"/>
      <c r="AT389" s="164"/>
      <c r="AU389" s="164"/>
      <c r="AV389" s="164"/>
      <c r="AW389" s="164"/>
      <c r="AX389" s="164"/>
      <c r="AY389" s="164"/>
      <c r="AZ389" s="164"/>
      <c r="BA389" s="164"/>
      <c r="BB389" s="164"/>
      <c r="BC389" s="164"/>
      <c r="BD389" s="164"/>
      <c r="BE389" s="164"/>
      <c r="BF389" s="164"/>
      <c r="BG389" s="164"/>
      <c r="BH389" s="164"/>
      <c r="BI389" s="164"/>
      <c r="BJ389" s="18"/>
      <c r="BK389" s="18"/>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idden="1" outlineLevel="2">
      <c r="A390" s="18"/>
      <c r="B390" s="18"/>
      <c r="C390" s="36"/>
      <c r="D390" s="479"/>
      <c r="E390" s="283">
        <v>1</v>
      </c>
      <c r="F390" s="38"/>
      <c r="G390" s="390"/>
      <c r="H390" s="164">
        <f>IF(A25stdlife="n/a","n/a",IF(H$3&gt;(A25stdlife+$E390),(Input!$G$167*(1+rvanilla)^0.5)-SUM($G390:G390),(Input!$G$167*(1+rvanilla)^0.5)/A25stdlife))</f>
        <v>0</v>
      </c>
      <c r="I390" s="164">
        <f>IF(A25stdlife="n/a","n/a",IF(I$3&gt;(A25stdlife+$E390),(Input!$G$167*(1+rvanilla)^0.5)-SUM($G390:H390),(Input!$G$167*(1+rvanilla)^0.5)/A25stdlife))</f>
        <v>0</v>
      </c>
      <c r="J390" s="164">
        <f>IF(A25stdlife="n/a","n/a",IF(J$3&gt;(A25stdlife+$E390),(Input!$G$167*(1+rvanilla)^0.5)-SUM($G390:I390),(Input!$G$167*(1+rvanilla)^0.5)/A25stdlife))</f>
        <v>0</v>
      </c>
      <c r="K390" s="164">
        <f>IF(A25stdlife="n/a","n/a",IF(K$3&gt;(A25stdlife+$E390),(Input!$G$167*(1+rvanilla)^0.5)-SUM($G390:J390),(Input!$G$167*(1+rvanilla)^0.5)/A25stdlife))</f>
        <v>0</v>
      </c>
      <c r="L390" s="164">
        <f>IF(A25stdlife="n/a","n/a",IF(L$3&gt;(A25stdlife+$E390),(Input!$G$167*(1+rvanilla)^0.5)-SUM($G390:K390),(Input!$G$167*(1+rvanilla)^0.5)/A25stdlife))</f>
        <v>0</v>
      </c>
      <c r="M390" s="164">
        <f>IF(A25stdlife="n/a","n/a",IF(M$3&gt;(A25stdlife+$E390),(Input!$G$167*(1+rvanilla)^0.5)-SUM($G390:L390),(Input!$G$167*(1+rvanilla)^0.5)/A25stdlife))</f>
        <v>0</v>
      </c>
      <c r="N390" s="164">
        <f>IF(A25stdlife="n/a","n/a",IF(N$3&gt;(A25stdlife+$E390),(Input!$G$167*(1+rvanilla)^0.5)-SUM($G390:M390),(Input!$G$167*(1+rvanilla)^0.5)/A25stdlife))</f>
        <v>0</v>
      </c>
      <c r="O390" s="164">
        <f>IF(A25stdlife="n/a","n/a",IF(O$3&gt;(A25stdlife+$E390),(Input!$G$167*(1+rvanilla)^0.5)-SUM($G390:N390),(Input!$G$167*(1+rvanilla)^0.5)/A25stdlife))</f>
        <v>0</v>
      </c>
      <c r="P390" s="164">
        <f>IF(A25stdlife="n/a","n/a",IF(P$3&gt;(A25stdlife+$E390),(Input!$G$167*(1+rvanilla)^0.5)-SUM($G390:O390),(Input!$G$167*(1+rvanilla)^0.5)/A25stdlife))</f>
        <v>0</v>
      </c>
      <c r="Q390" s="164">
        <f>IF(A25stdlife="n/a","n/a",IF(Q$3&gt;(A25stdlife+$E390),(Input!$G$167*(1+rvanilla)^0.5)-SUM($G390:P390),(Input!$G$167*(1+rvanilla)^0.5)/A25stdlife))</f>
        <v>0</v>
      </c>
      <c r="R390" s="164">
        <f>IF(A25stdlife="n/a","n/a",IF(R$3&gt;(A25stdlife+$E390),(Input!$G$167*(1+rvanilla)^0.5)-SUM($G390:Q390),(Input!$G$167*(1+rvanilla)^0.5)/A25stdlife))</f>
        <v>0</v>
      </c>
      <c r="S390" s="164">
        <f>IF(A25stdlife="n/a","n/a",IF(S$3&gt;(A25stdlife+$E390),(Input!$G$167*(1+rvanilla)^0.5)-SUM($G390:R390),(Input!$G$167*(1+rvanilla)^0.5)/A25stdlife))</f>
        <v>0</v>
      </c>
      <c r="T390" s="164">
        <f>IF(A25stdlife="n/a","n/a",IF(T$3&gt;(A25stdlife+$E390),(Input!$G$167*(1+rvanilla)^0.5)-SUM($G390:S390),(Input!$G$167*(1+rvanilla)^0.5)/A25stdlife))</f>
        <v>0</v>
      </c>
      <c r="U390" s="164">
        <f>IF(A25stdlife="n/a","n/a",IF(U$3&gt;(A25stdlife+$E390),(Input!$G$167*(1+rvanilla)^0.5)-SUM($G390:T390),(Input!$G$167*(1+rvanilla)^0.5)/A25stdlife))</f>
        <v>0</v>
      </c>
      <c r="V390" s="164">
        <f>IF(A25stdlife="n/a","n/a",IF(V$3&gt;(A25stdlife+$E390),(Input!$G$167*(1+rvanilla)^0.5)-SUM($G390:U390),(Input!$G$167*(1+rvanilla)^0.5)/A25stdlife))</f>
        <v>0</v>
      </c>
      <c r="W390" s="164">
        <f>IF(A25stdlife="n/a","n/a",IF(W$3&gt;(A25stdlife+$E390),(Input!$G$167*(1+rvanilla)^0.5)-SUM($G390:V390),(Input!$G$167*(1+rvanilla)^0.5)/A25stdlife))</f>
        <v>0</v>
      </c>
      <c r="X390" s="164">
        <f>IF(A25stdlife="n/a","n/a",IF(X$3&gt;(A25stdlife+$E390),(Input!$G$167*(1+rvanilla)^0.5)-SUM($G390:W390),(Input!$G$167*(1+rvanilla)^0.5)/A25stdlife))</f>
        <v>0</v>
      </c>
      <c r="Y390" s="164">
        <f>IF(A25stdlife="n/a","n/a",IF(Y$3&gt;(A25stdlife+$E390),(Input!$G$167*(1+rvanilla)^0.5)-SUM($G390:X390),(Input!$G$167*(1+rvanilla)^0.5)/A25stdlife))</f>
        <v>0</v>
      </c>
      <c r="Z390" s="164">
        <f>IF(A25stdlife="n/a","n/a",IF(Z$3&gt;(A25stdlife+$E390),(Input!$G$167*(1+rvanilla)^0.5)-SUM($G390:Y390),(Input!$G$167*(1+rvanilla)^0.5)/A25stdlife))</f>
        <v>0</v>
      </c>
      <c r="AA390" s="164">
        <f>IF(A25stdlife="n/a","n/a",IF(AA$3&gt;(A25stdlife+$E390),(Input!$G$167*(1+rvanilla)^0.5)-SUM($G390:Z390),(Input!$G$167*(1+rvanilla)^0.5)/A25stdlife))</f>
        <v>0</v>
      </c>
      <c r="AB390" s="164">
        <f>IF(A25stdlife="n/a","n/a",IF(AB$3&gt;(A25stdlife+$E390),(Input!$G$167*(1+rvanilla)^0.5)-SUM($G390:AA390),(Input!$G$167*(1+rvanilla)^0.5)/A25stdlife))</f>
        <v>0</v>
      </c>
      <c r="AC390" s="164">
        <f>IF(A25stdlife="n/a","n/a",IF(AC$3&gt;(A25stdlife+$E390),(Input!$G$167*(1+rvanilla)^0.5)-SUM($G390:AB390),(Input!$G$167*(1+rvanilla)^0.5)/A25stdlife))</f>
        <v>0</v>
      </c>
      <c r="AD390" s="164">
        <f>IF(A25stdlife="n/a","n/a",IF(AD$3&gt;(A25stdlife+$E390),(Input!$G$167*(1+rvanilla)^0.5)-SUM($G390:AC390),(Input!$G$167*(1+rvanilla)^0.5)/A25stdlife))</f>
        <v>0</v>
      </c>
      <c r="AE390" s="164">
        <f>IF(A25stdlife="n/a","n/a",IF(AE$3&gt;(A25stdlife+$E390),(Input!$G$167*(1+rvanilla)^0.5)-SUM($G390:AD390),(Input!$G$167*(1+rvanilla)^0.5)/A25stdlife))</f>
        <v>0</v>
      </c>
      <c r="AF390" s="164">
        <f>IF(A25stdlife="n/a","n/a",IF(AF$3&gt;(A25stdlife+$E390),(Input!$G$167*(1+rvanilla)^0.5)-SUM($G390:AE390),(Input!$G$167*(1+rvanilla)^0.5)/A25stdlife))</f>
        <v>0</v>
      </c>
      <c r="AG390" s="164">
        <f>IF(A25stdlife="n/a","n/a",IF(AG$3&gt;(A25stdlife+$E390),(Input!$G$167*(1+rvanilla)^0.5)-SUM($G390:AF390),(Input!$G$167*(1+rvanilla)^0.5)/A25stdlife))</f>
        <v>0</v>
      </c>
      <c r="AH390" s="164">
        <f>IF(A25stdlife="n/a","n/a",IF(AH$3&gt;(A25stdlife+$E390),(Input!$G$167*(1+rvanilla)^0.5)-SUM($G390:AG390),(Input!$G$167*(1+rvanilla)^0.5)/A25stdlife))</f>
        <v>0</v>
      </c>
      <c r="AI390" s="164">
        <f>IF(A25stdlife="n/a","n/a",IF(AI$3&gt;(A25stdlife+$E390),(Input!$G$167*(1+rvanilla)^0.5)-SUM($G390:AH390),(Input!$G$167*(1+rvanilla)^0.5)/A25stdlife))</f>
        <v>0</v>
      </c>
      <c r="AJ390" s="164">
        <f>IF(A25stdlife="n/a","n/a",IF(AJ$3&gt;(A25stdlife+$E390),(Input!$G$167*(1+rvanilla)^0.5)-SUM($G390:AI390),(Input!$G$167*(1+rvanilla)^0.5)/A25stdlife))</f>
        <v>0</v>
      </c>
      <c r="AK390" s="164">
        <f>IF(A25stdlife="n/a","n/a",IF(AK$3&gt;(A25stdlife+$E390),(Input!$G$167*(1+rvanilla)^0.5)-SUM($G390:AJ390),(Input!$G$167*(1+rvanilla)^0.5)/A25stdlife))</f>
        <v>0</v>
      </c>
      <c r="AL390" s="164">
        <f>IF(A25stdlife="n/a","n/a",IF(AL$3&gt;(A25stdlife+$E390),(Input!$G$167*(1+rvanilla)^0.5)-SUM($G390:AK390),(Input!$G$167*(1+rvanilla)^0.5)/A25stdlife))</f>
        <v>0</v>
      </c>
      <c r="AM390" s="164">
        <f>IF(A25stdlife="n/a","n/a",IF(AM$3&gt;(A25stdlife+$E390),(Input!$G$167*(1+rvanilla)^0.5)-SUM($G390:AL390),(Input!$G$167*(1+rvanilla)^0.5)/A25stdlife))</f>
        <v>0</v>
      </c>
      <c r="AN390" s="164">
        <f>IF(A25stdlife="n/a","n/a",IF(AN$3&gt;(A25stdlife+$E390),(Input!$G$167*(1+rvanilla)^0.5)-SUM($G390:AM390),(Input!$G$167*(1+rvanilla)^0.5)/A25stdlife))</f>
        <v>0</v>
      </c>
      <c r="AO390" s="164">
        <f>IF(A25stdlife="n/a","n/a",IF(AO$3&gt;(A25stdlife+$E390),(Input!$G$167*(1+rvanilla)^0.5)-SUM($G390:AN390),(Input!$G$167*(1+rvanilla)^0.5)/A25stdlife))</f>
        <v>0</v>
      </c>
      <c r="AP390" s="164">
        <f>IF(A25stdlife="n/a","n/a",IF(AP$3&gt;(A25stdlife+$E390),(Input!$G$167*(1+rvanilla)^0.5)-SUM($G390:AO390),(Input!$G$167*(1+rvanilla)^0.5)/A25stdlife))</f>
        <v>0</v>
      </c>
      <c r="AQ390" s="164">
        <f>IF(A25stdlife="n/a","n/a",IF(AQ$3&gt;(A25stdlife+$E390),(Input!$G$167*(1+rvanilla)^0.5)-SUM($G390:AP390),(Input!$G$167*(1+rvanilla)^0.5)/A25stdlife))</f>
        <v>0</v>
      </c>
      <c r="AR390" s="164">
        <f>IF(A25stdlife="n/a","n/a",IF(AR$3&gt;(A25stdlife+$E390),(Input!$G$167*(1+rvanilla)^0.5)-SUM($G390:AQ390),(Input!$G$167*(1+rvanilla)^0.5)/A25stdlife))</f>
        <v>0</v>
      </c>
      <c r="AS390" s="164">
        <f>IF(A25stdlife="n/a","n/a",IF(AS$3&gt;(A25stdlife+$E390),(Input!$G$167*(1+rvanilla)^0.5)-SUM($G390:AR390),(Input!$G$167*(1+rvanilla)^0.5)/A25stdlife))</f>
        <v>0</v>
      </c>
      <c r="AT390" s="164">
        <f>IF(A25stdlife="n/a","n/a",IF(AT$3&gt;(A25stdlife+$E390),(Input!$G$167*(1+rvanilla)^0.5)-SUM($G390:AS390),(Input!$G$167*(1+rvanilla)^0.5)/A25stdlife))</f>
        <v>0</v>
      </c>
      <c r="AU390" s="164">
        <f>IF(A25stdlife="n/a","n/a",IF(AU$3&gt;(A25stdlife+$E390),(Input!$G$167*(1+rvanilla)^0.5)-SUM($G390:AT390),(Input!$G$167*(1+rvanilla)^0.5)/A25stdlife))</f>
        <v>0</v>
      </c>
      <c r="AV390" s="164">
        <f>IF(A25stdlife="n/a","n/a",IF(AV$3&gt;(A25stdlife+$E390),(Input!$G$167*(1+rvanilla)^0.5)-SUM($G390:AU390),(Input!$G$167*(1+rvanilla)^0.5)/A25stdlife))</f>
        <v>0</v>
      </c>
      <c r="AW390" s="164">
        <f>IF(A25stdlife="n/a","n/a",IF(AW$3&gt;(A25stdlife+$E390),(Input!$G$167*(1+rvanilla)^0.5)-SUM($G390:AV390),(Input!$G$167*(1+rvanilla)^0.5)/A25stdlife))</f>
        <v>0</v>
      </c>
      <c r="AX390" s="164">
        <f>IF(A25stdlife="n/a","n/a",IF(AX$3&gt;(A25stdlife+$E390),(Input!$G$167*(1+rvanilla)^0.5)-SUM($G390:AW390),(Input!$G$167*(1+rvanilla)^0.5)/A25stdlife))</f>
        <v>0</v>
      </c>
      <c r="AY390" s="164">
        <f>IF(A25stdlife="n/a","n/a",IF(AY$3&gt;(A25stdlife+$E390),(Input!$G$167*(1+rvanilla)^0.5)-SUM($G390:AX390),(Input!$G$167*(1+rvanilla)^0.5)/A25stdlife))</f>
        <v>0</v>
      </c>
      <c r="AZ390" s="164">
        <f>IF(A25stdlife="n/a","n/a",IF(AZ$3&gt;(A25stdlife+$E390),(Input!$G$167*(1+rvanilla)^0.5)-SUM($G390:AY390),(Input!$G$167*(1+rvanilla)^0.5)/A25stdlife))</f>
        <v>0</v>
      </c>
      <c r="BA390" s="164">
        <f>IF(A25stdlife="n/a","n/a",IF(BA$3&gt;(A25stdlife+$E390),(Input!$G$167*(1+rvanilla)^0.5)-SUM($G390:AZ390),(Input!$G$167*(1+rvanilla)^0.5)/A25stdlife))</f>
        <v>0</v>
      </c>
      <c r="BB390" s="164">
        <f>IF(A25stdlife="n/a","n/a",IF(BB$3&gt;(A25stdlife+$E390),(Input!$G$167*(1+rvanilla)^0.5)-SUM($G390:BA390),(Input!$G$167*(1+rvanilla)^0.5)/A25stdlife))</f>
        <v>0</v>
      </c>
      <c r="BC390" s="164">
        <f>IF(A25stdlife="n/a","n/a",IF(BC$3&gt;(A25stdlife+$E390),(Input!$G$167*(1+rvanilla)^0.5)-SUM($G390:BB390),(Input!$G$167*(1+rvanilla)^0.5)/A25stdlife))</f>
        <v>0</v>
      </c>
      <c r="BD390" s="164">
        <f>IF(A25stdlife="n/a","n/a",IF(BD$3&gt;(A25stdlife+$E390),(Input!$G$167*(1+rvanilla)^0.5)-SUM($G390:BC390),(Input!$G$167*(1+rvanilla)^0.5)/A25stdlife))</f>
        <v>0</v>
      </c>
      <c r="BE390" s="164">
        <f>IF(A25stdlife="n/a","n/a",IF(BE$3&gt;(A25stdlife+$E390),(Input!$G$167*(1+rvanilla)^0.5)-SUM($G390:BD390),(Input!$G$167*(1+rvanilla)^0.5)/A25stdlife))</f>
        <v>0</v>
      </c>
      <c r="BF390" s="164">
        <f>IF(A25stdlife="n/a","n/a",IF(BF$3&gt;(A25stdlife+$E390),(Input!$G$167*(1+rvanilla)^0.5)-SUM($G390:BE390),(Input!$G$167*(1+rvanilla)^0.5)/A25stdlife))</f>
        <v>0</v>
      </c>
      <c r="BG390" s="164">
        <f>IF(A25stdlife="n/a","n/a",IF(BG$3&gt;(A25stdlife+$E390),(Input!$G$167*(1+rvanilla)^0.5)-SUM($G390:BF390),(Input!$G$167*(1+rvanilla)^0.5)/A25stdlife))</f>
        <v>0</v>
      </c>
      <c r="BH390" s="164">
        <f>IF(A25stdlife="n/a","n/a",IF(BH$3&gt;(A25stdlife+$E390),(Input!$G$167*(1+rvanilla)^0.5)-SUM($G390:BG390),(Input!$G$167*(1+rvanilla)^0.5)/A25stdlife))</f>
        <v>0</v>
      </c>
      <c r="BI390" s="164">
        <f>IF(A25stdlife="n/a","n/a",IF(BI$3&gt;(A25stdlife+$E390),(Input!$G$167*(1+rvanilla)^0.5)-SUM($G390:BH390),(Input!$G$167*(1+rvanilla)^0.5)/A25stdlife))</f>
        <v>0</v>
      </c>
      <c r="BJ390" s="18"/>
      <c r="BK390" s="18"/>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idden="1" outlineLevel="2">
      <c r="A391" s="18"/>
      <c r="B391" s="18"/>
      <c r="C391" s="36"/>
      <c r="D391" s="479"/>
      <c r="E391" s="283">
        <v>2</v>
      </c>
      <c r="F391" s="38"/>
      <c r="G391" s="391"/>
      <c r="H391" s="307"/>
      <c r="I391" s="164">
        <f>IF(A25stdlife="n/a","n/a",IF(I$3&gt;(A25stdlife+$E391),(Input!$H$167*(1+rvanilla)^0.5)-SUM($H391:H391),(Input!$H$167*(1+rvanilla)^0.5)/A25stdlife))</f>
        <v>0</v>
      </c>
      <c r="J391" s="164">
        <f>IF(A25stdlife="n/a","n/a",IF(J$3&gt;(A25stdlife+$E391),(Input!$H$167*(1+rvanilla)^0.5)-SUM($H391:I391),(Input!$H$167*(1+rvanilla)^0.5)/A25stdlife))</f>
        <v>0</v>
      </c>
      <c r="K391" s="164">
        <f>IF(A25stdlife="n/a","n/a",IF(K$3&gt;(A25stdlife+$E391),(Input!$H$167*(1+rvanilla)^0.5)-SUM($H391:J391),(Input!$H$167*(1+rvanilla)^0.5)/A25stdlife))</f>
        <v>0</v>
      </c>
      <c r="L391" s="164">
        <f>IF(A25stdlife="n/a","n/a",IF(L$3&gt;(A25stdlife+$E391),(Input!$H$167*(1+rvanilla)^0.5)-SUM($H391:K391),(Input!$H$167*(1+rvanilla)^0.5)/A25stdlife))</f>
        <v>0</v>
      </c>
      <c r="M391" s="164">
        <f>IF(A25stdlife="n/a","n/a",IF(M$3&gt;(A25stdlife+$E391),(Input!$H$167*(1+rvanilla)^0.5)-SUM($H391:L391),(Input!$H$167*(1+rvanilla)^0.5)/A25stdlife))</f>
        <v>0</v>
      </c>
      <c r="N391" s="164">
        <f>IF(A25stdlife="n/a","n/a",IF(N$3&gt;(A25stdlife+$E391),(Input!$H$167*(1+rvanilla)^0.5)-SUM($H391:M391),(Input!$H$167*(1+rvanilla)^0.5)/A25stdlife))</f>
        <v>0</v>
      </c>
      <c r="O391" s="164">
        <f>IF(A25stdlife="n/a","n/a",IF(O$3&gt;(A25stdlife+$E391),(Input!$H$167*(1+rvanilla)^0.5)-SUM($H391:N391),(Input!$H$167*(1+rvanilla)^0.5)/A25stdlife))</f>
        <v>0</v>
      </c>
      <c r="P391" s="164">
        <f>IF(A25stdlife="n/a","n/a",IF(P$3&gt;(A25stdlife+$E391),(Input!$H$167*(1+rvanilla)^0.5)-SUM($H391:O391),(Input!$H$167*(1+rvanilla)^0.5)/A25stdlife))</f>
        <v>0</v>
      </c>
      <c r="Q391" s="164">
        <f>IF(A25stdlife="n/a","n/a",IF(Q$3&gt;(A25stdlife+$E391),(Input!$H$167*(1+rvanilla)^0.5)-SUM($H391:P391),(Input!$H$167*(1+rvanilla)^0.5)/A25stdlife))</f>
        <v>0</v>
      </c>
      <c r="R391" s="164">
        <f>IF(A25stdlife="n/a","n/a",IF(R$3&gt;(A25stdlife+$E391),(Input!$H$167*(1+rvanilla)^0.5)-SUM($H391:Q391),(Input!$H$167*(1+rvanilla)^0.5)/A25stdlife))</f>
        <v>0</v>
      </c>
      <c r="S391" s="164">
        <f>IF(A25stdlife="n/a","n/a",IF(S$3&gt;(A25stdlife+$E391),(Input!$H$167*(1+rvanilla)^0.5)-SUM($H391:R391),(Input!$H$167*(1+rvanilla)^0.5)/A25stdlife))</f>
        <v>0</v>
      </c>
      <c r="T391" s="164">
        <f>IF(A25stdlife="n/a","n/a",IF(T$3&gt;(A25stdlife+$E391),(Input!$H$167*(1+rvanilla)^0.5)-SUM($H391:S391),(Input!$H$167*(1+rvanilla)^0.5)/A25stdlife))</f>
        <v>0</v>
      </c>
      <c r="U391" s="164">
        <f>IF(A25stdlife="n/a","n/a",IF(U$3&gt;(A25stdlife+$E391),(Input!$H$167*(1+rvanilla)^0.5)-SUM($H391:T391),(Input!$H$167*(1+rvanilla)^0.5)/A25stdlife))</f>
        <v>0</v>
      </c>
      <c r="V391" s="164">
        <f>IF(A25stdlife="n/a","n/a",IF(V$3&gt;(A25stdlife+$E391),(Input!$H$167*(1+rvanilla)^0.5)-SUM($H391:U391),(Input!$H$167*(1+rvanilla)^0.5)/A25stdlife))</f>
        <v>0</v>
      </c>
      <c r="W391" s="164">
        <f>IF(A25stdlife="n/a","n/a",IF(W$3&gt;(A25stdlife+$E391),(Input!$H$167*(1+rvanilla)^0.5)-SUM($H391:V391),(Input!$H$167*(1+rvanilla)^0.5)/A25stdlife))</f>
        <v>0</v>
      </c>
      <c r="X391" s="164">
        <f>IF(A25stdlife="n/a","n/a",IF(X$3&gt;(A25stdlife+$E391),(Input!$H$167*(1+rvanilla)^0.5)-SUM($H391:W391),(Input!$H$167*(1+rvanilla)^0.5)/A25stdlife))</f>
        <v>0</v>
      </c>
      <c r="Y391" s="164">
        <f>IF(A25stdlife="n/a","n/a",IF(Y$3&gt;(A25stdlife+$E391),(Input!$H$167*(1+rvanilla)^0.5)-SUM($H391:X391),(Input!$H$167*(1+rvanilla)^0.5)/A25stdlife))</f>
        <v>0</v>
      </c>
      <c r="Z391" s="164">
        <f>IF(A25stdlife="n/a","n/a",IF(Z$3&gt;(A25stdlife+$E391),(Input!$H$167*(1+rvanilla)^0.5)-SUM($H391:Y391),(Input!$H$167*(1+rvanilla)^0.5)/A25stdlife))</f>
        <v>0</v>
      </c>
      <c r="AA391" s="164">
        <f>IF(A25stdlife="n/a","n/a",IF(AA$3&gt;(A25stdlife+$E391),(Input!$H$167*(1+rvanilla)^0.5)-SUM($H391:Z391),(Input!$H$167*(1+rvanilla)^0.5)/A25stdlife))</f>
        <v>0</v>
      </c>
      <c r="AB391" s="164">
        <f>IF(A25stdlife="n/a","n/a",IF(AB$3&gt;(A25stdlife+$E391),(Input!$H$167*(1+rvanilla)^0.5)-SUM($H391:AA391),(Input!$H$167*(1+rvanilla)^0.5)/A25stdlife))</f>
        <v>0</v>
      </c>
      <c r="AC391" s="164">
        <f>IF(A25stdlife="n/a","n/a",IF(AC$3&gt;(A25stdlife+$E391),(Input!$H$167*(1+rvanilla)^0.5)-SUM($H391:AB391),(Input!$H$167*(1+rvanilla)^0.5)/A25stdlife))</f>
        <v>0</v>
      </c>
      <c r="AD391" s="164">
        <f>IF(A25stdlife="n/a","n/a",IF(AD$3&gt;(A25stdlife+$E391),(Input!$H$167*(1+rvanilla)^0.5)-SUM($H391:AC391),(Input!$H$167*(1+rvanilla)^0.5)/A25stdlife))</f>
        <v>0</v>
      </c>
      <c r="AE391" s="164">
        <f>IF(A25stdlife="n/a","n/a",IF(AE$3&gt;(A25stdlife+$E391),(Input!$H$167*(1+rvanilla)^0.5)-SUM($H391:AD391),(Input!$H$167*(1+rvanilla)^0.5)/A25stdlife))</f>
        <v>0</v>
      </c>
      <c r="AF391" s="164">
        <f>IF(A25stdlife="n/a","n/a",IF(AF$3&gt;(A25stdlife+$E391),(Input!$H$167*(1+rvanilla)^0.5)-SUM($H391:AE391),(Input!$H$167*(1+rvanilla)^0.5)/A25stdlife))</f>
        <v>0</v>
      </c>
      <c r="AG391" s="164">
        <f>IF(A25stdlife="n/a","n/a",IF(AG$3&gt;(A25stdlife+$E391),(Input!$H$167*(1+rvanilla)^0.5)-SUM($H391:AF391),(Input!$H$167*(1+rvanilla)^0.5)/A25stdlife))</f>
        <v>0</v>
      </c>
      <c r="AH391" s="164">
        <f>IF(A25stdlife="n/a","n/a",IF(AH$3&gt;(A25stdlife+$E391),(Input!$H$167*(1+rvanilla)^0.5)-SUM($H391:AG391),(Input!$H$167*(1+rvanilla)^0.5)/A25stdlife))</f>
        <v>0</v>
      </c>
      <c r="AI391" s="164">
        <f>IF(A25stdlife="n/a","n/a",IF(AI$3&gt;(A25stdlife+$E391),(Input!$H$167*(1+rvanilla)^0.5)-SUM($H391:AH391),(Input!$H$167*(1+rvanilla)^0.5)/A25stdlife))</f>
        <v>0</v>
      </c>
      <c r="AJ391" s="164">
        <f>IF(A25stdlife="n/a","n/a",IF(AJ$3&gt;(A25stdlife+$E391),(Input!$H$167*(1+rvanilla)^0.5)-SUM($H391:AI391),(Input!$H$167*(1+rvanilla)^0.5)/A25stdlife))</f>
        <v>0</v>
      </c>
      <c r="AK391" s="164">
        <f>IF(A25stdlife="n/a","n/a",IF(AK$3&gt;(A25stdlife+$E391),(Input!$H$167*(1+rvanilla)^0.5)-SUM($H391:AJ391),(Input!$H$167*(1+rvanilla)^0.5)/A25stdlife))</f>
        <v>0</v>
      </c>
      <c r="AL391" s="164">
        <f>IF(A25stdlife="n/a","n/a",IF(AL$3&gt;(A25stdlife+$E391),(Input!$H$167*(1+rvanilla)^0.5)-SUM($H391:AK391),(Input!$H$167*(1+rvanilla)^0.5)/A25stdlife))</f>
        <v>0</v>
      </c>
      <c r="AM391" s="164">
        <f>IF(A25stdlife="n/a","n/a",IF(AM$3&gt;(A25stdlife+$E391),(Input!$H$167*(1+rvanilla)^0.5)-SUM($H391:AL391),(Input!$H$167*(1+rvanilla)^0.5)/A25stdlife))</f>
        <v>0</v>
      </c>
      <c r="AN391" s="164">
        <f>IF(A25stdlife="n/a","n/a",IF(AN$3&gt;(A25stdlife+$E391),(Input!$H$167*(1+rvanilla)^0.5)-SUM($H391:AM391),(Input!$H$167*(1+rvanilla)^0.5)/A25stdlife))</f>
        <v>0</v>
      </c>
      <c r="AO391" s="164">
        <f>IF(A25stdlife="n/a","n/a",IF(AO$3&gt;(A25stdlife+$E391),(Input!$H$167*(1+rvanilla)^0.5)-SUM($H391:AN391),(Input!$H$167*(1+rvanilla)^0.5)/A25stdlife))</f>
        <v>0</v>
      </c>
      <c r="AP391" s="164">
        <f>IF(A25stdlife="n/a","n/a",IF(AP$3&gt;(A25stdlife+$E391),(Input!$H$167*(1+rvanilla)^0.5)-SUM($H391:AO391),(Input!$H$167*(1+rvanilla)^0.5)/A25stdlife))</f>
        <v>0</v>
      </c>
      <c r="AQ391" s="164">
        <f>IF(A25stdlife="n/a","n/a",IF(AQ$3&gt;(A25stdlife+$E391),(Input!$H$167*(1+rvanilla)^0.5)-SUM($H391:AP391),(Input!$H$167*(1+rvanilla)^0.5)/A25stdlife))</f>
        <v>0</v>
      </c>
      <c r="AR391" s="164">
        <f>IF(A25stdlife="n/a","n/a",IF(AR$3&gt;(A25stdlife+$E391),(Input!$H$167*(1+rvanilla)^0.5)-SUM($H391:AQ391),(Input!$H$167*(1+rvanilla)^0.5)/A25stdlife))</f>
        <v>0</v>
      </c>
      <c r="AS391" s="164">
        <f>IF(A25stdlife="n/a","n/a",IF(AS$3&gt;(A25stdlife+$E391),(Input!$H$167*(1+rvanilla)^0.5)-SUM($H391:AR391),(Input!$H$167*(1+rvanilla)^0.5)/A25stdlife))</f>
        <v>0</v>
      </c>
      <c r="AT391" s="164">
        <f>IF(A25stdlife="n/a","n/a",IF(AT$3&gt;(A25stdlife+$E391),(Input!$H$167*(1+rvanilla)^0.5)-SUM($H391:AS391),(Input!$H$167*(1+rvanilla)^0.5)/A25stdlife))</f>
        <v>0</v>
      </c>
      <c r="AU391" s="164">
        <f>IF(A25stdlife="n/a","n/a",IF(AU$3&gt;(A25stdlife+$E391),(Input!$H$167*(1+rvanilla)^0.5)-SUM($H391:AT391),(Input!$H$167*(1+rvanilla)^0.5)/A25stdlife))</f>
        <v>0</v>
      </c>
      <c r="AV391" s="164">
        <f>IF(A25stdlife="n/a","n/a",IF(AV$3&gt;(A25stdlife+$E391),(Input!$H$167*(1+rvanilla)^0.5)-SUM($H391:AU391),(Input!$H$167*(1+rvanilla)^0.5)/A25stdlife))</f>
        <v>0</v>
      </c>
      <c r="AW391" s="164">
        <f>IF(A25stdlife="n/a","n/a",IF(AW$3&gt;(A25stdlife+$E391),(Input!$H$167*(1+rvanilla)^0.5)-SUM($H391:AV391),(Input!$H$167*(1+rvanilla)^0.5)/A25stdlife))</f>
        <v>0</v>
      </c>
      <c r="AX391" s="164">
        <f>IF(A25stdlife="n/a","n/a",IF(AX$3&gt;(A25stdlife+$E391),(Input!$H$167*(1+rvanilla)^0.5)-SUM($H391:AW391),(Input!$H$167*(1+rvanilla)^0.5)/A25stdlife))</f>
        <v>0</v>
      </c>
      <c r="AY391" s="164">
        <f>IF(A25stdlife="n/a","n/a",IF(AY$3&gt;(A25stdlife+$E391),(Input!$H$167*(1+rvanilla)^0.5)-SUM($H391:AX391),(Input!$H$167*(1+rvanilla)^0.5)/A25stdlife))</f>
        <v>0</v>
      </c>
      <c r="AZ391" s="164">
        <f>IF(A25stdlife="n/a","n/a",IF(AZ$3&gt;(A25stdlife+$E391),(Input!$H$167*(1+rvanilla)^0.5)-SUM($H391:AY391),(Input!$H$167*(1+rvanilla)^0.5)/A25stdlife))</f>
        <v>0</v>
      </c>
      <c r="BA391" s="164">
        <f>IF(A25stdlife="n/a","n/a",IF(BA$3&gt;(A25stdlife+$E391),(Input!$H$167*(1+rvanilla)^0.5)-SUM($H391:AZ391),(Input!$H$167*(1+rvanilla)^0.5)/A25stdlife))</f>
        <v>0</v>
      </c>
      <c r="BB391" s="164">
        <f>IF(A25stdlife="n/a","n/a",IF(BB$3&gt;(A25stdlife+$E391),(Input!$H$167*(1+rvanilla)^0.5)-SUM($H391:BA391),(Input!$H$167*(1+rvanilla)^0.5)/A25stdlife))</f>
        <v>0</v>
      </c>
      <c r="BC391" s="164">
        <f>IF(A25stdlife="n/a","n/a",IF(BC$3&gt;(A25stdlife+$E391),(Input!$H$167*(1+rvanilla)^0.5)-SUM($H391:BB391),(Input!$H$167*(1+rvanilla)^0.5)/A25stdlife))</f>
        <v>0</v>
      </c>
      <c r="BD391" s="164">
        <f>IF(A25stdlife="n/a","n/a",IF(BD$3&gt;(A25stdlife+$E391),(Input!$H$167*(1+rvanilla)^0.5)-SUM($H391:BC391),(Input!$H$167*(1+rvanilla)^0.5)/A25stdlife))</f>
        <v>0</v>
      </c>
      <c r="BE391" s="164">
        <f>IF(A25stdlife="n/a","n/a",IF(BE$3&gt;(A25stdlife+$E391),(Input!$H$167*(1+rvanilla)^0.5)-SUM($H391:BD391),(Input!$H$167*(1+rvanilla)^0.5)/A25stdlife))</f>
        <v>0</v>
      </c>
      <c r="BF391" s="164">
        <f>IF(A25stdlife="n/a","n/a",IF(BF$3&gt;(A25stdlife+$E391),(Input!$H$167*(1+rvanilla)^0.5)-SUM($H391:BE391),(Input!$H$167*(1+rvanilla)^0.5)/A25stdlife))</f>
        <v>0</v>
      </c>
      <c r="BG391" s="164">
        <f>IF(A25stdlife="n/a","n/a",IF(BG$3&gt;(A25stdlife+$E391),(Input!$H$167*(1+rvanilla)^0.5)-SUM($H391:BF391),(Input!$H$167*(1+rvanilla)^0.5)/A25stdlife))</f>
        <v>0</v>
      </c>
      <c r="BH391" s="164">
        <f>IF(A25stdlife="n/a","n/a",IF(BH$3&gt;(A25stdlife+$E391),(Input!$H$167*(1+rvanilla)^0.5)-SUM($H391:BG391),(Input!$H$167*(1+rvanilla)^0.5)/A25stdlife))</f>
        <v>0</v>
      </c>
      <c r="BI391" s="164">
        <f>IF(A25stdlife="n/a","n/a",IF(BI$3&gt;(A25stdlife+$E391),(Input!$H$167*(1+rvanilla)^0.5)-SUM($H391:BH391),(Input!$H$167*(1+rvanilla)^0.5)/A25stdlife))</f>
        <v>0</v>
      </c>
      <c r="BJ391" s="18"/>
      <c r="BK391" s="18"/>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idden="1" outlineLevel="2">
      <c r="A392" s="18"/>
      <c r="B392" s="18"/>
      <c r="C392" s="36"/>
      <c r="D392" s="479"/>
      <c r="E392" s="283">
        <v>3</v>
      </c>
      <c r="F392" s="38"/>
      <c r="G392" s="391"/>
      <c r="H392" s="308"/>
      <c r="I392" s="307"/>
      <c r="J392" s="164">
        <f>IF(A25stdlife="n/a","n/a",IF(J$3&gt;(A25stdlife+$E392),(Input!$I$167*(1+rvanilla)^0.5)-SUM($I392:I392),(Input!$I$167*(1+rvanilla)^0.5)/A25stdlife))</f>
        <v>0</v>
      </c>
      <c r="K392" s="164">
        <f>IF(A25stdlife="n/a","n/a",IF(K$3&gt;(A25stdlife+$E392),(Input!$I$167*(1+rvanilla)^0.5)-SUM($I392:J392),(Input!$I$167*(1+rvanilla)^0.5)/A25stdlife))</f>
        <v>0</v>
      </c>
      <c r="L392" s="164">
        <f>IF(A25stdlife="n/a","n/a",IF(L$3&gt;(A25stdlife+$E392),(Input!$I$167*(1+rvanilla)^0.5)-SUM($I392:K392),(Input!$I$167*(1+rvanilla)^0.5)/A25stdlife))</f>
        <v>0</v>
      </c>
      <c r="M392" s="164">
        <f>IF(A25stdlife="n/a","n/a",IF(M$3&gt;(A25stdlife+$E392),(Input!$I$167*(1+rvanilla)^0.5)-SUM($I392:L392),(Input!$I$167*(1+rvanilla)^0.5)/A25stdlife))</f>
        <v>0</v>
      </c>
      <c r="N392" s="164">
        <f>IF(A25stdlife="n/a","n/a",IF(N$3&gt;(A25stdlife+$E392),(Input!$I$167*(1+rvanilla)^0.5)-SUM($I392:M392),(Input!$I$167*(1+rvanilla)^0.5)/A25stdlife))</f>
        <v>0</v>
      </c>
      <c r="O392" s="164">
        <f>IF(A25stdlife="n/a","n/a",IF(O$3&gt;(A25stdlife+$E392),(Input!$I$167*(1+rvanilla)^0.5)-SUM($I392:N392),(Input!$I$167*(1+rvanilla)^0.5)/A25stdlife))</f>
        <v>0</v>
      </c>
      <c r="P392" s="164">
        <f>IF(A25stdlife="n/a","n/a",IF(P$3&gt;(A25stdlife+$E392),(Input!$I$167*(1+rvanilla)^0.5)-SUM($I392:O392),(Input!$I$167*(1+rvanilla)^0.5)/A25stdlife))</f>
        <v>0</v>
      </c>
      <c r="Q392" s="164">
        <f>IF(A25stdlife="n/a","n/a",IF(Q$3&gt;(A25stdlife+$E392),(Input!$I$167*(1+rvanilla)^0.5)-SUM($I392:P392),(Input!$I$167*(1+rvanilla)^0.5)/A25stdlife))</f>
        <v>0</v>
      </c>
      <c r="R392" s="164">
        <f>IF(A25stdlife="n/a","n/a",IF(R$3&gt;(A25stdlife+$E392),(Input!$I$167*(1+rvanilla)^0.5)-SUM($I392:Q392),(Input!$I$167*(1+rvanilla)^0.5)/A25stdlife))</f>
        <v>0</v>
      </c>
      <c r="S392" s="164">
        <f>IF(A25stdlife="n/a","n/a",IF(S$3&gt;(A25stdlife+$E392),(Input!$I$167*(1+rvanilla)^0.5)-SUM($I392:R392),(Input!$I$167*(1+rvanilla)^0.5)/A25stdlife))</f>
        <v>0</v>
      </c>
      <c r="T392" s="164">
        <f>IF(A25stdlife="n/a","n/a",IF(T$3&gt;(A25stdlife+$E392),(Input!$I$167*(1+rvanilla)^0.5)-SUM($I392:S392),(Input!$I$167*(1+rvanilla)^0.5)/A25stdlife))</f>
        <v>0</v>
      </c>
      <c r="U392" s="164">
        <f>IF(A25stdlife="n/a","n/a",IF(U$3&gt;(A25stdlife+$E392),(Input!$I$167*(1+rvanilla)^0.5)-SUM($I392:T392),(Input!$I$167*(1+rvanilla)^0.5)/A25stdlife))</f>
        <v>0</v>
      </c>
      <c r="V392" s="164">
        <f>IF(A25stdlife="n/a","n/a",IF(V$3&gt;(A25stdlife+$E392),(Input!$I$167*(1+rvanilla)^0.5)-SUM($I392:U392),(Input!$I$167*(1+rvanilla)^0.5)/A25stdlife))</f>
        <v>0</v>
      </c>
      <c r="W392" s="164">
        <f>IF(A25stdlife="n/a","n/a",IF(W$3&gt;(A25stdlife+$E392),(Input!$I$167*(1+rvanilla)^0.5)-SUM($I392:V392),(Input!$I$167*(1+rvanilla)^0.5)/A25stdlife))</f>
        <v>0</v>
      </c>
      <c r="X392" s="164">
        <f>IF(A25stdlife="n/a","n/a",IF(X$3&gt;(A25stdlife+$E392),(Input!$I$167*(1+rvanilla)^0.5)-SUM($I392:W392),(Input!$I$167*(1+rvanilla)^0.5)/A25stdlife))</f>
        <v>0</v>
      </c>
      <c r="Y392" s="164">
        <f>IF(A25stdlife="n/a","n/a",IF(Y$3&gt;(A25stdlife+$E392),(Input!$I$167*(1+rvanilla)^0.5)-SUM($I392:X392),(Input!$I$167*(1+rvanilla)^0.5)/A25stdlife))</f>
        <v>0</v>
      </c>
      <c r="Z392" s="164">
        <f>IF(A25stdlife="n/a","n/a",IF(Z$3&gt;(A25stdlife+$E392),(Input!$I$167*(1+rvanilla)^0.5)-SUM($I392:Y392),(Input!$I$167*(1+rvanilla)^0.5)/A25stdlife))</f>
        <v>0</v>
      </c>
      <c r="AA392" s="164">
        <f>IF(A25stdlife="n/a","n/a",IF(AA$3&gt;(A25stdlife+$E392),(Input!$I$167*(1+rvanilla)^0.5)-SUM($I392:Z392),(Input!$I$167*(1+rvanilla)^0.5)/A25stdlife))</f>
        <v>0</v>
      </c>
      <c r="AB392" s="164">
        <f>IF(A25stdlife="n/a","n/a",IF(AB$3&gt;(A25stdlife+$E392),(Input!$I$167*(1+rvanilla)^0.5)-SUM($I392:AA392),(Input!$I$167*(1+rvanilla)^0.5)/A25stdlife))</f>
        <v>0</v>
      </c>
      <c r="AC392" s="164">
        <f>IF(A25stdlife="n/a","n/a",IF(AC$3&gt;(A25stdlife+$E392),(Input!$I$167*(1+rvanilla)^0.5)-SUM($I392:AB392),(Input!$I$167*(1+rvanilla)^0.5)/A25stdlife))</f>
        <v>0</v>
      </c>
      <c r="AD392" s="164">
        <f>IF(A25stdlife="n/a","n/a",IF(AD$3&gt;(A25stdlife+$E392),(Input!$I$167*(1+rvanilla)^0.5)-SUM($I392:AC392),(Input!$I$167*(1+rvanilla)^0.5)/A25stdlife))</f>
        <v>0</v>
      </c>
      <c r="AE392" s="164">
        <f>IF(A25stdlife="n/a","n/a",IF(AE$3&gt;(A25stdlife+$E392),(Input!$I$167*(1+rvanilla)^0.5)-SUM($I392:AD392),(Input!$I$167*(1+rvanilla)^0.5)/A25stdlife))</f>
        <v>0</v>
      </c>
      <c r="AF392" s="164">
        <f>IF(A25stdlife="n/a","n/a",IF(AF$3&gt;(A25stdlife+$E392),(Input!$I$167*(1+rvanilla)^0.5)-SUM($I392:AE392),(Input!$I$167*(1+rvanilla)^0.5)/A25stdlife))</f>
        <v>0</v>
      </c>
      <c r="AG392" s="164">
        <f>IF(A25stdlife="n/a","n/a",IF(AG$3&gt;(A25stdlife+$E392),(Input!$I$167*(1+rvanilla)^0.5)-SUM($I392:AF392),(Input!$I$167*(1+rvanilla)^0.5)/A25stdlife))</f>
        <v>0</v>
      </c>
      <c r="AH392" s="164">
        <f>IF(A25stdlife="n/a","n/a",IF(AH$3&gt;(A25stdlife+$E392),(Input!$I$167*(1+rvanilla)^0.5)-SUM($I392:AG392),(Input!$I$167*(1+rvanilla)^0.5)/A25stdlife))</f>
        <v>0</v>
      </c>
      <c r="AI392" s="164">
        <f>IF(A25stdlife="n/a","n/a",IF(AI$3&gt;(A25stdlife+$E392),(Input!$I$167*(1+rvanilla)^0.5)-SUM($I392:AH392),(Input!$I$167*(1+rvanilla)^0.5)/A25stdlife))</f>
        <v>0</v>
      </c>
      <c r="AJ392" s="164">
        <f>IF(A25stdlife="n/a","n/a",IF(AJ$3&gt;(A25stdlife+$E392),(Input!$I$167*(1+rvanilla)^0.5)-SUM($I392:AI392),(Input!$I$167*(1+rvanilla)^0.5)/A25stdlife))</f>
        <v>0</v>
      </c>
      <c r="AK392" s="164">
        <f>IF(A25stdlife="n/a","n/a",IF(AK$3&gt;(A25stdlife+$E392),(Input!$I$167*(1+rvanilla)^0.5)-SUM($I392:AJ392),(Input!$I$167*(1+rvanilla)^0.5)/A25stdlife))</f>
        <v>0</v>
      </c>
      <c r="AL392" s="164">
        <f>IF(A25stdlife="n/a","n/a",IF(AL$3&gt;(A25stdlife+$E392),(Input!$I$167*(1+rvanilla)^0.5)-SUM($I392:AK392),(Input!$I$167*(1+rvanilla)^0.5)/A25stdlife))</f>
        <v>0</v>
      </c>
      <c r="AM392" s="164">
        <f>IF(A25stdlife="n/a","n/a",IF(AM$3&gt;(A25stdlife+$E392),(Input!$I$167*(1+rvanilla)^0.5)-SUM($I392:AL392),(Input!$I$167*(1+rvanilla)^0.5)/A25stdlife))</f>
        <v>0</v>
      </c>
      <c r="AN392" s="164">
        <f>IF(A25stdlife="n/a","n/a",IF(AN$3&gt;(A25stdlife+$E392),(Input!$I$167*(1+rvanilla)^0.5)-SUM($I392:AM392),(Input!$I$167*(1+rvanilla)^0.5)/A25stdlife))</f>
        <v>0</v>
      </c>
      <c r="AO392" s="164">
        <f>IF(A25stdlife="n/a","n/a",IF(AO$3&gt;(A25stdlife+$E392),(Input!$I$167*(1+rvanilla)^0.5)-SUM($I392:AN392),(Input!$I$167*(1+rvanilla)^0.5)/A25stdlife))</f>
        <v>0</v>
      </c>
      <c r="AP392" s="164">
        <f>IF(A25stdlife="n/a","n/a",IF(AP$3&gt;(A25stdlife+$E392),(Input!$I$167*(1+rvanilla)^0.5)-SUM($I392:AO392),(Input!$I$167*(1+rvanilla)^0.5)/A25stdlife))</f>
        <v>0</v>
      </c>
      <c r="AQ392" s="164">
        <f>IF(A25stdlife="n/a","n/a",IF(AQ$3&gt;(A25stdlife+$E392),(Input!$I$167*(1+rvanilla)^0.5)-SUM($I392:AP392),(Input!$I$167*(1+rvanilla)^0.5)/A25stdlife))</f>
        <v>0</v>
      </c>
      <c r="AR392" s="164">
        <f>IF(A25stdlife="n/a","n/a",IF(AR$3&gt;(A25stdlife+$E392),(Input!$I$167*(1+rvanilla)^0.5)-SUM($I392:AQ392),(Input!$I$167*(1+rvanilla)^0.5)/A25stdlife))</f>
        <v>0</v>
      </c>
      <c r="AS392" s="164">
        <f>IF(A25stdlife="n/a","n/a",IF(AS$3&gt;(A25stdlife+$E392),(Input!$I$167*(1+rvanilla)^0.5)-SUM($I392:AR392),(Input!$I$167*(1+rvanilla)^0.5)/A25stdlife))</f>
        <v>0</v>
      </c>
      <c r="AT392" s="164">
        <f>IF(A25stdlife="n/a","n/a",IF(AT$3&gt;(A25stdlife+$E392),(Input!$I$167*(1+rvanilla)^0.5)-SUM($I392:AS392),(Input!$I$167*(1+rvanilla)^0.5)/A25stdlife))</f>
        <v>0</v>
      </c>
      <c r="AU392" s="164">
        <f>IF(A25stdlife="n/a","n/a",IF(AU$3&gt;(A25stdlife+$E392),(Input!$I$167*(1+rvanilla)^0.5)-SUM($I392:AT392),(Input!$I$167*(1+rvanilla)^0.5)/A25stdlife))</f>
        <v>0</v>
      </c>
      <c r="AV392" s="164">
        <f>IF(A25stdlife="n/a","n/a",IF(AV$3&gt;(A25stdlife+$E392),(Input!$I$167*(1+rvanilla)^0.5)-SUM($I392:AU392),(Input!$I$167*(1+rvanilla)^0.5)/A25stdlife))</f>
        <v>0</v>
      </c>
      <c r="AW392" s="164">
        <f>IF(A25stdlife="n/a","n/a",IF(AW$3&gt;(A25stdlife+$E392),(Input!$I$167*(1+rvanilla)^0.5)-SUM($I392:AV392),(Input!$I$167*(1+rvanilla)^0.5)/A25stdlife))</f>
        <v>0</v>
      </c>
      <c r="AX392" s="164">
        <f>IF(A25stdlife="n/a","n/a",IF(AX$3&gt;(A25stdlife+$E392),(Input!$I$167*(1+rvanilla)^0.5)-SUM($I392:AW392),(Input!$I$167*(1+rvanilla)^0.5)/A25stdlife))</f>
        <v>0</v>
      </c>
      <c r="AY392" s="164">
        <f>IF(A25stdlife="n/a","n/a",IF(AY$3&gt;(A25stdlife+$E392),(Input!$I$167*(1+rvanilla)^0.5)-SUM($I392:AX392),(Input!$I$167*(1+rvanilla)^0.5)/A25stdlife))</f>
        <v>0</v>
      </c>
      <c r="AZ392" s="164">
        <f>IF(A25stdlife="n/a","n/a",IF(AZ$3&gt;(A25stdlife+$E392),(Input!$I$167*(1+rvanilla)^0.5)-SUM($I392:AY392),(Input!$I$167*(1+rvanilla)^0.5)/A25stdlife))</f>
        <v>0</v>
      </c>
      <c r="BA392" s="164">
        <f>IF(A25stdlife="n/a","n/a",IF(BA$3&gt;(A25stdlife+$E392),(Input!$I$167*(1+rvanilla)^0.5)-SUM($I392:AZ392),(Input!$I$167*(1+rvanilla)^0.5)/A25stdlife))</f>
        <v>0</v>
      </c>
      <c r="BB392" s="164">
        <f>IF(A25stdlife="n/a","n/a",IF(BB$3&gt;(A25stdlife+$E392),(Input!$I$167*(1+rvanilla)^0.5)-SUM($I392:BA392),(Input!$I$167*(1+rvanilla)^0.5)/A25stdlife))</f>
        <v>0</v>
      </c>
      <c r="BC392" s="164">
        <f>IF(A25stdlife="n/a","n/a",IF(BC$3&gt;(A25stdlife+$E392),(Input!$I$167*(1+rvanilla)^0.5)-SUM($I392:BB392),(Input!$I$167*(1+rvanilla)^0.5)/A25stdlife))</f>
        <v>0</v>
      </c>
      <c r="BD392" s="164">
        <f>IF(A25stdlife="n/a","n/a",IF(BD$3&gt;(A25stdlife+$E392),(Input!$I$167*(1+rvanilla)^0.5)-SUM($I392:BC392),(Input!$I$167*(1+rvanilla)^0.5)/A25stdlife))</f>
        <v>0</v>
      </c>
      <c r="BE392" s="164">
        <f>IF(A25stdlife="n/a","n/a",IF(BE$3&gt;(A25stdlife+$E392),(Input!$I$167*(1+rvanilla)^0.5)-SUM($I392:BD392),(Input!$I$167*(1+rvanilla)^0.5)/A25stdlife))</f>
        <v>0</v>
      </c>
      <c r="BF392" s="164">
        <f>IF(A25stdlife="n/a","n/a",IF(BF$3&gt;(A25stdlife+$E392),(Input!$I$167*(1+rvanilla)^0.5)-SUM($I392:BE392),(Input!$I$167*(1+rvanilla)^0.5)/A25stdlife))</f>
        <v>0</v>
      </c>
      <c r="BG392" s="164">
        <f>IF(A25stdlife="n/a","n/a",IF(BG$3&gt;(A25stdlife+$E392),(Input!$I$167*(1+rvanilla)^0.5)-SUM($I392:BF392),(Input!$I$167*(1+rvanilla)^0.5)/A25stdlife))</f>
        <v>0</v>
      </c>
      <c r="BH392" s="164">
        <f>IF(A25stdlife="n/a","n/a",IF(BH$3&gt;(A25stdlife+$E392),(Input!$I$167*(1+rvanilla)^0.5)-SUM($I392:BG392),(Input!$I$167*(1+rvanilla)^0.5)/A25stdlife))</f>
        <v>0</v>
      </c>
      <c r="BI392" s="164">
        <f>IF(A25stdlife="n/a","n/a",IF(BI$3&gt;(A25stdlife+$E392),(Input!$I$167*(1+rvanilla)^0.5)-SUM($I392:BH392),(Input!$I$167*(1+rvanilla)^0.5)/A25stdlife))</f>
        <v>0</v>
      </c>
      <c r="BJ392" s="18"/>
      <c r="BK392" s="18"/>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2">
      <c r="A393" s="18"/>
      <c r="B393" s="18"/>
      <c r="C393" s="36"/>
      <c r="D393" s="479"/>
      <c r="E393" s="283">
        <v>4</v>
      </c>
      <c r="F393" s="38"/>
      <c r="G393" s="391"/>
      <c r="H393" s="308"/>
      <c r="I393" s="308"/>
      <c r="J393" s="307"/>
      <c r="K393" s="164">
        <f>IF(A25stdlife="n/a","n/a",IF(K$3&gt;(A25stdlife+$E393),(Input!$J$167*(1+rvanilla)^0.5)-SUM($J393:J393),(Input!$J$167*(1+rvanilla)^0.5)/A25stdlife))</f>
        <v>0</v>
      </c>
      <c r="L393" s="164">
        <f>IF(A25stdlife="n/a","n/a",IF(L$3&gt;(A25stdlife+$E393),(Input!$J$167*(1+rvanilla)^0.5)-SUM($J393:K393),(Input!$J$167*(1+rvanilla)^0.5)/A25stdlife))</f>
        <v>0</v>
      </c>
      <c r="M393" s="164">
        <f>IF(A25stdlife="n/a","n/a",IF(M$3&gt;(A25stdlife+$E393),(Input!$J$167*(1+rvanilla)^0.5)-SUM($J393:L393),(Input!$J$167*(1+rvanilla)^0.5)/A25stdlife))</f>
        <v>0</v>
      </c>
      <c r="N393" s="164">
        <f>IF(A25stdlife="n/a","n/a",IF(N$3&gt;(A25stdlife+$E393),(Input!$J$167*(1+rvanilla)^0.5)-SUM($J393:M393),(Input!$J$167*(1+rvanilla)^0.5)/A25stdlife))</f>
        <v>0</v>
      </c>
      <c r="O393" s="164">
        <f>IF(A25stdlife="n/a","n/a",IF(O$3&gt;(A25stdlife+$E393),(Input!$J$167*(1+rvanilla)^0.5)-SUM($J393:N393),(Input!$J$167*(1+rvanilla)^0.5)/A25stdlife))</f>
        <v>0</v>
      </c>
      <c r="P393" s="164">
        <f>IF(A25stdlife="n/a","n/a",IF(P$3&gt;(A25stdlife+$E393),(Input!$J$167*(1+rvanilla)^0.5)-SUM($J393:O393),(Input!$J$167*(1+rvanilla)^0.5)/A25stdlife))</f>
        <v>0</v>
      </c>
      <c r="Q393" s="164">
        <f>IF(A25stdlife="n/a","n/a",IF(Q$3&gt;(A25stdlife+$E393),(Input!$J$167*(1+rvanilla)^0.5)-SUM($J393:P393),(Input!$J$167*(1+rvanilla)^0.5)/A25stdlife))</f>
        <v>0</v>
      </c>
      <c r="R393" s="164">
        <f>IF(A25stdlife="n/a","n/a",IF(R$3&gt;(A25stdlife+$E393),(Input!$J$167*(1+rvanilla)^0.5)-SUM($J393:Q393),(Input!$J$167*(1+rvanilla)^0.5)/A25stdlife))</f>
        <v>0</v>
      </c>
      <c r="S393" s="164">
        <f>IF(A25stdlife="n/a","n/a",IF(S$3&gt;(A25stdlife+$E393),(Input!$J$167*(1+rvanilla)^0.5)-SUM($J393:R393),(Input!$J$167*(1+rvanilla)^0.5)/A25stdlife))</f>
        <v>0</v>
      </c>
      <c r="T393" s="164">
        <f>IF(A25stdlife="n/a","n/a",IF(T$3&gt;(A25stdlife+$E393),(Input!$J$167*(1+rvanilla)^0.5)-SUM($J393:S393),(Input!$J$167*(1+rvanilla)^0.5)/A25stdlife))</f>
        <v>0</v>
      </c>
      <c r="U393" s="164">
        <f>IF(A25stdlife="n/a","n/a",IF(U$3&gt;(A25stdlife+$E393),(Input!$J$167*(1+rvanilla)^0.5)-SUM($J393:T393),(Input!$J$167*(1+rvanilla)^0.5)/A25stdlife))</f>
        <v>0</v>
      </c>
      <c r="V393" s="164">
        <f>IF(A25stdlife="n/a","n/a",IF(V$3&gt;(A25stdlife+$E393),(Input!$J$167*(1+rvanilla)^0.5)-SUM($J393:U393),(Input!$J$167*(1+rvanilla)^0.5)/A25stdlife))</f>
        <v>0</v>
      </c>
      <c r="W393" s="164">
        <f>IF(A25stdlife="n/a","n/a",IF(W$3&gt;(A25stdlife+$E393),(Input!$J$167*(1+rvanilla)^0.5)-SUM($J393:V393),(Input!$J$167*(1+rvanilla)^0.5)/A25stdlife))</f>
        <v>0</v>
      </c>
      <c r="X393" s="164">
        <f>IF(A25stdlife="n/a","n/a",IF(X$3&gt;(A25stdlife+$E393),(Input!$J$167*(1+rvanilla)^0.5)-SUM($J393:W393),(Input!$J$167*(1+rvanilla)^0.5)/A25stdlife))</f>
        <v>0</v>
      </c>
      <c r="Y393" s="164">
        <f>IF(A25stdlife="n/a","n/a",IF(Y$3&gt;(A25stdlife+$E393),(Input!$J$167*(1+rvanilla)^0.5)-SUM($J393:X393),(Input!$J$167*(1+rvanilla)^0.5)/A25stdlife))</f>
        <v>0</v>
      </c>
      <c r="Z393" s="164">
        <f>IF(A25stdlife="n/a","n/a",IF(Z$3&gt;(A25stdlife+$E393),(Input!$J$167*(1+rvanilla)^0.5)-SUM($J393:Y393),(Input!$J$167*(1+rvanilla)^0.5)/A25stdlife))</f>
        <v>0</v>
      </c>
      <c r="AA393" s="164">
        <f>IF(A25stdlife="n/a","n/a",IF(AA$3&gt;(A25stdlife+$E393),(Input!$J$167*(1+rvanilla)^0.5)-SUM($J393:Z393),(Input!$J$167*(1+rvanilla)^0.5)/A25stdlife))</f>
        <v>0</v>
      </c>
      <c r="AB393" s="164">
        <f>IF(A25stdlife="n/a","n/a",IF(AB$3&gt;(A25stdlife+$E393),(Input!$J$167*(1+rvanilla)^0.5)-SUM($J393:AA393),(Input!$J$167*(1+rvanilla)^0.5)/A25stdlife))</f>
        <v>0</v>
      </c>
      <c r="AC393" s="164">
        <f>IF(A25stdlife="n/a","n/a",IF(AC$3&gt;(A25stdlife+$E393),(Input!$J$167*(1+rvanilla)^0.5)-SUM($J393:AB393),(Input!$J$167*(1+rvanilla)^0.5)/A25stdlife))</f>
        <v>0</v>
      </c>
      <c r="AD393" s="164">
        <f>IF(A25stdlife="n/a","n/a",IF(AD$3&gt;(A25stdlife+$E393),(Input!$J$167*(1+rvanilla)^0.5)-SUM($J393:AC393),(Input!$J$167*(1+rvanilla)^0.5)/A25stdlife))</f>
        <v>0</v>
      </c>
      <c r="AE393" s="164">
        <f>IF(A25stdlife="n/a","n/a",IF(AE$3&gt;(A25stdlife+$E393),(Input!$J$167*(1+rvanilla)^0.5)-SUM($J393:AD393),(Input!$J$167*(1+rvanilla)^0.5)/A25stdlife))</f>
        <v>0</v>
      </c>
      <c r="AF393" s="164">
        <f>IF(A25stdlife="n/a","n/a",IF(AF$3&gt;(A25stdlife+$E393),(Input!$J$167*(1+rvanilla)^0.5)-SUM($J393:AE393),(Input!$J$167*(1+rvanilla)^0.5)/A25stdlife))</f>
        <v>0</v>
      </c>
      <c r="AG393" s="164">
        <f>IF(A25stdlife="n/a","n/a",IF(AG$3&gt;(A25stdlife+$E393),(Input!$J$167*(1+rvanilla)^0.5)-SUM($J393:AF393),(Input!$J$167*(1+rvanilla)^0.5)/A25stdlife))</f>
        <v>0</v>
      </c>
      <c r="AH393" s="164">
        <f>IF(A25stdlife="n/a","n/a",IF(AH$3&gt;(A25stdlife+$E393),(Input!$J$167*(1+rvanilla)^0.5)-SUM($J393:AG393),(Input!$J$167*(1+rvanilla)^0.5)/A25stdlife))</f>
        <v>0</v>
      </c>
      <c r="AI393" s="164">
        <f>IF(A25stdlife="n/a","n/a",IF(AI$3&gt;(A25stdlife+$E393),(Input!$J$167*(1+rvanilla)^0.5)-SUM($J393:AH393),(Input!$J$167*(1+rvanilla)^0.5)/A25stdlife))</f>
        <v>0</v>
      </c>
      <c r="AJ393" s="164">
        <f>IF(A25stdlife="n/a","n/a",IF(AJ$3&gt;(A25stdlife+$E393),(Input!$J$167*(1+rvanilla)^0.5)-SUM($J393:AI393),(Input!$J$167*(1+rvanilla)^0.5)/A25stdlife))</f>
        <v>0</v>
      </c>
      <c r="AK393" s="164">
        <f>IF(A25stdlife="n/a","n/a",IF(AK$3&gt;(A25stdlife+$E393),(Input!$J$167*(1+rvanilla)^0.5)-SUM($J393:AJ393),(Input!$J$167*(1+rvanilla)^0.5)/A25stdlife))</f>
        <v>0</v>
      </c>
      <c r="AL393" s="164">
        <f>IF(A25stdlife="n/a","n/a",IF(AL$3&gt;(A25stdlife+$E393),(Input!$J$167*(1+rvanilla)^0.5)-SUM($J393:AK393),(Input!$J$167*(1+rvanilla)^0.5)/A25stdlife))</f>
        <v>0</v>
      </c>
      <c r="AM393" s="164">
        <f>IF(A25stdlife="n/a","n/a",IF(AM$3&gt;(A25stdlife+$E393),(Input!$J$167*(1+rvanilla)^0.5)-SUM($J393:AL393),(Input!$J$167*(1+rvanilla)^0.5)/A25stdlife))</f>
        <v>0</v>
      </c>
      <c r="AN393" s="164">
        <f>IF(A25stdlife="n/a","n/a",IF(AN$3&gt;(A25stdlife+$E393),(Input!$J$167*(1+rvanilla)^0.5)-SUM($J393:AM393),(Input!$J$167*(1+rvanilla)^0.5)/A25stdlife))</f>
        <v>0</v>
      </c>
      <c r="AO393" s="164">
        <f>IF(A25stdlife="n/a","n/a",IF(AO$3&gt;(A25stdlife+$E393),(Input!$J$167*(1+rvanilla)^0.5)-SUM($J393:AN393),(Input!$J$167*(1+rvanilla)^0.5)/A25stdlife))</f>
        <v>0</v>
      </c>
      <c r="AP393" s="164">
        <f>IF(A25stdlife="n/a","n/a",IF(AP$3&gt;(A25stdlife+$E393),(Input!$J$167*(1+rvanilla)^0.5)-SUM($J393:AO393),(Input!$J$167*(1+rvanilla)^0.5)/A25stdlife))</f>
        <v>0</v>
      </c>
      <c r="AQ393" s="164">
        <f>IF(A25stdlife="n/a","n/a",IF(AQ$3&gt;(A25stdlife+$E393),(Input!$J$167*(1+rvanilla)^0.5)-SUM($J393:AP393),(Input!$J$167*(1+rvanilla)^0.5)/A25stdlife))</f>
        <v>0</v>
      </c>
      <c r="AR393" s="164">
        <f>IF(A25stdlife="n/a","n/a",IF(AR$3&gt;(A25stdlife+$E393),(Input!$J$167*(1+rvanilla)^0.5)-SUM($J393:AQ393),(Input!$J$167*(1+rvanilla)^0.5)/A25stdlife))</f>
        <v>0</v>
      </c>
      <c r="AS393" s="164">
        <f>IF(A25stdlife="n/a","n/a",IF(AS$3&gt;(A25stdlife+$E393),(Input!$J$167*(1+rvanilla)^0.5)-SUM($J393:AR393),(Input!$J$167*(1+rvanilla)^0.5)/A25stdlife))</f>
        <v>0</v>
      </c>
      <c r="AT393" s="164">
        <f>IF(A25stdlife="n/a","n/a",IF(AT$3&gt;(A25stdlife+$E393),(Input!$J$167*(1+rvanilla)^0.5)-SUM($J393:AS393),(Input!$J$167*(1+rvanilla)^0.5)/A25stdlife))</f>
        <v>0</v>
      </c>
      <c r="AU393" s="164">
        <f>IF(A25stdlife="n/a","n/a",IF(AU$3&gt;(A25stdlife+$E393),(Input!$J$167*(1+rvanilla)^0.5)-SUM($J393:AT393),(Input!$J$167*(1+rvanilla)^0.5)/A25stdlife))</f>
        <v>0</v>
      </c>
      <c r="AV393" s="164">
        <f>IF(A25stdlife="n/a","n/a",IF(AV$3&gt;(A25stdlife+$E393),(Input!$J$167*(1+rvanilla)^0.5)-SUM($J393:AU393),(Input!$J$167*(1+rvanilla)^0.5)/A25stdlife))</f>
        <v>0</v>
      </c>
      <c r="AW393" s="164">
        <f>IF(A25stdlife="n/a","n/a",IF(AW$3&gt;(A25stdlife+$E393),(Input!$J$167*(1+rvanilla)^0.5)-SUM($J393:AV393),(Input!$J$167*(1+rvanilla)^0.5)/A25stdlife))</f>
        <v>0</v>
      </c>
      <c r="AX393" s="164">
        <f>IF(A25stdlife="n/a","n/a",IF(AX$3&gt;(A25stdlife+$E393),(Input!$J$167*(1+rvanilla)^0.5)-SUM($J393:AW393),(Input!$J$167*(1+rvanilla)^0.5)/A25stdlife))</f>
        <v>0</v>
      </c>
      <c r="AY393" s="164">
        <f>IF(A25stdlife="n/a","n/a",IF(AY$3&gt;(A25stdlife+$E393),(Input!$J$167*(1+rvanilla)^0.5)-SUM($J393:AX393),(Input!$J$167*(1+rvanilla)^0.5)/A25stdlife))</f>
        <v>0</v>
      </c>
      <c r="AZ393" s="164">
        <f>IF(A25stdlife="n/a","n/a",IF(AZ$3&gt;(A25stdlife+$E393),(Input!$J$167*(1+rvanilla)^0.5)-SUM($J393:AY393),(Input!$J$167*(1+rvanilla)^0.5)/A25stdlife))</f>
        <v>0</v>
      </c>
      <c r="BA393" s="164">
        <f>IF(A25stdlife="n/a","n/a",IF(BA$3&gt;(A25stdlife+$E393),(Input!$J$167*(1+rvanilla)^0.5)-SUM($J393:AZ393),(Input!$J$167*(1+rvanilla)^0.5)/A25stdlife))</f>
        <v>0</v>
      </c>
      <c r="BB393" s="164">
        <f>IF(A25stdlife="n/a","n/a",IF(BB$3&gt;(A25stdlife+$E393),(Input!$J$167*(1+rvanilla)^0.5)-SUM($J393:BA393),(Input!$J$167*(1+rvanilla)^0.5)/A25stdlife))</f>
        <v>0</v>
      </c>
      <c r="BC393" s="164">
        <f>IF(A25stdlife="n/a","n/a",IF(BC$3&gt;(A25stdlife+$E393),(Input!$J$167*(1+rvanilla)^0.5)-SUM($J393:BB393),(Input!$J$167*(1+rvanilla)^0.5)/A25stdlife))</f>
        <v>0</v>
      </c>
      <c r="BD393" s="164">
        <f>IF(A25stdlife="n/a","n/a",IF(BD$3&gt;(A25stdlife+$E393),(Input!$J$167*(1+rvanilla)^0.5)-SUM($J393:BC393),(Input!$J$167*(1+rvanilla)^0.5)/A25stdlife))</f>
        <v>0</v>
      </c>
      <c r="BE393" s="164">
        <f>IF(A25stdlife="n/a","n/a",IF(BE$3&gt;(A25stdlife+$E393),(Input!$J$167*(1+rvanilla)^0.5)-SUM($J393:BD393),(Input!$J$167*(1+rvanilla)^0.5)/A25stdlife))</f>
        <v>0</v>
      </c>
      <c r="BF393" s="164">
        <f>IF(A25stdlife="n/a","n/a",IF(BF$3&gt;(A25stdlife+$E393),(Input!$J$167*(1+rvanilla)^0.5)-SUM($J393:BE393),(Input!$J$167*(1+rvanilla)^0.5)/A25stdlife))</f>
        <v>0</v>
      </c>
      <c r="BG393" s="164">
        <f>IF(A25stdlife="n/a","n/a",IF(BG$3&gt;(A25stdlife+$E393),(Input!$J$167*(1+rvanilla)^0.5)-SUM($J393:BF393),(Input!$J$167*(1+rvanilla)^0.5)/A25stdlife))</f>
        <v>0</v>
      </c>
      <c r="BH393" s="164">
        <f>IF(A25stdlife="n/a","n/a",IF(BH$3&gt;(A25stdlife+$E393),(Input!$J$167*(1+rvanilla)^0.5)-SUM($J393:BG393),(Input!$J$167*(1+rvanilla)^0.5)/A25stdlife))</f>
        <v>0</v>
      </c>
      <c r="BI393" s="164">
        <f>IF(A25stdlife="n/a","n/a",IF(BI$3&gt;(A25stdlife+$E393),(Input!$J$167*(1+rvanilla)^0.5)-SUM($J393:BH393),(Input!$J$167*(1+rvanilla)^0.5)/A25stdlife))</f>
        <v>0</v>
      </c>
      <c r="BJ393" s="18"/>
      <c r="BK393" s="18"/>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idden="1" outlineLevel="2">
      <c r="A394" s="18"/>
      <c r="B394" s="18"/>
      <c r="C394" s="36"/>
      <c r="D394" s="479"/>
      <c r="E394" s="283">
        <v>5</v>
      </c>
      <c r="F394" s="38"/>
      <c r="G394" s="391"/>
      <c r="H394" s="308"/>
      <c r="I394" s="308"/>
      <c r="J394" s="308"/>
      <c r="K394" s="307"/>
      <c r="L394" s="164">
        <f>IF(A25stdlife="n/a","n/a",IF(L$3&gt;(A25stdlife+$E394),(Input!$K$167*(1+rvanilla)^0.5)-SUM($K394:K394),(Input!$K$167*(1+rvanilla)^0.5)/A25stdlife))</f>
        <v>0</v>
      </c>
      <c r="M394" s="164">
        <f>IF(A25stdlife="n/a","n/a",IF(M$3&gt;(A25stdlife+$E394),(Input!$K$167*(1+rvanilla)^0.5)-SUM($K394:L394),(Input!$K$167*(1+rvanilla)^0.5)/A25stdlife))</f>
        <v>0</v>
      </c>
      <c r="N394" s="164">
        <f>IF(A25stdlife="n/a","n/a",IF(N$3&gt;(A25stdlife+$E394),(Input!$K$167*(1+rvanilla)^0.5)-SUM($K394:M394),(Input!$K$167*(1+rvanilla)^0.5)/A25stdlife))</f>
        <v>0</v>
      </c>
      <c r="O394" s="164">
        <f>IF(A25stdlife="n/a","n/a",IF(O$3&gt;(A25stdlife+$E394),(Input!$K$167*(1+rvanilla)^0.5)-SUM($K394:N394),(Input!$K$167*(1+rvanilla)^0.5)/A25stdlife))</f>
        <v>0</v>
      </c>
      <c r="P394" s="164">
        <f>IF(A25stdlife="n/a","n/a",IF(P$3&gt;(A25stdlife+$E394),(Input!$K$167*(1+rvanilla)^0.5)-SUM($K394:O394),(Input!$K$167*(1+rvanilla)^0.5)/A25stdlife))</f>
        <v>0</v>
      </c>
      <c r="Q394" s="164">
        <f>IF(A25stdlife="n/a","n/a",IF(Q$3&gt;(A25stdlife+$E394),(Input!$K$167*(1+rvanilla)^0.5)-SUM($K394:P394),(Input!$K$167*(1+rvanilla)^0.5)/A25stdlife))</f>
        <v>0</v>
      </c>
      <c r="R394" s="164">
        <f>IF(A25stdlife="n/a","n/a",IF(R$3&gt;(A25stdlife+$E394),(Input!$K$167*(1+rvanilla)^0.5)-SUM($K394:Q394),(Input!$K$167*(1+rvanilla)^0.5)/A25stdlife))</f>
        <v>0</v>
      </c>
      <c r="S394" s="164">
        <f>IF(A25stdlife="n/a","n/a",IF(S$3&gt;(A25stdlife+$E394),(Input!$K$167*(1+rvanilla)^0.5)-SUM($K394:R394),(Input!$K$167*(1+rvanilla)^0.5)/A25stdlife))</f>
        <v>0</v>
      </c>
      <c r="T394" s="164">
        <f>IF(A25stdlife="n/a","n/a",IF(T$3&gt;(A25stdlife+$E394),(Input!$K$167*(1+rvanilla)^0.5)-SUM($K394:S394),(Input!$K$167*(1+rvanilla)^0.5)/A25stdlife))</f>
        <v>0</v>
      </c>
      <c r="U394" s="164">
        <f>IF(A25stdlife="n/a","n/a",IF(U$3&gt;(A25stdlife+$E394),(Input!$K$167*(1+rvanilla)^0.5)-SUM($K394:T394),(Input!$K$167*(1+rvanilla)^0.5)/A25stdlife))</f>
        <v>0</v>
      </c>
      <c r="V394" s="164">
        <f>IF(A25stdlife="n/a","n/a",IF(V$3&gt;(A25stdlife+$E394),(Input!$K$167*(1+rvanilla)^0.5)-SUM($K394:U394),(Input!$K$167*(1+rvanilla)^0.5)/A25stdlife))</f>
        <v>0</v>
      </c>
      <c r="W394" s="164">
        <f>IF(A25stdlife="n/a","n/a",IF(W$3&gt;(A25stdlife+$E394),(Input!$K$167*(1+rvanilla)^0.5)-SUM($K394:V394),(Input!$K$167*(1+rvanilla)^0.5)/A25stdlife))</f>
        <v>0</v>
      </c>
      <c r="X394" s="164">
        <f>IF(A25stdlife="n/a","n/a",IF(X$3&gt;(A25stdlife+$E394),(Input!$K$167*(1+rvanilla)^0.5)-SUM($K394:W394),(Input!$K$167*(1+rvanilla)^0.5)/A25stdlife))</f>
        <v>0</v>
      </c>
      <c r="Y394" s="164">
        <f>IF(A25stdlife="n/a","n/a",IF(Y$3&gt;(A25stdlife+$E394),(Input!$K$167*(1+rvanilla)^0.5)-SUM($K394:X394),(Input!$K$167*(1+rvanilla)^0.5)/A25stdlife))</f>
        <v>0</v>
      </c>
      <c r="Z394" s="164">
        <f>IF(A25stdlife="n/a","n/a",IF(Z$3&gt;(A25stdlife+$E394),(Input!$K$167*(1+rvanilla)^0.5)-SUM($K394:Y394),(Input!$K$167*(1+rvanilla)^0.5)/A25stdlife))</f>
        <v>0</v>
      </c>
      <c r="AA394" s="164">
        <f>IF(A25stdlife="n/a","n/a",IF(AA$3&gt;(A25stdlife+$E394),(Input!$K$167*(1+rvanilla)^0.5)-SUM($K394:Z394),(Input!$K$167*(1+rvanilla)^0.5)/A25stdlife))</f>
        <v>0</v>
      </c>
      <c r="AB394" s="164">
        <f>IF(A25stdlife="n/a","n/a",IF(AB$3&gt;(A25stdlife+$E394),(Input!$K$167*(1+rvanilla)^0.5)-SUM($K394:AA394),(Input!$K$167*(1+rvanilla)^0.5)/A25stdlife))</f>
        <v>0</v>
      </c>
      <c r="AC394" s="164">
        <f>IF(A25stdlife="n/a","n/a",IF(AC$3&gt;(A25stdlife+$E394),(Input!$K$167*(1+rvanilla)^0.5)-SUM($K394:AB394),(Input!$K$167*(1+rvanilla)^0.5)/A25stdlife))</f>
        <v>0</v>
      </c>
      <c r="AD394" s="164">
        <f>IF(A25stdlife="n/a","n/a",IF(AD$3&gt;(A25stdlife+$E394),(Input!$K$167*(1+rvanilla)^0.5)-SUM($K394:AC394),(Input!$K$167*(1+rvanilla)^0.5)/A25stdlife))</f>
        <v>0</v>
      </c>
      <c r="AE394" s="164">
        <f>IF(A25stdlife="n/a","n/a",IF(AE$3&gt;(A25stdlife+$E394),(Input!$K$167*(1+rvanilla)^0.5)-SUM($K394:AD394),(Input!$K$167*(1+rvanilla)^0.5)/A25stdlife))</f>
        <v>0</v>
      </c>
      <c r="AF394" s="164">
        <f>IF(A25stdlife="n/a","n/a",IF(AF$3&gt;(A25stdlife+$E394),(Input!$K$167*(1+rvanilla)^0.5)-SUM($K394:AE394),(Input!$K$167*(1+rvanilla)^0.5)/A25stdlife))</f>
        <v>0</v>
      </c>
      <c r="AG394" s="164">
        <f>IF(A25stdlife="n/a","n/a",IF(AG$3&gt;(A25stdlife+$E394),(Input!$K$167*(1+rvanilla)^0.5)-SUM($K394:AF394),(Input!$K$167*(1+rvanilla)^0.5)/A25stdlife))</f>
        <v>0</v>
      </c>
      <c r="AH394" s="164">
        <f>IF(A25stdlife="n/a","n/a",IF(AH$3&gt;(A25stdlife+$E394),(Input!$K$167*(1+rvanilla)^0.5)-SUM($K394:AG394),(Input!$K$167*(1+rvanilla)^0.5)/A25stdlife))</f>
        <v>0</v>
      </c>
      <c r="AI394" s="164">
        <f>IF(A25stdlife="n/a","n/a",IF(AI$3&gt;(A25stdlife+$E394),(Input!$K$167*(1+rvanilla)^0.5)-SUM($K394:AH394),(Input!$K$167*(1+rvanilla)^0.5)/A25stdlife))</f>
        <v>0</v>
      </c>
      <c r="AJ394" s="164">
        <f>IF(A25stdlife="n/a","n/a",IF(AJ$3&gt;(A25stdlife+$E394),(Input!$K$167*(1+rvanilla)^0.5)-SUM($K394:AI394),(Input!$K$167*(1+rvanilla)^0.5)/A25stdlife))</f>
        <v>0</v>
      </c>
      <c r="AK394" s="164">
        <f>IF(A25stdlife="n/a","n/a",IF(AK$3&gt;(A25stdlife+$E394),(Input!$K$167*(1+rvanilla)^0.5)-SUM($K394:AJ394),(Input!$K$167*(1+rvanilla)^0.5)/A25stdlife))</f>
        <v>0</v>
      </c>
      <c r="AL394" s="164">
        <f>IF(A25stdlife="n/a","n/a",IF(AL$3&gt;(A25stdlife+$E394),(Input!$K$167*(1+rvanilla)^0.5)-SUM($K394:AK394),(Input!$K$167*(1+rvanilla)^0.5)/A25stdlife))</f>
        <v>0</v>
      </c>
      <c r="AM394" s="164">
        <f>IF(A25stdlife="n/a","n/a",IF(AM$3&gt;(A25stdlife+$E394),(Input!$K$167*(1+rvanilla)^0.5)-SUM($K394:AL394),(Input!$K$167*(1+rvanilla)^0.5)/A25stdlife))</f>
        <v>0</v>
      </c>
      <c r="AN394" s="164">
        <f>IF(A25stdlife="n/a","n/a",IF(AN$3&gt;(A25stdlife+$E394),(Input!$K$167*(1+rvanilla)^0.5)-SUM($K394:AM394),(Input!$K$167*(1+rvanilla)^0.5)/A25stdlife))</f>
        <v>0</v>
      </c>
      <c r="AO394" s="164">
        <f>IF(A25stdlife="n/a","n/a",IF(AO$3&gt;(A25stdlife+$E394),(Input!$K$167*(1+rvanilla)^0.5)-SUM($K394:AN394),(Input!$K$167*(1+rvanilla)^0.5)/A25stdlife))</f>
        <v>0</v>
      </c>
      <c r="AP394" s="164">
        <f>IF(A25stdlife="n/a","n/a",IF(AP$3&gt;(A25stdlife+$E394),(Input!$K$167*(1+rvanilla)^0.5)-SUM($K394:AO394),(Input!$K$167*(1+rvanilla)^0.5)/A25stdlife))</f>
        <v>0</v>
      </c>
      <c r="AQ394" s="164">
        <f>IF(A25stdlife="n/a","n/a",IF(AQ$3&gt;(A25stdlife+$E394),(Input!$K$167*(1+rvanilla)^0.5)-SUM($K394:AP394),(Input!$K$167*(1+rvanilla)^0.5)/A25stdlife))</f>
        <v>0</v>
      </c>
      <c r="AR394" s="164">
        <f>IF(A25stdlife="n/a","n/a",IF(AR$3&gt;(A25stdlife+$E394),(Input!$K$167*(1+rvanilla)^0.5)-SUM($K394:AQ394),(Input!$K$167*(1+rvanilla)^0.5)/A25stdlife))</f>
        <v>0</v>
      </c>
      <c r="AS394" s="164">
        <f>IF(A25stdlife="n/a","n/a",IF(AS$3&gt;(A25stdlife+$E394),(Input!$K$167*(1+rvanilla)^0.5)-SUM($K394:AR394),(Input!$K$167*(1+rvanilla)^0.5)/A25stdlife))</f>
        <v>0</v>
      </c>
      <c r="AT394" s="164">
        <f>IF(A25stdlife="n/a","n/a",IF(AT$3&gt;(A25stdlife+$E394),(Input!$K$167*(1+rvanilla)^0.5)-SUM($K394:AS394),(Input!$K$167*(1+rvanilla)^0.5)/A25stdlife))</f>
        <v>0</v>
      </c>
      <c r="AU394" s="164">
        <f>IF(A25stdlife="n/a","n/a",IF(AU$3&gt;(A25stdlife+$E394),(Input!$K$167*(1+rvanilla)^0.5)-SUM($K394:AT394),(Input!$K$167*(1+rvanilla)^0.5)/A25stdlife))</f>
        <v>0</v>
      </c>
      <c r="AV394" s="164">
        <f>IF(A25stdlife="n/a","n/a",IF(AV$3&gt;(A25stdlife+$E394),(Input!$K$167*(1+rvanilla)^0.5)-SUM($K394:AU394),(Input!$K$167*(1+rvanilla)^0.5)/A25stdlife))</f>
        <v>0</v>
      </c>
      <c r="AW394" s="164">
        <f>IF(A25stdlife="n/a","n/a",IF(AW$3&gt;(A25stdlife+$E394),(Input!$K$167*(1+rvanilla)^0.5)-SUM($K394:AV394),(Input!$K$167*(1+rvanilla)^0.5)/A25stdlife))</f>
        <v>0</v>
      </c>
      <c r="AX394" s="164">
        <f>IF(A25stdlife="n/a","n/a",IF(AX$3&gt;(A25stdlife+$E394),(Input!$K$167*(1+rvanilla)^0.5)-SUM($K394:AW394),(Input!$K$167*(1+rvanilla)^0.5)/A25stdlife))</f>
        <v>0</v>
      </c>
      <c r="AY394" s="164">
        <f>IF(A25stdlife="n/a","n/a",IF(AY$3&gt;(A25stdlife+$E394),(Input!$K$167*(1+rvanilla)^0.5)-SUM($K394:AX394),(Input!$K$167*(1+rvanilla)^0.5)/A25stdlife))</f>
        <v>0</v>
      </c>
      <c r="AZ394" s="164">
        <f>IF(A25stdlife="n/a","n/a",IF(AZ$3&gt;(A25stdlife+$E394),(Input!$K$167*(1+rvanilla)^0.5)-SUM($K394:AY394),(Input!$K$167*(1+rvanilla)^0.5)/A25stdlife))</f>
        <v>0</v>
      </c>
      <c r="BA394" s="164">
        <f>IF(A25stdlife="n/a","n/a",IF(BA$3&gt;(A25stdlife+$E394),(Input!$K$167*(1+rvanilla)^0.5)-SUM($K394:AZ394),(Input!$K$167*(1+rvanilla)^0.5)/A25stdlife))</f>
        <v>0</v>
      </c>
      <c r="BB394" s="164">
        <f>IF(A25stdlife="n/a","n/a",IF(BB$3&gt;(A25stdlife+$E394),(Input!$K$167*(1+rvanilla)^0.5)-SUM($K394:BA394),(Input!$K$167*(1+rvanilla)^0.5)/A25stdlife))</f>
        <v>0</v>
      </c>
      <c r="BC394" s="164">
        <f>IF(A25stdlife="n/a","n/a",IF(BC$3&gt;(A25stdlife+$E394),(Input!$K$167*(1+rvanilla)^0.5)-SUM($K394:BB394),(Input!$K$167*(1+rvanilla)^0.5)/A25stdlife))</f>
        <v>0</v>
      </c>
      <c r="BD394" s="164">
        <f>IF(A25stdlife="n/a","n/a",IF(BD$3&gt;(A25stdlife+$E394),(Input!$K$167*(1+rvanilla)^0.5)-SUM($K394:BC394),(Input!$K$167*(1+rvanilla)^0.5)/A25stdlife))</f>
        <v>0</v>
      </c>
      <c r="BE394" s="164">
        <f>IF(A25stdlife="n/a","n/a",IF(BE$3&gt;(A25stdlife+$E394),(Input!$K$167*(1+rvanilla)^0.5)-SUM($K394:BD394),(Input!$K$167*(1+rvanilla)^0.5)/A25stdlife))</f>
        <v>0</v>
      </c>
      <c r="BF394" s="164">
        <f>IF(A25stdlife="n/a","n/a",IF(BF$3&gt;(A25stdlife+$E394),(Input!$K$167*(1+rvanilla)^0.5)-SUM($K394:BE394),(Input!$K$167*(1+rvanilla)^0.5)/A25stdlife))</f>
        <v>0</v>
      </c>
      <c r="BG394" s="164">
        <f>IF(A25stdlife="n/a","n/a",IF(BG$3&gt;(A25stdlife+$E394),(Input!$K$167*(1+rvanilla)^0.5)-SUM($K394:BF394),(Input!$K$167*(1+rvanilla)^0.5)/A25stdlife))</f>
        <v>0</v>
      </c>
      <c r="BH394" s="164">
        <f>IF(A25stdlife="n/a","n/a",IF(BH$3&gt;(A25stdlife+$E394),(Input!$K$167*(1+rvanilla)^0.5)-SUM($K394:BG394),(Input!$K$167*(1+rvanilla)^0.5)/A25stdlife))</f>
        <v>0</v>
      </c>
      <c r="BI394" s="164">
        <f>IF(A25stdlife="n/a","n/a",IF(BI$3&gt;(A25stdlife+$E394),(Input!$K$167*(1+rvanilla)^0.5)-SUM($K394:BH394),(Input!$K$167*(1+rvanilla)^0.5)/A25stdlife))</f>
        <v>0</v>
      </c>
      <c r="BJ394" s="18"/>
      <c r="BK394" s="18"/>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idden="1" outlineLevel="2">
      <c r="A395" s="18"/>
      <c r="B395" s="18"/>
      <c r="C395" s="36"/>
      <c r="D395" s="479"/>
      <c r="E395" s="283">
        <v>6</v>
      </c>
      <c r="F395" s="38"/>
      <c r="G395" s="391"/>
      <c r="H395" s="308"/>
      <c r="I395" s="308"/>
      <c r="J395" s="308"/>
      <c r="K395" s="308"/>
      <c r="L395" s="307"/>
      <c r="M395" s="164">
        <f>IF(A25stdlife="n/a","n/a",IF(M$3&gt;(A25stdlife+$E395),(Input!$L$167*(1+rvanilla)^0.5)-SUM($L395:L395),(Input!$L$167*(1+rvanilla)^0.5)/A25stdlife))</f>
        <v>0</v>
      </c>
      <c r="N395" s="164">
        <f>IF(A25stdlife="n/a","n/a",IF(N$3&gt;(A25stdlife+$E395),(Input!$L$167*(1+rvanilla)^0.5)-SUM($L395:M395),(Input!$L$167*(1+rvanilla)^0.5)/A25stdlife))</f>
        <v>0</v>
      </c>
      <c r="O395" s="164">
        <f>IF(A25stdlife="n/a","n/a",IF(O$3&gt;(A25stdlife+$E395),(Input!$L$167*(1+rvanilla)^0.5)-SUM($L395:N395),(Input!$L$167*(1+rvanilla)^0.5)/A25stdlife))</f>
        <v>0</v>
      </c>
      <c r="P395" s="164">
        <f>IF(A25stdlife="n/a","n/a",IF(P$3&gt;(A25stdlife+$E395),(Input!$L$167*(1+rvanilla)^0.5)-SUM($L395:O395),(Input!$L$167*(1+rvanilla)^0.5)/A25stdlife))</f>
        <v>0</v>
      </c>
      <c r="Q395" s="164">
        <f>IF(A25stdlife="n/a","n/a",IF(Q$3&gt;(A25stdlife+$E395),(Input!$L$167*(1+rvanilla)^0.5)-SUM($L395:P395),(Input!$L$167*(1+rvanilla)^0.5)/A25stdlife))</f>
        <v>0</v>
      </c>
      <c r="R395" s="164">
        <f>IF(A25stdlife="n/a","n/a",IF(R$3&gt;(A25stdlife+$E395),(Input!$L$167*(1+rvanilla)^0.5)-SUM($L395:Q395),(Input!$L$167*(1+rvanilla)^0.5)/A25stdlife))</f>
        <v>0</v>
      </c>
      <c r="S395" s="164">
        <f>IF(A25stdlife="n/a","n/a",IF(S$3&gt;(A25stdlife+$E395),(Input!$L$167*(1+rvanilla)^0.5)-SUM($L395:R395),(Input!$L$167*(1+rvanilla)^0.5)/A25stdlife))</f>
        <v>0</v>
      </c>
      <c r="T395" s="164">
        <f>IF(A25stdlife="n/a","n/a",IF(T$3&gt;(A25stdlife+$E395),(Input!$L$167*(1+rvanilla)^0.5)-SUM($L395:S395),(Input!$L$167*(1+rvanilla)^0.5)/A25stdlife))</f>
        <v>0</v>
      </c>
      <c r="U395" s="164">
        <f>IF(A25stdlife="n/a","n/a",IF(U$3&gt;(A25stdlife+$E395),(Input!$L$167*(1+rvanilla)^0.5)-SUM($L395:T395),(Input!$L$167*(1+rvanilla)^0.5)/A25stdlife))</f>
        <v>0</v>
      </c>
      <c r="V395" s="164">
        <f>IF(A25stdlife="n/a","n/a",IF(V$3&gt;(A25stdlife+$E395),(Input!$L$167*(1+rvanilla)^0.5)-SUM($L395:U395),(Input!$L$167*(1+rvanilla)^0.5)/A25stdlife))</f>
        <v>0</v>
      </c>
      <c r="W395" s="164">
        <f>IF(A25stdlife="n/a","n/a",IF(W$3&gt;(A25stdlife+$E395),(Input!$L$167*(1+rvanilla)^0.5)-SUM($L395:V395),(Input!$L$167*(1+rvanilla)^0.5)/A25stdlife))</f>
        <v>0</v>
      </c>
      <c r="X395" s="164">
        <f>IF(A25stdlife="n/a","n/a",IF(X$3&gt;(A25stdlife+$E395),(Input!$L$167*(1+rvanilla)^0.5)-SUM($L395:W395),(Input!$L$167*(1+rvanilla)^0.5)/A25stdlife))</f>
        <v>0</v>
      </c>
      <c r="Y395" s="164">
        <f>IF(A25stdlife="n/a","n/a",IF(Y$3&gt;(A25stdlife+$E395),(Input!$L$167*(1+rvanilla)^0.5)-SUM($L395:X395),(Input!$L$167*(1+rvanilla)^0.5)/A25stdlife))</f>
        <v>0</v>
      </c>
      <c r="Z395" s="164">
        <f>IF(A25stdlife="n/a","n/a",IF(Z$3&gt;(A25stdlife+$E395),(Input!$L$167*(1+rvanilla)^0.5)-SUM($L395:Y395),(Input!$L$167*(1+rvanilla)^0.5)/A25stdlife))</f>
        <v>0</v>
      </c>
      <c r="AA395" s="164">
        <f>IF(A25stdlife="n/a","n/a",IF(AA$3&gt;(A25stdlife+$E395),(Input!$L$167*(1+rvanilla)^0.5)-SUM($L395:Z395),(Input!$L$167*(1+rvanilla)^0.5)/A25stdlife))</f>
        <v>0</v>
      </c>
      <c r="AB395" s="164">
        <f>IF(A25stdlife="n/a","n/a",IF(AB$3&gt;(A25stdlife+$E395),(Input!$L$167*(1+rvanilla)^0.5)-SUM($L395:AA395),(Input!$L$167*(1+rvanilla)^0.5)/A25stdlife))</f>
        <v>0</v>
      </c>
      <c r="AC395" s="164">
        <f>IF(A25stdlife="n/a","n/a",IF(AC$3&gt;(A25stdlife+$E395),(Input!$L$167*(1+rvanilla)^0.5)-SUM($L395:AB395),(Input!$L$167*(1+rvanilla)^0.5)/A25stdlife))</f>
        <v>0</v>
      </c>
      <c r="AD395" s="164">
        <f>IF(A25stdlife="n/a","n/a",IF(AD$3&gt;(A25stdlife+$E395),(Input!$L$167*(1+rvanilla)^0.5)-SUM($L395:AC395),(Input!$L$167*(1+rvanilla)^0.5)/A25stdlife))</f>
        <v>0</v>
      </c>
      <c r="AE395" s="164">
        <f>IF(A25stdlife="n/a","n/a",IF(AE$3&gt;(A25stdlife+$E395),(Input!$L$167*(1+rvanilla)^0.5)-SUM($L395:AD395),(Input!$L$167*(1+rvanilla)^0.5)/A25stdlife))</f>
        <v>0</v>
      </c>
      <c r="AF395" s="164">
        <f>IF(A25stdlife="n/a","n/a",IF(AF$3&gt;(A25stdlife+$E395),(Input!$L$167*(1+rvanilla)^0.5)-SUM($L395:AE395),(Input!$L$167*(1+rvanilla)^0.5)/A25stdlife))</f>
        <v>0</v>
      </c>
      <c r="AG395" s="164">
        <f>IF(A25stdlife="n/a","n/a",IF(AG$3&gt;(A25stdlife+$E395),(Input!$L$167*(1+rvanilla)^0.5)-SUM($L395:AF395),(Input!$L$167*(1+rvanilla)^0.5)/A25stdlife))</f>
        <v>0</v>
      </c>
      <c r="AH395" s="164">
        <f>IF(A25stdlife="n/a","n/a",IF(AH$3&gt;(A25stdlife+$E395),(Input!$L$167*(1+rvanilla)^0.5)-SUM($L395:AG395),(Input!$L$167*(1+rvanilla)^0.5)/A25stdlife))</f>
        <v>0</v>
      </c>
      <c r="AI395" s="164">
        <f>IF(A25stdlife="n/a","n/a",IF(AI$3&gt;(A25stdlife+$E395),(Input!$L$167*(1+rvanilla)^0.5)-SUM($L395:AH395),(Input!$L$167*(1+rvanilla)^0.5)/A25stdlife))</f>
        <v>0</v>
      </c>
      <c r="AJ395" s="164">
        <f>IF(A25stdlife="n/a","n/a",IF(AJ$3&gt;(A25stdlife+$E395),(Input!$L$167*(1+rvanilla)^0.5)-SUM($L395:AI395),(Input!$L$167*(1+rvanilla)^0.5)/A25stdlife))</f>
        <v>0</v>
      </c>
      <c r="AK395" s="164">
        <f>IF(A25stdlife="n/a","n/a",IF(AK$3&gt;(A25stdlife+$E395),(Input!$L$167*(1+rvanilla)^0.5)-SUM($L395:AJ395),(Input!$L$167*(1+rvanilla)^0.5)/A25stdlife))</f>
        <v>0</v>
      </c>
      <c r="AL395" s="164">
        <f>IF(A25stdlife="n/a","n/a",IF(AL$3&gt;(A25stdlife+$E395),(Input!$L$167*(1+rvanilla)^0.5)-SUM($L395:AK395),(Input!$L$167*(1+rvanilla)^0.5)/A25stdlife))</f>
        <v>0</v>
      </c>
      <c r="AM395" s="164">
        <f>IF(A25stdlife="n/a","n/a",IF(AM$3&gt;(A25stdlife+$E395),(Input!$L$167*(1+rvanilla)^0.5)-SUM($L395:AL395),(Input!$L$167*(1+rvanilla)^0.5)/A25stdlife))</f>
        <v>0</v>
      </c>
      <c r="AN395" s="164">
        <f>IF(A25stdlife="n/a","n/a",IF(AN$3&gt;(A25stdlife+$E395),(Input!$L$167*(1+rvanilla)^0.5)-SUM($L395:AM395),(Input!$L$167*(1+rvanilla)^0.5)/A25stdlife))</f>
        <v>0</v>
      </c>
      <c r="AO395" s="164">
        <f>IF(A25stdlife="n/a","n/a",IF(AO$3&gt;(A25stdlife+$E395),(Input!$L$167*(1+rvanilla)^0.5)-SUM($L395:AN395),(Input!$L$167*(1+rvanilla)^0.5)/A25stdlife))</f>
        <v>0</v>
      </c>
      <c r="AP395" s="164">
        <f>IF(A25stdlife="n/a","n/a",IF(AP$3&gt;(A25stdlife+$E395),(Input!$L$167*(1+rvanilla)^0.5)-SUM($L395:AO395),(Input!$L$167*(1+rvanilla)^0.5)/A25stdlife))</f>
        <v>0</v>
      </c>
      <c r="AQ395" s="164">
        <f>IF(A25stdlife="n/a","n/a",IF(AQ$3&gt;(A25stdlife+$E395),(Input!$L$167*(1+rvanilla)^0.5)-SUM($L395:AP395),(Input!$L$167*(1+rvanilla)^0.5)/A25stdlife))</f>
        <v>0</v>
      </c>
      <c r="AR395" s="164">
        <f>IF(A25stdlife="n/a","n/a",IF(AR$3&gt;(A25stdlife+$E395),(Input!$L$167*(1+rvanilla)^0.5)-SUM($L395:AQ395),(Input!$L$167*(1+rvanilla)^0.5)/A25stdlife))</f>
        <v>0</v>
      </c>
      <c r="AS395" s="164">
        <f>IF(A25stdlife="n/a","n/a",IF(AS$3&gt;(A25stdlife+$E395),(Input!$L$167*(1+rvanilla)^0.5)-SUM($L395:AR395),(Input!$L$167*(1+rvanilla)^0.5)/A25stdlife))</f>
        <v>0</v>
      </c>
      <c r="AT395" s="164">
        <f>IF(A25stdlife="n/a","n/a",IF(AT$3&gt;(A25stdlife+$E395),(Input!$L$167*(1+rvanilla)^0.5)-SUM($L395:AS395),(Input!$L$167*(1+rvanilla)^0.5)/A25stdlife))</f>
        <v>0</v>
      </c>
      <c r="AU395" s="164">
        <f>IF(A25stdlife="n/a","n/a",IF(AU$3&gt;(A25stdlife+$E395),(Input!$L$167*(1+rvanilla)^0.5)-SUM($L395:AT395),(Input!$L$167*(1+rvanilla)^0.5)/A25stdlife))</f>
        <v>0</v>
      </c>
      <c r="AV395" s="164">
        <f>IF(A25stdlife="n/a","n/a",IF(AV$3&gt;(A25stdlife+$E395),(Input!$L$167*(1+rvanilla)^0.5)-SUM($L395:AU395),(Input!$L$167*(1+rvanilla)^0.5)/A25stdlife))</f>
        <v>0</v>
      </c>
      <c r="AW395" s="164">
        <f>IF(A25stdlife="n/a","n/a",IF(AW$3&gt;(A25stdlife+$E395),(Input!$L$167*(1+rvanilla)^0.5)-SUM($L395:AV395),(Input!$L$167*(1+rvanilla)^0.5)/A25stdlife))</f>
        <v>0</v>
      </c>
      <c r="AX395" s="164">
        <f>IF(A25stdlife="n/a","n/a",IF(AX$3&gt;(A25stdlife+$E395),(Input!$L$167*(1+rvanilla)^0.5)-SUM($L395:AW395),(Input!$L$167*(1+rvanilla)^0.5)/A25stdlife))</f>
        <v>0</v>
      </c>
      <c r="AY395" s="164">
        <f>IF(A25stdlife="n/a","n/a",IF(AY$3&gt;(A25stdlife+$E395),(Input!$L$167*(1+rvanilla)^0.5)-SUM($L395:AX395),(Input!$L$167*(1+rvanilla)^0.5)/A25stdlife))</f>
        <v>0</v>
      </c>
      <c r="AZ395" s="164">
        <f>IF(A25stdlife="n/a","n/a",IF(AZ$3&gt;(A25stdlife+$E395),(Input!$L$167*(1+rvanilla)^0.5)-SUM($L395:AY395),(Input!$L$167*(1+rvanilla)^0.5)/A25stdlife))</f>
        <v>0</v>
      </c>
      <c r="BA395" s="164">
        <f>IF(A25stdlife="n/a","n/a",IF(BA$3&gt;(A25stdlife+$E395),(Input!$L$167*(1+rvanilla)^0.5)-SUM($L395:AZ395),(Input!$L$167*(1+rvanilla)^0.5)/A25stdlife))</f>
        <v>0</v>
      </c>
      <c r="BB395" s="164">
        <f>IF(A25stdlife="n/a","n/a",IF(BB$3&gt;(A25stdlife+$E395),(Input!$L$167*(1+rvanilla)^0.5)-SUM($L395:BA395),(Input!$L$167*(1+rvanilla)^0.5)/A25stdlife))</f>
        <v>0</v>
      </c>
      <c r="BC395" s="164">
        <f>IF(A25stdlife="n/a","n/a",IF(BC$3&gt;(A25stdlife+$E395),(Input!$L$167*(1+rvanilla)^0.5)-SUM($L395:BB395),(Input!$L$167*(1+rvanilla)^0.5)/A25stdlife))</f>
        <v>0</v>
      </c>
      <c r="BD395" s="164">
        <f>IF(A25stdlife="n/a","n/a",IF(BD$3&gt;(A25stdlife+$E395),(Input!$L$167*(1+rvanilla)^0.5)-SUM($L395:BC395),(Input!$L$167*(1+rvanilla)^0.5)/A25stdlife))</f>
        <v>0</v>
      </c>
      <c r="BE395" s="164">
        <f>IF(A25stdlife="n/a","n/a",IF(BE$3&gt;(A25stdlife+$E395),(Input!$L$167*(1+rvanilla)^0.5)-SUM($L395:BD395),(Input!$L$167*(1+rvanilla)^0.5)/A25stdlife))</f>
        <v>0</v>
      </c>
      <c r="BF395" s="164">
        <f>IF(A25stdlife="n/a","n/a",IF(BF$3&gt;(A25stdlife+$E395),(Input!$L$167*(1+rvanilla)^0.5)-SUM($L395:BE395),(Input!$L$167*(1+rvanilla)^0.5)/A25stdlife))</f>
        <v>0</v>
      </c>
      <c r="BG395" s="164">
        <f>IF(A25stdlife="n/a","n/a",IF(BG$3&gt;(A25stdlife+$E395),(Input!$L$167*(1+rvanilla)^0.5)-SUM($L395:BF395),(Input!$L$167*(1+rvanilla)^0.5)/A25stdlife))</f>
        <v>0</v>
      </c>
      <c r="BH395" s="164">
        <f>IF(A25stdlife="n/a","n/a",IF(BH$3&gt;(A25stdlife+$E395),(Input!$L$167*(1+rvanilla)^0.5)-SUM($L395:BG395),(Input!$L$167*(1+rvanilla)^0.5)/A25stdlife))</f>
        <v>0</v>
      </c>
      <c r="BI395" s="164">
        <f>IF(A25stdlife="n/a","n/a",IF(BI$3&gt;(A25stdlife+$E395),(Input!$L$167*(1+rvanilla)^0.5)-SUM($L395:BH395),(Input!$L$167*(1+rvanilla)^0.5)/A25stdlife))</f>
        <v>0</v>
      </c>
      <c r="BJ395" s="18"/>
      <c r="BK395" s="18"/>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idden="1" outlineLevel="2">
      <c r="A396" s="18"/>
      <c r="B396" s="18"/>
      <c r="C396" s="36"/>
      <c r="D396" s="479"/>
      <c r="E396" s="283">
        <v>7</v>
      </c>
      <c r="F396" s="38"/>
      <c r="G396" s="391"/>
      <c r="H396" s="308"/>
      <c r="I396" s="308"/>
      <c r="J396" s="308"/>
      <c r="K396" s="308"/>
      <c r="L396" s="308"/>
      <c r="M396" s="307"/>
      <c r="N396" s="164">
        <f>IF(A25stdlife="n/a","n/a",IF(N$3&gt;(A25stdlife+$E396),(Input!$M$167*(1+rvanilla)^0.5)-SUM($M396:M396),(Input!$M$167*(1+rvanilla)^0.5)/A25stdlife))</f>
        <v>0</v>
      </c>
      <c r="O396" s="164">
        <f>IF(A25stdlife="n/a","n/a",IF(O$3&gt;(A25stdlife+$E396),(Input!$M$167*(1+rvanilla)^0.5)-SUM($M396:N396),(Input!$M$167*(1+rvanilla)^0.5)/A25stdlife))</f>
        <v>0</v>
      </c>
      <c r="P396" s="164">
        <f>IF(A25stdlife="n/a","n/a",IF(P$3&gt;(A25stdlife+$E396),(Input!$M$167*(1+rvanilla)^0.5)-SUM($M396:O396),(Input!$M$167*(1+rvanilla)^0.5)/A25stdlife))</f>
        <v>0</v>
      </c>
      <c r="Q396" s="164">
        <f>IF(A25stdlife="n/a","n/a",IF(Q$3&gt;(A25stdlife+$E396),(Input!$M$167*(1+rvanilla)^0.5)-SUM($M396:P396),(Input!$M$167*(1+rvanilla)^0.5)/A25stdlife))</f>
        <v>0</v>
      </c>
      <c r="R396" s="164">
        <f>IF(A25stdlife="n/a","n/a",IF(R$3&gt;(A25stdlife+$E396),(Input!$M$167*(1+rvanilla)^0.5)-SUM($M396:Q396),(Input!$M$167*(1+rvanilla)^0.5)/A25stdlife))</f>
        <v>0</v>
      </c>
      <c r="S396" s="164">
        <f>IF(A25stdlife="n/a","n/a",IF(S$3&gt;(A25stdlife+$E396),(Input!$M$167*(1+rvanilla)^0.5)-SUM($M396:R396),(Input!$M$167*(1+rvanilla)^0.5)/A25stdlife))</f>
        <v>0</v>
      </c>
      <c r="T396" s="164">
        <f>IF(A25stdlife="n/a","n/a",IF(T$3&gt;(A25stdlife+$E396),(Input!$M$167*(1+rvanilla)^0.5)-SUM($M396:S396),(Input!$M$167*(1+rvanilla)^0.5)/A25stdlife))</f>
        <v>0</v>
      </c>
      <c r="U396" s="164">
        <f>IF(A25stdlife="n/a","n/a",IF(U$3&gt;(A25stdlife+$E396),(Input!$M$167*(1+rvanilla)^0.5)-SUM($M396:T396),(Input!$M$167*(1+rvanilla)^0.5)/A25stdlife))</f>
        <v>0</v>
      </c>
      <c r="V396" s="164">
        <f>IF(A25stdlife="n/a","n/a",IF(V$3&gt;(A25stdlife+$E396),(Input!$M$167*(1+rvanilla)^0.5)-SUM($M396:U396),(Input!$M$167*(1+rvanilla)^0.5)/A25stdlife))</f>
        <v>0</v>
      </c>
      <c r="W396" s="164">
        <f>IF(A25stdlife="n/a","n/a",IF(W$3&gt;(A25stdlife+$E396),(Input!$M$167*(1+rvanilla)^0.5)-SUM($M396:V396),(Input!$M$167*(1+rvanilla)^0.5)/A25stdlife))</f>
        <v>0</v>
      </c>
      <c r="X396" s="164">
        <f>IF(A25stdlife="n/a","n/a",IF(X$3&gt;(A25stdlife+$E396),(Input!$M$167*(1+rvanilla)^0.5)-SUM($M396:W396),(Input!$M$167*(1+rvanilla)^0.5)/A25stdlife))</f>
        <v>0</v>
      </c>
      <c r="Y396" s="164">
        <f>IF(A25stdlife="n/a","n/a",IF(Y$3&gt;(A25stdlife+$E396),(Input!$M$167*(1+rvanilla)^0.5)-SUM($M396:X396),(Input!$M$167*(1+rvanilla)^0.5)/A25stdlife))</f>
        <v>0</v>
      </c>
      <c r="Z396" s="164">
        <f>IF(A25stdlife="n/a","n/a",IF(Z$3&gt;(A25stdlife+$E396),(Input!$M$167*(1+rvanilla)^0.5)-SUM($M396:Y396),(Input!$M$167*(1+rvanilla)^0.5)/A25stdlife))</f>
        <v>0</v>
      </c>
      <c r="AA396" s="164">
        <f>IF(A25stdlife="n/a","n/a",IF(AA$3&gt;(A25stdlife+$E396),(Input!$M$167*(1+rvanilla)^0.5)-SUM($M396:Z396),(Input!$M$167*(1+rvanilla)^0.5)/A25stdlife))</f>
        <v>0</v>
      </c>
      <c r="AB396" s="164">
        <f>IF(A25stdlife="n/a","n/a",IF(AB$3&gt;(A25stdlife+$E396),(Input!$M$167*(1+rvanilla)^0.5)-SUM($M396:AA396),(Input!$M$167*(1+rvanilla)^0.5)/A25stdlife))</f>
        <v>0</v>
      </c>
      <c r="AC396" s="164">
        <f>IF(A25stdlife="n/a","n/a",IF(AC$3&gt;(A25stdlife+$E396),(Input!$M$167*(1+rvanilla)^0.5)-SUM($M396:AB396),(Input!$M$167*(1+rvanilla)^0.5)/A25stdlife))</f>
        <v>0</v>
      </c>
      <c r="AD396" s="164">
        <f>IF(A25stdlife="n/a","n/a",IF(AD$3&gt;(A25stdlife+$E396),(Input!$M$167*(1+rvanilla)^0.5)-SUM($M396:AC396),(Input!$M$167*(1+rvanilla)^0.5)/A25stdlife))</f>
        <v>0</v>
      </c>
      <c r="AE396" s="164">
        <f>IF(A25stdlife="n/a","n/a",IF(AE$3&gt;(A25stdlife+$E396),(Input!$M$167*(1+rvanilla)^0.5)-SUM($M396:AD396),(Input!$M$167*(1+rvanilla)^0.5)/A25stdlife))</f>
        <v>0</v>
      </c>
      <c r="AF396" s="164">
        <f>IF(A25stdlife="n/a","n/a",IF(AF$3&gt;(A25stdlife+$E396),(Input!$M$167*(1+rvanilla)^0.5)-SUM($M396:AE396),(Input!$M$167*(1+rvanilla)^0.5)/A25stdlife))</f>
        <v>0</v>
      </c>
      <c r="AG396" s="164">
        <f>IF(A25stdlife="n/a","n/a",IF(AG$3&gt;(A25stdlife+$E396),(Input!$M$167*(1+rvanilla)^0.5)-SUM($M396:AF396),(Input!$M$167*(1+rvanilla)^0.5)/A25stdlife))</f>
        <v>0</v>
      </c>
      <c r="AH396" s="164">
        <f>IF(A25stdlife="n/a","n/a",IF(AH$3&gt;(A25stdlife+$E396),(Input!$M$167*(1+rvanilla)^0.5)-SUM($M396:AG396),(Input!$M$167*(1+rvanilla)^0.5)/A25stdlife))</f>
        <v>0</v>
      </c>
      <c r="AI396" s="164">
        <f>IF(A25stdlife="n/a","n/a",IF(AI$3&gt;(A25stdlife+$E396),(Input!$M$167*(1+rvanilla)^0.5)-SUM($M396:AH396),(Input!$M$167*(1+rvanilla)^0.5)/A25stdlife))</f>
        <v>0</v>
      </c>
      <c r="AJ396" s="164">
        <f>IF(A25stdlife="n/a","n/a",IF(AJ$3&gt;(A25stdlife+$E396),(Input!$M$167*(1+rvanilla)^0.5)-SUM($M396:AI396),(Input!$M$167*(1+rvanilla)^0.5)/A25stdlife))</f>
        <v>0</v>
      </c>
      <c r="AK396" s="164">
        <f>IF(A25stdlife="n/a","n/a",IF(AK$3&gt;(A25stdlife+$E396),(Input!$M$167*(1+rvanilla)^0.5)-SUM($M396:AJ396),(Input!$M$167*(1+rvanilla)^0.5)/A25stdlife))</f>
        <v>0</v>
      </c>
      <c r="AL396" s="164">
        <f>IF(A25stdlife="n/a","n/a",IF(AL$3&gt;(A25stdlife+$E396),(Input!$M$167*(1+rvanilla)^0.5)-SUM($M396:AK396),(Input!$M$167*(1+rvanilla)^0.5)/A25stdlife))</f>
        <v>0</v>
      </c>
      <c r="AM396" s="164">
        <f>IF(A25stdlife="n/a","n/a",IF(AM$3&gt;(A25stdlife+$E396),(Input!$M$167*(1+rvanilla)^0.5)-SUM($M396:AL396),(Input!$M$167*(1+rvanilla)^0.5)/A25stdlife))</f>
        <v>0</v>
      </c>
      <c r="AN396" s="164">
        <f>IF(A25stdlife="n/a","n/a",IF(AN$3&gt;(A25stdlife+$E396),(Input!$M$167*(1+rvanilla)^0.5)-SUM($M396:AM396),(Input!$M$167*(1+rvanilla)^0.5)/A25stdlife))</f>
        <v>0</v>
      </c>
      <c r="AO396" s="164">
        <f>IF(A25stdlife="n/a","n/a",IF(AO$3&gt;(A25stdlife+$E396),(Input!$M$167*(1+rvanilla)^0.5)-SUM($M396:AN396),(Input!$M$167*(1+rvanilla)^0.5)/A25stdlife))</f>
        <v>0</v>
      </c>
      <c r="AP396" s="164">
        <f>IF(A25stdlife="n/a","n/a",IF(AP$3&gt;(A25stdlife+$E396),(Input!$M$167*(1+rvanilla)^0.5)-SUM($M396:AO396),(Input!$M$167*(1+rvanilla)^0.5)/A25stdlife))</f>
        <v>0</v>
      </c>
      <c r="AQ396" s="164">
        <f>IF(A25stdlife="n/a","n/a",IF(AQ$3&gt;(A25stdlife+$E396),(Input!$M$167*(1+rvanilla)^0.5)-SUM($M396:AP396),(Input!$M$167*(1+rvanilla)^0.5)/A25stdlife))</f>
        <v>0</v>
      </c>
      <c r="AR396" s="164">
        <f>IF(A25stdlife="n/a","n/a",IF(AR$3&gt;(A25stdlife+$E396),(Input!$M$167*(1+rvanilla)^0.5)-SUM($M396:AQ396),(Input!$M$167*(1+rvanilla)^0.5)/A25stdlife))</f>
        <v>0</v>
      </c>
      <c r="AS396" s="164">
        <f>IF(A25stdlife="n/a","n/a",IF(AS$3&gt;(A25stdlife+$E396),(Input!$M$167*(1+rvanilla)^0.5)-SUM($M396:AR396),(Input!$M$167*(1+rvanilla)^0.5)/A25stdlife))</f>
        <v>0</v>
      </c>
      <c r="AT396" s="164">
        <f>IF(A25stdlife="n/a","n/a",IF(AT$3&gt;(A25stdlife+$E396),(Input!$M$167*(1+rvanilla)^0.5)-SUM($M396:AS396),(Input!$M$167*(1+rvanilla)^0.5)/A25stdlife))</f>
        <v>0</v>
      </c>
      <c r="AU396" s="164">
        <f>IF(A25stdlife="n/a","n/a",IF(AU$3&gt;(A25stdlife+$E396),(Input!$M$167*(1+rvanilla)^0.5)-SUM($M396:AT396),(Input!$M$167*(1+rvanilla)^0.5)/A25stdlife))</f>
        <v>0</v>
      </c>
      <c r="AV396" s="164">
        <f>IF(A25stdlife="n/a","n/a",IF(AV$3&gt;(A25stdlife+$E396),(Input!$M$167*(1+rvanilla)^0.5)-SUM($M396:AU396),(Input!$M$167*(1+rvanilla)^0.5)/A25stdlife))</f>
        <v>0</v>
      </c>
      <c r="AW396" s="164">
        <f>IF(A25stdlife="n/a","n/a",IF(AW$3&gt;(A25stdlife+$E396),(Input!$M$167*(1+rvanilla)^0.5)-SUM($M396:AV396),(Input!$M$167*(1+rvanilla)^0.5)/A25stdlife))</f>
        <v>0</v>
      </c>
      <c r="AX396" s="164">
        <f>IF(A25stdlife="n/a","n/a",IF(AX$3&gt;(A25stdlife+$E396),(Input!$M$167*(1+rvanilla)^0.5)-SUM($M396:AW396),(Input!$M$167*(1+rvanilla)^0.5)/A25stdlife))</f>
        <v>0</v>
      </c>
      <c r="AY396" s="164">
        <f>IF(A25stdlife="n/a","n/a",IF(AY$3&gt;(A25stdlife+$E396),(Input!$M$167*(1+rvanilla)^0.5)-SUM($M396:AX396),(Input!$M$167*(1+rvanilla)^0.5)/A25stdlife))</f>
        <v>0</v>
      </c>
      <c r="AZ396" s="164">
        <f>IF(A25stdlife="n/a","n/a",IF(AZ$3&gt;(A25stdlife+$E396),(Input!$M$167*(1+rvanilla)^0.5)-SUM($M396:AY396),(Input!$M$167*(1+rvanilla)^0.5)/A25stdlife))</f>
        <v>0</v>
      </c>
      <c r="BA396" s="164">
        <f>IF(A25stdlife="n/a","n/a",IF(BA$3&gt;(A25stdlife+$E396),(Input!$M$167*(1+rvanilla)^0.5)-SUM($M396:AZ396),(Input!$M$167*(1+rvanilla)^0.5)/A25stdlife))</f>
        <v>0</v>
      </c>
      <c r="BB396" s="164">
        <f>IF(A25stdlife="n/a","n/a",IF(BB$3&gt;(A25stdlife+$E396),(Input!$M$167*(1+rvanilla)^0.5)-SUM($M396:BA396),(Input!$M$167*(1+rvanilla)^0.5)/A25stdlife))</f>
        <v>0</v>
      </c>
      <c r="BC396" s="164">
        <f>IF(A25stdlife="n/a","n/a",IF(BC$3&gt;(A25stdlife+$E396),(Input!$M$167*(1+rvanilla)^0.5)-SUM($M396:BB396),(Input!$M$167*(1+rvanilla)^0.5)/A25stdlife))</f>
        <v>0</v>
      </c>
      <c r="BD396" s="164">
        <f>IF(A25stdlife="n/a","n/a",IF(BD$3&gt;(A25stdlife+$E396),(Input!$M$167*(1+rvanilla)^0.5)-SUM($M396:BC396),(Input!$M$167*(1+rvanilla)^0.5)/A25stdlife))</f>
        <v>0</v>
      </c>
      <c r="BE396" s="164">
        <f>IF(A25stdlife="n/a","n/a",IF(BE$3&gt;(A25stdlife+$E396),(Input!$M$167*(1+rvanilla)^0.5)-SUM($M396:BD396),(Input!$M$167*(1+rvanilla)^0.5)/A25stdlife))</f>
        <v>0</v>
      </c>
      <c r="BF396" s="164">
        <f>IF(A25stdlife="n/a","n/a",IF(BF$3&gt;(A25stdlife+$E396),(Input!$M$167*(1+rvanilla)^0.5)-SUM($M396:BE396),(Input!$M$167*(1+rvanilla)^0.5)/A25stdlife))</f>
        <v>0</v>
      </c>
      <c r="BG396" s="164">
        <f>IF(A25stdlife="n/a","n/a",IF(BG$3&gt;(A25stdlife+$E396),(Input!$M$167*(1+rvanilla)^0.5)-SUM($M396:BF396),(Input!$M$167*(1+rvanilla)^0.5)/A25stdlife))</f>
        <v>0</v>
      </c>
      <c r="BH396" s="164">
        <f>IF(A25stdlife="n/a","n/a",IF(BH$3&gt;(A25stdlife+$E396),(Input!$M$167*(1+rvanilla)^0.5)-SUM($M396:BG396),(Input!$M$167*(1+rvanilla)^0.5)/A25stdlife))</f>
        <v>0</v>
      </c>
      <c r="BI396" s="164">
        <f>IF(A25stdlife="n/a","n/a",IF(BI$3&gt;(A25stdlife+$E396),(Input!$M$167*(1+rvanilla)^0.5)-SUM($M396:BH396),(Input!$M$167*(1+rvanilla)^0.5)/A25stdlife))</f>
        <v>0</v>
      </c>
      <c r="BJ396" s="18"/>
      <c r="BK396" s="18"/>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idden="1" outlineLevel="2">
      <c r="A397" s="18"/>
      <c r="B397" s="18"/>
      <c r="C397" s="36"/>
      <c r="D397" s="479"/>
      <c r="E397" s="283">
        <v>8</v>
      </c>
      <c r="F397" s="38"/>
      <c r="G397" s="391"/>
      <c r="H397" s="308"/>
      <c r="I397" s="308"/>
      <c r="J397" s="308"/>
      <c r="K397" s="308"/>
      <c r="L397" s="308"/>
      <c r="M397" s="308"/>
      <c r="N397" s="307"/>
      <c r="O397" s="164">
        <f>IF(A25stdlife="n/a","n/a",IF(O$3&gt;(A25stdlife+$E397),(Input!$N$167*(1+rvanilla)^0.5)-SUM($N397:N397),(Input!$N$167*(1+rvanilla)^0.5)/A25stdlife))</f>
        <v>0</v>
      </c>
      <c r="P397" s="164">
        <f>IF(A25stdlife="n/a","n/a",IF(P$3&gt;(A25stdlife+$E397),(Input!$N$167*(1+rvanilla)^0.5)-SUM($N397:O397),(Input!$N$167*(1+rvanilla)^0.5)/A25stdlife))</f>
        <v>0</v>
      </c>
      <c r="Q397" s="164">
        <f>IF(A25stdlife="n/a","n/a",IF(Q$3&gt;(A25stdlife+$E397),(Input!$N$167*(1+rvanilla)^0.5)-SUM($N397:P397),(Input!$N$167*(1+rvanilla)^0.5)/A25stdlife))</f>
        <v>0</v>
      </c>
      <c r="R397" s="164">
        <f>IF(A25stdlife="n/a","n/a",IF(R$3&gt;(A25stdlife+$E397),(Input!$N$167*(1+rvanilla)^0.5)-SUM($N397:Q397),(Input!$N$167*(1+rvanilla)^0.5)/A25stdlife))</f>
        <v>0</v>
      </c>
      <c r="S397" s="164">
        <f>IF(A25stdlife="n/a","n/a",IF(S$3&gt;(A25stdlife+$E397),(Input!$N$167*(1+rvanilla)^0.5)-SUM($N397:R397),(Input!$N$167*(1+rvanilla)^0.5)/A25stdlife))</f>
        <v>0</v>
      </c>
      <c r="T397" s="164">
        <f>IF(A25stdlife="n/a","n/a",IF(T$3&gt;(A25stdlife+$E397),(Input!$N$167*(1+rvanilla)^0.5)-SUM($N397:S397),(Input!$N$167*(1+rvanilla)^0.5)/A25stdlife))</f>
        <v>0</v>
      </c>
      <c r="U397" s="164">
        <f>IF(A25stdlife="n/a","n/a",IF(U$3&gt;(A25stdlife+$E397),(Input!$N$167*(1+rvanilla)^0.5)-SUM($N397:T397),(Input!$N$167*(1+rvanilla)^0.5)/A25stdlife))</f>
        <v>0</v>
      </c>
      <c r="V397" s="164">
        <f>IF(A25stdlife="n/a","n/a",IF(V$3&gt;(A25stdlife+$E397),(Input!$N$167*(1+rvanilla)^0.5)-SUM($N397:U397),(Input!$N$167*(1+rvanilla)^0.5)/A25stdlife))</f>
        <v>0</v>
      </c>
      <c r="W397" s="164">
        <f>IF(A25stdlife="n/a","n/a",IF(W$3&gt;(A25stdlife+$E397),(Input!$N$167*(1+rvanilla)^0.5)-SUM($N397:V397),(Input!$N$167*(1+rvanilla)^0.5)/A25stdlife))</f>
        <v>0</v>
      </c>
      <c r="X397" s="164">
        <f>IF(A25stdlife="n/a","n/a",IF(X$3&gt;(A25stdlife+$E397),(Input!$N$167*(1+rvanilla)^0.5)-SUM($N397:W397),(Input!$N$167*(1+rvanilla)^0.5)/A25stdlife))</f>
        <v>0</v>
      </c>
      <c r="Y397" s="164">
        <f>IF(A25stdlife="n/a","n/a",IF(Y$3&gt;(A25stdlife+$E397),(Input!$N$167*(1+rvanilla)^0.5)-SUM($N397:X397),(Input!$N$167*(1+rvanilla)^0.5)/A25stdlife))</f>
        <v>0</v>
      </c>
      <c r="Z397" s="164">
        <f>IF(A25stdlife="n/a","n/a",IF(Z$3&gt;(A25stdlife+$E397),(Input!$N$167*(1+rvanilla)^0.5)-SUM($N397:Y397),(Input!$N$167*(1+rvanilla)^0.5)/A25stdlife))</f>
        <v>0</v>
      </c>
      <c r="AA397" s="164">
        <f>IF(A25stdlife="n/a","n/a",IF(AA$3&gt;(A25stdlife+$E397),(Input!$N$167*(1+rvanilla)^0.5)-SUM($N397:Z397),(Input!$N$167*(1+rvanilla)^0.5)/A25stdlife))</f>
        <v>0</v>
      </c>
      <c r="AB397" s="164">
        <f>IF(A25stdlife="n/a","n/a",IF(AB$3&gt;(A25stdlife+$E397),(Input!$N$167*(1+rvanilla)^0.5)-SUM($N397:AA397),(Input!$N$167*(1+rvanilla)^0.5)/A25stdlife))</f>
        <v>0</v>
      </c>
      <c r="AC397" s="164">
        <f>IF(A25stdlife="n/a","n/a",IF(AC$3&gt;(A25stdlife+$E397),(Input!$N$167*(1+rvanilla)^0.5)-SUM($N397:AB397),(Input!$N$167*(1+rvanilla)^0.5)/A25stdlife))</f>
        <v>0</v>
      </c>
      <c r="AD397" s="164">
        <f>IF(A25stdlife="n/a","n/a",IF(AD$3&gt;(A25stdlife+$E397),(Input!$N$167*(1+rvanilla)^0.5)-SUM($N397:AC397),(Input!$N$167*(1+rvanilla)^0.5)/A25stdlife))</f>
        <v>0</v>
      </c>
      <c r="AE397" s="164">
        <f>IF(A25stdlife="n/a","n/a",IF(AE$3&gt;(A25stdlife+$E397),(Input!$N$167*(1+rvanilla)^0.5)-SUM($N397:AD397),(Input!$N$167*(1+rvanilla)^0.5)/A25stdlife))</f>
        <v>0</v>
      </c>
      <c r="AF397" s="164">
        <f>IF(A25stdlife="n/a","n/a",IF(AF$3&gt;(A25stdlife+$E397),(Input!$N$167*(1+rvanilla)^0.5)-SUM($N397:AE397),(Input!$N$167*(1+rvanilla)^0.5)/A25stdlife))</f>
        <v>0</v>
      </c>
      <c r="AG397" s="164">
        <f>IF(A25stdlife="n/a","n/a",IF(AG$3&gt;(A25stdlife+$E397),(Input!$N$167*(1+rvanilla)^0.5)-SUM($N397:AF397),(Input!$N$167*(1+rvanilla)^0.5)/A25stdlife))</f>
        <v>0</v>
      </c>
      <c r="AH397" s="164">
        <f>IF(A25stdlife="n/a","n/a",IF(AH$3&gt;(A25stdlife+$E397),(Input!$N$167*(1+rvanilla)^0.5)-SUM($N397:AG397),(Input!$N$167*(1+rvanilla)^0.5)/A25stdlife))</f>
        <v>0</v>
      </c>
      <c r="AI397" s="164">
        <f>IF(A25stdlife="n/a","n/a",IF(AI$3&gt;(A25stdlife+$E397),(Input!$N$167*(1+rvanilla)^0.5)-SUM($N397:AH397),(Input!$N$167*(1+rvanilla)^0.5)/A25stdlife))</f>
        <v>0</v>
      </c>
      <c r="AJ397" s="164">
        <f>IF(A25stdlife="n/a","n/a",IF(AJ$3&gt;(A25stdlife+$E397),(Input!$N$167*(1+rvanilla)^0.5)-SUM($N397:AI397),(Input!$N$167*(1+rvanilla)^0.5)/A25stdlife))</f>
        <v>0</v>
      </c>
      <c r="AK397" s="164">
        <f>IF(A25stdlife="n/a","n/a",IF(AK$3&gt;(A25stdlife+$E397),(Input!$N$167*(1+rvanilla)^0.5)-SUM($N397:AJ397),(Input!$N$167*(1+rvanilla)^0.5)/A25stdlife))</f>
        <v>0</v>
      </c>
      <c r="AL397" s="164">
        <f>IF(A25stdlife="n/a","n/a",IF(AL$3&gt;(A25stdlife+$E397),(Input!$N$167*(1+rvanilla)^0.5)-SUM($N397:AK397),(Input!$N$167*(1+rvanilla)^0.5)/A25stdlife))</f>
        <v>0</v>
      </c>
      <c r="AM397" s="164">
        <f>IF(A25stdlife="n/a","n/a",IF(AM$3&gt;(A25stdlife+$E397),(Input!$N$167*(1+rvanilla)^0.5)-SUM($N397:AL397),(Input!$N$167*(1+rvanilla)^0.5)/A25stdlife))</f>
        <v>0</v>
      </c>
      <c r="AN397" s="164">
        <f>IF(A25stdlife="n/a","n/a",IF(AN$3&gt;(A25stdlife+$E397),(Input!$N$167*(1+rvanilla)^0.5)-SUM($N397:AM397),(Input!$N$167*(1+rvanilla)^0.5)/A25stdlife))</f>
        <v>0</v>
      </c>
      <c r="AO397" s="164">
        <f>IF(A25stdlife="n/a","n/a",IF(AO$3&gt;(A25stdlife+$E397),(Input!$N$167*(1+rvanilla)^0.5)-SUM($N397:AN397),(Input!$N$167*(1+rvanilla)^0.5)/A25stdlife))</f>
        <v>0</v>
      </c>
      <c r="AP397" s="164">
        <f>IF(A25stdlife="n/a","n/a",IF(AP$3&gt;(A25stdlife+$E397),(Input!$N$167*(1+rvanilla)^0.5)-SUM($N397:AO397),(Input!$N$167*(1+rvanilla)^0.5)/A25stdlife))</f>
        <v>0</v>
      </c>
      <c r="AQ397" s="164">
        <f>IF(A25stdlife="n/a","n/a",IF(AQ$3&gt;(A25stdlife+$E397),(Input!$N$167*(1+rvanilla)^0.5)-SUM($N397:AP397),(Input!$N$167*(1+rvanilla)^0.5)/A25stdlife))</f>
        <v>0</v>
      </c>
      <c r="AR397" s="164">
        <f>IF(A25stdlife="n/a","n/a",IF(AR$3&gt;(A25stdlife+$E397),(Input!$N$167*(1+rvanilla)^0.5)-SUM($N397:AQ397),(Input!$N$167*(1+rvanilla)^0.5)/A25stdlife))</f>
        <v>0</v>
      </c>
      <c r="AS397" s="164">
        <f>IF(A25stdlife="n/a","n/a",IF(AS$3&gt;(A25stdlife+$E397),(Input!$N$167*(1+rvanilla)^0.5)-SUM($N397:AR397),(Input!$N$167*(1+rvanilla)^0.5)/A25stdlife))</f>
        <v>0</v>
      </c>
      <c r="AT397" s="164">
        <f>IF(A25stdlife="n/a","n/a",IF(AT$3&gt;(A25stdlife+$E397),(Input!$N$167*(1+rvanilla)^0.5)-SUM($N397:AS397),(Input!$N$167*(1+rvanilla)^0.5)/A25stdlife))</f>
        <v>0</v>
      </c>
      <c r="AU397" s="164">
        <f>IF(A25stdlife="n/a","n/a",IF(AU$3&gt;(A25stdlife+$E397),(Input!$N$167*(1+rvanilla)^0.5)-SUM($N397:AT397),(Input!$N$167*(1+rvanilla)^0.5)/A25stdlife))</f>
        <v>0</v>
      </c>
      <c r="AV397" s="164">
        <f>IF(A25stdlife="n/a","n/a",IF(AV$3&gt;(A25stdlife+$E397),(Input!$N$167*(1+rvanilla)^0.5)-SUM($N397:AU397),(Input!$N$167*(1+rvanilla)^0.5)/A25stdlife))</f>
        <v>0</v>
      </c>
      <c r="AW397" s="164">
        <f>IF(A25stdlife="n/a","n/a",IF(AW$3&gt;(A25stdlife+$E397),(Input!$N$167*(1+rvanilla)^0.5)-SUM($N397:AV397),(Input!$N$167*(1+rvanilla)^0.5)/A25stdlife))</f>
        <v>0</v>
      </c>
      <c r="AX397" s="164">
        <f>IF(A25stdlife="n/a","n/a",IF(AX$3&gt;(A25stdlife+$E397),(Input!$N$167*(1+rvanilla)^0.5)-SUM($N397:AW397),(Input!$N$167*(1+rvanilla)^0.5)/A25stdlife))</f>
        <v>0</v>
      </c>
      <c r="AY397" s="164">
        <f>IF(A25stdlife="n/a","n/a",IF(AY$3&gt;(A25stdlife+$E397),(Input!$N$167*(1+rvanilla)^0.5)-SUM($N397:AX397),(Input!$N$167*(1+rvanilla)^0.5)/A25stdlife))</f>
        <v>0</v>
      </c>
      <c r="AZ397" s="164">
        <f>IF(A25stdlife="n/a","n/a",IF(AZ$3&gt;(A25stdlife+$E397),(Input!$N$167*(1+rvanilla)^0.5)-SUM($N397:AY397),(Input!$N$167*(1+rvanilla)^0.5)/A25stdlife))</f>
        <v>0</v>
      </c>
      <c r="BA397" s="164">
        <f>IF(A25stdlife="n/a","n/a",IF(BA$3&gt;(A25stdlife+$E397),(Input!$N$167*(1+rvanilla)^0.5)-SUM($N397:AZ397),(Input!$N$167*(1+rvanilla)^0.5)/A25stdlife))</f>
        <v>0</v>
      </c>
      <c r="BB397" s="164">
        <f>IF(A25stdlife="n/a","n/a",IF(BB$3&gt;(A25stdlife+$E397),(Input!$N$167*(1+rvanilla)^0.5)-SUM($N397:BA397),(Input!$N$167*(1+rvanilla)^0.5)/A25stdlife))</f>
        <v>0</v>
      </c>
      <c r="BC397" s="164">
        <f>IF(A25stdlife="n/a","n/a",IF(BC$3&gt;(A25stdlife+$E397),(Input!$N$167*(1+rvanilla)^0.5)-SUM($N397:BB397),(Input!$N$167*(1+rvanilla)^0.5)/A25stdlife))</f>
        <v>0</v>
      </c>
      <c r="BD397" s="164">
        <f>IF(A25stdlife="n/a","n/a",IF(BD$3&gt;(A25stdlife+$E397),(Input!$N$167*(1+rvanilla)^0.5)-SUM($N397:BC397),(Input!$N$167*(1+rvanilla)^0.5)/A25stdlife))</f>
        <v>0</v>
      </c>
      <c r="BE397" s="164">
        <f>IF(A25stdlife="n/a","n/a",IF(BE$3&gt;(A25stdlife+$E397),(Input!$N$167*(1+rvanilla)^0.5)-SUM($N397:BD397),(Input!$N$167*(1+rvanilla)^0.5)/A25stdlife))</f>
        <v>0</v>
      </c>
      <c r="BF397" s="164">
        <f>IF(A25stdlife="n/a","n/a",IF(BF$3&gt;(A25stdlife+$E397),(Input!$N$167*(1+rvanilla)^0.5)-SUM($N397:BE397),(Input!$N$167*(1+rvanilla)^0.5)/A25stdlife))</f>
        <v>0</v>
      </c>
      <c r="BG397" s="164">
        <f>IF(A25stdlife="n/a","n/a",IF(BG$3&gt;(A25stdlife+$E397),(Input!$N$167*(1+rvanilla)^0.5)-SUM($N397:BF397),(Input!$N$167*(1+rvanilla)^0.5)/A25stdlife))</f>
        <v>0</v>
      </c>
      <c r="BH397" s="164">
        <f>IF(A25stdlife="n/a","n/a",IF(BH$3&gt;(A25stdlife+$E397),(Input!$N$167*(1+rvanilla)^0.5)-SUM($N397:BG397),(Input!$N$167*(1+rvanilla)^0.5)/A25stdlife))</f>
        <v>0</v>
      </c>
      <c r="BI397" s="164">
        <f>IF(A25stdlife="n/a","n/a",IF(BI$3&gt;(A25stdlife+$E397),(Input!$N$167*(1+rvanilla)^0.5)-SUM($N397:BH397),(Input!$N$167*(1+rvanilla)^0.5)/A25stdlife))</f>
        <v>0</v>
      </c>
      <c r="BJ397" s="18"/>
      <c r="BK397" s="18"/>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idden="1" outlineLevel="2">
      <c r="A398" s="18"/>
      <c r="B398" s="18"/>
      <c r="C398" s="36"/>
      <c r="D398" s="479"/>
      <c r="E398" s="283">
        <v>9</v>
      </c>
      <c r="F398" s="38"/>
      <c r="G398" s="391"/>
      <c r="H398" s="308"/>
      <c r="I398" s="308"/>
      <c r="J398" s="308"/>
      <c r="K398" s="308"/>
      <c r="L398" s="308"/>
      <c r="M398" s="308"/>
      <c r="N398" s="308"/>
      <c r="O398" s="307"/>
      <c r="P398" s="164">
        <f>IF(A25stdlife="n/a","n/a",IF(P$3&gt;(A25stdlife+$E398),(Input!$O$167*(1+rvanilla)^0.5)-SUM($O398:O398),(Input!$O$167*(1+rvanilla)^0.5)/A25stdlife))</f>
        <v>0</v>
      </c>
      <c r="Q398" s="164">
        <f>IF(A25stdlife="n/a","n/a",IF(Q$3&gt;(A25stdlife+$E398),(Input!$O$167*(1+rvanilla)^0.5)-SUM($O398:P398),(Input!$O$167*(1+rvanilla)^0.5)/A25stdlife))</f>
        <v>0</v>
      </c>
      <c r="R398" s="164">
        <f>IF(A25stdlife="n/a","n/a",IF(R$3&gt;(A25stdlife+$E398),(Input!$O$167*(1+rvanilla)^0.5)-SUM($O398:Q398),(Input!$O$167*(1+rvanilla)^0.5)/A25stdlife))</f>
        <v>0</v>
      </c>
      <c r="S398" s="164">
        <f>IF(A25stdlife="n/a","n/a",IF(S$3&gt;(A25stdlife+$E398),(Input!$O$167*(1+rvanilla)^0.5)-SUM($O398:R398),(Input!$O$167*(1+rvanilla)^0.5)/A25stdlife))</f>
        <v>0</v>
      </c>
      <c r="T398" s="164">
        <f>IF(A25stdlife="n/a","n/a",IF(T$3&gt;(A25stdlife+$E398),(Input!$O$167*(1+rvanilla)^0.5)-SUM($O398:S398),(Input!$O$167*(1+rvanilla)^0.5)/A25stdlife))</f>
        <v>0</v>
      </c>
      <c r="U398" s="164">
        <f>IF(A25stdlife="n/a","n/a",IF(U$3&gt;(A25stdlife+$E398),(Input!$O$167*(1+rvanilla)^0.5)-SUM($O398:T398),(Input!$O$167*(1+rvanilla)^0.5)/A25stdlife))</f>
        <v>0</v>
      </c>
      <c r="V398" s="164">
        <f>IF(A25stdlife="n/a","n/a",IF(V$3&gt;(A25stdlife+$E398),(Input!$O$167*(1+rvanilla)^0.5)-SUM($O398:U398),(Input!$O$167*(1+rvanilla)^0.5)/A25stdlife))</f>
        <v>0</v>
      </c>
      <c r="W398" s="164">
        <f>IF(A25stdlife="n/a","n/a",IF(W$3&gt;(A25stdlife+$E398),(Input!$O$167*(1+rvanilla)^0.5)-SUM($O398:V398),(Input!$O$167*(1+rvanilla)^0.5)/A25stdlife))</f>
        <v>0</v>
      </c>
      <c r="X398" s="164">
        <f>IF(A25stdlife="n/a","n/a",IF(X$3&gt;(A25stdlife+$E398),(Input!$O$167*(1+rvanilla)^0.5)-SUM($O398:W398),(Input!$O$167*(1+rvanilla)^0.5)/A25stdlife))</f>
        <v>0</v>
      </c>
      <c r="Y398" s="164">
        <f>IF(A25stdlife="n/a","n/a",IF(Y$3&gt;(A25stdlife+$E398),(Input!$O$167*(1+rvanilla)^0.5)-SUM($O398:X398),(Input!$O$167*(1+rvanilla)^0.5)/A25stdlife))</f>
        <v>0</v>
      </c>
      <c r="Z398" s="164">
        <f>IF(A25stdlife="n/a","n/a",IF(Z$3&gt;(A25stdlife+$E398),(Input!$O$167*(1+rvanilla)^0.5)-SUM($O398:Y398),(Input!$O$167*(1+rvanilla)^0.5)/A25stdlife))</f>
        <v>0</v>
      </c>
      <c r="AA398" s="164">
        <f>IF(A25stdlife="n/a","n/a",IF(AA$3&gt;(A25stdlife+$E398),(Input!$O$167*(1+rvanilla)^0.5)-SUM($O398:Z398),(Input!$O$167*(1+rvanilla)^0.5)/A25stdlife))</f>
        <v>0</v>
      </c>
      <c r="AB398" s="164">
        <f>IF(A25stdlife="n/a","n/a",IF(AB$3&gt;(A25stdlife+$E398),(Input!$O$167*(1+rvanilla)^0.5)-SUM($O398:AA398),(Input!$O$167*(1+rvanilla)^0.5)/A25stdlife))</f>
        <v>0</v>
      </c>
      <c r="AC398" s="164">
        <f>IF(A25stdlife="n/a","n/a",IF(AC$3&gt;(A25stdlife+$E398),(Input!$O$167*(1+rvanilla)^0.5)-SUM($O398:AB398),(Input!$O$167*(1+rvanilla)^0.5)/A25stdlife))</f>
        <v>0</v>
      </c>
      <c r="AD398" s="164">
        <f>IF(A25stdlife="n/a","n/a",IF(AD$3&gt;(A25stdlife+$E398),(Input!$O$167*(1+rvanilla)^0.5)-SUM($O398:AC398),(Input!$O$167*(1+rvanilla)^0.5)/A25stdlife))</f>
        <v>0</v>
      </c>
      <c r="AE398" s="164">
        <f>IF(A25stdlife="n/a","n/a",IF(AE$3&gt;(A25stdlife+$E398),(Input!$O$167*(1+rvanilla)^0.5)-SUM($O398:AD398),(Input!$O$167*(1+rvanilla)^0.5)/A25stdlife))</f>
        <v>0</v>
      </c>
      <c r="AF398" s="164">
        <f>IF(A25stdlife="n/a","n/a",IF(AF$3&gt;(A25stdlife+$E398),(Input!$O$167*(1+rvanilla)^0.5)-SUM($O398:AE398),(Input!$O$167*(1+rvanilla)^0.5)/A25stdlife))</f>
        <v>0</v>
      </c>
      <c r="AG398" s="164">
        <f>IF(A25stdlife="n/a","n/a",IF(AG$3&gt;(A25stdlife+$E398),(Input!$O$167*(1+rvanilla)^0.5)-SUM($O398:AF398),(Input!$O$167*(1+rvanilla)^0.5)/A25stdlife))</f>
        <v>0</v>
      </c>
      <c r="AH398" s="164">
        <f>IF(A25stdlife="n/a","n/a",IF(AH$3&gt;(A25stdlife+$E398),(Input!$O$167*(1+rvanilla)^0.5)-SUM($O398:AG398),(Input!$O$167*(1+rvanilla)^0.5)/A25stdlife))</f>
        <v>0</v>
      </c>
      <c r="AI398" s="164">
        <f>IF(A25stdlife="n/a","n/a",IF(AI$3&gt;(A25stdlife+$E398),(Input!$O$167*(1+rvanilla)^0.5)-SUM($O398:AH398),(Input!$O$167*(1+rvanilla)^0.5)/A25stdlife))</f>
        <v>0</v>
      </c>
      <c r="AJ398" s="164">
        <f>IF(A25stdlife="n/a","n/a",IF(AJ$3&gt;(A25stdlife+$E398),(Input!$O$167*(1+rvanilla)^0.5)-SUM($O398:AI398),(Input!$O$167*(1+rvanilla)^0.5)/A25stdlife))</f>
        <v>0</v>
      </c>
      <c r="AK398" s="164">
        <f>IF(A25stdlife="n/a","n/a",IF(AK$3&gt;(A25stdlife+$E398),(Input!$O$167*(1+rvanilla)^0.5)-SUM($O398:AJ398),(Input!$O$167*(1+rvanilla)^0.5)/A25stdlife))</f>
        <v>0</v>
      </c>
      <c r="AL398" s="164">
        <f>IF(A25stdlife="n/a","n/a",IF(AL$3&gt;(A25stdlife+$E398),(Input!$O$167*(1+rvanilla)^0.5)-SUM($O398:AK398),(Input!$O$167*(1+rvanilla)^0.5)/A25stdlife))</f>
        <v>0</v>
      </c>
      <c r="AM398" s="164">
        <f>IF(A25stdlife="n/a","n/a",IF(AM$3&gt;(A25stdlife+$E398),(Input!$O$167*(1+rvanilla)^0.5)-SUM($O398:AL398),(Input!$O$167*(1+rvanilla)^0.5)/A25stdlife))</f>
        <v>0</v>
      </c>
      <c r="AN398" s="164">
        <f>IF(A25stdlife="n/a","n/a",IF(AN$3&gt;(A25stdlife+$E398),(Input!$O$167*(1+rvanilla)^0.5)-SUM($O398:AM398),(Input!$O$167*(1+rvanilla)^0.5)/A25stdlife))</f>
        <v>0</v>
      </c>
      <c r="AO398" s="164">
        <f>IF(A25stdlife="n/a","n/a",IF(AO$3&gt;(A25stdlife+$E398),(Input!$O$167*(1+rvanilla)^0.5)-SUM($O398:AN398),(Input!$O$167*(1+rvanilla)^0.5)/A25stdlife))</f>
        <v>0</v>
      </c>
      <c r="AP398" s="164">
        <f>IF(A25stdlife="n/a","n/a",IF(AP$3&gt;(A25stdlife+$E398),(Input!$O$167*(1+rvanilla)^0.5)-SUM($O398:AO398),(Input!$O$167*(1+rvanilla)^0.5)/A25stdlife))</f>
        <v>0</v>
      </c>
      <c r="AQ398" s="164">
        <f>IF(A25stdlife="n/a","n/a",IF(AQ$3&gt;(A25stdlife+$E398),(Input!$O$167*(1+rvanilla)^0.5)-SUM($O398:AP398),(Input!$O$167*(1+rvanilla)^0.5)/A25stdlife))</f>
        <v>0</v>
      </c>
      <c r="AR398" s="164">
        <f>IF(A25stdlife="n/a","n/a",IF(AR$3&gt;(A25stdlife+$E398),(Input!$O$167*(1+rvanilla)^0.5)-SUM($O398:AQ398),(Input!$O$167*(1+rvanilla)^0.5)/A25stdlife))</f>
        <v>0</v>
      </c>
      <c r="AS398" s="164">
        <f>IF(A25stdlife="n/a","n/a",IF(AS$3&gt;(A25stdlife+$E398),(Input!$O$167*(1+rvanilla)^0.5)-SUM($O398:AR398),(Input!$O$167*(1+rvanilla)^0.5)/A25stdlife))</f>
        <v>0</v>
      </c>
      <c r="AT398" s="164">
        <f>IF(A25stdlife="n/a","n/a",IF(AT$3&gt;(A25stdlife+$E398),(Input!$O$167*(1+rvanilla)^0.5)-SUM($O398:AS398),(Input!$O$167*(1+rvanilla)^0.5)/A25stdlife))</f>
        <v>0</v>
      </c>
      <c r="AU398" s="164">
        <f>IF(A25stdlife="n/a","n/a",IF(AU$3&gt;(A25stdlife+$E398),(Input!$O$167*(1+rvanilla)^0.5)-SUM($O398:AT398),(Input!$O$167*(1+rvanilla)^0.5)/A25stdlife))</f>
        <v>0</v>
      </c>
      <c r="AV398" s="164">
        <f>IF(A25stdlife="n/a","n/a",IF(AV$3&gt;(A25stdlife+$E398),(Input!$O$167*(1+rvanilla)^0.5)-SUM($O398:AU398),(Input!$O$167*(1+rvanilla)^0.5)/A25stdlife))</f>
        <v>0</v>
      </c>
      <c r="AW398" s="164">
        <f>IF(A25stdlife="n/a","n/a",IF(AW$3&gt;(A25stdlife+$E398),(Input!$O$167*(1+rvanilla)^0.5)-SUM($O398:AV398),(Input!$O$167*(1+rvanilla)^0.5)/A25stdlife))</f>
        <v>0</v>
      </c>
      <c r="AX398" s="164">
        <f>IF(A25stdlife="n/a","n/a",IF(AX$3&gt;(A25stdlife+$E398),(Input!$O$167*(1+rvanilla)^0.5)-SUM($O398:AW398),(Input!$O$167*(1+rvanilla)^0.5)/A25stdlife))</f>
        <v>0</v>
      </c>
      <c r="AY398" s="164">
        <f>IF(A25stdlife="n/a","n/a",IF(AY$3&gt;(A25stdlife+$E398),(Input!$O$167*(1+rvanilla)^0.5)-SUM($O398:AX398),(Input!$O$167*(1+rvanilla)^0.5)/A25stdlife))</f>
        <v>0</v>
      </c>
      <c r="AZ398" s="164">
        <f>IF(A25stdlife="n/a","n/a",IF(AZ$3&gt;(A25stdlife+$E398),(Input!$O$167*(1+rvanilla)^0.5)-SUM($O398:AY398),(Input!$O$167*(1+rvanilla)^0.5)/A25stdlife))</f>
        <v>0</v>
      </c>
      <c r="BA398" s="164">
        <f>IF(A25stdlife="n/a","n/a",IF(BA$3&gt;(A25stdlife+$E398),(Input!$O$167*(1+rvanilla)^0.5)-SUM($O398:AZ398),(Input!$O$167*(1+rvanilla)^0.5)/A25stdlife))</f>
        <v>0</v>
      </c>
      <c r="BB398" s="164">
        <f>IF(A25stdlife="n/a","n/a",IF(BB$3&gt;(A25stdlife+$E398),(Input!$O$167*(1+rvanilla)^0.5)-SUM($O398:BA398),(Input!$O$167*(1+rvanilla)^0.5)/A25stdlife))</f>
        <v>0</v>
      </c>
      <c r="BC398" s="164">
        <f>IF(A25stdlife="n/a","n/a",IF(BC$3&gt;(A25stdlife+$E398),(Input!$O$167*(1+rvanilla)^0.5)-SUM($O398:BB398),(Input!$O$167*(1+rvanilla)^0.5)/A25stdlife))</f>
        <v>0</v>
      </c>
      <c r="BD398" s="164">
        <f>IF(A25stdlife="n/a","n/a",IF(BD$3&gt;(A25stdlife+$E398),(Input!$O$167*(1+rvanilla)^0.5)-SUM($O398:BC398),(Input!$O$167*(1+rvanilla)^0.5)/A25stdlife))</f>
        <v>0</v>
      </c>
      <c r="BE398" s="164">
        <f>IF(A25stdlife="n/a","n/a",IF(BE$3&gt;(A25stdlife+$E398),(Input!$O$167*(1+rvanilla)^0.5)-SUM($O398:BD398),(Input!$O$167*(1+rvanilla)^0.5)/A25stdlife))</f>
        <v>0</v>
      </c>
      <c r="BF398" s="164">
        <f>IF(A25stdlife="n/a","n/a",IF(BF$3&gt;(A25stdlife+$E398),(Input!$O$167*(1+rvanilla)^0.5)-SUM($O398:BE398),(Input!$O$167*(1+rvanilla)^0.5)/A25stdlife))</f>
        <v>0</v>
      </c>
      <c r="BG398" s="164">
        <f>IF(A25stdlife="n/a","n/a",IF(BG$3&gt;(A25stdlife+$E398),(Input!$O$167*(1+rvanilla)^0.5)-SUM($O398:BF398),(Input!$O$167*(1+rvanilla)^0.5)/A25stdlife))</f>
        <v>0</v>
      </c>
      <c r="BH398" s="164">
        <f>IF(A25stdlife="n/a","n/a",IF(BH$3&gt;(A25stdlife+$E398),(Input!$O$167*(1+rvanilla)^0.5)-SUM($O398:BG398),(Input!$O$167*(1+rvanilla)^0.5)/A25stdlife))</f>
        <v>0</v>
      </c>
      <c r="BI398" s="164">
        <f>IF(A25stdlife="n/a","n/a",IF(BI$3&gt;(A25stdlife+$E398),(Input!$O$167*(1+rvanilla)^0.5)-SUM($O398:BH398),(Input!$O$167*(1+rvanilla)^0.5)/A25stdlife))</f>
        <v>0</v>
      </c>
      <c r="BJ398" s="18"/>
      <c r="BK398" s="1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idden="1" outlineLevel="2">
      <c r="A399" s="18"/>
      <c r="B399" s="18"/>
      <c r="C399" s="36"/>
      <c r="D399" s="479"/>
      <c r="E399" s="284">
        <v>10</v>
      </c>
      <c r="F399" s="38"/>
      <c r="G399" s="391"/>
      <c r="H399" s="308"/>
      <c r="I399" s="308"/>
      <c r="J399" s="308"/>
      <c r="K399" s="308"/>
      <c r="L399" s="308"/>
      <c r="M399" s="308"/>
      <c r="N399" s="308"/>
      <c r="O399" s="308"/>
      <c r="P399" s="307"/>
      <c r="Q399" s="164">
        <f>IF(A25stdlife="n/a","n/a",IF(Q$3&gt;(A25stdlife+$E399),(Input!$P$167*(1+rvanilla)^0.5)-SUM($P399:P399),(Input!$P$167*(1+rvanilla)^0.5)/A25stdlife))</f>
        <v>0</v>
      </c>
      <c r="R399" s="164">
        <f>IF(A25stdlife="n/a","n/a",IF(R$3&gt;(A25stdlife+$E399),(Input!$P$167*(1+rvanilla)^0.5)-SUM($P399:Q399),(Input!$P$167*(1+rvanilla)^0.5)/A25stdlife))</f>
        <v>0</v>
      </c>
      <c r="S399" s="164">
        <f>IF(A25stdlife="n/a","n/a",IF(S$3&gt;(A25stdlife+$E399),(Input!$P$167*(1+rvanilla)^0.5)-SUM($P399:R399),(Input!$P$167*(1+rvanilla)^0.5)/A25stdlife))</f>
        <v>0</v>
      </c>
      <c r="T399" s="164">
        <f>IF(A25stdlife="n/a","n/a",IF(T$3&gt;(A25stdlife+$E399),(Input!$P$167*(1+rvanilla)^0.5)-SUM($P399:S399),(Input!$P$167*(1+rvanilla)^0.5)/A25stdlife))</f>
        <v>0</v>
      </c>
      <c r="U399" s="164">
        <f>IF(A25stdlife="n/a","n/a",IF(U$3&gt;(A25stdlife+$E399),(Input!$P$167*(1+rvanilla)^0.5)-SUM($P399:T399),(Input!$P$167*(1+rvanilla)^0.5)/A25stdlife))</f>
        <v>0</v>
      </c>
      <c r="V399" s="164">
        <f>IF(A25stdlife="n/a","n/a",IF(V$3&gt;(A25stdlife+$E399),(Input!$P$167*(1+rvanilla)^0.5)-SUM($P399:U399),(Input!$P$167*(1+rvanilla)^0.5)/A25stdlife))</f>
        <v>0</v>
      </c>
      <c r="W399" s="164">
        <f>IF(A25stdlife="n/a","n/a",IF(W$3&gt;(A25stdlife+$E399),(Input!$P$167*(1+rvanilla)^0.5)-SUM($P399:V399),(Input!$P$167*(1+rvanilla)^0.5)/A25stdlife))</f>
        <v>0</v>
      </c>
      <c r="X399" s="164">
        <f>IF(A25stdlife="n/a","n/a",IF(X$3&gt;(A25stdlife+$E399),(Input!$P$167*(1+rvanilla)^0.5)-SUM($P399:W399),(Input!$P$167*(1+rvanilla)^0.5)/A25stdlife))</f>
        <v>0</v>
      </c>
      <c r="Y399" s="164">
        <f>IF(A25stdlife="n/a","n/a",IF(Y$3&gt;(A25stdlife+$E399),(Input!$P$167*(1+rvanilla)^0.5)-SUM($P399:X399),(Input!$P$167*(1+rvanilla)^0.5)/A25stdlife))</f>
        <v>0</v>
      </c>
      <c r="Z399" s="164">
        <f>IF(A25stdlife="n/a","n/a",IF(Z$3&gt;(A25stdlife+$E399),(Input!$P$167*(1+rvanilla)^0.5)-SUM($P399:Y399),(Input!$P$167*(1+rvanilla)^0.5)/A25stdlife))</f>
        <v>0</v>
      </c>
      <c r="AA399" s="164">
        <f>IF(A25stdlife="n/a","n/a",IF(AA$3&gt;(A25stdlife+$E399),(Input!$P$167*(1+rvanilla)^0.5)-SUM($P399:Z399),(Input!$P$167*(1+rvanilla)^0.5)/A25stdlife))</f>
        <v>0</v>
      </c>
      <c r="AB399" s="164">
        <f>IF(A25stdlife="n/a","n/a",IF(AB$3&gt;(A25stdlife+$E399),(Input!$P$167*(1+rvanilla)^0.5)-SUM($P399:AA399),(Input!$P$167*(1+rvanilla)^0.5)/A25stdlife))</f>
        <v>0</v>
      </c>
      <c r="AC399" s="164">
        <f>IF(A25stdlife="n/a","n/a",IF(AC$3&gt;(A25stdlife+$E399),(Input!$P$167*(1+rvanilla)^0.5)-SUM($P399:AB399),(Input!$P$167*(1+rvanilla)^0.5)/A25stdlife))</f>
        <v>0</v>
      </c>
      <c r="AD399" s="164">
        <f>IF(A25stdlife="n/a","n/a",IF(AD$3&gt;(A25stdlife+$E399),(Input!$P$167*(1+rvanilla)^0.5)-SUM($P399:AC399),(Input!$P$167*(1+rvanilla)^0.5)/A25stdlife))</f>
        <v>0</v>
      </c>
      <c r="AE399" s="164">
        <f>IF(A25stdlife="n/a","n/a",IF(AE$3&gt;(A25stdlife+$E399),(Input!$P$167*(1+rvanilla)^0.5)-SUM($P399:AD399),(Input!$P$167*(1+rvanilla)^0.5)/A25stdlife))</f>
        <v>0</v>
      </c>
      <c r="AF399" s="164">
        <f>IF(A25stdlife="n/a","n/a",IF(AF$3&gt;(A25stdlife+$E399),(Input!$P$167*(1+rvanilla)^0.5)-SUM($P399:AE399),(Input!$P$167*(1+rvanilla)^0.5)/A25stdlife))</f>
        <v>0</v>
      </c>
      <c r="AG399" s="164">
        <f>IF(A25stdlife="n/a","n/a",IF(AG$3&gt;(A25stdlife+$E399),(Input!$P$167*(1+rvanilla)^0.5)-SUM($P399:AF399),(Input!$P$167*(1+rvanilla)^0.5)/A25stdlife))</f>
        <v>0</v>
      </c>
      <c r="AH399" s="164">
        <f>IF(A25stdlife="n/a","n/a",IF(AH$3&gt;(A25stdlife+$E399),(Input!$P$167*(1+rvanilla)^0.5)-SUM($P399:AG399),(Input!$P$167*(1+rvanilla)^0.5)/A25stdlife))</f>
        <v>0</v>
      </c>
      <c r="AI399" s="164">
        <f>IF(A25stdlife="n/a","n/a",IF(AI$3&gt;(A25stdlife+$E399),(Input!$P$167*(1+rvanilla)^0.5)-SUM($P399:AH399),(Input!$P$167*(1+rvanilla)^0.5)/A25stdlife))</f>
        <v>0</v>
      </c>
      <c r="AJ399" s="164">
        <f>IF(A25stdlife="n/a","n/a",IF(AJ$3&gt;(A25stdlife+$E399),(Input!$P$167*(1+rvanilla)^0.5)-SUM($P399:AI399),(Input!$P$167*(1+rvanilla)^0.5)/A25stdlife))</f>
        <v>0</v>
      </c>
      <c r="AK399" s="164">
        <f>IF(A25stdlife="n/a","n/a",IF(AK$3&gt;(A25stdlife+$E399),(Input!$P$167*(1+rvanilla)^0.5)-SUM($P399:AJ399),(Input!$P$167*(1+rvanilla)^0.5)/A25stdlife))</f>
        <v>0</v>
      </c>
      <c r="AL399" s="164">
        <f>IF(A25stdlife="n/a","n/a",IF(AL$3&gt;(A25stdlife+$E399),(Input!$P$167*(1+rvanilla)^0.5)-SUM($P399:AK399),(Input!$P$167*(1+rvanilla)^0.5)/A25stdlife))</f>
        <v>0</v>
      </c>
      <c r="AM399" s="164">
        <f>IF(A25stdlife="n/a","n/a",IF(AM$3&gt;(A25stdlife+$E399),(Input!$P$167*(1+rvanilla)^0.5)-SUM($P399:AL399),(Input!$P$167*(1+rvanilla)^0.5)/A25stdlife))</f>
        <v>0</v>
      </c>
      <c r="AN399" s="164">
        <f>IF(A25stdlife="n/a","n/a",IF(AN$3&gt;(A25stdlife+$E399),(Input!$P$167*(1+rvanilla)^0.5)-SUM($P399:AM399),(Input!$P$167*(1+rvanilla)^0.5)/A25stdlife))</f>
        <v>0</v>
      </c>
      <c r="AO399" s="164">
        <f>IF(A25stdlife="n/a","n/a",IF(AO$3&gt;(A25stdlife+$E399),(Input!$P$167*(1+rvanilla)^0.5)-SUM($P399:AN399),(Input!$P$167*(1+rvanilla)^0.5)/A25stdlife))</f>
        <v>0</v>
      </c>
      <c r="AP399" s="164">
        <f>IF(A25stdlife="n/a","n/a",IF(AP$3&gt;(A25stdlife+$E399),(Input!$P$167*(1+rvanilla)^0.5)-SUM($P399:AO399),(Input!$P$167*(1+rvanilla)^0.5)/A25stdlife))</f>
        <v>0</v>
      </c>
      <c r="AQ399" s="164">
        <f>IF(A25stdlife="n/a","n/a",IF(AQ$3&gt;(A25stdlife+$E399),(Input!$P$167*(1+rvanilla)^0.5)-SUM($P399:AP399),(Input!$P$167*(1+rvanilla)^0.5)/A25stdlife))</f>
        <v>0</v>
      </c>
      <c r="AR399" s="164">
        <f>IF(A25stdlife="n/a","n/a",IF(AR$3&gt;(A25stdlife+$E399),(Input!$P$167*(1+rvanilla)^0.5)-SUM($P399:AQ399),(Input!$P$167*(1+rvanilla)^0.5)/A25stdlife))</f>
        <v>0</v>
      </c>
      <c r="AS399" s="164">
        <f>IF(A25stdlife="n/a","n/a",IF(AS$3&gt;(A25stdlife+$E399),(Input!$P$167*(1+rvanilla)^0.5)-SUM($P399:AR399),(Input!$P$167*(1+rvanilla)^0.5)/A25stdlife))</f>
        <v>0</v>
      </c>
      <c r="AT399" s="164">
        <f>IF(A25stdlife="n/a","n/a",IF(AT$3&gt;(A25stdlife+$E399),(Input!$P$167*(1+rvanilla)^0.5)-SUM($P399:AS399),(Input!$P$167*(1+rvanilla)^0.5)/A25stdlife))</f>
        <v>0</v>
      </c>
      <c r="AU399" s="164">
        <f>IF(A25stdlife="n/a","n/a",IF(AU$3&gt;(A25stdlife+$E399),(Input!$P$167*(1+rvanilla)^0.5)-SUM($P399:AT399),(Input!$P$167*(1+rvanilla)^0.5)/A25stdlife))</f>
        <v>0</v>
      </c>
      <c r="AV399" s="164">
        <f>IF(A25stdlife="n/a","n/a",IF(AV$3&gt;(A25stdlife+$E399),(Input!$P$167*(1+rvanilla)^0.5)-SUM($P399:AU399),(Input!$P$167*(1+rvanilla)^0.5)/A25stdlife))</f>
        <v>0</v>
      </c>
      <c r="AW399" s="164">
        <f>IF(A25stdlife="n/a","n/a",IF(AW$3&gt;(A25stdlife+$E399),(Input!$P$167*(1+rvanilla)^0.5)-SUM($P399:AV399),(Input!$P$167*(1+rvanilla)^0.5)/A25stdlife))</f>
        <v>0</v>
      </c>
      <c r="AX399" s="164">
        <f>IF(A25stdlife="n/a","n/a",IF(AX$3&gt;(A25stdlife+$E399),(Input!$P$167*(1+rvanilla)^0.5)-SUM($P399:AW399),(Input!$P$167*(1+rvanilla)^0.5)/A25stdlife))</f>
        <v>0</v>
      </c>
      <c r="AY399" s="164">
        <f>IF(A25stdlife="n/a","n/a",IF(AY$3&gt;(A25stdlife+$E399),(Input!$P$167*(1+rvanilla)^0.5)-SUM($P399:AX399),(Input!$P$167*(1+rvanilla)^0.5)/A25stdlife))</f>
        <v>0</v>
      </c>
      <c r="AZ399" s="164">
        <f>IF(A25stdlife="n/a","n/a",IF(AZ$3&gt;(A25stdlife+$E399),(Input!$P$167*(1+rvanilla)^0.5)-SUM($P399:AY399),(Input!$P$167*(1+rvanilla)^0.5)/A25stdlife))</f>
        <v>0</v>
      </c>
      <c r="BA399" s="164">
        <f>IF(A25stdlife="n/a","n/a",IF(BA$3&gt;(A25stdlife+$E399),(Input!$P$167*(1+rvanilla)^0.5)-SUM($P399:AZ399),(Input!$P$167*(1+rvanilla)^0.5)/A25stdlife))</f>
        <v>0</v>
      </c>
      <c r="BB399" s="164">
        <f>IF(A25stdlife="n/a","n/a",IF(BB$3&gt;(A25stdlife+$E399),(Input!$P$167*(1+rvanilla)^0.5)-SUM($P399:BA399),(Input!$P$167*(1+rvanilla)^0.5)/A25stdlife))</f>
        <v>0</v>
      </c>
      <c r="BC399" s="164">
        <f>IF(A25stdlife="n/a","n/a",IF(BC$3&gt;(A25stdlife+$E399),(Input!$P$167*(1+rvanilla)^0.5)-SUM($P399:BB399),(Input!$P$167*(1+rvanilla)^0.5)/A25stdlife))</f>
        <v>0</v>
      </c>
      <c r="BD399" s="164">
        <f>IF(A25stdlife="n/a","n/a",IF(BD$3&gt;(A25stdlife+$E399),(Input!$P$167*(1+rvanilla)^0.5)-SUM($P399:BC399),(Input!$P$167*(1+rvanilla)^0.5)/A25stdlife))</f>
        <v>0</v>
      </c>
      <c r="BE399" s="164">
        <f>IF(A25stdlife="n/a","n/a",IF(BE$3&gt;(A25stdlife+$E399),(Input!$P$167*(1+rvanilla)^0.5)-SUM($P399:BD399),(Input!$P$167*(1+rvanilla)^0.5)/A25stdlife))</f>
        <v>0</v>
      </c>
      <c r="BF399" s="164">
        <f>IF(A25stdlife="n/a","n/a",IF(BF$3&gt;(A25stdlife+$E399),(Input!$P$167*(1+rvanilla)^0.5)-SUM($P399:BE399),(Input!$P$167*(1+rvanilla)^0.5)/A25stdlife))</f>
        <v>0</v>
      </c>
      <c r="BG399" s="164">
        <f>IF(A25stdlife="n/a","n/a",IF(BG$3&gt;(A25stdlife+$E399),(Input!$P$167*(1+rvanilla)^0.5)-SUM($P399:BF399),(Input!$P$167*(1+rvanilla)^0.5)/A25stdlife))</f>
        <v>0</v>
      </c>
      <c r="BH399" s="164">
        <f>IF(A25stdlife="n/a","n/a",IF(BH$3&gt;(A25stdlife+$E399),(Input!$P$167*(1+rvanilla)^0.5)-SUM($P399:BG399),(Input!$P$167*(1+rvanilla)^0.5)/A25stdlife))</f>
        <v>0</v>
      </c>
      <c r="BI399" s="164">
        <f>IF(A25stdlife="n/a","n/a",IF(BI$3&gt;(A25stdlife+$E399),(Input!$P$167*(1+rvanilla)^0.5)-SUM($P399:BH399),(Input!$P$167*(1+rvanilla)^0.5)/A25stdlife))</f>
        <v>0</v>
      </c>
      <c r="BJ399" s="18"/>
      <c r="BK399" s="18"/>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idden="1" outlineLevel="1">
      <c r="A400" s="18"/>
      <c r="B400" s="18"/>
      <c r="C400" s="36">
        <f>Asset25</f>
        <v>0</v>
      </c>
      <c r="D400" s="18"/>
      <c r="E400" s="18"/>
      <c r="F400" s="33"/>
      <c r="G400" s="161">
        <f t="shared" ref="G400:AL400" si="85">SUM(G388:G399)</f>
        <v>0</v>
      </c>
      <c r="H400" s="161">
        <f t="shared" si="85"/>
        <v>0</v>
      </c>
      <c r="I400" s="161">
        <f t="shared" si="85"/>
        <v>0</v>
      </c>
      <c r="J400" s="161">
        <f t="shared" si="85"/>
        <v>0</v>
      </c>
      <c r="K400" s="161">
        <f t="shared" si="85"/>
        <v>0</v>
      </c>
      <c r="L400" s="161">
        <f t="shared" si="85"/>
        <v>0</v>
      </c>
      <c r="M400" s="161">
        <f t="shared" si="85"/>
        <v>0</v>
      </c>
      <c r="N400" s="161">
        <f t="shared" si="85"/>
        <v>0</v>
      </c>
      <c r="O400" s="161">
        <f t="shared" si="85"/>
        <v>0</v>
      </c>
      <c r="P400" s="161">
        <f t="shared" si="85"/>
        <v>0</v>
      </c>
      <c r="Q400" s="161">
        <f t="shared" si="85"/>
        <v>0</v>
      </c>
      <c r="R400" s="161">
        <f t="shared" si="85"/>
        <v>0</v>
      </c>
      <c r="S400" s="161">
        <f t="shared" si="85"/>
        <v>0</v>
      </c>
      <c r="T400" s="161">
        <f t="shared" si="85"/>
        <v>0</v>
      </c>
      <c r="U400" s="161">
        <f t="shared" si="85"/>
        <v>0</v>
      </c>
      <c r="V400" s="161">
        <f t="shared" si="85"/>
        <v>0</v>
      </c>
      <c r="W400" s="161">
        <f t="shared" si="85"/>
        <v>0</v>
      </c>
      <c r="X400" s="161">
        <f t="shared" si="85"/>
        <v>0</v>
      </c>
      <c r="Y400" s="161">
        <f t="shared" si="85"/>
        <v>0</v>
      </c>
      <c r="Z400" s="161">
        <f t="shared" si="85"/>
        <v>0</v>
      </c>
      <c r="AA400" s="161">
        <f t="shared" si="85"/>
        <v>0</v>
      </c>
      <c r="AB400" s="161">
        <f t="shared" si="85"/>
        <v>0</v>
      </c>
      <c r="AC400" s="161">
        <f t="shared" si="85"/>
        <v>0</v>
      </c>
      <c r="AD400" s="161">
        <f t="shared" si="85"/>
        <v>0</v>
      </c>
      <c r="AE400" s="161">
        <f t="shared" si="85"/>
        <v>0</v>
      </c>
      <c r="AF400" s="161">
        <f t="shared" si="85"/>
        <v>0</v>
      </c>
      <c r="AG400" s="161">
        <f t="shared" si="85"/>
        <v>0</v>
      </c>
      <c r="AH400" s="161">
        <f t="shared" si="85"/>
        <v>0</v>
      </c>
      <c r="AI400" s="161">
        <f t="shared" si="85"/>
        <v>0</v>
      </c>
      <c r="AJ400" s="161">
        <f t="shared" si="85"/>
        <v>0</v>
      </c>
      <c r="AK400" s="161">
        <f t="shared" si="85"/>
        <v>0</v>
      </c>
      <c r="AL400" s="161">
        <f t="shared" si="85"/>
        <v>0</v>
      </c>
      <c r="AM400" s="161">
        <f t="shared" ref="AM400:BI400" si="86">SUM(AM388:AM399)</f>
        <v>0</v>
      </c>
      <c r="AN400" s="161">
        <f t="shared" si="86"/>
        <v>0</v>
      </c>
      <c r="AO400" s="161">
        <f t="shared" si="86"/>
        <v>0</v>
      </c>
      <c r="AP400" s="161">
        <f t="shared" si="86"/>
        <v>0</v>
      </c>
      <c r="AQ400" s="161">
        <f t="shared" si="86"/>
        <v>0</v>
      </c>
      <c r="AR400" s="161">
        <f t="shared" si="86"/>
        <v>0</v>
      </c>
      <c r="AS400" s="161">
        <f t="shared" si="86"/>
        <v>0</v>
      </c>
      <c r="AT400" s="161">
        <f t="shared" si="86"/>
        <v>0</v>
      </c>
      <c r="AU400" s="161">
        <f t="shared" si="86"/>
        <v>0</v>
      </c>
      <c r="AV400" s="161">
        <f t="shared" si="86"/>
        <v>0</v>
      </c>
      <c r="AW400" s="161">
        <f t="shared" si="86"/>
        <v>0</v>
      </c>
      <c r="AX400" s="161">
        <f t="shared" si="86"/>
        <v>0</v>
      </c>
      <c r="AY400" s="161">
        <f t="shared" si="86"/>
        <v>0</v>
      </c>
      <c r="AZ400" s="161">
        <f t="shared" si="86"/>
        <v>0</v>
      </c>
      <c r="BA400" s="161">
        <f t="shared" si="86"/>
        <v>0</v>
      </c>
      <c r="BB400" s="161">
        <f t="shared" si="86"/>
        <v>0</v>
      </c>
      <c r="BC400" s="161">
        <f t="shared" si="86"/>
        <v>0</v>
      </c>
      <c r="BD400" s="161">
        <f t="shared" si="86"/>
        <v>0</v>
      </c>
      <c r="BE400" s="161">
        <f t="shared" si="86"/>
        <v>0</v>
      </c>
      <c r="BF400" s="161">
        <f t="shared" si="86"/>
        <v>0</v>
      </c>
      <c r="BG400" s="161">
        <f t="shared" si="86"/>
        <v>0</v>
      </c>
      <c r="BH400" s="161">
        <f t="shared" si="86"/>
        <v>0</v>
      </c>
      <c r="BI400" s="161">
        <f t="shared" si="86"/>
        <v>0</v>
      </c>
      <c r="BJ400" s="18"/>
      <c r="BK400" s="18"/>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idden="1" outlineLevel="2">
      <c r="A401" s="18"/>
      <c r="B401" s="43">
        <f>C413</f>
        <v>0</v>
      </c>
      <c r="C401" s="44"/>
      <c r="D401" s="45" t="s">
        <v>72</v>
      </c>
      <c r="E401" s="44"/>
      <c r="F401" s="46"/>
      <c r="G401" s="389">
        <f>IF(G$3&gt;A26remlife,A26value-SUM($F401:F401),IF(A26remlife="N/A","n/a",A26value/A26remlife))</f>
        <v>0</v>
      </c>
      <c r="H401" s="163">
        <f>IF(H$3&gt;A26remlife,A26value-SUM($F401:G401),IF(A26remlife="N/A","n/a",A26value/A26remlife))</f>
        <v>0</v>
      </c>
      <c r="I401" s="163">
        <f>IF(I$3&gt;A26remlife,A26value-SUM($F401:H401),IF(A26remlife="N/A","n/a",A26value/A26remlife))</f>
        <v>0</v>
      </c>
      <c r="J401" s="163">
        <f>IF(J$3&gt;A26remlife,A26value-SUM($F401:I401),IF(A26remlife="N/A","n/a",A26value/A26remlife))</f>
        <v>0</v>
      </c>
      <c r="K401" s="163">
        <f>IF(K$3&gt;A26remlife,A26value-SUM($F401:J401),IF(A26remlife="N/A","n/a",A26value/A26remlife))</f>
        <v>0</v>
      </c>
      <c r="L401" s="163">
        <f>IF(L$3&gt;A26remlife,A26value-SUM($F401:K401),IF(A26remlife="N/A","n/a",A26value/A26remlife))</f>
        <v>0</v>
      </c>
      <c r="M401" s="163">
        <f>IF(M$3&gt;A26remlife,A26value-SUM($F401:L401),IF(A26remlife="N/A","n/a",A26value/A26remlife))</f>
        <v>0</v>
      </c>
      <c r="N401" s="163">
        <f>IF(N$3&gt;A26remlife,A26value-SUM($F401:M401),IF(A26remlife="N/A","n/a",A26value/A26remlife))</f>
        <v>0</v>
      </c>
      <c r="O401" s="163">
        <f>IF(O$3&gt;A26remlife,A26value-SUM($F401:N401),IF(A26remlife="N/A","n/a",A26value/A26remlife))</f>
        <v>0</v>
      </c>
      <c r="P401" s="163">
        <f>IF(P$3&gt;A26remlife,A26value-SUM($F401:O401),IF(A26remlife="N/A","n/a",A26value/A26remlife))</f>
        <v>0</v>
      </c>
      <c r="Q401" s="163">
        <f>IF(Q$3&gt;A26remlife,A26value-SUM($F401:P401),IF(A26remlife="N/A","n/a",A26value/A26remlife))</f>
        <v>0</v>
      </c>
      <c r="R401" s="163">
        <f>IF(R$3&gt;A26remlife,A26value-SUM($F401:Q401),IF(A26remlife="N/A","n/a",A26value/A26remlife))</f>
        <v>0</v>
      </c>
      <c r="S401" s="163">
        <f>IF(S$3&gt;A26remlife,A26value-SUM($F401:R401),IF(A26remlife="N/A","n/a",A26value/A26remlife))</f>
        <v>0</v>
      </c>
      <c r="T401" s="163">
        <f>IF(T$3&gt;A26remlife,A26value-SUM($F401:S401),IF(A26remlife="N/A","n/a",A26value/A26remlife))</f>
        <v>0</v>
      </c>
      <c r="U401" s="163">
        <f>IF(U$3&gt;A26remlife,A26value-SUM($F401:T401),IF(A26remlife="N/A","n/a",A26value/A26remlife))</f>
        <v>0</v>
      </c>
      <c r="V401" s="163">
        <f>IF(V$3&gt;A26remlife,A26value-SUM($F401:U401),IF(A26remlife="N/A","n/a",A26value/A26remlife))</f>
        <v>0</v>
      </c>
      <c r="W401" s="163">
        <f>IF(W$3&gt;A26remlife,A26value-SUM($F401:V401),IF(A26remlife="N/A","n/a",A26value/A26remlife))</f>
        <v>0</v>
      </c>
      <c r="X401" s="163">
        <f>IF(X$3&gt;A26remlife,A26value-SUM($F401:W401),IF(A26remlife="N/A","n/a",A26value/A26remlife))</f>
        <v>0</v>
      </c>
      <c r="Y401" s="163">
        <f>IF(Y$3&gt;A26remlife,A26value-SUM($F401:X401),IF(A26remlife="N/A","n/a",A26value/A26remlife))</f>
        <v>0</v>
      </c>
      <c r="Z401" s="163">
        <f>IF(Z$3&gt;A26remlife,A26value-SUM($F401:Y401),IF(A26remlife="N/A","n/a",A26value/A26remlife))</f>
        <v>0</v>
      </c>
      <c r="AA401" s="163">
        <f>IF(AA$3&gt;A26remlife,A26value-SUM($F401:Z401),IF(A26remlife="N/A","n/a",A26value/A26remlife))</f>
        <v>0</v>
      </c>
      <c r="AB401" s="163">
        <f>IF(AB$3&gt;A26remlife,A26value-SUM($F401:AA401),IF(A26remlife="N/A","n/a",A26value/A26remlife))</f>
        <v>0</v>
      </c>
      <c r="AC401" s="163">
        <f>IF(AC$3&gt;A26remlife,A26value-SUM($F401:AB401),IF(A26remlife="N/A","n/a",A26value/A26remlife))</f>
        <v>0</v>
      </c>
      <c r="AD401" s="163">
        <f>IF(AD$3&gt;A26remlife,A26value-SUM($F401:AC401),IF(A26remlife="N/A","n/a",A26value/A26remlife))</f>
        <v>0</v>
      </c>
      <c r="AE401" s="163">
        <f>IF(AE$3&gt;A26remlife,A26value-SUM($F401:AD401),IF(A26remlife="N/A","n/a",A26value/A26remlife))</f>
        <v>0</v>
      </c>
      <c r="AF401" s="163">
        <f>IF(AF$3&gt;A26remlife,A26value-SUM($F401:AE401),IF(A26remlife="N/A","n/a",A26value/A26remlife))</f>
        <v>0</v>
      </c>
      <c r="AG401" s="163">
        <f>IF(AG$3&gt;A26remlife,A26value-SUM($F401:AF401),IF(A26remlife="N/A","n/a",A26value/A26remlife))</f>
        <v>0</v>
      </c>
      <c r="AH401" s="163">
        <f>IF(AH$3&gt;A26remlife,A26value-SUM($F401:AG401),IF(A26remlife="N/A","n/a",A26value/A26remlife))</f>
        <v>0</v>
      </c>
      <c r="AI401" s="163">
        <f>IF(AI$3&gt;A26remlife,A26value-SUM($F401:AH401),IF(A26remlife="N/A","n/a",A26value/A26remlife))</f>
        <v>0</v>
      </c>
      <c r="AJ401" s="163">
        <f>IF(AJ$3&gt;A26remlife,A26value-SUM($F401:AI401),IF(A26remlife="N/A","n/a",A26value/A26remlife))</f>
        <v>0</v>
      </c>
      <c r="AK401" s="163">
        <f>IF(AK$3&gt;A26remlife,A26value-SUM($F401:AJ401),IF(A26remlife="N/A","n/a",A26value/A26remlife))</f>
        <v>0</v>
      </c>
      <c r="AL401" s="163">
        <f>IF(AL$3&gt;A26remlife,A26value-SUM($F401:AK401),IF(A26remlife="N/A","n/a",A26value/A26remlife))</f>
        <v>0</v>
      </c>
      <c r="AM401" s="163">
        <f>IF(AM$3&gt;A26remlife,A26value-SUM($F401:AL401),IF(A26remlife="N/A","n/a",A26value/A26remlife))</f>
        <v>0</v>
      </c>
      <c r="AN401" s="163">
        <f>IF(AN$3&gt;A26remlife,A26value-SUM($F401:AM401),IF(A26remlife="N/A","n/a",A26value/A26remlife))</f>
        <v>0</v>
      </c>
      <c r="AO401" s="163">
        <f>IF(AO$3&gt;A26remlife,A26value-SUM($F401:AN401),IF(A26remlife="N/A","n/a",A26value/A26remlife))</f>
        <v>0</v>
      </c>
      <c r="AP401" s="163">
        <f>IF(AP$3&gt;A26remlife,A26value-SUM($F401:AO401),IF(A26remlife="N/A","n/a",A26value/A26remlife))</f>
        <v>0</v>
      </c>
      <c r="AQ401" s="163">
        <f>IF(AQ$3&gt;A26remlife,A26value-SUM($F401:AP401),IF(A26remlife="N/A","n/a",A26value/A26remlife))</f>
        <v>0</v>
      </c>
      <c r="AR401" s="163">
        <f>IF(AR$3&gt;A26remlife,A26value-SUM($F401:AQ401),IF(A26remlife="N/A","n/a",A26value/A26remlife))</f>
        <v>0</v>
      </c>
      <c r="AS401" s="163">
        <f>IF(AS$3&gt;A26remlife,A26value-SUM($F401:AR401),IF(A26remlife="N/A","n/a",A26value/A26remlife))</f>
        <v>0</v>
      </c>
      <c r="AT401" s="163">
        <f>IF(AT$3&gt;A26remlife,A26value-SUM($F401:AS401),IF(A26remlife="N/A","n/a",A26value/A26remlife))</f>
        <v>0</v>
      </c>
      <c r="AU401" s="163">
        <f>IF(AU$3&gt;A26remlife,A26value-SUM($F401:AT401),IF(A26remlife="N/A","n/a",A26value/A26remlife))</f>
        <v>0</v>
      </c>
      <c r="AV401" s="163">
        <f>IF(AV$3&gt;A26remlife,A26value-SUM($F401:AU401),IF(A26remlife="N/A","n/a",A26value/A26remlife))</f>
        <v>0</v>
      </c>
      <c r="AW401" s="163">
        <f>IF(AW$3&gt;A26remlife,A26value-SUM($F401:AV401),IF(A26remlife="N/A","n/a",A26value/A26remlife))</f>
        <v>0</v>
      </c>
      <c r="AX401" s="163">
        <f>IF(AX$3&gt;A26remlife,A26value-SUM($F401:AW401),IF(A26remlife="N/A","n/a",A26value/A26remlife))</f>
        <v>0</v>
      </c>
      <c r="AY401" s="163">
        <f>IF(AY$3&gt;A26remlife,A26value-SUM($F401:AX401),IF(A26remlife="N/A","n/a",A26value/A26remlife))</f>
        <v>0</v>
      </c>
      <c r="AZ401" s="163">
        <f>IF(AZ$3&gt;A26remlife,A26value-SUM($F401:AY401),IF(A26remlife="N/A","n/a",A26value/A26remlife))</f>
        <v>0</v>
      </c>
      <c r="BA401" s="163">
        <f>IF(BA$3&gt;A26remlife,A26value-SUM($F401:AZ401),IF(A26remlife="N/A","n/a",A26value/A26remlife))</f>
        <v>0</v>
      </c>
      <c r="BB401" s="163">
        <f>IF(BB$3&gt;A26remlife,A26value-SUM($F401:BA401),IF(A26remlife="N/A","n/a",A26value/A26remlife))</f>
        <v>0</v>
      </c>
      <c r="BC401" s="163">
        <f>IF(BC$3&gt;A26remlife,A26value-SUM($F401:BB401),IF(A26remlife="N/A","n/a",A26value/A26remlife))</f>
        <v>0</v>
      </c>
      <c r="BD401" s="163">
        <f>IF(BD$3&gt;A26remlife,A26value-SUM($F401:BC401),IF(A26remlife="N/A","n/a",A26value/A26remlife))</f>
        <v>0</v>
      </c>
      <c r="BE401" s="163">
        <f>IF(BE$3&gt;A26remlife,A26value-SUM($F401:BD401),IF(A26remlife="N/A","n/a",A26value/A26remlife))</f>
        <v>0</v>
      </c>
      <c r="BF401" s="163">
        <f>IF(BF$3&gt;A26remlife,A26value-SUM($F401:BE401),IF(A26remlife="N/A","n/a",A26value/A26remlife))</f>
        <v>0</v>
      </c>
      <c r="BG401" s="163">
        <f>IF(BG$3&gt;A26remlife,A26value-SUM($F401:BF401),IF(A26remlife="N/A","n/a",A26value/A26remlife))</f>
        <v>0</v>
      </c>
      <c r="BH401" s="163">
        <f>IF(BH$3&gt;A26remlife,A26value-SUM($F401:BG401),IF(A26remlife="N/A","n/a",A26value/A26remlife))</f>
        <v>0</v>
      </c>
      <c r="BI401" s="163">
        <f>IF(BI$3&gt;A26remlife,A26value-SUM($F401:BH401),IF(A26remlife="N/A","n/a",A26value/A26remlife))</f>
        <v>0</v>
      </c>
      <c r="BJ401" s="18"/>
      <c r="BK401" s="18"/>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idden="1" outlineLevel="2">
      <c r="A402" s="18"/>
      <c r="B402" s="18"/>
      <c r="C402" s="36"/>
      <c r="D402" s="479" t="s">
        <v>71</v>
      </c>
      <c r="E402" s="283">
        <v>0</v>
      </c>
      <c r="F402" s="38"/>
      <c r="G402" s="160"/>
      <c r="H402" s="164"/>
      <c r="I402" s="164"/>
      <c r="J402" s="164"/>
      <c r="K402" s="164"/>
      <c r="L402" s="164"/>
      <c r="M402" s="164"/>
      <c r="N402" s="164"/>
      <c r="O402" s="164"/>
      <c r="P402" s="164"/>
      <c r="Q402" s="164"/>
      <c r="R402" s="164"/>
      <c r="S402" s="164"/>
      <c r="T402" s="164"/>
      <c r="U402" s="164"/>
      <c r="V402" s="164"/>
      <c r="W402" s="164"/>
      <c r="X402" s="164"/>
      <c r="Y402" s="164"/>
      <c r="Z402" s="164"/>
      <c r="AA402" s="164"/>
      <c r="AB402" s="164"/>
      <c r="AC402" s="164"/>
      <c r="AD402" s="164"/>
      <c r="AE402" s="164"/>
      <c r="AF402" s="164"/>
      <c r="AG402" s="164"/>
      <c r="AH402" s="164"/>
      <c r="AI402" s="164"/>
      <c r="AJ402" s="164"/>
      <c r="AK402" s="164"/>
      <c r="AL402" s="164"/>
      <c r="AM402" s="164"/>
      <c r="AN402" s="164"/>
      <c r="AO402" s="164"/>
      <c r="AP402" s="164"/>
      <c r="AQ402" s="164"/>
      <c r="AR402" s="164"/>
      <c r="AS402" s="164"/>
      <c r="AT402" s="164"/>
      <c r="AU402" s="164"/>
      <c r="AV402" s="164"/>
      <c r="AW402" s="164"/>
      <c r="AX402" s="164"/>
      <c r="AY402" s="164"/>
      <c r="AZ402" s="164"/>
      <c r="BA402" s="164"/>
      <c r="BB402" s="164"/>
      <c r="BC402" s="164"/>
      <c r="BD402" s="164"/>
      <c r="BE402" s="164"/>
      <c r="BF402" s="164"/>
      <c r="BG402" s="164"/>
      <c r="BH402" s="164"/>
      <c r="BI402" s="164"/>
      <c r="BJ402" s="18"/>
      <c r="BK402" s="18"/>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idden="1" outlineLevel="2">
      <c r="A403" s="18"/>
      <c r="B403" s="18"/>
      <c r="C403" s="36"/>
      <c r="D403" s="479"/>
      <c r="E403" s="283">
        <v>1</v>
      </c>
      <c r="F403" s="38"/>
      <c r="G403" s="390"/>
      <c r="H403" s="164">
        <f>IF(A26stdlife="n/a","n/a",IF(H$3&gt;(A26stdlife+$E403),(Input!$G$168*(1+rvanilla)^0.5)-SUM($G403:G403),(Input!$G$168*(1+rvanilla)^0.5)/A26stdlife))</f>
        <v>0</v>
      </c>
      <c r="I403" s="164">
        <f>IF(A26stdlife="n/a","n/a",IF(I$3&gt;(A26stdlife+$E403),(Input!$G$168*(1+rvanilla)^0.5)-SUM($G403:H403),(Input!$G$168*(1+rvanilla)^0.5)/A26stdlife))</f>
        <v>0</v>
      </c>
      <c r="J403" s="164">
        <f>IF(A26stdlife="n/a","n/a",IF(J$3&gt;(A26stdlife+$E403),(Input!$G$168*(1+rvanilla)^0.5)-SUM($G403:I403),(Input!$G$168*(1+rvanilla)^0.5)/A26stdlife))</f>
        <v>0</v>
      </c>
      <c r="K403" s="164">
        <f>IF(A26stdlife="n/a","n/a",IF(K$3&gt;(A26stdlife+$E403),(Input!$G$168*(1+rvanilla)^0.5)-SUM($G403:J403),(Input!$G$168*(1+rvanilla)^0.5)/A26stdlife))</f>
        <v>0</v>
      </c>
      <c r="L403" s="164">
        <f>IF(A26stdlife="n/a","n/a",IF(L$3&gt;(A26stdlife+$E403),(Input!$G$168*(1+rvanilla)^0.5)-SUM($G403:K403),(Input!$G$168*(1+rvanilla)^0.5)/A26stdlife))</f>
        <v>0</v>
      </c>
      <c r="M403" s="164">
        <f>IF(A26stdlife="n/a","n/a",IF(M$3&gt;(A26stdlife+$E403),(Input!$G$168*(1+rvanilla)^0.5)-SUM($G403:L403),(Input!$G$168*(1+rvanilla)^0.5)/A26stdlife))</f>
        <v>0</v>
      </c>
      <c r="N403" s="164">
        <f>IF(A26stdlife="n/a","n/a",IF(N$3&gt;(A26stdlife+$E403),(Input!$G$168*(1+rvanilla)^0.5)-SUM($G403:M403),(Input!$G$168*(1+rvanilla)^0.5)/A26stdlife))</f>
        <v>0</v>
      </c>
      <c r="O403" s="164">
        <f>IF(A26stdlife="n/a","n/a",IF(O$3&gt;(A26stdlife+$E403),(Input!$G$168*(1+rvanilla)^0.5)-SUM($G403:N403),(Input!$G$168*(1+rvanilla)^0.5)/A26stdlife))</f>
        <v>0</v>
      </c>
      <c r="P403" s="164">
        <f>IF(A26stdlife="n/a","n/a",IF(P$3&gt;(A26stdlife+$E403),(Input!$G$168*(1+rvanilla)^0.5)-SUM($G403:O403),(Input!$G$168*(1+rvanilla)^0.5)/A26stdlife))</f>
        <v>0</v>
      </c>
      <c r="Q403" s="164">
        <f>IF(A26stdlife="n/a","n/a",IF(Q$3&gt;(A26stdlife+$E403),(Input!$G$168*(1+rvanilla)^0.5)-SUM($G403:P403),(Input!$G$168*(1+rvanilla)^0.5)/A26stdlife))</f>
        <v>0</v>
      </c>
      <c r="R403" s="164">
        <f>IF(A26stdlife="n/a","n/a",IF(R$3&gt;(A26stdlife+$E403),(Input!$G$168*(1+rvanilla)^0.5)-SUM($G403:Q403),(Input!$G$168*(1+rvanilla)^0.5)/A26stdlife))</f>
        <v>0</v>
      </c>
      <c r="S403" s="164">
        <f>IF(A26stdlife="n/a","n/a",IF(S$3&gt;(A26stdlife+$E403),(Input!$G$168*(1+rvanilla)^0.5)-SUM($G403:R403),(Input!$G$168*(1+rvanilla)^0.5)/A26stdlife))</f>
        <v>0</v>
      </c>
      <c r="T403" s="164">
        <f>IF(A26stdlife="n/a","n/a",IF(T$3&gt;(A26stdlife+$E403),(Input!$G$168*(1+rvanilla)^0.5)-SUM($G403:S403),(Input!$G$168*(1+rvanilla)^0.5)/A26stdlife))</f>
        <v>0</v>
      </c>
      <c r="U403" s="164">
        <f>IF(A26stdlife="n/a","n/a",IF(U$3&gt;(A26stdlife+$E403),(Input!$G$168*(1+rvanilla)^0.5)-SUM($G403:T403),(Input!$G$168*(1+rvanilla)^0.5)/A26stdlife))</f>
        <v>0</v>
      </c>
      <c r="V403" s="164">
        <f>IF(A26stdlife="n/a","n/a",IF(V$3&gt;(A26stdlife+$E403),(Input!$G$168*(1+rvanilla)^0.5)-SUM($G403:U403),(Input!$G$168*(1+rvanilla)^0.5)/A26stdlife))</f>
        <v>0</v>
      </c>
      <c r="W403" s="164">
        <f>IF(A26stdlife="n/a","n/a",IF(W$3&gt;(A26stdlife+$E403),(Input!$G$168*(1+rvanilla)^0.5)-SUM($G403:V403),(Input!$G$168*(1+rvanilla)^0.5)/A26stdlife))</f>
        <v>0</v>
      </c>
      <c r="X403" s="164">
        <f>IF(A26stdlife="n/a","n/a",IF(X$3&gt;(A26stdlife+$E403),(Input!$G$168*(1+rvanilla)^0.5)-SUM($G403:W403),(Input!$G$168*(1+rvanilla)^0.5)/A26stdlife))</f>
        <v>0</v>
      </c>
      <c r="Y403" s="164">
        <f>IF(A26stdlife="n/a","n/a",IF(Y$3&gt;(A26stdlife+$E403),(Input!$G$168*(1+rvanilla)^0.5)-SUM($G403:X403),(Input!$G$168*(1+rvanilla)^0.5)/A26stdlife))</f>
        <v>0</v>
      </c>
      <c r="Z403" s="164">
        <f>IF(A26stdlife="n/a","n/a",IF(Z$3&gt;(A26stdlife+$E403),(Input!$G$168*(1+rvanilla)^0.5)-SUM($G403:Y403),(Input!$G$168*(1+rvanilla)^0.5)/A26stdlife))</f>
        <v>0</v>
      </c>
      <c r="AA403" s="164">
        <f>IF(A26stdlife="n/a","n/a",IF(AA$3&gt;(A26stdlife+$E403),(Input!$G$168*(1+rvanilla)^0.5)-SUM($G403:Z403),(Input!$G$168*(1+rvanilla)^0.5)/A26stdlife))</f>
        <v>0</v>
      </c>
      <c r="AB403" s="164">
        <f>IF(A26stdlife="n/a","n/a",IF(AB$3&gt;(A26stdlife+$E403),(Input!$G$168*(1+rvanilla)^0.5)-SUM($G403:AA403),(Input!$G$168*(1+rvanilla)^0.5)/A26stdlife))</f>
        <v>0</v>
      </c>
      <c r="AC403" s="164">
        <f>IF(A26stdlife="n/a","n/a",IF(AC$3&gt;(A26stdlife+$E403),(Input!$G$168*(1+rvanilla)^0.5)-SUM($G403:AB403),(Input!$G$168*(1+rvanilla)^0.5)/A26stdlife))</f>
        <v>0</v>
      </c>
      <c r="AD403" s="164">
        <f>IF(A26stdlife="n/a","n/a",IF(AD$3&gt;(A26stdlife+$E403),(Input!$G$168*(1+rvanilla)^0.5)-SUM($G403:AC403),(Input!$G$168*(1+rvanilla)^0.5)/A26stdlife))</f>
        <v>0</v>
      </c>
      <c r="AE403" s="164">
        <f>IF(A26stdlife="n/a","n/a",IF(AE$3&gt;(A26stdlife+$E403),(Input!$G$168*(1+rvanilla)^0.5)-SUM($G403:AD403),(Input!$G$168*(1+rvanilla)^0.5)/A26stdlife))</f>
        <v>0</v>
      </c>
      <c r="AF403" s="164">
        <f>IF(A26stdlife="n/a","n/a",IF(AF$3&gt;(A26stdlife+$E403),(Input!$G$168*(1+rvanilla)^0.5)-SUM($G403:AE403),(Input!$G$168*(1+rvanilla)^0.5)/A26stdlife))</f>
        <v>0</v>
      </c>
      <c r="AG403" s="164">
        <f>IF(A26stdlife="n/a","n/a",IF(AG$3&gt;(A26stdlife+$E403),(Input!$G$168*(1+rvanilla)^0.5)-SUM($G403:AF403),(Input!$G$168*(1+rvanilla)^0.5)/A26stdlife))</f>
        <v>0</v>
      </c>
      <c r="AH403" s="164">
        <f>IF(A26stdlife="n/a","n/a",IF(AH$3&gt;(A26stdlife+$E403),(Input!$G$168*(1+rvanilla)^0.5)-SUM($G403:AG403),(Input!$G$168*(1+rvanilla)^0.5)/A26stdlife))</f>
        <v>0</v>
      </c>
      <c r="AI403" s="164">
        <f>IF(A26stdlife="n/a","n/a",IF(AI$3&gt;(A26stdlife+$E403),(Input!$G$168*(1+rvanilla)^0.5)-SUM($G403:AH403),(Input!$G$168*(1+rvanilla)^0.5)/A26stdlife))</f>
        <v>0</v>
      </c>
      <c r="AJ403" s="164">
        <f>IF(A26stdlife="n/a","n/a",IF(AJ$3&gt;(A26stdlife+$E403),(Input!$G$168*(1+rvanilla)^0.5)-SUM($G403:AI403),(Input!$G$168*(1+rvanilla)^0.5)/A26stdlife))</f>
        <v>0</v>
      </c>
      <c r="AK403" s="164">
        <f>IF(A26stdlife="n/a","n/a",IF(AK$3&gt;(A26stdlife+$E403),(Input!$G$168*(1+rvanilla)^0.5)-SUM($G403:AJ403),(Input!$G$168*(1+rvanilla)^0.5)/A26stdlife))</f>
        <v>0</v>
      </c>
      <c r="AL403" s="164">
        <f>IF(A26stdlife="n/a","n/a",IF(AL$3&gt;(A26stdlife+$E403),(Input!$G$168*(1+rvanilla)^0.5)-SUM($G403:AK403),(Input!$G$168*(1+rvanilla)^0.5)/A26stdlife))</f>
        <v>0</v>
      </c>
      <c r="AM403" s="164">
        <f>IF(A26stdlife="n/a","n/a",IF(AM$3&gt;(A26stdlife+$E403),(Input!$G$168*(1+rvanilla)^0.5)-SUM($G403:AL403),(Input!$G$168*(1+rvanilla)^0.5)/A26stdlife))</f>
        <v>0</v>
      </c>
      <c r="AN403" s="164">
        <f>IF(A26stdlife="n/a","n/a",IF(AN$3&gt;(A26stdlife+$E403),(Input!$G$168*(1+rvanilla)^0.5)-SUM($G403:AM403),(Input!$G$168*(1+rvanilla)^0.5)/A26stdlife))</f>
        <v>0</v>
      </c>
      <c r="AO403" s="164">
        <f>IF(A26stdlife="n/a","n/a",IF(AO$3&gt;(A26stdlife+$E403),(Input!$G$168*(1+rvanilla)^0.5)-SUM($G403:AN403),(Input!$G$168*(1+rvanilla)^0.5)/A26stdlife))</f>
        <v>0</v>
      </c>
      <c r="AP403" s="164">
        <f>IF(A26stdlife="n/a","n/a",IF(AP$3&gt;(A26stdlife+$E403),(Input!$G$168*(1+rvanilla)^0.5)-SUM($G403:AO403),(Input!$G$168*(1+rvanilla)^0.5)/A26stdlife))</f>
        <v>0</v>
      </c>
      <c r="AQ403" s="164">
        <f>IF(A26stdlife="n/a","n/a",IF(AQ$3&gt;(A26stdlife+$E403),(Input!$G$168*(1+rvanilla)^0.5)-SUM($G403:AP403),(Input!$G$168*(1+rvanilla)^0.5)/A26stdlife))</f>
        <v>0</v>
      </c>
      <c r="AR403" s="164">
        <f>IF(A26stdlife="n/a","n/a",IF(AR$3&gt;(A26stdlife+$E403),(Input!$G$168*(1+rvanilla)^0.5)-SUM($G403:AQ403),(Input!$G$168*(1+rvanilla)^0.5)/A26stdlife))</f>
        <v>0</v>
      </c>
      <c r="AS403" s="164">
        <f>IF(A26stdlife="n/a","n/a",IF(AS$3&gt;(A26stdlife+$E403),(Input!$G$168*(1+rvanilla)^0.5)-SUM($G403:AR403),(Input!$G$168*(1+rvanilla)^0.5)/A26stdlife))</f>
        <v>0</v>
      </c>
      <c r="AT403" s="164">
        <f>IF(A26stdlife="n/a","n/a",IF(AT$3&gt;(A26stdlife+$E403),(Input!$G$168*(1+rvanilla)^0.5)-SUM($G403:AS403),(Input!$G$168*(1+rvanilla)^0.5)/A26stdlife))</f>
        <v>0</v>
      </c>
      <c r="AU403" s="164">
        <f>IF(A26stdlife="n/a","n/a",IF(AU$3&gt;(A26stdlife+$E403),(Input!$G$168*(1+rvanilla)^0.5)-SUM($G403:AT403),(Input!$G$168*(1+rvanilla)^0.5)/A26stdlife))</f>
        <v>0</v>
      </c>
      <c r="AV403" s="164">
        <f>IF(A26stdlife="n/a","n/a",IF(AV$3&gt;(A26stdlife+$E403),(Input!$G$168*(1+rvanilla)^0.5)-SUM($G403:AU403),(Input!$G$168*(1+rvanilla)^0.5)/A26stdlife))</f>
        <v>0</v>
      </c>
      <c r="AW403" s="164">
        <f>IF(A26stdlife="n/a","n/a",IF(AW$3&gt;(A26stdlife+$E403),(Input!$G$168*(1+rvanilla)^0.5)-SUM($G403:AV403),(Input!$G$168*(1+rvanilla)^0.5)/A26stdlife))</f>
        <v>0</v>
      </c>
      <c r="AX403" s="164">
        <f>IF(A26stdlife="n/a","n/a",IF(AX$3&gt;(A26stdlife+$E403),(Input!$G$168*(1+rvanilla)^0.5)-SUM($G403:AW403),(Input!$G$168*(1+rvanilla)^0.5)/A26stdlife))</f>
        <v>0</v>
      </c>
      <c r="AY403" s="164">
        <f>IF(A26stdlife="n/a","n/a",IF(AY$3&gt;(A26stdlife+$E403),(Input!$G$168*(1+rvanilla)^0.5)-SUM($G403:AX403),(Input!$G$168*(1+rvanilla)^0.5)/A26stdlife))</f>
        <v>0</v>
      </c>
      <c r="AZ403" s="164">
        <f>IF(A26stdlife="n/a","n/a",IF(AZ$3&gt;(A26stdlife+$E403),(Input!$G$168*(1+rvanilla)^0.5)-SUM($G403:AY403),(Input!$G$168*(1+rvanilla)^0.5)/A26stdlife))</f>
        <v>0</v>
      </c>
      <c r="BA403" s="164">
        <f>IF(A26stdlife="n/a","n/a",IF(BA$3&gt;(A26stdlife+$E403),(Input!$G$168*(1+rvanilla)^0.5)-SUM($G403:AZ403),(Input!$G$168*(1+rvanilla)^0.5)/A26stdlife))</f>
        <v>0</v>
      </c>
      <c r="BB403" s="164">
        <f>IF(A26stdlife="n/a","n/a",IF(BB$3&gt;(A26stdlife+$E403),(Input!$G$168*(1+rvanilla)^0.5)-SUM($G403:BA403),(Input!$G$168*(1+rvanilla)^0.5)/A26stdlife))</f>
        <v>0</v>
      </c>
      <c r="BC403" s="164">
        <f>IF(A26stdlife="n/a","n/a",IF(BC$3&gt;(A26stdlife+$E403),(Input!$G$168*(1+rvanilla)^0.5)-SUM($G403:BB403),(Input!$G$168*(1+rvanilla)^0.5)/A26stdlife))</f>
        <v>0</v>
      </c>
      <c r="BD403" s="164">
        <f>IF(A26stdlife="n/a","n/a",IF(BD$3&gt;(A26stdlife+$E403),(Input!$G$168*(1+rvanilla)^0.5)-SUM($G403:BC403),(Input!$G$168*(1+rvanilla)^0.5)/A26stdlife))</f>
        <v>0</v>
      </c>
      <c r="BE403" s="164">
        <f>IF(A26stdlife="n/a","n/a",IF(BE$3&gt;(A26stdlife+$E403),(Input!$G$168*(1+rvanilla)^0.5)-SUM($G403:BD403),(Input!$G$168*(1+rvanilla)^0.5)/A26stdlife))</f>
        <v>0</v>
      </c>
      <c r="BF403" s="164">
        <f>IF(A26stdlife="n/a","n/a",IF(BF$3&gt;(A26stdlife+$E403),(Input!$G$168*(1+rvanilla)^0.5)-SUM($G403:BE403),(Input!$G$168*(1+rvanilla)^0.5)/A26stdlife))</f>
        <v>0</v>
      </c>
      <c r="BG403" s="164">
        <f>IF(A26stdlife="n/a","n/a",IF(BG$3&gt;(A26stdlife+$E403),(Input!$G$168*(1+rvanilla)^0.5)-SUM($G403:BF403),(Input!$G$168*(1+rvanilla)^0.5)/A26stdlife))</f>
        <v>0</v>
      </c>
      <c r="BH403" s="164">
        <f>IF(A26stdlife="n/a","n/a",IF(BH$3&gt;(A26stdlife+$E403),(Input!$G$168*(1+rvanilla)^0.5)-SUM($G403:BG403),(Input!$G$168*(1+rvanilla)^0.5)/A26stdlife))</f>
        <v>0</v>
      </c>
      <c r="BI403" s="164">
        <f>IF(A26stdlife="n/a","n/a",IF(BI$3&gt;(A26stdlife+$E403),(Input!$G$168*(1+rvanilla)^0.5)-SUM($G403:BH403),(Input!$G$168*(1+rvanilla)^0.5)/A26stdlife))</f>
        <v>0</v>
      </c>
      <c r="BJ403" s="18"/>
      <c r="BK403" s="18"/>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idden="1" outlineLevel="2">
      <c r="A404" s="18"/>
      <c r="B404" s="18"/>
      <c r="C404" s="36"/>
      <c r="D404" s="479"/>
      <c r="E404" s="283">
        <v>2</v>
      </c>
      <c r="F404" s="38"/>
      <c r="G404" s="391"/>
      <c r="H404" s="307"/>
      <c r="I404" s="164">
        <f>IF(A26stdlife="n/a","n/a",IF(I$3&gt;(A26stdlife+$E404),(Input!$H$168*(1+rvanilla)^0.5)-SUM($H404:H404),(Input!$H$168*(1+rvanilla)^0.5)/A26stdlife))</f>
        <v>0</v>
      </c>
      <c r="J404" s="164">
        <f>IF(A26stdlife="n/a","n/a",IF(J$3&gt;(A26stdlife+$E404),(Input!$H$168*(1+rvanilla)^0.5)-SUM($H404:I404),(Input!$H$168*(1+rvanilla)^0.5)/A26stdlife))</f>
        <v>0</v>
      </c>
      <c r="K404" s="164">
        <f>IF(A26stdlife="n/a","n/a",IF(K$3&gt;(A26stdlife+$E404),(Input!$H$168*(1+rvanilla)^0.5)-SUM($H404:J404),(Input!$H$168*(1+rvanilla)^0.5)/A26stdlife))</f>
        <v>0</v>
      </c>
      <c r="L404" s="164">
        <f>IF(A26stdlife="n/a","n/a",IF(L$3&gt;(A26stdlife+$E404),(Input!$H$168*(1+rvanilla)^0.5)-SUM($H404:K404),(Input!$H$168*(1+rvanilla)^0.5)/A26stdlife))</f>
        <v>0</v>
      </c>
      <c r="M404" s="164">
        <f>IF(A26stdlife="n/a","n/a",IF(M$3&gt;(A26stdlife+$E404),(Input!$H$168*(1+rvanilla)^0.5)-SUM($H404:L404),(Input!$H$168*(1+rvanilla)^0.5)/A26stdlife))</f>
        <v>0</v>
      </c>
      <c r="N404" s="164">
        <f>IF(A26stdlife="n/a","n/a",IF(N$3&gt;(A26stdlife+$E404),(Input!$H$168*(1+rvanilla)^0.5)-SUM($H404:M404),(Input!$H$168*(1+rvanilla)^0.5)/A26stdlife))</f>
        <v>0</v>
      </c>
      <c r="O404" s="164">
        <f>IF(A26stdlife="n/a","n/a",IF(O$3&gt;(A26stdlife+$E404),(Input!$H$168*(1+rvanilla)^0.5)-SUM($H404:N404),(Input!$H$168*(1+rvanilla)^0.5)/A26stdlife))</f>
        <v>0</v>
      </c>
      <c r="P404" s="164">
        <f>IF(A26stdlife="n/a","n/a",IF(P$3&gt;(A26stdlife+$E404),(Input!$H$168*(1+rvanilla)^0.5)-SUM($H404:O404),(Input!$H$168*(1+rvanilla)^0.5)/A26stdlife))</f>
        <v>0</v>
      </c>
      <c r="Q404" s="164">
        <f>IF(A26stdlife="n/a","n/a",IF(Q$3&gt;(A26stdlife+$E404),(Input!$H$168*(1+rvanilla)^0.5)-SUM($H404:P404),(Input!$H$168*(1+rvanilla)^0.5)/A26stdlife))</f>
        <v>0</v>
      </c>
      <c r="R404" s="164">
        <f>IF(A26stdlife="n/a","n/a",IF(R$3&gt;(A26stdlife+$E404),(Input!$H$168*(1+rvanilla)^0.5)-SUM($H404:Q404),(Input!$H$168*(1+rvanilla)^0.5)/A26stdlife))</f>
        <v>0</v>
      </c>
      <c r="S404" s="164">
        <f>IF(A26stdlife="n/a","n/a",IF(S$3&gt;(A26stdlife+$E404),(Input!$H$168*(1+rvanilla)^0.5)-SUM($H404:R404),(Input!$H$168*(1+rvanilla)^0.5)/A26stdlife))</f>
        <v>0</v>
      </c>
      <c r="T404" s="164">
        <f>IF(A26stdlife="n/a","n/a",IF(T$3&gt;(A26stdlife+$E404),(Input!$H$168*(1+rvanilla)^0.5)-SUM($H404:S404),(Input!$H$168*(1+rvanilla)^0.5)/A26stdlife))</f>
        <v>0</v>
      </c>
      <c r="U404" s="164">
        <f>IF(A26stdlife="n/a","n/a",IF(U$3&gt;(A26stdlife+$E404),(Input!$H$168*(1+rvanilla)^0.5)-SUM($H404:T404),(Input!$H$168*(1+rvanilla)^0.5)/A26stdlife))</f>
        <v>0</v>
      </c>
      <c r="V404" s="164">
        <f>IF(A26stdlife="n/a","n/a",IF(V$3&gt;(A26stdlife+$E404),(Input!$H$168*(1+rvanilla)^0.5)-SUM($H404:U404),(Input!$H$168*(1+rvanilla)^0.5)/A26stdlife))</f>
        <v>0</v>
      </c>
      <c r="W404" s="164">
        <f>IF(A26stdlife="n/a","n/a",IF(W$3&gt;(A26stdlife+$E404),(Input!$H$168*(1+rvanilla)^0.5)-SUM($H404:V404),(Input!$H$168*(1+rvanilla)^0.5)/A26stdlife))</f>
        <v>0</v>
      </c>
      <c r="X404" s="164">
        <f>IF(A26stdlife="n/a","n/a",IF(X$3&gt;(A26stdlife+$E404),(Input!$H$168*(1+rvanilla)^0.5)-SUM($H404:W404),(Input!$H$168*(1+rvanilla)^0.5)/A26stdlife))</f>
        <v>0</v>
      </c>
      <c r="Y404" s="164">
        <f>IF(A26stdlife="n/a","n/a",IF(Y$3&gt;(A26stdlife+$E404),(Input!$H$168*(1+rvanilla)^0.5)-SUM($H404:X404),(Input!$H$168*(1+rvanilla)^0.5)/A26stdlife))</f>
        <v>0</v>
      </c>
      <c r="Z404" s="164">
        <f>IF(A26stdlife="n/a","n/a",IF(Z$3&gt;(A26stdlife+$E404),(Input!$H$168*(1+rvanilla)^0.5)-SUM($H404:Y404),(Input!$H$168*(1+rvanilla)^0.5)/A26stdlife))</f>
        <v>0</v>
      </c>
      <c r="AA404" s="164">
        <f>IF(A26stdlife="n/a","n/a",IF(AA$3&gt;(A26stdlife+$E404),(Input!$H$168*(1+rvanilla)^0.5)-SUM($H404:Z404),(Input!$H$168*(1+rvanilla)^0.5)/A26stdlife))</f>
        <v>0</v>
      </c>
      <c r="AB404" s="164">
        <f>IF(A26stdlife="n/a","n/a",IF(AB$3&gt;(A26stdlife+$E404),(Input!$H$168*(1+rvanilla)^0.5)-SUM($H404:AA404),(Input!$H$168*(1+rvanilla)^0.5)/A26stdlife))</f>
        <v>0</v>
      </c>
      <c r="AC404" s="164">
        <f>IF(A26stdlife="n/a","n/a",IF(AC$3&gt;(A26stdlife+$E404),(Input!$H$168*(1+rvanilla)^0.5)-SUM($H404:AB404),(Input!$H$168*(1+rvanilla)^0.5)/A26stdlife))</f>
        <v>0</v>
      </c>
      <c r="AD404" s="164">
        <f>IF(A26stdlife="n/a","n/a",IF(AD$3&gt;(A26stdlife+$E404),(Input!$H$168*(1+rvanilla)^0.5)-SUM($H404:AC404),(Input!$H$168*(1+rvanilla)^0.5)/A26stdlife))</f>
        <v>0</v>
      </c>
      <c r="AE404" s="164">
        <f>IF(A26stdlife="n/a","n/a",IF(AE$3&gt;(A26stdlife+$E404),(Input!$H$168*(1+rvanilla)^0.5)-SUM($H404:AD404),(Input!$H$168*(1+rvanilla)^0.5)/A26stdlife))</f>
        <v>0</v>
      </c>
      <c r="AF404" s="164">
        <f>IF(A26stdlife="n/a","n/a",IF(AF$3&gt;(A26stdlife+$E404),(Input!$H$168*(1+rvanilla)^0.5)-SUM($H404:AE404),(Input!$H$168*(1+rvanilla)^0.5)/A26stdlife))</f>
        <v>0</v>
      </c>
      <c r="AG404" s="164">
        <f>IF(A26stdlife="n/a","n/a",IF(AG$3&gt;(A26stdlife+$E404),(Input!$H$168*(1+rvanilla)^0.5)-SUM($H404:AF404),(Input!$H$168*(1+rvanilla)^0.5)/A26stdlife))</f>
        <v>0</v>
      </c>
      <c r="AH404" s="164">
        <f>IF(A26stdlife="n/a","n/a",IF(AH$3&gt;(A26stdlife+$E404),(Input!$H$168*(1+rvanilla)^0.5)-SUM($H404:AG404),(Input!$H$168*(1+rvanilla)^0.5)/A26stdlife))</f>
        <v>0</v>
      </c>
      <c r="AI404" s="164">
        <f>IF(A26stdlife="n/a","n/a",IF(AI$3&gt;(A26stdlife+$E404),(Input!$H$168*(1+rvanilla)^0.5)-SUM($H404:AH404),(Input!$H$168*(1+rvanilla)^0.5)/A26stdlife))</f>
        <v>0</v>
      </c>
      <c r="AJ404" s="164">
        <f>IF(A26stdlife="n/a","n/a",IF(AJ$3&gt;(A26stdlife+$E404),(Input!$H$168*(1+rvanilla)^0.5)-SUM($H404:AI404),(Input!$H$168*(1+rvanilla)^0.5)/A26stdlife))</f>
        <v>0</v>
      </c>
      <c r="AK404" s="164">
        <f>IF(A26stdlife="n/a","n/a",IF(AK$3&gt;(A26stdlife+$E404),(Input!$H$168*(1+rvanilla)^0.5)-SUM($H404:AJ404),(Input!$H$168*(1+rvanilla)^0.5)/A26stdlife))</f>
        <v>0</v>
      </c>
      <c r="AL404" s="164">
        <f>IF(A26stdlife="n/a","n/a",IF(AL$3&gt;(A26stdlife+$E404),(Input!$H$168*(1+rvanilla)^0.5)-SUM($H404:AK404),(Input!$H$168*(1+rvanilla)^0.5)/A26stdlife))</f>
        <v>0</v>
      </c>
      <c r="AM404" s="164">
        <f>IF(A26stdlife="n/a","n/a",IF(AM$3&gt;(A26stdlife+$E404),(Input!$H$168*(1+rvanilla)^0.5)-SUM($H404:AL404),(Input!$H$168*(1+rvanilla)^0.5)/A26stdlife))</f>
        <v>0</v>
      </c>
      <c r="AN404" s="164">
        <f>IF(A26stdlife="n/a","n/a",IF(AN$3&gt;(A26stdlife+$E404),(Input!$H$168*(1+rvanilla)^0.5)-SUM($H404:AM404),(Input!$H$168*(1+rvanilla)^0.5)/A26stdlife))</f>
        <v>0</v>
      </c>
      <c r="AO404" s="164">
        <f>IF(A26stdlife="n/a","n/a",IF(AO$3&gt;(A26stdlife+$E404),(Input!$H$168*(1+rvanilla)^0.5)-SUM($H404:AN404),(Input!$H$168*(1+rvanilla)^0.5)/A26stdlife))</f>
        <v>0</v>
      </c>
      <c r="AP404" s="164">
        <f>IF(A26stdlife="n/a","n/a",IF(AP$3&gt;(A26stdlife+$E404),(Input!$H$168*(1+rvanilla)^0.5)-SUM($H404:AO404),(Input!$H$168*(1+rvanilla)^0.5)/A26stdlife))</f>
        <v>0</v>
      </c>
      <c r="AQ404" s="164">
        <f>IF(A26stdlife="n/a","n/a",IF(AQ$3&gt;(A26stdlife+$E404),(Input!$H$168*(1+rvanilla)^0.5)-SUM($H404:AP404),(Input!$H$168*(1+rvanilla)^0.5)/A26stdlife))</f>
        <v>0</v>
      </c>
      <c r="AR404" s="164">
        <f>IF(A26stdlife="n/a","n/a",IF(AR$3&gt;(A26stdlife+$E404),(Input!$H$168*(1+rvanilla)^0.5)-SUM($H404:AQ404),(Input!$H$168*(1+rvanilla)^0.5)/A26stdlife))</f>
        <v>0</v>
      </c>
      <c r="AS404" s="164">
        <f>IF(A26stdlife="n/a","n/a",IF(AS$3&gt;(A26stdlife+$E404),(Input!$H$168*(1+rvanilla)^0.5)-SUM($H404:AR404),(Input!$H$168*(1+rvanilla)^0.5)/A26stdlife))</f>
        <v>0</v>
      </c>
      <c r="AT404" s="164">
        <f>IF(A26stdlife="n/a","n/a",IF(AT$3&gt;(A26stdlife+$E404),(Input!$H$168*(1+rvanilla)^0.5)-SUM($H404:AS404),(Input!$H$168*(1+rvanilla)^0.5)/A26stdlife))</f>
        <v>0</v>
      </c>
      <c r="AU404" s="164">
        <f>IF(A26stdlife="n/a","n/a",IF(AU$3&gt;(A26stdlife+$E404),(Input!$H$168*(1+rvanilla)^0.5)-SUM($H404:AT404),(Input!$H$168*(1+rvanilla)^0.5)/A26stdlife))</f>
        <v>0</v>
      </c>
      <c r="AV404" s="164">
        <f>IF(A26stdlife="n/a","n/a",IF(AV$3&gt;(A26stdlife+$E404),(Input!$H$168*(1+rvanilla)^0.5)-SUM($H404:AU404),(Input!$H$168*(1+rvanilla)^0.5)/A26stdlife))</f>
        <v>0</v>
      </c>
      <c r="AW404" s="164">
        <f>IF(A26stdlife="n/a","n/a",IF(AW$3&gt;(A26stdlife+$E404),(Input!$H$168*(1+rvanilla)^0.5)-SUM($H404:AV404),(Input!$H$168*(1+rvanilla)^0.5)/A26stdlife))</f>
        <v>0</v>
      </c>
      <c r="AX404" s="164">
        <f>IF(A26stdlife="n/a","n/a",IF(AX$3&gt;(A26stdlife+$E404),(Input!$H$168*(1+rvanilla)^0.5)-SUM($H404:AW404),(Input!$H$168*(1+rvanilla)^0.5)/A26stdlife))</f>
        <v>0</v>
      </c>
      <c r="AY404" s="164">
        <f>IF(A26stdlife="n/a","n/a",IF(AY$3&gt;(A26stdlife+$E404),(Input!$H$168*(1+rvanilla)^0.5)-SUM($H404:AX404),(Input!$H$168*(1+rvanilla)^0.5)/A26stdlife))</f>
        <v>0</v>
      </c>
      <c r="AZ404" s="164">
        <f>IF(A26stdlife="n/a","n/a",IF(AZ$3&gt;(A26stdlife+$E404),(Input!$H$168*(1+rvanilla)^0.5)-SUM($H404:AY404),(Input!$H$168*(1+rvanilla)^0.5)/A26stdlife))</f>
        <v>0</v>
      </c>
      <c r="BA404" s="164">
        <f>IF(A26stdlife="n/a","n/a",IF(BA$3&gt;(A26stdlife+$E404),(Input!$H$168*(1+rvanilla)^0.5)-SUM($H404:AZ404),(Input!$H$168*(1+rvanilla)^0.5)/A26stdlife))</f>
        <v>0</v>
      </c>
      <c r="BB404" s="164">
        <f>IF(A26stdlife="n/a","n/a",IF(BB$3&gt;(A26stdlife+$E404),(Input!$H$168*(1+rvanilla)^0.5)-SUM($H404:BA404),(Input!$H$168*(1+rvanilla)^0.5)/A26stdlife))</f>
        <v>0</v>
      </c>
      <c r="BC404" s="164">
        <f>IF(A26stdlife="n/a","n/a",IF(BC$3&gt;(A26stdlife+$E404),(Input!$H$168*(1+rvanilla)^0.5)-SUM($H404:BB404),(Input!$H$168*(1+rvanilla)^0.5)/A26stdlife))</f>
        <v>0</v>
      </c>
      <c r="BD404" s="164">
        <f>IF(A26stdlife="n/a","n/a",IF(BD$3&gt;(A26stdlife+$E404),(Input!$H$168*(1+rvanilla)^0.5)-SUM($H404:BC404),(Input!$H$168*(1+rvanilla)^0.5)/A26stdlife))</f>
        <v>0</v>
      </c>
      <c r="BE404" s="164">
        <f>IF(A26stdlife="n/a","n/a",IF(BE$3&gt;(A26stdlife+$E404),(Input!$H$168*(1+rvanilla)^0.5)-SUM($H404:BD404),(Input!$H$168*(1+rvanilla)^0.5)/A26stdlife))</f>
        <v>0</v>
      </c>
      <c r="BF404" s="164">
        <f>IF(A26stdlife="n/a","n/a",IF(BF$3&gt;(A26stdlife+$E404),(Input!$H$168*(1+rvanilla)^0.5)-SUM($H404:BE404),(Input!$H$168*(1+rvanilla)^0.5)/A26stdlife))</f>
        <v>0</v>
      </c>
      <c r="BG404" s="164">
        <f>IF(A26stdlife="n/a","n/a",IF(BG$3&gt;(A26stdlife+$E404),(Input!$H$168*(1+rvanilla)^0.5)-SUM($H404:BF404),(Input!$H$168*(1+rvanilla)^0.5)/A26stdlife))</f>
        <v>0</v>
      </c>
      <c r="BH404" s="164">
        <f>IF(A26stdlife="n/a","n/a",IF(BH$3&gt;(A26stdlife+$E404),(Input!$H$168*(1+rvanilla)^0.5)-SUM($H404:BG404),(Input!$H$168*(1+rvanilla)^0.5)/A26stdlife))</f>
        <v>0</v>
      </c>
      <c r="BI404" s="164">
        <f>IF(A26stdlife="n/a","n/a",IF(BI$3&gt;(A26stdlife+$E404),(Input!$H$168*(1+rvanilla)^0.5)-SUM($H404:BH404),(Input!$H$168*(1+rvanilla)^0.5)/A26stdlife))</f>
        <v>0</v>
      </c>
      <c r="BJ404" s="18"/>
      <c r="BK404" s="18"/>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idden="1" outlineLevel="2">
      <c r="A405" s="18"/>
      <c r="B405" s="18"/>
      <c r="C405" s="36"/>
      <c r="D405" s="479"/>
      <c r="E405" s="283">
        <v>3</v>
      </c>
      <c r="F405" s="38"/>
      <c r="G405" s="391"/>
      <c r="H405" s="308"/>
      <c r="I405" s="307"/>
      <c r="J405" s="164">
        <f>IF(A26stdlife="n/a","n/a",IF(J$3&gt;(A26stdlife+$E405),(Input!$I$168*(1+rvanilla)^0.5)-SUM($I405:I405),(Input!$I$168*(1+rvanilla)^0.5)/A26stdlife))</f>
        <v>0</v>
      </c>
      <c r="K405" s="164">
        <f>IF(A26stdlife="n/a","n/a",IF(K$3&gt;(A26stdlife+$E405),(Input!$I$168*(1+rvanilla)^0.5)-SUM($I405:J405),(Input!$I$168*(1+rvanilla)^0.5)/A26stdlife))</f>
        <v>0</v>
      </c>
      <c r="L405" s="164">
        <f>IF(A26stdlife="n/a","n/a",IF(L$3&gt;(A26stdlife+$E405),(Input!$I$168*(1+rvanilla)^0.5)-SUM($I405:K405),(Input!$I$168*(1+rvanilla)^0.5)/A26stdlife))</f>
        <v>0</v>
      </c>
      <c r="M405" s="164">
        <f>IF(A26stdlife="n/a","n/a",IF(M$3&gt;(A26stdlife+$E405),(Input!$I$168*(1+rvanilla)^0.5)-SUM($I405:L405),(Input!$I$168*(1+rvanilla)^0.5)/A26stdlife))</f>
        <v>0</v>
      </c>
      <c r="N405" s="164">
        <f>IF(A26stdlife="n/a","n/a",IF(N$3&gt;(A26stdlife+$E405),(Input!$I$168*(1+rvanilla)^0.5)-SUM($I405:M405),(Input!$I$168*(1+rvanilla)^0.5)/A26stdlife))</f>
        <v>0</v>
      </c>
      <c r="O405" s="164">
        <f>IF(A26stdlife="n/a","n/a",IF(O$3&gt;(A26stdlife+$E405),(Input!$I$168*(1+rvanilla)^0.5)-SUM($I405:N405),(Input!$I$168*(1+rvanilla)^0.5)/A26stdlife))</f>
        <v>0</v>
      </c>
      <c r="P405" s="164">
        <f>IF(A26stdlife="n/a","n/a",IF(P$3&gt;(A26stdlife+$E405),(Input!$I$168*(1+rvanilla)^0.5)-SUM($I405:O405),(Input!$I$168*(1+rvanilla)^0.5)/A26stdlife))</f>
        <v>0</v>
      </c>
      <c r="Q405" s="164">
        <f>IF(A26stdlife="n/a","n/a",IF(Q$3&gt;(A26stdlife+$E405),(Input!$I$168*(1+rvanilla)^0.5)-SUM($I405:P405),(Input!$I$168*(1+rvanilla)^0.5)/A26stdlife))</f>
        <v>0</v>
      </c>
      <c r="R405" s="164">
        <f>IF(A26stdlife="n/a","n/a",IF(R$3&gt;(A26stdlife+$E405),(Input!$I$168*(1+rvanilla)^0.5)-SUM($I405:Q405),(Input!$I$168*(1+rvanilla)^0.5)/A26stdlife))</f>
        <v>0</v>
      </c>
      <c r="S405" s="164">
        <f>IF(A26stdlife="n/a","n/a",IF(S$3&gt;(A26stdlife+$E405),(Input!$I$168*(1+rvanilla)^0.5)-SUM($I405:R405),(Input!$I$168*(1+rvanilla)^0.5)/A26stdlife))</f>
        <v>0</v>
      </c>
      <c r="T405" s="164">
        <f>IF(A26stdlife="n/a","n/a",IF(T$3&gt;(A26stdlife+$E405),(Input!$I$168*(1+rvanilla)^0.5)-SUM($I405:S405),(Input!$I$168*(1+rvanilla)^0.5)/A26stdlife))</f>
        <v>0</v>
      </c>
      <c r="U405" s="164">
        <f>IF(A26stdlife="n/a","n/a",IF(U$3&gt;(A26stdlife+$E405),(Input!$I$168*(1+rvanilla)^0.5)-SUM($I405:T405),(Input!$I$168*(1+rvanilla)^0.5)/A26stdlife))</f>
        <v>0</v>
      </c>
      <c r="V405" s="164">
        <f>IF(A26stdlife="n/a","n/a",IF(V$3&gt;(A26stdlife+$E405),(Input!$I$168*(1+rvanilla)^0.5)-SUM($I405:U405),(Input!$I$168*(1+rvanilla)^0.5)/A26stdlife))</f>
        <v>0</v>
      </c>
      <c r="W405" s="164">
        <f>IF(A26stdlife="n/a","n/a",IF(W$3&gt;(A26stdlife+$E405),(Input!$I$168*(1+rvanilla)^0.5)-SUM($I405:V405),(Input!$I$168*(1+rvanilla)^0.5)/A26stdlife))</f>
        <v>0</v>
      </c>
      <c r="X405" s="164">
        <f>IF(A26stdlife="n/a","n/a",IF(X$3&gt;(A26stdlife+$E405),(Input!$I$168*(1+rvanilla)^0.5)-SUM($I405:W405),(Input!$I$168*(1+rvanilla)^0.5)/A26stdlife))</f>
        <v>0</v>
      </c>
      <c r="Y405" s="164">
        <f>IF(A26stdlife="n/a","n/a",IF(Y$3&gt;(A26stdlife+$E405),(Input!$I$168*(1+rvanilla)^0.5)-SUM($I405:X405),(Input!$I$168*(1+rvanilla)^0.5)/A26stdlife))</f>
        <v>0</v>
      </c>
      <c r="Z405" s="164">
        <f>IF(A26stdlife="n/a","n/a",IF(Z$3&gt;(A26stdlife+$E405),(Input!$I$168*(1+rvanilla)^0.5)-SUM($I405:Y405),(Input!$I$168*(1+rvanilla)^0.5)/A26stdlife))</f>
        <v>0</v>
      </c>
      <c r="AA405" s="164">
        <f>IF(A26stdlife="n/a","n/a",IF(AA$3&gt;(A26stdlife+$E405),(Input!$I$168*(1+rvanilla)^0.5)-SUM($I405:Z405),(Input!$I$168*(1+rvanilla)^0.5)/A26stdlife))</f>
        <v>0</v>
      </c>
      <c r="AB405" s="164">
        <f>IF(A26stdlife="n/a","n/a",IF(AB$3&gt;(A26stdlife+$E405),(Input!$I$168*(1+rvanilla)^0.5)-SUM($I405:AA405),(Input!$I$168*(1+rvanilla)^0.5)/A26stdlife))</f>
        <v>0</v>
      </c>
      <c r="AC405" s="164">
        <f>IF(A26stdlife="n/a","n/a",IF(AC$3&gt;(A26stdlife+$E405),(Input!$I$168*(1+rvanilla)^0.5)-SUM($I405:AB405),(Input!$I$168*(1+rvanilla)^0.5)/A26stdlife))</f>
        <v>0</v>
      </c>
      <c r="AD405" s="164">
        <f>IF(A26stdlife="n/a","n/a",IF(AD$3&gt;(A26stdlife+$E405),(Input!$I$168*(1+rvanilla)^0.5)-SUM($I405:AC405),(Input!$I$168*(1+rvanilla)^0.5)/A26stdlife))</f>
        <v>0</v>
      </c>
      <c r="AE405" s="164">
        <f>IF(A26stdlife="n/a","n/a",IF(AE$3&gt;(A26stdlife+$E405),(Input!$I$168*(1+rvanilla)^0.5)-SUM($I405:AD405),(Input!$I$168*(1+rvanilla)^0.5)/A26stdlife))</f>
        <v>0</v>
      </c>
      <c r="AF405" s="164">
        <f>IF(A26stdlife="n/a","n/a",IF(AF$3&gt;(A26stdlife+$E405),(Input!$I$168*(1+rvanilla)^0.5)-SUM($I405:AE405),(Input!$I$168*(1+rvanilla)^0.5)/A26stdlife))</f>
        <v>0</v>
      </c>
      <c r="AG405" s="164">
        <f>IF(A26stdlife="n/a","n/a",IF(AG$3&gt;(A26stdlife+$E405),(Input!$I$168*(1+rvanilla)^0.5)-SUM($I405:AF405),(Input!$I$168*(1+rvanilla)^0.5)/A26stdlife))</f>
        <v>0</v>
      </c>
      <c r="AH405" s="164">
        <f>IF(A26stdlife="n/a","n/a",IF(AH$3&gt;(A26stdlife+$E405),(Input!$I$168*(1+rvanilla)^0.5)-SUM($I405:AG405),(Input!$I$168*(1+rvanilla)^0.5)/A26stdlife))</f>
        <v>0</v>
      </c>
      <c r="AI405" s="164">
        <f>IF(A26stdlife="n/a","n/a",IF(AI$3&gt;(A26stdlife+$E405),(Input!$I$168*(1+rvanilla)^0.5)-SUM($I405:AH405),(Input!$I$168*(1+rvanilla)^0.5)/A26stdlife))</f>
        <v>0</v>
      </c>
      <c r="AJ405" s="164">
        <f>IF(A26stdlife="n/a","n/a",IF(AJ$3&gt;(A26stdlife+$E405),(Input!$I$168*(1+rvanilla)^0.5)-SUM($I405:AI405),(Input!$I$168*(1+rvanilla)^0.5)/A26stdlife))</f>
        <v>0</v>
      </c>
      <c r="AK405" s="164">
        <f>IF(A26stdlife="n/a","n/a",IF(AK$3&gt;(A26stdlife+$E405),(Input!$I$168*(1+rvanilla)^0.5)-SUM($I405:AJ405),(Input!$I$168*(1+rvanilla)^0.5)/A26stdlife))</f>
        <v>0</v>
      </c>
      <c r="AL405" s="164">
        <f>IF(A26stdlife="n/a","n/a",IF(AL$3&gt;(A26stdlife+$E405),(Input!$I$168*(1+rvanilla)^0.5)-SUM($I405:AK405),(Input!$I$168*(1+rvanilla)^0.5)/A26stdlife))</f>
        <v>0</v>
      </c>
      <c r="AM405" s="164">
        <f>IF(A26stdlife="n/a","n/a",IF(AM$3&gt;(A26stdlife+$E405),(Input!$I$168*(1+rvanilla)^0.5)-SUM($I405:AL405),(Input!$I$168*(1+rvanilla)^0.5)/A26stdlife))</f>
        <v>0</v>
      </c>
      <c r="AN405" s="164">
        <f>IF(A26stdlife="n/a","n/a",IF(AN$3&gt;(A26stdlife+$E405),(Input!$I$168*(1+rvanilla)^0.5)-SUM($I405:AM405),(Input!$I$168*(1+rvanilla)^0.5)/A26stdlife))</f>
        <v>0</v>
      </c>
      <c r="AO405" s="164">
        <f>IF(A26stdlife="n/a","n/a",IF(AO$3&gt;(A26stdlife+$E405),(Input!$I$168*(1+rvanilla)^0.5)-SUM($I405:AN405),(Input!$I$168*(1+rvanilla)^0.5)/A26stdlife))</f>
        <v>0</v>
      </c>
      <c r="AP405" s="164">
        <f>IF(A26stdlife="n/a","n/a",IF(AP$3&gt;(A26stdlife+$E405),(Input!$I$168*(1+rvanilla)^0.5)-SUM($I405:AO405),(Input!$I$168*(1+rvanilla)^0.5)/A26stdlife))</f>
        <v>0</v>
      </c>
      <c r="AQ405" s="164">
        <f>IF(A26stdlife="n/a","n/a",IF(AQ$3&gt;(A26stdlife+$E405),(Input!$I$168*(1+rvanilla)^0.5)-SUM($I405:AP405),(Input!$I$168*(1+rvanilla)^0.5)/A26stdlife))</f>
        <v>0</v>
      </c>
      <c r="AR405" s="164">
        <f>IF(A26stdlife="n/a","n/a",IF(AR$3&gt;(A26stdlife+$E405),(Input!$I$168*(1+rvanilla)^0.5)-SUM($I405:AQ405),(Input!$I$168*(1+rvanilla)^0.5)/A26stdlife))</f>
        <v>0</v>
      </c>
      <c r="AS405" s="164">
        <f>IF(A26stdlife="n/a","n/a",IF(AS$3&gt;(A26stdlife+$E405),(Input!$I$168*(1+rvanilla)^0.5)-SUM($I405:AR405),(Input!$I$168*(1+rvanilla)^0.5)/A26stdlife))</f>
        <v>0</v>
      </c>
      <c r="AT405" s="164">
        <f>IF(A26stdlife="n/a","n/a",IF(AT$3&gt;(A26stdlife+$E405),(Input!$I$168*(1+rvanilla)^0.5)-SUM($I405:AS405),(Input!$I$168*(1+rvanilla)^0.5)/A26stdlife))</f>
        <v>0</v>
      </c>
      <c r="AU405" s="164">
        <f>IF(A26stdlife="n/a","n/a",IF(AU$3&gt;(A26stdlife+$E405),(Input!$I$168*(1+rvanilla)^0.5)-SUM($I405:AT405),(Input!$I$168*(1+rvanilla)^0.5)/A26stdlife))</f>
        <v>0</v>
      </c>
      <c r="AV405" s="164">
        <f>IF(A26stdlife="n/a","n/a",IF(AV$3&gt;(A26stdlife+$E405),(Input!$I$168*(1+rvanilla)^0.5)-SUM($I405:AU405),(Input!$I$168*(1+rvanilla)^0.5)/A26stdlife))</f>
        <v>0</v>
      </c>
      <c r="AW405" s="164">
        <f>IF(A26stdlife="n/a","n/a",IF(AW$3&gt;(A26stdlife+$E405),(Input!$I$168*(1+rvanilla)^0.5)-SUM($I405:AV405),(Input!$I$168*(1+rvanilla)^0.5)/A26stdlife))</f>
        <v>0</v>
      </c>
      <c r="AX405" s="164">
        <f>IF(A26stdlife="n/a","n/a",IF(AX$3&gt;(A26stdlife+$E405),(Input!$I$168*(1+rvanilla)^0.5)-SUM($I405:AW405),(Input!$I$168*(1+rvanilla)^0.5)/A26stdlife))</f>
        <v>0</v>
      </c>
      <c r="AY405" s="164">
        <f>IF(A26stdlife="n/a","n/a",IF(AY$3&gt;(A26stdlife+$E405),(Input!$I$168*(1+rvanilla)^0.5)-SUM($I405:AX405),(Input!$I$168*(1+rvanilla)^0.5)/A26stdlife))</f>
        <v>0</v>
      </c>
      <c r="AZ405" s="164">
        <f>IF(A26stdlife="n/a","n/a",IF(AZ$3&gt;(A26stdlife+$E405),(Input!$I$168*(1+rvanilla)^0.5)-SUM($I405:AY405),(Input!$I$168*(1+rvanilla)^0.5)/A26stdlife))</f>
        <v>0</v>
      </c>
      <c r="BA405" s="164">
        <f>IF(A26stdlife="n/a","n/a",IF(BA$3&gt;(A26stdlife+$E405),(Input!$I$168*(1+rvanilla)^0.5)-SUM($I405:AZ405),(Input!$I$168*(1+rvanilla)^0.5)/A26stdlife))</f>
        <v>0</v>
      </c>
      <c r="BB405" s="164">
        <f>IF(A26stdlife="n/a","n/a",IF(BB$3&gt;(A26stdlife+$E405),(Input!$I$168*(1+rvanilla)^0.5)-SUM($I405:BA405),(Input!$I$168*(1+rvanilla)^0.5)/A26stdlife))</f>
        <v>0</v>
      </c>
      <c r="BC405" s="164">
        <f>IF(A26stdlife="n/a","n/a",IF(BC$3&gt;(A26stdlife+$E405),(Input!$I$168*(1+rvanilla)^0.5)-SUM($I405:BB405),(Input!$I$168*(1+rvanilla)^0.5)/A26stdlife))</f>
        <v>0</v>
      </c>
      <c r="BD405" s="164">
        <f>IF(A26stdlife="n/a","n/a",IF(BD$3&gt;(A26stdlife+$E405),(Input!$I$168*(1+rvanilla)^0.5)-SUM($I405:BC405),(Input!$I$168*(1+rvanilla)^0.5)/A26stdlife))</f>
        <v>0</v>
      </c>
      <c r="BE405" s="164">
        <f>IF(A26stdlife="n/a","n/a",IF(BE$3&gt;(A26stdlife+$E405),(Input!$I$168*(1+rvanilla)^0.5)-SUM($I405:BD405),(Input!$I$168*(1+rvanilla)^0.5)/A26stdlife))</f>
        <v>0</v>
      </c>
      <c r="BF405" s="164">
        <f>IF(A26stdlife="n/a","n/a",IF(BF$3&gt;(A26stdlife+$E405),(Input!$I$168*(1+rvanilla)^0.5)-SUM($I405:BE405),(Input!$I$168*(1+rvanilla)^0.5)/A26stdlife))</f>
        <v>0</v>
      </c>
      <c r="BG405" s="164">
        <f>IF(A26stdlife="n/a","n/a",IF(BG$3&gt;(A26stdlife+$E405),(Input!$I$168*(1+rvanilla)^0.5)-SUM($I405:BF405),(Input!$I$168*(1+rvanilla)^0.5)/A26stdlife))</f>
        <v>0</v>
      </c>
      <c r="BH405" s="164">
        <f>IF(A26stdlife="n/a","n/a",IF(BH$3&gt;(A26stdlife+$E405),(Input!$I$168*(1+rvanilla)^0.5)-SUM($I405:BG405),(Input!$I$168*(1+rvanilla)^0.5)/A26stdlife))</f>
        <v>0</v>
      </c>
      <c r="BI405" s="164">
        <f>IF(A26stdlife="n/a","n/a",IF(BI$3&gt;(A26stdlife+$E405),(Input!$I$168*(1+rvanilla)^0.5)-SUM($I405:BH405),(Input!$I$168*(1+rvanilla)^0.5)/A26stdlife))</f>
        <v>0</v>
      </c>
      <c r="BJ405" s="18"/>
      <c r="BK405" s="18"/>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idden="1" outlineLevel="2">
      <c r="A406" s="18"/>
      <c r="B406" s="18"/>
      <c r="C406" s="36"/>
      <c r="D406" s="479"/>
      <c r="E406" s="283">
        <v>4</v>
      </c>
      <c r="F406" s="38"/>
      <c r="G406" s="391"/>
      <c r="H406" s="308"/>
      <c r="I406" s="308"/>
      <c r="J406" s="307"/>
      <c r="K406" s="164">
        <f>IF(A26stdlife="n/a","n/a",IF(K$3&gt;(A26stdlife+$E406),(Input!$J$168*(1+rvanilla)^0.5)-SUM($J406:J406),(Input!$J$168*(1+rvanilla)^0.5)/A26stdlife))</f>
        <v>0</v>
      </c>
      <c r="L406" s="164">
        <f>IF(A26stdlife="n/a","n/a",IF(L$3&gt;(A26stdlife+$E406),(Input!$J$168*(1+rvanilla)^0.5)-SUM($J406:K406),(Input!$J$168*(1+rvanilla)^0.5)/A26stdlife))</f>
        <v>0</v>
      </c>
      <c r="M406" s="164">
        <f>IF(A26stdlife="n/a","n/a",IF(M$3&gt;(A26stdlife+$E406),(Input!$J$168*(1+rvanilla)^0.5)-SUM($J406:L406),(Input!$J$168*(1+rvanilla)^0.5)/A26stdlife))</f>
        <v>0</v>
      </c>
      <c r="N406" s="164">
        <f>IF(A26stdlife="n/a","n/a",IF(N$3&gt;(A26stdlife+$E406),(Input!$J$168*(1+rvanilla)^0.5)-SUM($J406:M406),(Input!$J$168*(1+rvanilla)^0.5)/A26stdlife))</f>
        <v>0</v>
      </c>
      <c r="O406" s="164">
        <f>IF(A26stdlife="n/a","n/a",IF(O$3&gt;(A26stdlife+$E406),(Input!$J$168*(1+rvanilla)^0.5)-SUM($J406:N406),(Input!$J$168*(1+rvanilla)^0.5)/A26stdlife))</f>
        <v>0</v>
      </c>
      <c r="P406" s="164">
        <f>IF(A26stdlife="n/a","n/a",IF(P$3&gt;(A26stdlife+$E406),(Input!$J$168*(1+rvanilla)^0.5)-SUM($J406:O406),(Input!$J$168*(1+rvanilla)^0.5)/A26stdlife))</f>
        <v>0</v>
      </c>
      <c r="Q406" s="164">
        <f>IF(A26stdlife="n/a","n/a",IF(Q$3&gt;(A26stdlife+$E406),(Input!$J$168*(1+rvanilla)^0.5)-SUM($J406:P406),(Input!$J$168*(1+rvanilla)^0.5)/A26stdlife))</f>
        <v>0</v>
      </c>
      <c r="R406" s="164">
        <f>IF(A26stdlife="n/a","n/a",IF(R$3&gt;(A26stdlife+$E406),(Input!$J$168*(1+rvanilla)^0.5)-SUM($J406:Q406),(Input!$J$168*(1+rvanilla)^0.5)/A26stdlife))</f>
        <v>0</v>
      </c>
      <c r="S406" s="164">
        <f>IF(A26stdlife="n/a","n/a",IF(S$3&gt;(A26stdlife+$E406),(Input!$J$168*(1+rvanilla)^0.5)-SUM($J406:R406),(Input!$J$168*(1+rvanilla)^0.5)/A26stdlife))</f>
        <v>0</v>
      </c>
      <c r="T406" s="164">
        <f>IF(A26stdlife="n/a","n/a",IF(T$3&gt;(A26stdlife+$E406),(Input!$J$168*(1+rvanilla)^0.5)-SUM($J406:S406),(Input!$J$168*(1+rvanilla)^0.5)/A26stdlife))</f>
        <v>0</v>
      </c>
      <c r="U406" s="164">
        <f>IF(A26stdlife="n/a","n/a",IF(U$3&gt;(A26stdlife+$E406),(Input!$J$168*(1+rvanilla)^0.5)-SUM($J406:T406),(Input!$J$168*(1+rvanilla)^0.5)/A26stdlife))</f>
        <v>0</v>
      </c>
      <c r="V406" s="164">
        <f>IF(A26stdlife="n/a","n/a",IF(V$3&gt;(A26stdlife+$E406),(Input!$J$168*(1+rvanilla)^0.5)-SUM($J406:U406),(Input!$J$168*(1+rvanilla)^0.5)/A26stdlife))</f>
        <v>0</v>
      </c>
      <c r="W406" s="164">
        <f>IF(A26stdlife="n/a","n/a",IF(W$3&gt;(A26stdlife+$E406),(Input!$J$168*(1+rvanilla)^0.5)-SUM($J406:V406),(Input!$J$168*(1+rvanilla)^0.5)/A26stdlife))</f>
        <v>0</v>
      </c>
      <c r="X406" s="164">
        <f>IF(A26stdlife="n/a","n/a",IF(X$3&gt;(A26stdlife+$E406),(Input!$J$168*(1+rvanilla)^0.5)-SUM($J406:W406),(Input!$J$168*(1+rvanilla)^0.5)/A26stdlife))</f>
        <v>0</v>
      </c>
      <c r="Y406" s="164">
        <f>IF(A26stdlife="n/a","n/a",IF(Y$3&gt;(A26stdlife+$E406),(Input!$J$168*(1+rvanilla)^0.5)-SUM($J406:X406),(Input!$J$168*(1+rvanilla)^0.5)/A26stdlife))</f>
        <v>0</v>
      </c>
      <c r="Z406" s="164">
        <f>IF(A26stdlife="n/a","n/a",IF(Z$3&gt;(A26stdlife+$E406),(Input!$J$168*(1+rvanilla)^0.5)-SUM($J406:Y406),(Input!$J$168*(1+rvanilla)^0.5)/A26stdlife))</f>
        <v>0</v>
      </c>
      <c r="AA406" s="164">
        <f>IF(A26stdlife="n/a","n/a",IF(AA$3&gt;(A26stdlife+$E406),(Input!$J$168*(1+rvanilla)^0.5)-SUM($J406:Z406),(Input!$J$168*(1+rvanilla)^0.5)/A26stdlife))</f>
        <v>0</v>
      </c>
      <c r="AB406" s="164">
        <f>IF(A26stdlife="n/a","n/a",IF(AB$3&gt;(A26stdlife+$E406),(Input!$J$168*(1+rvanilla)^0.5)-SUM($J406:AA406),(Input!$J$168*(1+rvanilla)^0.5)/A26stdlife))</f>
        <v>0</v>
      </c>
      <c r="AC406" s="164">
        <f>IF(A26stdlife="n/a","n/a",IF(AC$3&gt;(A26stdlife+$E406),(Input!$J$168*(1+rvanilla)^0.5)-SUM($J406:AB406),(Input!$J$168*(1+rvanilla)^0.5)/A26stdlife))</f>
        <v>0</v>
      </c>
      <c r="AD406" s="164">
        <f>IF(A26stdlife="n/a","n/a",IF(AD$3&gt;(A26stdlife+$E406),(Input!$J$168*(1+rvanilla)^0.5)-SUM($J406:AC406),(Input!$J$168*(1+rvanilla)^0.5)/A26stdlife))</f>
        <v>0</v>
      </c>
      <c r="AE406" s="164">
        <f>IF(A26stdlife="n/a","n/a",IF(AE$3&gt;(A26stdlife+$E406),(Input!$J$168*(1+rvanilla)^0.5)-SUM($J406:AD406),(Input!$J$168*(1+rvanilla)^0.5)/A26stdlife))</f>
        <v>0</v>
      </c>
      <c r="AF406" s="164">
        <f>IF(A26stdlife="n/a","n/a",IF(AF$3&gt;(A26stdlife+$E406),(Input!$J$168*(1+rvanilla)^0.5)-SUM($J406:AE406),(Input!$J$168*(1+rvanilla)^0.5)/A26stdlife))</f>
        <v>0</v>
      </c>
      <c r="AG406" s="164">
        <f>IF(A26stdlife="n/a","n/a",IF(AG$3&gt;(A26stdlife+$E406),(Input!$J$168*(1+rvanilla)^0.5)-SUM($J406:AF406),(Input!$J$168*(1+rvanilla)^0.5)/A26stdlife))</f>
        <v>0</v>
      </c>
      <c r="AH406" s="164">
        <f>IF(A26stdlife="n/a","n/a",IF(AH$3&gt;(A26stdlife+$E406),(Input!$J$168*(1+rvanilla)^0.5)-SUM($J406:AG406),(Input!$J$168*(1+rvanilla)^0.5)/A26stdlife))</f>
        <v>0</v>
      </c>
      <c r="AI406" s="164">
        <f>IF(A26stdlife="n/a","n/a",IF(AI$3&gt;(A26stdlife+$E406),(Input!$J$168*(1+rvanilla)^0.5)-SUM($J406:AH406),(Input!$J$168*(1+rvanilla)^0.5)/A26stdlife))</f>
        <v>0</v>
      </c>
      <c r="AJ406" s="164">
        <f>IF(A26stdlife="n/a","n/a",IF(AJ$3&gt;(A26stdlife+$E406),(Input!$J$168*(1+rvanilla)^0.5)-SUM($J406:AI406),(Input!$J$168*(1+rvanilla)^0.5)/A26stdlife))</f>
        <v>0</v>
      </c>
      <c r="AK406" s="164">
        <f>IF(A26stdlife="n/a","n/a",IF(AK$3&gt;(A26stdlife+$E406),(Input!$J$168*(1+rvanilla)^0.5)-SUM($J406:AJ406),(Input!$J$168*(1+rvanilla)^0.5)/A26stdlife))</f>
        <v>0</v>
      </c>
      <c r="AL406" s="164">
        <f>IF(A26stdlife="n/a","n/a",IF(AL$3&gt;(A26stdlife+$E406),(Input!$J$168*(1+rvanilla)^0.5)-SUM($J406:AK406),(Input!$J$168*(1+rvanilla)^0.5)/A26stdlife))</f>
        <v>0</v>
      </c>
      <c r="AM406" s="164">
        <f>IF(A26stdlife="n/a","n/a",IF(AM$3&gt;(A26stdlife+$E406),(Input!$J$168*(1+rvanilla)^0.5)-SUM($J406:AL406),(Input!$J$168*(1+rvanilla)^0.5)/A26stdlife))</f>
        <v>0</v>
      </c>
      <c r="AN406" s="164">
        <f>IF(A26stdlife="n/a","n/a",IF(AN$3&gt;(A26stdlife+$E406),(Input!$J$168*(1+rvanilla)^0.5)-SUM($J406:AM406),(Input!$J$168*(1+rvanilla)^0.5)/A26stdlife))</f>
        <v>0</v>
      </c>
      <c r="AO406" s="164">
        <f>IF(A26stdlife="n/a","n/a",IF(AO$3&gt;(A26stdlife+$E406),(Input!$J$168*(1+rvanilla)^0.5)-SUM($J406:AN406),(Input!$J$168*(1+rvanilla)^0.5)/A26stdlife))</f>
        <v>0</v>
      </c>
      <c r="AP406" s="164">
        <f>IF(A26stdlife="n/a","n/a",IF(AP$3&gt;(A26stdlife+$E406),(Input!$J$168*(1+rvanilla)^0.5)-SUM($J406:AO406),(Input!$J$168*(1+rvanilla)^0.5)/A26stdlife))</f>
        <v>0</v>
      </c>
      <c r="AQ406" s="164">
        <f>IF(A26stdlife="n/a","n/a",IF(AQ$3&gt;(A26stdlife+$E406),(Input!$J$168*(1+rvanilla)^0.5)-SUM($J406:AP406),(Input!$J$168*(1+rvanilla)^0.5)/A26stdlife))</f>
        <v>0</v>
      </c>
      <c r="AR406" s="164">
        <f>IF(A26stdlife="n/a","n/a",IF(AR$3&gt;(A26stdlife+$E406),(Input!$J$168*(1+rvanilla)^0.5)-SUM($J406:AQ406),(Input!$J$168*(1+rvanilla)^0.5)/A26stdlife))</f>
        <v>0</v>
      </c>
      <c r="AS406" s="164">
        <f>IF(A26stdlife="n/a","n/a",IF(AS$3&gt;(A26stdlife+$E406),(Input!$J$168*(1+rvanilla)^0.5)-SUM($J406:AR406),(Input!$J$168*(1+rvanilla)^0.5)/A26stdlife))</f>
        <v>0</v>
      </c>
      <c r="AT406" s="164">
        <f>IF(A26stdlife="n/a","n/a",IF(AT$3&gt;(A26stdlife+$E406),(Input!$J$168*(1+rvanilla)^0.5)-SUM($J406:AS406),(Input!$J$168*(1+rvanilla)^0.5)/A26stdlife))</f>
        <v>0</v>
      </c>
      <c r="AU406" s="164">
        <f>IF(A26stdlife="n/a","n/a",IF(AU$3&gt;(A26stdlife+$E406),(Input!$J$168*(1+rvanilla)^0.5)-SUM($J406:AT406),(Input!$J$168*(1+rvanilla)^0.5)/A26stdlife))</f>
        <v>0</v>
      </c>
      <c r="AV406" s="164">
        <f>IF(A26stdlife="n/a","n/a",IF(AV$3&gt;(A26stdlife+$E406),(Input!$J$168*(1+rvanilla)^0.5)-SUM($J406:AU406),(Input!$J$168*(1+rvanilla)^0.5)/A26stdlife))</f>
        <v>0</v>
      </c>
      <c r="AW406" s="164">
        <f>IF(A26stdlife="n/a","n/a",IF(AW$3&gt;(A26stdlife+$E406),(Input!$J$168*(1+rvanilla)^0.5)-SUM($J406:AV406),(Input!$J$168*(1+rvanilla)^0.5)/A26stdlife))</f>
        <v>0</v>
      </c>
      <c r="AX406" s="164">
        <f>IF(A26stdlife="n/a","n/a",IF(AX$3&gt;(A26stdlife+$E406),(Input!$J$168*(1+rvanilla)^0.5)-SUM($J406:AW406),(Input!$J$168*(1+rvanilla)^0.5)/A26stdlife))</f>
        <v>0</v>
      </c>
      <c r="AY406" s="164">
        <f>IF(A26stdlife="n/a","n/a",IF(AY$3&gt;(A26stdlife+$E406),(Input!$J$168*(1+rvanilla)^0.5)-SUM($J406:AX406),(Input!$J$168*(1+rvanilla)^0.5)/A26stdlife))</f>
        <v>0</v>
      </c>
      <c r="AZ406" s="164">
        <f>IF(A26stdlife="n/a","n/a",IF(AZ$3&gt;(A26stdlife+$E406),(Input!$J$168*(1+rvanilla)^0.5)-SUM($J406:AY406),(Input!$J$168*(1+rvanilla)^0.5)/A26stdlife))</f>
        <v>0</v>
      </c>
      <c r="BA406" s="164">
        <f>IF(A26stdlife="n/a","n/a",IF(BA$3&gt;(A26stdlife+$E406),(Input!$J$168*(1+rvanilla)^0.5)-SUM($J406:AZ406),(Input!$J$168*(1+rvanilla)^0.5)/A26stdlife))</f>
        <v>0</v>
      </c>
      <c r="BB406" s="164">
        <f>IF(A26stdlife="n/a","n/a",IF(BB$3&gt;(A26stdlife+$E406),(Input!$J$168*(1+rvanilla)^0.5)-SUM($J406:BA406),(Input!$J$168*(1+rvanilla)^0.5)/A26stdlife))</f>
        <v>0</v>
      </c>
      <c r="BC406" s="164">
        <f>IF(A26stdlife="n/a","n/a",IF(BC$3&gt;(A26stdlife+$E406),(Input!$J$168*(1+rvanilla)^0.5)-SUM($J406:BB406),(Input!$J$168*(1+rvanilla)^0.5)/A26stdlife))</f>
        <v>0</v>
      </c>
      <c r="BD406" s="164">
        <f>IF(A26stdlife="n/a","n/a",IF(BD$3&gt;(A26stdlife+$E406),(Input!$J$168*(1+rvanilla)^0.5)-SUM($J406:BC406),(Input!$J$168*(1+rvanilla)^0.5)/A26stdlife))</f>
        <v>0</v>
      </c>
      <c r="BE406" s="164">
        <f>IF(A26stdlife="n/a","n/a",IF(BE$3&gt;(A26stdlife+$E406),(Input!$J$168*(1+rvanilla)^0.5)-SUM($J406:BD406),(Input!$J$168*(1+rvanilla)^0.5)/A26stdlife))</f>
        <v>0</v>
      </c>
      <c r="BF406" s="164">
        <f>IF(A26stdlife="n/a","n/a",IF(BF$3&gt;(A26stdlife+$E406),(Input!$J$168*(1+rvanilla)^0.5)-SUM($J406:BE406),(Input!$J$168*(1+rvanilla)^0.5)/A26stdlife))</f>
        <v>0</v>
      </c>
      <c r="BG406" s="164">
        <f>IF(A26stdlife="n/a","n/a",IF(BG$3&gt;(A26stdlife+$E406),(Input!$J$168*(1+rvanilla)^0.5)-SUM($J406:BF406),(Input!$J$168*(1+rvanilla)^0.5)/A26stdlife))</f>
        <v>0</v>
      </c>
      <c r="BH406" s="164">
        <f>IF(A26stdlife="n/a","n/a",IF(BH$3&gt;(A26stdlife+$E406),(Input!$J$168*(1+rvanilla)^0.5)-SUM($J406:BG406),(Input!$J$168*(1+rvanilla)^0.5)/A26stdlife))</f>
        <v>0</v>
      </c>
      <c r="BI406" s="164">
        <f>IF(A26stdlife="n/a","n/a",IF(BI$3&gt;(A26stdlife+$E406),(Input!$J$168*(1+rvanilla)^0.5)-SUM($J406:BH406),(Input!$J$168*(1+rvanilla)^0.5)/A26stdlife))</f>
        <v>0</v>
      </c>
      <c r="BJ406" s="18"/>
      <c r="BK406" s="18"/>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2">
      <c r="A407" s="18"/>
      <c r="B407" s="18"/>
      <c r="C407" s="36"/>
      <c r="D407" s="479"/>
      <c r="E407" s="283">
        <v>5</v>
      </c>
      <c r="F407" s="38"/>
      <c r="G407" s="391"/>
      <c r="H407" s="308"/>
      <c r="I407" s="308"/>
      <c r="J407" s="308"/>
      <c r="K407" s="307"/>
      <c r="L407" s="164">
        <f>IF(A26stdlife="n/a","n/a",IF(L$3&gt;(A26stdlife+$E407),(Input!$K$168*(1+rvanilla)^0.5)-SUM($K407:K407),(Input!$K$168*(1+rvanilla)^0.5)/A26stdlife))</f>
        <v>0</v>
      </c>
      <c r="M407" s="164">
        <f>IF(A26stdlife="n/a","n/a",IF(M$3&gt;(A26stdlife+$E407),(Input!$K$168*(1+rvanilla)^0.5)-SUM($K407:L407),(Input!$K$168*(1+rvanilla)^0.5)/A26stdlife))</f>
        <v>0</v>
      </c>
      <c r="N407" s="164">
        <f>IF(A26stdlife="n/a","n/a",IF(N$3&gt;(A26stdlife+$E407),(Input!$K$168*(1+rvanilla)^0.5)-SUM($K407:M407),(Input!$K$168*(1+rvanilla)^0.5)/A26stdlife))</f>
        <v>0</v>
      </c>
      <c r="O407" s="164">
        <f>IF(A26stdlife="n/a","n/a",IF(O$3&gt;(A26stdlife+$E407),(Input!$K$168*(1+rvanilla)^0.5)-SUM($K407:N407),(Input!$K$168*(1+rvanilla)^0.5)/A26stdlife))</f>
        <v>0</v>
      </c>
      <c r="P407" s="164">
        <f>IF(A26stdlife="n/a","n/a",IF(P$3&gt;(A26stdlife+$E407),(Input!$K$168*(1+rvanilla)^0.5)-SUM($K407:O407),(Input!$K$168*(1+rvanilla)^0.5)/A26stdlife))</f>
        <v>0</v>
      </c>
      <c r="Q407" s="164">
        <f>IF(A26stdlife="n/a","n/a",IF(Q$3&gt;(A26stdlife+$E407),(Input!$K$168*(1+rvanilla)^0.5)-SUM($K407:P407),(Input!$K$168*(1+rvanilla)^0.5)/A26stdlife))</f>
        <v>0</v>
      </c>
      <c r="R407" s="164">
        <f>IF(A26stdlife="n/a","n/a",IF(R$3&gt;(A26stdlife+$E407),(Input!$K$168*(1+rvanilla)^0.5)-SUM($K407:Q407),(Input!$K$168*(1+rvanilla)^0.5)/A26stdlife))</f>
        <v>0</v>
      </c>
      <c r="S407" s="164">
        <f>IF(A26stdlife="n/a","n/a",IF(S$3&gt;(A26stdlife+$E407),(Input!$K$168*(1+rvanilla)^0.5)-SUM($K407:R407),(Input!$K$168*(1+rvanilla)^0.5)/A26stdlife))</f>
        <v>0</v>
      </c>
      <c r="T407" s="164">
        <f>IF(A26stdlife="n/a","n/a",IF(T$3&gt;(A26stdlife+$E407),(Input!$K$168*(1+rvanilla)^0.5)-SUM($K407:S407),(Input!$K$168*(1+rvanilla)^0.5)/A26stdlife))</f>
        <v>0</v>
      </c>
      <c r="U407" s="164">
        <f>IF(A26stdlife="n/a","n/a",IF(U$3&gt;(A26stdlife+$E407),(Input!$K$168*(1+rvanilla)^0.5)-SUM($K407:T407),(Input!$K$168*(1+rvanilla)^0.5)/A26stdlife))</f>
        <v>0</v>
      </c>
      <c r="V407" s="164">
        <f>IF(A26stdlife="n/a","n/a",IF(V$3&gt;(A26stdlife+$E407),(Input!$K$168*(1+rvanilla)^0.5)-SUM($K407:U407),(Input!$K$168*(1+rvanilla)^0.5)/A26stdlife))</f>
        <v>0</v>
      </c>
      <c r="W407" s="164">
        <f>IF(A26stdlife="n/a","n/a",IF(W$3&gt;(A26stdlife+$E407),(Input!$K$168*(1+rvanilla)^0.5)-SUM($K407:V407),(Input!$K$168*(1+rvanilla)^0.5)/A26stdlife))</f>
        <v>0</v>
      </c>
      <c r="X407" s="164">
        <f>IF(A26stdlife="n/a","n/a",IF(X$3&gt;(A26stdlife+$E407),(Input!$K$168*(1+rvanilla)^0.5)-SUM($K407:W407),(Input!$K$168*(1+rvanilla)^0.5)/A26stdlife))</f>
        <v>0</v>
      </c>
      <c r="Y407" s="164">
        <f>IF(A26stdlife="n/a","n/a",IF(Y$3&gt;(A26stdlife+$E407),(Input!$K$168*(1+rvanilla)^0.5)-SUM($K407:X407),(Input!$K$168*(1+rvanilla)^0.5)/A26stdlife))</f>
        <v>0</v>
      </c>
      <c r="Z407" s="164">
        <f>IF(A26stdlife="n/a","n/a",IF(Z$3&gt;(A26stdlife+$E407),(Input!$K$168*(1+rvanilla)^0.5)-SUM($K407:Y407),(Input!$K$168*(1+rvanilla)^0.5)/A26stdlife))</f>
        <v>0</v>
      </c>
      <c r="AA407" s="164">
        <f>IF(A26stdlife="n/a","n/a",IF(AA$3&gt;(A26stdlife+$E407),(Input!$K$168*(1+rvanilla)^0.5)-SUM($K407:Z407),(Input!$K$168*(1+rvanilla)^0.5)/A26stdlife))</f>
        <v>0</v>
      </c>
      <c r="AB407" s="164">
        <f>IF(A26stdlife="n/a","n/a",IF(AB$3&gt;(A26stdlife+$E407),(Input!$K$168*(1+rvanilla)^0.5)-SUM($K407:AA407),(Input!$K$168*(1+rvanilla)^0.5)/A26stdlife))</f>
        <v>0</v>
      </c>
      <c r="AC407" s="164">
        <f>IF(A26stdlife="n/a","n/a",IF(AC$3&gt;(A26stdlife+$E407),(Input!$K$168*(1+rvanilla)^0.5)-SUM($K407:AB407),(Input!$K$168*(1+rvanilla)^0.5)/A26stdlife))</f>
        <v>0</v>
      </c>
      <c r="AD407" s="164">
        <f>IF(A26stdlife="n/a","n/a",IF(AD$3&gt;(A26stdlife+$E407),(Input!$K$168*(1+rvanilla)^0.5)-SUM($K407:AC407),(Input!$K$168*(1+rvanilla)^0.5)/A26stdlife))</f>
        <v>0</v>
      </c>
      <c r="AE407" s="164">
        <f>IF(A26stdlife="n/a","n/a",IF(AE$3&gt;(A26stdlife+$E407),(Input!$K$168*(1+rvanilla)^0.5)-SUM($K407:AD407),(Input!$K$168*(1+rvanilla)^0.5)/A26stdlife))</f>
        <v>0</v>
      </c>
      <c r="AF407" s="164">
        <f>IF(A26stdlife="n/a","n/a",IF(AF$3&gt;(A26stdlife+$E407),(Input!$K$168*(1+rvanilla)^0.5)-SUM($K407:AE407),(Input!$K$168*(1+rvanilla)^0.5)/A26stdlife))</f>
        <v>0</v>
      </c>
      <c r="AG407" s="164">
        <f>IF(A26stdlife="n/a","n/a",IF(AG$3&gt;(A26stdlife+$E407),(Input!$K$168*(1+rvanilla)^0.5)-SUM($K407:AF407),(Input!$K$168*(1+rvanilla)^0.5)/A26stdlife))</f>
        <v>0</v>
      </c>
      <c r="AH407" s="164">
        <f>IF(A26stdlife="n/a","n/a",IF(AH$3&gt;(A26stdlife+$E407),(Input!$K$168*(1+rvanilla)^0.5)-SUM($K407:AG407),(Input!$K$168*(1+rvanilla)^0.5)/A26stdlife))</f>
        <v>0</v>
      </c>
      <c r="AI407" s="164">
        <f>IF(A26stdlife="n/a","n/a",IF(AI$3&gt;(A26stdlife+$E407),(Input!$K$168*(1+rvanilla)^0.5)-SUM($K407:AH407),(Input!$K$168*(1+rvanilla)^0.5)/A26stdlife))</f>
        <v>0</v>
      </c>
      <c r="AJ407" s="164">
        <f>IF(A26stdlife="n/a","n/a",IF(AJ$3&gt;(A26stdlife+$E407),(Input!$K$168*(1+rvanilla)^0.5)-SUM($K407:AI407),(Input!$K$168*(1+rvanilla)^0.5)/A26stdlife))</f>
        <v>0</v>
      </c>
      <c r="AK407" s="164">
        <f>IF(A26stdlife="n/a","n/a",IF(AK$3&gt;(A26stdlife+$E407),(Input!$K$168*(1+rvanilla)^0.5)-SUM($K407:AJ407),(Input!$K$168*(1+rvanilla)^0.5)/A26stdlife))</f>
        <v>0</v>
      </c>
      <c r="AL407" s="164">
        <f>IF(A26stdlife="n/a","n/a",IF(AL$3&gt;(A26stdlife+$E407),(Input!$K$168*(1+rvanilla)^0.5)-SUM($K407:AK407),(Input!$K$168*(1+rvanilla)^0.5)/A26stdlife))</f>
        <v>0</v>
      </c>
      <c r="AM407" s="164">
        <f>IF(A26stdlife="n/a","n/a",IF(AM$3&gt;(A26stdlife+$E407),(Input!$K$168*(1+rvanilla)^0.5)-SUM($K407:AL407),(Input!$K$168*(1+rvanilla)^0.5)/A26stdlife))</f>
        <v>0</v>
      </c>
      <c r="AN407" s="164">
        <f>IF(A26stdlife="n/a","n/a",IF(AN$3&gt;(A26stdlife+$E407),(Input!$K$168*(1+rvanilla)^0.5)-SUM($K407:AM407),(Input!$K$168*(1+rvanilla)^0.5)/A26stdlife))</f>
        <v>0</v>
      </c>
      <c r="AO407" s="164">
        <f>IF(A26stdlife="n/a","n/a",IF(AO$3&gt;(A26stdlife+$E407),(Input!$K$168*(1+rvanilla)^0.5)-SUM($K407:AN407),(Input!$K$168*(1+rvanilla)^0.5)/A26stdlife))</f>
        <v>0</v>
      </c>
      <c r="AP407" s="164">
        <f>IF(A26stdlife="n/a","n/a",IF(AP$3&gt;(A26stdlife+$E407),(Input!$K$168*(1+rvanilla)^0.5)-SUM($K407:AO407),(Input!$K$168*(1+rvanilla)^0.5)/A26stdlife))</f>
        <v>0</v>
      </c>
      <c r="AQ407" s="164">
        <f>IF(A26stdlife="n/a","n/a",IF(AQ$3&gt;(A26stdlife+$E407),(Input!$K$168*(1+rvanilla)^0.5)-SUM($K407:AP407),(Input!$K$168*(1+rvanilla)^0.5)/A26stdlife))</f>
        <v>0</v>
      </c>
      <c r="AR407" s="164">
        <f>IF(A26stdlife="n/a","n/a",IF(AR$3&gt;(A26stdlife+$E407),(Input!$K$168*(1+rvanilla)^0.5)-SUM($K407:AQ407),(Input!$K$168*(1+rvanilla)^0.5)/A26stdlife))</f>
        <v>0</v>
      </c>
      <c r="AS407" s="164">
        <f>IF(A26stdlife="n/a","n/a",IF(AS$3&gt;(A26stdlife+$E407),(Input!$K$168*(1+rvanilla)^0.5)-SUM($K407:AR407),(Input!$K$168*(1+rvanilla)^0.5)/A26stdlife))</f>
        <v>0</v>
      </c>
      <c r="AT407" s="164">
        <f>IF(A26stdlife="n/a","n/a",IF(AT$3&gt;(A26stdlife+$E407),(Input!$K$168*(1+rvanilla)^0.5)-SUM($K407:AS407),(Input!$K$168*(1+rvanilla)^0.5)/A26stdlife))</f>
        <v>0</v>
      </c>
      <c r="AU407" s="164">
        <f>IF(A26stdlife="n/a","n/a",IF(AU$3&gt;(A26stdlife+$E407),(Input!$K$168*(1+rvanilla)^0.5)-SUM($K407:AT407),(Input!$K$168*(1+rvanilla)^0.5)/A26stdlife))</f>
        <v>0</v>
      </c>
      <c r="AV407" s="164">
        <f>IF(A26stdlife="n/a","n/a",IF(AV$3&gt;(A26stdlife+$E407),(Input!$K$168*(1+rvanilla)^0.5)-SUM($K407:AU407),(Input!$K$168*(1+rvanilla)^0.5)/A26stdlife))</f>
        <v>0</v>
      </c>
      <c r="AW407" s="164">
        <f>IF(A26stdlife="n/a","n/a",IF(AW$3&gt;(A26stdlife+$E407),(Input!$K$168*(1+rvanilla)^0.5)-SUM($K407:AV407),(Input!$K$168*(1+rvanilla)^0.5)/A26stdlife))</f>
        <v>0</v>
      </c>
      <c r="AX407" s="164">
        <f>IF(A26stdlife="n/a","n/a",IF(AX$3&gt;(A26stdlife+$E407),(Input!$K$168*(1+rvanilla)^0.5)-SUM($K407:AW407),(Input!$K$168*(1+rvanilla)^0.5)/A26stdlife))</f>
        <v>0</v>
      </c>
      <c r="AY407" s="164">
        <f>IF(A26stdlife="n/a","n/a",IF(AY$3&gt;(A26stdlife+$E407),(Input!$K$168*(1+rvanilla)^0.5)-SUM($K407:AX407),(Input!$K$168*(1+rvanilla)^0.5)/A26stdlife))</f>
        <v>0</v>
      </c>
      <c r="AZ407" s="164">
        <f>IF(A26stdlife="n/a","n/a",IF(AZ$3&gt;(A26stdlife+$E407),(Input!$K$168*(1+rvanilla)^0.5)-SUM($K407:AY407),(Input!$K$168*(1+rvanilla)^0.5)/A26stdlife))</f>
        <v>0</v>
      </c>
      <c r="BA407" s="164">
        <f>IF(A26stdlife="n/a","n/a",IF(BA$3&gt;(A26stdlife+$E407),(Input!$K$168*(1+rvanilla)^0.5)-SUM($K407:AZ407),(Input!$K$168*(1+rvanilla)^0.5)/A26stdlife))</f>
        <v>0</v>
      </c>
      <c r="BB407" s="164">
        <f>IF(A26stdlife="n/a","n/a",IF(BB$3&gt;(A26stdlife+$E407),(Input!$K$168*(1+rvanilla)^0.5)-SUM($K407:BA407),(Input!$K$168*(1+rvanilla)^0.5)/A26stdlife))</f>
        <v>0</v>
      </c>
      <c r="BC407" s="164">
        <f>IF(A26stdlife="n/a","n/a",IF(BC$3&gt;(A26stdlife+$E407),(Input!$K$168*(1+rvanilla)^0.5)-SUM($K407:BB407),(Input!$K$168*(1+rvanilla)^0.5)/A26stdlife))</f>
        <v>0</v>
      </c>
      <c r="BD407" s="164">
        <f>IF(A26stdlife="n/a","n/a",IF(BD$3&gt;(A26stdlife+$E407),(Input!$K$168*(1+rvanilla)^0.5)-SUM($K407:BC407),(Input!$K$168*(1+rvanilla)^0.5)/A26stdlife))</f>
        <v>0</v>
      </c>
      <c r="BE407" s="164">
        <f>IF(A26stdlife="n/a","n/a",IF(BE$3&gt;(A26stdlife+$E407),(Input!$K$168*(1+rvanilla)^0.5)-SUM($K407:BD407),(Input!$K$168*(1+rvanilla)^0.5)/A26stdlife))</f>
        <v>0</v>
      </c>
      <c r="BF407" s="164">
        <f>IF(A26stdlife="n/a","n/a",IF(BF$3&gt;(A26stdlife+$E407),(Input!$K$168*(1+rvanilla)^0.5)-SUM($K407:BE407),(Input!$K$168*(1+rvanilla)^0.5)/A26stdlife))</f>
        <v>0</v>
      </c>
      <c r="BG407" s="164">
        <f>IF(A26stdlife="n/a","n/a",IF(BG$3&gt;(A26stdlife+$E407),(Input!$K$168*(1+rvanilla)^0.5)-SUM($K407:BF407),(Input!$K$168*(1+rvanilla)^0.5)/A26stdlife))</f>
        <v>0</v>
      </c>
      <c r="BH407" s="164">
        <f>IF(A26stdlife="n/a","n/a",IF(BH$3&gt;(A26stdlife+$E407),(Input!$K$168*(1+rvanilla)^0.5)-SUM($K407:BG407),(Input!$K$168*(1+rvanilla)^0.5)/A26stdlife))</f>
        <v>0</v>
      </c>
      <c r="BI407" s="164">
        <f>IF(A26stdlife="n/a","n/a",IF(BI$3&gt;(A26stdlife+$E407),(Input!$K$168*(1+rvanilla)^0.5)-SUM($K407:BH407),(Input!$K$168*(1+rvanilla)^0.5)/A26stdlife))</f>
        <v>0</v>
      </c>
      <c r="BJ407" s="18"/>
      <c r="BK407" s="18"/>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idden="1" outlineLevel="2">
      <c r="A408" s="18"/>
      <c r="B408" s="18"/>
      <c r="C408" s="36"/>
      <c r="D408" s="479"/>
      <c r="E408" s="283">
        <v>6</v>
      </c>
      <c r="F408" s="38"/>
      <c r="G408" s="391"/>
      <c r="H408" s="308"/>
      <c r="I408" s="308"/>
      <c r="J408" s="308"/>
      <c r="K408" s="308"/>
      <c r="L408" s="307"/>
      <c r="M408" s="164">
        <f>IF(A26stdlife="n/a","n/a",IF(M$3&gt;(A26stdlife+$E408),(Input!$L$168*(1+rvanilla)^0.5)-SUM($L408:L408),(Input!$L$168*(1+rvanilla)^0.5)/A26stdlife))</f>
        <v>0</v>
      </c>
      <c r="N408" s="164">
        <f>IF(A26stdlife="n/a","n/a",IF(N$3&gt;(A26stdlife+$E408),(Input!$L$168*(1+rvanilla)^0.5)-SUM($L408:M408),(Input!$L$168*(1+rvanilla)^0.5)/A26stdlife))</f>
        <v>0</v>
      </c>
      <c r="O408" s="164">
        <f>IF(A26stdlife="n/a","n/a",IF(O$3&gt;(A26stdlife+$E408),(Input!$L$168*(1+rvanilla)^0.5)-SUM($L408:N408),(Input!$L$168*(1+rvanilla)^0.5)/A26stdlife))</f>
        <v>0</v>
      </c>
      <c r="P408" s="164">
        <f>IF(A26stdlife="n/a","n/a",IF(P$3&gt;(A26stdlife+$E408),(Input!$L$168*(1+rvanilla)^0.5)-SUM($L408:O408),(Input!$L$168*(1+rvanilla)^0.5)/A26stdlife))</f>
        <v>0</v>
      </c>
      <c r="Q408" s="164">
        <f>IF(A26stdlife="n/a","n/a",IF(Q$3&gt;(A26stdlife+$E408),(Input!$L$168*(1+rvanilla)^0.5)-SUM($L408:P408),(Input!$L$168*(1+rvanilla)^0.5)/A26stdlife))</f>
        <v>0</v>
      </c>
      <c r="R408" s="164">
        <f>IF(A26stdlife="n/a","n/a",IF(R$3&gt;(A26stdlife+$E408),(Input!$L$168*(1+rvanilla)^0.5)-SUM($L408:Q408),(Input!$L$168*(1+rvanilla)^0.5)/A26stdlife))</f>
        <v>0</v>
      </c>
      <c r="S408" s="164">
        <f>IF(A26stdlife="n/a","n/a",IF(S$3&gt;(A26stdlife+$E408),(Input!$L$168*(1+rvanilla)^0.5)-SUM($L408:R408),(Input!$L$168*(1+rvanilla)^0.5)/A26stdlife))</f>
        <v>0</v>
      </c>
      <c r="T408" s="164">
        <f>IF(A26stdlife="n/a","n/a",IF(T$3&gt;(A26stdlife+$E408),(Input!$L$168*(1+rvanilla)^0.5)-SUM($L408:S408),(Input!$L$168*(1+rvanilla)^0.5)/A26stdlife))</f>
        <v>0</v>
      </c>
      <c r="U408" s="164">
        <f>IF(A26stdlife="n/a","n/a",IF(U$3&gt;(A26stdlife+$E408),(Input!$L$168*(1+rvanilla)^0.5)-SUM($L408:T408),(Input!$L$168*(1+rvanilla)^0.5)/A26stdlife))</f>
        <v>0</v>
      </c>
      <c r="V408" s="164">
        <f>IF(A26stdlife="n/a","n/a",IF(V$3&gt;(A26stdlife+$E408),(Input!$L$168*(1+rvanilla)^0.5)-SUM($L408:U408),(Input!$L$168*(1+rvanilla)^0.5)/A26stdlife))</f>
        <v>0</v>
      </c>
      <c r="W408" s="164">
        <f>IF(A26stdlife="n/a","n/a",IF(W$3&gt;(A26stdlife+$E408),(Input!$L$168*(1+rvanilla)^0.5)-SUM($L408:V408),(Input!$L$168*(1+rvanilla)^0.5)/A26stdlife))</f>
        <v>0</v>
      </c>
      <c r="X408" s="164">
        <f>IF(A26stdlife="n/a","n/a",IF(X$3&gt;(A26stdlife+$E408),(Input!$L$168*(1+rvanilla)^0.5)-SUM($L408:W408),(Input!$L$168*(1+rvanilla)^0.5)/A26stdlife))</f>
        <v>0</v>
      </c>
      <c r="Y408" s="164">
        <f>IF(A26stdlife="n/a","n/a",IF(Y$3&gt;(A26stdlife+$E408),(Input!$L$168*(1+rvanilla)^0.5)-SUM($L408:X408),(Input!$L$168*(1+rvanilla)^0.5)/A26stdlife))</f>
        <v>0</v>
      </c>
      <c r="Z408" s="164">
        <f>IF(A26stdlife="n/a","n/a",IF(Z$3&gt;(A26stdlife+$E408),(Input!$L$168*(1+rvanilla)^0.5)-SUM($L408:Y408),(Input!$L$168*(1+rvanilla)^0.5)/A26stdlife))</f>
        <v>0</v>
      </c>
      <c r="AA408" s="164">
        <f>IF(A26stdlife="n/a","n/a",IF(AA$3&gt;(A26stdlife+$E408),(Input!$L$168*(1+rvanilla)^0.5)-SUM($L408:Z408),(Input!$L$168*(1+rvanilla)^0.5)/A26stdlife))</f>
        <v>0</v>
      </c>
      <c r="AB408" s="164">
        <f>IF(A26stdlife="n/a","n/a",IF(AB$3&gt;(A26stdlife+$E408),(Input!$L$168*(1+rvanilla)^0.5)-SUM($L408:AA408),(Input!$L$168*(1+rvanilla)^0.5)/A26stdlife))</f>
        <v>0</v>
      </c>
      <c r="AC408" s="164">
        <f>IF(A26stdlife="n/a","n/a",IF(AC$3&gt;(A26stdlife+$E408),(Input!$L$168*(1+rvanilla)^0.5)-SUM($L408:AB408),(Input!$L$168*(1+rvanilla)^0.5)/A26stdlife))</f>
        <v>0</v>
      </c>
      <c r="AD408" s="164">
        <f>IF(A26stdlife="n/a","n/a",IF(AD$3&gt;(A26stdlife+$E408),(Input!$L$168*(1+rvanilla)^0.5)-SUM($L408:AC408),(Input!$L$168*(1+rvanilla)^0.5)/A26stdlife))</f>
        <v>0</v>
      </c>
      <c r="AE408" s="164">
        <f>IF(A26stdlife="n/a","n/a",IF(AE$3&gt;(A26stdlife+$E408),(Input!$L$168*(1+rvanilla)^0.5)-SUM($L408:AD408),(Input!$L$168*(1+rvanilla)^0.5)/A26stdlife))</f>
        <v>0</v>
      </c>
      <c r="AF408" s="164">
        <f>IF(A26stdlife="n/a","n/a",IF(AF$3&gt;(A26stdlife+$E408),(Input!$L$168*(1+rvanilla)^0.5)-SUM($L408:AE408),(Input!$L$168*(1+rvanilla)^0.5)/A26stdlife))</f>
        <v>0</v>
      </c>
      <c r="AG408" s="164">
        <f>IF(A26stdlife="n/a","n/a",IF(AG$3&gt;(A26stdlife+$E408),(Input!$L$168*(1+rvanilla)^0.5)-SUM($L408:AF408),(Input!$L$168*(1+rvanilla)^0.5)/A26stdlife))</f>
        <v>0</v>
      </c>
      <c r="AH408" s="164">
        <f>IF(A26stdlife="n/a","n/a",IF(AH$3&gt;(A26stdlife+$E408),(Input!$L$168*(1+rvanilla)^0.5)-SUM($L408:AG408),(Input!$L$168*(1+rvanilla)^0.5)/A26stdlife))</f>
        <v>0</v>
      </c>
      <c r="AI408" s="164">
        <f>IF(A26stdlife="n/a","n/a",IF(AI$3&gt;(A26stdlife+$E408),(Input!$L$168*(1+rvanilla)^0.5)-SUM($L408:AH408),(Input!$L$168*(1+rvanilla)^0.5)/A26stdlife))</f>
        <v>0</v>
      </c>
      <c r="AJ408" s="164">
        <f>IF(A26stdlife="n/a","n/a",IF(AJ$3&gt;(A26stdlife+$E408),(Input!$L$168*(1+rvanilla)^0.5)-SUM($L408:AI408),(Input!$L$168*(1+rvanilla)^0.5)/A26stdlife))</f>
        <v>0</v>
      </c>
      <c r="AK408" s="164">
        <f>IF(A26stdlife="n/a","n/a",IF(AK$3&gt;(A26stdlife+$E408),(Input!$L$168*(1+rvanilla)^0.5)-SUM($L408:AJ408),(Input!$L$168*(1+rvanilla)^0.5)/A26stdlife))</f>
        <v>0</v>
      </c>
      <c r="AL408" s="164">
        <f>IF(A26stdlife="n/a","n/a",IF(AL$3&gt;(A26stdlife+$E408),(Input!$L$168*(1+rvanilla)^0.5)-SUM($L408:AK408),(Input!$L$168*(1+rvanilla)^0.5)/A26stdlife))</f>
        <v>0</v>
      </c>
      <c r="AM408" s="164">
        <f>IF(A26stdlife="n/a","n/a",IF(AM$3&gt;(A26stdlife+$E408),(Input!$L$168*(1+rvanilla)^0.5)-SUM($L408:AL408),(Input!$L$168*(1+rvanilla)^0.5)/A26stdlife))</f>
        <v>0</v>
      </c>
      <c r="AN408" s="164">
        <f>IF(A26stdlife="n/a","n/a",IF(AN$3&gt;(A26stdlife+$E408),(Input!$L$168*(1+rvanilla)^0.5)-SUM($L408:AM408),(Input!$L$168*(1+rvanilla)^0.5)/A26stdlife))</f>
        <v>0</v>
      </c>
      <c r="AO408" s="164">
        <f>IF(A26stdlife="n/a","n/a",IF(AO$3&gt;(A26stdlife+$E408),(Input!$L$168*(1+rvanilla)^0.5)-SUM($L408:AN408),(Input!$L$168*(1+rvanilla)^0.5)/A26stdlife))</f>
        <v>0</v>
      </c>
      <c r="AP408" s="164">
        <f>IF(A26stdlife="n/a","n/a",IF(AP$3&gt;(A26stdlife+$E408),(Input!$L$168*(1+rvanilla)^0.5)-SUM($L408:AO408),(Input!$L$168*(1+rvanilla)^0.5)/A26stdlife))</f>
        <v>0</v>
      </c>
      <c r="AQ408" s="164">
        <f>IF(A26stdlife="n/a","n/a",IF(AQ$3&gt;(A26stdlife+$E408),(Input!$L$168*(1+rvanilla)^0.5)-SUM($L408:AP408),(Input!$L$168*(1+rvanilla)^0.5)/A26stdlife))</f>
        <v>0</v>
      </c>
      <c r="AR408" s="164">
        <f>IF(A26stdlife="n/a","n/a",IF(AR$3&gt;(A26stdlife+$E408),(Input!$L$168*(1+rvanilla)^0.5)-SUM($L408:AQ408),(Input!$L$168*(1+rvanilla)^0.5)/A26stdlife))</f>
        <v>0</v>
      </c>
      <c r="AS408" s="164">
        <f>IF(A26stdlife="n/a","n/a",IF(AS$3&gt;(A26stdlife+$E408),(Input!$L$168*(1+rvanilla)^0.5)-SUM($L408:AR408),(Input!$L$168*(1+rvanilla)^0.5)/A26stdlife))</f>
        <v>0</v>
      </c>
      <c r="AT408" s="164">
        <f>IF(A26stdlife="n/a","n/a",IF(AT$3&gt;(A26stdlife+$E408),(Input!$L$168*(1+rvanilla)^0.5)-SUM($L408:AS408),(Input!$L$168*(1+rvanilla)^0.5)/A26stdlife))</f>
        <v>0</v>
      </c>
      <c r="AU408" s="164">
        <f>IF(A26stdlife="n/a","n/a",IF(AU$3&gt;(A26stdlife+$E408),(Input!$L$168*(1+rvanilla)^0.5)-SUM($L408:AT408),(Input!$L$168*(1+rvanilla)^0.5)/A26stdlife))</f>
        <v>0</v>
      </c>
      <c r="AV408" s="164">
        <f>IF(A26stdlife="n/a","n/a",IF(AV$3&gt;(A26stdlife+$E408),(Input!$L$168*(1+rvanilla)^0.5)-SUM($L408:AU408),(Input!$L$168*(1+rvanilla)^0.5)/A26stdlife))</f>
        <v>0</v>
      </c>
      <c r="AW408" s="164">
        <f>IF(A26stdlife="n/a","n/a",IF(AW$3&gt;(A26stdlife+$E408),(Input!$L$168*(1+rvanilla)^0.5)-SUM($L408:AV408),(Input!$L$168*(1+rvanilla)^0.5)/A26stdlife))</f>
        <v>0</v>
      </c>
      <c r="AX408" s="164">
        <f>IF(A26stdlife="n/a","n/a",IF(AX$3&gt;(A26stdlife+$E408),(Input!$L$168*(1+rvanilla)^0.5)-SUM($L408:AW408),(Input!$L$168*(1+rvanilla)^0.5)/A26stdlife))</f>
        <v>0</v>
      </c>
      <c r="AY408" s="164">
        <f>IF(A26stdlife="n/a","n/a",IF(AY$3&gt;(A26stdlife+$E408),(Input!$L$168*(1+rvanilla)^0.5)-SUM($L408:AX408),(Input!$L$168*(1+rvanilla)^0.5)/A26stdlife))</f>
        <v>0</v>
      </c>
      <c r="AZ408" s="164">
        <f>IF(A26stdlife="n/a","n/a",IF(AZ$3&gt;(A26stdlife+$E408),(Input!$L$168*(1+rvanilla)^0.5)-SUM($L408:AY408),(Input!$L$168*(1+rvanilla)^0.5)/A26stdlife))</f>
        <v>0</v>
      </c>
      <c r="BA408" s="164">
        <f>IF(A26stdlife="n/a","n/a",IF(BA$3&gt;(A26stdlife+$E408),(Input!$L$168*(1+rvanilla)^0.5)-SUM($L408:AZ408),(Input!$L$168*(1+rvanilla)^0.5)/A26stdlife))</f>
        <v>0</v>
      </c>
      <c r="BB408" s="164">
        <f>IF(A26stdlife="n/a","n/a",IF(BB$3&gt;(A26stdlife+$E408),(Input!$L$168*(1+rvanilla)^0.5)-SUM($L408:BA408),(Input!$L$168*(1+rvanilla)^0.5)/A26stdlife))</f>
        <v>0</v>
      </c>
      <c r="BC408" s="164">
        <f>IF(A26stdlife="n/a","n/a",IF(BC$3&gt;(A26stdlife+$E408),(Input!$L$168*(1+rvanilla)^0.5)-SUM($L408:BB408),(Input!$L$168*(1+rvanilla)^0.5)/A26stdlife))</f>
        <v>0</v>
      </c>
      <c r="BD408" s="164">
        <f>IF(A26stdlife="n/a","n/a",IF(BD$3&gt;(A26stdlife+$E408),(Input!$L$168*(1+rvanilla)^0.5)-SUM($L408:BC408),(Input!$L$168*(1+rvanilla)^0.5)/A26stdlife))</f>
        <v>0</v>
      </c>
      <c r="BE408" s="164">
        <f>IF(A26stdlife="n/a","n/a",IF(BE$3&gt;(A26stdlife+$E408),(Input!$L$168*(1+rvanilla)^0.5)-SUM($L408:BD408),(Input!$L$168*(1+rvanilla)^0.5)/A26stdlife))</f>
        <v>0</v>
      </c>
      <c r="BF408" s="164">
        <f>IF(A26stdlife="n/a","n/a",IF(BF$3&gt;(A26stdlife+$E408),(Input!$L$168*(1+rvanilla)^0.5)-SUM($L408:BE408),(Input!$L$168*(1+rvanilla)^0.5)/A26stdlife))</f>
        <v>0</v>
      </c>
      <c r="BG408" s="164">
        <f>IF(A26stdlife="n/a","n/a",IF(BG$3&gt;(A26stdlife+$E408),(Input!$L$168*(1+rvanilla)^0.5)-SUM($L408:BF408),(Input!$L$168*(1+rvanilla)^0.5)/A26stdlife))</f>
        <v>0</v>
      </c>
      <c r="BH408" s="164">
        <f>IF(A26stdlife="n/a","n/a",IF(BH$3&gt;(A26stdlife+$E408),(Input!$L$168*(1+rvanilla)^0.5)-SUM($L408:BG408),(Input!$L$168*(1+rvanilla)^0.5)/A26stdlife))</f>
        <v>0</v>
      </c>
      <c r="BI408" s="164">
        <f>IF(A26stdlife="n/a","n/a",IF(BI$3&gt;(A26stdlife+$E408),(Input!$L$168*(1+rvanilla)^0.5)-SUM($L408:BH408),(Input!$L$168*(1+rvanilla)^0.5)/A26stdlife))</f>
        <v>0</v>
      </c>
      <c r="BJ408" s="18"/>
      <c r="BK408" s="1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idden="1" outlineLevel="2">
      <c r="A409" s="18"/>
      <c r="B409" s="18"/>
      <c r="C409" s="36"/>
      <c r="D409" s="479"/>
      <c r="E409" s="283">
        <v>7</v>
      </c>
      <c r="F409" s="38"/>
      <c r="G409" s="391"/>
      <c r="H409" s="308"/>
      <c r="I409" s="308"/>
      <c r="J409" s="308"/>
      <c r="K409" s="308"/>
      <c r="L409" s="308"/>
      <c r="M409" s="307"/>
      <c r="N409" s="164">
        <f>IF(A26stdlife="n/a","n/a",IF(N$3&gt;(A26stdlife+$E409),(Input!$M$168*(1+rvanilla)^0.5)-SUM($M409:M409),(Input!$M$168*(1+rvanilla)^0.5)/A26stdlife))</f>
        <v>0</v>
      </c>
      <c r="O409" s="164">
        <f>IF(A26stdlife="n/a","n/a",IF(O$3&gt;(A26stdlife+$E409),(Input!$M$168*(1+rvanilla)^0.5)-SUM($M409:N409),(Input!$M$168*(1+rvanilla)^0.5)/A26stdlife))</f>
        <v>0</v>
      </c>
      <c r="P409" s="164">
        <f>IF(A26stdlife="n/a","n/a",IF(P$3&gt;(A26stdlife+$E409),(Input!$M$168*(1+rvanilla)^0.5)-SUM($M409:O409),(Input!$M$168*(1+rvanilla)^0.5)/A26stdlife))</f>
        <v>0</v>
      </c>
      <c r="Q409" s="164">
        <f>IF(A26stdlife="n/a","n/a",IF(Q$3&gt;(A26stdlife+$E409),(Input!$M$168*(1+rvanilla)^0.5)-SUM($M409:P409),(Input!$M$168*(1+rvanilla)^0.5)/A26stdlife))</f>
        <v>0</v>
      </c>
      <c r="R409" s="164">
        <f>IF(A26stdlife="n/a","n/a",IF(R$3&gt;(A26stdlife+$E409),(Input!$M$168*(1+rvanilla)^0.5)-SUM($M409:Q409),(Input!$M$168*(1+rvanilla)^0.5)/A26stdlife))</f>
        <v>0</v>
      </c>
      <c r="S409" s="164">
        <f>IF(A26stdlife="n/a","n/a",IF(S$3&gt;(A26stdlife+$E409),(Input!$M$168*(1+rvanilla)^0.5)-SUM($M409:R409),(Input!$M$168*(1+rvanilla)^0.5)/A26stdlife))</f>
        <v>0</v>
      </c>
      <c r="T409" s="164">
        <f>IF(A26stdlife="n/a","n/a",IF(T$3&gt;(A26stdlife+$E409),(Input!$M$168*(1+rvanilla)^0.5)-SUM($M409:S409),(Input!$M$168*(1+rvanilla)^0.5)/A26stdlife))</f>
        <v>0</v>
      </c>
      <c r="U409" s="164">
        <f>IF(A26stdlife="n/a","n/a",IF(U$3&gt;(A26stdlife+$E409),(Input!$M$168*(1+rvanilla)^0.5)-SUM($M409:T409),(Input!$M$168*(1+rvanilla)^0.5)/A26stdlife))</f>
        <v>0</v>
      </c>
      <c r="V409" s="164">
        <f>IF(A26stdlife="n/a","n/a",IF(V$3&gt;(A26stdlife+$E409),(Input!$M$168*(1+rvanilla)^0.5)-SUM($M409:U409),(Input!$M$168*(1+rvanilla)^0.5)/A26stdlife))</f>
        <v>0</v>
      </c>
      <c r="W409" s="164">
        <f>IF(A26stdlife="n/a","n/a",IF(W$3&gt;(A26stdlife+$E409),(Input!$M$168*(1+rvanilla)^0.5)-SUM($M409:V409),(Input!$M$168*(1+rvanilla)^0.5)/A26stdlife))</f>
        <v>0</v>
      </c>
      <c r="X409" s="164">
        <f>IF(A26stdlife="n/a","n/a",IF(X$3&gt;(A26stdlife+$E409),(Input!$M$168*(1+rvanilla)^0.5)-SUM($M409:W409),(Input!$M$168*(1+rvanilla)^0.5)/A26stdlife))</f>
        <v>0</v>
      </c>
      <c r="Y409" s="164">
        <f>IF(A26stdlife="n/a","n/a",IF(Y$3&gt;(A26stdlife+$E409),(Input!$M$168*(1+rvanilla)^0.5)-SUM($M409:X409),(Input!$M$168*(1+rvanilla)^0.5)/A26stdlife))</f>
        <v>0</v>
      </c>
      <c r="Z409" s="164">
        <f>IF(A26stdlife="n/a","n/a",IF(Z$3&gt;(A26stdlife+$E409),(Input!$M$168*(1+rvanilla)^0.5)-SUM($M409:Y409),(Input!$M$168*(1+rvanilla)^0.5)/A26stdlife))</f>
        <v>0</v>
      </c>
      <c r="AA409" s="164">
        <f>IF(A26stdlife="n/a","n/a",IF(AA$3&gt;(A26stdlife+$E409),(Input!$M$168*(1+rvanilla)^0.5)-SUM($M409:Z409),(Input!$M$168*(1+rvanilla)^0.5)/A26stdlife))</f>
        <v>0</v>
      </c>
      <c r="AB409" s="164">
        <f>IF(A26stdlife="n/a","n/a",IF(AB$3&gt;(A26stdlife+$E409),(Input!$M$168*(1+rvanilla)^0.5)-SUM($M409:AA409),(Input!$M$168*(1+rvanilla)^0.5)/A26stdlife))</f>
        <v>0</v>
      </c>
      <c r="AC409" s="164">
        <f>IF(A26stdlife="n/a","n/a",IF(AC$3&gt;(A26stdlife+$E409),(Input!$M$168*(1+rvanilla)^0.5)-SUM($M409:AB409),(Input!$M$168*(1+rvanilla)^0.5)/A26stdlife))</f>
        <v>0</v>
      </c>
      <c r="AD409" s="164">
        <f>IF(A26stdlife="n/a","n/a",IF(AD$3&gt;(A26stdlife+$E409),(Input!$M$168*(1+rvanilla)^0.5)-SUM($M409:AC409),(Input!$M$168*(1+rvanilla)^0.5)/A26stdlife))</f>
        <v>0</v>
      </c>
      <c r="AE409" s="164">
        <f>IF(A26stdlife="n/a","n/a",IF(AE$3&gt;(A26stdlife+$E409),(Input!$M$168*(1+rvanilla)^0.5)-SUM($M409:AD409),(Input!$M$168*(1+rvanilla)^0.5)/A26stdlife))</f>
        <v>0</v>
      </c>
      <c r="AF409" s="164">
        <f>IF(A26stdlife="n/a","n/a",IF(AF$3&gt;(A26stdlife+$E409),(Input!$M$168*(1+rvanilla)^0.5)-SUM($M409:AE409),(Input!$M$168*(1+rvanilla)^0.5)/A26stdlife))</f>
        <v>0</v>
      </c>
      <c r="AG409" s="164">
        <f>IF(A26stdlife="n/a","n/a",IF(AG$3&gt;(A26stdlife+$E409),(Input!$M$168*(1+rvanilla)^0.5)-SUM($M409:AF409),(Input!$M$168*(1+rvanilla)^0.5)/A26stdlife))</f>
        <v>0</v>
      </c>
      <c r="AH409" s="164">
        <f>IF(A26stdlife="n/a","n/a",IF(AH$3&gt;(A26stdlife+$E409),(Input!$M$168*(1+rvanilla)^0.5)-SUM($M409:AG409),(Input!$M$168*(1+rvanilla)^0.5)/A26stdlife))</f>
        <v>0</v>
      </c>
      <c r="AI409" s="164">
        <f>IF(A26stdlife="n/a","n/a",IF(AI$3&gt;(A26stdlife+$E409),(Input!$M$168*(1+rvanilla)^0.5)-SUM($M409:AH409),(Input!$M$168*(1+rvanilla)^0.5)/A26stdlife))</f>
        <v>0</v>
      </c>
      <c r="AJ409" s="164">
        <f>IF(A26stdlife="n/a","n/a",IF(AJ$3&gt;(A26stdlife+$E409),(Input!$M$168*(1+rvanilla)^0.5)-SUM($M409:AI409),(Input!$M$168*(1+rvanilla)^0.5)/A26stdlife))</f>
        <v>0</v>
      </c>
      <c r="AK409" s="164">
        <f>IF(A26stdlife="n/a","n/a",IF(AK$3&gt;(A26stdlife+$E409),(Input!$M$168*(1+rvanilla)^0.5)-SUM($M409:AJ409),(Input!$M$168*(1+rvanilla)^0.5)/A26stdlife))</f>
        <v>0</v>
      </c>
      <c r="AL409" s="164">
        <f>IF(A26stdlife="n/a","n/a",IF(AL$3&gt;(A26stdlife+$E409),(Input!$M$168*(1+rvanilla)^0.5)-SUM($M409:AK409),(Input!$M$168*(1+rvanilla)^0.5)/A26stdlife))</f>
        <v>0</v>
      </c>
      <c r="AM409" s="164">
        <f>IF(A26stdlife="n/a","n/a",IF(AM$3&gt;(A26stdlife+$E409),(Input!$M$168*(1+rvanilla)^0.5)-SUM($M409:AL409),(Input!$M$168*(1+rvanilla)^0.5)/A26stdlife))</f>
        <v>0</v>
      </c>
      <c r="AN409" s="164">
        <f>IF(A26stdlife="n/a","n/a",IF(AN$3&gt;(A26stdlife+$E409),(Input!$M$168*(1+rvanilla)^0.5)-SUM($M409:AM409),(Input!$M$168*(1+rvanilla)^0.5)/A26stdlife))</f>
        <v>0</v>
      </c>
      <c r="AO409" s="164">
        <f>IF(A26stdlife="n/a","n/a",IF(AO$3&gt;(A26stdlife+$E409),(Input!$M$168*(1+rvanilla)^0.5)-SUM($M409:AN409),(Input!$M$168*(1+rvanilla)^0.5)/A26stdlife))</f>
        <v>0</v>
      </c>
      <c r="AP409" s="164">
        <f>IF(A26stdlife="n/a","n/a",IF(AP$3&gt;(A26stdlife+$E409),(Input!$M$168*(1+rvanilla)^0.5)-SUM($M409:AO409),(Input!$M$168*(1+rvanilla)^0.5)/A26stdlife))</f>
        <v>0</v>
      </c>
      <c r="AQ409" s="164">
        <f>IF(A26stdlife="n/a","n/a",IF(AQ$3&gt;(A26stdlife+$E409),(Input!$M$168*(1+rvanilla)^0.5)-SUM($M409:AP409),(Input!$M$168*(1+rvanilla)^0.5)/A26stdlife))</f>
        <v>0</v>
      </c>
      <c r="AR409" s="164">
        <f>IF(A26stdlife="n/a","n/a",IF(AR$3&gt;(A26stdlife+$E409),(Input!$M$168*(1+rvanilla)^0.5)-SUM($M409:AQ409),(Input!$M$168*(1+rvanilla)^0.5)/A26stdlife))</f>
        <v>0</v>
      </c>
      <c r="AS409" s="164">
        <f>IF(A26stdlife="n/a","n/a",IF(AS$3&gt;(A26stdlife+$E409),(Input!$M$168*(1+rvanilla)^0.5)-SUM($M409:AR409),(Input!$M$168*(1+rvanilla)^0.5)/A26stdlife))</f>
        <v>0</v>
      </c>
      <c r="AT409" s="164">
        <f>IF(A26stdlife="n/a","n/a",IF(AT$3&gt;(A26stdlife+$E409),(Input!$M$168*(1+rvanilla)^0.5)-SUM($M409:AS409),(Input!$M$168*(1+rvanilla)^0.5)/A26stdlife))</f>
        <v>0</v>
      </c>
      <c r="AU409" s="164">
        <f>IF(A26stdlife="n/a","n/a",IF(AU$3&gt;(A26stdlife+$E409),(Input!$M$168*(1+rvanilla)^0.5)-SUM($M409:AT409),(Input!$M$168*(1+rvanilla)^0.5)/A26stdlife))</f>
        <v>0</v>
      </c>
      <c r="AV409" s="164">
        <f>IF(A26stdlife="n/a","n/a",IF(AV$3&gt;(A26stdlife+$E409),(Input!$M$168*(1+rvanilla)^0.5)-SUM($M409:AU409),(Input!$M$168*(1+rvanilla)^0.5)/A26stdlife))</f>
        <v>0</v>
      </c>
      <c r="AW409" s="164">
        <f>IF(A26stdlife="n/a","n/a",IF(AW$3&gt;(A26stdlife+$E409),(Input!$M$168*(1+rvanilla)^0.5)-SUM($M409:AV409),(Input!$M$168*(1+rvanilla)^0.5)/A26stdlife))</f>
        <v>0</v>
      </c>
      <c r="AX409" s="164">
        <f>IF(A26stdlife="n/a","n/a",IF(AX$3&gt;(A26stdlife+$E409),(Input!$M$168*(1+rvanilla)^0.5)-SUM($M409:AW409),(Input!$M$168*(1+rvanilla)^0.5)/A26stdlife))</f>
        <v>0</v>
      </c>
      <c r="AY409" s="164">
        <f>IF(A26stdlife="n/a","n/a",IF(AY$3&gt;(A26stdlife+$E409),(Input!$M$168*(1+rvanilla)^0.5)-SUM($M409:AX409),(Input!$M$168*(1+rvanilla)^0.5)/A26stdlife))</f>
        <v>0</v>
      </c>
      <c r="AZ409" s="164">
        <f>IF(A26stdlife="n/a","n/a",IF(AZ$3&gt;(A26stdlife+$E409),(Input!$M$168*(1+rvanilla)^0.5)-SUM($M409:AY409),(Input!$M$168*(1+rvanilla)^0.5)/A26stdlife))</f>
        <v>0</v>
      </c>
      <c r="BA409" s="164">
        <f>IF(A26stdlife="n/a","n/a",IF(BA$3&gt;(A26stdlife+$E409),(Input!$M$168*(1+rvanilla)^0.5)-SUM($M409:AZ409),(Input!$M$168*(1+rvanilla)^0.5)/A26stdlife))</f>
        <v>0</v>
      </c>
      <c r="BB409" s="164">
        <f>IF(A26stdlife="n/a","n/a",IF(BB$3&gt;(A26stdlife+$E409),(Input!$M$168*(1+rvanilla)^0.5)-SUM($M409:BA409),(Input!$M$168*(1+rvanilla)^0.5)/A26stdlife))</f>
        <v>0</v>
      </c>
      <c r="BC409" s="164">
        <f>IF(A26stdlife="n/a","n/a",IF(BC$3&gt;(A26stdlife+$E409),(Input!$M$168*(1+rvanilla)^0.5)-SUM($M409:BB409),(Input!$M$168*(1+rvanilla)^0.5)/A26stdlife))</f>
        <v>0</v>
      </c>
      <c r="BD409" s="164">
        <f>IF(A26stdlife="n/a","n/a",IF(BD$3&gt;(A26stdlife+$E409),(Input!$M$168*(1+rvanilla)^0.5)-SUM($M409:BC409),(Input!$M$168*(1+rvanilla)^0.5)/A26stdlife))</f>
        <v>0</v>
      </c>
      <c r="BE409" s="164">
        <f>IF(A26stdlife="n/a","n/a",IF(BE$3&gt;(A26stdlife+$E409),(Input!$M$168*(1+rvanilla)^0.5)-SUM($M409:BD409),(Input!$M$168*(1+rvanilla)^0.5)/A26stdlife))</f>
        <v>0</v>
      </c>
      <c r="BF409" s="164">
        <f>IF(A26stdlife="n/a","n/a",IF(BF$3&gt;(A26stdlife+$E409),(Input!$M$168*(1+rvanilla)^0.5)-SUM($M409:BE409),(Input!$M$168*(1+rvanilla)^0.5)/A26stdlife))</f>
        <v>0</v>
      </c>
      <c r="BG409" s="164">
        <f>IF(A26stdlife="n/a","n/a",IF(BG$3&gt;(A26stdlife+$E409),(Input!$M$168*(1+rvanilla)^0.5)-SUM($M409:BF409),(Input!$M$168*(1+rvanilla)^0.5)/A26stdlife))</f>
        <v>0</v>
      </c>
      <c r="BH409" s="164">
        <f>IF(A26stdlife="n/a","n/a",IF(BH$3&gt;(A26stdlife+$E409),(Input!$M$168*(1+rvanilla)^0.5)-SUM($M409:BG409),(Input!$M$168*(1+rvanilla)^0.5)/A26stdlife))</f>
        <v>0</v>
      </c>
      <c r="BI409" s="164">
        <f>IF(A26stdlife="n/a","n/a",IF(BI$3&gt;(A26stdlife+$E409),(Input!$M$168*(1+rvanilla)^0.5)-SUM($M409:BH409),(Input!$M$168*(1+rvanilla)^0.5)/A26stdlife))</f>
        <v>0</v>
      </c>
      <c r="BJ409" s="18"/>
      <c r="BK409" s="18"/>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idden="1" outlineLevel="2">
      <c r="A410" s="18"/>
      <c r="B410" s="18"/>
      <c r="C410" s="36"/>
      <c r="D410" s="479"/>
      <c r="E410" s="283">
        <v>8</v>
      </c>
      <c r="F410" s="38"/>
      <c r="G410" s="391"/>
      <c r="H410" s="308"/>
      <c r="I410" s="308"/>
      <c r="J410" s="308"/>
      <c r="K410" s="308"/>
      <c r="L410" s="308"/>
      <c r="M410" s="308"/>
      <c r="N410" s="307"/>
      <c r="O410" s="164">
        <f>IF(A26stdlife="n/a","n/a",IF(O$3&gt;(A26stdlife+$E410),(Input!$N$168*(1+rvanilla)^0.5)-SUM($N410:N410),(Input!$N$168*(1+rvanilla)^0.5)/A26stdlife))</f>
        <v>0</v>
      </c>
      <c r="P410" s="164">
        <f>IF(A26stdlife="n/a","n/a",IF(P$3&gt;(A26stdlife+$E410),(Input!$N$168*(1+rvanilla)^0.5)-SUM($N410:O410),(Input!$N$168*(1+rvanilla)^0.5)/A26stdlife))</f>
        <v>0</v>
      </c>
      <c r="Q410" s="164">
        <f>IF(A26stdlife="n/a","n/a",IF(Q$3&gt;(A26stdlife+$E410),(Input!$N$168*(1+rvanilla)^0.5)-SUM($N410:P410),(Input!$N$168*(1+rvanilla)^0.5)/A26stdlife))</f>
        <v>0</v>
      </c>
      <c r="R410" s="164">
        <f>IF(A26stdlife="n/a","n/a",IF(R$3&gt;(A26stdlife+$E410),(Input!$N$168*(1+rvanilla)^0.5)-SUM($N410:Q410),(Input!$N$168*(1+rvanilla)^0.5)/A26stdlife))</f>
        <v>0</v>
      </c>
      <c r="S410" s="164">
        <f>IF(A26stdlife="n/a","n/a",IF(S$3&gt;(A26stdlife+$E410),(Input!$N$168*(1+rvanilla)^0.5)-SUM($N410:R410),(Input!$N$168*(1+rvanilla)^0.5)/A26stdlife))</f>
        <v>0</v>
      </c>
      <c r="T410" s="164">
        <f>IF(A26stdlife="n/a","n/a",IF(T$3&gt;(A26stdlife+$E410),(Input!$N$168*(1+rvanilla)^0.5)-SUM($N410:S410),(Input!$N$168*(1+rvanilla)^0.5)/A26stdlife))</f>
        <v>0</v>
      </c>
      <c r="U410" s="164">
        <f>IF(A26stdlife="n/a","n/a",IF(U$3&gt;(A26stdlife+$E410),(Input!$N$168*(1+rvanilla)^0.5)-SUM($N410:T410),(Input!$N$168*(1+rvanilla)^0.5)/A26stdlife))</f>
        <v>0</v>
      </c>
      <c r="V410" s="164">
        <f>IF(A26stdlife="n/a","n/a",IF(V$3&gt;(A26stdlife+$E410),(Input!$N$168*(1+rvanilla)^0.5)-SUM($N410:U410),(Input!$N$168*(1+rvanilla)^0.5)/A26stdlife))</f>
        <v>0</v>
      </c>
      <c r="W410" s="164">
        <f>IF(A26stdlife="n/a","n/a",IF(W$3&gt;(A26stdlife+$E410),(Input!$N$168*(1+rvanilla)^0.5)-SUM($N410:V410),(Input!$N$168*(1+rvanilla)^0.5)/A26stdlife))</f>
        <v>0</v>
      </c>
      <c r="X410" s="164">
        <f>IF(A26stdlife="n/a","n/a",IF(X$3&gt;(A26stdlife+$E410),(Input!$N$168*(1+rvanilla)^0.5)-SUM($N410:W410),(Input!$N$168*(1+rvanilla)^0.5)/A26stdlife))</f>
        <v>0</v>
      </c>
      <c r="Y410" s="164">
        <f>IF(A26stdlife="n/a","n/a",IF(Y$3&gt;(A26stdlife+$E410),(Input!$N$168*(1+rvanilla)^0.5)-SUM($N410:X410),(Input!$N$168*(1+rvanilla)^0.5)/A26stdlife))</f>
        <v>0</v>
      </c>
      <c r="Z410" s="164">
        <f>IF(A26stdlife="n/a","n/a",IF(Z$3&gt;(A26stdlife+$E410),(Input!$N$168*(1+rvanilla)^0.5)-SUM($N410:Y410),(Input!$N$168*(1+rvanilla)^0.5)/A26stdlife))</f>
        <v>0</v>
      </c>
      <c r="AA410" s="164">
        <f>IF(A26stdlife="n/a","n/a",IF(AA$3&gt;(A26stdlife+$E410),(Input!$N$168*(1+rvanilla)^0.5)-SUM($N410:Z410),(Input!$N$168*(1+rvanilla)^0.5)/A26stdlife))</f>
        <v>0</v>
      </c>
      <c r="AB410" s="164">
        <f>IF(A26stdlife="n/a","n/a",IF(AB$3&gt;(A26stdlife+$E410),(Input!$N$168*(1+rvanilla)^0.5)-SUM($N410:AA410),(Input!$N$168*(1+rvanilla)^0.5)/A26stdlife))</f>
        <v>0</v>
      </c>
      <c r="AC410" s="164">
        <f>IF(A26stdlife="n/a","n/a",IF(AC$3&gt;(A26stdlife+$E410),(Input!$N$168*(1+rvanilla)^0.5)-SUM($N410:AB410),(Input!$N$168*(1+rvanilla)^0.5)/A26stdlife))</f>
        <v>0</v>
      </c>
      <c r="AD410" s="164">
        <f>IF(A26stdlife="n/a","n/a",IF(AD$3&gt;(A26stdlife+$E410),(Input!$N$168*(1+rvanilla)^0.5)-SUM($N410:AC410),(Input!$N$168*(1+rvanilla)^0.5)/A26stdlife))</f>
        <v>0</v>
      </c>
      <c r="AE410" s="164">
        <f>IF(A26stdlife="n/a","n/a",IF(AE$3&gt;(A26stdlife+$E410),(Input!$N$168*(1+rvanilla)^0.5)-SUM($N410:AD410),(Input!$N$168*(1+rvanilla)^0.5)/A26stdlife))</f>
        <v>0</v>
      </c>
      <c r="AF410" s="164">
        <f>IF(A26stdlife="n/a","n/a",IF(AF$3&gt;(A26stdlife+$E410),(Input!$N$168*(1+rvanilla)^0.5)-SUM($N410:AE410),(Input!$N$168*(1+rvanilla)^0.5)/A26stdlife))</f>
        <v>0</v>
      </c>
      <c r="AG410" s="164">
        <f>IF(A26stdlife="n/a","n/a",IF(AG$3&gt;(A26stdlife+$E410),(Input!$N$168*(1+rvanilla)^0.5)-SUM($N410:AF410),(Input!$N$168*(1+rvanilla)^0.5)/A26stdlife))</f>
        <v>0</v>
      </c>
      <c r="AH410" s="164">
        <f>IF(A26stdlife="n/a","n/a",IF(AH$3&gt;(A26stdlife+$E410),(Input!$N$168*(1+rvanilla)^0.5)-SUM($N410:AG410),(Input!$N$168*(1+rvanilla)^0.5)/A26stdlife))</f>
        <v>0</v>
      </c>
      <c r="AI410" s="164">
        <f>IF(A26stdlife="n/a","n/a",IF(AI$3&gt;(A26stdlife+$E410),(Input!$N$168*(1+rvanilla)^0.5)-SUM($N410:AH410),(Input!$N$168*(1+rvanilla)^0.5)/A26stdlife))</f>
        <v>0</v>
      </c>
      <c r="AJ410" s="164">
        <f>IF(A26stdlife="n/a","n/a",IF(AJ$3&gt;(A26stdlife+$E410),(Input!$N$168*(1+rvanilla)^0.5)-SUM($N410:AI410),(Input!$N$168*(1+rvanilla)^0.5)/A26stdlife))</f>
        <v>0</v>
      </c>
      <c r="AK410" s="164">
        <f>IF(A26stdlife="n/a","n/a",IF(AK$3&gt;(A26stdlife+$E410),(Input!$N$168*(1+rvanilla)^0.5)-SUM($N410:AJ410),(Input!$N$168*(1+rvanilla)^0.5)/A26stdlife))</f>
        <v>0</v>
      </c>
      <c r="AL410" s="164">
        <f>IF(A26stdlife="n/a","n/a",IF(AL$3&gt;(A26stdlife+$E410),(Input!$N$168*(1+rvanilla)^0.5)-SUM($N410:AK410),(Input!$N$168*(1+rvanilla)^0.5)/A26stdlife))</f>
        <v>0</v>
      </c>
      <c r="AM410" s="164">
        <f>IF(A26stdlife="n/a","n/a",IF(AM$3&gt;(A26stdlife+$E410),(Input!$N$168*(1+rvanilla)^0.5)-SUM($N410:AL410),(Input!$N$168*(1+rvanilla)^0.5)/A26stdlife))</f>
        <v>0</v>
      </c>
      <c r="AN410" s="164">
        <f>IF(A26stdlife="n/a","n/a",IF(AN$3&gt;(A26stdlife+$E410),(Input!$N$168*(1+rvanilla)^0.5)-SUM($N410:AM410),(Input!$N$168*(1+rvanilla)^0.5)/A26stdlife))</f>
        <v>0</v>
      </c>
      <c r="AO410" s="164">
        <f>IF(A26stdlife="n/a","n/a",IF(AO$3&gt;(A26stdlife+$E410),(Input!$N$168*(1+rvanilla)^0.5)-SUM($N410:AN410),(Input!$N$168*(1+rvanilla)^0.5)/A26stdlife))</f>
        <v>0</v>
      </c>
      <c r="AP410" s="164">
        <f>IF(A26stdlife="n/a","n/a",IF(AP$3&gt;(A26stdlife+$E410),(Input!$N$168*(1+rvanilla)^0.5)-SUM($N410:AO410),(Input!$N$168*(1+rvanilla)^0.5)/A26stdlife))</f>
        <v>0</v>
      </c>
      <c r="AQ410" s="164">
        <f>IF(A26stdlife="n/a","n/a",IF(AQ$3&gt;(A26stdlife+$E410),(Input!$N$168*(1+rvanilla)^0.5)-SUM($N410:AP410),(Input!$N$168*(1+rvanilla)^0.5)/A26stdlife))</f>
        <v>0</v>
      </c>
      <c r="AR410" s="164">
        <f>IF(A26stdlife="n/a","n/a",IF(AR$3&gt;(A26stdlife+$E410),(Input!$N$168*(1+rvanilla)^0.5)-SUM($N410:AQ410),(Input!$N$168*(1+rvanilla)^0.5)/A26stdlife))</f>
        <v>0</v>
      </c>
      <c r="AS410" s="164">
        <f>IF(A26stdlife="n/a","n/a",IF(AS$3&gt;(A26stdlife+$E410),(Input!$N$168*(1+rvanilla)^0.5)-SUM($N410:AR410),(Input!$N$168*(1+rvanilla)^0.5)/A26stdlife))</f>
        <v>0</v>
      </c>
      <c r="AT410" s="164">
        <f>IF(A26stdlife="n/a","n/a",IF(AT$3&gt;(A26stdlife+$E410),(Input!$N$168*(1+rvanilla)^0.5)-SUM($N410:AS410),(Input!$N$168*(1+rvanilla)^0.5)/A26stdlife))</f>
        <v>0</v>
      </c>
      <c r="AU410" s="164">
        <f>IF(A26stdlife="n/a","n/a",IF(AU$3&gt;(A26stdlife+$E410),(Input!$N$168*(1+rvanilla)^0.5)-SUM($N410:AT410),(Input!$N$168*(1+rvanilla)^0.5)/A26stdlife))</f>
        <v>0</v>
      </c>
      <c r="AV410" s="164">
        <f>IF(A26stdlife="n/a","n/a",IF(AV$3&gt;(A26stdlife+$E410),(Input!$N$168*(1+rvanilla)^0.5)-SUM($N410:AU410),(Input!$N$168*(1+rvanilla)^0.5)/A26stdlife))</f>
        <v>0</v>
      </c>
      <c r="AW410" s="164">
        <f>IF(A26stdlife="n/a","n/a",IF(AW$3&gt;(A26stdlife+$E410),(Input!$N$168*(1+rvanilla)^0.5)-SUM($N410:AV410),(Input!$N$168*(1+rvanilla)^0.5)/A26stdlife))</f>
        <v>0</v>
      </c>
      <c r="AX410" s="164">
        <f>IF(A26stdlife="n/a","n/a",IF(AX$3&gt;(A26stdlife+$E410),(Input!$N$168*(1+rvanilla)^0.5)-SUM($N410:AW410),(Input!$N$168*(1+rvanilla)^0.5)/A26stdlife))</f>
        <v>0</v>
      </c>
      <c r="AY410" s="164">
        <f>IF(A26stdlife="n/a","n/a",IF(AY$3&gt;(A26stdlife+$E410),(Input!$N$168*(1+rvanilla)^0.5)-SUM($N410:AX410),(Input!$N$168*(1+rvanilla)^0.5)/A26stdlife))</f>
        <v>0</v>
      </c>
      <c r="AZ410" s="164">
        <f>IF(A26stdlife="n/a","n/a",IF(AZ$3&gt;(A26stdlife+$E410),(Input!$N$168*(1+rvanilla)^0.5)-SUM($N410:AY410),(Input!$N$168*(1+rvanilla)^0.5)/A26stdlife))</f>
        <v>0</v>
      </c>
      <c r="BA410" s="164">
        <f>IF(A26stdlife="n/a","n/a",IF(BA$3&gt;(A26stdlife+$E410),(Input!$N$168*(1+rvanilla)^0.5)-SUM($N410:AZ410),(Input!$N$168*(1+rvanilla)^0.5)/A26stdlife))</f>
        <v>0</v>
      </c>
      <c r="BB410" s="164">
        <f>IF(A26stdlife="n/a","n/a",IF(BB$3&gt;(A26stdlife+$E410),(Input!$N$168*(1+rvanilla)^0.5)-SUM($N410:BA410),(Input!$N$168*(1+rvanilla)^0.5)/A26stdlife))</f>
        <v>0</v>
      </c>
      <c r="BC410" s="164">
        <f>IF(A26stdlife="n/a","n/a",IF(BC$3&gt;(A26stdlife+$E410),(Input!$N$168*(1+rvanilla)^0.5)-SUM($N410:BB410),(Input!$N$168*(1+rvanilla)^0.5)/A26stdlife))</f>
        <v>0</v>
      </c>
      <c r="BD410" s="164">
        <f>IF(A26stdlife="n/a","n/a",IF(BD$3&gt;(A26stdlife+$E410),(Input!$N$168*(1+rvanilla)^0.5)-SUM($N410:BC410),(Input!$N$168*(1+rvanilla)^0.5)/A26stdlife))</f>
        <v>0</v>
      </c>
      <c r="BE410" s="164">
        <f>IF(A26stdlife="n/a","n/a",IF(BE$3&gt;(A26stdlife+$E410),(Input!$N$168*(1+rvanilla)^0.5)-SUM($N410:BD410),(Input!$N$168*(1+rvanilla)^0.5)/A26stdlife))</f>
        <v>0</v>
      </c>
      <c r="BF410" s="164">
        <f>IF(A26stdlife="n/a","n/a",IF(BF$3&gt;(A26stdlife+$E410),(Input!$N$168*(1+rvanilla)^0.5)-SUM($N410:BE410),(Input!$N$168*(1+rvanilla)^0.5)/A26stdlife))</f>
        <v>0</v>
      </c>
      <c r="BG410" s="164">
        <f>IF(A26stdlife="n/a","n/a",IF(BG$3&gt;(A26stdlife+$E410),(Input!$N$168*(1+rvanilla)^0.5)-SUM($N410:BF410),(Input!$N$168*(1+rvanilla)^0.5)/A26stdlife))</f>
        <v>0</v>
      </c>
      <c r="BH410" s="164">
        <f>IF(A26stdlife="n/a","n/a",IF(BH$3&gt;(A26stdlife+$E410),(Input!$N$168*(1+rvanilla)^0.5)-SUM($N410:BG410),(Input!$N$168*(1+rvanilla)^0.5)/A26stdlife))</f>
        <v>0</v>
      </c>
      <c r="BI410" s="164">
        <f>IF(A26stdlife="n/a","n/a",IF(BI$3&gt;(A26stdlife+$E410),(Input!$N$168*(1+rvanilla)^0.5)-SUM($N410:BH410),(Input!$N$168*(1+rvanilla)^0.5)/A26stdlife))</f>
        <v>0</v>
      </c>
      <c r="BJ410" s="18"/>
      <c r="BK410" s="18"/>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idden="1" outlineLevel="2">
      <c r="A411" s="18"/>
      <c r="B411" s="18"/>
      <c r="C411" s="36"/>
      <c r="D411" s="479"/>
      <c r="E411" s="283">
        <v>9</v>
      </c>
      <c r="F411" s="38"/>
      <c r="G411" s="391"/>
      <c r="H411" s="308"/>
      <c r="I411" s="308"/>
      <c r="J411" s="308"/>
      <c r="K411" s="308"/>
      <c r="L411" s="308"/>
      <c r="M411" s="308"/>
      <c r="N411" s="308"/>
      <c r="O411" s="307"/>
      <c r="P411" s="164">
        <f>IF(A26stdlife="n/a","n/a",IF(P$3&gt;(A26stdlife+$E411),(Input!$O$168*(1+rvanilla)^0.5)-SUM($O411:O411),(Input!$O$168*(1+rvanilla)^0.5)/A26stdlife))</f>
        <v>0</v>
      </c>
      <c r="Q411" s="164">
        <f>IF(A26stdlife="n/a","n/a",IF(Q$3&gt;(A26stdlife+$E411),(Input!$O$168*(1+rvanilla)^0.5)-SUM($O411:P411),(Input!$O$168*(1+rvanilla)^0.5)/A26stdlife))</f>
        <v>0</v>
      </c>
      <c r="R411" s="164">
        <f>IF(A26stdlife="n/a","n/a",IF(R$3&gt;(A26stdlife+$E411),(Input!$O$168*(1+rvanilla)^0.5)-SUM($O411:Q411),(Input!$O$168*(1+rvanilla)^0.5)/A26stdlife))</f>
        <v>0</v>
      </c>
      <c r="S411" s="164">
        <f>IF(A26stdlife="n/a","n/a",IF(S$3&gt;(A26stdlife+$E411),(Input!$O$168*(1+rvanilla)^0.5)-SUM($O411:R411),(Input!$O$168*(1+rvanilla)^0.5)/A26stdlife))</f>
        <v>0</v>
      </c>
      <c r="T411" s="164">
        <f>IF(A26stdlife="n/a","n/a",IF(T$3&gt;(A26stdlife+$E411),(Input!$O$168*(1+rvanilla)^0.5)-SUM($O411:S411),(Input!$O$168*(1+rvanilla)^0.5)/A26stdlife))</f>
        <v>0</v>
      </c>
      <c r="U411" s="164">
        <f>IF(A26stdlife="n/a","n/a",IF(U$3&gt;(A26stdlife+$E411),(Input!$O$168*(1+rvanilla)^0.5)-SUM($O411:T411),(Input!$O$168*(1+rvanilla)^0.5)/A26stdlife))</f>
        <v>0</v>
      </c>
      <c r="V411" s="164">
        <f>IF(A26stdlife="n/a","n/a",IF(V$3&gt;(A26stdlife+$E411),(Input!$O$168*(1+rvanilla)^0.5)-SUM($O411:U411),(Input!$O$168*(1+rvanilla)^0.5)/A26stdlife))</f>
        <v>0</v>
      </c>
      <c r="W411" s="164">
        <f>IF(A26stdlife="n/a","n/a",IF(W$3&gt;(A26stdlife+$E411),(Input!$O$168*(1+rvanilla)^0.5)-SUM($O411:V411),(Input!$O$168*(1+rvanilla)^0.5)/A26stdlife))</f>
        <v>0</v>
      </c>
      <c r="X411" s="164">
        <f>IF(A26stdlife="n/a","n/a",IF(X$3&gt;(A26stdlife+$E411),(Input!$O$168*(1+rvanilla)^0.5)-SUM($O411:W411),(Input!$O$168*(1+rvanilla)^0.5)/A26stdlife))</f>
        <v>0</v>
      </c>
      <c r="Y411" s="164">
        <f>IF(A26stdlife="n/a","n/a",IF(Y$3&gt;(A26stdlife+$E411),(Input!$O$168*(1+rvanilla)^0.5)-SUM($O411:X411),(Input!$O$168*(1+rvanilla)^0.5)/A26stdlife))</f>
        <v>0</v>
      </c>
      <c r="Z411" s="164">
        <f>IF(A26stdlife="n/a","n/a",IF(Z$3&gt;(A26stdlife+$E411),(Input!$O$168*(1+rvanilla)^0.5)-SUM($O411:Y411),(Input!$O$168*(1+rvanilla)^0.5)/A26stdlife))</f>
        <v>0</v>
      </c>
      <c r="AA411" s="164">
        <f>IF(A26stdlife="n/a","n/a",IF(AA$3&gt;(A26stdlife+$E411),(Input!$O$168*(1+rvanilla)^0.5)-SUM($O411:Z411),(Input!$O$168*(1+rvanilla)^0.5)/A26stdlife))</f>
        <v>0</v>
      </c>
      <c r="AB411" s="164">
        <f>IF(A26stdlife="n/a","n/a",IF(AB$3&gt;(A26stdlife+$E411),(Input!$O$168*(1+rvanilla)^0.5)-SUM($O411:AA411),(Input!$O$168*(1+rvanilla)^0.5)/A26stdlife))</f>
        <v>0</v>
      </c>
      <c r="AC411" s="164">
        <f>IF(A26stdlife="n/a","n/a",IF(AC$3&gt;(A26stdlife+$E411),(Input!$O$168*(1+rvanilla)^0.5)-SUM($O411:AB411),(Input!$O$168*(1+rvanilla)^0.5)/A26stdlife))</f>
        <v>0</v>
      </c>
      <c r="AD411" s="164">
        <f>IF(A26stdlife="n/a","n/a",IF(AD$3&gt;(A26stdlife+$E411),(Input!$O$168*(1+rvanilla)^0.5)-SUM($O411:AC411),(Input!$O$168*(1+rvanilla)^0.5)/A26stdlife))</f>
        <v>0</v>
      </c>
      <c r="AE411" s="164">
        <f>IF(A26stdlife="n/a","n/a",IF(AE$3&gt;(A26stdlife+$E411),(Input!$O$168*(1+rvanilla)^0.5)-SUM($O411:AD411),(Input!$O$168*(1+rvanilla)^0.5)/A26stdlife))</f>
        <v>0</v>
      </c>
      <c r="AF411" s="164">
        <f>IF(A26stdlife="n/a","n/a",IF(AF$3&gt;(A26stdlife+$E411),(Input!$O$168*(1+rvanilla)^0.5)-SUM($O411:AE411),(Input!$O$168*(1+rvanilla)^0.5)/A26stdlife))</f>
        <v>0</v>
      </c>
      <c r="AG411" s="164">
        <f>IF(A26stdlife="n/a","n/a",IF(AG$3&gt;(A26stdlife+$E411),(Input!$O$168*(1+rvanilla)^0.5)-SUM($O411:AF411),(Input!$O$168*(1+rvanilla)^0.5)/A26stdlife))</f>
        <v>0</v>
      </c>
      <c r="AH411" s="164">
        <f>IF(A26stdlife="n/a","n/a",IF(AH$3&gt;(A26stdlife+$E411),(Input!$O$168*(1+rvanilla)^0.5)-SUM($O411:AG411),(Input!$O$168*(1+rvanilla)^0.5)/A26stdlife))</f>
        <v>0</v>
      </c>
      <c r="AI411" s="164">
        <f>IF(A26stdlife="n/a","n/a",IF(AI$3&gt;(A26stdlife+$E411),(Input!$O$168*(1+rvanilla)^0.5)-SUM($O411:AH411),(Input!$O$168*(1+rvanilla)^0.5)/A26stdlife))</f>
        <v>0</v>
      </c>
      <c r="AJ411" s="164">
        <f>IF(A26stdlife="n/a","n/a",IF(AJ$3&gt;(A26stdlife+$E411),(Input!$O$168*(1+rvanilla)^0.5)-SUM($O411:AI411),(Input!$O$168*(1+rvanilla)^0.5)/A26stdlife))</f>
        <v>0</v>
      </c>
      <c r="AK411" s="164">
        <f>IF(A26stdlife="n/a","n/a",IF(AK$3&gt;(A26stdlife+$E411),(Input!$O$168*(1+rvanilla)^0.5)-SUM($O411:AJ411),(Input!$O$168*(1+rvanilla)^0.5)/A26stdlife))</f>
        <v>0</v>
      </c>
      <c r="AL411" s="164">
        <f>IF(A26stdlife="n/a","n/a",IF(AL$3&gt;(A26stdlife+$E411),(Input!$O$168*(1+rvanilla)^0.5)-SUM($O411:AK411),(Input!$O$168*(1+rvanilla)^0.5)/A26stdlife))</f>
        <v>0</v>
      </c>
      <c r="AM411" s="164">
        <f>IF(A26stdlife="n/a","n/a",IF(AM$3&gt;(A26stdlife+$E411),(Input!$O$168*(1+rvanilla)^0.5)-SUM($O411:AL411),(Input!$O$168*(1+rvanilla)^0.5)/A26stdlife))</f>
        <v>0</v>
      </c>
      <c r="AN411" s="164">
        <f>IF(A26stdlife="n/a","n/a",IF(AN$3&gt;(A26stdlife+$E411),(Input!$O$168*(1+rvanilla)^0.5)-SUM($O411:AM411),(Input!$O$168*(1+rvanilla)^0.5)/A26stdlife))</f>
        <v>0</v>
      </c>
      <c r="AO411" s="164">
        <f>IF(A26stdlife="n/a","n/a",IF(AO$3&gt;(A26stdlife+$E411),(Input!$O$168*(1+rvanilla)^0.5)-SUM($O411:AN411),(Input!$O$168*(1+rvanilla)^0.5)/A26stdlife))</f>
        <v>0</v>
      </c>
      <c r="AP411" s="164">
        <f>IF(A26stdlife="n/a","n/a",IF(AP$3&gt;(A26stdlife+$E411),(Input!$O$168*(1+rvanilla)^0.5)-SUM($O411:AO411),(Input!$O$168*(1+rvanilla)^0.5)/A26stdlife))</f>
        <v>0</v>
      </c>
      <c r="AQ411" s="164">
        <f>IF(A26stdlife="n/a","n/a",IF(AQ$3&gt;(A26stdlife+$E411),(Input!$O$168*(1+rvanilla)^0.5)-SUM($O411:AP411),(Input!$O$168*(1+rvanilla)^0.5)/A26stdlife))</f>
        <v>0</v>
      </c>
      <c r="AR411" s="164">
        <f>IF(A26stdlife="n/a","n/a",IF(AR$3&gt;(A26stdlife+$E411),(Input!$O$168*(1+rvanilla)^0.5)-SUM($O411:AQ411),(Input!$O$168*(1+rvanilla)^0.5)/A26stdlife))</f>
        <v>0</v>
      </c>
      <c r="AS411" s="164">
        <f>IF(A26stdlife="n/a","n/a",IF(AS$3&gt;(A26stdlife+$E411),(Input!$O$168*(1+rvanilla)^0.5)-SUM($O411:AR411),(Input!$O$168*(1+rvanilla)^0.5)/A26stdlife))</f>
        <v>0</v>
      </c>
      <c r="AT411" s="164">
        <f>IF(A26stdlife="n/a","n/a",IF(AT$3&gt;(A26stdlife+$E411),(Input!$O$168*(1+rvanilla)^0.5)-SUM($O411:AS411),(Input!$O$168*(1+rvanilla)^0.5)/A26stdlife))</f>
        <v>0</v>
      </c>
      <c r="AU411" s="164">
        <f>IF(A26stdlife="n/a","n/a",IF(AU$3&gt;(A26stdlife+$E411),(Input!$O$168*(1+rvanilla)^0.5)-SUM($O411:AT411),(Input!$O$168*(1+rvanilla)^0.5)/A26stdlife))</f>
        <v>0</v>
      </c>
      <c r="AV411" s="164">
        <f>IF(A26stdlife="n/a","n/a",IF(AV$3&gt;(A26stdlife+$E411),(Input!$O$168*(1+rvanilla)^0.5)-SUM($O411:AU411),(Input!$O$168*(1+rvanilla)^0.5)/A26stdlife))</f>
        <v>0</v>
      </c>
      <c r="AW411" s="164">
        <f>IF(A26stdlife="n/a","n/a",IF(AW$3&gt;(A26stdlife+$E411),(Input!$O$168*(1+rvanilla)^0.5)-SUM($O411:AV411),(Input!$O$168*(1+rvanilla)^0.5)/A26stdlife))</f>
        <v>0</v>
      </c>
      <c r="AX411" s="164">
        <f>IF(A26stdlife="n/a","n/a",IF(AX$3&gt;(A26stdlife+$E411),(Input!$O$168*(1+rvanilla)^0.5)-SUM($O411:AW411),(Input!$O$168*(1+rvanilla)^0.5)/A26stdlife))</f>
        <v>0</v>
      </c>
      <c r="AY411" s="164">
        <f>IF(A26stdlife="n/a","n/a",IF(AY$3&gt;(A26stdlife+$E411),(Input!$O$168*(1+rvanilla)^0.5)-SUM($O411:AX411),(Input!$O$168*(1+rvanilla)^0.5)/A26stdlife))</f>
        <v>0</v>
      </c>
      <c r="AZ411" s="164">
        <f>IF(A26stdlife="n/a","n/a",IF(AZ$3&gt;(A26stdlife+$E411),(Input!$O$168*(1+rvanilla)^0.5)-SUM($O411:AY411),(Input!$O$168*(1+rvanilla)^0.5)/A26stdlife))</f>
        <v>0</v>
      </c>
      <c r="BA411" s="164">
        <f>IF(A26stdlife="n/a","n/a",IF(BA$3&gt;(A26stdlife+$E411),(Input!$O$168*(1+rvanilla)^0.5)-SUM($O411:AZ411),(Input!$O$168*(1+rvanilla)^0.5)/A26stdlife))</f>
        <v>0</v>
      </c>
      <c r="BB411" s="164">
        <f>IF(A26stdlife="n/a","n/a",IF(BB$3&gt;(A26stdlife+$E411),(Input!$O$168*(1+rvanilla)^0.5)-SUM($O411:BA411),(Input!$O$168*(1+rvanilla)^0.5)/A26stdlife))</f>
        <v>0</v>
      </c>
      <c r="BC411" s="164">
        <f>IF(A26stdlife="n/a","n/a",IF(BC$3&gt;(A26stdlife+$E411),(Input!$O$168*(1+rvanilla)^0.5)-SUM($O411:BB411),(Input!$O$168*(1+rvanilla)^0.5)/A26stdlife))</f>
        <v>0</v>
      </c>
      <c r="BD411" s="164">
        <f>IF(A26stdlife="n/a","n/a",IF(BD$3&gt;(A26stdlife+$E411),(Input!$O$168*(1+rvanilla)^0.5)-SUM($O411:BC411),(Input!$O$168*(1+rvanilla)^0.5)/A26stdlife))</f>
        <v>0</v>
      </c>
      <c r="BE411" s="164">
        <f>IF(A26stdlife="n/a","n/a",IF(BE$3&gt;(A26stdlife+$E411),(Input!$O$168*(1+rvanilla)^0.5)-SUM($O411:BD411),(Input!$O$168*(1+rvanilla)^0.5)/A26stdlife))</f>
        <v>0</v>
      </c>
      <c r="BF411" s="164">
        <f>IF(A26stdlife="n/a","n/a",IF(BF$3&gt;(A26stdlife+$E411),(Input!$O$168*(1+rvanilla)^0.5)-SUM($O411:BE411),(Input!$O$168*(1+rvanilla)^0.5)/A26stdlife))</f>
        <v>0</v>
      </c>
      <c r="BG411" s="164">
        <f>IF(A26stdlife="n/a","n/a",IF(BG$3&gt;(A26stdlife+$E411),(Input!$O$168*(1+rvanilla)^0.5)-SUM($O411:BF411),(Input!$O$168*(1+rvanilla)^0.5)/A26stdlife))</f>
        <v>0</v>
      </c>
      <c r="BH411" s="164">
        <f>IF(A26stdlife="n/a","n/a",IF(BH$3&gt;(A26stdlife+$E411),(Input!$O$168*(1+rvanilla)^0.5)-SUM($O411:BG411),(Input!$O$168*(1+rvanilla)^0.5)/A26stdlife))</f>
        <v>0</v>
      </c>
      <c r="BI411" s="164">
        <f>IF(A26stdlife="n/a","n/a",IF(BI$3&gt;(A26stdlife+$E411),(Input!$O$168*(1+rvanilla)^0.5)-SUM($O411:BH411),(Input!$O$168*(1+rvanilla)^0.5)/A26stdlife))</f>
        <v>0</v>
      </c>
      <c r="BJ411" s="18"/>
      <c r="BK411" s="18"/>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idden="1" outlineLevel="2">
      <c r="A412" s="18"/>
      <c r="B412" s="18"/>
      <c r="C412" s="36"/>
      <c r="D412" s="479"/>
      <c r="E412" s="284">
        <v>10</v>
      </c>
      <c r="F412" s="38"/>
      <c r="G412" s="391"/>
      <c r="H412" s="308"/>
      <c r="I412" s="308"/>
      <c r="J412" s="308"/>
      <c r="K412" s="308"/>
      <c r="L412" s="308"/>
      <c r="M412" s="308"/>
      <c r="N412" s="308"/>
      <c r="O412" s="308"/>
      <c r="P412" s="307"/>
      <c r="Q412" s="164">
        <f>IF(A26stdlife="n/a","n/a",IF(Q$3&gt;(A26stdlife+$E412),(Input!$P$168*(1+rvanilla)^0.5)-SUM($P412:P412),(Input!$P$168*(1+rvanilla)^0.5)/A26stdlife))</f>
        <v>0</v>
      </c>
      <c r="R412" s="164">
        <f>IF(A26stdlife="n/a","n/a",IF(R$3&gt;(A26stdlife+$E412),(Input!$P$168*(1+rvanilla)^0.5)-SUM($P412:Q412),(Input!$P$168*(1+rvanilla)^0.5)/A26stdlife))</f>
        <v>0</v>
      </c>
      <c r="S412" s="164">
        <f>IF(A26stdlife="n/a","n/a",IF(S$3&gt;(A26stdlife+$E412),(Input!$P$168*(1+rvanilla)^0.5)-SUM($P412:R412),(Input!$P$168*(1+rvanilla)^0.5)/A26stdlife))</f>
        <v>0</v>
      </c>
      <c r="T412" s="164">
        <f>IF(A26stdlife="n/a","n/a",IF(T$3&gt;(A26stdlife+$E412),(Input!$P$168*(1+rvanilla)^0.5)-SUM($P412:S412),(Input!$P$168*(1+rvanilla)^0.5)/A26stdlife))</f>
        <v>0</v>
      </c>
      <c r="U412" s="164">
        <f>IF(A26stdlife="n/a","n/a",IF(U$3&gt;(A26stdlife+$E412),(Input!$P$168*(1+rvanilla)^0.5)-SUM($P412:T412),(Input!$P$168*(1+rvanilla)^0.5)/A26stdlife))</f>
        <v>0</v>
      </c>
      <c r="V412" s="164">
        <f>IF(A26stdlife="n/a","n/a",IF(V$3&gt;(A26stdlife+$E412),(Input!$P$168*(1+rvanilla)^0.5)-SUM($P412:U412),(Input!$P$168*(1+rvanilla)^0.5)/A26stdlife))</f>
        <v>0</v>
      </c>
      <c r="W412" s="164">
        <f>IF(A26stdlife="n/a","n/a",IF(W$3&gt;(A26stdlife+$E412),(Input!$P$168*(1+rvanilla)^0.5)-SUM($P412:V412),(Input!$P$168*(1+rvanilla)^0.5)/A26stdlife))</f>
        <v>0</v>
      </c>
      <c r="X412" s="164">
        <f>IF(A26stdlife="n/a","n/a",IF(X$3&gt;(A26stdlife+$E412),(Input!$P$168*(1+rvanilla)^0.5)-SUM($P412:W412),(Input!$P$168*(1+rvanilla)^0.5)/A26stdlife))</f>
        <v>0</v>
      </c>
      <c r="Y412" s="164">
        <f>IF(A26stdlife="n/a","n/a",IF(Y$3&gt;(A26stdlife+$E412),(Input!$P$168*(1+rvanilla)^0.5)-SUM($P412:X412),(Input!$P$168*(1+rvanilla)^0.5)/A26stdlife))</f>
        <v>0</v>
      </c>
      <c r="Z412" s="164">
        <f>IF(A26stdlife="n/a","n/a",IF(Z$3&gt;(A26stdlife+$E412),(Input!$P$168*(1+rvanilla)^0.5)-SUM($P412:Y412),(Input!$P$168*(1+rvanilla)^0.5)/A26stdlife))</f>
        <v>0</v>
      </c>
      <c r="AA412" s="164">
        <f>IF(A26stdlife="n/a","n/a",IF(AA$3&gt;(A26stdlife+$E412),(Input!$P$168*(1+rvanilla)^0.5)-SUM($P412:Z412),(Input!$P$168*(1+rvanilla)^0.5)/A26stdlife))</f>
        <v>0</v>
      </c>
      <c r="AB412" s="164">
        <f>IF(A26stdlife="n/a","n/a",IF(AB$3&gt;(A26stdlife+$E412),(Input!$P$168*(1+rvanilla)^0.5)-SUM($P412:AA412),(Input!$P$168*(1+rvanilla)^0.5)/A26stdlife))</f>
        <v>0</v>
      </c>
      <c r="AC412" s="164">
        <f>IF(A26stdlife="n/a","n/a",IF(AC$3&gt;(A26stdlife+$E412),(Input!$P$168*(1+rvanilla)^0.5)-SUM($P412:AB412),(Input!$P$168*(1+rvanilla)^0.5)/A26stdlife))</f>
        <v>0</v>
      </c>
      <c r="AD412" s="164">
        <f>IF(A26stdlife="n/a","n/a",IF(AD$3&gt;(A26stdlife+$E412),(Input!$P$168*(1+rvanilla)^0.5)-SUM($P412:AC412),(Input!$P$168*(1+rvanilla)^0.5)/A26stdlife))</f>
        <v>0</v>
      </c>
      <c r="AE412" s="164">
        <f>IF(A26stdlife="n/a","n/a",IF(AE$3&gt;(A26stdlife+$E412),(Input!$P$168*(1+rvanilla)^0.5)-SUM($P412:AD412),(Input!$P$168*(1+rvanilla)^0.5)/A26stdlife))</f>
        <v>0</v>
      </c>
      <c r="AF412" s="164">
        <f>IF(A26stdlife="n/a","n/a",IF(AF$3&gt;(A26stdlife+$E412),(Input!$P$168*(1+rvanilla)^0.5)-SUM($P412:AE412),(Input!$P$168*(1+rvanilla)^0.5)/A26stdlife))</f>
        <v>0</v>
      </c>
      <c r="AG412" s="164">
        <f>IF(A26stdlife="n/a","n/a",IF(AG$3&gt;(A26stdlife+$E412),(Input!$P$168*(1+rvanilla)^0.5)-SUM($P412:AF412),(Input!$P$168*(1+rvanilla)^0.5)/A26stdlife))</f>
        <v>0</v>
      </c>
      <c r="AH412" s="164">
        <f>IF(A26stdlife="n/a","n/a",IF(AH$3&gt;(A26stdlife+$E412),(Input!$P$168*(1+rvanilla)^0.5)-SUM($P412:AG412),(Input!$P$168*(1+rvanilla)^0.5)/A26stdlife))</f>
        <v>0</v>
      </c>
      <c r="AI412" s="164">
        <f>IF(A26stdlife="n/a","n/a",IF(AI$3&gt;(A26stdlife+$E412),(Input!$P$168*(1+rvanilla)^0.5)-SUM($P412:AH412),(Input!$P$168*(1+rvanilla)^0.5)/A26stdlife))</f>
        <v>0</v>
      </c>
      <c r="AJ412" s="164">
        <f>IF(A26stdlife="n/a","n/a",IF(AJ$3&gt;(A26stdlife+$E412),(Input!$P$168*(1+rvanilla)^0.5)-SUM($P412:AI412),(Input!$P$168*(1+rvanilla)^0.5)/A26stdlife))</f>
        <v>0</v>
      </c>
      <c r="AK412" s="164">
        <f>IF(A26stdlife="n/a","n/a",IF(AK$3&gt;(A26stdlife+$E412),(Input!$P$168*(1+rvanilla)^0.5)-SUM($P412:AJ412),(Input!$P$168*(1+rvanilla)^0.5)/A26stdlife))</f>
        <v>0</v>
      </c>
      <c r="AL412" s="164">
        <f>IF(A26stdlife="n/a","n/a",IF(AL$3&gt;(A26stdlife+$E412),(Input!$P$168*(1+rvanilla)^0.5)-SUM($P412:AK412),(Input!$P$168*(1+rvanilla)^0.5)/A26stdlife))</f>
        <v>0</v>
      </c>
      <c r="AM412" s="164">
        <f>IF(A26stdlife="n/a","n/a",IF(AM$3&gt;(A26stdlife+$E412),(Input!$P$168*(1+rvanilla)^0.5)-SUM($P412:AL412),(Input!$P$168*(1+rvanilla)^0.5)/A26stdlife))</f>
        <v>0</v>
      </c>
      <c r="AN412" s="164">
        <f>IF(A26stdlife="n/a","n/a",IF(AN$3&gt;(A26stdlife+$E412),(Input!$P$168*(1+rvanilla)^0.5)-SUM($P412:AM412),(Input!$P$168*(1+rvanilla)^0.5)/A26stdlife))</f>
        <v>0</v>
      </c>
      <c r="AO412" s="164">
        <f>IF(A26stdlife="n/a","n/a",IF(AO$3&gt;(A26stdlife+$E412),(Input!$P$168*(1+rvanilla)^0.5)-SUM($P412:AN412),(Input!$P$168*(1+rvanilla)^0.5)/A26stdlife))</f>
        <v>0</v>
      </c>
      <c r="AP412" s="164">
        <f>IF(A26stdlife="n/a","n/a",IF(AP$3&gt;(A26stdlife+$E412),(Input!$P$168*(1+rvanilla)^0.5)-SUM($P412:AO412),(Input!$P$168*(1+rvanilla)^0.5)/A26stdlife))</f>
        <v>0</v>
      </c>
      <c r="AQ412" s="164">
        <f>IF(A26stdlife="n/a","n/a",IF(AQ$3&gt;(A26stdlife+$E412),(Input!$P$168*(1+rvanilla)^0.5)-SUM($P412:AP412),(Input!$P$168*(1+rvanilla)^0.5)/A26stdlife))</f>
        <v>0</v>
      </c>
      <c r="AR412" s="164">
        <f>IF(A26stdlife="n/a","n/a",IF(AR$3&gt;(A26stdlife+$E412),(Input!$P$168*(1+rvanilla)^0.5)-SUM($P412:AQ412),(Input!$P$168*(1+rvanilla)^0.5)/A26stdlife))</f>
        <v>0</v>
      </c>
      <c r="AS412" s="164">
        <f>IF(A26stdlife="n/a","n/a",IF(AS$3&gt;(A26stdlife+$E412),(Input!$P$168*(1+rvanilla)^0.5)-SUM($P412:AR412),(Input!$P$168*(1+rvanilla)^0.5)/A26stdlife))</f>
        <v>0</v>
      </c>
      <c r="AT412" s="164">
        <f>IF(A26stdlife="n/a","n/a",IF(AT$3&gt;(A26stdlife+$E412),(Input!$P$168*(1+rvanilla)^0.5)-SUM($P412:AS412),(Input!$P$168*(1+rvanilla)^0.5)/A26stdlife))</f>
        <v>0</v>
      </c>
      <c r="AU412" s="164">
        <f>IF(A26stdlife="n/a","n/a",IF(AU$3&gt;(A26stdlife+$E412),(Input!$P$168*(1+rvanilla)^0.5)-SUM($P412:AT412),(Input!$P$168*(1+rvanilla)^0.5)/A26stdlife))</f>
        <v>0</v>
      </c>
      <c r="AV412" s="164">
        <f>IF(A26stdlife="n/a","n/a",IF(AV$3&gt;(A26stdlife+$E412),(Input!$P$168*(1+rvanilla)^0.5)-SUM($P412:AU412),(Input!$P$168*(1+rvanilla)^0.5)/A26stdlife))</f>
        <v>0</v>
      </c>
      <c r="AW412" s="164">
        <f>IF(A26stdlife="n/a","n/a",IF(AW$3&gt;(A26stdlife+$E412),(Input!$P$168*(1+rvanilla)^0.5)-SUM($P412:AV412),(Input!$P$168*(1+rvanilla)^0.5)/A26stdlife))</f>
        <v>0</v>
      </c>
      <c r="AX412" s="164">
        <f>IF(A26stdlife="n/a","n/a",IF(AX$3&gt;(A26stdlife+$E412),(Input!$P$168*(1+rvanilla)^0.5)-SUM($P412:AW412),(Input!$P$168*(1+rvanilla)^0.5)/A26stdlife))</f>
        <v>0</v>
      </c>
      <c r="AY412" s="164">
        <f>IF(A26stdlife="n/a","n/a",IF(AY$3&gt;(A26stdlife+$E412),(Input!$P$168*(1+rvanilla)^0.5)-SUM($P412:AX412),(Input!$P$168*(1+rvanilla)^0.5)/A26stdlife))</f>
        <v>0</v>
      </c>
      <c r="AZ412" s="164">
        <f>IF(A26stdlife="n/a","n/a",IF(AZ$3&gt;(A26stdlife+$E412),(Input!$P$168*(1+rvanilla)^0.5)-SUM($P412:AY412),(Input!$P$168*(1+rvanilla)^0.5)/A26stdlife))</f>
        <v>0</v>
      </c>
      <c r="BA412" s="164">
        <f>IF(A26stdlife="n/a","n/a",IF(BA$3&gt;(A26stdlife+$E412),(Input!$P$168*(1+rvanilla)^0.5)-SUM($P412:AZ412),(Input!$P$168*(1+rvanilla)^0.5)/A26stdlife))</f>
        <v>0</v>
      </c>
      <c r="BB412" s="164">
        <f>IF(A26stdlife="n/a","n/a",IF(BB$3&gt;(A26stdlife+$E412),(Input!$P$168*(1+rvanilla)^0.5)-SUM($P412:BA412),(Input!$P$168*(1+rvanilla)^0.5)/A26stdlife))</f>
        <v>0</v>
      </c>
      <c r="BC412" s="164">
        <f>IF(A26stdlife="n/a","n/a",IF(BC$3&gt;(A26stdlife+$E412),(Input!$P$168*(1+rvanilla)^0.5)-SUM($P412:BB412),(Input!$P$168*(1+rvanilla)^0.5)/A26stdlife))</f>
        <v>0</v>
      </c>
      <c r="BD412" s="164">
        <f>IF(A26stdlife="n/a","n/a",IF(BD$3&gt;(A26stdlife+$E412),(Input!$P$168*(1+rvanilla)^0.5)-SUM($P412:BC412),(Input!$P$168*(1+rvanilla)^0.5)/A26stdlife))</f>
        <v>0</v>
      </c>
      <c r="BE412" s="164">
        <f>IF(A26stdlife="n/a","n/a",IF(BE$3&gt;(A26stdlife+$E412),(Input!$P$168*(1+rvanilla)^0.5)-SUM($P412:BD412),(Input!$P$168*(1+rvanilla)^0.5)/A26stdlife))</f>
        <v>0</v>
      </c>
      <c r="BF412" s="164">
        <f>IF(A26stdlife="n/a","n/a",IF(BF$3&gt;(A26stdlife+$E412),(Input!$P$168*(1+rvanilla)^0.5)-SUM($P412:BE412),(Input!$P$168*(1+rvanilla)^0.5)/A26stdlife))</f>
        <v>0</v>
      </c>
      <c r="BG412" s="164">
        <f>IF(A26stdlife="n/a","n/a",IF(BG$3&gt;(A26stdlife+$E412),(Input!$P$168*(1+rvanilla)^0.5)-SUM($P412:BF412),(Input!$P$168*(1+rvanilla)^0.5)/A26stdlife))</f>
        <v>0</v>
      </c>
      <c r="BH412" s="164">
        <f>IF(A26stdlife="n/a","n/a",IF(BH$3&gt;(A26stdlife+$E412),(Input!$P$168*(1+rvanilla)^0.5)-SUM($P412:BG412),(Input!$P$168*(1+rvanilla)^0.5)/A26stdlife))</f>
        <v>0</v>
      </c>
      <c r="BI412" s="164">
        <f>IF(A26stdlife="n/a","n/a",IF(BI$3&gt;(A26stdlife+$E412),(Input!$P$168*(1+rvanilla)^0.5)-SUM($P412:BH412),(Input!$P$168*(1+rvanilla)^0.5)/A26stdlife))</f>
        <v>0</v>
      </c>
      <c r="BJ412" s="18"/>
      <c r="BK412" s="18"/>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idden="1" outlineLevel="1">
      <c r="A413" s="18"/>
      <c r="B413" s="18"/>
      <c r="C413" s="36">
        <f>Asset26</f>
        <v>0</v>
      </c>
      <c r="D413" s="18"/>
      <c r="E413" s="18"/>
      <c r="F413" s="33"/>
      <c r="G413" s="161">
        <f t="shared" ref="G413:AL413" si="87">SUM(G401:G412)</f>
        <v>0</v>
      </c>
      <c r="H413" s="161">
        <f t="shared" si="87"/>
        <v>0</v>
      </c>
      <c r="I413" s="161">
        <f t="shared" si="87"/>
        <v>0</v>
      </c>
      <c r="J413" s="161">
        <f t="shared" si="87"/>
        <v>0</v>
      </c>
      <c r="K413" s="161">
        <f t="shared" si="87"/>
        <v>0</v>
      </c>
      <c r="L413" s="161">
        <f t="shared" si="87"/>
        <v>0</v>
      </c>
      <c r="M413" s="161">
        <f t="shared" si="87"/>
        <v>0</v>
      </c>
      <c r="N413" s="161">
        <f t="shared" si="87"/>
        <v>0</v>
      </c>
      <c r="O413" s="161">
        <f t="shared" si="87"/>
        <v>0</v>
      </c>
      <c r="P413" s="161">
        <f t="shared" si="87"/>
        <v>0</v>
      </c>
      <c r="Q413" s="161">
        <f t="shared" si="87"/>
        <v>0</v>
      </c>
      <c r="R413" s="161">
        <f t="shared" si="87"/>
        <v>0</v>
      </c>
      <c r="S413" s="161">
        <f t="shared" si="87"/>
        <v>0</v>
      </c>
      <c r="T413" s="161">
        <f t="shared" si="87"/>
        <v>0</v>
      </c>
      <c r="U413" s="161">
        <f t="shared" si="87"/>
        <v>0</v>
      </c>
      <c r="V413" s="161">
        <f t="shared" si="87"/>
        <v>0</v>
      </c>
      <c r="W413" s="161">
        <f t="shared" si="87"/>
        <v>0</v>
      </c>
      <c r="X413" s="161">
        <f t="shared" si="87"/>
        <v>0</v>
      </c>
      <c r="Y413" s="161">
        <f t="shared" si="87"/>
        <v>0</v>
      </c>
      <c r="Z413" s="161">
        <f t="shared" si="87"/>
        <v>0</v>
      </c>
      <c r="AA413" s="161">
        <f t="shared" si="87"/>
        <v>0</v>
      </c>
      <c r="AB413" s="161">
        <f t="shared" si="87"/>
        <v>0</v>
      </c>
      <c r="AC413" s="161">
        <f t="shared" si="87"/>
        <v>0</v>
      </c>
      <c r="AD413" s="161">
        <f t="shared" si="87"/>
        <v>0</v>
      </c>
      <c r="AE413" s="161">
        <f t="shared" si="87"/>
        <v>0</v>
      </c>
      <c r="AF413" s="161">
        <f t="shared" si="87"/>
        <v>0</v>
      </c>
      <c r="AG413" s="161">
        <f t="shared" si="87"/>
        <v>0</v>
      </c>
      <c r="AH413" s="161">
        <f t="shared" si="87"/>
        <v>0</v>
      </c>
      <c r="AI413" s="161">
        <f t="shared" si="87"/>
        <v>0</v>
      </c>
      <c r="AJ413" s="161">
        <f t="shared" si="87"/>
        <v>0</v>
      </c>
      <c r="AK413" s="161">
        <f t="shared" si="87"/>
        <v>0</v>
      </c>
      <c r="AL413" s="161">
        <f t="shared" si="87"/>
        <v>0</v>
      </c>
      <c r="AM413" s="161">
        <f t="shared" ref="AM413:BI413" si="88">SUM(AM401:AM412)</f>
        <v>0</v>
      </c>
      <c r="AN413" s="161">
        <f t="shared" si="88"/>
        <v>0</v>
      </c>
      <c r="AO413" s="161">
        <f t="shared" si="88"/>
        <v>0</v>
      </c>
      <c r="AP413" s="161">
        <f t="shared" si="88"/>
        <v>0</v>
      </c>
      <c r="AQ413" s="161">
        <f t="shared" si="88"/>
        <v>0</v>
      </c>
      <c r="AR413" s="161">
        <f t="shared" si="88"/>
        <v>0</v>
      </c>
      <c r="AS413" s="161">
        <f t="shared" si="88"/>
        <v>0</v>
      </c>
      <c r="AT413" s="161">
        <f t="shared" si="88"/>
        <v>0</v>
      </c>
      <c r="AU413" s="161">
        <f t="shared" si="88"/>
        <v>0</v>
      </c>
      <c r="AV413" s="161">
        <f t="shared" si="88"/>
        <v>0</v>
      </c>
      <c r="AW413" s="161">
        <f t="shared" si="88"/>
        <v>0</v>
      </c>
      <c r="AX413" s="161">
        <f t="shared" si="88"/>
        <v>0</v>
      </c>
      <c r="AY413" s="161">
        <f t="shared" si="88"/>
        <v>0</v>
      </c>
      <c r="AZ413" s="161">
        <f t="shared" si="88"/>
        <v>0</v>
      </c>
      <c r="BA413" s="161">
        <f t="shared" si="88"/>
        <v>0</v>
      </c>
      <c r="BB413" s="161">
        <f t="shared" si="88"/>
        <v>0</v>
      </c>
      <c r="BC413" s="161">
        <f t="shared" si="88"/>
        <v>0</v>
      </c>
      <c r="BD413" s="161">
        <f t="shared" si="88"/>
        <v>0</v>
      </c>
      <c r="BE413" s="161">
        <f t="shared" si="88"/>
        <v>0</v>
      </c>
      <c r="BF413" s="161">
        <f t="shared" si="88"/>
        <v>0</v>
      </c>
      <c r="BG413" s="161">
        <f t="shared" si="88"/>
        <v>0</v>
      </c>
      <c r="BH413" s="161">
        <f t="shared" si="88"/>
        <v>0</v>
      </c>
      <c r="BI413" s="161">
        <f t="shared" si="88"/>
        <v>0</v>
      </c>
      <c r="BJ413" s="18"/>
      <c r="BK413" s="18"/>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idden="1" outlineLevel="2">
      <c r="A414" s="18"/>
      <c r="B414" s="43">
        <f>C426</f>
        <v>0</v>
      </c>
      <c r="C414" s="44"/>
      <c r="D414" s="45" t="s">
        <v>72</v>
      </c>
      <c r="E414" s="44"/>
      <c r="F414" s="46"/>
      <c r="G414" s="389">
        <f>IF(G$3&gt;A27remlife,A27value-SUM($F414:F414),IF(A27remlife="N/A","n/a",A27value/A27remlife))</f>
        <v>0</v>
      </c>
      <c r="H414" s="163">
        <f>IF(H$3&gt;A27remlife,A27value-SUM($F414:G414),IF(A27remlife="N/A","n/a",A27value/A27remlife))</f>
        <v>0</v>
      </c>
      <c r="I414" s="163">
        <f>IF(I$3&gt;A27remlife,A27value-SUM($F414:H414),IF(A27remlife="N/A","n/a",A27value/A27remlife))</f>
        <v>0</v>
      </c>
      <c r="J414" s="163">
        <f>IF(J$3&gt;A27remlife,A27value-SUM($F414:I414),IF(A27remlife="N/A","n/a",A27value/A27remlife))</f>
        <v>0</v>
      </c>
      <c r="K414" s="163">
        <f>IF(K$3&gt;A27remlife,A27value-SUM($F414:J414),IF(A27remlife="N/A","n/a",A27value/A27remlife))</f>
        <v>0</v>
      </c>
      <c r="L414" s="163">
        <f>IF(L$3&gt;A27remlife,A27value-SUM($F414:K414),IF(A27remlife="N/A","n/a",A27value/A27remlife))</f>
        <v>0</v>
      </c>
      <c r="M414" s="163">
        <f>IF(M$3&gt;A27remlife,A27value-SUM($F414:L414),IF(A27remlife="N/A","n/a",A27value/A27remlife))</f>
        <v>0</v>
      </c>
      <c r="N414" s="163">
        <f>IF(N$3&gt;A27remlife,A27value-SUM($F414:M414),IF(A27remlife="N/A","n/a",A27value/A27remlife))</f>
        <v>0</v>
      </c>
      <c r="O414" s="163">
        <f>IF(O$3&gt;A27remlife,A27value-SUM($F414:N414),IF(A27remlife="N/A","n/a",A27value/A27remlife))</f>
        <v>0</v>
      </c>
      <c r="P414" s="163">
        <f>IF(P$3&gt;A27remlife,A27value-SUM($F414:O414),IF(A27remlife="N/A","n/a",A27value/A27remlife))</f>
        <v>0</v>
      </c>
      <c r="Q414" s="163">
        <f>IF(Q$3&gt;A27remlife,A27value-SUM($F414:P414),IF(A27remlife="N/A","n/a",A27value/A27remlife))</f>
        <v>0</v>
      </c>
      <c r="R414" s="163">
        <f>IF(R$3&gt;A27remlife,A27value-SUM($F414:Q414),IF(A27remlife="N/A","n/a",A27value/A27remlife))</f>
        <v>0</v>
      </c>
      <c r="S414" s="163">
        <f>IF(S$3&gt;A27remlife,A27value-SUM($F414:R414),IF(A27remlife="N/A","n/a",A27value/A27remlife))</f>
        <v>0</v>
      </c>
      <c r="T414" s="163">
        <f>IF(T$3&gt;A27remlife,A27value-SUM($F414:S414),IF(A27remlife="N/A","n/a",A27value/A27remlife))</f>
        <v>0</v>
      </c>
      <c r="U414" s="163">
        <f>IF(U$3&gt;A27remlife,A27value-SUM($F414:T414),IF(A27remlife="N/A","n/a",A27value/A27remlife))</f>
        <v>0</v>
      </c>
      <c r="V414" s="163">
        <f>IF(V$3&gt;A27remlife,A27value-SUM($F414:U414),IF(A27remlife="N/A","n/a",A27value/A27remlife))</f>
        <v>0</v>
      </c>
      <c r="W414" s="163">
        <f>IF(W$3&gt;A27remlife,A27value-SUM($F414:V414),IF(A27remlife="N/A","n/a",A27value/A27remlife))</f>
        <v>0</v>
      </c>
      <c r="X414" s="163">
        <f>IF(X$3&gt;A27remlife,A27value-SUM($F414:W414),IF(A27remlife="N/A","n/a",A27value/A27remlife))</f>
        <v>0</v>
      </c>
      <c r="Y414" s="163">
        <f>IF(Y$3&gt;A27remlife,A27value-SUM($F414:X414),IF(A27remlife="N/A","n/a",A27value/A27remlife))</f>
        <v>0</v>
      </c>
      <c r="Z414" s="163">
        <f>IF(Z$3&gt;A27remlife,A27value-SUM($F414:Y414),IF(A27remlife="N/A","n/a",A27value/A27remlife))</f>
        <v>0</v>
      </c>
      <c r="AA414" s="163">
        <f>IF(AA$3&gt;A27remlife,A27value-SUM($F414:Z414),IF(A27remlife="N/A","n/a",A27value/A27remlife))</f>
        <v>0</v>
      </c>
      <c r="AB414" s="163">
        <f>IF(AB$3&gt;A27remlife,A27value-SUM($F414:AA414),IF(A27remlife="N/A","n/a",A27value/A27remlife))</f>
        <v>0</v>
      </c>
      <c r="AC414" s="163">
        <f>IF(AC$3&gt;A27remlife,A27value-SUM($F414:AB414),IF(A27remlife="N/A","n/a",A27value/A27remlife))</f>
        <v>0</v>
      </c>
      <c r="AD414" s="163">
        <f>IF(AD$3&gt;A27remlife,A27value-SUM($F414:AC414),IF(A27remlife="N/A","n/a",A27value/A27remlife))</f>
        <v>0</v>
      </c>
      <c r="AE414" s="163">
        <f>IF(AE$3&gt;A27remlife,A27value-SUM($F414:AD414),IF(A27remlife="N/A","n/a",A27value/A27remlife))</f>
        <v>0</v>
      </c>
      <c r="AF414" s="163">
        <f>IF(AF$3&gt;A27remlife,A27value-SUM($F414:AE414),IF(A27remlife="N/A","n/a",A27value/A27remlife))</f>
        <v>0</v>
      </c>
      <c r="AG414" s="163">
        <f>IF(AG$3&gt;A27remlife,A27value-SUM($F414:AF414),IF(A27remlife="N/A","n/a",A27value/A27remlife))</f>
        <v>0</v>
      </c>
      <c r="AH414" s="163">
        <f>IF(AH$3&gt;A27remlife,A27value-SUM($F414:AG414),IF(A27remlife="N/A","n/a",A27value/A27remlife))</f>
        <v>0</v>
      </c>
      <c r="AI414" s="163">
        <f>IF(AI$3&gt;A27remlife,A27value-SUM($F414:AH414),IF(A27remlife="N/A","n/a",A27value/A27remlife))</f>
        <v>0</v>
      </c>
      <c r="AJ414" s="163">
        <f>IF(AJ$3&gt;A27remlife,A27value-SUM($F414:AI414),IF(A27remlife="N/A","n/a",A27value/A27remlife))</f>
        <v>0</v>
      </c>
      <c r="AK414" s="163">
        <f>IF(AK$3&gt;A27remlife,A27value-SUM($F414:AJ414),IF(A27remlife="N/A","n/a",A27value/A27remlife))</f>
        <v>0</v>
      </c>
      <c r="AL414" s="163">
        <f>IF(AL$3&gt;A27remlife,A27value-SUM($F414:AK414),IF(A27remlife="N/A","n/a",A27value/A27remlife))</f>
        <v>0</v>
      </c>
      <c r="AM414" s="163">
        <f>IF(AM$3&gt;A27remlife,A27value-SUM($F414:AL414),IF(A27remlife="N/A","n/a",A27value/A27remlife))</f>
        <v>0</v>
      </c>
      <c r="AN414" s="163">
        <f>IF(AN$3&gt;A27remlife,A27value-SUM($F414:AM414),IF(A27remlife="N/A","n/a",A27value/A27remlife))</f>
        <v>0</v>
      </c>
      <c r="AO414" s="163">
        <f>IF(AO$3&gt;A27remlife,A27value-SUM($F414:AN414),IF(A27remlife="N/A","n/a",A27value/A27remlife))</f>
        <v>0</v>
      </c>
      <c r="AP414" s="163">
        <f>IF(AP$3&gt;A27remlife,A27value-SUM($F414:AO414),IF(A27remlife="N/A","n/a",A27value/A27remlife))</f>
        <v>0</v>
      </c>
      <c r="AQ414" s="163">
        <f>IF(AQ$3&gt;A27remlife,A27value-SUM($F414:AP414),IF(A27remlife="N/A","n/a",A27value/A27remlife))</f>
        <v>0</v>
      </c>
      <c r="AR414" s="163">
        <f>IF(AR$3&gt;A27remlife,A27value-SUM($F414:AQ414),IF(A27remlife="N/A","n/a",A27value/A27remlife))</f>
        <v>0</v>
      </c>
      <c r="AS414" s="163">
        <f>IF(AS$3&gt;A27remlife,A27value-SUM($F414:AR414),IF(A27remlife="N/A","n/a",A27value/A27remlife))</f>
        <v>0</v>
      </c>
      <c r="AT414" s="163">
        <f>IF(AT$3&gt;A27remlife,A27value-SUM($F414:AS414),IF(A27remlife="N/A","n/a",A27value/A27remlife))</f>
        <v>0</v>
      </c>
      <c r="AU414" s="163">
        <f>IF(AU$3&gt;A27remlife,A27value-SUM($F414:AT414),IF(A27remlife="N/A","n/a",A27value/A27remlife))</f>
        <v>0</v>
      </c>
      <c r="AV414" s="163">
        <f>IF(AV$3&gt;A27remlife,A27value-SUM($F414:AU414),IF(A27remlife="N/A","n/a",A27value/A27remlife))</f>
        <v>0</v>
      </c>
      <c r="AW414" s="163">
        <f>IF(AW$3&gt;A27remlife,A27value-SUM($F414:AV414),IF(A27remlife="N/A","n/a",A27value/A27remlife))</f>
        <v>0</v>
      </c>
      <c r="AX414" s="163">
        <f>IF(AX$3&gt;A27remlife,A27value-SUM($F414:AW414),IF(A27remlife="N/A","n/a",A27value/A27remlife))</f>
        <v>0</v>
      </c>
      <c r="AY414" s="163">
        <f>IF(AY$3&gt;A27remlife,A27value-SUM($F414:AX414),IF(A27remlife="N/A","n/a",A27value/A27remlife))</f>
        <v>0</v>
      </c>
      <c r="AZ414" s="163">
        <f>IF(AZ$3&gt;A27remlife,A27value-SUM($F414:AY414),IF(A27remlife="N/A","n/a",A27value/A27remlife))</f>
        <v>0</v>
      </c>
      <c r="BA414" s="163">
        <f>IF(BA$3&gt;A27remlife,A27value-SUM($F414:AZ414),IF(A27remlife="N/A","n/a",A27value/A27remlife))</f>
        <v>0</v>
      </c>
      <c r="BB414" s="163">
        <f>IF(BB$3&gt;A27remlife,A27value-SUM($F414:BA414),IF(A27remlife="N/A","n/a",A27value/A27remlife))</f>
        <v>0</v>
      </c>
      <c r="BC414" s="163">
        <f>IF(BC$3&gt;A27remlife,A27value-SUM($F414:BB414),IF(A27remlife="N/A","n/a",A27value/A27remlife))</f>
        <v>0</v>
      </c>
      <c r="BD414" s="163">
        <f>IF(BD$3&gt;A27remlife,A27value-SUM($F414:BC414),IF(A27remlife="N/A","n/a",A27value/A27remlife))</f>
        <v>0</v>
      </c>
      <c r="BE414" s="163">
        <f>IF(BE$3&gt;A27remlife,A27value-SUM($F414:BD414),IF(A27remlife="N/A","n/a",A27value/A27remlife))</f>
        <v>0</v>
      </c>
      <c r="BF414" s="163">
        <f>IF(BF$3&gt;A27remlife,A27value-SUM($F414:BE414),IF(A27remlife="N/A","n/a",A27value/A27remlife))</f>
        <v>0</v>
      </c>
      <c r="BG414" s="163">
        <f>IF(BG$3&gt;A27remlife,A27value-SUM($F414:BF414),IF(A27remlife="N/A","n/a",A27value/A27remlife))</f>
        <v>0</v>
      </c>
      <c r="BH414" s="163">
        <f>IF(BH$3&gt;A27remlife,A27value-SUM($F414:BG414),IF(A27remlife="N/A","n/a",A27value/A27remlife))</f>
        <v>0</v>
      </c>
      <c r="BI414" s="163">
        <f>IF(BI$3&gt;A27remlife,A27value-SUM($F414:BH414),IF(A27remlife="N/A","n/a",A27value/A27remlife))</f>
        <v>0</v>
      </c>
      <c r="BJ414" s="18"/>
      <c r="BK414" s="18"/>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idden="1" outlineLevel="2">
      <c r="A415" s="18"/>
      <c r="B415" s="18"/>
      <c r="C415" s="36"/>
      <c r="D415" s="479" t="s">
        <v>71</v>
      </c>
      <c r="E415" s="283">
        <v>0</v>
      </c>
      <c r="F415" s="38"/>
      <c r="G415" s="160"/>
      <c r="H415" s="164"/>
      <c r="I415" s="164"/>
      <c r="J415" s="164"/>
      <c r="K415" s="164"/>
      <c r="L415" s="164"/>
      <c r="M415" s="164"/>
      <c r="N415" s="164"/>
      <c r="O415" s="164"/>
      <c r="P415" s="164"/>
      <c r="Q415" s="164"/>
      <c r="R415" s="164"/>
      <c r="S415" s="164"/>
      <c r="T415" s="164"/>
      <c r="U415" s="164"/>
      <c r="V415" s="164"/>
      <c r="W415" s="164"/>
      <c r="X415" s="164"/>
      <c r="Y415" s="164"/>
      <c r="Z415" s="164"/>
      <c r="AA415" s="164"/>
      <c r="AB415" s="164"/>
      <c r="AC415" s="164"/>
      <c r="AD415" s="164"/>
      <c r="AE415" s="164"/>
      <c r="AF415" s="164"/>
      <c r="AG415" s="164"/>
      <c r="AH415" s="164"/>
      <c r="AI415" s="164"/>
      <c r="AJ415" s="164"/>
      <c r="AK415" s="164"/>
      <c r="AL415" s="164"/>
      <c r="AM415" s="164"/>
      <c r="AN415" s="164"/>
      <c r="AO415" s="164"/>
      <c r="AP415" s="164"/>
      <c r="AQ415" s="164"/>
      <c r="AR415" s="164"/>
      <c r="AS415" s="164"/>
      <c r="AT415" s="164"/>
      <c r="AU415" s="164"/>
      <c r="AV415" s="164"/>
      <c r="AW415" s="164"/>
      <c r="AX415" s="164"/>
      <c r="AY415" s="164"/>
      <c r="AZ415" s="164"/>
      <c r="BA415" s="164"/>
      <c r="BB415" s="164"/>
      <c r="BC415" s="164"/>
      <c r="BD415" s="164"/>
      <c r="BE415" s="164"/>
      <c r="BF415" s="164"/>
      <c r="BG415" s="164"/>
      <c r="BH415" s="164"/>
      <c r="BI415" s="164"/>
      <c r="BJ415" s="18"/>
      <c r="BK415" s="18"/>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idden="1" outlineLevel="2">
      <c r="A416" s="18"/>
      <c r="B416" s="18"/>
      <c r="C416" s="36"/>
      <c r="D416" s="479"/>
      <c r="E416" s="283">
        <v>1</v>
      </c>
      <c r="F416" s="38"/>
      <c r="G416" s="390"/>
      <c r="H416" s="164">
        <f>IF(A27stdlife="n/a","n/a",IF(H$3&gt;(A27stdlife+$E416),(Input!$G$169*(1+rvanilla)^0.5)-SUM($G416:G416),(Input!$G$169*(1+rvanilla)^0.5)/A27stdlife))</f>
        <v>0</v>
      </c>
      <c r="I416" s="164">
        <f>IF(A27stdlife="n/a","n/a",IF(I$3&gt;(A27stdlife+$E416),(Input!$G$169*(1+rvanilla)^0.5)-SUM($G416:H416),(Input!$G$169*(1+rvanilla)^0.5)/A27stdlife))</f>
        <v>0</v>
      </c>
      <c r="J416" s="164">
        <f>IF(A27stdlife="n/a","n/a",IF(J$3&gt;(A27stdlife+$E416),(Input!$G$169*(1+rvanilla)^0.5)-SUM($G416:I416),(Input!$G$169*(1+rvanilla)^0.5)/A27stdlife))</f>
        <v>0</v>
      </c>
      <c r="K416" s="164">
        <f>IF(A27stdlife="n/a","n/a",IF(K$3&gt;(A27stdlife+$E416),(Input!$G$169*(1+rvanilla)^0.5)-SUM($G416:J416),(Input!$G$169*(1+rvanilla)^0.5)/A27stdlife))</f>
        <v>0</v>
      </c>
      <c r="L416" s="164">
        <f>IF(A27stdlife="n/a","n/a",IF(L$3&gt;(A27stdlife+$E416),(Input!$G$169*(1+rvanilla)^0.5)-SUM($G416:K416),(Input!$G$169*(1+rvanilla)^0.5)/A27stdlife))</f>
        <v>0</v>
      </c>
      <c r="M416" s="164">
        <f>IF(A27stdlife="n/a","n/a",IF(M$3&gt;(A27stdlife+$E416),(Input!$G$169*(1+rvanilla)^0.5)-SUM($G416:L416),(Input!$G$169*(1+rvanilla)^0.5)/A27stdlife))</f>
        <v>0</v>
      </c>
      <c r="N416" s="164">
        <f>IF(A27stdlife="n/a","n/a",IF(N$3&gt;(A27stdlife+$E416),(Input!$G$169*(1+rvanilla)^0.5)-SUM($G416:M416),(Input!$G$169*(1+rvanilla)^0.5)/A27stdlife))</f>
        <v>0</v>
      </c>
      <c r="O416" s="164">
        <f>IF(A27stdlife="n/a","n/a",IF(O$3&gt;(A27stdlife+$E416),(Input!$G$169*(1+rvanilla)^0.5)-SUM($G416:N416),(Input!$G$169*(1+rvanilla)^0.5)/A27stdlife))</f>
        <v>0</v>
      </c>
      <c r="P416" s="164">
        <f>IF(A27stdlife="n/a","n/a",IF(P$3&gt;(A27stdlife+$E416),(Input!$G$169*(1+rvanilla)^0.5)-SUM($G416:O416),(Input!$G$169*(1+rvanilla)^0.5)/A27stdlife))</f>
        <v>0</v>
      </c>
      <c r="Q416" s="164">
        <f>IF(A27stdlife="n/a","n/a",IF(Q$3&gt;(A27stdlife+$E416),(Input!$G$169*(1+rvanilla)^0.5)-SUM($G416:P416),(Input!$G$169*(1+rvanilla)^0.5)/A27stdlife))</f>
        <v>0</v>
      </c>
      <c r="R416" s="164">
        <f>IF(A27stdlife="n/a","n/a",IF(R$3&gt;(A27stdlife+$E416),(Input!$G$169*(1+rvanilla)^0.5)-SUM($G416:Q416),(Input!$G$169*(1+rvanilla)^0.5)/A27stdlife))</f>
        <v>0</v>
      </c>
      <c r="S416" s="164">
        <f>IF(A27stdlife="n/a","n/a",IF(S$3&gt;(A27stdlife+$E416),(Input!$G$169*(1+rvanilla)^0.5)-SUM($G416:R416),(Input!$G$169*(1+rvanilla)^0.5)/A27stdlife))</f>
        <v>0</v>
      </c>
      <c r="T416" s="164">
        <f>IF(A27stdlife="n/a","n/a",IF(T$3&gt;(A27stdlife+$E416),(Input!$G$169*(1+rvanilla)^0.5)-SUM($G416:S416),(Input!$G$169*(1+rvanilla)^0.5)/A27stdlife))</f>
        <v>0</v>
      </c>
      <c r="U416" s="164">
        <f>IF(A27stdlife="n/a","n/a",IF(U$3&gt;(A27stdlife+$E416),(Input!$G$169*(1+rvanilla)^0.5)-SUM($G416:T416),(Input!$G$169*(1+rvanilla)^0.5)/A27stdlife))</f>
        <v>0</v>
      </c>
      <c r="V416" s="164">
        <f>IF(A27stdlife="n/a","n/a",IF(V$3&gt;(A27stdlife+$E416),(Input!$G$169*(1+rvanilla)^0.5)-SUM($G416:U416),(Input!$G$169*(1+rvanilla)^0.5)/A27stdlife))</f>
        <v>0</v>
      </c>
      <c r="W416" s="164">
        <f>IF(A27stdlife="n/a","n/a",IF(W$3&gt;(A27stdlife+$E416),(Input!$G$169*(1+rvanilla)^0.5)-SUM($G416:V416),(Input!$G$169*(1+rvanilla)^0.5)/A27stdlife))</f>
        <v>0</v>
      </c>
      <c r="X416" s="164">
        <f>IF(A27stdlife="n/a","n/a",IF(X$3&gt;(A27stdlife+$E416),(Input!$G$169*(1+rvanilla)^0.5)-SUM($G416:W416),(Input!$G$169*(1+rvanilla)^0.5)/A27stdlife))</f>
        <v>0</v>
      </c>
      <c r="Y416" s="164">
        <f>IF(A27stdlife="n/a","n/a",IF(Y$3&gt;(A27stdlife+$E416),(Input!$G$169*(1+rvanilla)^0.5)-SUM($G416:X416),(Input!$G$169*(1+rvanilla)^0.5)/A27stdlife))</f>
        <v>0</v>
      </c>
      <c r="Z416" s="164">
        <f>IF(A27stdlife="n/a","n/a",IF(Z$3&gt;(A27stdlife+$E416),(Input!$G$169*(1+rvanilla)^0.5)-SUM($G416:Y416),(Input!$G$169*(1+rvanilla)^0.5)/A27stdlife))</f>
        <v>0</v>
      </c>
      <c r="AA416" s="164">
        <f>IF(A27stdlife="n/a","n/a",IF(AA$3&gt;(A27stdlife+$E416),(Input!$G$169*(1+rvanilla)^0.5)-SUM($G416:Z416),(Input!$G$169*(1+rvanilla)^0.5)/A27stdlife))</f>
        <v>0</v>
      </c>
      <c r="AB416" s="164">
        <f>IF(A27stdlife="n/a","n/a",IF(AB$3&gt;(A27stdlife+$E416),(Input!$G$169*(1+rvanilla)^0.5)-SUM($G416:AA416),(Input!$G$169*(1+rvanilla)^0.5)/A27stdlife))</f>
        <v>0</v>
      </c>
      <c r="AC416" s="164">
        <f>IF(A27stdlife="n/a","n/a",IF(AC$3&gt;(A27stdlife+$E416),(Input!$G$169*(1+rvanilla)^0.5)-SUM($G416:AB416),(Input!$G$169*(1+rvanilla)^0.5)/A27stdlife))</f>
        <v>0</v>
      </c>
      <c r="AD416" s="164">
        <f>IF(A27stdlife="n/a","n/a",IF(AD$3&gt;(A27stdlife+$E416),(Input!$G$169*(1+rvanilla)^0.5)-SUM($G416:AC416),(Input!$G$169*(1+rvanilla)^0.5)/A27stdlife))</f>
        <v>0</v>
      </c>
      <c r="AE416" s="164">
        <f>IF(A27stdlife="n/a","n/a",IF(AE$3&gt;(A27stdlife+$E416),(Input!$G$169*(1+rvanilla)^0.5)-SUM($G416:AD416),(Input!$G$169*(1+rvanilla)^0.5)/A27stdlife))</f>
        <v>0</v>
      </c>
      <c r="AF416" s="164">
        <f>IF(A27stdlife="n/a","n/a",IF(AF$3&gt;(A27stdlife+$E416),(Input!$G$169*(1+rvanilla)^0.5)-SUM($G416:AE416),(Input!$G$169*(1+rvanilla)^0.5)/A27stdlife))</f>
        <v>0</v>
      </c>
      <c r="AG416" s="164">
        <f>IF(A27stdlife="n/a","n/a",IF(AG$3&gt;(A27stdlife+$E416),(Input!$G$169*(1+rvanilla)^0.5)-SUM($G416:AF416),(Input!$G$169*(1+rvanilla)^0.5)/A27stdlife))</f>
        <v>0</v>
      </c>
      <c r="AH416" s="164">
        <f>IF(A27stdlife="n/a","n/a",IF(AH$3&gt;(A27stdlife+$E416),(Input!$G$169*(1+rvanilla)^0.5)-SUM($G416:AG416),(Input!$G$169*(1+rvanilla)^0.5)/A27stdlife))</f>
        <v>0</v>
      </c>
      <c r="AI416" s="164">
        <f>IF(A27stdlife="n/a","n/a",IF(AI$3&gt;(A27stdlife+$E416),(Input!$G$169*(1+rvanilla)^0.5)-SUM($G416:AH416),(Input!$G$169*(1+rvanilla)^0.5)/A27stdlife))</f>
        <v>0</v>
      </c>
      <c r="AJ416" s="164">
        <f>IF(A27stdlife="n/a","n/a",IF(AJ$3&gt;(A27stdlife+$E416),(Input!$G$169*(1+rvanilla)^0.5)-SUM($G416:AI416),(Input!$G$169*(1+rvanilla)^0.5)/A27stdlife))</f>
        <v>0</v>
      </c>
      <c r="AK416" s="164">
        <f>IF(A27stdlife="n/a","n/a",IF(AK$3&gt;(A27stdlife+$E416),(Input!$G$169*(1+rvanilla)^0.5)-SUM($G416:AJ416),(Input!$G$169*(1+rvanilla)^0.5)/A27stdlife))</f>
        <v>0</v>
      </c>
      <c r="AL416" s="164">
        <f>IF(A27stdlife="n/a","n/a",IF(AL$3&gt;(A27stdlife+$E416),(Input!$G$169*(1+rvanilla)^0.5)-SUM($G416:AK416),(Input!$G$169*(1+rvanilla)^0.5)/A27stdlife))</f>
        <v>0</v>
      </c>
      <c r="AM416" s="164">
        <f>IF(A27stdlife="n/a","n/a",IF(AM$3&gt;(A27stdlife+$E416),(Input!$G$169*(1+rvanilla)^0.5)-SUM($G416:AL416),(Input!$G$169*(1+rvanilla)^0.5)/A27stdlife))</f>
        <v>0</v>
      </c>
      <c r="AN416" s="164">
        <f>IF(A27stdlife="n/a","n/a",IF(AN$3&gt;(A27stdlife+$E416),(Input!$G$169*(1+rvanilla)^0.5)-SUM($G416:AM416),(Input!$G$169*(1+rvanilla)^0.5)/A27stdlife))</f>
        <v>0</v>
      </c>
      <c r="AO416" s="164">
        <f>IF(A27stdlife="n/a","n/a",IF(AO$3&gt;(A27stdlife+$E416),(Input!$G$169*(1+rvanilla)^0.5)-SUM($G416:AN416),(Input!$G$169*(1+rvanilla)^0.5)/A27stdlife))</f>
        <v>0</v>
      </c>
      <c r="AP416" s="164">
        <f>IF(A27stdlife="n/a","n/a",IF(AP$3&gt;(A27stdlife+$E416),(Input!$G$169*(1+rvanilla)^0.5)-SUM($G416:AO416),(Input!$G$169*(1+rvanilla)^0.5)/A27stdlife))</f>
        <v>0</v>
      </c>
      <c r="AQ416" s="164">
        <f>IF(A27stdlife="n/a","n/a",IF(AQ$3&gt;(A27stdlife+$E416),(Input!$G$169*(1+rvanilla)^0.5)-SUM($G416:AP416),(Input!$G$169*(1+rvanilla)^0.5)/A27stdlife))</f>
        <v>0</v>
      </c>
      <c r="AR416" s="164">
        <f>IF(A27stdlife="n/a","n/a",IF(AR$3&gt;(A27stdlife+$E416),(Input!$G$169*(1+rvanilla)^0.5)-SUM($G416:AQ416),(Input!$G$169*(1+rvanilla)^0.5)/A27stdlife))</f>
        <v>0</v>
      </c>
      <c r="AS416" s="164">
        <f>IF(A27stdlife="n/a","n/a",IF(AS$3&gt;(A27stdlife+$E416),(Input!$G$169*(1+rvanilla)^0.5)-SUM($G416:AR416),(Input!$G$169*(1+rvanilla)^0.5)/A27stdlife))</f>
        <v>0</v>
      </c>
      <c r="AT416" s="164">
        <f>IF(A27stdlife="n/a","n/a",IF(AT$3&gt;(A27stdlife+$E416),(Input!$G$169*(1+rvanilla)^0.5)-SUM($G416:AS416),(Input!$G$169*(1+rvanilla)^0.5)/A27stdlife))</f>
        <v>0</v>
      </c>
      <c r="AU416" s="164">
        <f>IF(A27stdlife="n/a","n/a",IF(AU$3&gt;(A27stdlife+$E416),(Input!$G$169*(1+rvanilla)^0.5)-SUM($G416:AT416),(Input!$G$169*(1+rvanilla)^0.5)/A27stdlife))</f>
        <v>0</v>
      </c>
      <c r="AV416" s="164">
        <f>IF(A27stdlife="n/a","n/a",IF(AV$3&gt;(A27stdlife+$E416),(Input!$G$169*(1+rvanilla)^0.5)-SUM($G416:AU416),(Input!$G$169*(1+rvanilla)^0.5)/A27stdlife))</f>
        <v>0</v>
      </c>
      <c r="AW416" s="164">
        <f>IF(A27stdlife="n/a","n/a",IF(AW$3&gt;(A27stdlife+$E416),(Input!$G$169*(1+rvanilla)^0.5)-SUM($G416:AV416),(Input!$G$169*(1+rvanilla)^0.5)/A27stdlife))</f>
        <v>0</v>
      </c>
      <c r="AX416" s="164">
        <f>IF(A27stdlife="n/a","n/a",IF(AX$3&gt;(A27stdlife+$E416),(Input!$G$169*(1+rvanilla)^0.5)-SUM($G416:AW416),(Input!$G$169*(1+rvanilla)^0.5)/A27stdlife))</f>
        <v>0</v>
      </c>
      <c r="AY416" s="164">
        <f>IF(A27stdlife="n/a","n/a",IF(AY$3&gt;(A27stdlife+$E416),(Input!$G$169*(1+rvanilla)^0.5)-SUM($G416:AX416),(Input!$G$169*(1+rvanilla)^0.5)/A27stdlife))</f>
        <v>0</v>
      </c>
      <c r="AZ416" s="164">
        <f>IF(A27stdlife="n/a","n/a",IF(AZ$3&gt;(A27stdlife+$E416),(Input!$G$169*(1+rvanilla)^0.5)-SUM($G416:AY416),(Input!$G$169*(1+rvanilla)^0.5)/A27stdlife))</f>
        <v>0</v>
      </c>
      <c r="BA416" s="164">
        <f>IF(A27stdlife="n/a","n/a",IF(BA$3&gt;(A27stdlife+$E416),(Input!$G$169*(1+rvanilla)^0.5)-SUM($G416:AZ416),(Input!$G$169*(1+rvanilla)^0.5)/A27stdlife))</f>
        <v>0</v>
      </c>
      <c r="BB416" s="164">
        <f>IF(A27stdlife="n/a","n/a",IF(BB$3&gt;(A27stdlife+$E416),(Input!$G$169*(1+rvanilla)^0.5)-SUM($G416:BA416),(Input!$G$169*(1+rvanilla)^0.5)/A27stdlife))</f>
        <v>0</v>
      </c>
      <c r="BC416" s="164">
        <f>IF(A27stdlife="n/a","n/a",IF(BC$3&gt;(A27stdlife+$E416),(Input!$G$169*(1+rvanilla)^0.5)-SUM($G416:BB416),(Input!$G$169*(1+rvanilla)^0.5)/A27stdlife))</f>
        <v>0</v>
      </c>
      <c r="BD416" s="164">
        <f>IF(A27stdlife="n/a","n/a",IF(BD$3&gt;(A27stdlife+$E416),(Input!$G$169*(1+rvanilla)^0.5)-SUM($G416:BC416),(Input!$G$169*(1+rvanilla)^0.5)/A27stdlife))</f>
        <v>0</v>
      </c>
      <c r="BE416" s="164">
        <f>IF(A27stdlife="n/a","n/a",IF(BE$3&gt;(A27stdlife+$E416),(Input!$G$169*(1+rvanilla)^0.5)-SUM($G416:BD416),(Input!$G$169*(1+rvanilla)^0.5)/A27stdlife))</f>
        <v>0</v>
      </c>
      <c r="BF416" s="164">
        <f>IF(A27stdlife="n/a","n/a",IF(BF$3&gt;(A27stdlife+$E416),(Input!$G$169*(1+rvanilla)^0.5)-SUM($G416:BE416),(Input!$G$169*(1+rvanilla)^0.5)/A27stdlife))</f>
        <v>0</v>
      </c>
      <c r="BG416" s="164">
        <f>IF(A27stdlife="n/a","n/a",IF(BG$3&gt;(A27stdlife+$E416),(Input!$G$169*(1+rvanilla)^0.5)-SUM($G416:BF416),(Input!$G$169*(1+rvanilla)^0.5)/A27stdlife))</f>
        <v>0</v>
      </c>
      <c r="BH416" s="164">
        <f>IF(A27stdlife="n/a","n/a",IF(BH$3&gt;(A27stdlife+$E416),(Input!$G$169*(1+rvanilla)^0.5)-SUM($G416:BG416),(Input!$G$169*(1+rvanilla)^0.5)/A27stdlife))</f>
        <v>0</v>
      </c>
      <c r="BI416" s="164">
        <f>IF(A27stdlife="n/a","n/a",IF(BI$3&gt;(A27stdlife+$E416),(Input!$G$169*(1+rvanilla)^0.5)-SUM($G416:BH416),(Input!$G$169*(1+rvanilla)^0.5)/A27stdlife))</f>
        <v>0</v>
      </c>
      <c r="BJ416" s="18"/>
      <c r="BK416" s="18"/>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idden="1" outlineLevel="2">
      <c r="A417" s="18"/>
      <c r="B417" s="18"/>
      <c r="C417" s="36"/>
      <c r="D417" s="479"/>
      <c r="E417" s="283">
        <v>2</v>
      </c>
      <c r="F417" s="38"/>
      <c r="G417" s="391"/>
      <c r="H417" s="307"/>
      <c r="I417" s="164">
        <f>IF(A27stdlife="n/a","n/a",IF(I$3&gt;(A27stdlife+$E417),(Input!$H$169*(1+rvanilla)^0.5)-SUM($H417:H417),(Input!$H$169*(1+rvanilla)^0.5)/A27stdlife))</f>
        <v>0</v>
      </c>
      <c r="J417" s="164">
        <f>IF(A27stdlife="n/a","n/a",IF(J$3&gt;(A27stdlife+$E417),(Input!$H$169*(1+rvanilla)^0.5)-SUM($H417:I417),(Input!$H$169*(1+rvanilla)^0.5)/A27stdlife))</f>
        <v>0</v>
      </c>
      <c r="K417" s="164">
        <f>IF(A27stdlife="n/a","n/a",IF(K$3&gt;(A27stdlife+$E417),(Input!$H$169*(1+rvanilla)^0.5)-SUM($H417:J417),(Input!$H$169*(1+rvanilla)^0.5)/A27stdlife))</f>
        <v>0</v>
      </c>
      <c r="L417" s="164">
        <f>IF(A27stdlife="n/a","n/a",IF(L$3&gt;(A27stdlife+$E417),(Input!$H$169*(1+rvanilla)^0.5)-SUM($H417:K417),(Input!$H$169*(1+rvanilla)^0.5)/A27stdlife))</f>
        <v>0</v>
      </c>
      <c r="M417" s="164">
        <f>IF(A27stdlife="n/a","n/a",IF(M$3&gt;(A27stdlife+$E417),(Input!$H$169*(1+rvanilla)^0.5)-SUM($H417:L417),(Input!$H$169*(1+rvanilla)^0.5)/A27stdlife))</f>
        <v>0</v>
      </c>
      <c r="N417" s="164">
        <f>IF(A27stdlife="n/a","n/a",IF(N$3&gt;(A27stdlife+$E417),(Input!$H$169*(1+rvanilla)^0.5)-SUM($H417:M417),(Input!$H$169*(1+rvanilla)^0.5)/A27stdlife))</f>
        <v>0</v>
      </c>
      <c r="O417" s="164">
        <f>IF(A27stdlife="n/a","n/a",IF(O$3&gt;(A27stdlife+$E417),(Input!$H$169*(1+rvanilla)^0.5)-SUM($H417:N417),(Input!$H$169*(1+rvanilla)^0.5)/A27stdlife))</f>
        <v>0</v>
      </c>
      <c r="P417" s="164">
        <f>IF(A27stdlife="n/a","n/a",IF(P$3&gt;(A27stdlife+$E417),(Input!$H$169*(1+rvanilla)^0.5)-SUM($H417:O417),(Input!$H$169*(1+rvanilla)^0.5)/A27stdlife))</f>
        <v>0</v>
      </c>
      <c r="Q417" s="164">
        <f>IF(A27stdlife="n/a","n/a",IF(Q$3&gt;(A27stdlife+$E417),(Input!$H$169*(1+rvanilla)^0.5)-SUM($H417:P417),(Input!$H$169*(1+rvanilla)^0.5)/A27stdlife))</f>
        <v>0</v>
      </c>
      <c r="R417" s="164">
        <f>IF(A27stdlife="n/a","n/a",IF(R$3&gt;(A27stdlife+$E417),(Input!$H$169*(1+rvanilla)^0.5)-SUM($H417:Q417),(Input!$H$169*(1+rvanilla)^0.5)/A27stdlife))</f>
        <v>0</v>
      </c>
      <c r="S417" s="164">
        <f>IF(A27stdlife="n/a","n/a",IF(S$3&gt;(A27stdlife+$E417),(Input!$H$169*(1+rvanilla)^0.5)-SUM($H417:R417),(Input!$H$169*(1+rvanilla)^0.5)/A27stdlife))</f>
        <v>0</v>
      </c>
      <c r="T417" s="164">
        <f>IF(A27stdlife="n/a","n/a",IF(T$3&gt;(A27stdlife+$E417),(Input!$H$169*(1+rvanilla)^0.5)-SUM($H417:S417),(Input!$H$169*(1+rvanilla)^0.5)/A27stdlife))</f>
        <v>0</v>
      </c>
      <c r="U417" s="164">
        <f>IF(A27stdlife="n/a","n/a",IF(U$3&gt;(A27stdlife+$E417),(Input!$H$169*(1+rvanilla)^0.5)-SUM($H417:T417),(Input!$H$169*(1+rvanilla)^0.5)/A27stdlife))</f>
        <v>0</v>
      </c>
      <c r="V417" s="164">
        <f>IF(A27stdlife="n/a","n/a",IF(V$3&gt;(A27stdlife+$E417),(Input!$H$169*(1+rvanilla)^0.5)-SUM($H417:U417),(Input!$H$169*(1+rvanilla)^0.5)/A27stdlife))</f>
        <v>0</v>
      </c>
      <c r="W417" s="164">
        <f>IF(A27stdlife="n/a","n/a",IF(W$3&gt;(A27stdlife+$E417),(Input!$H$169*(1+rvanilla)^0.5)-SUM($H417:V417),(Input!$H$169*(1+rvanilla)^0.5)/A27stdlife))</f>
        <v>0</v>
      </c>
      <c r="X417" s="164">
        <f>IF(A27stdlife="n/a","n/a",IF(X$3&gt;(A27stdlife+$E417),(Input!$H$169*(1+rvanilla)^0.5)-SUM($H417:W417),(Input!$H$169*(1+rvanilla)^0.5)/A27stdlife))</f>
        <v>0</v>
      </c>
      <c r="Y417" s="164">
        <f>IF(A27stdlife="n/a","n/a",IF(Y$3&gt;(A27stdlife+$E417),(Input!$H$169*(1+rvanilla)^0.5)-SUM($H417:X417),(Input!$H$169*(1+rvanilla)^0.5)/A27stdlife))</f>
        <v>0</v>
      </c>
      <c r="Z417" s="164">
        <f>IF(A27stdlife="n/a","n/a",IF(Z$3&gt;(A27stdlife+$E417),(Input!$H$169*(1+rvanilla)^0.5)-SUM($H417:Y417),(Input!$H$169*(1+rvanilla)^0.5)/A27stdlife))</f>
        <v>0</v>
      </c>
      <c r="AA417" s="164">
        <f>IF(A27stdlife="n/a","n/a",IF(AA$3&gt;(A27stdlife+$E417),(Input!$H$169*(1+rvanilla)^0.5)-SUM($H417:Z417),(Input!$H$169*(1+rvanilla)^0.5)/A27stdlife))</f>
        <v>0</v>
      </c>
      <c r="AB417" s="164">
        <f>IF(A27stdlife="n/a","n/a",IF(AB$3&gt;(A27stdlife+$E417),(Input!$H$169*(1+rvanilla)^0.5)-SUM($H417:AA417),(Input!$H$169*(1+rvanilla)^0.5)/A27stdlife))</f>
        <v>0</v>
      </c>
      <c r="AC417" s="164">
        <f>IF(A27stdlife="n/a","n/a",IF(AC$3&gt;(A27stdlife+$E417),(Input!$H$169*(1+rvanilla)^0.5)-SUM($H417:AB417),(Input!$H$169*(1+rvanilla)^0.5)/A27stdlife))</f>
        <v>0</v>
      </c>
      <c r="AD417" s="164">
        <f>IF(A27stdlife="n/a","n/a",IF(AD$3&gt;(A27stdlife+$E417),(Input!$H$169*(1+rvanilla)^0.5)-SUM($H417:AC417),(Input!$H$169*(1+rvanilla)^0.5)/A27stdlife))</f>
        <v>0</v>
      </c>
      <c r="AE417" s="164">
        <f>IF(A27stdlife="n/a","n/a",IF(AE$3&gt;(A27stdlife+$E417),(Input!$H$169*(1+rvanilla)^0.5)-SUM($H417:AD417),(Input!$H$169*(1+rvanilla)^0.5)/A27stdlife))</f>
        <v>0</v>
      </c>
      <c r="AF417" s="164">
        <f>IF(A27stdlife="n/a","n/a",IF(AF$3&gt;(A27stdlife+$E417),(Input!$H$169*(1+rvanilla)^0.5)-SUM($H417:AE417),(Input!$H$169*(1+rvanilla)^0.5)/A27stdlife))</f>
        <v>0</v>
      </c>
      <c r="AG417" s="164">
        <f>IF(A27stdlife="n/a","n/a",IF(AG$3&gt;(A27stdlife+$E417),(Input!$H$169*(1+rvanilla)^0.5)-SUM($H417:AF417),(Input!$H$169*(1+rvanilla)^0.5)/A27stdlife))</f>
        <v>0</v>
      </c>
      <c r="AH417" s="164">
        <f>IF(A27stdlife="n/a","n/a",IF(AH$3&gt;(A27stdlife+$E417),(Input!$H$169*(1+rvanilla)^0.5)-SUM($H417:AG417),(Input!$H$169*(1+rvanilla)^0.5)/A27stdlife))</f>
        <v>0</v>
      </c>
      <c r="AI417" s="164">
        <f>IF(A27stdlife="n/a","n/a",IF(AI$3&gt;(A27stdlife+$E417),(Input!$H$169*(1+rvanilla)^0.5)-SUM($H417:AH417),(Input!$H$169*(1+rvanilla)^0.5)/A27stdlife))</f>
        <v>0</v>
      </c>
      <c r="AJ417" s="164">
        <f>IF(A27stdlife="n/a","n/a",IF(AJ$3&gt;(A27stdlife+$E417),(Input!$H$169*(1+rvanilla)^0.5)-SUM($H417:AI417),(Input!$H$169*(1+rvanilla)^0.5)/A27stdlife))</f>
        <v>0</v>
      </c>
      <c r="AK417" s="164">
        <f>IF(A27stdlife="n/a","n/a",IF(AK$3&gt;(A27stdlife+$E417),(Input!$H$169*(1+rvanilla)^0.5)-SUM($H417:AJ417),(Input!$H$169*(1+rvanilla)^0.5)/A27stdlife))</f>
        <v>0</v>
      </c>
      <c r="AL417" s="164">
        <f>IF(A27stdlife="n/a","n/a",IF(AL$3&gt;(A27stdlife+$E417),(Input!$H$169*(1+rvanilla)^0.5)-SUM($H417:AK417),(Input!$H$169*(1+rvanilla)^0.5)/A27stdlife))</f>
        <v>0</v>
      </c>
      <c r="AM417" s="164">
        <f>IF(A27stdlife="n/a","n/a",IF(AM$3&gt;(A27stdlife+$E417),(Input!$H$169*(1+rvanilla)^0.5)-SUM($H417:AL417),(Input!$H$169*(1+rvanilla)^0.5)/A27stdlife))</f>
        <v>0</v>
      </c>
      <c r="AN417" s="164">
        <f>IF(A27stdlife="n/a","n/a",IF(AN$3&gt;(A27stdlife+$E417),(Input!$H$169*(1+rvanilla)^0.5)-SUM($H417:AM417),(Input!$H$169*(1+rvanilla)^0.5)/A27stdlife))</f>
        <v>0</v>
      </c>
      <c r="AO417" s="164">
        <f>IF(A27stdlife="n/a","n/a",IF(AO$3&gt;(A27stdlife+$E417),(Input!$H$169*(1+rvanilla)^0.5)-SUM($H417:AN417),(Input!$H$169*(1+rvanilla)^0.5)/A27stdlife))</f>
        <v>0</v>
      </c>
      <c r="AP417" s="164">
        <f>IF(A27stdlife="n/a","n/a",IF(AP$3&gt;(A27stdlife+$E417),(Input!$H$169*(1+rvanilla)^0.5)-SUM($H417:AO417),(Input!$H$169*(1+rvanilla)^0.5)/A27stdlife))</f>
        <v>0</v>
      </c>
      <c r="AQ417" s="164">
        <f>IF(A27stdlife="n/a","n/a",IF(AQ$3&gt;(A27stdlife+$E417),(Input!$H$169*(1+rvanilla)^0.5)-SUM($H417:AP417),(Input!$H$169*(1+rvanilla)^0.5)/A27stdlife))</f>
        <v>0</v>
      </c>
      <c r="AR417" s="164">
        <f>IF(A27stdlife="n/a","n/a",IF(AR$3&gt;(A27stdlife+$E417),(Input!$H$169*(1+rvanilla)^0.5)-SUM($H417:AQ417),(Input!$H$169*(1+rvanilla)^0.5)/A27stdlife))</f>
        <v>0</v>
      </c>
      <c r="AS417" s="164">
        <f>IF(A27stdlife="n/a","n/a",IF(AS$3&gt;(A27stdlife+$E417),(Input!$H$169*(1+rvanilla)^0.5)-SUM($H417:AR417),(Input!$H$169*(1+rvanilla)^0.5)/A27stdlife))</f>
        <v>0</v>
      </c>
      <c r="AT417" s="164">
        <f>IF(A27stdlife="n/a","n/a",IF(AT$3&gt;(A27stdlife+$E417),(Input!$H$169*(1+rvanilla)^0.5)-SUM($H417:AS417),(Input!$H$169*(1+rvanilla)^0.5)/A27stdlife))</f>
        <v>0</v>
      </c>
      <c r="AU417" s="164">
        <f>IF(A27stdlife="n/a","n/a",IF(AU$3&gt;(A27stdlife+$E417),(Input!$H$169*(1+rvanilla)^0.5)-SUM($H417:AT417),(Input!$H$169*(1+rvanilla)^0.5)/A27stdlife))</f>
        <v>0</v>
      </c>
      <c r="AV417" s="164">
        <f>IF(A27stdlife="n/a","n/a",IF(AV$3&gt;(A27stdlife+$E417),(Input!$H$169*(1+rvanilla)^0.5)-SUM($H417:AU417),(Input!$H$169*(1+rvanilla)^0.5)/A27stdlife))</f>
        <v>0</v>
      </c>
      <c r="AW417" s="164">
        <f>IF(A27stdlife="n/a","n/a",IF(AW$3&gt;(A27stdlife+$E417),(Input!$H$169*(1+rvanilla)^0.5)-SUM($H417:AV417),(Input!$H$169*(1+rvanilla)^0.5)/A27stdlife))</f>
        <v>0</v>
      </c>
      <c r="AX417" s="164">
        <f>IF(A27stdlife="n/a","n/a",IF(AX$3&gt;(A27stdlife+$E417),(Input!$H$169*(1+rvanilla)^0.5)-SUM($H417:AW417),(Input!$H$169*(1+rvanilla)^0.5)/A27stdlife))</f>
        <v>0</v>
      </c>
      <c r="AY417" s="164">
        <f>IF(A27stdlife="n/a","n/a",IF(AY$3&gt;(A27stdlife+$E417),(Input!$H$169*(1+rvanilla)^0.5)-SUM($H417:AX417),(Input!$H$169*(1+rvanilla)^0.5)/A27stdlife))</f>
        <v>0</v>
      </c>
      <c r="AZ417" s="164">
        <f>IF(A27stdlife="n/a","n/a",IF(AZ$3&gt;(A27stdlife+$E417),(Input!$H$169*(1+rvanilla)^0.5)-SUM($H417:AY417),(Input!$H$169*(1+rvanilla)^0.5)/A27stdlife))</f>
        <v>0</v>
      </c>
      <c r="BA417" s="164">
        <f>IF(A27stdlife="n/a","n/a",IF(BA$3&gt;(A27stdlife+$E417),(Input!$H$169*(1+rvanilla)^0.5)-SUM($H417:AZ417),(Input!$H$169*(1+rvanilla)^0.5)/A27stdlife))</f>
        <v>0</v>
      </c>
      <c r="BB417" s="164">
        <f>IF(A27stdlife="n/a","n/a",IF(BB$3&gt;(A27stdlife+$E417),(Input!$H$169*(1+rvanilla)^0.5)-SUM($H417:BA417),(Input!$H$169*(1+rvanilla)^0.5)/A27stdlife))</f>
        <v>0</v>
      </c>
      <c r="BC417" s="164">
        <f>IF(A27stdlife="n/a","n/a",IF(BC$3&gt;(A27stdlife+$E417),(Input!$H$169*(1+rvanilla)^0.5)-SUM($H417:BB417),(Input!$H$169*(1+rvanilla)^0.5)/A27stdlife))</f>
        <v>0</v>
      </c>
      <c r="BD417" s="164">
        <f>IF(A27stdlife="n/a","n/a",IF(BD$3&gt;(A27stdlife+$E417),(Input!$H$169*(1+rvanilla)^0.5)-SUM($H417:BC417),(Input!$H$169*(1+rvanilla)^0.5)/A27stdlife))</f>
        <v>0</v>
      </c>
      <c r="BE417" s="164">
        <f>IF(A27stdlife="n/a","n/a",IF(BE$3&gt;(A27stdlife+$E417),(Input!$H$169*(1+rvanilla)^0.5)-SUM($H417:BD417),(Input!$H$169*(1+rvanilla)^0.5)/A27stdlife))</f>
        <v>0</v>
      </c>
      <c r="BF417" s="164">
        <f>IF(A27stdlife="n/a","n/a",IF(BF$3&gt;(A27stdlife+$E417),(Input!$H$169*(1+rvanilla)^0.5)-SUM($H417:BE417),(Input!$H$169*(1+rvanilla)^0.5)/A27stdlife))</f>
        <v>0</v>
      </c>
      <c r="BG417" s="164">
        <f>IF(A27stdlife="n/a","n/a",IF(BG$3&gt;(A27stdlife+$E417),(Input!$H$169*(1+rvanilla)^0.5)-SUM($H417:BF417),(Input!$H$169*(1+rvanilla)^0.5)/A27stdlife))</f>
        <v>0</v>
      </c>
      <c r="BH417" s="164">
        <f>IF(A27stdlife="n/a","n/a",IF(BH$3&gt;(A27stdlife+$E417),(Input!$H$169*(1+rvanilla)^0.5)-SUM($H417:BG417),(Input!$H$169*(1+rvanilla)^0.5)/A27stdlife))</f>
        <v>0</v>
      </c>
      <c r="BI417" s="164">
        <f>IF(A27stdlife="n/a","n/a",IF(BI$3&gt;(A27stdlife+$E417),(Input!$H$169*(1+rvanilla)^0.5)-SUM($H417:BH417),(Input!$H$169*(1+rvanilla)^0.5)/A27stdlife))</f>
        <v>0</v>
      </c>
      <c r="BJ417" s="18"/>
      <c r="BK417" s="18"/>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idden="1" outlineLevel="2">
      <c r="A418" s="18"/>
      <c r="B418" s="18"/>
      <c r="C418" s="36"/>
      <c r="D418" s="479"/>
      <c r="E418" s="283">
        <v>3</v>
      </c>
      <c r="F418" s="38"/>
      <c r="G418" s="391"/>
      <c r="H418" s="308"/>
      <c r="I418" s="307"/>
      <c r="J418" s="164">
        <f>IF(A27stdlife="n/a","n/a",IF(J$3&gt;(A27stdlife+$E418),(Input!$I$169*(1+rvanilla)^0.5)-SUM($I418:I418),(Input!$I$169*(1+rvanilla)^0.5)/A27stdlife))</f>
        <v>0</v>
      </c>
      <c r="K418" s="164">
        <f>IF(A27stdlife="n/a","n/a",IF(K$3&gt;(A27stdlife+$E418),(Input!$I$169*(1+rvanilla)^0.5)-SUM($I418:J418),(Input!$I$169*(1+rvanilla)^0.5)/A27stdlife))</f>
        <v>0</v>
      </c>
      <c r="L418" s="164">
        <f>IF(A27stdlife="n/a","n/a",IF(L$3&gt;(A27stdlife+$E418),(Input!$I$169*(1+rvanilla)^0.5)-SUM($I418:K418),(Input!$I$169*(1+rvanilla)^0.5)/A27stdlife))</f>
        <v>0</v>
      </c>
      <c r="M418" s="164">
        <f>IF(A27stdlife="n/a","n/a",IF(M$3&gt;(A27stdlife+$E418),(Input!$I$169*(1+rvanilla)^0.5)-SUM($I418:L418),(Input!$I$169*(1+rvanilla)^0.5)/A27stdlife))</f>
        <v>0</v>
      </c>
      <c r="N418" s="164">
        <f>IF(A27stdlife="n/a","n/a",IF(N$3&gt;(A27stdlife+$E418),(Input!$I$169*(1+rvanilla)^0.5)-SUM($I418:M418),(Input!$I$169*(1+rvanilla)^0.5)/A27stdlife))</f>
        <v>0</v>
      </c>
      <c r="O418" s="164">
        <f>IF(A27stdlife="n/a","n/a",IF(O$3&gt;(A27stdlife+$E418),(Input!$I$169*(1+rvanilla)^0.5)-SUM($I418:N418),(Input!$I$169*(1+rvanilla)^0.5)/A27stdlife))</f>
        <v>0</v>
      </c>
      <c r="P418" s="164">
        <f>IF(A27stdlife="n/a","n/a",IF(P$3&gt;(A27stdlife+$E418),(Input!$I$169*(1+rvanilla)^0.5)-SUM($I418:O418),(Input!$I$169*(1+rvanilla)^0.5)/A27stdlife))</f>
        <v>0</v>
      </c>
      <c r="Q418" s="164">
        <f>IF(A27stdlife="n/a","n/a",IF(Q$3&gt;(A27stdlife+$E418),(Input!$I$169*(1+rvanilla)^0.5)-SUM($I418:P418),(Input!$I$169*(1+rvanilla)^0.5)/A27stdlife))</f>
        <v>0</v>
      </c>
      <c r="R418" s="164">
        <f>IF(A27stdlife="n/a","n/a",IF(R$3&gt;(A27stdlife+$E418),(Input!$I$169*(1+rvanilla)^0.5)-SUM($I418:Q418),(Input!$I$169*(1+rvanilla)^0.5)/A27stdlife))</f>
        <v>0</v>
      </c>
      <c r="S418" s="164">
        <f>IF(A27stdlife="n/a","n/a",IF(S$3&gt;(A27stdlife+$E418),(Input!$I$169*(1+rvanilla)^0.5)-SUM($I418:R418),(Input!$I$169*(1+rvanilla)^0.5)/A27stdlife))</f>
        <v>0</v>
      </c>
      <c r="T418" s="164">
        <f>IF(A27stdlife="n/a","n/a",IF(T$3&gt;(A27stdlife+$E418),(Input!$I$169*(1+rvanilla)^0.5)-SUM($I418:S418),(Input!$I$169*(1+rvanilla)^0.5)/A27stdlife))</f>
        <v>0</v>
      </c>
      <c r="U418" s="164">
        <f>IF(A27stdlife="n/a","n/a",IF(U$3&gt;(A27stdlife+$E418),(Input!$I$169*(1+rvanilla)^0.5)-SUM($I418:T418),(Input!$I$169*(1+rvanilla)^0.5)/A27stdlife))</f>
        <v>0</v>
      </c>
      <c r="V418" s="164">
        <f>IF(A27stdlife="n/a","n/a",IF(V$3&gt;(A27stdlife+$E418),(Input!$I$169*(1+rvanilla)^0.5)-SUM($I418:U418),(Input!$I$169*(1+rvanilla)^0.5)/A27stdlife))</f>
        <v>0</v>
      </c>
      <c r="W418" s="164">
        <f>IF(A27stdlife="n/a","n/a",IF(W$3&gt;(A27stdlife+$E418),(Input!$I$169*(1+rvanilla)^0.5)-SUM($I418:V418),(Input!$I$169*(1+rvanilla)^0.5)/A27stdlife))</f>
        <v>0</v>
      </c>
      <c r="X418" s="164">
        <f>IF(A27stdlife="n/a","n/a",IF(X$3&gt;(A27stdlife+$E418),(Input!$I$169*(1+rvanilla)^0.5)-SUM($I418:W418),(Input!$I$169*(1+rvanilla)^0.5)/A27stdlife))</f>
        <v>0</v>
      </c>
      <c r="Y418" s="164">
        <f>IF(A27stdlife="n/a","n/a",IF(Y$3&gt;(A27stdlife+$E418),(Input!$I$169*(1+rvanilla)^0.5)-SUM($I418:X418),(Input!$I$169*(1+rvanilla)^0.5)/A27stdlife))</f>
        <v>0</v>
      </c>
      <c r="Z418" s="164">
        <f>IF(A27stdlife="n/a","n/a",IF(Z$3&gt;(A27stdlife+$E418),(Input!$I$169*(1+rvanilla)^0.5)-SUM($I418:Y418),(Input!$I$169*(1+rvanilla)^0.5)/A27stdlife))</f>
        <v>0</v>
      </c>
      <c r="AA418" s="164">
        <f>IF(A27stdlife="n/a","n/a",IF(AA$3&gt;(A27stdlife+$E418),(Input!$I$169*(1+rvanilla)^0.5)-SUM($I418:Z418),(Input!$I$169*(1+rvanilla)^0.5)/A27stdlife))</f>
        <v>0</v>
      </c>
      <c r="AB418" s="164">
        <f>IF(A27stdlife="n/a","n/a",IF(AB$3&gt;(A27stdlife+$E418),(Input!$I$169*(1+rvanilla)^0.5)-SUM($I418:AA418),(Input!$I$169*(1+rvanilla)^0.5)/A27stdlife))</f>
        <v>0</v>
      </c>
      <c r="AC418" s="164">
        <f>IF(A27stdlife="n/a","n/a",IF(AC$3&gt;(A27stdlife+$E418),(Input!$I$169*(1+rvanilla)^0.5)-SUM($I418:AB418),(Input!$I$169*(1+rvanilla)^0.5)/A27stdlife))</f>
        <v>0</v>
      </c>
      <c r="AD418" s="164">
        <f>IF(A27stdlife="n/a","n/a",IF(AD$3&gt;(A27stdlife+$E418),(Input!$I$169*(1+rvanilla)^0.5)-SUM($I418:AC418),(Input!$I$169*(1+rvanilla)^0.5)/A27stdlife))</f>
        <v>0</v>
      </c>
      <c r="AE418" s="164">
        <f>IF(A27stdlife="n/a","n/a",IF(AE$3&gt;(A27stdlife+$E418),(Input!$I$169*(1+rvanilla)^0.5)-SUM($I418:AD418),(Input!$I$169*(1+rvanilla)^0.5)/A27stdlife))</f>
        <v>0</v>
      </c>
      <c r="AF418" s="164">
        <f>IF(A27stdlife="n/a","n/a",IF(AF$3&gt;(A27stdlife+$E418),(Input!$I$169*(1+rvanilla)^0.5)-SUM($I418:AE418),(Input!$I$169*(1+rvanilla)^0.5)/A27stdlife))</f>
        <v>0</v>
      </c>
      <c r="AG418" s="164">
        <f>IF(A27stdlife="n/a","n/a",IF(AG$3&gt;(A27stdlife+$E418),(Input!$I$169*(1+rvanilla)^0.5)-SUM($I418:AF418),(Input!$I$169*(1+rvanilla)^0.5)/A27stdlife))</f>
        <v>0</v>
      </c>
      <c r="AH418" s="164">
        <f>IF(A27stdlife="n/a","n/a",IF(AH$3&gt;(A27stdlife+$E418),(Input!$I$169*(1+rvanilla)^0.5)-SUM($I418:AG418),(Input!$I$169*(1+rvanilla)^0.5)/A27stdlife))</f>
        <v>0</v>
      </c>
      <c r="AI418" s="164">
        <f>IF(A27stdlife="n/a","n/a",IF(AI$3&gt;(A27stdlife+$E418),(Input!$I$169*(1+rvanilla)^0.5)-SUM($I418:AH418),(Input!$I$169*(1+rvanilla)^0.5)/A27stdlife))</f>
        <v>0</v>
      </c>
      <c r="AJ418" s="164">
        <f>IF(A27stdlife="n/a","n/a",IF(AJ$3&gt;(A27stdlife+$E418),(Input!$I$169*(1+rvanilla)^0.5)-SUM($I418:AI418),(Input!$I$169*(1+rvanilla)^0.5)/A27stdlife))</f>
        <v>0</v>
      </c>
      <c r="AK418" s="164">
        <f>IF(A27stdlife="n/a","n/a",IF(AK$3&gt;(A27stdlife+$E418),(Input!$I$169*(1+rvanilla)^0.5)-SUM($I418:AJ418),(Input!$I$169*(1+rvanilla)^0.5)/A27stdlife))</f>
        <v>0</v>
      </c>
      <c r="AL418" s="164">
        <f>IF(A27stdlife="n/a","n/a",IF(AL$3&gt;(A27stdlife+$E418),(Input!$I$169*(1+rvanilla)^0.5)-SUM($I418:AK418),(Input!$I$169*(1+rvanilla)^0.5)/A27stdlife))</f>
        <v>0</v>
      </c>
      <c r="AM418" s="164">
        <f>IF(A27stdlife="n/a","n/a",IF(AM$3&gt;(A27stdlife+$E418),(Input!$I$169*(1+rvanilla)^0.5)-SUM($I418:AL418),(Input!$I$169*(1+rvanilla)^0.5)/A27stdlife))</f>
        <v>0</v>
      </c>
      <c r="AN418" s="164">
        <f>IF(A27stdlife="n/a","n/a",IF(AN$3&gt;(A27stdlife+$E418),(Input!$I$169*(1+rvanilla)^0.5)-SUM($I418:AM418),(Input!$I$169*(1+rvanilla)^0.5)/A27stdlife))</f>
        <v>0</v>
      </c>
      <c r="AO418" s="164">
        <f>IF(A27stdlife="n/a","n/a",IF(AO$3&gt;(A27stdlife+$E418),(Input!$I$169*(1+rvanilla)^0.5)-SUM($I418:AN418),(Input!$I$169*(1+rvanilla)^0.5)/A27stdlife))</f>
        <v>0</v>
      </c>
      <c r="AP418" s="164">
        <f>IF(A27stdlife="n/a","n/a",IF(AP$3&gt;(A27stdlife+$E418),(Input!$I$169*(1+rvanilla)^0.5)-SUM($I418:AO418),(Input!$I$169*(1+rvanilla)^0.5)/A27stdlife))</f>
        <v>0</v>
      </c>
      <c r="AQ418" s="164">
        <f>IF(A27stdlife="n/a","n/a",IF(AQ$3&gt;(A27stdlife+$E418),(Input!$I$169*(1+rvanilla)^0.5)-SUM($I418:AP418),(Input!$I$169*(1+rvanilla)^0.5)/A27stdlife))</f>
        <v>0</v>
      </c>
      <c r="AR418" s="164">
        <f>IF(A27stdlife="n/a","n/a",IF(AR$3&gt;(A27stdlife+$E418),(Input!$I$169*(1+rvanilla)^0.5)-SUM($I418:AQ418),(Input!$I$169*(1+rvanilla)^0.5)/A27stdlife))</f>
        <v>0</v>
      </c>
      <c r="AS418" s="164">
        <f>IF(A27stdlife="n/a","n/a",IF(AS$3&gt;(A27stdlife+$E418),(Input!$I$169*(1+rvanilla)^0.5)-SUM($I418:AR418),(Input!$I$169*(1+rvanilla)^0.5)/A27stdlife))</f>
        <v>0</v>
      </c>
      <c r="AT418" s="164">
        <f>IF(A27stdlife="n/a","n/a",IF(AT$3&gt;(A27stdlife+$E418),(Input!$I$169*(1+rvanilla)^0.5)-SUM($I418:AS418),(Input!$I$169*(1+rvanilla)^0.5)/A27stdlife))</f>
        <v>0</v>
      </c>
      <c r="AU418" s="164">
        <f>IF(A27stdlife="n/a","n/a",IF(AU$3&gt;(A27stdlife+$E418),(Input!$I$169*(1+rvanilla)^0.5)-SUM($I418:AT418),(Input!$I$169*(1+rvanilla)^0.5)/A27stdlife))</f>
        <v>0</v>
      </c>
      <c r="AV418" s="164">
        <f>IF(A27stdlife="n/a","n/a",IF(AV$3&gt;(A27stdlife+$E418),(Input!$I$169*(1+rvanilla)^0.5)-SUM($I418:AU418),(Input!$I$169*(1+rvanilla)^0.5)/A27stdlife))</f>
        <v>0</v>
      </c>
      <c r="AW418" s="164">
        <f>IF(A27stdlife="n/a","n/a",IF(AW$3&gt;(A27stdlife+$E418),(Input!$I$169*(1+rvanilla)^0.5)-SUM($I418:AV418),(Input!$I$169*(1+rvanilla)^0.5)/A27stdlife))</f>
        <v>0</v>
      </c>
      <c r="AX418" s="164">
        <f>IF(A27stdlife="n/a","n/a",IF(AX$3&gt;(A27stdlife+$E418),(Input!$I$169*(1+rvanilla)^0.5)-SUM($I418:AW418),(Input!$I$169*(1+rvanilla)^0.5)/A27stdlife))</f>
        <v>0</v>
      </c>
      <c r="AY418" s="164">
        <f>IF(A27stdlife="n/a","n/a",IF(AY$3&gt;(A27stdlife+$E418),(Input!$I$169*(1+rvanilla)^0.5)-SUM($I418:AX418),(Input!$I$169*(1+rvanilla)^0.5)/A27stdlife))</f>
        <v>0</v>
      </c>
      <c r="AZ418" s="164">
        <f>IF(A27stdlife="n/a","n/a",IF(AZ$3&gt;(A27stdlife+$E418),(Input!$I$169*(1+rvanilla)^0.5)-SUM($I418:AY418),(Input!$I$169*(1+rvanilla)^0.5)/A27stdlife))</f>
        <v>0</v>
      </c>
      <c r="BA418" s="164">
        <f>IF(A27stdlife="n/a","n/a",IF(BA$3&gt;(A27stdlife+$E418),(Input!$I$169*(1+rvanilla)^0.5)-SUM($I418:AZ418),(Input!$I$169*(1+rvanilla)^0.5)/A27stdlife))</f>
        <v>0</v>
      </c>
      <c r="BB418" s="164">
        <f>IF(A27stdlife="n/a","n/a",IF(BB$3&gt;(A27stdlife+$E418),(Input!$I$169*(1+rvanilla)^0.5)-SUM($I418:BA418),(Input!$I$169*(1+rvanilla)^0.5)/A27stdlife))</f>
        <v>0</v>
      </c>
      <c r="BC418" s="164">
        <f>IF(A27stdlife="n/a","n/a",IF(BC$3&gt;(A27stdlife+$E418),(Input!$I$169*(1+rvanilla)^0.5)-SUM($I418:BB418),(Input!$I$169*(1+rvanilla)^0.5)/A27stdlife))</f>
        <v>0</v>
      </c>
      <c r="BD418" s="164">
        <f>IF(A27stdlife="n/a","n/a",IF(BD$3&gt;(A27stdlife+$E418),(Input!$I$169*(1+rvanilla)^0.5)-SUM($I418:BC418),(Input!$I$169*(1+rvanilla)^0.5)/A27stdlife))</f>
        <v>0</v>
      </c>
      <c r="BE418" s="164">
        <f>IF(A27stdlife="n/a","n/a",IF(BE$3&gt;(A27stdlife+$E418),(Input!$I$169*(1+rvanilla)^0.5)-SUM($I418:BD418),(Input!$I$169*(1+rvanilla)^0.5)/A27stdlife))</f>
        <v>0</v>
      </c>
      <c r="BF418" s="164">
        <f>IF(A27stdlife="n/a","n/a",IF(BF$3&gt;(A27stdlife+$E418),(Input!$I$169*(1+rvanilla)^0.5)-SUM($I418:BE418),(Input!$I$169*(1+rvanilla)^0.5)/A27stdlife))</f>
        <v>0</v>
      </c>
      <c r="BG418" s="164">
        <f>IF(A27stdlife="n/a","n/a",IF(BG$3&gt;(A27stdlife+$E418),(Input!$I$169*(1+rvanilla)^0.5)-SUM($I418:BF418),(Input!$I$169*(1+rvanilla)^0.5)/A27stdlife))</f>
        <v>0</v>
      </c>
      <c r="BH418" s="164">
        <f>IF(A27stdlife="n/a","n/a",IF(BH$3&gt;(A27stdlife+$E418),(Input!$I$169*(1+rvanilla)^0.5)-SUM($I418:BG418),(Input!$I$169*(1+rvanilla)^0.5)/A27stdlife))</f>
        <v>0</v>
      </c>
      <c r="BI418" s="164">
        <f>IF(A27stdlife="n/a","n/a",IF(BI$3&gt;(A27stdlife+$E418),(Input!$I$169*(1+rvanilla)^0.5)-SUM($I418:BH418),(Input!$I$169*(1+rvanilla)^0.5)/A27stdlife))</f>
        <v>0</v>
      </c>
      <c r="BJ418" s="18"/>
      <c r="BK418" s="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idden="1" outlineLevel="2">
      <c r="A419" s="18"/>
      <c r="B419" s="18"/>
      <c r="C419" s="36"/>
      <c r="D419" s="479"/>
      <c r="E419" s="283">
        <v>4</v>
      </c>
      <c r="F419" s="38"/>
      <c r="G419" s="391"/>
      <c r="H419" s="308"/>
      <c r="I419" s="308"/>
      <c r="J419" s="307"/>
      <c r="K419" s="164">
        <f>IF(A27stdlife="n/a","n/a",IF(K$3&gt;(A27stdlife+$E419),(Input!$J$169*(1+rvanilla)^0.5)-SUM($J419:J419),(Input!$J$169*(1+rvanilla)^0.5)/A27stdlife))</f>
        <v>0</v>
      </c>
      <c r="L419" s="164">
        <f>IF(A27stdlife="n/a","n/a",IF(L$3&gt;(A27stdlife+$E419),(Input!$J$169*(1+rvanilla)^0.5)-SUM($J419:K419),(Input!$J$169*(1+rvanilla)^0.5)/A27stdlife))</f>
        <v>0</v>
      </c>
      <c r="M419" s="164">
        <f>IF(A27stdlife="n/a","n/a",IF(M$3&gt;(A27stdlife+$E419),(Input!$J$169*(1+rvanilla)^0.5)-SUM($J419:L419),(Input!$J$169*(1+rvanilla)^0.5)/A27stdlife))</f>
        <v>0</v>
      </c>
      <c r="N419" s="164">
        <f>IF(A27stdlife="n/a","n/a",IF(N$3&gt;(A27stdlife+$E419),(Input!$J$169*(1+rvanilla)^0.5)-SUM($J419:M419),(Input!$J$169*(1+rvanilla)^0.5)/A27stdlife))</f>
        <v>0</v>
      </c>
      <c r="O419" s="164">
        <f>IF(A27stdlife="n/a","n/a",IF(O$3&gt;(A27stdlife+$E419),(Input!$J$169*(1+rvanilla)^0.5)-SUM($J419:N419),(Input!$J$169*(1+rvanilla)^0.5)/A27stdlife))</f>
        <v>0</v>
      </c>
      <c r="P419" s="164">
        <f>IF(A27stdlife="n/a","n/a",IF(P$3&gt;(A27stdlife+$E419),(Input!$J$169*(1+rvanilla)^0.5)-SUM($J419:O419),(Input!$J$169*(1+rvanilla)^0.5)/A27stdlife))</f>
        <v>0</v>
      </c>
      <c r="Q419" s="164">
        <f>IF(A27stdlife="n/a","n/a",IF(Q$3&gt;(A27stdlife+$E419),(Input!$J$169*(1+rvanilla)^0.5)-SUM($J419:P419),(Input!$J$169*(1+rvanilla)^0.5)/A27stdlife))</f>
        <v>0</v>
      </c>
      <c r="R419" s="164">
        <f>IF(A27stdlife="n/a","n/a",IF(R$3&gt;(A27stdlife+$E419),(Input!$J$169*(1+rvanilla)^0.5)-SUM($J419:Q419),(Input!$J$169*(1+rvanilla)^0.5)/A27stdlife))</f>
        <v>0</v>
      </c>
      <c r="S419" s="164">
        <f>IF(A27stdlife="n/a","n/a",IF(S$3&gt;(A27stdlife+$E419),(Input!$J$169*(1+rvanilla)^0.5)-SUM($J419:R419),(Input!$J$169*(1+rvanilla)^0.5)/A27stdlife))</f>
        <v>0</v>
      </c>
      <c r="T419" s="164">
        <f>IF(A27stdlife="n/a","n/a",IF(T$3&gt;(A27stdlife+$E419),(Input!$J$169*(1+rvanilla)^0.5)-SUM($J419:S419),(Input!$J$169*(1+rvanilla)^0.5)/A27stdlife))</f>
        <v>0</v>
      </c>
      <c r="U419" s="164">
        <f>IF(A27stdlife="n/a","n/a",IF(U$3&gt;(A27stdlife+$E419),(Input!$J$169*(1+rvanilla)^0.5)-SUM($J419:T419),(Input!$J$169*(1+rvanilla)^0.5)/A27stdlife))</f>
        <v>0</v>
      </c>
      <c r="V419" s="164">
        <f>IF(A27stdlife="n/a","n/a",IF(V$3&gt;(A27stdlife+$E419),(Input!$J$169*(1+rvanilla)^0.5)-SUM($J419:U419),(Input!$J$169*(1+rvanilla)^0.5)/A27stdlife))</f>
        <v>0</v>
      </c>
      <c r="W419" s="164">
        <f>IF(A27stdlife="n/a","n/a",IF(W$3&gt;(A27stdlife+$E419),(Input!$J$169*(1+rvanilla)^0.5)-SUM($J419:V419),(Input!$J$169*(1+rvanilla)^0.5)/A27stdlife))</f>
        <v>0</v>
      </c>
      <c r="X419" s="164">
        <f>IF(A27stdlife="n/a","n/a",IF(X$3&gt;(A27stdlife+$E419),(Input!$J$169*(1+rvanilla)^0.5)-SUM($J419:W419),(Input!$J$169*(1+rvanilla)^0.5)/A27stdlife))</f>
        <v>0</v>
      </c>
      <c r="Y419" s="164">
        <f>IF(A27stdlife="n/a","n/a",IF(Y$3&gt;(A27stdlife+$E419),(Input!$J$169*(1+rvanilla)^0.5)-SUM($J419:X419),(Input!$J$169*(1+rvanilla)^0.5)/A27stdlife))</f>
        <v>0</v>
      </c>
      <c r="Z419" s="164">
        <f>IF(A27stdlife="n/a","n/a",IF(Z$3&gt;(A27stdlife+$E419),(Input!$J$169*(1+rvanilla)^0.5)-SUM($J419:Y419),(Input!$J$169*(1+rvanilla)^0.5)/A27stdlife))</f>
        <v>0</v>
      </c>
      <c r="AA419" s="164">
        <f>IF(A27stdlife="n/a","n/a",IF(AA$3&gt;(A27stdlife+$E419),(Input!$J$169*(1+rvanilla)^0.5)-SUM($J419:Z419),(Input!$J$169*(1+rvanilla)^0.5)/A27stdlife))</f>
        <v>0</v>
      </c>
      <c r="AB419" s="164">
        <f>IF(A27stdlife="n/a","n/a",IF(AB$3&gt;(A27stdlife+$E419),(Input!$J$169*(1+rvanilla)^0.5)-SUM($J419:AA419),(Input!$J$169*(1+rvanilla)^0.5)/A27stdlife))</f>
        <v>0</v>
      </c>
      <c r="AC419" s="164">
        <f>IF(A27stdlife="n/a","n/a",IF(AC$3&gt;(A27stdlife+$E419),(Input!$J$169*(1+rvanilla)^0.5)-SUM($J419:AB419),(Input!$J$169*(1+rvanilla)^0.5)/A27stdlife))</f>
        <v>0</v>
      </c>
      <c r="AD419" s="164">
        <f>IF(A27stdlife="n/a","n/a",IF(AD$3&gt;(A27stdlife+$E419),(Input!$J$169*(1+rvanilla)^0.5)-SUM($J419:AC419),(Input!$J$169*(1+rvanilla)^0.5)/A27stdlife))</f>
        <v>0</v>
      </c>
      <c r="AE419" s="164">
        <f>IF(A27stdlife="n/a","n/a",IF(AE$3&gt;(A27stdlife+$E419),(Input!$J$169*(1+rvanilla)^0.5)-SUM($J419:AD419),(Input!$J$169*(1+rvanilla)^0.5)/A27stdlife))</f>
        <v>0</v>
      </c>
      <c r="AF419" s="164">
        <f>IF(A27stdlife="n/a","n/a",IF(AF$3&gt;(A27stdlife+$E419),(Input!$J$169*(1+rvanilla)^0.5)-SUM($J419:AE419),(Input!$J$169*(1+rvanilla)^0.5)/A27stdlife))</f>
        <v>0</v>
      </c>
      <c r="AG419" s="164">
        <f>IF(A27stdlife="n/a","n/a",IF(AG$3&gt;(A27stdlife+$E419),(Input!$J$169*(1+rvanilla)^0.5)-SUM($J419:AF419),(Input!$J$169*(1+rvanilla)^0.5)/A27stdlife))</f>
        <v>0</v>
      </c>
      <c r="AH419" s="164">
        <f>IF(A27stdlife="n/a","n/a",IF(AH$3&gt;(A27stdlife+$E419),(Input!$J$169*(1+rvanilla)^0.5)-SUM($J419:AG419),(Input!$J$169*(1+rvanilla)^0.5)/A27stdlife))</f>
        <v>0</v>
      </c>
      <c r="AI419" s="164">
        <f>IF(A27stdlife="n/a","n/a",IF(AI$3&gt;(A27stdlife+$E419),(Input!$J$169*(1+rvanilla)^0.5)-SUM($J419:AH419),(Input!$J$169*(1+rvanilla)^0.5)/A27stdlife))</f>
        <v>0</v>
      </c>
      <c r="AJ419" s="164">
        <f>IF(A27stdlife="n/a","n/a",IF(AJ$3&gt;(A27stdlife+$E419),(Input!$J$169*(1+rvanilla)^0.5)-SUM($J419:AI419),(Input!$J$169*(1+rvanilla)^0.5)/A27stdlife))</f>
        <v>0</v>
      </c>
      <c r="AK419" s="164">
        <f>IF(A27stdlife="n/a","n/a",IF(AK$3&gt;(A27stdlife+$E419),(Input!$J$169*(1+rvanilla)^0.5)-SUM($J419:AJ419),(Input!$J$169*(1+rvanilla)^0.5)/A27stdlife))</f>
        <v>0</v>
      </c>
      <c r="AL419" s="164">
        <f>IF(A27stdlife="n/a","n/a",IF(AL$3&gt;(A27stdlife+$E419),(Input!$J$169*(1+rvanilla)^0.5)-SUM($J419:AK419),(Input!$J$169*(1+rvanilla)^0.5)/A27stdlife))</f>
        <v>0</v>
      </c>
      <c r="AM419" s="164">
        <f>IF(A27stdlife="n/a","n/a",IF(AM$3&gt;(A27stdlife+$E419),(Input!$J$169*(1+rvanilla)^0.5)-SUM($J419:AL419),(Input!$J$169*(1+rvanilla)^0.5)/A27stdlife))</f>
        <v>0</v>
      </c>
      <c r="AN419" s="164">
        <f>IF(A27stdlife="n/a","n/a",IF(AN$3&gt;(A27stdlife+$E419),(Input!$J$169*(1+rvanilla)^0.5)-SUM($J419:AM419),(Input!$J$169*(1+rvanilla)^0.5)/A27stdlife))</f>
        <v>0</v>
      </c>
      <c r="AO419" s="164">
        <f>IF(A27stdlife="n/a","n/a",IF(AO$3&gt;(A27stdlife+$E419),(Input!$J$169*(1+rvanilla)^0.5)-SUM($J419:AN419),(Input!$J$169*(1+rvanilla)^0.5)/A27stdlife))</f>
        <v>0</v>
      </c>
      <c r="AP419" s="164">
        <f>IF(A27stdlife="n/a","n/a",IF(AP$3&gt;(A27stdlife+$E419),(Input!$J$169*(1+rvanilla)^0.5)-SUM($J419:AO419),(Input!$J$169*(1+rvanilla)^0.5)/A27stdlife))</f>
        <v>0</v>
      </c>
      <c r="AQ419" s="164">
        <f>IF(A27stdlife="n/a","n/a",IF(AQ$3&gt;(A27stdlife+$E419),(Input!$J$169*(1+rvanilla)^0.5)-SUM($J419:AP419),(Input!$J$169*(1+rvanilla)^0.5)/A27stdlife))</f>
        <v>0</v>
      </c>
      <c r="AR419" s="164">
        <f>IF(A27stdlife="n/a","n/a",IF(AR$3&gt;(A27stdlife+$E419),(Input!$J$169*(1+rvanilla)^0.5)-SUM($J419:AQ419),(Input!$J$169*(1+rvanilla)^0.5)/A27stdlife))</f>
        <v>0</v>
      </c>
      <c r="AS419" s="164">
        <f>IF(A27stdlife="n/a","n/a",IF(AS$3&gt;(A27stdlife+$E419),(Input!$J$169*(1+rvanilla)^0.5)-SUM($J419:AR419),(Input!$J$169*(1+rvanilla)^0.5)/A27stdlife))</f>
        <v>0</v>
      </c>
      <c r="AT419" s="164">
        <f>IF(A27stdlife="n/a","n/a",IF(AT$3&gt;(A27stdlife+$E419),(Input!$J$169*(1+rvanilla)^0.5)-SUM($J419:AS419),(Input!$J$169*(1+rvanilla)^0.5)/A27stdlife))</f>
        <v>0</v>
      </c>
      <c r="AU419" s="164">
        <f>IF(A27stdlife="n/a","n/a",IF(AU$3&gt;(A27stdlife+$E419),(Input!$J$169*(1+rvanilla)^0.5)-SUM($J419:AT419),(Input!$J$169*(1+rvanilla)^0.5)/A27stdlife))</f>
        <v>0</v>
      </c>
      <c r="AV419" s="164">
        <f>IF(A27stdlife="n/a","n/a",IF(AV$3&gt;(A27stdlife+$E419),(Input!$J$169*(1+rvanilla)^0.5)-SUM($J419:AU419),(Input!$J$169*(1+rvanilla)^0.5)/A27stdlife))</f>
        <v>0</v>
      </c>
      <c r="AW419" s="164">
        <f>IF(A27stdlife="n/a","n/a",IF(AW$3&gt;(A27stdlife+$E419),(Input!$J$169*(1+rvanilla)^0.5)-SUM($J419:AV419),(Input!$J$169*(1+rvanilla)^0.5)/A27stdlife))</f>
        <v>0</v>
      </c>
      <c r="AX419" s="164">
        <f>IF(A27stdlife="n/a","n/a",IF(AX$3&gt;(A27stdlife+$E419),(Input!$J$169*(1+rvanilla)^0.5)-SUM($J419:AW419),(Input!$J$169*(1+rvanilla)^0.5)/A27stdlife))</f>
        <v>0</v>
      </c>
      <c r="AY419" s="164">
        <f>IF(A27stdlife="n/a","n/a",IF(AY$3&gt;(A27stdlife+$E419),(Input!$J$169*(1+rvanilla)^0.5)-SUM($J419:AX419),(Input!$J$169*(1+rvanilla)^0.5)/A27stdlife))</f>
        <v>0</v>
      </c>
      <c r="AZ419" s="164">
        <f>IF(A27stdlife="n/a","n/a",IF(AZ$3&gt;(A27stdlife+$E419),(Input!$J$169*(1+rvanilla)^0.5)-SUM($J419:AY419),(Input!$J$169*(1+rvanilla)^0.5)/A27stdlife))</f>
        <v>0</v>
      </c>
      <c r="BA419" s="164">
        <f>IF(A27stdlife="n/a","n/a",IF(BA$3&gt;(A27stdlife+$E419),(Input!$J$169*(1+rvanilla)^0.5)-SUM($J419:AZ419),(Input!$J$169*(1+rvanilla)^0.5)/A27stdlife))</f>
        <v>0</v>
      </c>
      <c r="BB419" s="164">
        <f>IF(A27stdlife="n/a","n/a",IF(BB$3&gt;(A27stdlife+$E419),(Input!$J$169*(1+rvanilla)^0.5)-SUM($J419:BA419),(Input!$J$169*(1+rvanilla)^0.5)/A27stdlife))</f>
        <v>0</v>
      </c>
      <c r="BC419" s="164">
        <f>IF(A27stdlife="n/a","n/a",IF(BC$3&gt;(A27stdlife+$E419),(Input!$J$169*(1+rvanilla)^0.5)-SUM($J419:BB419),(Input!$J$169*(1+rvanilla)^0.5)/A27stdlife))</f>
        <v>0</v>
      </c>
      <c r="BD419" s="164">
        <f>IF(A27stdlife="n/a","n/a",IF(BD$3&gt;(A27stdlife+$E419),(Input!$J$169*(1+rvanilla)^0.5)-SUM($J419:BC419),(Input!$J$169*(1+rvanilla)^0.5)/A27stdlife))</f>
        <v>0</v>
      </c>
      <c r="BE419" s="164">
        <f>IF(A27stdlife="n/a","n/a",IF(BE$3&gt;(A27stdlife+$E419),(Input!$J$169*(1+rvanilla)^0.5)-SUM($J419:BD419),(Input!$J$169*(1+rvanilla)^0.5)/A27stdlife))</f>
        <v>0</v>
      </c>
      <c r="BF419" s="164">
        <f>IF(A27stdlife="n/a","n/a",IF(BF$3&gt;(A27stdlife+$E419),(Input!$J$169*(1+rvanilla)^0.5)-SUM($J419:BE419),(Input!$J$169*(1+rvanilla)^0.5)/A27stdlife))</f>
        <v>0</v>
      </c>
      <c r="BG419" s="164">
        <f>IF(A27stdlife="n/a","n/a",IF(BG$3&gt;(A27stdlife+$E419),(Input!$J$169*(1+rvanilla)^0.5)-SUM($J419:BF419),(Input!$J$169*(1+rvanilla)^0.5)/A27stdlife))</f>
        <v>0</v>
      </c>
      <c r="BH419" s="164">
        <f>IF(A27stdlife="n/a","n/a",IF(BH$3&gt;(A27stdlife+$E419),(Input!$J$169*(1+rvanilla)^0.5)-SUM($J419:BG419),(Input!$J$169*(1+rvanilla)^0.5)/A27stdlife))</f>
        <v>0</v>
      </c>
      <c r="BI419" s="164">
        <f>IF(A27stdlife="n/a","n/a",IF(BI$3&gt;(A27stdlife+$E419),(Input!$J$169*(1+rvanilla)^0.5)-SUM($J419:BH419),(Input!$J$169*(1+rvanilla)^0.5)/A27stdlife))</f>
        <v>0</v>
      </c>
      <c r="BJ419" s="18"/>
      <c r="BK419" s="18"/>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idden="1" outlineLevel="2">
      <c r="A420" s="18"/>
      <c r="B420" s="18"/>
      <c r="C420" s="36"/>
      <c r="D420" s="479"/>
      <c r="E420" s="283">
        <v>5</v>
      </c>
      <c r="F420" s="38"/>
      <c r="G420" s="391"/>
      <c r="H420" s="308"/>
      <c r="I420" s="308"/>
      <c r="J420" s="308"/>
      <c r="K420" s="307"/>
      <c r="L420" s="164">
        <f>IF(A27stdlife="n/a","n/a",IF(L$3&gt;(A27stdlife+$E420),(Input!$K$169*(1+rvanilla)^0.5)-SUM($K420:K420),(Input!$K$169*(1+rvanilla)^0.5)/A27stdlife))</f>
        <v>0</v>
      </c>
      <c r="M420" s="164">
        <f>IF(A27stdlife="n/a","n/a",IF(M$3&gt;(A27stdlife+$E420),(Input!$K$169*(1+rvanilla)^0.5)-SUM($K420:L420),(Input!$K$169*(1+rvanilla)^0.5)/A27stdlife))</f>
        <v>0</v>
      </c>
      <c r="N420" s="164">
        <f>IF(A27stdlife="n/a","n/a",IF(N$3&gt;(A27stdlife+$E420),(Input!$K$169*(1+rvanilla)^0.5)-SUM($K420:M420),(Input!$K$169*(1+rvanilla)^0.5)/A27stdlife))</f>
        <v>0</v>
      </c>
      <c r="O420" s="164">
        <f>IF(A27stdlife="n/a","n/a",IF(O$3&gt;(A27stdlife+$E420),(Input!$K$169*(1+rvanilla)^0.5)-SUM($K420:N420),(Input!$K$169*(1+rvanilla)^0.5)/A27stdlife))</f>
        <v>0</v>
      </c>
      <c r="P420" s="164">
        <f>IF(A27stdlife="n/a","n/a",IF(P$3&gt;(A27stdlife+$E420),(Input!$K$169*(1+rvanilla)^0.5)-SUM($K420:O420),(Input!$K$169*(1+rvanilla)^0.5)/A27stdlife))</f>
        <v>0</v>
      </c>
      <c r="Q420" s="164">
        <f>IF(A27stdlife="n/a","n/a",IF(Q$3&gt;(A27stdlife+$E420),(Input!$K$169*(1+rvanilla)^0.5)-SUM($K420:P420),(Input!$K$169*(1+rvanilla)^0.5)/A27stdlife))</f>
        <v>0</v>
      </c>
      <c r="R420" s="164">
        <f>IF(A27stdlife="n/a","n/a",IF(R$3&gt;(A27stdlife+$E420),(Input!$K$169*(1+rvanilla)^0.5)-SUM($K420:Q420),(Input!$K$169*(1+rvanilla)^0.5)/A27stdlife))</f>
        <v>0</v>
      </c>
      <c r="S420" s="164">
        <f>IF(A27stdlife="n/a","n/a",IF(S$3&gt;(A27stdlife+$E420),(Input!$K$169*(1+rvanilla)^0.5)-SUM($K420:R420),(Input!$K$169*(1+rvanilla)^0.5)/A27stdlife))</f>
        <v>0</v>
      </c>
      <c r="T420" s="164">
        <f>IF(A27stdlife="n/a","n/a",IF(T$3&gt;(A27stdlife+$E420),(Input!$K$169*(1+rvanilla)^0.5)-SUM($K420:S420),(Input!$K$169*(1+rvanilla)^0.5)/A27stdlife))</f>
        <v>0</v>
      </c>
      <c r="U420" s="164">
        <f>IF(A27stdlife="n/a","n/a",IF(U$3&gt;(A27stdlife+$E420),(Input!$K$169*(1+rvanilla)^0.5)-SUM($K420:T420),(Input!$K$169*(1+rvanilla)^0.5)/A27stdlife))</f>
        <v>0</v>
      </c>
      <c r="V420" s="164">
        <f>IF(A27stdlife="n/a","n/a",IF(V$3&gt;(A27stdlife+$E420),(Input!$K$169*(1+rvanilla)^0.5)-SUM($K420:U420),(Input!$K$169*(1+rvanilla)^0.5)/A27stdlife))</f>
        <v>0</v>
      </c>
      <c r="W420" s="164">
        <f>IF(A27stdlife="n/a","n/a",IF(W$3&gt;(A27stdlife+$E420),(Input!$K$169*(1+rvanilla)^0.5)-SUM($K420:V420),(Input!$K$169*(1+rvanilla)^0.5)/A27stdlife))</f>
        <v>0</v>
      </c>
      <c r="X420" s="164">
        <f>IF(A27stdlife="n/a","n/a",IF(X$3&gt;(A27stdlife+$E420),(Input!$K$169*(1+rvanilla)^0.5)-SUM($K420:W420),(Input!$K$169*(1+rvanilla)^0.5)/A27stdlife))</f>
        <v>0</v>
      </c>
      <c r="Y420" s="164">
        <f>IF(A27stdlife="n/a","n/a",IF(Y$3&gt;(A27stdlife+$E420),(Input!$K$169*(1+rvanilla)^0.5)-SUM($K420:X420),(Input!$K$169*(1+rvanilla)^0.5)/A27stdlife))</f>
        <v>0</v>
      </c>
      <c r="Z420" s="164">
        <f>IF(A27stdlife="n/a","n/a",IF(Z$3&gt;(A27stdlife+$E420),(Input!$K$169*(1+rvanilla)^0.5)-SUM($K420:Y420),(Input!$K$169*(1+rvanilla)^0.5)/A27stdlife))</f>
        <v>0</v>
      </c>
      <c r="AA420" s="164">
        <f>IF(A27stdlife="n/a","n/a",IF(AA$3&gt;(A27stdlife+$E420),(Input!$K$169*(1+rvanilla)^0.5)-SUM($K420:Z420),(Input!$K$169*(1+rvanilla)^0.5)/A27stdlife))</f>
        <v>0</v>
      </c>
      <c r="AB420" s="164">
        <f>IF(A27stdlife="n/a","n/a",IF(AB$3&gt;(A27stdlife+$E420),(Input!$K$169*(1+rvanilla)^0.5)-SUM($K420:AA420),(Input!$K$169*(1+rvanilla)^0.5)/A27stdlife))</f>
        <v>0</v>
      </c>
      <c r="AC420" s="164">
        <f>IF(A27stdlife="n/a","n/a",IF(AC$3&gt;(A27stdlife+$E420),(Input!$K$169*(1+rvanilla)^0.5)-SUM($K420:AB420),(Input!$K$169*(1+rvanilla)^0.5)/A27stdlife))</f>
        <v>0</v>
      </c>
      <c r="AD420" s="164">
        <f>IF(A27stdlife="n/a","n/a",IF(AD$3&gt;(A27stdlife+$E420),(Input!$K$169*(1+rvanilla)^0.5)-SUM($K420:AC420),(Input!$K$169*(1+rvanilla)^0.5)/A27stdlife))</f>
        <v>0</v>
      </c>
      <c r="AE420" s="164">
        <f>IF(A27stdlife="n/a","n/a",IF(AE$3&gt;(A27stdlife+$E420),(Input!$K$169*(1+rvanilla)^0.5)-SUM($K420:AD420),(Input!$K$169*(1+rvanilla)^0.5)/A27stdlife))</f>
        <v>0</v>
      </c>
      <c r="AF420" s="164">
        <f>IF(A27stdlife="n/a","n/a",IF(AF$3&gt;(A27stdlife+$E420),(Input!$K$169*(1+rvanilla)^0.5)-SUM($K420:AE420),(Input!$K$169*(1+rvanilla)^0.5)/A27stdlife))</f>
        <v>0</v>
      </c>
      <c r="AG420" s="164">
        <f>IF(A27stdlife="n/a","n/a",IF(AG$3&gt;(A27stdlife+$E420),(Input!$K$169*(1+rvanilla)^0.5)-SUM($K420:AF420),(Input!$K$169*(1+rvanilla)^0.5)/A27stdlife))</f>
        <v>0</v>
      </c>
      <c r="AH420" s="164">
        <f>IF(A27stdlife="n/a","n/a",IF(AH$3&gt;(A27stdlife+$E420),(Input!$K$169*(1+rvanilla)^0.5)-SUM($K420:AG420),(Input!$K$169*(1+rvanilla)^0.5)/A27stdlife))</f>
        <v>0</v>
      </c>
      <c r="AI420" s="164">
        <f>IF(A27stdlife="n/a","n/a",IF(AI$3&gt;(A27stdlife+$E420),(Input!$K$169*(1+rvanilla)^0.5)-SUM($K420:AH420),(Input!$K$169*(1+rvanilla)^0.5)/A27stdlife))</f>
        <v>0</v>
      </c>
      <c r="AJ420" s="164">
        <f>IF(A27stdlife="n/a","n/a",IF(AJ$3&gt;(A27stdlife+$E420),(Input!$K$169*(1+rvanilla)^0.5)-SUM($K420:AI420),(Input!$K$169*(1+rvanilla)^0.5)/A27stdlife))</f>
        <v>0</v>
      </c>
      <c r="AK420" s="164">
        <f>IF(A27stdlife="n/a","n/a",IF(AK$3&gt;(A27stdlife+$E420),(Input!$K$169*(1+rvanilla)^0.5)-SUM($K420:AJ420),(Input!$K$169*(1+rvanilla)^0.5)/A27stdlife))</f>
        <v>0</v>
      </c>
      <c r="AL420" s="164">
        <f>IF(A27stdlife="n/a","n/a",IF(AL$3&gt;(A27stdlife+$E420),(Input!$K$169*(1+rvanilla)^0.5)-SUM($K420:AK420),(Input!$K$169*(1+rvanilla)^0.5)/A27stdlife))</f>
        <v>0</v>
      </c>
      <c r="AM420" s="164">
        <f>IF(A27stdlife="n/a","n/a",IF(AM$3&gt;(A27stdlife+$E420),(Input!$K$169*(1+rvanilla)^0.5)-SUM($K420:AL420),(Input!$K$169*(1+rvanilla)^0.5)/A27stdlife))</f>
        <v>0</v>
      </c>
      <c r="AN420" s="164">
        <f>IF(A27stdlife="n/a","n/a",IF(AN$3&gt;(A27stdlife+$E420),(Input!$K$169*(1+rvanilla)^0.5)-SUM($K420:AM420),(Input!$K$169*(1+rvanilla)^0.5)/A27stdlife))</f>
        <v>0</v>
      </c>
      <c r="AO420" s="164">
        <f>IF(A27stdlife="n/a","n/a",IF(AO$3&gt;(A27stdlife+$E420),(Input!$K$169*(1+rvanilla)^0.5)-SUM($K420:AN420),(Input!$K$169*(1+rvanilla)^0.5)/A27stdlife))</f>
        <v>0</v>
      </c>
      <c r="AP420" s="164">
        <f>IF(A27stdlife="n/a","n/a",IF(AP$3&gt;(A27stdlife+$E420),(Input!$K$169*(1+rvanilla)^0.5)-SUM($K420:AO420),(Input!$K$169*(1+rvanilla)^0.5)/A27stdlife))</f>
        <v>0</v>
      </c>
      <c r="AQ420" s="164">
        <f>IF(A27stdlife="n/a","n/a",IF(AQ$3&gt;(A27stdlife+$E420),(Input!$K$169*(1+rvanilla)^0.5)-SUM($K420:AP420),(Input!$K$169*(1+rvanilla)^0.5)/A27stdlife))</f>
        <v>0</v>
      </c>
      <c r="AR420" s="164">
        <f>IF(A27stdlife="n/a","n/a",IF(AR$3&gt;(A27stdlife+$E420),(Input!$K$169*(1+rvanilla)^0.5)-SUM($K420:AQ420),(Input!$K$169*(1+rvanilla)^0.5)/A27stdlife))</f>
        <v>0</v>
      </c>
      <c r="AS420" s="164">
        <f>IF(A27stdlife="n/a","n/a",IF(AS$3&gt;(A27stdlife+$E420),(Input!$K$169*(1+rvanilla)^0.5)-SUM($K420:AR420),(Input!$K$169*(1+rvanilla)^0.5)/A27stdlife))</f>
        <v>0</v>
      </c>
      <c r="AT420" s="164">
        <f>IF(A27stdlife="n/a","n/a",IF(AT$3&gt;(A27stdlife+$E420),(Input!$K$169*(1+rvanilla)^0.5)-SUM($K420:AS420),(Input!$K$169*(1+rvanilla)^0.5)/A27stdlife))</f>
        <v>0</v>
      </c>
      <c r="AU420" s="164">
        <f>IF(A27stdlife="n/a","n/a",IF(AU$3&gt;(A27stdlife+$E420),(Input!$K$169*(1+rvanilla)^0.5)-SUM($K420:AT420),(Input!$K$169*(1+rvanilla)^0.5)/A27stdlife))</f>
        <v>0</v>
      </c>
      <c r="AV420" s="164">
        <f>IF(A27stdlife="n/a","n/a",IF(AV$3&gt;(A27stdlife+$E420),(Input!$K$169*(1+rvanilla)^0.5)-SUM($K420:AU420),(Input!$K$169*(1+rvanilla)^0.5)/A27stdlife))</f>
        <v>0</v>
      </c>
      <c r="AW420" s="164">
        <f>IF(A27stdlife="n/a","n/a",IF(AW$3&gt;(A27stdlife+$E420),(Input!$K$169*(1+rvanilla)^0.5)-SUM($K420:AV420),(Input!$K$169*(1+rvanilla)^0.5)/A27stdlife))</f>
        <v>0</v>
      </c>
      <c r="AX420" s="164">
        <f>IF(A27stdlife="n/a","n/a",IF(AX$3&gt;(A27stdlife+$E420),(Input!$K$169*(1+rvanilla)^0.5)-SUM($K420:AW420),(Input!$K$169*(1+rvanilla)^0.5)/A27stdlife))</f>
        <v>0</v>
      </c>
      <c r="AY420" s="164">
        <f>IF(A27stdlife="n/a","n/a",IF(AY$3&gt;(A27stdlife+$E420),(Input!$K$169*(1+rvanilla)^0.5)-SUM($K420:AX420),(Input!$K$169*(1+rvanilla)^0.5)/A27stdlife))</f>
        <v>0</v>
      </c>
      <c r="AZ420" s="164">
        <f>IF(A27stdlife="n/a","n/a",IF(AZ$3&gt;(A27stdlife+$E420),(Input!$K$169*(1+rvanilla)^0.5)-SUM($K420:AY420),(Input!$K$169*(1+rvanilla)^0.5)/A27stdlife))</f>
        <v>0</v>
      </c>
      <c r="BA420" s="164">
        <f>IF(A27stdlife="n/a","n/a",IF(BA$3&gt;(A27stdlife+$E420),(Input!$K$169*(1+rvanilla)^0.5)-SUM($K420:AZ420),(Input!$K$169*(1+rvanilla)^0.5)/A27stdlife))</f>
        <v>0</v>
      </c>
      <c r="BB420" s="164">
        <f>IF(A27stdlife="n/a","n/a",IF(BB$3&gt;(A27stdlife+$E420),(Input!$K$169*(1+rvanilla)^0.5)-SUM($K420:BA420),(Input!$K$169*(1+rvanilla)^0.5)/A27stdlife))</f>
        <v>0</v>
      </c>
      <c r="BC420" s="164">
        <f>IF(A27stdlife="n/a","n/a",IF(BC$3&gt;(A27stdlife+$E420),(Input!$K$169*(1+rvanilla)^0.5)-SUM($K420:BB420),(Input!$K$169*(1+rvanilla)^0.5)/A27stdlife))</f>
        <v>0</v>
      </c>
      <c r="BD420" s="164">
        <f>IF(A27stdlife="n/a","n/a",IF(BD$3&gt;(A27stdlife+$E420),(Input!$K$169*(1+rvanilla)^0.5)-SUM($K420:BC420),(Input!$K$169*(1+rvanilla)^0.5)/A27stdlife))</f>
        <v>0</v>
      </c>
      <c r="BE420" s="164">
        <f>IF(A27stdlife="n/a","n/a",IF(BE$3&gt;(A27stdlife+$E420),(Input!$K$169*(1+rvanilla)^0.5)-SUM($K420:BD420),(Input!$K$169*(1+rvanilla)^0.5)/A27stdlife))</f>
        <v>0</v>
      </c>
      <c r="BF420" s="164">
        <f>IF(A27stdlife="n/a","n/a",IF(BF$3&gt;(A27stdlife+$E420),(Input!$K$169*(1+rvanilla)^0.5)-SUM($K420:BE420),(Input!$K$169*(1+rvanilla)^0.5)/A27stdlife))</f>
        <v>0</v>
      </c>
      <c r="BG420" s="164">
        <f>IF(A27stdlife="n/a","n/a",IF(BG$3&gt;(A27stdlife+$E420),(Input!$K$169*(1+rvanilla)^0.5)-SUM($K420:BF420),(Input!$K$169*(1+rvanilla)^0.5)/A27stdlife))</f>
        <v>0</v>
      </c>
      <c r="BH420" s="164">
        <f>IF(A27stdlife="n/a","n/a",IF(BH$3&gt;(A27stdlife+$E420),(Input!$K$169*(1+rvanilla)^0.5)-SUM($K420:BG420),(Input!$K$169*(1+rvanilla)^0.5)/A27stdlife))</f>
        <v>0</v>
      </c>
      <c r="BI420" s="164">
        <f>IF(A27stdlife="n/a","n/a",IF(BI$3&gt;(A27stdlife+$E420),(Input!$K$169*(1+rvanilla)^0.5)-SUM($K420:BH420),(Input!$K$169*(1+rvanilla)^0.5)/A27stdlife))</f>
        <v>0</v>
      </c>
      <c r="BJ420" s="18"/>
      <c r="BK420" s="18"/>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2">
      <c r="A421" s="18"/>
      <c r="B421" s="18"/>
      <c r="C421" s="36"/>
      <c r="D421" s="479"/>
      <c r="E421" s="283">
        <v>6</v>
      </c>
      <c r="F421" s="38"/>
      <c r="G421" s="391"/>
      <c r="H421" s="308"/>
      <c r="I421" s="308"/>
      <c r="J421" s="308"/>
      <c r="K421" s="308"/>
      <c r="L421" s="307"/>
      <c r="M421" s="164">
        <f>IF(A27stdlife="n/a","n/a",IF(M$3&gt;(A27stdlife+$E421),(Input!$L$169*(1+rvanilla)^0.5)-SUM($L421:L421),(Input!$L$169*(1+rvanilla)^0.5)/A27stdlife))</f>
        <v>0</v>
      </c>
      <c r="N421" s="164">
        <f>IF(A27stdlife="n/a","n/a",IF(N$3&gt;(A27stdlife+$E421),(Input!$L$169*(1+rvanilla)^0.5)-SUM($L421:M421),(Input!$L$169*(1+rvanilla)^0.5)/A27stdlife))</f>
        <v>0</v>
      </c>
      <c r="O421" s="164">
        <f>IF(A27stdlife="n/a","n/a",IF(O$3&gt;(A27stdlife+$E421),(Input!$L$169*(1+rvanilla)^0.5)-SUM($L421:N421),(Input!$L$169*(1+rvanilla)^0.5)/A27stdlife))</f>
        <v>0</v>
      </c>
      <c r="P421" s="164">
        <f>IF(A27stdlife="n/a","n/a",IF(P$3&gt;(A27stdlife+$E421),(Input!$L$169*(1+rvanilla)^0.5)-SUM($L421:O421),(Input!$L$169*(1+rvanilla)^0.5)/A27stdlife))</f>
        <v>0</v>
      </c>
      <c r="Q421" s="164">
        <f>IF(A27stdlife="n/a","n/a",IF(Q$3&gt;(A27stdlife+$E421),(Input!$L$169*(1+rvanilla)^0.5)-SUM($L421:P421),(Input!$L$169*(1+rvanilla)^0.5)/A27stdlife))</f>
        <v>0</v>
      </c>
      <c r="R421" s="164">
        <f>IF(A27stdlife="n/a","n/a",IF(R$3&gt;(A27stdlife+$E421),(Input!$L$169*(1+rvanilla)^0.5)-SUM($L421:Q421),(Input!$L$169*(1+rvanilla)^0.5)/A27stdlife))</f>
        <v>0</v>
      </c>
      <c r="S421" s="164">
        <f>IF(A27stdlife="n/a","n/a",IF(S$3&gt;(A27stdlife+$E421),(Input!$L$169*(1+rvanilla)^0.5)-SUM($L421:R421),(Input!$L$169*(1+rvanilla)^0.5)/A27stdlife))</f>
        <v>0</v>
      </c>
      <c r="T421" s="164">
        <f>IF(A27stdlife="n/a","n/a",IF(T$3&gt;(A27stdlife+$E421),(Input!$L$169*(1+rvanilla)^0.5)-SUM($L421:S421),(Input!$L$169*(1+rvanilla)^0.5)/A27stdlife))</f>
        <v>0</v>
      </c>
      <c r="U421" s="164">
        <f>IF(A27stdlife="n/a","n/a",IF(U$3&gt;(A27stdlife+$E421),(Input!$L$169*(1+rvanilla)^0.5)-SUM($L421:T421),(Input!$L$169*(1+rvanilla)^0.5)/A27stdlife))</f>
        <v>0</v>
      </c>
      <c r="V421" s="164">
        <f>IF(A27stdlife="n/a","n/a",IF(V$3&gt;(A27stdlife+$E421),(Input!$L$169*(1+rvanilla)^0.5)-SUM($L421:U421),(Input!$L$169*(1+rvanilla)^0.5)/A27stdlife))</f>
        <v>0</v>
      </c>
      <c r="W421" s="164">
        <f>IF(A27stdlife="n/a","n/a",IF(W$3&gt;(A27stdlife+$E421),(Input!$L$169*(1+rvanilla)^0.5)-SUM($L421:V421),(Input!$L$169*(1+rvanilla)^0.5)/A27stdlife))</f>
        <v>0</v>
      </c>
      <c r="X421" s="164">
        <f>IF(A27stdlife="n/a","n/a",IF(X$3&gt;(A27stdlife+$E421),(Input!$L$169*(1+rvanilla)^0.5)-SUM($L421:W421),(Input!$L$169*(1+rvanilla)^0.5)/A27stdlife))</f>
        <v>0</v>
      </c>
      <c r="Y421" s="164">
        <f>IF(A27stdlife="n/a","n/a",IF(Y$3&gt;(A27stdlife+$E421),(Input!$L$169*(1+rvanilla)^0.5)-SUM($L421:X421),(Input!$L$169*(1+rvanilla)^0.5)/A27stdlife))</f>
        <v>0</v>
      </c>
      <c r="Z421" s="164">
        <f>IF(A27stdlife="n/a","n/a",IF(Z$3&gt;(A27stdlife+$E421),(Input!$L$169*(1+rvanilla)^0.5)-SUM($L421:Y421),(Input!$L$169*(1+rvanilla)^0.5)/A27stdlife))</f>
        <v>0</v>
      </c>
      <c r="AA421" s="164">
        <f>IF(A27stdlife="n/a","n/a",IF(AA$3&gt;(A27stdlife+$E421),(Input!$L$169*(1+rvanilla)^0.5)-SUM($L421:Z421),(Input!$L$169*(1+rvanilla)^0.5)/A27stdlife))</f>
        <v>0</v>
      </c>
      <c r="AB421" s="164">
        <f>IF(A27stdlife="n/a","n/a",IF(AB$3&gt;(A27stdlife+$E421),(Input!$L$169*(1+rvanilla)^0.5)-SUM($L421:AA421),(Input!$L$169*(1+rvanilla)^0.5)/A27stdlife))</f>
        <v>0</v>
      </c>
      <c r="AC421" s="164">
        <f>IF(A27stdlife="n/a","n/a",IF(AC$3&gt;(A27stdlife+$E421),(Input!$L$169*(1+rvanilla)^0.5)-SUM($L421:AB421),(Input!$L$169*(1+rvanilla)^0.5)/A27stdlife))</f>
        <v>0</v>
      </c>
      <c r="AD421" s="164">
        <f>IF(A27stdlife="n/a","n/a",IF(AD$3&gt;(A27stdlife+$E421),(Input!$L$169*(1+rvanilla)^0.5)-SUM($L421:AC421),(Input!$L$169*(1+rvanilla)^0.5)/A27stdlife))</f>
        <v>0</v>
      </c>
      <c r="AE421" s="164">
        <f>IF(A27stdlife="n/a","n/a",IF(AE$3&gt;(A27stdlife+$E421),(Input!$L$169*(1+rvanilla)^0.5)-SUM($L421:AD421),(Input!$L$169*(1+rvanilla)^0.5)/A27stdlife))</f>
        <v>0</v>
      </c>
      <c r="AF421" s="164">
        <f>IF(A27stdlife="n/a","n/a",IF(AF$3&gt;(A27stdlife+$E421),(Input!$L$169*(1+rvanilla)^0.5)-SUM($L421:AE421),(Input!$L$169*(1+rvanilla)^0.5)/A27stdlife))</f>
        <v>0</v>
      </c>
      <c r="AG421" s="164">
        <f>IF(A27stdlife="n/a","n/a",IF(AG$3&gt;(A27stdlife+$E421),(Input!$L$169*(1+rvanilla)^0.5)-SUM($L421:AF421),(Input!$L$169*(1+rvanilla)^0.5)/A27stdlife))</f>
        <v>0</v>
      </c>
      <c r="AH421" s="164">
        <f>IF(A27stdlife="n/a","n/a",IF(AH$3&gt;(A27stdlife+$E421),(Input!$L$169*(1+rvanilla)^0.5)-SUM($L421:AG421),(Input!$L$169*(1+rvanilla)^0.5)/A27stdlife))</f>
        <v>0</v>
      </c>
      <c r="AI421" s="164">
        <f>IF(A27stdlife="n/a","n/a",IF(AI$3&gt;(A27stdlife+$E421),(Input!$L$169*(1+rvanilla)^0.5)-SUM($L421:AH421),(Input!$L$169*(1+rvanilla)^0.5)/A27stdlife))</f>
        <v>0</v>
      </c>
      <c r="AJ421" s="164">
        <f>IF(A27stdlife="n/a","n/a",IF(AJ$3&gt;(A27stdlife+$E421),(Input!$L$169*(1+rvanilla)^0.5)-SUM($L421:AI421),(Input!$L$169*(1+rvanilla)^0.5)/A27stdlife))</f>
        <v>0</v>
      </c>
      <c r="AK421" s="164">
        <f>IF(A27stdlife="n/a","n/a",IF(AK$3&gt;(A27stdlife+$E421),(Input!$L$169*(1+rvanilla)^0.5)-SUM($L421:AJ421),(Input!$L$169*(1+rvanilla)^0.5)/A27stdlife))</f>
        <v>0</v>
      </c>
      <c r="AL421" s="164">
        <f>IF(A27stdlife="n/a","n/a",IF(AL$3&gt;(A27stdlife+$E421),(Input!$L$169*(1+rvanilla)^0.5)-SUM($L421:AK421),(Input!$L$169*(1+rvanilla)^0.5)/A27stdlife))</f>
        <v>0</v>
      </c>
      <c r="AM421" s="164">
        <f>IF(A27stdlife="n/a","n/a",IF(AM$3&gt;(A27stdlife+$E421),(Input!$L$169*(1+rvanilla)^0.5)-SUM($L421:AL421),(Input!$L$169*(1+rvanilla)^0.5)/A27stdlife))</f>
        <v>0</v>
      </c>
      <c r="AN421" s="164">
        <f>IF(A27stdlife="n/a","n/a",IF(AN$3&gt;(A27stdlife+$E421),(Input!$L$169*(1+rvanilla)^0.5)-SUM($L421:AM421),(Input!$L$169*(1+rvanilla)^0.5)/A27stdlife))</f>
        <v>0</v>
      </c>
      <c r="AO421" s="164">
        <f>IF(A27stdlife="n/a","n/a",IF(AO$3&gt;(A27stdlife+$E421),(Input!$L$169*(1+rvanilla)^0.5)-SUM($L421:AN421),(Input!$L$169*(1+rvanilla)^0.5)/A27stdlife))</f>
        <v>0</v>
      </c>
      <c r="AP421" s="164">
        <f>IF(A27stdlife="n/a","n/a",IF(AP$3&gt;(A27stdlife+$E421),(Input!$L$169*(1+rvanilla)^0.5)-SUM($L421:AO421),(Input!$L$169*(1+rvanilla)^0.5)/A27stdlife))</f>
        <v>0</v>
      </c>
      <c r="AQ421" s="164">
        <f>IF(A27stdlife="n/a","n/a",IF(AQ$3&gt;(A27stdlife+$E421),(Input!$L$169*(1+rvanilla)^0.5)-SUM($L421:AP421),(Input!$L$169*(1+rvanilla)^0.5)/A27stdlife))</f>
        <v>0</v>
      </c>
      <c r="AR421" s="164">
        <f>IF(A27stdlife="n/a","n/a",IF(AR$3&gt;(A27stdlife+$E421),(Input!$L$169*(1+rvanilla)^0.5)-SUM($L421:AQ421),(Input!$L$169*(1+rvanilla)^0.5)/A27stdlife))</f>
        <v>0</v>
      </c>
      <c r="AS421" s="164">
        <f>IF(A27stdlife="n/a","n/a",IF(AS$3&gt;(A27stdlife+$E421),(Input!$L$169*(1+rvanilla)^0.5)-SUM($L421:AR421),(Input!$L$169*(1+rvanilla)^0.5)/A27stdlife))</f>
        <v>0</v>
      </c>
      <c r="AT421" s="164">
        <f>IF(A27stdlife="n/a","n/a",IF(AT$3&gt;(A27stdlife+$E421),(Input!$L$169*(1+rvanilla)^0.5)-SUM($L421:AS421),(Input!$L$169*(1+rvanilla)^0.5)/A27stdlife))</f>
        <v>0</v>
      </c>
      <c r="AU421" s="164">
        <f>IF(A27stdlife="n/a","n/a",IF(AU$3&gt;(A27stdlife+$E421),(Input!$L$169*(1+rvanilla)^0.5)-SUM($L421:AT421),(Input!$L$169*(1+rvanilla)^0.5)/A27stdlife))</f>
        <v>0</v>
      </c>
      <c r="AV421" s="164">
        <f>IF(A27stdlife="n/a","n/a",IF(AV$3&gt;(A27stdlife+$E421),(Input!$L$169*(1+rvanilla)^0.5)-SUM($L421:AU421),(Input!$L$169*(1+rvanilla)^0.5)/A27stdlife))</f>
        <v>0</v>
      </c>
      <c r="AW421" s="164">
        <f>IF(A27stdlife="n/a","n/a",IF(AW$3&gt;(A27stdlife+$E421),(Input!$L$169*(1+rvanilla)^0.5)-SUM($L421:AV421),(Input!$L$169*(1+rvanilla)^0.5)/A27stdlife))</f>
        <v>0</v>
      </c>
      <c r="AX421" s="164">
        <f>IF(A27stdlife="n/a","n/a",IF(AX$3&gt;(A27stdlife+$E421),(Input!$L$169*(1+rvanilla)^0.5)-SUM($L421:AW421),(Input!$L$169*(1+rvanilla)^0.5)/A27stdlife))</f>
        <v>0</v>
      </c>
      <c r="AY421" s="164">
        <f>IF(A27stdlife="n/a","n/a",IF(AY$3&gt;(A27stdlife+$E421),(Input!$L$169*(1+rvanilla)^0.5)-SUM($L421:AX421),(Input!$L$169*(1+rvanilla)^0.5)/A27stdlife))</f>
        <v>0</v>
      </c>
      <c r="AZ421" s="164">
        <f>IF(A27stdlife="n/a","n/a",IF(AZ$3&gt;(A27stdlife+$E421),(Input!$L$169*(1+rvanilla)^0.5)-SUM($L421:AY421),(Input!$L$169*(1+rvanilla)^0.5)/A27stdlife))</f>
        <v>0</v>
      </c>
      <c r="BA421" s="164">
        <f>IF(A27stdlife="n/a","n/a",IF(BA$3&gt;(A27stdlife+$E421),(Input!$L$169*(1+rvanilla)^0.5)-SUM($L421:AZ421),(Input!$L$169*(1+rvanilla)^0.5)/A27stdlife))</f>
        <v>0</v>
      </c>
      <c r="BB421" s="164">
        <f>IF(A27stdlife="n/a","n/a",IF(BB$3&gt;(A27stdlife+$E421),(Input!$L$169*(1+rvanilla)^0.5)-SUM($L421:BA421),(Input!$L$169*(1+rvanilla)^0.5)/A27stdlife))</f>
        <v>0</v>
      </c>
      <c r="BC421" s="164">
        <f>IF(A27stdlife="n/a","n/a",IF(BC$3&gt;(A27stdlife+$E421),(Input!$L$169*(1+rvanilla)^0.5)-SUM($L421:BB421),(Input!$L$169*(1+rvanilla)^0.5)/A27stdlife))</f>
        <v>0</v>
      </c>
      <c r="BD421" s="164">
        <f>IF(A27stdlife="n/a","n/a",IF(BD$3&gt;(A27stdlife+$E421),(Input!$L$169*(1+rvanilla)^0.5)-SUM($L421:BC421),(Input!$L$169*(1+rvanilla)^0.5)/A27stdlife))</f>
        <v>0</v>
      </c>
      <c r="BE421" s="164">
        <f>IF(A27stdlife="n/a","n/a",IF(BE$3&gt;(A27stdlife+$E421),(Input!$L$169*(1+rvanilla)^0.5)-SUM($L421:BD421),(Input!$L$169*(1+rvanilla)^0.5)/A27stdlife))</f>
        <v>0</v>
      </c>
      <c r="BF421" s="164">
        <f>IF(A27stdlife="n/a","n/a",IF(BF$3&gt;(A27stdlife+$E421),(Input!$L$169*(1+rvanilla)^0.5)-SUM($L421:BE421),(Input!$L$169*(1+rvanilla)^0.5)/A27stdlife))</f>
        <v>0</v>
      </c>
      <c r="BG421" s="164">
        <f>IF(A27stdlife="n/a","n/a",IF(BG$3&gt;(A27stdlife+$E421),(Input!$L$169*(1+rvanilla)^0.5)-SUM($L421:BF421),(Input!$L$169*(1+rvanilla)^0.5)/A27stdlife))</f>
        <v>0</v>
      </c>
      <c r="BH421" s="164">
        <f>IF(A27stdlife="n/a","n/a",IF(BH$3&gt;(A27stdlife+$E421),(Input!$L$169*(1+rvanilla)^0.5)-SUM($L421:BG421),(Input!$L$169*(1+rvanilla)^0.5)/A27stdlife))</f>
        <v>0</v>
      </c>
      <c r="BI421" s="164">
        <f>IF(A27stdlife="n/a","n/a",IF(BI$3&gt;(A27stdlife+$E421),(Input!$L$169*(1+rvanilla)^0.5)-SUM($L421:BH421),(Input!$L$169*(1+rvanilla)^0.5)/A27stdlife))</f>
        <v>0</v>
      </c>
      <c r="BJ421" s="18"/>
      <c r="BK421" s="18"/>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idden="1" outlineLevel="2">
      <c r="A422" s="18"/>
      <c r="B422" s="18"/>
      <c r="C422" s="36"/>
      <c r="D422" s="479"/>
      <c r="E422" s="283">
        <v>7</v>
      </c>
      <c r="F422" s="38"/>
      <c r="G422" s="391"/>
      <c r="H422" s="308"/>
      <c r="I422" s="308"/>
      <c r="J422" s="308"/>
      <c r="K422" s="308"/>
      <c r="L422" s="308"/>
      <c r="M422" s="307"/>
      <c r="N422" s="164">
        <f>IF(A27stdlife="n/a","n/a",IF(N$3&gt;(A27stdlife+$E422),(Input!$M$169*(1+rvanilla)^0.5)-SUM($M422:M422),(Input!$M$169*(1+rvanilla)^0.5)/A27stdlife))</f>
        <v>0</v>
      </c>
      <c r="O422" s="164">
        <f>IF(A27stdlife="n/a","n/a",IF(O$3&gt;(A27stdlife+$E422),(Input!$M$169*(1+rvanilla)^0.5)-SUM($M422:N422),(Input!$M$169*(1+rvanilla)^0.5)/A27stdlife))</f>
        <v>0</v>
      </c>
      <c r="P422" s="164">
        <f>IF(A27stdlife="n/a","n/a",IF(P$3&gt;(A27stdlife+$E422),(Input!$M$169*(1+rvanilla)^0.5)-SUM($M422:O422),(Input!$M$169*(1+rvanilla)^0.5)/A27stdlife))</f>
        <v>0</v>
      </c>
      <c r="Q422" s="164">
        <f>IF(A27stdlife="n/a","n/a",IF(Q$3&gt;(A27stdlife+$E422),(Input!$M$169*(1+rvanilla)^0.5)-SUM($M422:P422),(Input!$M$169*(1+rvanilla)^0.5)/A27stdlife))</f>
        <v>0</v>
      </c>
      <c r="R422" s="164">
        <f>IF(A27stdlife="n/a","n/a",IF(R$3&gt;(A27stdlife+$E422),(Input!$M$169*(1+rvanilla)^0.5)-SUM($M422:Q422),(Input!$M$169*(1+rvanilla)^0.5)/A27stdlife))</f>
        <v>0</v>
      </c>
      <c r="S422" s="164">
        <f>IF(A27stdlife="n/a","n/a",IF(S$3&gt;(A27stdlife+$E422),(Input!$M$169*(1+rvanilla)^0.5)-SUM($M422:R422),(Input!$M$169*(1+rvanilla)^0.5)/A27stdlife))</f>
        <v>0</v>
      </c>
      <c r="T422" s="164">
        <f>IF(A27stdlife="n/a","n/a",IF(T$3&gt;(A27stdlife+$E422),(Input!$M$169*(1+rvanilla)^0.5)-SUM($M422:S422),(Input!$M$169*(1+rvanilla)^0.5)/A27stdlife))</f>
        <v>0</v>
      </c>
      <c r="U422" s="164">
        <f>IF(A27stdlife="n/a","n/a",IF(U$3&gt;(A27stdlife+$E422),(Input!$M$169*(1+rvanilla)^0.5)-SUM($M422:T422),(Input!$M$169*(1+rvanilla)^0.5)/A27stdlife))</f>
        <v>0</v>
      </c>
      <c r="V422" s="164">
        <f>IF(A27stdlife="n/a","n/a",IF(V$3&gt;(A27stdlife+$E422),(Input!$M$169*(1+rvanilla)^0.5)-SUM($M422:U422),(Input!$M$169*(1+rvanilla)^0.5)/A27stdlife))</f>
        <v>0</v>
      </c>
      <c r="W422" s="164">
        <f>IF(A27stdlife="n/a","n/a",IF(W$3&gt;(A27stdlife+$E422),(Input!$M$169*(1+rvanilla)^0.5)-SUM($M422:V422),(Input!$M$169*(1+rvanilla)^0.5)/A27stdlife))</f>
        <v>0</v>
      </c>
      <c r="X422" s="164">
        <f>IF(A27stdlife="n/a","n/a",IF(X$3&gt;(A27stdlife+$E422),(Input!$M$169*(1+rvanilla)^0.5)-SUM($M422:W422),(Input!$M$169*(1+rvanilla)^0.5)/A27stdlife))</f>
        <v>0</v>
      </c>
      <c r="Y422" s="164">
        <f>IF(A27stdlife="n/a","n/a",IF(Y$3&gt;(A27stdlife+$E422),(Input!$M$169*(1+rvanilla)^0.5)-SUM($M422:X422),(Input!$M$169*(1+rvanilla)^0.5)/A27stdlife))</f>
        <v>0</v>
      </c>
      <c r="Z422" s="164">
        <f>IF(A27stdlife="n/a","n/a",IF(Z$3&gt;(A27stdlife+$E422),(Input!$M$169*(1+rvanilla)^0.5)-SUM($M422:Y422),(Input!$M$169*(1+rvanilla)^0.5)/A27stdlife))</f>
        <v>0</v>
      </c>
      <c r="AA422" s="164">
        <f>IF(A27stdlife="n/a","n/a",IF(AA$3&gt;(A27stdlife+$E422),(Input!$M$169*(1+rvanilla)^0.5)-SUM($M422:Z422),(Input!$M$169*(1+rvanilla)^0.5)/A27stdlife))</f>
        <v>0</v>
      </c>
      <c r="AB422" s="164">
        <f>IF(A27stdlife="n/a","n/a",IF(AB$3&gt;(A27stdlife+$E422),(Input!$M$169*(1+rvanilla)^0.5)-SUM($M422:AA422),(Input!$M$169*(1+rvanilla)^0.5)/A27stdlife))</f>
        <v>0</v>
      </c>
      <c r="AC422" s="164">
        <f>IF(A27stdlife="n/a","n/a",IF(AC$3&gt;(A27stdlife+$E422),(Input!$M$169*(1+rvanilla)^0.5)-SUM($M422:AB422),(Input!$M$169*(1+rvanilla)^0.5)/A27stdlife))</f>
        <v>0</v>
      </c>
      <c r="AD422" s="164">
        <f>IF(A27stdlife="n/a","n/a",IF(AD$3&gt;(A27stdlife+$E422),(Input!$M$169*(1+rvanilla)^0.5)-SUM($M422:AC422),(Input!$M$169*(1+rvanilla)^0.5)/A27stdlife))</f>
        <v>0</v>
      </c>
      <c r="AE422" s="164">
        <f>IF(A27stdlife="n/a","n/a",IF(AE$3&gt;(A27stdlife+$E422),(Input!$M$169*(1+rvanilla)^0.5)-SUM($M422:AD422),(Input!$M$169*(1+rvanilla)^0.5)/A27stdlife))</f>
        <v>0</v>
      </c>
      <c r="AF422" s="164">
        <f>IF(A27stdlife="n/a","n/a",IF(AF$3&gt;(A27stdlife+$E422),(Input!$M$169*(1+rvanilla)^0.5)-SUM($M422:AE422),(Input!$M$169*(1+rvanilla)^0.5)/A27stdlife))</f>
        <v>0</v>
      </c>
      <c r="AG422" s="164">
        <f>IF(A27stdlife="n/a","n/a",IF(AG$3&gt;(A27stdlife+$E422),(Input!$M$169*(1+rvanilla)^0.5)-SUM($M422:AF422),(Input!$M$169*(1+rvanilla)^0.5)/A27stdlife))</f>
        <v>0</v>
      </c>
      <c r="AH422" s="164">
        <f>IF(A27stdlife="n/a","n/a",IF(AH$3&gt;(A27stdlife+$E422),(Input!$M$169*(1+rvanilla)^0.5)-SUM($M422:AG422),(Input!$M$169*(1+rvanilla)^0.5)/A27stdlife))</f>
        <v>0</v>
      </c>
      <c r="AI422" s="164">
        <f>IF(A27stdlife="n/a","n/a",IF(AI$3&gt;(A27stdlife+$E422),(Input!$M$169*(1+rvanilla)^0.5)-SUM($M422:AH422),(Input!$M$169*(1+rvanilla)^0.5)/A27stdlife))</f>
        <v>0</v>
      </c>
      <c r="AJ422" s="164">
        <f>IF(A27stdlife="n/a","n/a",IF(AJ$3&gt;(A27stdlife+$E422),(Input!$M$169*(1+rvanilla)^0.5)-SUM($M422:AI422),(Input!$M$169*(1+rvanilla)^0.5)/A27stdlife))</f>
        <v>0</v>
      </c>
      <c r="AK422" s="164">
        <f>IF(A27stdlife="n/a","n/a",IF(AK$3&gt;(A27stdlife+$E422),(Input!$M$169*(1+rvanilla)^0.5)-SUM($M422:AJ422),(Input!$M$169*(1+rvanilla)^0.5)/A27stdlife))</f>
        <v>0</v>
      </c>
      <c r="AL422" s="164">
        <f>IF(A27stdlife="n/a","n/a",IF(AL$3&gt;(A27stdlife+$E422),(Input!$M$169*(1+rvanilla)^0.5)-SUM($M422:AK422),(Input!$M$169*(1+rvanilla)^0.5)/A27stdlife))</f>
        <v>0</v>
      </c>
      <c r="AM422" s="164">
        <f>IF(A27stdlife="n/a","n/a",IF(AM$3&gt;(A27stdlife+$E422),(Input!$M$169*(1+rvanilla)^0.5)-SUM($M422:AL422),(Input!$M$169*(1+rvanilla)^0.5)/A27stdlife))</f>
        <v>0</v>
      </c>
      <c r="AN422" s="164">
        <f>IF(A27stdlife="n/a","n/a",IF(AN$3&gt;(A27stdlife+$E422),(Input!$M$169*(1+rvanilla)^0.5)-SUM($M422:AM422),(Input!$M$169*(1+rvanilla)^0.5)/A27stdlife))</f>
        <v>0</v>
      </c>
      <c r="AO422" s="164">
        <f>IF(A27stdlife="n/a","n/a",IF(AO$3&gt;(A27stdlife+$E422),(Input!$M$169*(1+rvanilla)^0.5)-SUM($M422:AN422),(Input!$M$169*(1+rvanilla)^0.5)/A27stdlife))</f>
        <v>0</v>
      </c>
      <c r="AP422" s="164">
        <f>IF(A27stdlife="n/a","n/a",IF(AP$3&gt;(A27stdlife+$E422),(Input!$M$169*(1+rvanilla)^0.5)-SUM($M422:AO422),(Input!$M$169*(1+rvanilla)^0.5)/A27stdlife))</f>
        <v>0</v>
      </c>
      <c r="AQ422" s="164">
        <f>IF(A27stdlife="n/a","n/a",IF(AQ$3&gt;(A27stdlife+$E422),(Input!$M$169*(1+rvanilla)^0.5)-SUM($M422:AP422),(Input!$M$169*(1+rvanilla)^0.5)/A27stdlife))</f>
        <v>0</v>
      </c>
      <c r="AR422" s="164">
        <f>IF(A27stdlife="n/a","n/a",IF(AR$3&gt;(A27stdlife+$E422),(Input!$M$169*(1+rvanilla)^0.5)-SUM($M422:AQ422),(Input!$M$169*(1+rvanilla)^0.5)/A27stdlife))</f>
        <v>0</v>
      </c>
      <c r="AS422" s="164">
        <f>IF(A27stdlife="n/a","n/a",IF(AS$3&gt;(A27stdlife+$E422),(Input!$M$169*(1+rvanilla)^0.5)-SUM($M422:AR422),(Input!$M$169*(1+rvanilla)^0.5)/A27stdlife))</f>
        <v>0</v>
      </c>
      <c r="AT422" s="164">
        <f>IF(A27stdlife="n/a","n/a",IF(AT$3&gt;(A27stdlife+$E422),(Input!$M$169*(1+rvanilla)^0.5)-SUM($M422:AS422),(Input!$M$169*(1+rvanilla)^0.5)/A27stdlife))</f>
        <v>0</v>
      </c>
      <c r="AU422" s="164">
        <f>IF(A27stdlife="n/a","n/a",IF(AU$3&gt;(A27stdlife+$E422),(Input!$M$169*(1+rvanilla)^0.5)-SUM($M422:AT422),(Input!$M$169*(1+rvanilla)^0.5)/A27stdlife))</f>
        <v>0</v>
      </c>
      <c r="AV422" s="164">
        <f>IF(A27stdlife="n/a","n/a",IF(AV$3&gt;(A27stdlife+$E422),(Input!$M$169*(1+rvanilla)^0.5)-SUM($M422:AU422),(Input!$M$169*(1+rvanilla)^0.5)/A27stdlife))</f>
        <v>0</v>
      </c>
      <c r="AW422" s="164">
        <f>IF(A27stdlife="n/a","n/a",IF(AW$3&gt;(A27stdlife+$E422),(Input!$M$169*(1+rvanilla)^0.5)-SUM($M422:AV422),(Input!$M$169*(1+rvanilla)^0.5)/A27stdlife))</f>
        <v>0</v>
      </c>
      <c r="AX422" s="164">
        <f>IF(A27stdlife="n/a","n/a",IF(AX$3&gt;(A27stdlife+$E422),(Input!$M$169*(1+rvanilla)^0.5)-SUM($M422:AW422),(Input!$M$169*(1+rvanilla)^0.5)/A27stdlife))</f>
        <v>0</v>
      </c>
      <c r="AY422" s="164">
        <f>IF(A27stdlife="n/a","n/a",IF(AY$3&gt;(A27stdlife+$E422),(Input!$M$169*(1+rvanilla)^0.5)-SUM($M422:AX422),(Input!$M$169*(1+rvanilla)^0.5)/A27stdlife))</f>
        <v>0</v>
      </c>
      <c r="AZ422" s="164">
        <f>IF(A27stdlife="n/a","n/a",IF(AZ$3&gt;(A27stdlife+$E422),(Input!$M$169*(1+rvanilla)^0.5)-SUM($M422:AY422),(Input!$M$169*(1+rvanilla)^0.5)/A27stdlife))</f>
        <v>0</v>
      </c>
      <c r="BA422" s="164">
        <f>IF(A27stdlife="n/a","n/a",IF(BA$3&gt;(A27stdlife+$E422),(Input!$M$169*(1+rvanilla)^0.5)-SUM($M422:AZ422),(Input!$M$169*(1+rvanilla)^0.5)/A27stdlife))</f>
        <v>0</v>
      </c>
      <c r="BB422" s="164">
        <f>IF(A27stdlife="n/a","n/a",IF(BB$3&gt;(A27stdlife+$E422),(Input!$M$169*(1+rvanilla)^0.5)-SUM($M422:BA422),(Input!$M$169*(1+rvanilla)^0.5)/A27stdlife))</f>
        <v>0</v>
      </c>
      <c r="BC422" s="164">
        <f>IF(A27stdlife="n/a","n/a",IF(BC$3&gt;(A27stdlife+$E422),(Input!$M$169*(1+rvanilla)^0.5)-SUM($M422:BB422),(Input!$M$169*(1+rvanilla)^0.5)/A27stdlife))</f>
        <v>0</v>
      </c>
      <c r="BD422" s="164">
        <f>IF(A27stdlife="n/a","n/a",IF(BD$3&gt;(A27stdlife+$E422),(Input!$M$169*(1+rvanilla)^0.5)-SUM($M422:BC422),(Input!$M$169*(1+rvanilla)^0.5)/A27stdlife))</f>
        <v>0</v>
      </c>
      <c r="BE422" s="164">
        <f>IF(A27stdlife="n/a","n/a",IF(BE$3&gt;(A27stdlife+$E422),(Input!$M$169*(1+rvanilla)^0.5)-SUM($M422:BD422),(Input!$M$169*(1+rvanilla)^0.5)/A27stdlife))</f>
        <v>0</v>
      </c>
      <c r="BF422" s="164">
        <f>IF(A27stdlife="n/a","n/a",IF(BF$3&gt;(A27stdlife+$E422),(Input!$M$169*(1+rvanilla)^0.5)-SUM($M422:BE422),(Input!$M$169*(1+rvanilla)^0.5)/A27stdlife))</f>
        <v>0</v>
      </c>
      <c r="BG422" s="164">
        <f>IF(A27stdlife="n/a","n/a",IF(BG$3&gt;(A27stdlife+$E422),(Input!$M$169*(1+rvanilla)^0.5)-SUM($M422:BF422),(Input!$M$169*(1+rvanilla)^0.5)/A27stdlife))</f>
        <v>0</v>
      </c>
      <c r="BH422" s="164">
        <f>IF(A27stdlife="n/a","n/a",IF(BH$3&gt;(A27stdlife+$E422),(Input!$M$169*(1+rvanilla)^0.5)-SUM($M422:BG422),(Input!$M$169*(1+rvanilla)^0.5)/A27stdlife))</f>
        <v>0</v>
      </c>
      <c r="BI422" s="164">
        <f>IF(A27stdlife="n/a","n/a",IF(BI$3&gt;(A27stdlife+$E422),(Input!$M$169*(1+rvanilla)^0.5)-SUM($M422:BH422),(Input!$M$169*(1+rvanilla)^0.5)/A27stdlife))</f>
        <v>0</v>
      </c>
      <c r="BJ422" s="18"/>
      <c r="BK422" s="18"/>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idden="1" outlineLevel="2">
      <c r="A423" s="18"/>
      <c r="B423" s="18"/>
      <c r="C423" s="36"/>
      <c r="D423" s="479"/>
      <c r="E423" s="283">
        <v>8</v>
      </c>
      <c r="F423" s="38"/>
      <c r="G423" s="391"/>
      <c r="H423" s="308"/>
      <c r="I423" s="308"/>
      <c r="J423" s="308"/>
      <c r="K423" s="308"/>
      <c r="L423" s="308"/>
      <c r="M423" s="308"/>
      <c r="N423" s="307"/>
      <c r="O423" s="164">
        <f>IF(A27stdlife="n/a","n/a",IF(O$3&gt;(A27stdlife+$E423),(Input!$N$169*(1+rvanilla)^0.5)-SUM($N423:N423),(Input!$N$169*(1+rvanilla)^0.5)/A27stdlife))</f>
        <v>0</v>
      </c>
      <c r="P423" s="164">
        <f>IF(A27stdlife="n/a","n/a",IF(P$3&gt;(A27stdlife+$E423),(Input!$N$169*(1+rvanilla)^0.5)-SUM($N423:O423),(Input!$N$169*(1+rvanilla)^0.5)/A27stdlife))</f>
        <v>0</v>
      </c>
      <c r="Q423" s="164">
        <f>IF(A27stdlife="n/a","n/a",IF(Q$3&gt;(A27stdlife+$E423),(Input!$N$169*(1+rvanilla)^0.5)-SUM($N423:P423),(Input!$N$169*(1+rvanilla)^0.5)/A27stdlife))</f>
        <v>0</v>
      </c>
      <c r="R423" s="164">
        <f>IF(A27stdlife="n/a","n/a",IF(R$3&gt;(A27stdlife+$E423),(Input!$N$169*(1+rvanilla)^0.5)-SUM($N423:Q423),(Input!$N$169*(1+rvanilla)^0.5)/A27stdlife))</f>
        <v>0</v>
      </c>
      <c r="S423" s="164">
        <f>IF(A27stdlife="n/a","n/a",IF(S$3&gt;(A27stdlife+$E423),(Input!$N$169*(1+rvanilla)^0.5)-SUM($N423:R423),(Input!$N$169*(1+rvanilla)^0.5)/A27stdlife))</f>
        <v>0</v>
      </c>
      <c r="T423" s="164">
        <f>IF(A27stdlife="n/a","n/a",IF(T$3&gt;(A27stdlife+$E423),(Input!$N$169*(1+rvanilla)^0.5)-SUM($N423:S423),(Input!$N$169*(1+rvanilla)^0.5)/A27stdlife))</f>
        <v>0</v>
      </c>
      <c r="U423" s="164">
        <f>IF(A27stdlife="n/a","n/a",IF(U$3&gt;(A27stdlife+$E423),(Input!$N$169*(1+rvanilla)^0.5)-SUM($N423:T423),(Input!$N$169*(1+rvanilla)^0.5)/A27stdlife))</f>
        <v>0</v>
      </c>
      <c r="V423" s="164">
        <f>IF(A27stdlife="n/a","n/a",IF(V$3&gt;(A27stdlife+$E423),(Input!$N$169*(1+rvanilla)^0.5)-SUM($N423:U423),(Input!$N$169*(1+rvanilla)^0.5)/A27stdlife))</f>
        <v>0</v>
      </c>
      <c r="W423" s="164">
        <f>IF(A27stdlife="n/a","n/a",IF(W$3&gt;(A27stdlife+$E423),(Input!$N$169*(1+rvanilla)^0.5)-SUM($N423:V423),(Input!$N$169*(1+rvanilla)^0.5)/A27stdlife))</f>
        <v>0</v>
      </c>
      <c r="X423" s="164">
        <f>IF(A27stdlife="n/a","n/a",IF(X$3&gt;(A27stdlife+$E423),(Input!$N$169*(1+rvanilla)^0.5)-SUM($N423:W423),(Input!$N$169*(1+rvanilla)^0.5)/A27stdlife))</f>
        <v>0</v>
      </c>
      <c r="Y423" s="164">
        <f>IF(A27stdlife="n/a","n/a",IF(Y$3&gt;(A27stdlife+$E423),(Input!$N$169*(1+rvanilla)^0.5)-SUM($N423:X423),(Input!$N$169*(1+rvanilla)^0.5)/A27stdlife))</f>
        <v>0</v>
      </c>
      <c r="Z423" s="164">
        <f>IF(A27stdlife="n/a","n/a",IF(Z$3&gt;(A27stdlife+$E423),(Input!$N$169*(1+rvanilla)^0.5)-SUM($N423:Y423),(Input!$N$169*(1+rvanilla)^0.5)/A27stdlife))</f>
        <v>0</v>
      </c>
      <c r="AA423" s="164">
        <f>IF(A27stdlife="n/a","n/a",IF(AA$3&gt;(A27stdlife+$E423),(Input!$N$169*(1+rvanilla)^0.5)-SUM($N423:Z423),(Input!$N$169*(1+rvanilla)^0.5)/A27stdlife))</f>
        <v>0</v>
      </c>
      <c r="AB423" s="164">
        <f>IF(A27stdlife="n/a","n/a",IF(AB$3&gt;(A27stdlife+$E423),(Input!$N$169*(1+rvanilla)^0.5)-SUM($N423:AA423),(Input!$N$169*(1+rvanilla)^0.5)/A27stdlife))</f>
        <v>0</v>
      </c>
      <c r="AC423" s="164">
        <f>IF(A27stdlife="n/a","n/a",IF(AC$3&gt;(A27stdlife+$E423),(Input!$N$169*(1+rvanilla)^0.5)-SUM($N423:AB423),(Input!$N$169*(1+rvanilla)^0.5)/A27stdlife))</f>
        <v>0</v>
      </c>
      <c r="AD423" s="164">
        <f>IF(A27stdlife="n/a","n/a",IF(AD$3&gt;(A27stdlife+$E423),(Input!$N$169*(1+rvanilla)^0.5)-SUM($N423:AC423),(Input!$N$169*(1+rvanilla)^0.5)/A27stdlife))</f>
        <v>0</v>
      </c>
      <c r="AE423" s="164">
        <f>IF(A27stdlife="n/a","n/a",IF(AE$3&gt;(A27stdlife+$E423),(Input!$N$169*(1+rvanilla)^0.5)-SUM($N423:AD423),(Input!$N$169*(1+rvanilla)^0.5)/A27stdlife))</f>
        <v>0</v>
      </c>
      <c r="AF423" s="164">
        <f>IF(A27stdlife="n/a","n/a",IF(AF$3&gt;(A27stdlife+$E423),(Input!$N$169*(1+rvanilla)^0.5)-SUM($N423:AE423),(Input!$N$169*(1+rvanilla)^0.5)/A27stdlife))</f>
        <v>0</v>
      </c>
      <c r="AG423" s="164">
        <f>IF(A27stdlife="n/a","n/a",IF(AG$3&gt;(A27stdlife+$E423),(Input!$N$169*(1+rvanilla)^0.5)-SUM($N423:AF423),(Input!$N$169*(1+rvanilla)^0.5)/A27stdlife))</f>
        <v>0</v>
      </c>
      <c r="AH423" s="164">
        <f>IF(A27stdlife="n/a","n/a",IF(AH$3&gt;(A27stdlife+$E423),(Input!$N$169*(1+rvanilla)^0.5)-SUM($N423:AG423),(Input!$N$169*(1+rvanilla)^0.5)/A27stdlife))</f>
        <v>0</v>
      </c>
      <c r="AI423" s="164">
        <f>IF(A27stdlife="n/a","n/a",IF(AI$3&gt;(A27stdlife+$E423),(Input!$N$169*(1+rvanilla)^0.5)-SUM($N423:AH423),(Input!$N$169*(1+rvanilla)^0.5)/A27stdlife))</f>
        <v>0</v>
      </c>
      <c r="AJ423" s="164">
        <f>IF(A27stdlife="n/a","n/a",IF(AJ$3&gt;(A27stdlife+$E423),(Input!$N$169*(1+rvanilla)^0.5)-SUM($N423:AI423),(Input!$N$169*(1+rvanilla)^0.5)/A27stdlife))</f>
        <v>0</v>
      </c>
      <c r="AK423" s="164">
        <f>IF(A27stdlife="n/a","n/a",IF(AK$3&gt;(A27stdlife+$E423),(Input!$N$169*(1+rvanilla)^0.5)-SUM($N423:AJ423),(Input!$N$169*(1+rvanilla)^0.5)/A27stdlife))</f>
        <v>0</v>
      </c>
      <c r="AL423" s="164">
        <f>IF(A27stdlife="n/a","n/a",IF(AL$3&gt;(A27stdlife+$E423),(Input!$N$169*(1+rvanilla)^0.5)-SUM($N423:AK423),(Input!$N$169*(1+rvanilla)^0.5)/A27stdlife))</f>
        <v>0</v>
      </c>
      <c r="AM423" s="164">
        <f>IF(A27stdlife="n/a","n/a",IF(AM$3&gt;(A27stdlife+$E423),(Input!$N$169*(1+rvanilla)^0.5)-SUM($N423:AL423),(Input!$N$169*(1+rvanilla)^0.5)/A27stdlife))</f>
        <v>0</v>
      </c>
      <c r="AN423" s="164">
        <f>IF(A27stdlife="n/a","n/a",IF(AN$3&gt;(A27stdlife+$E423),(Input!$N$169*(1+rvanilla)^0.5)-SUM($N423:AM423),(Input!$N$169*(1+rvanilla)^0.5)/A27stdlife))</f>
        <v>0</v>
      </c>
      <c r="AO423" s="164">
        <f>IF(A27stdlife="n/a","n/a",IF(AO$3&gt;(A27stdlife+$E423),(Input!$N$169*(1+rvanilla)^0.5)-SUM($N423:AN423),(Input!$N$169*(1+rvanilla)^0.5)/A27stdlife))</f>
        <v>0</v>
      </c>
      <c r="AP423" s="164">
        <f>IF(A27stdlife="n/a","n/a",IF(AP$3&gt;(A27stdlife+$E423),(Input!$N$169*(1+rvanilla)^0.5)-SUM($N423:AO423),(Input!$N$169*(1+rvanilla)^0.5)/A27stdlife))</f>
        <v>0</v>
      </c>
      <c r="AQ423" s="164">
        <f>IF(A27stdlife="n/a","n/a",IF(AQ$3&gt;(A27stdlife+$E423),(Input!$N$169*(1+rvanilla)^0.5)-SUM($N423:AP423),(Input!$N$169*(1+rvanilla)^0.5)/A27stdlife))</f>
        <v>0</v>
      </c>
      <c r="AR423" s="164">
        <f>IF(A27stdlife="n/a","n/a",IF(AR$3&gt;(A27stdlife+$E423),(Input!$N$169*(1+rvanilla)^0.5)-SUM($N423:AQ423),(Input!$N$169*(1+rvanilla)^0.5)/A27stdlife))</f>
        <v>0</v>
      </c>
      <c r="AS423" s="164">
        <f>IF(A27stdlife="n/a","n/a",IF(AS$3&gt;(A27stdlife+$E423),(Input!$N$169*(1+rvanilla)^0.5)-SUM($N423:AR423),(Input!$N$169*(1+rvanilla)^0.5)/A27stdlife))</f>
        <v>0</v>
      </c>
      <c r="AT423" s="164">
        <f>IF(A27stdlife="n/a","n/a",IF(AT$3&gt;(A27stdlife+$E423),(Input!$N$169*(1+rvanilla)^0.5)-SUM($N423:AS423),(Input!$N$169*(1+rvanilla)^0.5)/A27stdlife))</f>
        <v>0</v>
      </c>
      <c r="AU423" s="164">
        <f>IF(A27stdlife="n/a","n/a",IF(AU$3&gt;(A27stdlife+$E423),(Input!$N$169*(1+rvanilla)^0.5)-SUM($N423:AT423),(Input!$N$169*(1+rvanilla)^0.5)/A27stdlife))</f>
        <v>0</v>
      </c>
      <c r="AV423" s="164">
        <f>IF(A27stdlife="n/a","n/a",IF(AV$3&gt;(A27stdlife+$E423),(Input!$N$169*(1+rvanilla)^0.5)-SUM($N423:AU423),(Input!$N$169*(1+rvanilla)^0.5)/A27stdlife))</f>
        <v>0</v>
      </c>
      <c r="AW423" s="164">
        <f>IF(A27stdlife="n/a","n/a",IF(AW$3&gt;(A27stdlife+$E423),(Input!$N$169*(1+rvanilla)^0.5)-SUM($N423:AV423),(Input!$N$169*(1+rvanilla)^0.5)/A27stdlife))</f>
        <v>0</v>
      </c>
      <c r="AX423" s="164">
        <f>IF(A27stdlife="n/a","n/a",IF(AX$3&gt;(A27stdlife+$E423),(Input!$N$169*(1+rvanilla)^0.5)-SUM($N423:AW423),(Input!$N$169*(1+rvanilla)^0.5)/A27stdlife))</f>
        <v>0</v>
      </c>
      <c r="AY423" s="164">
        <f>IF(A27stdlife="n/a","n/a",IF(AY$3&gt;(A27stdlife+$E423),(Input!$N$169*(1+rvanilla)^0.5)-SUM($N423:AX423),(Input!$N$169*(1+rvanilla)^0.5)/A27stdlife))</f>
        <v>0</v>
      </c>
      <c r="AZ423" s="164">
        <f>IF(A27stdlife="n/a","n/a",IF(AZ$3&gt;(A27stdlife+$E423),(Input!$N$169*(1+rvanilla)^0.5)-SUM($N423:AY423),(Input!$N$169*(1+rvanilla)^0.5)/A27stdlife))</f>
        <v>0</v>
      </c>
      <c r="BA423" s="164">
        <f>IF(A27stdlife="n/a","n/a",IF(BA$3&gt;(A27stdlife+$E423),(Input!$N$169*(1+rvanilla)^0.5)-SUM($N423:AZ423),(Input!$N$169*(1+rvanilla)^0.5)/A27stdlife))</f>
        <v>0</v>
      </c>
      <c r="BB423" s="164">
        <f>IF(A27stdlife="n/a","n/a",IF(BB$3&gt;(A27stdlife+$E423),(Input!$N$169*(1+rvanilla)^0.5)-SUM($N423:BA423),(Input!$N$169*(1+rvanilla)^0.5)/A27stdlife))</f>
        <v>0</v>
      </c>
      <c r="BC423" s="164">
        <f>IF(A27stdlife="n/a","n/a",IF(BC$3&gt;(A27stdlife+$E423),(Input!$N$169*(1+rvanilla)^0.5)-SUM($N423:BB423),(Input!$N$169*(1+rvanilla)^0.5)/A27stdlife))</f>
        <v>0</v>
      </c>
      <c r="BD423" s="164">
        <f>IF(A27stdlife="n/a","n/a",IF(BD$3&gt;(A27stdlife+$E423),(Input!$N$169*(1+rvanilla)^0.5)-SUM($N423:BC423),(Input!$N$169*(1+rvanilla)^0.5)/A27stdlife))</f>
        <v>0</v>
      </c>
      <c r="BE423" s="164">
        <f>IF(A27stdlife="n/a","n/a",IF(BE$3&gt;(A27stdlife+$E423),(Input!$N$169*(1+rvanilla)^0.5)-SUM($N423:BD423),(Input!$N$169*(1+rvanilla)^0.5)/A27stdlife))</f>
        <v>0</v>
      </c>
      <c r="BF423" s="164">
        <f>IF(A27stdlife="n/a","n/a",IF(BF$3&gt;(A27stdlife+$E423),(Input!$N$169*(1+rvanilla)^0.5)-SUM($N423:BE423),(Input!$N$169*(1+rvanilla)^0.5)/A27stdlife))</f>
        <v>0</v>
      </c>
      <c r="BG423" s="164">
        <f>IF(A27stdlife="n/a","n/a",IF(BG$3&gt;(A27stdlife+$E423),(Input!$N$169*(1+rvanilla)^0.5)-SUM($N423:BF423),(Input!$N$169*(1+rvanilla)^0.5)/A27stdlife))</f>
        <v>0</v>
      </c>
      <c r="BH423" s="164">
        <f>IF(A27stdlife="n/a","n/a",IF(BH$3&gt;(A27stdlife+$E423),(Input!$N$169*(1+rvanilla)^0.5)-SUM($N423:BG423),(Input!$N$169*(1+rvanilla)^0.5)/A27stdlife))</f>
        <v>0</v>
      </c>
      <c r="BI423" s="164">
        <f>IF(A27stdlife="n/a","n/a",IF(BI$3&gt;(A27stdlife+$E423),(Input!$N$169*(1+rvanilla)^0.5)-SUM($N423:BH423),(Input!$N$169*(1+rvanilla)^0.5)/A27stdlife))</f>
        <v>0</v>
      </c>
      <c r="BJ423" s="18"/>
      <c r="BK423" s="18"/>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idden="1" outlineLevel="2">
      <c r="A424" s="18"/>
      <c r="B424" s="18"/>
      <c r="C424" s="36"/>
      <c r="D424" s="479"/>
      <c r="E424" s="283">
        <v>9</v>
      </c>
      <c r="F424" s="38"/>
      <c r="G424" s="391"/>
      <c r="H424" s="308"/>
      <c r="I424" s="308"/>
      <c r="J424" s="308"/>
      <c r="K424" s="308"/>
      <c r="L424" s="308"/>
      <c r="M424" s="308"/>
      <c r="N424" s="308"/>
      <c r="O424" s="307"/>
      <c r="P424" s="164">
        <f>IF(A27stdlife="n/a","n/a",IF(P$3&gt;(A27stdlife+$E424),(Input!$O$169*(1+rvanilla)^0.5)-SUM($O424:O424),(Input!$O$169*(1+rvanilla)^0.5)/A27stdlife))</f>
        <v>0</v>
      </c>
      <c r="Q424" s="164">
        <f>IF(A27stdlife="n/a","n/a",IF(Q$3&gt;(A27stdlife+$E424),(Input!$O$169*(1+rvanilla)^0.5)-SUM($O424:P424),(Input!$O$169*(1+rvanilla)^0.5)/A27stdlife))</f>
        <v>0</v>
      </c>
      <c r="R424" s="164">
        <f>IF(A27stdlife="n/a","n/a",IF(R$3&gt;(A27stdlife+$E424),(Input!$O$169*(1+rvanilla)^0.5)-SUM($O424:Q424),(Input!$O$169*(1+rvanilla)^0.5)/A27stdlife))</f>
        <v>0</v>
      </c>
      <c r="S424" s="164">
        <f>IF(A27stdlife="n/a","n/a",IF(S$3&gt;(A27stdlife+$E424),(Input!$O$169*(1+rvanilla)^0.5)-SUM($O424:R424),(Input!$O$169*(1+rvanilla)^0.5)/A27stdlife))</f>
        <v>0</v>
      </c>
      <c r="T424" s="164">
        <f>IF(A27stdlife="n/a","n/a",IF(T$3&gt;(A27stdlife+$E424),(Input!$O$169*(1+rvanilla)^0.5)-SUM($O424:S424),(Input!$O$169*(1+rvanilla)^0.5)/A27stdlife))</f>
        <v>0</v>
      </c>
      <c r="U424" s="164">
        <f>IF(A27stdlife="n/a","n/a",IF(U$3&gt;(A27stdlife+$E424),(Input!$O$169*(1+rvanilla)^0.5)-SUM($O424:T424),(Input!$O$169*(1+rvanilla)^0.5)/A27stdlife))</f>
        <v>0</v>
      </c>
      <c r="V424" s="164">
        <f>IF(A27stdlife="n/a","n/a",IF(V$3&gt;(A27stdlife+$E424),(Input!$O$169*(1+rvanilla)^0.5)-SUM($O424:U424),(Input!$O$169*(1+rvanilla)^0.5)/A27stdlife))</f>
        <v>0</v>
      </c>
      <c r="W424" s="164">
        <f>IF(A27stdlife="n/a","n/a",IF(W$3&gt;(A27stdlife+$E424),(Input!$O$169*(1+rvanilla)^0.5)-SUM($O424:V424),(Input!$O$169*(1+rvanilla)^0.5)/A27stdlife))</f>
        <v>0</v>
      </c>
      <c r="X424" s="164">
        <f>IF(A27stdlife="n/a","n/a",IF(X$3&gt;(A27stdlife+$E424),(Input!$O$169*(1+rvanilla)^0.5)-SUM($O424:W424),(Input!$O$169*(1+rvanilla)^0.5)/A27stdlife))</f>
        <v>0</v>
      </c>
      <c r="Y424" s="164">
        <f>IF(A27stdlife="n/a","n/a",IF(Y$3&gt;(A27stdlife+$E424),(Input!$O$169*(1+rvanilla)^0.5)-SUM($O424:X424),(Input!$O$169*(1+rvanilla)^0.5)/A27stdlife))</f>
        <v>0</v>
      </c>
      <c r="Z424" s="164">
        <f>IF(A27stdlife="n/a","n/a",IF(Z$3&gt;(A27stdlife+$E424),(Input!$O$169*(1+rvanilla)^0.5)-SUM($O424:Y424),(Input!$O$169*(1+rvanilla)^0.5)/A27stdlife))</f>
        <v>0</v>
      </c>
      <c r="AA424" s="164">
        <f>IF(A27stdlife="n/a","n/a",IF(AA$3&gt;(A27stdlife+$E424),(Input!$O$169*(1+rvanilla)^0.5)-SUM($O424:Z424),(Input!$O$169*(1+rvanilla)^0.5)/A27stdlife))</f>
        <v>0</v>
      </c>
      <c r="AB424" s="164">
        <f>IF(A27stdlife="n/a","n/a",IF(AB$3&gt;(A27stdlife+$E424),(Input!$O$169*(1+rvanilla)^0.5)-SUM($O424:AA424),(Input!$O$169*(1+rvanilla)^0.5)/A27stdlife))</f>
        <v>0</v>
      </c>
      <c r="AC424" s="164">
        <f>IF(A27stdlife="n/a","n/a",IF(AC$3&gt;(A27stdlife+$E424),(Input!$O$169*(1+rvanilla)^0.5)-SUM($O424:AB424),(Input!$O$169*(1+rvanilla)^0.5)/A27stdlife))</f>
        <v>0</v>
      </c>
      <c r="AD424" s="164">
        <f>IF(A27stdlife="n/a","n/a",IF(AD$3&gt;(A27stdlife+$E424),(Input!$O$169*(1+rvanilla)^0.5)-SUM($O424:AC424),(Input!$O$169*(1+rvanilla)^0.5)/A27stdlife))</f>
        <v>0</v>
      </c>
      <c r="AE424" s="164">
        <f>IF(A27stdlife="n/a","n/a",IF(AE$3&gt;(A27stdlife+$E424),(Input!$O$169*(1+rvanilla)^0.5)-SUM($O424:AD424),(Input!$O$169*(1+rvanilla)^0.5)/A27stdlife))</f>
        <v>0</v>
      </c>
      <c r="AF424" s="164">
        <f>IF(A27stdlife="n/a","n/a",IF(AF$3&gt;(A27stdlife+$E424),(Input!$O$169*(1+rvanilla)^0.5)-SUM($O424:AE424),(Input!$O$169*(1+rvanilla)^0.5)/A27stdlife))</f>
        <v>0</v>
      </c>
      <c r="AG424" s="164">
        <f>IF(A27stdlife="n/a","n/a",IF(AG$3&gt;(A27stdlife+$E424),(Input!$O$169*(1+rvanilla)^0.5)-SUM($O424:AF424),(Input!$O$169*(1+rvanilla)^0.5)/A27stdlife))</f>
        <v>0</v>
      </c>
      <c r="AH424" s="164">
        <f>IF(A27stdlife="n/a","n/a",IF(AH$3&gt;(A27stdlife+$E424),(Input!$O$169*(1+rvanilla)^0.5)-SUM($O424:AG424),(Input!$O$169*(1+rvanilla)^0.5)/A27stdlife))</f>
        <v>0</v>
      </c>
      <c r="AI424" s="164">
        <f>IF(A27stdlife="n/a","n/a",IF(AI$3&gt;(A27stdlife+$E424),(Input!$O$169*(1+rvanilla)^0.5)-SUM($O424:AH424),(Input!$O$169*(1+rvanilla)^0.5)/A27stdlife))</f>
        <v>0</v>
      </c>
      <c r="AJ424" s="164">
        <f>IF(A27stdlife="n/a","n/a",IF(AJ$3&gt;(A27stdlife+$E424),(Input!$O$169*(1+rvanilla)^0.5)-SUM($O424:AI424),(Input!$O$169*(1+rvanilla)^0.5)/A27stdlife))</f>
        <v>0</v>
      </c>
      <c r="AK424" s="164">
        <f>IF(A27stdlife="n/a","n/a",IF(AK$3&gt;(A27stdlife+$E424),(Input!$O$169*(1+rvanilla)^0.5)-SUM($O424:AJ424),(Input!$O$169*(1+rvanilla)^0.5)/A27stdlife))</f>
        <v>0</v>
      </c>
      <c r="AL424" s="164">
        <f>IF(A27stdlife="n/a","n/a",IF(AL$3&gt;(A27stdlife+$E424),(Input!$O$169*(1+rvanilla)^0.5)-SUM($O424:AK424),(Input!$O$169*(1+rvanilla)^0.5)/A27stdlife))</f>
        <v>0</v>
      </c>
      <c r="AM424" s="164">
        <f>IF(A27stdlife="n/a","n/a",IF(AM$3&gt;(A27stdlife+$E424),(Input!$O$169*(1+rvanilla)^0.5)-SUM($O424:AL424),(Input!$O$169*(1+rvanilla)^0.5)/A27stdlife))</f>
        <v>0</v>
      </c>
      <c r="AN424" s="164">
        <f>IF(A27stdlife="n/a","n/a",IF(AN$3&gt;(A27stdlife+$E424),(Input!$O$169*(1+rvanilla)^0.5)-SUM($O424:AM424),(Input!$O$169*(1+rvanilla)^0.5)/A27stdlife))</f>
        <v>0</v>
      </c>
      <c r="AO424" s="164">
        <f>IF(A27stdlife="n/a","n/a",IF(AO$3&gt;(A27stdlife+$E424),(Input!$O$169*(1+rvanilla)^0.5)-SUM($O424:AN424),(Input!$O$169*(1+rvanilla)^0.5)/A27stdlife))</f>
        <v>0</v>
      </c>
      <c r="AP424" s="164">
        <f>IF(A27stdlife="n/a","n/a",IF(AP$3&gt;(A27stdlife+$E424),(Input!$O$169*(1+rvanilla)^0.5)-SUM($O424:AO424),(Input!$O$169*(1+rvanilla)^0.5)/A27stdlife))</f>
        <v>0</v>
      </c>
      <c r="AQ424" s="164">
        <f>IF(A27stdlife="n/a","n/a",IF(AQ$3&gt;(A27stdlife+$E424),(Input!$O$169*(1+rvanilla)^0.5)-SUM($O424:AP424),(Input!$O$169*(1+rvanilla)^0.5)/A27stdlife))</f>
        <v>0</v>
      </c>
      <c r="AR424" s="164">
        <f>IF(A27stdlife="n/a","n/a",IF(AR$3&gt;(A27stdlife+$E424),(Input!$O$169*(1+rvanilla)^0.5)-SUM($O424:AQ424),(Input!$O$169*(1+rvanilla)^0.5)/A27stdlife))</f>
        <v>0</v>
      </c>
      <c r="AS424" s="164">
        <f>IF(A27stdlife="n/a","n/a",IF(AS$3&gt;(A27stdlife+$E424),(Input!$O$169*(1+rvanilla)^0.5)-SUM($O424:AR424),(Input!$O$169*(1+rvanilla)^0.5)/A27stdlife))</f>
        <v>0</v>
      </c>
      <c r="AT424" s="164">
        <f>IF(A27stdlife="n/a","n/a",IF(AT$3&gt;(A27stdlife+$E424),(Input!$O$169*(1+rvanilla)^0.5)-SUM($O424:AS424),(Input!$O$169*(1+rvanilla)^0.5)/A27stdlife))</f>
        <v>0</v>
      </c>
      <c r="AU424" s="164">
        <f>IF(A27stdlife="n/a","n/a",IF(AU$3&gt;(A27stdlife+$E424),(Input!$O$169*(1+rvanilla)^0.5)-SUM($O424:AT424),(Input!$O$169*(1+rvanilla)^0.5)/A27stdlife))</f>
        <v>0</v>
      </c>
      <c r="AV424" s="164">
        <f>IF(A27stdlife="n/a","n/a",IF(AV$3&gt;(A27stdlife+$E424),(Input!$O$169*(1+rvanilla)^0.5)-SUM($O424:AU424),(Input!$O$169*(1+rvanilla)^0.5)/A27stdlife))</f>
        <v>0</v>
      </c>
      <c r="AW424" s="164">
        <f>IF(A27stdlife="n/a","n/a",IF(AW$3&gt;(A27stdlife+$E424),(Input!$O$169*(1+rvanilla)^0.5)-SUM($O424:AV424),(Input!$O$169*(1+rvanilla)^0.5)/A27stdlife))</f>
        <v>0</v>
      </c>
      <c r="AX424" s="164">
        <f>IF(A27stdlife="n/a","n/a",IF(AX$3&gt;(A27stdlife+$E424),(Input!$O$169*(1+rvanilla)^0.5)-SUM($O424:AW424),(Input!$O$169*(1+rvanilla)^0.5)/A27stdlife))</f>
        <v>0</v>
      </c>
      <c r="AY424" s="164">
        <f>IF(A27stdlife="n/a","n/a",IF(AY$3&gt;(A27stdlife+$E424),(Input!$O$169*(1+rvanilla)^0.5)-SUM($O424:AX424),(Input!$O$169*(1+rvanilla)^0.5)/A27stdlife))</f>
        <v>0</v>
      </c>
      <c r="AZ424" s="164">
        <f>IF(A27stdlife="n/a","n/a",IF(AZ$3&gt;(A27stdlife+$E424),(Input!$O$169*(1+rvanilla)^0.5)-SUM($O424:AY424),(Input!$O$169*(1+rvanilla)^0.5)/A27stdlife))</f>
        <v>0</v>
      </c>
      <c r="BA424" s="164">
        <f>IF(A27stdlife="n/a","n/a",IF(BA$3&gt;(A27stdlife+$E424),(Input!$O$169*(1+rvanilla)^0.5)-SUM($O424:AZ424),(Input!$O$169*(1+rvanilla)^0.5)/A27stdlife))</f>
        <v>0</v>
      </c>
      <c r="BB424" s="164">
        <f>IF(A27stdlife="n/a","n/a",IF(BB$3&gt;(A27stdlife+$E424),(Input!$O$169*(1+rvanilla)^0.5)-SUM($O424:BA424),(Input!$O$169*(1+rvanilla)^0.5)/A27stdlife))</f>
        <v>0</v>
      </c>
      <c r="BC424" s="164">
        <f>IF(A27stdlife="n/a","n/a",IF(BC$3&gt;(A27stdlife+$E424),(Input!$O$169*(1+rvanilla)^0.5)-SUM($O424:BB424),(Input!$O$169*(1+rvanilla)^0.5)/A27stdlife))</f>
        <v>0</v>
      </c>
      <c r="BD424" s="164">
        <f>IF(A27stdlife="n/a","n/a",IF(BD$3&gt;(A27stdlife+$E424),(Input!$O$169*(1+rvanilla)^0.5)-SUM($O424:BC424),(Input!$O$169*(1+rvanilla)^0.5)/A27stdlife))</f>
        <v>0</v>
      </c>
      <c r="BE424" s="164">
        <f>IF(A27stdlife="n/a","n/a",IF(BE$3&gt;(A27stdlife+$E424),(Input!$O$169*(1+rvanilla)^0.5)-SUM($O424:BD424),(Input!$O$169*(1+rvanilla)^0.5)/A27stdlife))</f>
        <v>0</v>
      </c>
      <c r="BF424" s="164">
        <f>IF(A27stdlife="n/a","n/a",IF(BF$3&gt;(A27stdlife+$E424),(Input!$O$169*(1+rvanilla)^0.5)-SUM($O424:BE424),(Input!$O$169*(1+rvanilla)^0.5)/A27stdlife))</f>
        <v>0</v>
      </c>
      <c r="BG424" s="164">
        <f>IF(A27stdlife="n/a","n/a",IF(BG$3&gt;(A27stdlife+$E424),(Input!$O$169*(1+rvanilla)^0.5)-SUM($O424:BF424),(Input!$O$169*(1+rvanilla)^0.5)/A27stdlife))</f>
        <v>0</v>
      </c>
      <c r="BH424" s="164">
        <f>IF(A27stdlife="n/a","n/a",IF(BH$3&gt;(A27stdlife+$E424),(Input!$O$169*(1+rvanilla)^0.5)-SUM($O424:BG424),(Input!$O$169*(1+rvanilla)^0.5)/A27stdlife))</f>
        <v>0</v>
      </c>
      <c r="BI424" s="164">
        <f>IF(A27stdlife="n/a","n/a",IF(BI$3&gt;(A27stdlife+$E424),(Input!$O$169*(1+rvanilla)^0.5)-SUM($O424:BH424),(Input!$O$169*(1+rvanilla)^0.5)/A27stdlife))</f>
        <v>0</v>
      </c>
      <c r="BJ424" s="18"/>
      <c r="BK424" s="18"/>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idden="1" outlineLevel="2">
      <c r="A425" s="18"/>
      <c r="B425" s="18"/>
      <c r="C425" s="36"/>
      <c r="D425" s="479"/>
      <c r="E425" s="284">
        <v>10</v>
      </c>
      <c r="F425" s="38"/>
      <c r="G425" s="391"/>
      <c r="H425" s="308"/>
      <c r="I425" s="308"/>
      <c r="J425" s="308"/>
      <c r="K425" s="308"/>
      <c r="L425" s="308"/>
      <c r="M425" s="308"/>
      <c r="N425" s="308"/>
      <c r="O425" s="308"/>
      <c r="P425" s="307"/>
      <c r="Q425" s="164">
        <f>IF(A27stdlife="n/a","n/a",IF(Q$3&gt;(A27stdlife+$E425),(Input!$P$169*(1+rvanilla)^0.5)-SUM($P425:P425),(Input!$P$169*(1+rvanilla)^0.5)/A27stdlife))</f>
        <v>0</v>
      </c>
      <c r="R425" s="164">
        <f>IF(A27stdlife="n/a","n/a",IF(R$3&gt;(A27stdlife+$E425),(Input!$P$169*(1+rvanilla)^0.5)-SUM($P425:Q425),(Input!$P$169*(1+rvanilla)^0.5)/A27stdlife))</f>
        <v>0</v>
      </c>
      <c r="S425" s="164">
        <f>IF(A27stdlife="n/a","n/a",IF(S$3&gt;(A27stdlife+$E425),(Input!$P$169*(1+rvanilla)^0.5)-SUM($P425:R425),(Input!$P$169*(1+rvanilla)^0.5)/A27stdlife))</f>
        <v>0</v>
      </c>
      <c r="T425" s="164">
        <f>IF(A27stdlife="n/a","n/a",IF(T$3&gt;(A27stdlife+$E425),(Input!$P$169*(1+rvanilla)^0.5)-SUM($P425:S425),(Input!$P$169*(1+rvanilla)^0.5)/A27stdlife))</f>
        <v>0</v>
      </c>
      <c r="U425" s="164">
        <f>IF(A27stdlife="n/a","n/a",IF(U$3&gt;(A27stdlife+$E425),(Input!$P$169*(1+rvanilla)^0.5)-SUM($P425:T425),(Input!$P$169*(1+rvanilla)^0.5)/A27stdlife))</f>
        <v>0</v>
      </c>
      <c r="V425" s="164">
        <f>IF(A27stdlife="n/a","n/a",IF(V$3&gt;(A27stdlife+$E425),(Input!$P$169*(1+rvanilla)^0.5)-SUM($P425:U425),(Input!$P$169*(1+rvanilla)^0.5)/A27stdlife))</f>
        <v>0</v>
      </c>
      <c r="W425" s="164">
        <f>IF(A27stdlife="n/a","n/a",IF(W$3&gt;(A27stdlife+$E425),(Input!$P$169*(1+rvanilla)^0.5)-SUM($P425:V425),(Input!$P$169*(1+rvanilla)^0.5)/A27stdlife))</f>
        <v>0</v>
      </c>
      <c r="X425" s="164">
        <f>IF(A27stdlife="n/a","n/a",IF(X$3&gt;(A27stdlife+$E425),(Input!$P$169*(1+rvanilla)^0.5)-SUM($P425:W425),(Input!$P$169*(1+rvanilla)^0.5)/A27stdlife))</f>
        <v>0</v>
      </c>
      <c r="Y425" s="164">
        <f>IF(A27stdlife="n/a","n/a",IF(Y$3&gt;(A27stdlife+$E425),(Input!$P$169*(1+rvanilla)^0.5)-SUM($P425:X425),(Input!$P$169*(1+rvanilla)^0.5)/A27stdlife))</f>
        <v>0</v>
      </c>
      <c r="Z425" s="164">
        <f>IF(A27stdlife="n/a","n/a",IF(Z$3&gt;(A27stdlife+$E425),(Input!$P$169*(1+rvanilla)^0.5)-SUM($P425:Y425),(Input!$P$169*(1+rvanilla)^0.5)/A27stdlife))</f>
        <v>0</v>
      </c>
      <c r="AA425" s="164">
        <f>IF(A27stdlife="n/a","n/a",IF(AA$3&gt;(A27stdlife+$E425),(Input!$P$169*(1+rvanilla)^0.5)-SUM($P425:Z425),(Input!$P$169*(1+rvanilla)^0.5)/A27stdlife))</f>
        <v>0</v>
      </c>
      <c r="AB425" s="164">
        <f>IF(A27stdlife="n/a","n/a",IF(AB$3&gt;(A27stdlife+$E425),(Input!$P$169*(1+rvanilla)^0.5)-SUM($P425:AA425),(Input!$P$169*(1+rvanilla)^0.5)/A27stdlife))</f>
        <v>0</v>
      </c>
      <c r="AC425" s="164">
        <f>IF(A27stdlife="n/a","n/a",IF(AC$3&gt;(A27stdlife+$E425),(Input!$P$169*(1+rvanilla)^0.5)-SUM($P425:AB425),(Input!$P$169*(1+rvanilla)^0.5)/A27stdlife))</f>
        <v>0</v>
      </c>
      <c r="AD425" s="164">
        <f>IF(A27stdlife="n/a","n/a",IF(AD$3&gt;(A27stdlife+$E425),(Input!$P$169*(1+rvanilla)^0.5)-SUM($P425:AC425),(Input!$P$169*(1+rvanilla)^0.5)/A27stdlife))</f>
        <v>0</v>
      </c>
      <c r="AE425" s="164">
        <f>IF(A27stdlife="n/a","n/a",IF(AE$3&gt;(A27stdlife+$E425),(Input!$P$169*(1+rvanilla)^0.5)-SUM($P425:AD425),(Input!$P$169*(1+rvanilla)^0.5)/A27stdlife))</f>
        <v>0</v>
      </c>
      <c r="AF425" s="164">
        <f>IF(A27stdlife="n/a","n/a",IF(AF$3&gt;(A27stdlife+$E425),(Input!$P$169*(1+rvanilla)^0.5)-SUM($P425:AE425),(Input!$P$169*(1+rvanilla)^0.5)/A27stdlife))</f>
        <v>0</v>
      </c>
      <c r="AG425" s="164">
        <f>IF(A27stdlife="n/a","n/a",IF(AG$3&gt;(A27stdlife+$E425),(Input!$P$169*(1+rvanilla)^0.5)-SUM($P425:AF425),(Input!$P$169*(1+rvanilla)^0.5)/A27stdlife))</f>
        <v>0</v>
      </c>
      <c r="AH425" s="164">
        <f>IF(A27stdlife="n/a","n/a",IF(AH$3&gt;(A27stdlife+$E425),(Input!$P$169*(1+rvanilla)^0.5)-SUM($P425:AG425),(Input!$P$169*(1+rvanilla)^0.5)/A27stdlife))</f>
        <v>0</v>
      </c>
      <c r="AI425" s="164">
        <f>IF(A27stdlife="n/a","n/a",IF(AI$3&gt;(A27stdlife+$E425),(Input!$P$169*(1+rvanilla)^0.5)-SUM($P425:AH425),(Input!$P$169*(1+rvanilla)^0.5)/A27stdlife))</f>
        <v>0</v>
      </c>
      <c r="AJ425" s="164">
        <f>IF(A27stdlife="n/a","n/a",IF(AJ$3&gt;(A27stdlife+$E425),(Input!$P$169*(1+rvanilla)^0.5)-SUM($P425:AI425),(Input!$P$169*(1+rvanilla)^0.5)/A27stdlife))</f>
        <v>0</v>
      </c>
      <c r="AK425" s="164">
        <f>IF(A27stdlife="n/a","n/a",IF(AK$3&gt;(A27stdlife+$E425),(Input!$P$169*(1+rvanilla)^0.5)-SUM($P425:AJ425),(Input!$P$169*(1+rvanilla)^0.5)/A27stdlife))</f>
        <v>0</v>
      </c>
      <c r="AL425" s="164">
        <f>IF(A27stdlife="n/a","n/a",IF(AL$3&gt;(A27stdlife+$E425),(Input!$P$169*(1+rvanilla)^0.5)-SUM($P425:AK425),(Input!$P$169*(1+rvanilla)^0.5)/A27stdlife))</f>
        <v>0</v>
      </c>
      <c r="AM425" s="164">
        <f>IF(A27stdlife="n/a","n/a",IF(AM$3&gt;(A27stdlife+$E425),(Input!$P$169*(1+rvanilla)^0.5)-SUM($P425:AL425),(Input!$P$169*(1+rvanilla)^0.5)/A27stdlife))</f>
        <v>0</v>
      </c>
      <c r="AN425" s="164">
        <f>IF(A27stdlife="n/a","n/a",IF(AN$3&gt;(A27stdlife+$E425),(Input!$P$169*(1+rvanilla)^0.5)-SUM($P425:AM425),(Input!$P$169*(1+rvanilla)^0.5)/A27stdlife))</f>
        <v>0</v>
      </c>
      <c r="AO425" s="164">
        <f>IF(A27stdlife="n/a","n/a",IF(AO$3&gt;(A27stdlife+$E425),(Input!$P$169*(1+rvanilla)^0.5)-SUM($P425:AN425),(Input!$P$169*(1+rvanilla)^0.5)/A27stdlife))</f>
        <v>0</v>
      </c>
      <c r="AP425" s="164">
        <f>IF(A27stdlife="n/a","n/a",IF(AP$3&gt;(A27stdlife+$E425),(Input!$P$169*(1+rvanilla)^0.5)-SUM($P425:AO425),(Input!$P$169*(1+rvanilla)^0.5)/A27stdlife))</f>
        <v>0</v>
      </c>
      <c r="AQ425" s="164">
        <f>IF(A27stdlife="n/a","n/a",IF(AQ$3&gt;(A27stdlife+$E425),(Input!$P$169*(1+rvanilla)^0.5)-SUM($P425:AP425),(Input!$P$169*(1+rvanilla)^0.5)/A27stdlife))</f>
        <v>0</v>
      </c>
      <c r="AR425" s="164">
        <f>IF(A27stdlife="n/a","n/a",IF(AR$3&gt;(A27stdlife+$E425),(Input!$P$169*(1+rvanilla)^0.5)-SUM($P425:AQ425),(Input!$P$169*(1+rvanilla)^0.5)/A27stdlife))</f>
        <v>0</v>
      </c>
      <c r="AS425" s="164">
        <f>IF(A27stdlife="n/a","n/a",IF(AS$3&gt;(A27stdlife+$E425),(Input!$P$169*(1+rvanilla)^0.5)-SUM($P425:AR425),(Input!$P$169*(1+rvanilla)^0.5)/A27stdlife))</f>
        <v>0</v>
      </c>
      <c r="AT425" s="164">
        <f>IF(A27stdlife="n/a","n/a",IF(AT$3&gt;(A27stdlife+$E425),(Input!$P$169*(1+rvanilla)^0.5)-SUM($P425:AS425),(Input!$P$169*(1+rvanilla)^0.5)/A27stdlife))</f>
        <v>0</v>
      </c>
      <c r="AU425" s="164">
        <f>IF(A27stdlife="n/a","n/a",IF(AU$3&gt;(A27stdlife+$E425),(Input!$P$169*(1+rvanilla)^0.5)-SUM($P425:AT425),(Input!$P$169*(1+rvanilla)^0.5)/A27stdlife))</f>
        <v>0</v>
      </c>
      <c r="AV425" s="164">
        <f>IF(A27stdlife="n/a","n/a",IF(AV$3&gt;(A27stdlife+$E425),(Input!$P$169*(1+rvanilla)^0.5)-SUM($P425:AU425),(Input!$P$169*(1+rvanilla)^0.5)/A27stdlife))</f>
        <v>0</v>
      </c>
      <c r="AW425" s="164">
        <f>IF(A27stdlife="n/a","n/a",IF(AW$3&gt;(A27stdlife+$E425),(Input!$P$169*(1+rvanilla)^0.5)-SUM($P425:AV425),(Input!$P$169*(1+rvanilla)^0.5)/A27stdlife))</f>
        <v>0</v>
      </c>
      <c r="AX425" s="164">
        <f>IF(A27stdlife="n/a","n/a",IF(AX$3&gt;(A27stdlife+$E425),(Input!$P$169*(1+rvanilla)^0.5)-SUM($P425:AW425),(Input!$P$169*(1+rvanilla)^0.5)/A27stdlife))</f>
        <v>0</v>
      </c>
      <c r="AY425" s="164">
        <f>IF(A27stdlife="n/a","n/a",IF(AY$3&gt;(A27stdlife+$E425),(Input!$P$169*(1+rvanilla)^0.5)-SUM($P425:AX425),(Input!$P$169*(1+rvanilla)^0.5)/A27stdlife))</f>
        <v>0</v>
      </c>
      <c r="AZ425" s="164">
        <f>IF(A27stdlife="n/a","n/a",IF(AZ$3&gt;(A27stdlife+$E425),(Input!$P$169*(1+rvanilla)^0.5)-SUM($P425:AY425),(Input!$P$169*(1+rvanilla)^0.5)/A27stdlife))</f>
        <v>0</v>
      </c>
      <c r="BA425" s="164">
        <f>IF(A27stdlife="n/a","n/a",IF(BA$3&gt;(A27stdlife+$E425),(Input!$P$169*(1+rvanilla)^0.5)-SUM($P425:AZ425),(Input!$P$169*(1+rvanilla)^0.5)/A27stdlife))</f>
        <v>0</v>
      </c>
      <c r="BB425" s="164">
        <f>IF(A27stdlife="n/a","n/a",IF(BB$3&gt;(A27stdlife+$E425),(Input!$P$169*(1+rvanilla)^0.5)-SUM($P425:BA425),(Input!$P$169*(1+rvanilla)^0.5)/A27stdlife))</f>
        <v>0</v>
      </c>
      <c r="BC425" s="164">
        <f>IF(A27stdlife="n/a","n/a",IF(BC$3&gt;(A27stdlife+$E425),(Input!$P$169*(1+rvanilla)^0.5)-SUM($P425:BB425),(Input!$P$169*(1+rvanilla)^0.5)/A27stdlife))</f>
        <v>0</v>
      </c>
      <c r="BD425" s="164">
        <f>IF(A27stdlife="n/a","n/a",IF(BD$3&gt;(A27stdlife+$E425),(Input!$P$169*(1+rvanilla)^0.5)-SUM($P425:BC425),(Input!$P$169*(1+rvanilla)^0.5)/A27stdlife))</f>
        <v>0</v>
      </c>
      <c r="BE425" s="164">
        <f>IF(A27stdlife="n/a","n/a",IF(BE$3&gt;(A27stdlife+$E425),(Input!$P$169*(1+rvanilla)^0.5)-SUM($P425:BD425),(Input!$P$169*(1+rvanilla)^0.5)/A27stdlife))</f>
        <v>0</v>
      </c>
      <c r="BF425" s="164">
        <f>IF(A27stdlife="n/a","n/a",IF(BF$3&gt;(A27stdlife+$E425),(Input!$P$169*(1+rvanilla)^0.5)-SUM($P425:BE425),(Input!$P$169*(1+rvanilla)^0.5)/A27stdlife))</f>
        <v>0</v>
      </c>
      <c r="BG425" s="164">
        <f>IF(A27stdlife="n/a","n/a",IF(BG$3&gt;(A27stdlife+$E425),(Input!$P$169*(1+rvanilla)^0.5)-SUM($P425:BF425),(Input!$P$169*(1+rvanilla)^0.5)/A27stdlife))</f>
        <v>0</v>
      </c>
      <c r="BH425" s="164">
        <f>IF(A27stdlife="n/a","n/a",IF(BH$3&gt;(A27stdlife+$E425),(Input!$P$169*(1+rvanilla)^0.5)-SUM($P425:BG425),(Input!$P$169*(1+rvanilla)^0.5)/A27stdlife))</f>
        <v>0</v>
      </c>
      <c r="BI425" s="164">
        <f>IF(A27stdlife="n/a","n/a",IF(BI$3&gt;(A27stdlife+$E425),(Input!$P$169*(1+rvanilla)^0.5)-SUM($P425:BH425),(Input!$P$169*(1+rvanilla)^0.5)/A27stdlife))</f>
        <v>0</v>
      </c>
      <c r="BJ425" s="18"/>
      <c r="BK425" s="18"/>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idden="1" outlineLevel="1">
      <c r="A426" s="18"/>
      <c r="B426" s="18"/>
      <c r="C426" s="36">
        <f>Asset27</f>
        <v>0</v>
      </c>
      <c r="D426" s="18"/>
      <c r="E426" s="18"/>
      <c r="F426" s="33"/>
      <c r="G426" s="161">
        <f t="shared" ref="G426:AL426" si="89">SUM(G414:G425)</f>
        <v>0</v>
      </c>
      <c r="H426" s="161">
        <f t="shared" si="89"/>
        <v>0</v>
      </c>
      <c r="I426" s="161">
        <f t="shared" si="89"/>
        <v>0</v>
      </c>
      <c r="J426" s="161">
        <f t="shared" si="89"/>
        <v>0</v>
      </c>
      <c r="K426" s="161">
        <f t="shared" si="89"/>
        <v>0</v>
      </c>
      <c r="L426" s="161">
        <f t="shared" si="89"/>
        <v>0</v>
      </c>
      <c r="M426" s="161">
        <f t="shared" si="89"/>
        <v>0</v>
      </c>
      <c r="N426" s="161">
        <f t="shared" si="89"/>
        <v>0</v>
      </c>
      <c r="O426" s="161">
        <f t="shared" si="89"/>
        <v>0</v>
      </c>
      <c r="P426" s="161">
        <f t="shared" si="89"/>
        <v>0</v>
      </c>
      <c r="Q426" s="161">
        <f t="shared" si="89"/>
        <v>0</v>
      </c>
      <c r="R426" s="161">
        <f t="shared" si="89"/>
        <v>0</v>
      </c>
      <c r="S426" s="161">
        <f t="shared" si="89"/>
        <v>0</v>
      </c>
      <c r="T426" s="161">
        <f t="shared" si="89"/>
        <v>0</v>
      </c>
      <c r="U426" s="161">
        <f t="shared" si="89"/>
        <v>0</v>
      </c>
      <c r="V426" s="161">
        <f t="shared" si="89"/>
        <v>0</v>
      </c>
      <c r="W426" s="161">
        <f t="shared" si="89"/>
        <v>0</v>
      </c>
      <c r="X426" s="161">
        <f t="shared" si="89"/>
        <v>0</v>
      </c>
      <c r="Y426" s="161">
        <f t="shared" si="89"/>
        <v>0</v>
      </c>
      <c r="Z426" s="161">
        <f t="shared" si="89"/>
        <v>0</v>
      </c>
      <c r="AA426" s="161">
        <f t="shared" si="89"/>
        <v>0</v>
      </c>
      <c r="AB426" s="161">
        <f t="shared" si="89"/>
        <v>0</v>
      </c>
      <c r="AC426" s="161">
        <f t="shared" si="89"/>
        <v>0</v>
      </c>
      <c r="AD426" s="161">
        <f t="shared" si="89"/>
        <v>0</v>
      </c>
      <c r="AE426" s="161">
        <f t="shared" si="89"/>
        <v>0</v>
      </c>
      <c r="AF426" s="161">
        <f t="shared" si="89"/>
        <v>0</v>
      </c>
      <c r="AG426" s="161">
        <f t="shared" si="89"/>
        <v>0</v>
      </c>
      <c r="AH426" s="161">
        <f t="shared" si="89"/>
        <v>0</v>
      </c>
      <c r="AI426" s="161">
        <f t="shared" si="89"/>
        <v>0</v>
      </c>
      <c r="AJ426" s="161">
        <f t="shared" si="89"/>
        <v>0</v>
      </c>
      <c r="AK426" s="161">
        <f t="shared" si="89"/>
        <v>0</v>
      </c>
      <c r="AL426" s="161">
        <f t="shared" si="89"/>
        <v>0</v>
      </c>
      <c r="AM426" s="161">
        <f t="shared" ref="AM426:BI426" si="90">SUM(AM414:AM425)</f>
        <v>0</v>
      </c>
      <c r="AN426" s="161">
        <f t="shared" si="90"/>
        <v>0</v>
      </c>
      <c r="AO426" s="161">
        <f t="shared" si="90"/>
        <v>0</v>
      </c>
      <c r="AP426" s="161">
        <f t="shared" si="90"/>
        <v>0</v>
      </c>
      <c r="AQ426" s="161">
        <f t="shared" si="90"/>
        <v>0</v>
      </c>
      <c r="AR426" s="161">
        <f t="shared" si="90"/>
        <v>0</v>
      </c>
      <c r="AS426" s="161">
        <f t="shared" si="90"/>
        <v>0</v>
      </c>
      <c r="AT426" s="161">
        <f t="shared" si="90"/>
        <v>0</v>
      </c>
      <c r="AU426" s="161">
        <f t="shared" si="90"/>
        <v>0</v>
      </c>
      <c r="AV426" s="161">
        <f t="shared" si="90"/>
        <v>0</v>
      </c>
      <c r="AW426" s="161">
        <f t="shared" si="90"/>
        <v>0</v>
      </c>
      <c r="AX426" s="161">
        <f t="shared" si="90"/>
        <v>0</v>
      </c>
      <c r="AY426" s="161">
        <f t="shared" si="90"/>
        <v>0</v>
      </c>
      <c r="AZ426" s="161">
        <f t="shared" si="90"/>
        <v>0</v>
      </c>
      <c r="BA426" s="161">
        <f t="shared" si="90"/>
        <v>0</v>
      </c>
      <c r="BB426" s="161">
        <f t="shared" si="90"/>
        <v>0</v>
      </c>
      <c r="BC426" s="161">
        <f t="shared" si="90"/>
        <v>0</v>
      </c>
      <c r="BD426" s="161">
        <f t="shared" si="90"/>
        <v>0</v>
      </c>
      <c r="BE426" s="161">
        <f t="shared" si="90"/>
        <v>0</v>
      </c>
      <c r="BF426" s="161">
        <f t="shared" si="90"/>
        <v>0</v>
      </c>
      <c r="BG426" s="161">
        <f t="shared" si="90"/>
        <v>0</v>
      </c>
      <c r="BH426" s="161">
        <f t="shared" si="90"/>
        <v>0</v>
      </c>
      <c r="BI426" s="161">
        <f t="shared" si="90"/>
        <v>0</v>
      </c>
      <c r="BJ426" s="18"/>
      <c r="BK426" s="18"/>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idden="1" outlineLevel="2">
      <c r="A427" s="18"/>
      <c r="B427" s="43">
        <f>C439</f>
        <v>0</v>
      </c>
      <c r="C427" s="44"/>
      <c r="D427" s="45" t="s">
        <v>72</v>
      </c>
      <c r="E427" s="44"/>
      <c r="F427" s="46"/>
      <c r="G427" s="389">
        <f>IF(G$3&gt;A28remlife,A28value-SUM($F427:F427),IF(A28remlife="N/A","n/a",A28value/A28remlife))</f>
        <v>0</v>
      </c>
      <c r="H427" s="163">
        <f>IF(H$3&gt;A28remlife,A28value-SUM($F427:G427),IF(A28remlife="N/A","n/a",A28value/A28remlife))</f>
        <v>0</v>
      </c>
      <c r="I427" s="163">
        <f>IF(I$3&gt;A28remlife,A28value-SUM($F427:H427),IF(A28remlife="N/A","n/a",A28value/A28remlife))</f>
        <v>0</v>
      </c>
      <c r="J427" s="163">
        <f>IF(J$3&gt;A28remlife,A28value-SUM($F427:I427),IF(A28remlife="N/A","n/a",A28value/A28remlife))</f>
        <v>0</v>
      </c>
      <c r="K427" s="163">
        <f>IF(K$3&gt;A28remlife,A28value-SUM($F427:J427),IF(A28remlife="N/A","n/a",A28value/A28remlife))</f>
        <v>0</v>
      </c>
      <c r="L427" s="163">
        <f>IF(L$3&gt;A28remlife,A28value-SUM($F427:K427),IF(A28remlife="N/A","n/a",A28value/A28remlife))</f>
        <v>0</v>
      </c>
      <c r="M427" s="163">
        <f>IF(M$3&gt;A28remlife,A28value-SUM($F427:L427),IF(A28remlife="N/A","n/a",A28value/A28remlife))</f>
        <v>0</v>
      </c>
      <c r="N427" s="163">
        <f>IF(N$3&gt;A28remlife,A28value-SUM($F427:M427),IF(A28remlife="N/A","n/a",A28value/A28remlife))</f>
        <v>0</v>
      </c>
      <c r="O427" s="163">
        <f>IF(O$3&gt;A28remlife,A28value-SUM($F427:N427),IF(A28remlife="N/A","n/a",A28value/A28remlife))</f>
        <v>0</v>
      </c>
      <c r="P427" s="163">
        <f>IF(P$3&gt;A28remlife,A28value-SUM($F427:O427),IF(A28remlife="N/A","n/a",A28value/A28remlife))</f>
        <v>0</v>
      </c>
      <c r="Q427" s="163">
        <f>IF(Q$3&gt;A28remlife,A28value-SUM($F427:P427),IF(A28remlife="N/A","n/a",A28value/A28remlife))</f>
        <v>0</v>
      </c>
      <c r="R427" s="163">
        <f>IF(R$3&gt;A28remlife,A28value-SUM($F427:Q427),IF(A28remlife="N/A","n/a",A28value/A28remlife))</f>
        <v>0</v>
      </c>
      <c r="S427" s="163">
        <f>IF(S$3&gt;A28remlife,A28value-SUM($F427:R427),IF(A28remlife="N/A","n/a",A28value/A28remlife))</f>
        <v>0</v>
      </c>
      <c r="T427" s="163">
        <f>IF(T$3&gt;A28remlife,A28value-SUM($F427:S427),IF(A28remlife="N/A","n/a",A28value/A28remlife))</f>
        <v>0</v>
      </c>
      <c r="U427" s="163">
        <f>IF(U$3&gt;A28remlife,A28value-SUM($F427:T427),IF(A28remlife="N/A","n/a",A28value/A28remlife))</f>
        <v>0</v>
      </c>
      <c r="V427" s="163">
        <f>IF(V$3&gt;A28remlife,A28value-SUM($F427:U427),IF(A28remlife="N/A","n/a",A28value/A28remlife))</f>
        <v>0</v>
      </c>
      <c r="W427" s="163">
        <f>IF(W$3&gt;A28remlife,A28value-SUM($F427:V427),IF(A28remlife="N/A","n/a",A28value/A28remlife))</f>
        <v>0</v>
      </c>
      <c r="X427" s="163">
        <f>IF(X$3&gt;A28remlife,A28value-SUM($F427:W427),IF(A28remlife="N/A","n/a",A28value/A28remlife))</f>
        <v>0</v>
      </c>
      <c r="Y427" s="163">
        <f>IF(Y$3&gt;A28remlife,A28value-SUM($F427:X427),IF(A28remlife="N/A","n/a",A28value/A28remlife))</f>
        <v>0</v>
      </c>
      <c r="Z427" s="163">
        <f>IF(Z$3&gt;A28remlife,A28value-SUM($F427:Y427),IF(A28remlife="N/A","n/a",A28value/A28remlife))</f>
        <v>0</v>
      </c>
      <c r="AA427" s="163">
        <f>IF(AA$3&gt;A28remlife,A28value-SUM($F427:Z427),IF(A28remlife="N/A","n/a",A28value/A28remlife))</f>
        <v>0</v>
      </c>
      <c r="AB427" s="163">
        <f>IF(AB$3&gt;A28remlife,A28value-SUM($F427:AA427),IF(A28remlife="N/A","n/a",A28value/A28remlife))</f>
        <v>0</v>
      </c>
      <c r="AC427" s="163">
        <f>IF(AC$3&gt;A28remlife,A28value-SUM($F427:AB427),IF(A28remlife="N/A","n/a",A28value/A28remlife))</f>
        <v>0</v>
      </c>
      <c r="AD427" s="163">
        <f>IF(AD$3&gt;A28remlife,A28value-SUM($F427:AC427),IF(A28remlife="N/A","n/a",A28value/A28remlife))</f>
        <v>0</v>
      </c>
      <c r="AE427" s="163">
        <f>IF(AE$3&gt;A28remlife,A28value-SUM($F427:AD427),IF(A28remlife="N/A","n/a",A28value/A28remlife))</f>
        <v>0</v>
      </c>
      <c r="AF427" s="163">
        <f>IF(AF$3&gt;A28remlife,A28value-SUM($F427:AE427),IF(A28remlife="N/A","n/a",A28value/A28remlife))</f>
        <v>0</v>
      </c>
      <c r="AG427" s="163">
        <f>IF(AG$3&gt;A28remlife,A28value-SUM($F427:AF427),IF(A28remlife="N/A","n/a",A28value/A28remlife))</f>
        <v>0</v>
      </c>
      <c r="AH427" s="163">
        <f>IF(AH$3&gt;A28remlife,A28value-SUM($F427:AG427),IF(A28remlife="N/A","n/a",A28value/A28remlife))</f>
        <v>0</v>
      </c>
      <c r="AI427" s="163">
        <f>IF(AI$3&gt;A28remlife,A28value-SUM($F427:AH427),IF(A28remlife="N/A","n/a",A28value/A28remlife))</f>
        <v>0</v>
      </c>
      <c r="AJ427" s="163">
        <f>IF(AJ$3&gt;A28remlife,A28value-SUM($F427:AI427),IF(A28remlife="N/A","n/a",A28value/A28remlife))</f>
        <v>0</v>
      </c>
      <c r="AK427" s="163">
        <f>IF(AK$3&gt;A28remlife,A28value-SUM($F427:AJ427),IF(A28remlife="N/A","n/a",A28value/A28remlife))</f>
        <v>0</v>
      </c>
      <c r="AL427" s="163">
        <f>IF(AL$3&gt;A28remlife,A28value-SUM($F427:AK427),IF(A28remlife="N/A","n/a",A28value/A28remlife))</f>
        <v>0</v>
      </c>
      <c r="AM427" s="163">
        <f>IF(AM$3&gt;A28remlife,A28value-SUM($F427:AL427),IF(A28remlife="N/A","n/a",A28value/A28remlife))</f>
        <v>0</v>
      </c>
      <c r="AN427" s="163">
        <f>IF(AN$3&gt;A28remlife,A28value-SUM($F427:AM427),IF(A28remlife="N/A","n/a",A28value/A28remlife))</f>
        <v>0</v>
      </c>
      <c r="AO427" s="163">
        <f>IF(AO$3&gt;A28remlife,A28value-SUM($F427:AN427),IF(A28remlife="N/A","n/a",A28value/A28remlife))</f>
        <v>0</v>
      </c>
      <c r="AP427" s="163">
        <f>IF(AP$3&gt;A28remlife,A28value-SUM($F427:AO427),IF(A28remlife="N/A","n/a",A28value/A28remlife))</f>
        <v>0</v>
      </c>
      <c r="AQ427" s="163">
        <f>IF(AQ$3&gt;A28remlife,A28value-SUM($F427:AP427),IF(A28remlife="N/A","n/a",A28value/A28remlife))</f>
        <v>0</v>
      </c>
      <c r="AR427" s="163">
        <f>IF(AR$3&gt;A28remlife,A28value-SUM($F427:AQ427),IF(A28remlife="N/A","n/a",A28value/A28remlife))</f>
        <v>0</v>
      </c>
      <c r="AS427" s="163">
        <f>IF(AS$3&gt;A28remlife,A28value-SUM($F427:AR427),IF(A28remlife="N/A","n/a",A28value/A28remlife))</f>
        <v>0</v>
      </c>
      <c r="AT427" s="163">
        <f>IF(AT$3&gt;A28remlife,A28value-SUM($F427:AS427),IF(A28remlife="N/A","n/a",A28value/A28remlife))</f>
        <v>0</v>
      </c>
      <c r="AU427" s="163">
        <f>IF(AU$3&gt;A28remlife,A28value-SUM($F427:AT427),IF(A28remlife="N/A","n/a",A28value/A28remlife))</f>
        <v>0</v>
      </c>
      <c r="AV427" s="163">
        <f>IF(AV$3&gt;A28remlife,A28value-SUM($F427:AU427),IF(A28remlife="N/A","n/a",A28value/A28remlife))</f>
        <v>0</v>
      </c>
      <c r="AW427" s="163">
        <f>IF(AW$3&gt;A28remlife,A28value-SUM($F427:AV427),IF(A28remlife="N/A","n/a",A28value/A28remlife))</f>
        <v>0</v>
      </c>
      <c r="AX427" s="163">
        <f>IF(AX$3&gt;A28remlife,A28value-SUM($F427:AW427),IF(A28remlife="N/A","n/a",A28value/A28remlife))</f>
        <v>0</v>
      </c>
      <c r="AY427" s="163">
        <f>IF(AY$3&gt;A28remlife,A28value-SUM($F427:AX427),IF(A28remlife="N/A","n/a",A28value/A28remlife))</f>
        <v>0</v>
      </c>
      <c r="AZ427" s="163">
        <f>IF(AZ$3&gt;A28remlife,A28value-SUM($F427:AY427),IF(A28remlife="N/A","n/a",A28value/A28remlife))</f>
        <v>0</v>
      </c>
      <c r="BA427" s="163">
        <f>IF(BA$3&gt;A28remlife,A28value-SUM($F427:AZ427),IF(A28remlife="N/A","n/a",A28value/A28remlife))</f>
        <v>0</v>
      </c>
      <c r="BB427" s="163">
        <f>IF(BB$3&gt;A28remlife,A28value-SUM($F427:BA427),IF(A28remlife="N/A","n/a",A28value/A28remlife))</f>
        <v>0</v>
      </c>
      <c r="BC427" s="163">
        <f>IF(BC$3&gt;A28remlife,A28value-SUM($F427:BB427),IF(A28remlife="N/A","n/a",A28value/A28remlife))</f>
        <v>0</v>
      </c>
      <c r="BD427" s="163">
        <f>IF(BD$3&gt;A28remlife,A28value-SUM($F427:BC427),IF(A28remlife="N/A","n/a",A28value/A28remlife))</f>
        <v>0</v>
      </c>
      <c r="BE427" s="163">
        <f>IF(BE$3&gt;A28remlife,A28value-SUM($F427:BD427),IF(A28remlife="N/A","n/a",A28value/A28remlife))</f>
        <v>0</v>
      </c>
      <c r="BF427" s="163">
        <f>IF(BF$3&gt;A28remlife,A28value-SUM($F427:BE427),IF(A28remlife="N/A","n/a",A28value/A28remlife))</f>
        <v>0</v>
      </c>
      <c r="BG427" s="163">
        <f>IF(BG$3&gt;A28remlife,A28value-SUM($F427:BF427),IF(A28remlife="N/A","n/a",A28value/A28remlife))</f>
        <v>0</v>
      </c>
      <c r="BH427" s="163">
        <f>IF(BH$3&gt;A28remlife,A28value-SUM($F427:BG427),IF(A28remlife="N/A","n/a",A28value/A28remlife))</f>
        <v>0</v>
      </c>
      <c r="BI427" s="163">
        <f>IF(BI$3&gt;A28remlife,A28value-SUM($F427:BH427),IF(A28remlife="N/A","n/a",A28value/A28remlife))</f>
        <v>0</v>
      </c>
      <c r="BJ427" s="18"/>
      <c r="BK427" s="18"/>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idden="1" outlineLevel="2">
      <c r="A428" s="18"/>
      <c r="B428" s="18"/>
      <c r="C428" s="36"/>
      <c r="D428" s="479" t="s">
        <v>71</v>
      </c>
      <c r="E428" s="283">
        <v>0</v>
      </c>
      <c r="F428" s="38"/>
      <c r="G428" s="160"/>
      <c r="H428" s="164"/>
      <c r="I428" s="164"/>
      <c r="J428" s="164"/>
      <c r="K428" s="164"/>
      <c r="L428" s="164"/>
      <c r="M428" s="164"/>
      <c r="N428" s="164"/>
      <c r="O428" s="164"/>
      <c r="P428" s="164"/>
      <c r="Q428" s="164"/>
      <c r="R428" s="164"/>
      <c r="S428" s="164"/>
      <c r="T428" s="164"/>
      <c r="U428" s="164"/>
      <c r="V428" s="164"/>
      <c r="W428" s="164"/>
      <c r="X428" s="164"/>
      <c r="Y428" s="164"/>
      <c r="Z428" s="164"/>
      <c r="AA428" s="164"/>
      <c r="AB428" s="164"/>
      <c r="AC428" s="164"/>
      <c r="AD428" s="164"/>
      <c r="AE428" s="164"/>
      <c r="AF428" s="164"/>
      <c r="AG428" s="164"/>
      <c r="AH428" s="164"/>
      <c r="AI428" s="164"/>
      <c r="AJ428" s="164"/>
      <c r="AK428" s="164"/>
      <c r="AL428" s="164"/>
      <c r="AM428" s="164"/>
      <c r="AN428" s="164"/>
      <c r="AO428" s="164"/>
      <c r="AP428" s="164"/>
      <c r="AQ428" s="164"/>
      <c r="AR428" s="164"/>
      <c r="AS428" s="164"/>
      <c r="AT428" s="164"/>
      <c r="AU428" s="164"/>
      <c r="AV428" s="164"/>
      <c r="AW428" s="164"/>
      <c r="AX428" s="164"/>
      <c r="AY428" s="164"/>
      <c r="AZ428" s="164"/>
      <c r="BA428" s="164"/>
      <c r="BB428" s="164"/>
      <c r="BC428" s="164"/>
      <c r="BD428" s="164"/>
      <c r="BE428" s="164"/>
      <c r="BF428" s="164"/>
      <c r="BG428" s="164"/>
      <c r="BH428" s="164"/>
      <c r="BI428" s="164"/>
      <c r="BJ428" s="18"/>
      <c r="BK428" s="1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idden="1" outlineLevel="2">
      <c r="A429" s="18"/>
      <c r="B429" s="18"/>
      <c r="C429" s="36"/>
      <c r="D429" s="479"/>
      <c r="E429" s="283">
        <v>1</v>
      </c>
      <c r="F429" s="38"/>
      <c r="G429" s="390"/>
      <c r="H429" s="164">
        <f>IF(A28stdlife="n/a","n/a",IF(H$3&gt;(A28stdlife+$E429),(Input!$G$170*(1+rvanilla)^0.5)-SUM($G429:G429),(Input!$G$170*(1+rvanilla)^0.5)/A28stdlife))</f>
        <v>0</v>
      </c>
      <c r="I429" s="164">
        <f>IF(A28stdlife="n/a","n/a",IF(I$3&gt;(A28stdlife+$E429),(Input!$G$170*(1+rvanilla)^0.5)-SUM($G429:H429),(Input!$G$170*(1+rvanilla)^0.5)/A28stdlife))</f>
        <v>0</v>
      </c>
      <c r="J429" s="164">
        <f>IF(A28stdlife="n/a","n/a",IF(J$3&gt;(A28stdlife+$E429),(Input!$G$170*(1+rvanilla)^0.5)-SUM($G429:I429),(Input!$G$170*(1+rvanilla)^0.5)/A28stdlife))</f>
        <v>0</v>
      </c>
      <c r="K429" s="164">
        <f>IF(A28stdlife="n/a","n/a",IF(K$3&gt;(A28stdlife+$E429),(Input!$G$170*(1+rvanilla)^0.5)-SUM($G429:J429),(Input!$G$170*(1+rvanilla)^0.5)/A28stdlife))</f>
        <v>0</v>
      </c>
      <c r="L429" s="164">
        <f>IF(A28stdlife="n/a","n/a",IF(L$3&gt;(A28stdlife+$E429),(Input!$G$170*(1+rvanilla)^0.5)-SUM($G429:K429),(Input!$G$170*(1+rvanilla)^0.5)/A28stdlife))</f>
        <v>0</v>
      </c>
      <c r="M429" s="164">
        <f>IF(A28stdlife="n/a","n/a",IF(M$3&gt;(A28stdlife+$E429),(Input!$G$170*(1+rvanilla)^0.5)-SUM($G429:L429),(Input!$G$170*(1+rvanilla)^0.5)/A28stdlife))</f>
        <v>0</v>
      </c>
      <c r="N429" s="164">
        <f>IF(A28stdlife="n/a","n/a",IF(N$3&gt;(A28stdlife+$E429),(Input!$G$170*(1+rvanilla)^0.5)-SUM($G429:M429),(Input!$G$170*(1+rvanilla)^0.5)/A28stdlife))</f>
        <v>0</v>
      </c>
      <c r="O429" s="164">
        <f>IF(A28stdlife="n/a","n/a",IF(O$3&gt;(A28stdlife+$E429),(Input!$G$170*(1+rvanilla)^0.5)-SUM($G429:N429),(Input!$G$170*(1+rvanilla)^0.5)/A28stdlife))</f>
        <v>0</v>
      </c>
      <c r="P429" s="164">
        <f>IF(A28stdlife="n/a","n/a",IF(P$3&gt;(A28stdlife+$E429),(Input!$G$170*(1+rvanilla)^0.5)-SUM($G429:O429),(Input!$G$170*(1+rvanilla)^0.5)/A28stdlife))</f>
        <v>0</v>
      </c>
      <c r="Q429" s="164">
        <f>IF(A28stdlife="n/a","n/a",IF(Q$3&gt;(A28stdlife+$E429),(Input!$G$170*(1+rvanilla)^0.5)-SUM($G429:P429),(Input!$G$170*(1+rvanilla)^0.5)/A28stdlife))</f>
        <v>0</v>
      </c>
      <c r="R429" s="164">
        <f>IF(A28stdlife="n/a","n/a",IF(R$3&gt;(A28stdlife+$E429),(Input!$G$170*(1+rvanilla)^0.5)-SUM($G429:Q429),(Input!$G$170*(1+rvanilla)^0.5)/A28stdlife))</f>
        <v>0</v>
      </c>
      <c r="S429" s="164">
        <f>IF(A28stdlife="n/a","n/a",IF(S$3&gt;(A28stdlife+$E429),(Input!$G$170*(1+rvanilla)^0.5)-SUM($G429:R429),(Input!$G$170*(1+rvanilla)^0.5)/A28stdlife))</f>
        <v>0</v>
      </c>
      <c r="T429" s="164">
        <f>IF(A28stdlife="n/a","n/a",IF(T$3&gt;(A28stdlife+$E429),(Input!$G$170*(1+rvanilla)^0.5)-SUM($G429:S429),(Input!$G$170*(1+rvanilla)^0.5)/A28stdlife))</f>
        <v>0</v>
      </c>
      <c r="U429" s="164">
        <f>IF(A28stdlife="n/a","n/a",IF(U$3&gt;(A28stdlife+$E429),(Input!$G$170*(1+rvanilla)^0.5)-SUM($G429:T429),(Input!$G$170*(1+rvanilla)^0.5)/A28stdlife))</f>
        <v>0</v>
      </c>
      <c r="V429" s="164">
        <f>IF(A28stdlife="n/a","n/a",IF(V$3&gt;(A28stdlife+$E429),(Input!$G$170*(1+rvanilla)^0.5)-SUM($G429:U429),(Input!$G$170*(1+rvanilla)^0.5)/A28stdlife))</f>
        <v>0</v>
      </c>
      <c r="W429" s="164">
        <f>IF(A28stdlife="n/a","n/a",IF(W$3&gt;(A28stdlife+$E429),(Input!$G$170*(1+rvanilla)^0.5)-SUM($G429:V429),(Input!$G$170*(1+rvanilla)^0.5)/A28stdlife))</f>
        <v>0</v>
      </c>
      <c r="X429" s="164">
        <f>IF(A28stdlife="n/a","n/a",IF(X$3&gt;(A28stdlife+$E429),(Input!$G$170*(1+rvanilla)^0.5)-SUM($G429:W429),(Input!$G$170*(1+rvanilla)^0.5)/A28stdlife))</f>
        <v>0</v>
      </c>
      <c r="Y429" s="164">
        <f>IF(A28stdlife="n/a","n/a",IF(Y$3&gt;(A28stdlife+$E429),(Input!$G$170*(1+rvanilla)^0.5)-SUM($G429:X429),(Input!$G$170*(1+rvanilla)^0.5)/A28stdlife))</f>
        <v>0</v>
      </c>
      <c r="Z429" s="164">
        <f>IF(A28stdlife="n/a","n/a",IF(Z$3&gt;(A28stdlife+$E429),(Input!$G$170*(1+rvanilla)^0.5)-SUM($G429:Y429),(Input!$G$170*(1+rvanilla)^0.5)/A28stdlife))</f>
        <v>0</v>
      </c>
      <c r="AA429" s="164">
        <f>IF(A28stdlife="n/a","n/a",IF(AA$3&gt;(A28stdlife+$E429),(Input!$G$170*(1+rvanilla)^0.5)-SUM($G429:Z429),(Input!$G$170*(1+rvanilla)^0.5)/A28stdlife))</f>
        <v>0</v>
      </c>
      <c r="AB429" s="164">
        <f>IF(A28stdlife="n/a","n/a",IF(AB$3&gt;(A28stdlife+$E429),(Input!$G$170*(1+rvanilla)^0.5)-SUM($G429:AA429),(Input!$G$170*(1+rvanilla)^0.5)/A28stdlife))</f>
        <v>0</v>
      </c>
      <c r="AC429" s="164">
        <f>IF(A28stdlife="n/a","n/a",IF(AC$3&gt;(A28stdlife+$E429),(Input!$G$170*(1+rvanilla)^0.5)-SUM($G429:AB429),(Input!$G$170*(1+rvanilla)^0.5)/A28stdlife))</f>
        <v>0</v>
      </c>
      <c r="AD429" s="164">
        <f>IF(A28stdlife="n/a","n/a",IF(AD$3&gt;(A28stdlife+$E429),(Input!$G$170*(1+rvanilla)^0.5)-SUM($G429:AC429),(Input!$G$170*(1+rvanilla)^0.5)/A28stdlife))</f>
        <v>0</v>
      </c>
      <c r="AE429" s="164">
        <f>IF(A28stdlife="n/a","n/a",IF(AE$3&gt;(A28stdlife+$E429),(Input!$G$170*(1+rvanilla)^0.5)-SUM($G429:AD429),(Input!$G$170*(1+rvanilla)^0.5)/A28stdlife))</f>
        <v>0</v>
      </c>
      <c r="AF429" s="164">
        <f>IF(A28stdlife="n/a","n/a",IF(AF$3&gt;(A28stdlife+$E429),(Input!$G$170*(1+rvanilla)^0.5)-SUM($G429:AE429),(Input!$G$170*(1+rvanilla)^0.5)/A28stdlife))</f>
        <v>0</v>
      </c>
      <c r="AG429" s="164">
        <f>IF(A28stdlife="n/a","n/a",IF(AG$3&gt;(A28stdlife+$E429),(Input!$G$170*(1+rvanilla)^0.5)-SUM($G429:AF429),(Input!$G$170*(1+rvanilla)^0.5)/A28stdlife))</f>
        <v>0</v>
      </c>
      <c r="AH429" s="164">
        <f>IF(A28stdlife="n/a","n/a",IF(AH$3&gt;(A28stdlife+$E429),(Input!$G$170*(1+rvanilla)^0.5)-SUM($G429:AG429),(Input!$G$170*(1+rvanilla)^0.5)/A28stdlife))</f>
        <v>0</v>
      </c>
      <c r="AI429" s="164">
        <f>IF(A28stdlife="n/a","n/a",IF(AI$3&gt;(A28stdlife+$E429),(Input!$G$170*(1+rvanilla)^0.5)-SUM($G429:AH429),(Input!$G$170*(1+rvanilla)^0.5)/A28stdlife))</f>
        <v>0</v>
      </c>
      <c r="AJ429" s="164">
        <f>IF(A28stdlife="n/a","n/a",IF(AJ$3&gt;(A28stdlife+$E429),(Input!$G$170*(1+rvanilla)^0.5)-SUM($G429:AI429),(Input!$G$170*(1+rvanilla)^0.5)/A28stdlife))</f>
        <v>0</v>
      </c>
      <c r="AK429" s="164">
        <f>IF(A28stdlife="n/a","n/a",IF(AK$3&gt;(A28stdlife+$E429),(Input!$G$170*(1+rvanilla)^0.5)-SUM($G429:AJ429),(Input!$G$170*(1+rvanilla)^0.5)/A28stdlife))</f>
        <v>0</v>
      </c>
      <c r="AL429" s="164">
        <f>IF(A28stdlife="n/a","n/a",IF(AL$3&gt;(A28stdlife+$E429),(Input!$G$170*(1+rvanilla)^0.5)-SUM($G429:AK429),(Input!$G$170*(1+rvanilla)^0.5)/A28stdlife))</f>
        <v>0</v>
      </c>
      <c r="AM429" s="164">
        <f>IF(A28stdlife="n/a","n/a",IF(AM$3&gt;(A28stdlife+$E429),(Input!$G$170*(1+rvanilla)^0.5)-SUM($G429:AL429),(Input!$G$170*(1+rvanilla)^0.5)/A28stdlife))</f>
        <v>0</v>
      </c>
      <c r="AN429" s="164">
        <f>IF(A28stdlife="n/a","n/a",IF(AN$3&gt;(A28stdlife+$E429),(Input!$G$170*(1+rvanilla)^0.5)-SUM($G429:AM429),(Input!$G$170*(1+rvanilla)^0.5)/A28stdlife))</f>
        <v>0</v>
      </c>
      <c r="AO429" s="164">
        <f>IF(A28stdlife="n/a","n/a",IF(AO$3&gt;(A28stdlife+$E429),(Input!$G$170*(1+rvanilla)^0.5)-SUM($G429:AN429),(Input!$G$170*(1+rvanilla)^0.5)/A28stdlife))</f>
        <v>0</v>
      </c>
      <c r="AP429" s="164">
        <f>IF(A28stdlife="n/a","n/a",IF(AP$3&gt;(A28stdlife+$E429),(Input!$G$170*(1+rvanilla)^0.5)-SUM($G429:AO429),(Input!$G$170*(1+rvanilla)^0.5)/A28stdlife))</f>
        <v>0</v>
      </c>
      <c r="AQ429" s="164">
        <f>IF(A28stdlife="n/a","n/a",IF(AQ$3&gt;(A28stdlife+$E429),(Input!$G$170*(1+rvanilla)^0.5)-SUM($G429:AP429),(Input!$G$170*(1+rvanilla)^0.5)/A28stdlife))</f>
        <v>0</v>
      </c>
      <c r="AR429" s="164">
        <f>IF(A28stdlife="n/a","n/a",IF(AR$3&gt;(A28stdlife+$E429),(Input!$G$170*(1+rvanilla)^0.5)-SUM($G429:AQ429),(Input!$G$170*(1+rvanilla)^0.5)/A28stdlife))</f>
        <v>0</v>
      </c>
      <c r="AS429" s="164">
        <f>IF(A28stdlife="n/a","n/a",IF(AS$3&gt;(A28stdlife+$E429),(Input!$G$170*(1+rvanilla)^0.5)-SUM($G429:AR429),(Input!$G$170*(1+rvanilla)^0.5)/A28stdlife))</f>
        <v>0</v>
      </c>
      <c r="AT429" s="164">
        <f>IF(A28stdlife="n/a","n/a",IF(AT$3&gt;(A28stdlife+$E429),(Input!$G$170*(1+rvanilla)^0.5)-SUM($G429:AS429),(Input!$G$170*(1+rvanilla)^0.5)/A28stdlife))</f>
        <v>0</v>
      </c>
      <c r="AU429" s="164">
        <f>IF(A28stdlife="n/a","n/a",IF(AU$3&gt;(A28stdlife+$E429),(Input!$G$170*(1+rvanilla)^0.5)-SUM($G429:AT429),(Input!$G$170*(1+rvanilla)^0.5)/A28stdlife))</f>
        <v>0</v>
      </c>
      <c r="AV429" s="164">
        <f>IF(A28stdlife="n/a","n/a",IF(AV$3&gt;(A28stdlife+$E429),(Input!$G$170*(1+rvanilla)^0.5)-SUM($G429:AU429),(Input!$G$170*(1+rvanilla)^0.5)/A28stdlife))</f>
        <v>0</v>
      </c>
      <c r="AW429" s="164">
        <f>IF(A28stdlife="n/a","n/a",IF(AW$3&gt;(A28stdlife+$E429),(Input!$G$170*(1+rvanilla)^0.5)-SUM($G429:AV429),(Input!$G$170*(1+rvanilla)^0.5)/A28stdlife))</f>
        <v>0</v>
      </c>
      <c r="AX429" s="164">
        <f>IF(A28stdlife="n/a","n/a",IF(AX$3&gt;(A28stdlife+$E429),(Input!$G$170*(1+rvanilla)^0.5)-SUM($G429:AW429),(Input!$G$170*(1+rvanilla)^0.5)/A28stdlife))</f>
        <v>0</v>
      </c>
      <c r="AY429" s="164">
        <f>IF(A28stdlife="n/a","n/a",IF(AY$3&gt;(A28stdlife+$E429),(Input!$G$170*(1+rvanilla)^0.5)-SUM($G429:AX429),(Input!$G$170*(1+rvanilla)^0.5)/A28stdlife))</f>
        <v>0</v>
      </c>
      <c r="AZ429" s="164">
        <f>IF(A28stdlife="n/a","n/a",IF(AZ$3&gt;(A28stdlife+$E429),(Input!$G$170*(1+rvanilla)^0.5)-SUM($G429:AY429),(Input!$G$170*(1+rvanilla)^0.5)/A28stdlife))</f>
        <v>0</v>
      </c>
      <c r="BA429" s="164">
        <f>IF(A28stdlife="n/a","n/a",IF(BA$3&gt;(A28stdlife+$E429),(Input!$G$170*(1+rvanilla)^0.5)-SUM($G429:AZ429),(Input!$G$170*(1+rvanilla)^0.5)/A28stdlife))</f>
        <v>0</v>
      </c>
      <c r="BB429" s="164">
        <f>IF(A28stdlife="n/a","n/a",IF(BB$3&gt;(A28stdlife+$E429),(Input!$G$170*(1+rvanilla)^0.5)-SUM($G429:BA429),(Input!$G$170*(1+rvanilla)^0.5)/A28stdlife))</f>
        <v>0</v>
      </c>
      <c r="BC429" s="164">
        <f>IF(A28stdlife="n/a","n/a",IF(BC$3&gt;(A28stdlife+$E429),(Input!$G$170*(1+rvanilla)^0.5)-SUM($G429:BB429),(Input!$G$170*(1+rvanilla)^0.5)/A28stdlife))</f>
        <v>0</v>
      </c>
      <c r="BD429" s="164">
        <f>IF(A28stdlife="n/a","n/a",IF(BD$3&gt;(A28stdlife+$E429),(Input!$G$170*(1+rvanilla)^0.5)-SUM($G429:BC429),(Input!$G$170*(1+rvanilla)^0.5)/A28stdlife))</f>
        <v>0</v>
      </c>
      <c r="BE429" s="164">
        <f>IF(A28stdlife="n/a","n/a",IF(BE$3&gt;(A28stdlife+$E429),(Input!$G$170*(1+rvanilla)^0.5)-SUM($G429:BD429),(Input!$G$170*(1+rvanilla)^0.5)/A28stdlife))</f>
        <v>0</v>
      </c>
      <c r="BF429" s="164">
        <f>IF(A28stdlife="n/a","n/a",IF(BF$3&gt;(A28stdlife+$E429),(Input!$G$170*(1+rvanilla)^0.5)-SUM($G429:BE429),(Input!$G$170*(1+rvanilla)^0.5)/A28stdlife))</f>
        <v>0</v>
      </c>
      <c r="BG429" s="164">
        <f>IF(A28stdlife="n/a","n/a",IF(BG$3&gt;(A28stdlife+$E429),(Input!$G$170*(1+rvanilla)^0.5)-SUM($G429:BF429),(Input!$G$170*(1+rvanilla)^0.5)/A28stdlife))</f>
        <v>0</v>
      </c>
      <c r="BH429" s="164">
        <f>IF(A28stdlife="n/a","n/a",IF(BH$3&gt;(A28stdlife+$E429),(Input!$G$170*(1+rvanilla)^0.5)-SUM($G429:BG429),(Input!$G$170*(1+rvanilla)^0.5)/A28stdlife))</f>
        <v>0</v>
      </c>
      <c r="BI429" s="164">
        <f>IF(A28stdlife="n/a","n/a",IF(BI$3&gt;(A28stdlife+$E429),(Input!$G$170*(1+rvanilla)^0.5)-SUM($G429:BH429),(Input!$G$170*(1+rvanilla)^0.5)/A28stdlife))</f>
        <v>0</v>
      </c>
      <c r="BJ429" s="18"/>
      <c r="BK429" s="18"/>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idden="1" outlineLevel="2">
      <c r="A430" s="18"/>
      <c r="B430" s="18"/>
      <c r="C430" s="36"/>
      <c r="D430" s="479"/>
      <c r="E430" s="283">
        <v>2</v>
      </c>
      <c r="F430" s="38"/>
      <c r="G430" s="391"/>
      <c r="H430" s="307"/>
      <c r="I430" s="164">
        <f>IF(A28stdlife="n/a","n/a",IF(I$3&gt;(A28stdlife+$E430),(Input!$H$170*(1+rvanilla)^0.5)-SUM($H430:H430),(Input!$H$170*(1+rvanilla)^0.5)/A28stdlife))</f>
        <v>0</v>
      </c>
      <c r="J430" s="164">
        <f>IF(A28stdlife="n/a","n/a",IF(J$3&gt;(A28stdlife+$E430),(Input!$H$170*(1+rvanilla)^0.5)-SUM($H430:I430),(Input!$H$170*(1+rvanilla)^0.5)/A28stdlife))</f>
        <v>0</v>
      </c>
      <c r="K430" s="164">
        <f>IF(A28stdlife="n/a","n/a",IF(K$3&gt;(A28stdlife+$E430),(Input!$H$170*(1+rvanilla)^0.5)-SUM($H430:J430),(Input!$H$170*(1+rvanilla)^0.5)/A28stdlife))</f>
        <v>0</v>
      </c>
      <c r="L430" s="164">
        <f>IF(A28stdlife="n/a","n/a",IF(L$3&gt;(A28stdlife+$E430),(Input!$H$170*(1+rvanilla)^0.5)-SUM($H430:K430),(Input!$H$170*(1+rvanilla)^0.5)/A28stdlife))</f>
        <v>0</v>
      </c>
      <c r="M430" s="164">
        <f>IF(A28stdlife="n/a","n/a",IF(M$3&gt;(A28stdlife+$E430),(Input!$H$170*(1+rvanilla)^0.5)-SUM($H430:L430),(Input!$H$170*(1+rvanilla)^0.5)/A28stdlife))</f>
        <v>0</v>
      </c>
      <c r="N430" s="164">
        <f>IF(A28stdlife="n/a","n/a",IF(N$3&gt;(A28stdlife+$E430),(Input!$H$170*(1+rvanilla)^0.5)-SUM($H430:M430),(Input!$H$170*(1+rvanilla)^0.5)/A28stdlife))</f>
        <v>0</v>
      </c>
      <c r="O430" s="164">
        <f>IF(A28stdlife="n/a","n/a",IF(O$3&gt;(A28stdlife+$E430),(Input!$H$170*(1+rvanilla)^0.5)-SUM($H430:N430),(Input!$H$170*(1+rvanilla)^0.5)/A28stdlife))</f>
        <v>0</v>
      </c>
      <c r="P430" s="164">
        <f>IF(A28stdlife="n/a","n/a",IF(P$3&gt;(A28stdlife+$E430),(Input!$H$170*(1+rvanilla)^0.5)-SUM($H430:O430),(Input!$H$170*(1+rvanilla)^0.5)/A28stdlife))</f>
        <v>0</v>
      </c>
      <c r="Q430" s="164">
        <f>IF(A28stdlife="n/a","n/a",IF(Q$3&gt;(A28stdlife+$E430),(Input!$H$170*(1+rvanilla)^0.5)-SUM($H430:P430),(Input!$H$170*(1+rvanilla)^0.5)/A28stdlife))</f>
        <v>0</v>
      </c>
      <c r="R430" s="164">
        <f>IF(A28stdlife="n/a","n/a",IF(R$3&gt;(A28stdlife+$E430),(Input!$H$170*(1+rvanilla)^0.5)-SUM($H430:Q430),(Input!$H$170*(1+rvanilla)^0.5)/A28stdlife))</f>
        <v>0</v>
      </c>
      <c r="S430" s="164">
        <f>IF(A28stdlife="n/a","n/a",IF(S$3&gt;(A28stdlife+$E430),(Input!$H$170*(1+rvanilla)^0.5)-SUM($H430:R430),(Input!$H$170*(1+rvanilla)^0.5)/A28stdlife))</f>
        <v>0</v>
      </c>
      <c r="T430" s="164">
        <f>IF(A28stdlife="n/a","n/a",IF(T$3&gt;(A28stdlife+$E430),(Input!$H$170*(1+rvanilla)^0.5)-SUM($H430:S430),(Input!$H$170*(1+rvanilla)^0.5)/A28stdlife))</f>
        <v>0</v>
      </c>
      <c r="U430" s="164">
        <f>IF(A28stdlife="n/a","n/a",IF(U$3&gt;(A28stdlife+$E430),(Input!$H$170*(1+rvanilla)^0.5)-SUM($H430:T430),(Input!$H$170*(1+rvanilla)^0.5)/A28stdlife))</f>
        <v>0</v>
      </c>
      <c r="V430" s="164">
        <f>IF(A28stdlife="n/a","n/a",IF(V$3&gt;(A28stdlife+$E430),(Input!$H$170*(1+rvanilla)^0.5)-SUM($H430:U430),(Input!$H$170*(1+rvanilla)^0.5)/A28stdlife))</f>
        <v>0</v>
      </c>
      <c r="W430" s="164">
        <f>IF(A28stdlife="n/a","n/a",IF(W$3&gt;(A28stdlife+$E430),(Input!$H$170*(1+rvanilla)^0.5)-SUM($H430:V430),(Input!$H$170*(1+rvanilla)^0.5)/A28stdlife))</f>
        <v>0</v>
      </c>
      <c r="X430" s="164">
        <f>IF(A28stdlife="n/a","n/a",IF(X$3&gt;(A28stdlife+$E430),(Input!$H$170*(1+rvanilla)^0.5)-SUM($H430:W430),(Input!$H$170*(1+rvanilla)^0.5)/A28stdlife))</f>
        <v>0</v>
      </c>
      <c r="Y430" s="164">
        <f>IF(A28stdlife="n/a","n/a",IF(Y$3&gt;(A28stdlife+$E430),(Input!$H$170*(1+rvanilla)^0.5)-SUM($H430:X430),(Input!$H$170*(1+rvanilla)^0.5)/A28stdlife))</f>
        <v>0</v>
      </c>
      <c r="Z430" s="164">
        <f>IF(A28stdlife="n/a","n/a",IF(Z$3&gt;(A28stdlife+$E430),(Input!$H$170*(1+rvanilla)^0.5)-SUM($H430:Y430),(Input!$H$170*(1+rvanilla)^0.5)/A28stdlife))</f>
        <v>0</v>
      </c>
      <c r="AA430" s="164">
        <f>IF(A28stdlife="n/a","n/a",IF(AA$3&gt;(A28stdlife+$E430),(Input!$H$170*(1+rvanilla)^0.5)-SUM($H430:Z430),(Input!$H$170*(1+rvanilla)^0.5)/A28stdlife))</f>
        <v>0</v>
      </c>
      <c r="AB430" s="164">
        <f>IF(A28stdlife="n/a","n/a",IF(AB$3&gt;(A28stdlife+$E430),(Input!$H$170*(1+rvanilla)^0.5)-SUM($H430:AA430),(Input!$H$170*(1+rvanilla)^0.5)/A28stdlife))</f>
        <v>0</v>
      </c>
      <c r="AC430" s="164">
        <f>IF(A28stdlife="n/a","n/a",IF(AC$3&gt;(A28stdlife+$E430),(Input!$H$170*(1+rvanilla)^0.5)-SUM($H430:AB430),(Input!$H$170*(1+rvanilla)^0.5)/A28stdlife))</f>
        <v>0</v>
      </c>
      <c r="AD430" s="164">
        <f>IF(A28stdlife="n/a","n/a",IF(AD$3&gt;(A28stdlife+$E430),(Input!$H$170*(1+rvanilla)^0.5)-SUM($H430:AC430),(Input!$H$170*(1+rvanilla)^0.5)/A28stdlife))</f>
        <v>0</v>
      </c>
      <c r="AE430" s="164">
        <f>IF(A28stdlife="n/a","n/a",IF(AE$3&gt;(A28stdlife+$E430),(Input!$H$170*(1+rvanilla)^0.5)-SUM($H430:AD430),(Input!$H$170*(1+rvanilla)^0.5)/A28stdlife))</f>
        <v>0</v>
      </c>
      <c r="AF430" s="164">
        <f>IF(A28stdlife="n/a","n/a",IF(AF$3&gt;(A28stdlife+$E430),(Input!$H$170*(1+rvanilla)^0.5)-SUM($H430:AE430),(Input!$H$170*(1+rvanilla)^0.5)/A28stdlife))</f>
        <v>0</v>
      </c>
      <c r="AG430" s="164">
        <f>IF(A28stdlife="n/a","n/a",IF(AG$3&gt;(A28stdlife+$E430),(Input!$H$170*(1+rvanilla)^0.5)-SUM($H430:AF430),(Input!$H$170*(1+rvanilla)^0.5)/A28stdlife))</f>
        <v>0</v>
      </c>
      <c r="AH430" s="164">
        <f>IF(A28stdlife="n/a","n/a",IF(AH$3&gt;(A28stdlife+$E430),(Input!$H$170*(1+rvanilla)^0.5)-SUM($H430:AG430),(Input!$H$170*(1+rvanilla)^0.5)/A28stdlife))</f>
        <v>0</v>
      </c>
      <c r="AI430" s="164">
        <f>IF(A28stdlife="n/a","n/a",IF(AI$3&gt;(A28stdlife+$E430),(Input!$H$170*(1+rvanilla)^0.5)-SUM($H430:AH430),(Input!$H$170*(1+rvanilla)^0.5)/A28stdlife))</f>
        <v>0</v>
      </c>
      <c r="AJ430" s="164">
        <f>IF(A28stdlife="n/a","n/a",IF(AJ$3&gt;(A28stdlife+$E430),(Input!$H$170*(1+rvanilla)^0.5)-SUM($H430:AI430),(Input!$H$170*(1+rvanilla)^0.5)/A28stdlife))</f>
        <v>0</v>
      </c>
      <c r="AK430" s="164">
        <f>IF(A28stdlife="n/a","n/a",IF(AK$3&gt;(A28stdlife+$E430),(Input!$H$170*(1+rvanilla)^0.5)-SUM($H430:AJ430),(Input!$H$170*(1+rvanilla)^0.5)/A28stdlife))</f>
        <v>0</v>
      </c>
      <c r="AL430" s="164">
        <f>IF(A28stdlife="n/a","n/a",IF(AL$3&gt;(A28stdlife+$E430),(Input!$H$170*(1+rvanilla)^0.5)-SUM($H430:AK430),(Input!$H$170*(1+rvanilla)^0.5)/A28stdlife))</f>
        <v>0</v>
      </c>
      <c r="AM430" s="164">
        <f>IF(A28stdlife="n/a","n/a",IF(AM$3&gt;(A28stdlife+$E430),(Input!$H$170*(1+rvanilla)^0.5)-SUM($H430:AL430),(Input!$H$170*(1+rvanilla)^0.5)/A28stdlife))</f>
        <v>0</v>
      </c>
      <c r="AN430" s="164">
        <f>IF(A28stdlife="n/a","n/a",IF(AN$3&gt;(A28stdlife+$E430),(Input!$H$170*(1+rvanilla)^0.5)-SUM($H430:AM430),(Input!$H$170*(1+rvanilla)^0.5)/A28stdlife))</f>
        <v>0</v>
      </c>
      <c r="AO430" s="164">
        <f>IF(A28stdlife="n/a","n/a",IF(AO$3&gt;(A28stdlife+$E430),(Input!$H$170*(1+rvanilla)^0.5)-SUM($H430:AN430),(Input!$H$170*(1+rvanilla)^0.5)/A28stdlife))</f>
        <v>0</v>
      </c>
      <c r="AP430" s="164">
        <f>IF(A28stdlife="n/a","n/a",IF(AP$3&gt;(A28stdlife+$E430),(Input!$H$170*(1+rvanilla)^0.5)-SUM($H430:AO430),(Input!$H$170*(1+rvanilla)^0.5)/A28stdlife))</f>
        <v>0</v>
      </c>
      <c r="AQ430" s="164">
        <f>IF(A28stdlife="n/a","n/a",IF(AQ$3&gt;(A28stdlife+$E430),(Input!$H$170*(1+rvanilla)^0.5)-SUM($H430:AP430),(Input!$H$170*(1+rvanilla)^0.5)/A28stdlife))</f>
        <v>0</v>
      </c>
      <c r="AR430" s="164">
        <f>IF(A28stdlife="n/a","n/a",IF(AR$3&gt;(A28stdlife+$E430),(Input!$H$170*(1+rvanilla)^0.5)-SUM($H430:AQ430),(Input!$H$170*(1+rvanilla)^0.5)/A28stdlife))</f>
        <v>0</v>
      </c>
      <c r="AS430" s="164">
        <f>IF(A28stdlife="n/a","n/a",IF(AS$3&gt;(A28stdlife+$E430),(Input!$H$170*(1+rvanilla)^0.5)-SUM($H430:AR430),(Input!$H$170*(1+rvanilla)^0.5)/A28stdlife))</f>
        <v>0</v>
      </c>
      <c r="AT430" s="164">
        <f>IF(A28stdlife="n/a","n/a",IF(AT$3&gt;(A28stdlife+$E430),(Input!$H$170*(1+rvanilla)^0.5)-SUM($H430:AS430),(Input!$H$170*(1+rvanilla)^0.5)/A28stdlife))</f>
        <v>0</v>
      </c>
      <c r="AU430" s="164">
        <f>IF(A28stdlife="n/a","n/a",IF(AU$3&gt;(A28stdlife+$E430),(Input!$H$170*(1+rvanilla)^0.5)-SUM($H430:AT430),(Input!$H$170*(1+rvanilla)^0.5)/A28stdlife))</f>
        <v>0</v>
      </c>
      <c r="AV430" s="164">
        <f>IF(A28stdlife="n/a","n/a",IF(AV$3&gt;(A28stdlife+$E430),(Input!$H$170*(1+rvanilla)^0.5)-SUM($H430:AU430),(Input!$H$170*(1+rvanilla)^0.5)/A28stdlife))</f>
        <v>0</v>
      </c>
      <c r="AW430" s="164">
        <f>IF(A28stdlife="n/a","n/a",IF(AW$3&gt;(A28stdlife+$E430),(Input!$H$170*(1+rvanilla)^0.5)-SUM($H430:AV430),(Input!$H$170*(1+rvanilla)^0.5)/A28stdlife))</f>
        <v>0</v>
      </c>
      <c r="AX430" s="164">
        <f>IF(A28stdlife="n/a","n/a",IF(AX$3&gt;(A28stdlife+$E430),(Input!$H$170*(1+rvanilla)^0.5)-SUM($H430:AW430),(Input!$H$170*(1+rvanilla)^0.5)/A28stdlife))</f>
        <v>0</v>
      </c>
      <c r="AY430" s="164">
        <f>IF(A28stdlife="n/a","n/a",IF(AY$3&gt;(A28stdlife+$E430),(Input!$H$170*(1+rvanilla)^0.5)-SUM($H430:AX430),(Input!$H$170*(1+rvanilla)^0.5)/A28stdlife))</f>
        <v>0</v>
      </c>
      <c r="AZ430" s="164">
        <f>IF(A28stdlife="n/a","n/a",IF(AZ$3&gt;(A28stdlife+$E430),(Input!$H$170*(1+rvanilla)^0.5)-SUM($H430:AY430),(Input!$H$170*(1+rvanilla)^0.5)/A28stdlife))</f>
        <v>0</v>
      </c>
      <c r="BA430" s="164">
        <f>IF(A28stdlife="n/a","n/a",IF(BA$3&gt;(A28stdlife+$E430),(Input!$H$170*(1+rvanilla)^0.5)-SUM($H430:AZ430),(Input!$H$170*(1+rvanilla)^0.5)/A28stdlife))</f>
        <v>0</v>
      </c>
      <c r="BB430" s="164">
        <f>IF(A28stdlife="n/a","n/a",IF(BB$3&gt;(A28stdlife+$E430),(Input!$H$170*(1+rvanilla)^0.5)-SUM($H430:BA430),(Input!$H$170*(1+rvanilla)^0.5)/A28stdlife))</f>
        <v>0</v>
      </c>
      <c r="BC430" s="164">
        <f>IF(A28stdlife="n/a","n/a",IF(BC$3&gt;(A28stdlife+$E430),(Input!$H$170*(1+rvanilla)^0.5)-SUM($H430:BB430),(Input!$H$170*(1+rvanilla)^0.5)/A28stdlife))</f>
        <v>0</v>
      </c>
      <c r="BD430" s="164">
        <f>IF(A28stdlife="n/a","n/a",IF(BD$3&gt;(A28stdlife+$E430),(Input!$H$170*(1+rvanilla)^0.5)-SUM($H430:BC430),(Input!$H$170*(1+rvanilla)^0.5)/A28stdlife))</f>
        <v>0</v>
      </c>
      <c r="BE430" s="164">
        <f>IF(A28stdlife="n/a","n/a",IF(BE$3&gt;(A28stdlife+$E430),(Input!$H$170*(1+rvanilla)^0.5)-SUM($H430:BD430),(Input!$H$170*(1+rvanilla)^0.5)/A28stdlife))</f>
        <v>0</v>
      </c>
      <c r="BF430" s="164">
        <f>IF(A28stdlife="n/a","n/a",IF(BF$3&gt;(A28stdlife+$E430),(Input!$H$170*(1+rvanilla)^0.5)-SUM($H430:BE430),(Input!$H$170*(1+rvanilla)^0.5)/A28stdlife))</f>
        <v>0</v>
      </c>
      <c r="BG430" s="164">
        <f>IF(A28stdlife="n/a","n/a",IF(BG$3&gt;(A28stdlife+$E430),(Input!$H$170*(1+rvanilla)^0.5)-SUM($H430:BF430),(Input!$H$170*(1+rvanilla)^0.5)/A28stdlife))</f>
        <v>0</v>
      </c>
      <c r="BH430" s="164">
        <f>IF(A28stdlife="n/a","n/a",IF(BH$3&gt;(A28stdlife+$E430),(Input!$H$170*(1+rvanilla)^0.5)-SUM($H430:BG430),(Input!$H$170*(1+rvanilla)^0.5)/A28stdlife))</f>
        <v>0</v>
      </c>
      <c r="BI430" s="164">
        <f>IF(A28stdlife="n/a","n/a",IF(BI$3&gt;(A28stdlife+$E430),(Input!$H$170*(1+rvanilla)^0.5)-SUM($H430:BH430),(Input!$H$170*(1+rvanilla)^0.5)/A28stdlife))</f>
        <v>0</v>
      </c>
      <c r="BJ430" s="18"/>
      <c r="BK430" s="18"/>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idden="1" outlineLevel="2">
      <c r="A431" s="18"/>
      <c r="B431" s="18"/>
      <c r="C431" s="36"/>
      <c r="D431" s="479"/>
      <c r="E431" s="283">
        <v>3</v>
      </c>
      <c r="F431" s="38"/>
      <c r="G431" s="391"/>
      <c r="H431" s="308"/>
      <c r="I431" s="307"/>
      <c r="J431" s="164">
        <f>IF(A28stdlife="n/a","n/a",IF(J$3&gt;(A28stdlife+$E431),(Input!$I$170*(1+rvanilla)^0.5)-SUM($I431:I431),(Input!$I$170*(1+rvanilla)^0.5)/A28stdlife))</f>
        <v>0</v>
      </c>
      <c r="K431" s="164">
        <f>IF(A28stdlife="n/a","n/a",IF(K$3&gt;(A28stdlife+$E431),(Input!$I$170*(1+rvanilla)^0.5)-SUM($I431:J431),(Input!$I$170*(1+rvanilla)^0.5)/A28stdlife))</f>
        <v>0</v>
      </c>
      <c r="L431" s="164">
        <f>IF(A28stdlife="n/a","n/a",IF(L$3&gt;(A28stdlife+$E431),(Input!$I$170*(1+rvanilla)^0.5)-SUM($I431:K431),(Input!$I$170*(1+rvanilla)^0.5)/A28stdlife))</f>
        <v>0</v>
      </c>
      <c r="M431" s="164">
        <f>IF(A28stdlife="n/a","n/a",IF(M$3&gt;(A28stdlife+$E431),(Input!$I$170*(1+rvanilla)^0.5)-SUM($I431:L431),(Input!$I$170*(1+rvanilla)^0.5)/A28stdlife))</f>
        <v>0</v>
      </c>
      <c r="N431" s="164">
        <f>IF(A28stdlife="n/a","n/a",IF(N$3&gt;(A28stdlife+$E431),(Input!$I$170*(1+rvanilla)^0.5)-SUM($I431:M431),(Input!$I$170*(1+rvanilla)^0.5)/A28stdlife))</f>
        <v>0</v>
      </c>
      <c r="O431" s="164">
        <f>IF(A28stdlife="n/a","n/a",IF(O$3&gt;(A28stdlife+$E431),(Input!$I$170*(1+rvanilla)^0.5)-SUM($I431:N431),(Input!$I$170*(1+rvanilla)^0.5)/A28stdlife))</f>
        <v>0</v>
      </c>
      <c r="P431" s="164">
        <f>IF(A28stdlife="n/a","n/a",IF(P$3&gt;(A28stdlife+$E431),(Input!$I$170*(1+rvanilla)^0.5)-SUM($I431:O431),(Input!$I$170*(1+rvanilla)^0.5)/A28stdlife))</f>
        <v>0</v>
      </c>
      <c r="Q431" s="164">
        <f>IF(A28stdlife="n/a","n/a",IF(Q$3&gt;(A28stdlife+$E431),(Input!$I$170*(1+rvanilla)^0.5)-SUM($I431:P431),(Input!$I$170*(1+rvanilla)^0.5)/A28stdlife))</f>
        <v>0</v>
      </c>
      <c r="R431" s="164">
        <f>IF(A28stdlife="n/a","n/a",IF(R$3&gt;(A28stdlife+$E431),(Input!$I$170*(1+rvanilla)^0.5)-SUM($I431:Q431),(Input!$I$170*(1+rvanilla)^0.5)/A28stdlife))</f>
        <v>0</v>
      </c>
      <c r="S431" s="164">
        <f>IF(A28stdlife="n/a","n/a",IF(S$3&gt;(A28stdlife+$E431),(Input!$I$170*(1+rvanilla)^0.5)-SUM($I431:R431),(Input!$I$170*(1+rvanilla)^0.5)/A28stdlife))</f>
        <v>0</v>
      </c>
      <c r="T431" s="164">
        <f>IF(A28stdlife="n/a","n/a",IF(T$3&gt;(A28stdlife+$E431),(Input!$I$170*(1+rvanilla)^0.5)-SUM($I431:S431),(Input!$I$170*(1+rvanilla)^0.5)/A28stdlife))</f>
        <v>0</v>
      </c>
      <c r="U431" s="164">
        <f>IF(A28stdlife="n/a","n/a",IF(U$3&gt;(A28stdlife+$E431),(Input!$I$170*(1+rvanilla)^0.5)-SUM($I431:T431),(Input!$I$170*(1+rvanilla)^0.5)/A28stdlife))</f>
        <v>0</v>
      </c>
      <c r="V431" s="164">
        <f>IF(A28stdlife="n/a","n/a",IF(V$3&gt;(A28stdlife+$E431),(Input!$I$170*(1+rvanilla)^0.5)-SUM($I431:U431),(Input!$I$170*(1+rvanilla)^0.5)/A28stdlife))</f>
        <v>0</v>
      </c>
      <c r="W431" s="164">
        <f>IF(A28stdlife="n/a","n/a",IF(W$3&gt;(A28stdlife+$E431),(Input!$I$170*(1+rvanilla)^0.5)-SUM($I431:V431),(Input!$I$170*(1+rvanilla)^0.5)/A28stdlife))</f>
        <v>0</v>
      </c>
      <c r="X431" s="164">
        <f>IF(A28stdlife="n/a","n/a",IF(X$3&gt;(A28stdlife+$E431),(Input!$I$170*(1+rvanilla)^0.5)-SUM($I431:W431),(Input!$I$170*(1+rvanilla)^0.5)/A28stdlife))</f>
        <v>0</v>
      </c>
      <c r="Y431" s="164">
        <f>IF(A28stdlife="n/a","n/a",IF(Y$3&gt;(A28stdlife+$E431),(Input!$I$170*(1+rvanilla)^0.5)-SUM($I431:X431),(Input!$I$170*(1+rvanilla)^0.5)/A28stdlife))</f>
        <v>0</v>
      </c>
      <c r="Z431" s="164">
        <f>IF(A28stdlife="n/a","n/a",IF(Z$3&gt;(A28stdlife+$E431),(Input!$I$170*(1+rvanilla)^0.5)-SUM($I431:Y431),(Input!$I$170*(1+rvanilla)^0.5)/A28stdlife))</f>
        <v>0</v>
      </c>
      <c r="AA431" s="164">
        <f>IF(A28stdlife="n/a","n/a",IF(AA$3&gt;(A28stdlife+$E431),(Input!$I$170*(1+rvanilla)^0.5)-SUM($I431:Z431),(Input!$I$170*(1+rvanilla)^0.5)/A28stdlife))</f>
        <v>0</v>
      </c>
      <c r="AB431" s="164">
        <f>IF(A28stdlife="n/a","n/a",IF(AB$3&gt;(A28stdlife+$E431),(Input!$I$170*(1+rvanilla)^0.5)-SUM($I431:AA431),(Input!$I$170*(1+rvanilla)^0.5)/A28stdlife))</f>
        <v>0</v>
      </c>
      <c r="AC431" s="164">
        <f>IF(A28stdlife="n/a","n/a",IF(AC$3&gt;(A28stdlife+$E431),(Input!$I$170*(1+rvanilla)^0.5)-SUM($I431:AB431),(Input!$I$170*(1+rvanilla)^0.5)/A28stdlife))</f>
        <v>0</v>
      </c>
      <c r="AD431" s="164">
        <f>IF(A28stdlife="n/a","n/a",IF(AD$3&gt;(A28stdlife+$E431),(Input!$I$170*(1+rvanilla)^0.5)-SUM($I431:AC431),(Input!$I$170*(1+rvanilla)^0.5)/A28stdlife))</f>
        <v>0</v>
      </c>
      <c r="AE431" s="164">
        <f>IF(A28stdlife="n/a","n/a",IF(AE$3&gt;(A28stdlife+$E431),(Input!$I$170*(1+rvanilla)^0.5)-SUM($I431:AD431),(Input!$I$170*(1+rvanilla)^0.5)/A28stdlife))</f>
        <v>0</v>
      </c>
      <c r="AF431" s="164">
        <f>IF(A28stdlife="n/a","n/a",IF(AF$3&gt;(A28stdlife+$E431),(Input!$I$170*(1+rvanilla)^0.5)-SUM($I431:AE431),(Input!$I$170*(1+rvanilla)^0.5)/A28stdlife))</f>
        <v>0</v>
      </c>
      <c r="AG431" s="164">
        <f>IF(A28stdlife="n/a","n/a",IF(AG$3&gt;(A28stdlife+$E431),(Input!$I$170*(1+rvanilla)^0.5)-SUM($I431:AF431),(Input!$I$170*(1+rvanilla)^0.5)/A28stdlife))</f>
        <v>0</v>
      </c>
      <c r="AH431" s="164">
        <f>IF(A28stdlife="n/a","n/a",IF(AH$3&gt;(A28stdlife+$E431),(Input!$I$170*(1+rvanilla)^0.5)-SUM($I431:AG431),(Input!$I$170*(1+rvanilla)^0.5)/A28stdlife))</f>
        <v>0</v>
      </c>
      <c r="AI431" s="164">
        <f>IF(A28stdlife="n/a","n/a",IF(AI$3&gt;(A28stdlife+$E431),(Input!$I$170*(1+rvanilla)^0.5)-SUM($I431:AH431),(Input!$I$170*(1+rvanilla)^0.5)/A28stdlife))</f>
        <v>0</v>
      </c>
      <c r="AJ431" s="164">
        <f>IF(A28stdlife="n/a","n/a",IF(AJ$3&gt;(A28stdlife+$E431),(Input!$I$170*(1+rvanilla)^0.5)-SUM($I431:AI431),(Input!$I$170*(1+rvanilla)^0.5)/A28stdlife))</f>
        <v>0</v>
      </c>
      <c r="AK431" s="164">
        <f>IF(A28stdlife="n/a","n/a",IF(AK$3&gt;(A28stdlife+$E431),(Input!$I$170*(1+rvanilla)^0.5)-SUM($I431:AJ431),(Input!$I$170*(1+rvanilla)^0.5)/A28stdlife))</f>
        <v>0</v>
      </c>
      <c r="AL431" s="164">
        <f>IF(A28stdlife="n/a","n/a",IF(AL$3&gt;(A28stdlife+$E431),(Input!$I$170*(1+rvanilla)^0.5)-SUM($I431:AK431),(Input!$I$170*(1+rvanilla)^0.5)/A28stdlife))</f>
        <v>0</v>
      </c>
      <c r="AM431" s="164">
        <f>IF(A28stdlife="n/a","n/a",IF(AM$3&gt;(A28stdlife+$E431),(Input!$I$170*(1+rvanilla)^0.5)-SUM($I431:AL431),(Input!$I$170*(1+rvanilla)^0.5)/A28stdlife))</f>
        <v>0</v>
      </c>
      <c r="AN431" s="164">
        <f>IF(A28stdlife="n/a","n/a",IF(AN$3&gt;(A28stdlife+$E431),(Input!$I$170*(1+rvanilla)^0.5)-SUM($I431:AM431),(Input!$I$170*(1+rvanilla)^0.5)/A28stdlife))</f>
        <v>0</v>
      </c>
      <c r="AO431" s="164">
        <f>IF(A28stdlife="n/a","n/a",IF(AO$3&gt;(A28stdlife+$E431),(Input!$I$170*(1+rvanilla)^0.5)-SUM($I431:AN431),(Input!$I$170*(1+rvanilla)^0.5)/A28stdlife))</f>
        <v>0</v>
      </c>
      <c r="AP431" s="164">
        <f>IF(A28stdlife="n/a","n/a",IF(AP$3&gt;(A28stdlife+$E431),(Input!$I$170*(1+rvanilla)^0.5)-SUM($I431:AO431),(Input!$I$170*(1+rvanilla)^0.5)/A28stdlife))</f>
        <v>0</v>
      </c>
      <c r="AQ431" s="164">
        <f>IF(A28stdlife="n/a","n/a",IF(AQ$3&gt;(A28stdlife+$E431),(Input!$I$170*(1+rvanilla)^0.5)-SUM($I431:AP431),(Input!$I$170*(1+rvanilla)^0.5)/A28stdlife))</f>
        <v>0</v>
      </c>
      <c r="AR431" s="164">
        <f>IF(A28stdlife="n/a","n/a",IF(AR$3&gt;(A28stdlife+$E431),(Input!$I$170*(1+rvanilla)^0.5)-SUM($I431:AQ431),(Input!$I$170*(1+rvanilla)^0.5)/A28stdlife))</f>
        <v>0</v>
      </c>
      <c r="AS431" s="164">
        <f>IF(A28stdlife="n/a","n/a",IF(AS$3&gt;(A28stdlife+$E431),(Input!$I$170*(1+rvanilla)^0.5)-SUM($I431:AR431),(Input!$I$170*(1+rvanilla)^0.5)/A28stdlife))</f>
        <v>0</v>
      </c>
      <c r="AT431" s="164">
        <f>IF(A28stdlife="n/a","n/a",IF(AT$3&gt;(A28stdlife+$E431),(Input!$I$170*(1+rvanilla)^0.5)-SUM($I431:AS431),(Input!$I$170*(1+rvanilla)^0.5)/A28stdlife))</f>
        <v>0</v>
      </c>
      <c r="AU431" s="164">
        <f>IF(A28stdlife="n/a","n/a",IF(AU$3&gt;(A28stdlife+$E431),(Input!$I$170*(1+rvanilla)^0.5)-SUM($I431:AT431),(Input!$I$170*(1+rvanilla)^0.5)/A28stdlife))</f>
        <v>0</v>
      </c>
      <c r="AV431" s="164">
        <f>IF(A28stdlife="n/a","n/a",IF(AV$3&gt;(A28stdlife+$E431),(Input!$I$170*(1+rvanilla)^0.5)-SUM($I431:AU431),(Input!$I$170*(1+rvanilla)^0.5)/A28stdlife))</f>
        <v>0</v>
      </c>
      <c r="AW431" s="164">
        <f>IF(A28stdlife="n/a","n/a",IF(AW$3&gt;(A28stdlife+$E431),(Input!$I$170*(1+rvanilla)^0.5)-SUM($I431:AV431),(Input!$I$170*(1+rvanilla)^0.5)/A28stdlife))</f>
        <v>0</v>
      </c>
      <c r="AX431" s="164">
        <f>IF(A28stdlife="n/a","n/a",IF(AX$3&gt;(A28stdlife+$E431),(Input!$I$170*(1+rvanilla)^0.5)-SUM($I431:AW431),(Input!$I$170*(1+rvanilla)^0.5)/A28stdlife))</f>
        <v>0</v>
      </c>
      <c r="AY431" s="164">
        <f>IF(A28stdlife="n/a","n/a",IF(AY$3&gt;(A28stdlife+$E431),(Input!$I$170*(1+rvanilla)^0.5)-SUM($I431:AX431),(Input!$I$170*(1+rvanilla)^0.5)/A28stdlife))</f>
        <v>0</v>
      </c>
      <c r="AZ431" s="164">
        <f>IF(A28stdlife="n/a","n/a",IF(AZ$3&gt;(A28stdlife+$E431),(Input!$I$170*(1+rvanilla)^0.5)-SUM($I431:AY431),(Input!$I$170*(1+rvanilla)^0.5)/A28stdlife))</f>
        <v>0</v>
      </c>
      <c r="BA431" s="164">
        <f>IF(A28stdlife="n/a","n/a",IF(BA$3&gt;(A28stdlife+$E431),(Input!$I$170*(1+rvanilla)^0.5)-SUM($I431:AZ431),(Input!$I$170*(1+rvanilla)^0.5)/A28stdlife))</f>
        <v>0</v>
      </c>
      <c r="BB431" s="164">
        <f>IF(A28stdlife="n/a","n/a",IF(BB$3&gt;(A28stdlife+$E431),(Input!$I$170*(1+rvanilla)^0.5)-SUM($I431:BA431),(Input!$I$170*(1+rvanilla)^0.5)/A28stdlife))</f>
        <v>0</v>
      </c>
      <c r="BC431" s="164">
        <f>IF(A28stdlife="n/a","n/a",IF(BC$3&gt;(A28stdlife+$E431),(Input!$I$170*(1+rvanilla)^0.5)-SUM($I431:BB431),(Input!$I$170*(1+rvanilla)^0.5)/A28stdlife))</f>
        <v>0</v>
      </c>
      <c r="BD431" s="164">
        <f>IF(A28stdlife="n/a","n/a",IF(BD$3&gt;(A28stdlife+$E431),(Input!$I$170*(1+rvanilla)^0.5)-SUM($I431:BC431),(Input!$I$170*(1+rvanilla)^0.5)/A28stdlife))</f>
        <v>0</v>
      </c>
      <c r="BE431" s="164">
        <f>IF(A28stdlife="n/a","n/a",IF(BE$3&gt;(A28stdlife+$E431),(Input!$I$170*(1+rvanilla)^0.5)-SUM($I431:BD431),(Input!$I$170*(1+rvanilla)^0.5)/A28stdlife))</f>
        <v>0</v>
      </c>
      <c r="BF431" s="164">
        <f>IF(A28stdlife="n/a","n/a",IF(BF$3&gt;(A28stdlife+$E431),(Input!$I$170*(1+rvanilla)^0.5)-SUM($I431:BE431),(Input!$I$170*(1+rvanilla)^0.5)/A28stdlife))</f>
        <v>0</v>
      </c>
      <c r="BG431" s="164">
        <f>IF(A28stdlife="n/a","n/a",IF(BG$3&gt;(A28stdlife+$E431),(Input!$I$170*(1+rvanilla)^0.5)-SUM($I431:BF431),(Input!$I$170*(1+rvanilla)^0.5)/A28stdlife))</f>
        <v>0</v>
      </c>
      <c r="BH431" s="164">
        <f>IF(A28stdlife="n/a","n/a",IF(BH$3&gt;(A28stdlife+$E431),(Input!$I$170*(1+rvanilla)^0.5)-SUM($I431:BG431),(Input!$I$170*(1+rvanilla)^0.5)/A28stdlife))</f>
        <v>0</v>
      </c>
      <c r="BI431" s="164">
        <f>IF(A28stdlife="n/a","n/a",IF(BI$3&gt;(A28stdlife+$E431),(Input!$I$170*(1+rvanilla)^0.5)-SUM($I431:BH431),(Input!$I$170*(1+rvanilla)^0.5)/A28stdlife))</f>
        <v>0</v>
      </c>
      <c r="BJ431" s="18"/>
      <c r="BK431" s="18"/>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idden="1" outlineLevel="2">
      <c r="A432" s="18"/>
      <c r="B432" s="18"/>
      <c r="C432" s="36"/>
      <c r="D432" s="479"/>
      <c r="E432" s="283">
        <v>4</v>
      </c>
      <c r="F432" s="38"/>
      <c r="G432" s="391"/>
      <c r="H432" s="308"/>
      <c r="I432" s="308"/>
      <c r="J432" s="307"/>
      <c r="K432" s="164">
        <f>IF(A28stdlife="n/a","n/a",IF(K$3&gt;(A28stdlife+$E432),(Input!$J$170*(1+rvanilla)^0.5)-SUM($J432:J432),(Input!$J$170*(1+rvanilla)^0.5)/A28stdlife))</f>
        <v>0</v>
      </c>
      <c r="L432" s="164">
        <f>IF(A28stdlife="n/a","n/a",IF(L$3&gt;(A28stdlife+$E432),(Input!$J$170*(1+rvanilla)^0.5)-SUM($J432:K432),(Input!$J$170*(1+rvanilla)^0.5)/A28stdlife))</f>
        <v>0</v>
      </c>
      <c r="M432" s="164">
        <f>IF(A28stdlife="n/a","n/a",IF(M$3&gt;(A28stdlife+$E432),(Input!$J$170*(1+rvanilla)^0.5)-SUM($J432:L432),(Input!$J$170*(1+rvanilla)^0.5)/A28stdlife))</f>
        <v>0</v>
      </c>
      <c r="N432" s="164">
        <f>IF(A28stdlife="n/a","n/a",IF(N$3&gt;(A28stdlife+$E432),(Input!$J$170*(1+rvanilla)^0.5)-SUM($J432:M432),(Input!$J$170*(1+rvanilla)^0.5)/A28stdlife))</f>
        <v>0</v>
      </c>
      <c r="O432" s="164">
        <f>IF(A28stdlife="n/a","n/a",IF(O$3&gt;(A28stdlife+$E432),(Input!$J$170*(1+rvanilla)^0.5)-SUM($J432:N432),(Input!$J$170*(1+rvanilla)^0.5)/A28stdlife))</f>
        <v>0</v>
      </c>
      <c r="P432" s="164">
        <f>IF(A28stdlife="n/a","n/a",IF(P$3&gt;(A28stdlife+$E432),(Input!$J$170*(1+rvanilla)^0.5)-SUM($J432:O432),(Input!$J$170*(1+rvanilla)^0.5)/A28stdlife))</f>
        <v>0</v>
      </c>
      <c r="Q432" s="164">
        <f>IF(A28stdlife="n/a","n/a",IF(Q$3&gt;(A28stdlife+$E432),(Input!$J$170*(1+rvanilla)^0.5)-SUM($J432:P432),(Input!$J$170*(1+rvanilla)^0.5)/A28stdlife))</f>
        <v>0</v>
      </c>
      <c r="R432" s="164">
        <f>IF(A28stdlife="n/a","n/a",IF(R$3&gt;(A28stdlife+$E432),(Input!$J$170*(1+rvanilla)^0.5)-SUM($J432:Q432),(Input!$J$170*(1+rvanilla)^0.5)/A28stdlife))</f>
        <v>0</v>
      </c>
      <c r="S432" s="164">
        <f>IF(A28stdlife="n/a","n/a",IF(S$3&gt;(A28stdlife+$E432),(Input!$J$170*(1+rvanilla)^0.5)-SUM($J432:R432),(Input!$J$170*(1+rvanilla)^0.5)/A28stdlife))</f>
        <v>0</v>
      </c>
      <c r="T432" s="164">
        <f>IF(A28stdlife="n/a","n/a",IF(T$3&gt;(A28stdlife+$E432),(Input!$J$170*(1+rvanilla)^0.5)-SUM($J432:S432),(Input!$J$170*(1+rvanilla)^0.5)/A28stdlife))</f>
        <v>0</v>
      </c>
      <c r="U432" s="164">
        <f>IF(A28stdlife="n/a","n/a",IF(U$3&gt;(A28stdlife+$E432),(Input!$J$170*(1+rvanilla)^0.5)-SUM($J432:T432),(Input!$J$170*(1+rvanilla)^0.5)/A28stdlife))</f>
        <v>0</v>
      </c>
      <c r="V432" s="164">
        <f>IF(A28stdlife="n/a","n/a",IF(V$3&gt;(A28stdlife+$E432),(Input!$J$170*(1+rvanilla)^0.5)-SUM($J432:U432),(Input!$J$170*(1+rvanilla)^0.5)/A28stdlife))</f>
        <v>0</v>
      </c>
      <c r="W432" s="164">
        <f>IF(A28stdlife="n/a","n/a",IF(W$3&gt;(A28stdlife+$E432),(Input!$J$170*(1+rvanilla)^0.5)-SUM($J432:V432),(Input!$J$170*(1+rvanilla)^0.5)/A28stdlife))</f>
        <v>0</v>
      </c>
      <c r="X432" s="164">
        <f>IF(A28stdlife="n/a","n/a",IF(X$3&gt;(A28stdlife+$E432),(Input!$J$170*(1+rvanilla)^0.5)-SUM($J432:W432),(Input!$J$170*(1+rvanilla)^0.5)/A28stdlife))</f>
        <v>0</v>
      </c>
      <c r="Y432" s="164">
        <f>IF(A28stdlife="n/a","n/a",IF(Y$3&gt;(A28stdlife+$E432),(Input!$J$170*(1+rvanilla)^0.5)-SUM($J432:X432),(Input!$J$170*(1+rvanilla)^0.5)/A28stdlife))</f>
        <v>0</v>
      </c>
      <c r="Z432" s="164">
        <f>IF(A28stdlife="n/a","n/a",IF(Z$3&gt;(A28stdlife+$E432),(Input!$J$170*(1+rvanilla)^0.5)-SUM($J432:Y432),(Input!$J$170*(1+rvanilla)^0.5)/A28stdlife))</f>
        <v>0</v>
      </c>
      <c r="AA432" s="164">
        <f>IF(A28stdlife="n/a","n/a",IF(AA$3&gt;(A28stdlife+$E432),(Input!$J$170*(1+rvanilla)^0.5)-SUM($J432:Z432),(Input!$J$170*(1+rvanilla)^0.5)/A28stdlife))</f>
        <v>0</v>
      </c>
      <c r="AB432" s="164">
        <f>IF(A28stdlife="n/a","n/a",IF(AB$3&gt;(A28stdlife+$E432),(Input!$J$170*(1+rvanilla)^0.5)-SUM($J432:AA432),(Input!$J$170*(1+rvanilla)^0.5)/A28stdlife))</f>
        <v>0</v>
      </c>
      <c r="AC432" s="164">
        <f>IF(A28stdlife="n/a","n/a",IF(AC$3&gt;(A28stdlife+$E432),(Input!$J$170*(1+rvanilla)^0.5)-SUM($J432:AB432),(Input!$J$170*(1+rvanilla)^0.5)/A28stdlife))</f>
        <v>0</v>
      </c>
      <c r="AD432" s="164">
        <f>IF(A28stdlife="n/a","n/a",IF(AD$3&gt;(A28stdlife+$E432),(Input!$J$170*(1+rvanilla)^0.5)-SUM($J432:AC432),(Input!$J$170*(1+rvanilla)^0.5)/A28stdlife))</f>
        <v>0</v>
      </c>
      <c r="AE432" s="164">
        <f>IF(A28stdlife="n/a","n/a",IF(AE$3&gt;(A28stdlife+$E432),(Input!$J$170*(1+rvanilla)^0.5)-SUM($J432:AD432),(Input!$J$170*(1+rvanilla)^0.5)/A28stdlife))</f>
        <v>0</v>
      </c>
      <c r="AF432" s="164">
        <f>IF(A28stdlife="n/a","n/a",IF(AF$3&gt;(A28stdlife+$E432),(Input!$J$170*(1+rvanilla)^0.5)-SUM($J432:AE432),(Input!$J$170*(1+rvanilla)^0.5)/A28stdlife))</f>
        <v>0</v>
      </c>
      <c r="AG432" s="164">
        <f>IF(A28stdlife="n/a","n/a",IF(AG$3&gt;(A28stdlife+$E432),(Input!$J$170*(1+rvanilla)^0.5)-SUM($J432:AF432),(Input!$J$170*(1+rvanilla)^0.5)/A28stdlife))</f>
        <v>0</v>
      </c>
      <c r="AH432" s="164">
        <f>IF(A28stdlife="n/a","n/a",IF(AH$3&gt;(A28stdlife+$E432),(Input!$J$170*(1+rvanilla)^0.5)-SUM($J432:AG432),(Input!$J$170*(1+rvanilla)^0.5)/A28stdlife))</f>
        <v>0</v>
      </c>
      <c r="AI432" s="164">
        <f>IF(A28stdlife="n/a","n/a",IF(AI$3&gt;(A28stdlife+$E432),(Input!$J$170*(1+rvanilla)^0.5)-SUM($J432:AH432),(Input!$J$170*(1+rvanilla)^0.5)/A28stdlife))</f>
        <v>0</v>
      </c>
      <c r="AJ432" s="164">
        <f>IF(A28stdlife="n/a","n/a",IF(AJ$3&gt;(A28stdlife+$E432),(Input!$J$170*(1+rvanilla)^0.5)-SUM($J432:AI432),(Input!$J$170*(1+rvanilla)^0.5)/A28stdlife))</f>
        <v>0</v>
      </c>
      <c r="AK432" s="164">
        <f>IF(A28stdlife="n/a","n/a",IF(AK$3&gt;(A28stdlife+$E432),(Input!$J$170*(1+rvanilla)^0.5)-SUM($J432:AJ432),(Input!$J$170*(1+rvanilla)^0.5)/A28stdlife))</f>
        <v>0</v>
      </c>
      <c r="AL432" s="164">
        <f>IF(A28stdlife="n/a","n/a",IF(AL$3&gt;(A28stdlife+$E432),(Input!$J$170*(1+rvanilla)^0.5)-SUM($J432:AK432),(Input!$J$170*(1+rvanilla)^0.5)/A28stdlife))</f>
        <v>0</v>
      </c>
      <c r="AM432" s="164">
        <f>IF(A28stdlife="n/a","n/a",IF(AM$3&gt;(A28stdlife+$E432),(Input!$J$170*(1+rvanilla)^0.5)-SUM($J432:AL432),(Input!$J$170*(1+rvanilla)^0.5)/A28stdlife))</f>
        <v>0</v>
      </c>
      <c r="AN432" s="164">
        <f>IF(A28stdlife="n/a","n/a",IF(AN$3&gt;(A28stdlife+$E432),(Input!$J$170*(1+rvanilla)^0.5)-SUM($J432:AM432),(Input!$J$170*(1+rvanilla)^0.5)/A28stdlife))</f>
        <v>0</v>
      </c>
      <c r="AO432" s="164">
        <f>IF(A28stdlife="n/a","n/a",IF(AO$3&gt;(A28stdlife+$E432),(Input!$J$170*(1+rvanilla)^0.5)-SUM($J432:AN432),(Input!$J$170*(1+rvanilla)^0.5)/A28stdlife))</f>
        <v>0</v>
      </c>
      <c r="AP432" s="164">
        <f>IF(A28stdlife="n/a","n/a",IF(AP$3&gt;(A28stdlife+$E432),(Input!$J$170*(1+rvanilla)^0.5)-SUM($J432:AO432),(Input!$J$170*(1+rvanilla)^0.5)/A28stdlife))</f>
        <v>0</v>
      </c>
      <c r="AQ432" s="164">
        <f>IF(A28stdlife="n/a","n/a",IF(AQ$3&gt;(A28stdlife+$E432),(Input!$J$170*(1+rvanilla)^0.5)-SUM($J432:AP432),(Input!$J$170*(1+rvanilla)^0.5)/A28stdlife))</f>
        <v>0</v>
      </c>
      <c r="AR432" s="164">
        <f>IF(A28stdlife="n/a","n/a",IF(AR$3&gt;(A28stdlife+$E432),(Input!$J$170*(1+rvanilla)^0.5)-SUM($J432:AQ432),(Input!$J$170*(1+rvanilla)^0.5)/A28stdlife))</f>
        <v>0</v>
      </c>
      <c r="AS432" s="164">
        <f>IF(A28stdlife="n/a","n/a",IF(AS$3&gt;(A28stdlife+$E432),(Input!$J$170*(1+rvanilla)^0.5)-SUM($J432:AR432),(Input!$J$170*(1+rvanilla)^0.5)/A28stdlife))</f>
        <v>0</v>
      </c>
      <c r="AT432" s="164">
        <f>IF(A28stdlife="n/a","n/a",IF(AT$3&gt;(A28stdlife+$E432),(Input!$J$170*(1+rvanilla)^0.5)-SUM($J432:AS432),(Input!$J$170*(1+rvanilla)^0.5)/A28stdlife))</f>
        <v>0</v>
      </c>
      <c r="AU432" s="164">
        <f>IF(A28stdlife="n/a","n/a",IF(AU$3&gt;(A28stdlife+$E432),(Input!$J$170*(1+rvanilla)^0.5)-SUM($J432:AT432),(Input!$J$170*(1+rvanilla)^0.5)/A28stdlife))</f>
        <v>0</v>
      </c>
      <c r="AV432" s="164">
        <f>IF(A28stdlife="n/a","n/a",IF(AV$3&gt;(A28stdlife+$E432),(Input!$J$170*(1+rvanilla)^0.5)-SUM($J432:AU432),(Input!$J$170*(1+rvanilla)^0.5)/A28stdlife))</f>
        <v>0</v>
      </c>
      <c r="AW432" s="164">
        <f>IF(A28stdlife="n/a","n/a",IF(AW$3&gt;(A28stdlife+$E432),(Input!$J$170*(1+rvanilla)^0.5)-SUM($J432:AV432),(Input!$J$170*(1+rvanilla)^0.5)/A28stdlife))</f>
        <v>0</v>
      </c>
      <c r="AX432" s="164">
        <f>IF(A28stdlife="n/a","n/a",IF(AX$3&gt;(A28stdlife+$E432),(Input!$J$170*(1+rvanilla)^0.5)-SUM($J432:AW432),(Input!$J$170*(1+rvanilla)^0.5)/A28stdlife))</f>
        <v>0</v>
      </c>
      <c r="AY432" s="164">
        <f>IF(A28stdlife="n/a","n/a",IF(AY$3&gt;(A28stdlife+$E432),(Input!$J$170*(1+rvanilla)^0.5)-SUM($J432:AX432),(Input!$J$170*(1+rvanilla)^0.5)/A28stdlife))</f>
        <v>0</v>
      </c>
      <c r="AZ432" s="164">
        <f>IF(A28stdlife="n/a","n/a",IF(AZ$3&gt;(A28stdlife+$E432),(Input!$J$170*(1+rvanilla)^0.5)-SUM($J432:AY432),(Input!$J$170*(1+rvanilla)^0.5)/A28stdlife))</f>
        <v>0</v>
      </c>
      <c r="BA432" s="164">
        <f>IF(A28stdlife="n/a","n/a",IF(BA$3&gt;(A28stdlife+$E432),(Input!$J$170*(1+rvanilla)^0.5)-SUM($J432:AZ432),(Input!$J$170*(1+rvanilla)^0.5)/A28stdlife))</f>
        <v>0</v>
      </c>
      <c r="BB432" s="164">
        <f>IF(A28stdlife="n/a","n/a",IF(BB$3&gt;(A28stdlife+$E432),(Input!$J$170*(1+rvanilla)^0.5)-SUM($J432:BA432),(Input!$J$170*(1+rvanilla)^0.5)/A28stdlife))</f>
        <v>0</v>
      </c>
      <c r="BC432" s="164">
        <f>IF(A28stdlife="n/a","n/a",IF(BC$3&gt;(A28stdlife+$E432),(Input!$J$170*(1+rvanilla)^0.5)-SUM($J432:BB432),(Input!$J$170*(1+rvanilla)^0.5)/A28stdlife))</f>
        <v>0</v>
      </c>
      <c r="BD432" s="164">
        <f>IF(A28stdlife="n/a","n/a",IF(BD$3&gt;(A28stdlife+$E432),(Input!$J$170*(1+rvanilla)^0.5)-SUM($J432:BC432),(Input!$J$170*(1+rvanilla)^0.5)/A28stdlife))</f>
        <v>0</v>
      </c>
      <c r="BE432" s="164">
        <f>IF(A28stdlife="n/a","n/a",IF(BE$3&gt;(A28stdlife+$E432),(Input!$J$170*(1+rvanilla)^0.5)-SUM($J432:BD432),(Input!$J$170*(1+rvanilla)^0.5)/A28stdlife))</f>
        <v>0</v>
      </c>
      <c r="BF432" s="164">
        <f>IF(A28stdlife="n/a","n/a",IF(BF$3&gt;(A28stdlife+$E432),(Input!$J$170*(1+rvanilla)^0.5)-SUM($J432:BE432),(Input!$J$170*(1+rvanilla)^0.5)/A28stdlife))</f>
        <v>0</v>
      </c>
      <c r="BG432" s="164">
        <f>IF(A28stdlife="n/a","n/a",IF(BG$3&gt;(A28stdlife+$E432),(Input!$J$170*(1+rvanilla)^0.5)-SUM($J432:BF432),(Input!$J$170*(1+rvanilla)^0.5)/A28stdlife))</f>
        <v>0</v>
      </c>
      <c r="BH432" s="164">
        <f>IF(A28stdlife="n/a","n/a",IF(BH$3&gt;(A28stdlife+$E432),(Input!$J$170*(1+rvanilla)^0.5)-SUM($J432:BG432),(Input!$J$170*(1+rvanilla)^0.5)/A28stdlife))</f>
        <v>0</v>
      </c>
      <c r="BI432" s="164">
        <f>IF(A28stdlife="n/a","n/a",IF(BI$3&gt;(A28stdlife+$E432),(Input!$J$170*(1+rvanilla)^0.5)-SUM($J432:BH432),(Input!$J$170*(1+rvanilla)^0.5)/A28stdlife))</f>
        <v>0</v>
      </c>
      <c r="BJ432" s="18"/>
      <c r="BK432" s="18"/>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idden="1" outlineLevel="2">
      <c r="A433" s="18"/>
      <c r="B433" s="18"/>
      <c r="C433" s="36"/>
      <c r="D433" s="479"/>
      <c r="E433" s="283">
        <v>5</v>
      </c>
      <c r="F433" s="38"/>
      <c r="G433" s="391"/>
      <c r="H433" s="308"/>
      <c r="I433" s="308"/>
      <c r="J433" s="308"/>
      <c r="K433" s="307"/>
      <c r="L433" s="164">
        <f>IF(A28stdlife="n/a","n/a",IF(L$3&gt;(A28stdlife+$E433),(Input!$K$170*(1+rvanilla)^0.5)-SUM($K433:K433),(Input!$K$170*(1+rvanilla)^0.5)/A28stdlife))</f>
        <v>0</v>
      </c>
      <c r="M433" s="164">
        <f>IF(A28stdlife="n/a","n/a",IF(M$3&gt;(A28stdlife+$E433),(Input!$K$170*(1+rvanilla)^0.5)-SUM($K433:L433),(Input!$K$170*(1+rvanilla)^0.5)/A28stdlife))</f>
        <v>0</v>
      </c>
      <c r="N433" s="164">
        <f>IF(A28stdlife="n/a","n/a",IF(N$3&gt;(A28stdlife+$E433),(Input!$K$170*(1+rvanilla)^0.5)-SUM($K433:M433),(Input!$K$170*(1+rvanilla)^0.5)/A28stdlife))</f>
        <v>0</v>
      </c>
      <c r="O433" s="164">
        <f>IF(A28stdlife="n/a","n/a",IF(O$3&gt;(A28stdlife+$E433),(Input!$K$170*(1+rvanilla)^0.5)-SUM($K433:N433),(Input!$K$170*(1+rvanilla)^0.5)/A28stdlife))</f>
        <v>0</v>
      </c>
      <c r="P433" s="164">
        <f>IF(A28stdlife="n/a","n/a",IF(P$3&gt;(A28stdlife+$E433),(Input!$K$170*(1+rvanilla)^0.5)-SUM($K433:O433),(Input!$K$170*(1+rvanilla)^0.5)/A28stdlife))</f>
        <v>0</v>
      </c>
      <c r="Q433" s="164">
        <f>IF(A28stdlife="n/a","n/a",IF(Q$3&gt;(A28stdlife+$E433),(Input!$K$170*(1+rvanilla)^0.5)-SUM($K433:P433),(Input!$K$170*(1+rvanilla)^0.5)/A28stdlife))</f>
        <v>0</v>
      </c>
      <c r="R433" s="164">
        <f>IF(A28stdlife="n/a","n/a",IF(R$3&gt;(A28stdlife+$E433),(Input!$K$170*(1+rvanilla)^0.5)-SUM($K433:Q433),(Input!$K$170*(1+rvanilla)^0.5)/A28stdlife))</f>
        <v>0</v>
      </c>
      <c r="S433" s="164">
        <f>IF(A28stdlife="n/a","n/a",IF(S$3&gt;(A28stdlife+$E433),(Input!$K$170*(1+rvanilla)^0.5)-SUM($K433:R433),(Input!$K$170*(1+rvanilla)^0.5)/A28stdlife))</f>
        <v>0</v>
      </c>
      <c r="T433" s="164">
        <f>IF(A28stdlife="n/a","n/a",IF(T$3&gt;(A28stdlife+$E433),(Input!$K$170*(1+rvanilla)^0.5)-SUM($K433:S433),(Input!$K$170*(1+rvanilla)^0.5)/A28stdlife))</f>
        <v>0</v>
      </c>
      <c r="U433" s="164">
        <f>IF(A28stdlife="n/a","n/a",IF(U$3&gt;(A28stdlife+$E433),(Input!$K$170*(1+rvanilla)^0.5)-SUM($K433:T433),(Input!$K$170*(1+rvanilla)^0.5)/A28stdlife))</f>
        <v>0</v>
      </c>
      <c r="V433" s="164">
        <f>IF(A28stdlife="n/a","n/a",IF(V$3&gt;(A28stdlife+$E433),(Input!$K$170*(1+rvanilla)^0.5)-SUM($K433:U433),(Input!$K$170*(1+rvanilla)^0.5)/A28stdlife))</f>
        <v>0</v>
      </c>
      <c r="W433" s="164">
        <f>IF(A28stdlife="n/a","n/a",IF(W$3&gt;(A28stdlife+$E433),(Input!$K$170*(1+rvanilla)^0.5)-SUM($K433:V433),(Input!$K$170*(1+rvanilla)^0.5)/A28stdlife))</f>
        <v>0</v>
      </c>
      <c r="X433" s="164">
        <f>IF(A28stdlife="n/a","n/a",IF(X$3&gt;(A28stdlife+$E433),(Input!$K$170*(1+rvanilla)^0.5)-SUM($K433:W433),(Input!$K$170*(1+rvanilla)^0.5)/A28stdlife))</f>
        <v>0</v>
      </c>
      <c r="Y433" s="164">
        <f>IF(A28stdlife="n/a","n/a",IF(Y$3&gt;(A28stdlife+$E433),(Input!$K$170*(1+rvanilla)^0.5)-SUM($K433:X433),(Input!$K$170*(1+rvanilla)^0.5)/A28stdlife))</f>
        <v>0</v>
      </c>
      <c r="Z433" s="164">
        <f>IF(A28stdlife="n/a","n/a",IF(Z$3&gt;(A28stdlife+$E433),(Input!$K$170*(1+rvanilla)^0.5)-SUM($K433:Y433),(Input!$K$170*(1+rvanilla)^0.5)/A28stdlife))</f>
        <v>0</v>
      </c>
      <c r="AA433" s="164">
        <f>IF(A28stdlife="n/a","n/a",IF(AA$3&gt;(A28stdlife+$E433),(Input!$K$170*(1+rvanilla)^0.5)-SUM($K433:Z433),(Input!$K$170*(1+rvanilla)^0.5)/A28stdlife))</f>
        <v>0</v>
      </c>
      <c r="AB433" s="164">
        <f>IF(A28stdlife="n/a","n/a",IF(AB$3&gt;(A28stdlife+$E433),(Input!$K$170*(1+rvanilla)^0.5)-SUM($K433:AA433),(Input!$K$170*(1+rvanilla)^0.5)/A28stdlife))</f>
        <v>0</v>
      </c>
      <c r="AC433" s="164">
        <f>IF(A28stdlife="n/a","n/a",IF(AC$3&gt;(A28stdlife+$E433),(Input!$K$170*(1+rvanilla)^0.5)-SUM($K433:AB433),(Input!$K$170*(1+rvanilla)^0.5)/A28stdlife))</f>
        <v>0</v>
      </c>
      <c r="AD433" s="164">
        <f>IF(A28stdlife="n/a","n/a",IF(AD$3&gt;(A28stdlife+$E433),(Input!$K$170*(1+rvanilla)^0.5)-SUM($K433:AC433),(Input!$K$170*(1+rvanilla)^0.5)/A28stdlife))</f>
        <v>0</v>
      </c>
      <c r="AE433" s="164">
        <f>IF(A28stdlife="n/a","n/a",IF(AE$3&gt;(A28stdlife+$E433),(Input!$K$170*(1+rvanilla)^0.5)-SUM($K433:AD433),(Input!$K$170*(1+rvanilla)^0.5)/A28stdlife))</f>
        <v>0</v>
      </c>
      <c r="AF433" s="164">
        <f>IF(A28stdlife="n/a","n/a",IF(AF$3&gt;(A28stdlife+$E433),(Input!$K$170*(1+rvanilla)^0.5)-SUM($K433:AE433),(Input!$K$170*(1+rvanilla)^0.5)/A28stdlife))</f>
        <v>0</v>
      </c>
      <c r="AG433" s="164">
        <f>IF(A28stdlife="n/a","n/a",IF(AG$3&gt;(A28stdlife+$E433),(Input!$K$170*(1+rvanilla)^0.5)-SUM($K433:AF433),(Input!$K$170*(1+rvanilla)^0.5)/A28stdlife))</f>
        <v>0</v>
      </c>
      <c r="AH433" s="164">
        <f>IF(A28stdlife="n/a","n/a",IF(AH$3&gt;(A28stdlife+$E433),(Input!$K$170*(1+rvanilla)^0.5)-SUM($K433:AG433),(Input!$K$170*(1+rvanilla)^0.5)/A28stdlife))</f>
        <v>0</v>
      </c>
      <c r="AI433" s="164">
        <f>IF(A28stdlife="n/a","n/a",IF(AI$3&gt;(A28stdlife+$E433),(Input!$K$170*(1+rvanilla)^0.5)-SUM($K433:AH433),(Input!$K$170*(1+rvanilla)^0.5)/A28stdlife))</f>
        <v>0</v>
      </c>
      <c r="AJ433" s="164">
        <f>IF(A28stdlife="n/a","n/a",IF(AJ$3&gt;(A28stdlife+$E433),(Input!$K$170*(1+rvanilla)^0.5)-SUM($K433:AI433),(Input!$K$170*(1+rvanilla)^0.5)/A28stdlife))</f>
        <v>0</v>
      </c>
      <c r="AK433" s="164">
        <f>IF(A28stdlife="n/a","n/a",IF(AK$3&gt;(A28stdlife+$E433),(Input!$K$170*(1+rvanilla)^0.5)-SUM($K433:AJ433),(Input!$K$170*(1+rvanilla)^0.5)/A28stdlife))</f>
        <v>0</v>
      </c>
      <c r="AL433" s="164">
        <f>IF(A28stdlife="n/a","n/a",IF(AL$3&gt;(A28stdlife+$E433),(Input!$K$170*(1+rvanilla)^0.5)-SUM($K433:AK433),(Input!$K$170*(1+rvanilla)^0.5)/A28stdlife))</f>
        <v>0</v>
      </c>
      <c r="AM433" s="164">
        <f>IF(A28stdlife="n/a","n/a",IF(AM$3&gt;(A28stdlife+$E433),(Input!$K$170*(1+rvanilla)^0.5)-SUM($K433:AL433),(Input!$K$170*(1+rvanilla)^0.5)/A28stdlife))</f>
        <v>0</v>
      </c>
      <c r="AN433" s="164">
        <f>IF(A28stdlife="n/a","n/a",IF(AN$3&gt;(A28stdlife+$E433),(Input!$K$170*(1+rvanilla)^0.5)-SUM($K433:AM433),(Input!$K$170*(1+rvanilla)^0.5)/A28stdlife))</f>
        <v>0</v>
      </c>
      <c r="AO433" s="164">
        <f>IF(A28stdlife="n/a","n/a",IF(AO$3&gt;(A28stdlife+$E433),(Input!$K$170*(1+rvanilla)^0.5)-SUM($K433:AN433),(Input!$K$170*(1+rvanilla)^0.5)/A28stdlife))</f>
        <v>0</v>
      </c>
      <c r="AP433" s="164">
        <f>IF(A28stdlife="n/a","n/a",IF(AP$3&gt;(A28stdlife+$E433),(Input!$K$170*(1+rvanilla)^0.5)-SUM($K433:AO433),(Input!$K$170*(1+rvanilla)^0.5)/A28stdlife))</f>
        <v>0</v>
      </c>
      <c r="AQ433" s="164">
        <f>IF(A28stdlife="n/a","n/a",IF(AQ$3&gt;(A28stdlife+$E433),(Input!$K$170*(1+rvanilla)^0.5)-SUM($K433:AP433),(Input!$K$170*(1+rvanilla)^0.5)/A28stdlife))</f>
        <v>0</v>
      </c>
      <c r="AR433" s="164">
        <f>IF(A28stdlife="n/a","n/a",IF(AR$3&gt;(A28stdlife+$E433),(Input!$K$170*(1+rvanilla)^0.5)-SUM($K433:AQ433),(Input!$K$170*(1+rvanilla)^0.5)/A28stdlife))</f>
        <v>0</v>
      </c>
      <c r="AS433" s="164">
        <f>IF(A28stdlife="n/a","n/a",IF(AS$3&gt;(A28stdlife+$E433),(Input!$K$170*(1+rvanilla)^0.5)-SUM($K433:AR433),(Input!$K$170*(1+rvanilla)^0.5)/A28stdlife))</f>
        <v>0</v>
      </c>
      <c r="AT433" s="164">
        <f>IF(A28stdlife="n/a","n/a",IF(AT$3&gt;(A28stdlife+$E433),(Input!$K$170*(1+rvanilla)^0.5)-SUM($K433:AS433),(Input!$K$170*(1+rvanilla)^0.5)/A28stdlife))</f>
        <v>0</v>
      </c>
      <c r="AU433" s="164">
        <f>IF(A28stdlife="n/a","n/a",IF(AU$3&gt;(A28stdlife+$E433),(Input!$K$170*(1+rvanilla)^0.5)-SUM($K433:AT433),(Input!$K$170*(1+rvanilla)^0.5)/A28stdlife))</f>
        <v>0</v>
      </c>
      <c r="AV433" s="164">
        <f>IF(A28stdlife="n/a","n/a",IF(AV$3&gt;(A28stdlife+$E433),(Input!$K$170*(1+rvanilla)^0.5)-SUM($K433:AU433),(Input!$K$170*(1+rvanilla)^0.5)/A28stdlife))</f>
        <v>0</v>
      </c>
      <c r="AW433" s="164">
        <f>IF(A28stdlife="n/a","n/a",IF(AW$3&gt;(A28stdlife+$E433),(Input!$K$170*(1+rvanilla)^0.5)-SUM($K433:AV433),(Input!$K$170*(1+rvanilla)^0.5)/A28stdlife))</f>
        <v>0</v>
      </c>
      <c r="AX433" s="164">
        <f>IF(A28stdlife="n/a","n/a",IF(AX$3&gt;(A28stdlife+$E433),(Input!$K$170*(1+rvanilla)^0.5)-SUM($K433:AW433),(Input!$K$170*(1+rvanilla)^0.5)/A28stdlife))</f>
        <v>0</v>
      </c>
      <c r="AY433" s="164">
        <f>IF(A28stdlife="n/a","n/a",IF(AY$3&gt;(A28stdlife+$E433),(Input!$K$170*(1+rvanilla)^0.5)-SUM($K433:AX433),(Input!$K$170*(1+rvanilla)^0.5)/A28stdlife))</f>
        <v>0</v>
      </c>
      <c r="AZ433" s="164">
        <f>IF(A28stdlife="n/a","n/a",IF(AZ$3&gt;(A28stdlife+$E433),(Input!$K$170*(1+rvanilla)^0.5)-SUM($K433:AY433),(Input!$K$170*(1+rvanilla)^0.5)/A28stdlife))</f>
        <v>0</v>
      </c>
      <c r="BA433" s="164">
        <f>IF(A28stdlife="n/a","n/a",IF(BA$3&gt;(A28stdlife+$E433),(Input!$K$170*(1+rvanilla)^0.5)-SUM($K433:AZ433),(Input!$K$170*(1+rvanilla)^0.5)/A28stdlife))</f>
        <v>0</v>
      </c>
      <c r="BB433" s="164">
        <f>IF(A28stdlife="n/a","n/a",IF(BB$3&gt;(A28stdlife+$E433),(Input!$K$170*(1+rvanilla)^0.5)-SUM($K433:BA433),(Input!$K$170*(1+rvanilla)^0.5)/A28stdlife))</f>
        <v>0</v>
      </c>
      <c r="BC433" s="164">
        <f>IF(A28stdlife="n/a","n/a",IF(BC$3&gt;(A28stdlife+$E433),(Input!$K$170*(1+rvanilla)^0.5)-SUM($K433:BB433),(Input!$K$170*(1+rvanilla)^0.5)/A28stdlife))</f>
        <v>0</v>
      </c>
      <c r="BD433" s="164">
        <f>IF(A28stdlife="n/a","n/a",IF(BD$3&gt;(A28stdlife+$E433),(Input!$K$170*(1+rvanilla)^0.5)-SUM($K433:BC433),(Input!$K$170*(1+rvanilla)^0.5)/A28stdlife))</f>
        <v>0</v>
      </c>
      <c r="BE433" s="164">
        <f>IF(A28stdlife="n/a","n/a",IF(BE$3&gt;(A28stdlife+$E433),(Input!$K$170*(1+rvanilla)^0.5)-SUM($K433:BD433),(Input!$K$170*(1+rvanilla)^0.5)/A28stdlife))</f>
        <v>0</v>
      </c>
      <c r="BF433" s="164">
        <f>IF(A28stdlife="n/a","n/a",IF(BF$3&gt;(A28stdlife+$E433),(Input!$K$170*(1+rvanilla)^0.5)-SUM($K433:BE433),(Input!$K$170*(1+rvanilla)^0.5)/A28stdlife))</f>
        <v>0</v>
      </c>
      <c r="BG433" s="164">
        <f>IF(A28stdlife="n/a","n/a",IF(BG$3&gt;(A28stdlife+$E433),(Input!$K$170*(1+rvanilla)^0.5)-SUM($K433:BF433),(Input!$K$170*(1+rvanilla)^0.5)/A28stdlife))</f>
        <v>0</v>
      </c>
      <c r="BH433" s="164">
        <f>IF(A28stdlife="n/a","n/a",IF(BH$3&gt;(A28stdlife+$E433),(Input!$K$170*(1+rvanilla)^0.5)-SUM($K433:BG433),(Input!$K$170*(1+rvanilla)^0.5)/A28stdlife))</f>
        <v>0</v>
      </c>
      <c r="BI433" s="164">
        <f>IF(A28stdlife="n/a","n/a",IF(BI$3&gt;(A28stdlife+$E433),(Input!$K$170*(1+rvanilla)^0.5)-SUM($K433:BH433),(Input!$K$170*(1+rvanilla)^0.5)/A28stdlife))</f>
        <v>0</v>
      </c>
      <c r="BJ433" s="18"/>
      <c r="BK433" s="18"/>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s="5" customFormat="1" hidden="1" outlineLevel="2">
      <c r="A434" s="18"/>
      <c r="B434" s="18"/>
      <c r="C434" s="36"/>
      <c r="D434" s="479"/>
      <c r="E434" s="283">
        <v>6</v>
      </c>
      <c r="F434" s="38"/>
      <c r="G434" s="391"/>
      <c r="H434" s="308"/>
      <c r="I434" s="308"/>
      <c r="J434" s="308"/>
      <c r="K434" s="308"/>
      <c r="L434" s="307"/>
      <c r="M434" s="164">
        <f>IF(A28stdlife="n/a","n/a",IF(M$3&gt;(A28stdlife+$E434),(Input!$L$170*(1+rvanilla)^0.5)-SUM($L434:L434),(Input!$L$170*(1+rvanilla)^0.5)/A28stdlife))</f>
        <v>0</v>
      </c>
      <c r="N434" s="164">
        <f>IF(A28stdlife="n/a","n/a",IF(N$3&gt;(A28stdlife+$E434),(Input!$L$170*(1+rvanilla)^0.5)-SUM($L434:M434),(Input!$L$170*(1+rvanilla)^0.5)/A28stdlife))</f>
        <v>0</v>
      </c>
      <c r="O434" s="164">
        <f>IF(A28stdlife="n/a","n/a",IF(O$3&gt;(A28stdlife+$E434),(Input!$L$170*(1+rvanilla)^0.5)-SUM($L434:N434),(Input!$L$170*(1+rvanilla)^0.5)/A28stdlife))</f>
        <v>0</v>
      </c>
      <c r="P434" s="164">
        <f>IF(A28stdlife="n/a","n/a",IF(P$3&gt;(A28stdlife+$E434),(Input!$L$170*(1+rvanilla)^0.5)-SUM($L434:O434),(Input!$L$170*(1+rvanilla)^0.5)/A28stdlife))</f>
        <v>0</v>
      </c>
      <c r="Q434" s="164">
        <f>IF(A28stdlife="n/a","n/a",IF(Q$3&gt;(A28stdlife+$E434),(Input!$L$170*(1+rvanilla)^0.5)-SUM($L434:P434),(Input!$L$170*(1+rvanilla)^0.5)/A28stdlife))</f>
        <v>0</v>
      </c>
      <c r="R434" s="164">
        <f>IF(A28stdlife="n/a","n/a",IF(R$3&gt;(A28stdlife+$E434),(Input!$L$170*(1+rvanilla)^0.5)-SUM($L434:Q434),(Input!$L$170*(1+rvanilla)^0.5)/A28stdlife))</f>
        <v>0</v>
      </c>
      <c r="S434" s="164">
        <f>IF(A28stdlife="n/a","n/a",IF(S$3&gt;(A28stdlife+$E434),(Input!$L$170*(1+rvanilla)^0.5)-SUM($L434:R434),(Input!$L$170*(1+rvanilla)^0.5)/A28stdlife))</f>
        <v>0</v>
      </c>
      <c r="T434" s="164">
        <f>IF(A28stdlife="n/a","n/a",IF(T$3&gt;(A28stdlife+$E434),(Input!$L$170*(1+rvanilla)^0.5)-SUM($L434:S434),(Input!$L$170*(1+rvanilla)^0.5)/A28stdlife))</f>
        <v>0</v>
      </c>
      <c r="U434" s="164">
        <f>IF(A28stdlife="n/a","n/a",IF(U$3&gt;(A28stdlife+$E434),(Input!$L$170*(1+rvanilla)^0.5)-SUM($L434:T434),(Input!$L$170*(1+rvanilla)^0.5)/A28stdlife))</f>
        <v>0</v>
      </c>
      <c r="V434" s="164">
        <f>IF(A28stdlife="n/a","n/a",IF(V$3&gt;(A28stdlife+$E434),(Input!$L$170*(1+rvanilla)^0.5)-SUM($L434:U434),(Input!$L$170*(1+rvanilla)^0.5)/A28stdlife))</f>
        <v>0</v>
      </c>
      <c r="W434" s="164">
        <f>IF(A28stdlife="n/a","n/a",IF(W$3&gt;(A28stdlife+$E434),(Input!$L$170*(1+rvanilla)^0.5)-SUM($L434:V434),(Input!$L$170*(1+rvanilla)^0.5)/A28stdlife))</f>
        <v>0</v>
      </c>
      <c r="X434" s="164">
        <f>IF(A28stdlife="n/a","n/a",IF(X$3&gt;(A28stdlife+$E434),(Input!$L$170*(1+rvanilla)^0.5)-SUM($L434:W434),(Input!$L$170*(1+rvanilla)^0.5)/A28stdlife))</f>
        <v>0</v>
      </c>
      <c r="Y434" s="164">
        <f>IF(A28stdlife="n/a","n/a",IF(Y$3&gt;(A28stdlife+$E434),(Input!$L$170*(1+rvanilla)^0.5)-SUM($L434:X434),(Input!$L$170*(1+rvanilla)^0.5)/A28stdlife))</f>
        <v>0</v>
      </c>
      <c r="Z434" s="164">
        <f>IF(A28stdlife="n/a","n/a",IF(Z$3&gt;(A28stdlife+$E434),(Input!$L$170*(1+rvanilla)^0.5)-SUM($L434:Y434),(Input!$L$170*(1+rvanilla)^0.5)/A28stdlife))</f>
        <v>0</v>
      </c>
      <c r="AA434" s="164">
        <f>IF(A28stdlife="n/a","n/a",IF(AA$3&gt;(A28stdlife+$E434),(Input!$L$170*(1+rvanilla)^0.5)-SUM($L434:Z434),(Input!$L$170*(1+rvanilla)^0.5)/A28stdlife))</f>
        <v>0</v>
      </c>
      <c r="AB434" s="164">
        <f>IF(A28stdlife="n/a","n/a",IF(AB$3&gt;(A28stdlife+$E434),(Input!$L$170*(1+rvanilla)^0.5)-SUM($L434:AA434),(Input!$L$170*(1+rvanilla)^0.5)/A28stdlife))</f>
        <v>0</v>
      </c>
      <c r="AC434" s="164">
        <f>IF(A28stdlife="n/a","n/a",IF(AC$3&gt;(A28stdlife+$E434),(Input!$L$170*(1+rvanilla)^0.5)-SUM($L434:AB434),(Input!$L$170*(1+rvanilla)^0.5)/A28stdlife))</f>
        <v>0</v>
      </c>
      <c r="AD434" s="164">
        <f>IF(A28stdlife="n/a","n/a",IF(AD$3&gt;(A28stdlife+$E434),(Input!$L$170*(1+rvanilla)^0.5)-SUM($L434:AC434),(Input!$L$170*(1+rvanilla)^0.5)/A28stdlife))</f>
        <v>0</v>
      </c>
      <c r="AE434" s="164">
        <f>IF(A28stdlife="n/a","n/a",IF(AE$3&gt;(A28stdlife+$E434),(Input!$L$170*(1+rvanilla)^0.5)-SUM($L434:AD434),(Input!$L$170*(1+rvanilla)^0.5)/A28stdlife))</f>
        <v>0</v>
      </c>
      <c r="AF434" s="164">
        <f>IF(A28stdlife="n/a","n/a",IF(AF$3&gt;(A28stdlife+$E434),(Input!$L$170*(1+rvanilla)^0.5)-SUM($L434:AE434),(Input!$L$170*(1+rvanilla)^0.5)/A28stdlife))</f>
        <v>0</v>
      </c>
      <c r="AG434" s="164">
        <f>IF(A28stdlife="n/a","n/a",IF(AG$3&gt;(A28stdlife+$E434),(Input!$L$170*(1+rvanilla)^0.5)-SUM($L434:AF434),(Input!$L$170*(1+rvanilla)^0.5)/A28stdlife))</f>
        <v>0</v>
      </c>
      <c r="AH434" s="164">
        <f>IF(A28stdlife="n/a","n/a",IF(AH$3&gt;(A28stdlife+$E434),(Input!$L$170*(1+rvanilla)^0.5)-SUM($L434:AG434),(Input!$L$170*(1+rvanilla)^0.5)/A28stdlife))</f>
        <v>0</v>
      </c>
      <c r="AI434" s="164">
        <f>IF(A28stdlife="n/a","n/a",IF(AI$3&gt;(A28stdlife+$E434),(Input!$L$170*(1+rvanilla)^0.5)-SUM($L434:AH434),(Input!$L$170*(1+rvanilla)^0.5)/A28stdlife))</f>
        <v>0</v>
      </c>
      <c r="AJ434" s="164">
        <f>IF(A28stdlife="n/a","n/a",IF(AJ$3&gt;(A28stdlife+$E434),(Input!$L$170*(1+rvanilla)^0.5)-SUM($L434:AI434),(Input!$L$170*(1+rvanilla)^0.5)/A28stdlife))</f>
        <v>0</v>
      </c>
      <c r="AK434" s="164">
        <f>IF(A28stdlife="n/a","n/a",IF(AK$3&gt;(A28stdlife+$E434),(Input!$L$170*(1+rvanilla)^0.5)-SUM($L434:AJ434),(Input!$L$170*(1+rvanilla)^0.5)/A28stdlife))</f>
        <v>0</v>
      </c>
      <c r="AL434" s="164">
        <f>IF(A28stdlife="n/a","n/a",IF(AL$3&gt;(A28stdlife+$E434),(Input!$L$170*(1+rvanilla)^0.5)-SUM($L434:AK434),(Input!$L$170*(1+rvanilla)^0.5)/A28stdlife))</f>
        <v>0</v>
      </c>
      <c r="AM434" s="164">
        <f>IF(A28stdlife="n/a","n/a",IF(AM$3&gt;(A28stdlife+$E434),(Input!$L$170*(1+rvanilla)^0.5)-SUM($L434:AL434),(Input!$L$170*(1+rvanilla)^0.5)/A28stdlife))</f>
        <v>0</v>
      </c>
      <c r="AN434" s="164">
        <f>IF(A28stdlife="n/a","n/a",IF(AN$3&gt;(A28stdlife+$E434),(Input!$L$170*(1+rvanilla)^0.5)-SUM($L434:AM434),(Input!$L$170*(1+rvanilla)^0.5)/A28stdlife))</f>
        <v>0</v>
      </c>
      <c r="AO434" s="164">
        <f>IF(A28stdlife="n/a","n/a",IF(AO$3&gt;(A28stdlife+$E434),(Input!$L$170*(1+rvanilla)^0.5)-SUM($L434:AN434),(Input!$L$170*(1+rvanilla)^0.5)/A28stdlife))</f>
        <v>0</v>
      </c>
      <c r="AP434" s="164">
        <f>IF(A28stdlife="n/a","n/a",IF(AP$3&gt;(A28stdlife+$E434),(Input!$L$170*(1+rvanilla)^0.5)-SUM($L434:AO434),(Input!$L$170*(1+rvanilla)^0.5)/A28stdlife))</f>
        <v>0</v>
      </c>
      <c r="AQ434" s="164">
        <f>IF(A28stdlife="n/a","n/a",IF(AQ$3&gt;(A28stdlife+$E434),(Input!$L$170*(1+rvanilla)^0.5)-SUM($L434:AP434),(Input!$L$170*(1+rvanilla)^0.5)/A28stdlife))</f>
        <v>0</v>
      </c>
      <c r="AR434" s="164">
        <f>IF(A28stdlife="n/a","n/a",IF(AR$3&gt;(A28stdlife+$E434),(Input!$L$170*(1+rvanilla)^0.5)-SUM($L434:AQ434),(Input!$L$170*(1+rvanilla)^0.5)/A28stdlife))</f>
        <v>0</v>
      </c>
      <c r="AS434" s="164">
        <f>IF(A28stdlife="n/a","n/a",IF(AS$3&gt;(A28stdlife+$E434),(Input!$L$170*(1+rvanilla)^0.5)-SUM($L434:AR434),(Input!$L$170*(1+rvanilla)^0.5)/A28stdlife))</f>
        <v>0</v>
      </c>
      <c r="AT434" s="164">
        <f>IF(A28stdlife="n/a","n/a",IF(AT$3&gt;(A28stdlife+$E434),(Input!$L$170*(1+rvanilla)^0.5)-SUM($L434:AS434),(Input!$L$170*(1+rvanilla)^0.5)/A28stdlife))</f>
        <v>0</v>
      </c>
      <c r="AU434" s="164">
        <f>IF(A28stdlife="n/a","n/a",IF(AU$3&gt;(A28stdlife+$E434),(Input!$L$170*(1+rvanilla)^0.5)-SUM($L434:AT434),(Input!$L$170*(1+rvanilla)^0.5)/A28stdlife))</f>
        <v>0</v>
      </c>
      <c r="AV434" s="164">
        <f>IF(A28stdlife="n/a","n/a",IF(AV$3&gt;(A28stdlife+$E434),(Input!$L$170*(1+rvanilla)^0.5)-SUM($L434:AU434),(Input!$L$170*(1+rvanilla)^0.5)/A28stdlife))</f>
        <v>0</v>
      </c>
      <c r="AW434" s="164">
        <f>IF(A28stdlife="n/a","n/a",IF(AW$3&gt;(A28stdlife+$E434),(Input!$L$170*(1+rvanilla)^0.5)-SUM($L434:AV434),(Input!$L$170*(1+rvanilla)^0.5)/A28stdlife))</f>
        <v>0</v>
      </c>
      <c r="AX434" s="164">
        <f>IF(A28stdlife="n/a","n/a",IF(AX$3&gt;(A28stdlife+$E434),(Input!$L$170*(1+rvanilla)^0.5)-SUM($L434:AW434),(Input!$L$170*(1+rvanilla)^0.5)/A28stdlife))</f>
        <v>0</v>
      </c>
      <c r="AY434" s="164">
        <f>IF(A28stdlife="n/a","n/a",IF(AY$3&gt;(A28stdlife+$E434),(Input!$L$170*(1+rvanilla)^0.5)-SUM($L434:AX434),(Input!$L$170*(1+rvanilla)^0.5)/A28stdlife))</f>
        <v>0</v>
      </c>
      <c r="AZ434" s="164">
        <f>IF(A28stdlife="n/a","n/a",IF(AZ$3&gt;(A28stdlife+$E434),(Input!$L$170*(1+rvanilla)^0.5)-SUM($L434:AY434),(Input!$L$170*(1+rvanilla)^0.5)/A28stdlife))</f>
        <v>0</v>
      </c>
      <c r="BA434" s="164">
        <f>IF(A28stdlife="n/a","n/a",IF(BA$3&gt;(A28stdlife+$E434),(Input!$L$170*(1+rvanilla)^0.5)-SUM($L434:AZ434),(Input!$L$170*(1+rvanilla)^0.5)/A28stdlife))</f>
        <v>0</v>
      </c>
      <c r="BB434" s="164">
        <f>IF(A28stdlife="n/a","n/a",IF(BB$3&gt;(A28stdlife+$E434),(Input!$L$170*(1+rvanilla)^0.5)-SUM($L434:BA434),(Input!$L$170*(1+rvanilla)^0.5)/A28stdlife))</f>
        <v>0</v>
      </c>
      <c r="BC434" s="164">
        <f>IF(A28stdlife="n/a","n/a",IF(BC$3&gt;(A28stdlife+$E434),(Input!$L$170*(1+rvanilla)^0.5)-SUM($L434:BB434),(Input!$L$170*(1+rvanilla)^0.5)/A28stdlife))</f>
        <v>0</v>
      </c>
      <c r="BD434" s="164">
        <f>IF(A28stdlife="n/a","n/a",IF(BD$3&gt;(A28stdlife+$E434),(Input!$L$170*(1+rvanilla)^0.5)-SUM($L434:BC434),(Input!$L$170*(1+rvanilla)^0.5)/A28stdlife))</f>
        <v>0</v>
      </c>
      <c r="BE434" s="164">
        <f>IF(A28stdlife="n/a","n/a",IF(BE$3&gt;(A28stdlife+$E434),(Input!$L$170*(1+rvanilla)^0.5)-SUM($L434:BD434),(Input!$L$170*(1+rvanilla)^0.5)/A28stdlife))</f>
        <v>0</v>
      </c>
      <c r="BF434" s="164">
        <f>IF(A28stdlife="n/a","n/a",IF(BF$3&gt;(A28stdlife+$E434),(Input!$L$170*(1+rvanilla)^0.5)-SUM($L434:BE434),(Input!$L$170*(1+rvanilla)^0.5)/A28stdlife))</f>
        <v>0</v>
      </c>
      <c r="BG434" s="164">
        <f>IF(A28stdlife="n/a","n/a",IF(BG$3&gt;(A28stdlife+$E434),(Input!$L$170*(1+rvanilla)^0.5)-SUM($L434:BF434),(Input!$L$170*(1+rvanilla)^0.5)/A28stdlife))</f>
        <v>0</v>
      </c>
      <c r="BH434" s="164">
        <f>IF(A28stdlife="n/a","n/a",IF(BH$3&gt;(A28stdlife+$E434),(Input!$L$170*(1+rvanilla)^0.5)-SUM($L434:BG434),(Input!$L$170*(1+rvanilla)^0.5)/A28stdlife))</f>
        <v>0</v>
      </c>
      <c r="BI434" s="164">
        <f>IF(A28stdlife="n/a","n/a",IF(BI$3&gt;(A28stdlife+$E434),(Input!$L$170*(1+rvanilla)^0.5)-SUM($L434:BH434),(Input!$L$170*(1+rvanilla)^0.5)/A28stdlife))</f>
        <v>0</v>
      </c>
      <c r="BJ434" s="18"/>
      <c r="BK434" s="18"/>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s="5" customFormat="1" hidden="1" outlineLevel="2">
      <c r="A435" s="18"/>
      <c r="B435" s="18"/>
      <c r="C435" s="36"/>
      <c r="D435" s="479"/>
      <c r="E435" s="283">
        <v>7</v>
      </c>
      <c r="F435" s="38"/>
      <c r="G435" s="391"/>
      <c r="H435" s="308"/>
      <c r="I435" s="308"/>
      <c r="J435" s="308"/>
      <c r="K435" s="308"/>
      <c r="L435" s="308"/>
      <c r="M435" s="307"/>
      <c r="N435" s="164">
        <f>IF(A28stdlife="n/a","n/a",IF(N$3&gt;(A28stdlife+$E435),(Input!$M$170*(1+rvanilla)^0.5)-SUM($M435:M435),(Input!$M$170*(1+rvanilla)^0.5)/A28stdlife))</f>
        <v>0</v>
      </c>
      <c r="O435" s="164">
        <f>IF(A28stdlife="n/a","n/a",IF(O$3&gt;(A28stdlife+$E435),(Input!$M$170*(1+rvanilla)^0.5)-SUM($M435:N435),(Input!$M$170*(1+rvanilla)^0.5)/A28stdlife))</f>
        <v>0</v>
      </c>
      <c r="P435" s="164">
        <f>IF(A28stdlife="n/a","n/a",IF(P$3&gt;(A28stdlife+$E435),(Input!$M$170*(1+rvanilla)^0.5)-SUM($M435:O435),(Input!$M$170*(1+rvanilla)^0.5)/A28stdlife))</f>
        <v>0</v>
      </c>
      <c r="Q435" s="164">
        <f>IF(A28stdlife="n/a","n/a",IF(Q$3&gt;(A28stdlife+$E435),(Input!$M$170*(1+rvanilla)^0.5)-SUM($M435:P435),(Input!$M$170*(1+rvanilla)^0.5)/A28stdlife))</f>
        <v>0</v>
      </c>
      <c r="R435" s="164">
        <f>IF(A28stdlife="n/a","n/a",IF(R$3&gt;(A28stdlife+$E435),(Input!$M$170*(1+rvanilla)^0.5)-SUM($M435:Q435),(Input!$M$170*(1+rvanilla)^0.5)/A28stdlife))</f>
        <v>0</v>
      </c>
      <c r="S435" s="164">
        <f>IF(A28stdlife="n/a","n/a",IF(S$3&gt;(A28stdlife+$E435),(Input!$M$170*(1+rvanilla)^0.5)-SUM($M435:R435),(Input!$M$170*(1+rvanilla)^0.5)/A28stdlife))</f>
        <v>0</v>
      </c>
      <c r="T435" s="164">
        <f>IF(A28stdlife="n/a","n/a",IF(T$3&gt;(A28stdlife+$E435),(Input!$M$170*(1+rvanilla)^0.5)-SUM($M435:S435),(Input!$M$170*(1+rvanilla)^0.5)/A28stdlife))</f>
        <v>0</v>
      </c>
      <c r="U435" s="164">
        <f>IF(A28stdlife="n/a","n/a",IF(U$3&gt;(A28stdlife+$E435),(Input!$M$170*(1+rvanilla)^0.5)-SUM($M435:T435),(Input!$M$170*(1+rvanilla)^0.5)/A28stdlife))</f>
        <v>0</v>
      </c>
      <c r="V435" s="164">
        <f>IF(A28stdlife="n/a","n/a",IF(V$3&gt;(A28stdlife+$E435),(Input!$M$170*(1+rvanilla)^0.5)-SUM($M435:U435),(Input!$M$170*(1+rvanilla)^0.5)/A28stdlife))</f>
        <v>0</v>
      </c>
      <c r="W435" s="164">
        <f>IF(A28stdlife="n/a","n/a",IF(W$3&gt;(A28stdlife+$E435),(Input!$M$170*(1+rvanilla)^0.5)-SUM($M435:V435),(Input!$M$170*(1+rvanilla)^0.5)/A28stdlife))</f>
        <v>0</v>
      </c>
      <c r="X435" s="164">
        <f>IF(A28stdlife="n/a","n/a",IF(X$3&gt;(A28stdlife+$E435),(Input!$M$170*(1+rvanilla)^0.5)-SUM($M435:W435),(Input!$M$170*(1+rvanilla)^0.5)/A28stdlife))</f>
        <v>0</v>
      </c>
      <c r="Y435" s="164">
        <f>IF(A28stdlife="n/a","n/a",IF(Y$3&gt;(A28stdlife+$E435),(Input!$M$170*(1+rvanilla)^0.5)-SUM($M435:X435),(Input!$M$170*(1+rvanilla)^0.5)/A28stdlife))</f>
        <v>0</v>
      </c>
      <c r="Z435" s="164">
        <f>IF(A28stdlife="n/a","n/a",IF(Z$3&gt;(A28stdlife+$E435),(Input!$M$170*(1+rvanilla)^0.5)-SUM($M435:Y435),(Input!$M$170*(1+rvanilla)^0.5)/A28stdlife))</f>
        <v>0</v>
      </c>
      <c r="AA435" s="164">
        <f>IF(A28stdlife="n/a","n/a",IF(AA$3&gt;(A28stdlife+$E435),(Input!$M$170*(1+rvanilla)^0.5)-SUM($M435:Z435),(Input!$M$170*(1+rvanilla)^0.5)/A28stdlife))</f>
        <v>0</v>
      </c>
      <c r="AB435" s="164">
        <f>IF(A28stdlife="n/a","n/a",IF(AB$3&gt;(A28stdlife+$E435),(Input!$M$170*(1+rvanilla)^0.5)-SUM($M435:AA435),(Input!$M$170*(1+rvanilla)^0.5)/A28stdlife))</f>
        <v>0</v>
      </c>
      <c r="AC435" s="164">
        <f>IF(A28stdlife="n/a","n/a",IF(AC$3&gt;(A28stdlife+$E435),(Input!$M$170*(1+rvanilla)^0.5)-SUM($M435:AB435),(Input!$M$170*(1+rvanilla)^0.5)/A28stdlife))</f>
        <v>0</v>
      </c>
      <c r="AD435" s="164">
        <f>IF(A28stdlife="n/a","n/a",IF(AD$3&gt;(A28stdlife+$E435),(Input!$M$170*(1+rvanilla)^0.5)-SUM($M435:AC435),(Input!$M$170*(1+rvanilla)^0.5)/A28stdlife))</f>
        <v>0</v>
      </c>
      <c r="AE435" s="164">
        <f>IF(A28stdlife="n/a","n/a",IF(AE$3&gt;(A28stdlife+$E435),(Input!$M$170*(1+rvanilla)^0.5)-SUM($M435:AD435),(Input!$M$170*(1+rvanilla)^0.5)/A28stdlife))</f>
        <v>0</v>
      </c>
      <c r="AF435" s="164">
        <f>IF(A28stdlife="n/a","n/a",IF(AF$3&gt;(A28stdlife+$E435),(Input!$M$170*(1+rvanilla)^0.5)-SUM($M435:AE435),(Input!$M$170*(1+rvanilla)^0.5)/A28stdlife))</f>
        <v>0</v>
      </c>
      <c r="AG435" s="164">
        <f>IF(A28stdlife="n/a","n/a",IF(AG$3&gt;(A28stdlife+$E435),(Input!$M$170*(1+rvanilla)^0.5)-SUM($M435:AF435),(Input!$M$170*(1+rvanilla)^0.5)/A28stdlife))</f>
        <v>0</v>
      </c>
      <c r="AH435" s="164">
        <f>IF(A28stdlife="n/a","n/a",IF(AH$3&gt;(A28stdlife+$E435),(Input!$M$170*(1+rvanilla)^0.5)-SUM($M435:AG435),(Input!$M$170*(1+rvanilla)^0.5)/A28stdlife))</f>
        <v>0</v>
      </c>
      <c r="AI435" s="164">
        <f>IF(A28stdlife="n/a","n/a",IF(AI$3&gt;(A28stdlife+$E435),(Input!$M$170*(1+rvanilla)^0.5)-SUM($M435:AH435),(Input!$M$170*(1+rvanilla)^0.5)/A28stdlife))</f>
        <v>0</v>
      </c>
      <c r="AJ435" s="164">
        <f>IF(A28stdlife="n/a","n/a",IF(AJ$3&gt;(A28stdlife+$E435),(Input!$M$170*(1+rvanilla)^0.5)-SUM($M435:AI435),(Input!$M$170*(1+rvanilla)^0.5)/A28stdlife))</f>
        <v>0</v>
      </c>
      <c r="AK435" s="164">
        <f>IF(A28stdlife="n/a","n/a",IF(AK$3&gt;(A28stdlife+$E435),(Input!$M$170*(1+rvanilla)^0.5)-SUM($M435:AJ435),(Input!$M$170*(1+rvanilla)^0.5)/A28stdlife))</f>
        <v>0</v>
      </c>
      <c r="AL435" s="164">
        <f>IF(A28stdlife="n/a","n/a",IF(AL$3&gt;(A28stdlife+$E435),(Input!$M$170*(1+rvanilla)^0.5)-SUM($M435:AK435),(Input!$M$170*(1+rvanilla)^0.5)/A28stdlife))</f>
        <v>0</v>
      </c>
      <c r="AM435" s="164">
        <f>IF(A28stdlife="n/a","n/a",IF(AM$3&gt;(A28stdlife+$E435),(Input!$M$170*(1+rvanilla)^0.5)-SUM($M435:AL435),(Input!$M$170*(1+rvanilla)^0.5)/A28stdlife))</f>
        <v>0</v>
      </c>
      <c r="AN435" s="164">
        <f>IF(A28stdlife="n/a","n/a",IF(AN$3&gt;(A28stdlife+$E435),(Input!$M$170*(1+rvanilla)^0.5)-SUM($M435:AM435),(Input!$M$170*(1+rvanilla)^0.5)/A28stdlife))</f>
        <v>0</v>
      </c>
      <c r="AO435" s="164">
        <f>IF(A28stdlife="n/a","n/a",IF(AO$3&gt;(A28stdlife+$E435),(Input!$M$170*(1+rvanilla)^0.5)-SUM($M435:AN435),(Input!$M$170*(1+rvanilla)^0.5)/A28stdlife))</f>
        <v>0</v>
      </c>
      <c r="AP435" s="164">
        <f>IF(A28stdlife="n/a","n/a",IF(AP$3&gt;(A28stdlife+$E435),(Input!$M$170*(1+rvanilla)^0.5)-SUM($M435:AO435),(Input!$M$170*(1+rvanilla)^0.5)/A28stdlife))</f>
        <v>0</v>
      </c>
      <c r="AQ435" s="164">
        <f>IF(A28stdlife="n/a","n/a",IF(AQ$3&gt;(A28stdlife+$E435),(Input!$M$170*(1+rvanilla)^0.5)-SUM($M435:AP435),(Input!$M$170*(1+rvanilla)^0.5)/A28stdlife))</f>
        <v>0</v>
      </c>
      <c r="AR435" s="164">
        <f>IF(A28stdlife="n/a","n/a",IF(AR$3&gt;(A28stdlife+$E435),(Input!$M$170*(1+rvanilla)^0.5)-SUM($M435:AQ435),(Input!$M$170*(1+rvanilla)^0.5)/A28stdlife))</f>
        <v>0</v>
      </c>
      <c r="AS435" s="164">
        <f>IF(A28stdlife="n/a","n/a",IF(AS$3&gt;(A28stdlife+$E435),(Input!$M$170*(1+rvanilla)^0.5)-SUM($M435:AR435),(Input!$M$170*(1+rvanilla)^0.5)/A28stdlife))</f>
        <v>0</v>
      </c>
      <c r="AT435" s="164">
        <f>IF(A28stdlife="n/a","n/a",IF(AT$3&gt;(A28stdlife+$E435),(Input!$M$170*(1+rvanilla)^0.5)-SUM($M435:AS435),(Input!$M$170*(1+rvanilla)^0.5)/A28stdlife))</f>
        <v>0</v>
      </c>
      <c r="AU435" s="164">
        <f>IF(A28stdlife="n/a","n/a",IF(AU$3&gt;(A28stdlife+$E435),(Input!$M$170*(1+rvanilla)^0.5)-SUM($M435:AT435),(Input!$M$170*(1+rvanilla)^0.5)/A28stdlife))</f>
        <v>0</v>
      </c>
      <c r="AV435" s="164">
        <f>IF(A28stdlife="n/a","n/a",IF(AV$3&gt;(A28stdlife+$E435),(Input!$M$170*(1+rvanilla)^0.5)-SUM($M435:AU435),(Input!$M$170*(1+rvanilla)^0.5)/A28stdlife))</f>
        <v>0</v>
      </c>
      <c r="AW435" s="164">
        <f>IF(A28stdlife="n/a","n/a",IF(AW$3&gt;(A28stdlife+$E435),(Input!$M$170*(1+rvanilla)^0.5)-SUM($M435:AV435),(Input!$M$170*(1+rvanilla)^0.5)/A28stdlife))</f>
        <v>0</v>
      </c>
      <c r="AX435" s="164">
        <f>IF(A28stdlife="n/a","n/a",IF(AX$3&gt;(A28stdlife+$E435),(Input!$M$170*(1+rvanilla)^0.5)-SUM($M435:AW435),(Input!$M$170*(1+rvanilla)^0.5)/A28stdlife))</f>
        <v>0</v>
      </c>
      <c r="AY435" s="164">
        <f>IF(A28stdlife="n/a","n/a",IF(AY$3&gt;(A28stdlife+$E435),(Input!$M$170*(1+rvanilla)^0.5)-SUM($M435:AX435),(Input!$M$170*(1+rvanilla)^0.5)/A28stdlife))</f>
        <v>0</v>
      </c>
      <c r="AZ435" s="164">
        <f>IF(A28stdlife="n/a","n/a",IF(AZ$3&gt;(A28stdlife+$E435),(Input!$M$170*(1+rvanilla)^0.5)-SUM($M435:AY435),(Input!$M$170*(1+rvanilla)^0.5)/A28stdlife))</f>
        <v>0</v>
      </c>
      <c r="BA435" s="164">
        <f>IF(A28stdlife="n/a","n/a",IF(BA$3&gt;(A28stdlife+$E435),(Input!$M$170*(1+rvanilla)^0.5)-SUM($M435:AZ435),(Input!$M$170*(1+rvanilla)^0.5)/A28stdlife))</f>
        <v>0</v>
      </c>
      <c r="BB435" s="164">
        <f>IF(A28stdlife="n/a","n/a",IF(BB$3&gt;(A28stdlife+$E435),(Input!$M$170*(1+rvanilla)^0.5)-SUM($M435:BA435),(Input!$M$170*(1+rvanilla)^0.5)/A28stdlife))</f>
        <v>0</v>
      </c>
      <c r="BC435" s="164">
        <f>IF(A28stdlife="n/a","n/a",IF(BC$3&gt;(A28stdlife+$E435),(Input!$M$170*(1+rvanilla)^0.5)-SUM($M435:BB435),(Input!$M$170*(1+rvanilla)^0.5)/A28stdlife))</f>
        <v>0</v>
      </c>
      <c r="BD435" s="164">
        <f>IF(A28stdlife="n/a","n/a",IF(BD$3&gt;(A28stdlife+$E435),(Input!$M$170*(1+rvanilla)^0.5)-SUM($M435:BC435),(Input!$M$170*(1+rvanilla)^0.5)/A28stdlife))</f>
        <v>0</v>
      </c>
      <c r="BE435" s="164">
        <f>IF(A28stdlife="n/a","n/a",IF(BE$3&gt;(A28stdlife+$E435),(Input!$M$170*(1+rvanilla)^0.5)-SUM($M435:BD435),(Input!$M$170*(1+rvanilla)^0.5)/A28stdlife))</f>
        <v>0</v>
      </c>
      <c r="BF435" s="164">
        <f>IF(A28stdlife="n/a","n/a",IF(BF$3&gt;(A28stdlife+$E435),(Input!$M$170*(1+rvanilla)^0.5)-SUM($M435:BE435),(Input!$M$170*(1+rvanilla)^0.5)/A28stdlife))</f>
        <v>0</v>
      </c>
      <c r="BG435" s="164">
        <f>IF(A28stdlife="n/a","n/a",IF(BG$3&gt;(A28stdlife+$E435),(Input!$M$170*(1+rvanilla)^0.5)-SUM($M435:BF435),(Input!$M$170*(1+rvanilla)^0.5)/A28stdlife))</f>
        <v>0</v>
      </c>
      <c r="BH435" s="164">
        <f>IF(A28stdlife="n/a","n/a",IF(BH$3&gt;(A28stdlife+$E435),(Input!$M$170*(1+rvanilla)^0.5)-SUM($M435:BG435),(Input!$M$170*(1+rvanilla)^0.5)/A28stdlife))</f>
        <v>0</v>
      </c>
      <c r="BI435" s="164">
        <f>IF(A28stdlife="n/a","n/a",IF(BI$3&gt;(A28stdlife+$E435),(Input!$M$170*(1+rvanilla)^0.5)-SUM($M435:BH435),(Input!$M$170*(1+rvanilla)^0.5)/A28stdlife))</f>
        <v>0</v>
      </c>
      <c r="BJ435" s="18"/>
      <c r="BK435" s="18"/>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s="5" customFormat="1" hidden="1" outlineLevel="2">
      <c r="A436" s="18"/>
      <c r="B436" s="18"/>
      <c r="C436" s="36"/>
      <c r="D436" s="479"/>
      <c r="E436" s="283">
        <v>8</v>
      </c>
      <c r="F436" s="38"/>
      <c r="G436" s="391"/>
      <c r="H436" s="308"/>
      <c r="I436" s="308"/>
      <c r="J436" s="308"/>
      <c r="K436" s="308"/>
      <c r="L436" s="308"/>
      <c r="M436" s="308"/>
      <c r="N436" s="307"/>
      <c r="O436" s="164">
        <f>IF(A28stdlife="n/a","n/a",IF(O$3&gt;(A28stdlife+$E436),(Input!$N$170*(1+rvanilla)^0.5)-SUM($N436:N436),(Input!$N$170*(1+rvanilla)^0.5)/A28stdlife))</f>
        <v>0</v>
      </c>
      <c r="P436" s="164">
        <f>IF(A28stdlife="n/a","n/a",IF(P$3&gt;(A28stdlife+$E436),(Input!$N$170*(1+rvanilla)^0.5)-SUM($N436:O436),(Input!$N$170*(1+rvanilla)^0.5)/A28stdlife))</f>
        <v>0</v>
      </c>
      <c r="Q436" s="164">
        <f>IF(A28stdlife="n/a","n/a",IF(Q$3&gt;(A28stdlife+$E436),(Input!$N$170*(1+rvanilla)^0.5)-SUM($N436:P436),(Input!$N$170*(1+rvanilla)^0.5)/A28stdlife))</f>
        <v>0</v>
      </c>
      <c r="R436" s="164">
        <f>IF(A28stdlife="n/a","n/a",IF(R$3&gt;(A28stdlife+$E436),(Input!$N$170*(1+rvanilla)^0.5)-SUM($N436:Q436),(Input!$N$170*(1+rvanilla)^0.5)/A28stdlife))</f>
        <v>0</v>
      </c>
      <c r="S436" s="164">
        <f>IF(A28stdlife="n/a","n/a",IF(S$3&gt;(A28stdlife+$E436),(Input!$N$170*(1+rvanilla)^0.5)-SUM($N436:R436),(Input!$N$170*(1+rvanilla)^0.5)/A28stdlife))</f>
        <v>0</v>
      </c>
      <c r="T436" s="164">
        <f>IF(A28stdlife="n/a","n/a",IF(T$3&gt;(A28stdlife+$E436),(Input!$N$170*(1+rvanilla)^0.5)-SUM($N436:S436),(Input!$N$170*(1+rvanilla)^0.5)/A28stdlife))</f>
        <v>0</v>
      </c>
      <c r="U436" s="164">
        <f>IF(A28stdlife="n/a","n/a",IF(U$3&gt;(A28stdlife+$E436),(Input!$N$170*(1+rvanilla)^0.5)-SUM($N436:T436),(Input!$N$170*(1+rvanilla)^0.5)/A28stdlife))</f>
        <v>0</v>
      </c>
      <c r="V436" s="164">
        <f>IF(A28stdlife="n/a","n/a",IF(V$3&gt;(A28stdlife+$E436),(Input!$N$170*(1+rvanilla)^0.5)-SUM($N436:U436),(Input!$N$170*(1+rvanilla)^0.5)/A28stdlife))</f>
        <v>0</v>
      </c>
      <c r="W436" s="164">
        <f>IF(A28stdlife="n/a","n/a",IF(W$3&gt;(A28stdlife+$E436),(Input!$N$170*(1+rvanilla)^0.5)-SUM($N436:V436),(Input!$N$170*(1+rvanilla)^0.5)/A28stdlife))</f>
        <v>0</v>
      </c>
      <c r="X436" s="164">
        <f>IF(A28stdlife="n/a","n/a",IF(X$3&gt;(A28stdlife+$E436),(Input!$N$170*(1+rvanilla)^0.5)-SUM($N436:W436),(Input!$N$170*(1+rvanilla)^0.5)/A28stdlife))</f>
        <v>0</v>
      </c>
      <c r="Y436" s="164">
        <f>IF(A28stdlife="n/a","n/a",IF(Y$3&gt;(A28stdlife+$E436),(Input!$N$170*(1+rvanilla)^0.5)-SUM($N436:X436),(Input!$N$170*(1+rvanilla)^0.5)/A28stdlife))</f>
        <v>0</v>
      </c>
      <c r="Z436" s="164">
        <f>IF(A28stdlife="n/a","n/a",IF(Z$3&gt;(A28stdlife+$E436),(Input!$N$170*(1+rvanilla)^0.5)-SUM($N436:Y436),(Input!$N$170*(1+rvanilla)^0.5)/A28stdlife))</f>
        <v>0</v>
      </c>
      <c r="AA436" s="164">
        <f>IF(A28stdlife="n/a","n/a",IF(AA$3&gt;(A28stdlife+$E436),(Input!$N$170*(1+rvanilla)^0.5)-SUM($N436:Z436),(Input!$N$170*(1+rvanilla)^0.5)/A28stdlife))</f>
        <v>0</v>
      </c>
      <c r="AB436" s="164">
        <f>IF(A28stdlife="n/a","n/a",IF(AB$3&gt;(A28stdlife+$E436),(Input!$N$170*(1+rvanilla)^0.5)-SUM($N436:AA436),(Input!$N$170*(1+rvanilla)^0.5)/A28stdlife))</f>
        <v>0</v>
      </c>
      <c r="AC436" s="164">
        <f>IF(A28stdlife="n/a","n/a",IF(AC$3&gt;(A28stdlife+$E436),(Input!$N$170*(1+rvanilla)^0.5)-SUM($N436:AB436),(Input!$N$170*(1+rvanilla)^0.5)/A28stdlife))</f>
        <v>0</v>
      </c>
      <c r="AD436" s="164">
        <f>IF(A28stdlife="n/a","n/a",IF(AD$3&gt;(A28stdlife+$E436),(Input!$N$170*(1+rvanilla)^0.5)-SUM($N436:AC436),(Input!$N$170*(1+rvanilla)^0.5)/A28stdlife))</f>
        <v>0</v>
      </c>
      <c r="AE436" s="164">
        <f>IF(A28stdlife="n/a","n/a",IF(AE$3&gt;(A28stdlife+$E436),(Input!$N$170*(1+rvanilla)^0.5)-SUM($N436:AD436),(Input!$N$170*(1+rvanilla)^0.5)/A28stdlife))</f>
        <v>0</v>
      </c>
      <c r="AF436" s="164">
        <f>IF(A28stdlife="n/a","n/a",IF(AF$3&gt;(A28stdlife+$E436),(Input!$N$170*(1+rvanilla)^0.5)-SUM($N436:AE436),(Input!$N$170*(1+rvanilla)^0.5)/A28stdlife))</f>
        <v>0</v>
      </c>
      <c r="AG436" s="164">
        <f>IF(A28stdlife="n/a","n/a",IF(AG$3&gt;(A28stdlife+$E436),(Input!$N$170*(1+rvanilla)^0.5)-SUM($N436:AF436),(Input!$N$170*(1+rvanilla)^0.5)/A28stdlife))</f>
        <v>0</v>
      </c>
      <c r="AH436" s="164">
        <f>IF(A28stdlife="n/a","n/a",IF(AH$3&gt;(A28stdlife+$E436),(Input!$N$170*(1+rvanilla)^0.5)-SUM($N436:AG436),(Input!$N$170*(1+rvanilla)^0.5)/A28stdlife))</f>
        <v>0</v>
      </c>
      <c r="AI436" s="164">
        <f>IF(A28stdlife="n/a","n/a",IF(AI$3&gt;(A28stdlife+$E436),(Input!$N$170*(1+rvanilla)^0.5)-SUM($N436:AH436),(Input!$N$170*(1+rvanilla)^0.5)/A28stdlife))</f>
        <v>0</v>
      </c>
      <c r="AJ436" s="164">
        <f>IF(A28stdlife="n/a","n/a",IF(AJ$3&gt;(A28stdlife+$E436),(Input!$N$170*(1+rvanilla)^0.5)-SUM($N436:AI436),(Input!$N$170*(1+rvanilla)^0.5)/A28stdlife))</f>
        <v>0</v>
      </c>
      <c r="AK436" s="164">
        <f>IF(A28stdlife="n/a","n/a",IF(AK$3&gt;(A28stdlife+$E436),(Input!$N$170*(1+rvanilla)^0.5)-SUM($N436:AJ436),(Input!$N$170*(1+rvanilla)^0.5)/A28stdlife))</f>
        <v>0</v>
      </c>
      <c r="AL436" s="164">
        <f>IF(A28stdlife="n/a","n/a",IF(AL$3&gt;(A28stdlife+$E436),(Input!$N$170*(1+rvanilla)^0.5)-SUM($N436:AK436),(Input!$N$170*(1+rvanilla)^0.5)/A28stdlife))</f>
        <v>0</v>
      </c>
      <c r="AM436" s="164">
        <f>IF(A28stdlife="n/a","n/a",IF(AM$3&gt;(A28stdlife+$E436),(Input!$N$170*(1+rvanilla)^0.5)-SUM($N436:AL436),(Input!$N$170*(1+rvanilla)^0.5)/A28stdlife))</f>
        <v>0</v>
      </c>
      <c r="AN436" s="164">
        <f>IF(A28stdlife="n/a","n/a",IF(AN$3&gt;(A28stdlife+$E436),(Input!$N$170*(1+rvanilla)^0.5)-SUM($N436:AM436),(Input!$N$170*(1+rvanilla)^0.5)/A28stdlife))</f>
        <v>0</v>
      </c>
      <c r="AO436" s="164">
        <f>IF(A28stdlife="n/a","n/a",IF(AO$3&gt;(A28stdlife+$E436),(Input!$N$170*(1+rvanilla)^0.5)-SUM($N436:AN436),(Input!$N$170*(1+rvanilla)^0.5)/A28stdlife))</f>
        <v>0</v>
      </c>
      <c r="AP436" s="164">
        <f>IF(A28stdlife="n/a","n/a",IF(AP$3&gt;(A28stdlife+$E436),(Input!$N$170*(1+rvanilla)^0.5)-SUM($N436:AO436),(Input!$N$170*(1+rvanilla)^0.5)/A28stdlife))</f>
        <v>0</v>
      </c>
      <c r="AQ436" s="164">
        <f>IF(A28stdlife="n/a","n/a",IF(AQ$3&gt;(A28stdlife+$E436),(Input!$N$170*(1+rvanilla)^0.5)-SUM($N436:AP436),(Input!$N$170*(1+rvanilla)^0.5)/A28stdlife))</f>
        <v>0</v>
      </c>
      <c r="AR436" s="164">
        <f>IF(A28stdlife="n/a","n/a",IF(AR$3&gt;(A28stdlife+$E436),(Input!$N$170*(1+rvanilla)^0.5)-SUM($N436:AQ436),(Input!$N$170*(1+rvanilla)^0.5)/A28stdlife))</f>
        <v>0</v>
      </c>
      <c r="AS436" s="164">
        <f>IF(A28stdlife="n/a","n/a",IF(AS$3&gt;(A28stdlife+$E436),(Input!$N$170*(1+rvanilla)^0.5)-SUM($N436:AR436),(Input!$N$170*(1+rvanilla)^0.5)/A28stdlife))</f>
        <v>0</v>
      </c>
      <c r="AT436" s="164">
        <f>IF(A28stdlife="n/a","n/a",IF(AT$3&gt;(A28stdlife+$E436),(Input!$N$170*(1+rvanilla)^0.5)-SUM($N436:AS436),(Input!$N$170*(1+rvanilla)^0.5)/A28stdlife))</f>
        <v>0</v>
      </c>
      <c r="AU436" s="164">
        <f>IF(A28stdlife="n/a","n/a",IF(AU$3&gt;(A28stdlife+$E436),(Input!$N$170*(1+rvanilla)^0.5)-SUM($N436:AT436),(Input!$N$170*(1+rvanilla)^0.5)/A28stdlife))</f>
        <v>0</v>
      </c>
      <c r="AV436" s="164">
        <f>IF(A28stdlife="n/a","n/a",IF(AV$3&gt;(A28stdlife+$E436),(Input!$N$170*(1+rvanilla)^0.5)-SUM($N436:AU436),(Input!$N$170*(1+rvanilla)^0.5)/A28stdlife))</f>
        <v>0</v>
      </c>
      <c r="AW436" s="164">
        <f>IF(A28stdlife="n/a","n/a",IF(AW$3&gt;(A28stdlife+$E436),(Input!$N$170*(1+rvanilla)^0.5)-SUM($N436:AV436),(Input!$N$170*(1+rvanilla)^0.5)/A28stdlife))</f>
        <v>0</v>
      </c>
      <c r="AX436" s="164">
        <f>IF(A28stdlife="n/a","n/a",IF(AX$3&gt;(A28stdlife+$E436),(Input!$N$170*(1+rvanilla)^0.5)-SUM($N436:AW436),(Input!$N$170*(1+rvanilla)^0.5)/A28stdlife))</f>
        <v>0</v>
      </c>
      <c r="AY436" s="164">
        <f>IF(A28stdlife="n/a","n/a",IF(AY$3&gt;(A28stdlife+$E436),(Input!$N$170*(1+rvanilla)^0.5)-SUM($N436:AX436),(Input!$N$170*(1+rvanilla)^0.5)/A28stdlife))</f>
        <v>0</v>
      </c>
      <c r="AZ436" s="164">
        <f>IF(A28stdlife="n/a","n/a",IF(AZ$3&gt;(A28stdlife+$E436),(Input!$N$170*(1+rvanilla)^0.5)-SUM($N436:AY436),(Input!$N$170*(1+rvanilla)^0.5)/A28stdlife))</f>
        <v>0</v>
      </c>
      <c r="BA436" s="164">
        <f>IF(A28stdlife="n/a","n/a",IF(BA$3&gt;(A28stdlife+$E436),(Input!$N$170*(1+rvanilla)^0.5)-SUM($N436:AZ436),(Input!$N$170*(1+rvanilla)^0.5)/A28stdlife))</f>
        <v>0</v>
      </c>
      <c r="BB436" s="164">
        <f>IF(A28stdlife="n/a","n/a",IF(BB$3&gt;(A28stdlife+$E436),(Input!$N$170*(1+rvanilla)^0.5)-SUM($N436:BA436),(Input!$N$170*(1+rvanilla)^0.5)/A28stdlife))</f>
        <v>0</v>
      </c>
      <c r="BC436" s="164">
        <f>IF(A28stdlife="n/a","n/a",IF(BC$3&gt;(A28stdlife+$E436),(Input!$N$170*(1+rvanilla)^0.5)-SUM($N436:BB436),(Input!$N$170*(1+rvanilla)^0.5)/A28stdlife))</f>
        <v>0</v>
      </c>
      <c r="BD436" s="164">
        <f>IF(A28stdlife="n/a","n/a",IF(BD$3&gt;(A28stdlife+$E436),(Input!$N$170*(1+rvanilla)^0.5)-SUM($N436:BC436),(Input!$N$170*(1+rvanilla)^0.5)/A28stdlife))</f>
        <v>0</v>
      </c>
      <c r="BE436" s="164">
        <f>IF(A28stdlife="n/a","n/a",IF(BE$3&gt;(A28stdlife+$E436),(Input!$N$170*(1+rvanilla)^0.5)-SUM($N436:BD436),(Input!$N$170*(1+rvanilla)^0.5)/A28stdlife))</f>
        <v>0</v>
      </c>
      <c r="BF436" s="164">
        <f>IF(A28stdlife="n/a","n/a",IF(BF$3&gt;(A28stdlife+$E436),(Input!$N$170*(1+rvanilla)^0.5)-SUM($N436:BE436),(Input!$N$170*(1+rvanilla)^0.5)/A28stdlife))</f>
        <v>0</v>
      </c>
      <c r="BG436" s="164">
        <f>IF(A28stdlife="n/a","n/a",IF(BG$3&gt;(A28stdlife+$E436),(Input!$N$170*(1+rvanilla)^0.5)-SUM($N436:BF436),(Input!$N$170*(1+rvanilla)^0.5)/A28stdlife))</f>
        <v>0</v>
      </c>
      <c r="BH436" s="164">
        <f>IF(A28stdlife="n/a","n/a",IF(BH$3&gt;(A28stdlife+$E436),(Input!$N$170*(1+rvanilla)^0.5)-SUM($N436:BG436),(Input!$N$170*(1+rvanilla)^0.5)/A28stdlife))</f>
        <v>0</v>
      </c>
      <c r="BI436" s="164">
        <f>IF(A28stdlife="n/a","n/a",IF(BI$3&gt;(A28stdlife+$E436),(Input!$N$170*(1+rvanilla)^0.5)-SUM($N436:BH436),(Input!$N$170*(1+rvanilla)^0.5)/A28stdlife))</f>
        <v>0</v>
      </c>
      <c r="BJ436" s="18"/>
      <c r="BK436" s="18"/>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s="5" customFormat="1" hidden="1" outlineLevel="2">
      <c r="A437" s="18"/>
      <c r="B437" s="18"/>
      <c r="C437" s="36"/>
      <c r="D437" s="479"/>
      <c r="E437" s="283">
        <v>9</v>
      </c>
      <c r="F437" s="38"/>
      <c r="G437" s="391"/>
      <c r="H437" s="308"/>
      <c r="I437" s="308"/>
      <c r="J437" s="308"/>
      <c r="K437" s="308"/>
      <c r="L437" s="308"/>
      <c r="M437" s="308"/>
      <c r="N437" s="308"/>
      <c r="O437" s="307"/>
      <c r="P437" s="164">
        <f>IF(A28stdlife="n/a","n/a",IF(P$3&gt;(A28stdlife+$E437),(Input!$O$170*(1+rvanilla)^0.5)-SUM($O437:O437),(Input!$O$170*(1+rvanilla)^0.5)/A28stdlife))</f>
        <v>0</v>
      </c>
      <c r="Q437" s="164">
        <f>IF(A28stdlife="n/a","n/a",IF(Q$3&gt;(A28stdlife+$E437),(Input!$O$170*(1+rvanilla)^0.5)-SUM($O437:P437),(Input!$O$170*(1+rvanilla)^0.5)/A28stdlife))</f>
        <v>0</v>
      </c>
      <c r="R437" s="164">
        <f>IF(A28stdlife="n/a","n/a",IF(R$3&gt;(A28stdlife+$E437),(Input!$O$170*(1+rvanilla)^0.5)-SUM($O437:Q437),(Input!$O$170*(1+rvanilla)^0.5)/A28stdlife))</f>
        <v>0</v>
      </c>
      <c r="S437" s="164">
        <f>IF(A28stdlife="n/a","n/a",IF(S$3&gt;(A28stdlife+$E437),(Input!$O$170*(1+rvanilla)^0.5)-SUM($O437:R437),(Input!$O$170*(1+rvanilla)^0.5)/A28stdlife))</f>
        <v>0</v>
      </c>
      <c r="T437" s="164">
        <f>IF(A28stdlife="n/a","n/a",IF(T$3&gt;(A28stdlife+$E437),(Input!$O$170*(1+rvanilla)^0.5)-SUM($O437:S437),(Input!$O$170*(1+rvanilla)^0.5)/A28stdlife))</f>
        <v>0</v>
      </c>
      <c r="U437" s="164">
        <f>IF(A28stdlife="n/a","n/a",IF(U$3&gt;(A28stdlife+$E437),(Input!$O$170*(1+rvanilla)^0.5)-SUM($O437:T437),(Input!$O$170*(1+rvanilla)^0.5)/A28stdlife))</f>
        <v>0</v>
      </c>
      <c r="V437" s="164">
        <f>IF(A28stdlife="n/a","n/a",IF(V$3&gt;(A28stdlife+$E437),(Input!$O$170*(1+rvanilla)^0.5)-SUM($O437:U437),(Input!$O$170*(1+rvanilla)^0.5)/A28stdlife))</f>
        <v>0</v>
      </c>
      <c r="W437" s="164">
        <f>IF(A28stdlife="n/a","n/a",IF(W$3&gt;(A28stdlife+$E437),(Input!$O$170*(1+rvanilla)^0.5)-SUM($O437:V437),(Input!$O$170*(1+rvanilla)^0.5)/A28stdlife))</f>
        <v>0</v>
      </c>
      <c r="X437" s="164">
        <f>IF(A28stdlife="n/a","n/a",IF(X$3&gt;(A28stdlife+$E437),(Input!$O$170*(1+rvanilla)^0.5)-SUM($O437:W437),(Input!$O$170*(1+rvanilla)^0.5)/A28stdlife))</f>
        <v>0</v>
      </c>
      <c r="Y437" s="164">
        <f>IF(A28stdlife="n/a","n/a",IF(Y$3&gt;(A28stdlife+$E437),(Input!$O$170*(1+rvanilla)^0.5)-SUM($O437:X437),(Input!$O$170*(1+rvanilla)^0.5)/A28stdlife))</f>
        <v>0</v>
      </c>
      <c r="Z437" s="164">
        <f>IF(A28stdlife="n/a","n/a",IF(Z$3&gt;(A28stdlife+$E437),(Input!$O$170*(1+rvanilla)^0.5)-SUM($O437:Y437),(Input!$O$170*(1+rvanilla)^0.5)/A28stdlife))</f>
        <v>0</v>
      </c>
      <c r="AA437" s="164">
        <f>IF(A28stdlife="n/a","n/a",IF(AA$3&gt;(A28stdlife+$E437),(Input!$O$170*(1+rvanilla)^0.5)-SUM($O437:Z437),(Input!$O$170*(1+rvanilla)^0.5)/A28stdlife))</f>
        <v>0</v>
      </c>
      <c r="AB437" s="164">
        <f>IF(A28stdlife="n/a","n/a",IF(AB$3&gt;(A28stdlife+$E437),(Input!$O$170*(1+rvanilla)^0.5)-SUM($O437:AA437),(Input!$O$170*(1+rvanilla)^0.5)/A28stdlife))</f>
        <v>0</v>
      </c>
      <c r="AC437" s="164">
        <f>IF(A28stdlife="n/a","n/a",IF(AC$3&gt;(A28stdlife+$E437),(Input!$O$170*(1+rvanilla)^0.5)-SUM($O437:AB437),(Input!$O$170*(1+rvanilla)^0.5)/A28stdlife))</f>
        <v>0</v>
      </c>
      <c r="AD437" s="164">
        <f>IF(A28stdlife="n/a","n/a",IF(AD$3&gt;(A28stdlife+$E437),(Input!$O$170*(1+rvanilla)^0.5)-SUM($O437:AC437),(Input!$O$170*(1+rvanilla)^0.5)/A28stdlife))</f>
        <v>0</v>
      </c>
      <c r="AE437" s="164">
        <f>IF(A28stdlife="n/a","n/a",IF(AE$3&gt;(A28stdlife+$E437),(Input!$O$170*(1+rvanilla)^0.5)-SUM($O437:AD437),(Input!$O$170*(1+rvanilla)^0.5)/A28stdlife))</f>
        <v>0</v>
      </c>
      <c r="AF437" s="164">
        <f>IF(A28stdlife="n/a","n/a",IF(AF$3&gt;(A28stdlife+$E437),(Input!$O$170*(1+rvanilla)^0.5)-SUM($O437:AE437),(Input!$O$170*(1+rvanilla)^0.5)/A28stdlife))</f>
        <v>0</v>
      </c>
      <c r="AG437" s="164">
        <f>IF(A28stdlife="n/a","n/a",IF(AG$3&gt;(A28stdlife+$E437),(Input!$O$170*(1+rvanilla)^0.5)-SUM($O437:AF437),(Input!$O$170*(1+rvanilla)^0.5)/A28stdlife))</f>
        <v>0</v>
      </c>
      <c r="AH437" s="164">
        <f>IF(A28stdlife="n/a","n/a",IF(AH$3&gt;(A28stdlife+$E437),(Input!$O$170*(1+rvanilla)^0.5)-SUM($O437:AG437),(Input!$O$170*(1+rvanilla)^0.5)/A28stdlife))</f>
        <v>0</v>
      </c>
      <c r="AI437" s="164">
        <f>IF(A28stdlife="n/a","n/a",IF(AI$3&gt;(A28stdlife+$E437),(Input!$O$170*(1+rvanilla)^0.5)-SUM($O437:AH437),(Input!$O$170*(1+rvanilla)^0.5)/A28stdlife))</f>
        <v>0</v>
      </c>
      <c r="AJ437" s="164">
        <f>IF(A28stdlife="n/a","n/a",IF(AJ$3&gt;(A28stdlife+$E437),(Input!$O$170*(1+rvanilla)^0.5)-SUM($O437:AI437),(Input!$O$170*(1+rvanilla)^0.5)/A28stdlife))</f>
        <v>0</v>
      </c>
      <c r="AK437" s="164">
        <f>IF(A28stdlife="n/a","n/a",IF(AK$3&gt;(A28stdlife+$E437),(Input!$O$170*(1+rvanilla)^0.5)-SUM($O437:AJ437),(Input!$O$170*(1+rvanilla)^0.5)/A28stdlife))</f>
        <v>0</v>
      </c>
      <c r="AL437" s="164">
        <f>IF(A28stdlife="n/a","n/a",IF(AL$3&gt;(A28stdlife+$E437),(Input!$O$170*(1+rvanilla)^0.5)-SUM($O437:AK437),(Input!$O$170*(1+rvanilla)^0.5)/A28stdlife))</f>
        <v>0</v>
      </c>
      <c r="AM437" s="164">
        <f>IF(A28stdlife="n/a","n/a",IF(AM$3&gt;(A28stdlife+$E437),(Input!$O$170*(1+rvanilla)^0.5)-SUM($O437:AL437),(Input!$O$170*(1+rvanilla)^0.5)/A28stdlife))</f>
        <v>0</v>
      </c>
      <c r="AN437" s="164">
        <f>IF(A28stdlife="n/a","n/a",IF(AN$3&gt;(A28stdlife+$E437),(Input!$O$170*(1+rvanilla)^0.5)-SUM($O437:AM437),(Input!$O$170*(1+rvanilla)^0.5)/A28stdlife))</f>
        <v>0</v>
      </c>
      <c r="AO437" s="164">
        <f>IF(A28stdlife="n/a","n/a",IF(AO$3&gt;(A28stdlife+$E437),(Input!$O$170*(1+rvanilla)^0.5)-SUM($O437:AN437),(Input!$O$170*(1+rvanilla)^0.5)/A28stdlife))</f>
        <v>0</v>
      </c>
      <c r="AP437" s="164">
        <f>IF(A28stdlife="n/a","n/a",IF(AP$3&gt;(A28stdlife+$E437),(Input!$O$170*(1+rvanilla)^0.5)-SUM($O437:AO437),(Input!$O$170*(1+rvanilla)^0.5)/A28stdlife))</f>
        <v>0</v>
      </c>
      <c r="AQ437" s="164">
        <f>IF(A28stdlife="n/a","n/a",IF(AQ$3&gt;(A28stdlife+$E437),(Input!$O$170*(1+rvanilla)^0.5)-SUM($O437:AP437),(Input!$O$170*(1+rvanilla)^0.5)/A28stdlife))</f>
        <v>0</v>
      </c>
      <c r="AR437" s="164">
        <f>IF(A28stdlife="n/a","n/a",IF(AR$3&gt;(A28stdlife+$E437),(Input!$O$170*(1+rvanilla)^0.5)-SUM($O437:AQ437),(Input!$O$170*(1+rvanilla)^0.5)/A28stdlife))</f>
        <v>0</v>
      </c>
      <c r="AS437" s="164">
        <f>IF(A28stdlife="n/a","n/a",IF(AS$3&gt;(A28stdlife+$E437),(Input!$O$170*(1+rvanilla)^0.5)-SUM($O437:AR437),(Input!$O$170*(1+rvanilla)^0.5)/A28stdlife))</f>
        <v>0</v>
      </c>
      <c r="AT437" s="164">
        <f>IF(A28stdlife="n/a","n/a",IF(AT$3&gt;(A28stdlife+$E437),(Input!$O$170*(1+rvanilla)^0.5)-SUM($O437:AS437),(Input!$O$170*(1+rvanilla)^0.5)/A28stdlife))</f>
        <v>0</v>
      </c>
      <c r="AU437" s="164">
        <f>IF(A28stdlife="n/a","n/a",IF(AU$3&gt;(A28stdlife+$E437),(Input!$O$170*(1+rvanilla)^0.5)-SUM($O437:AT437),(Input!$O$170*(1+rvanilla)^0.5)/A28stdlife))</f>
        <v>0</v>
      </c>
      <c r="AV437" s="164">
        <f>IF(A28stdlife="n/a","n/a",IF(AV$3&gt;(A28stdlife+$E437),(Input!$O$170*(1+rvanilla)^0.5)-SUM($O437:AU437),(Input!$O$170*(1+rvanilla)^0.5)/A28stdlife))</f>
        <v>0</v>
      </c>
      <c r="AW437" s="164">
        <f>IF(A28stdlife="n/a","n/a",IF(AW$3&gt;(A28stdlife+$E437),(Input!$O$170*(1+rvanilla)^0.5)-SUM($O437:AV437),(Input!$O$170*(1+rvanilla)^0.5)/A28stdlife))</f>
        <v>0</v>
      </c>
      <c r="AX437" s="164">
        <f>IF(A28stdlife="n/a","n/a",IF(AX$3&gt;(A28stdlife+$E437),(Input!$O$170*(1+rvanilla)^0.5)-SUM($O437:AW437),(Input!$O$170*(1+rvanilla)^0.5)/A28stdlife))</f>
        <v>0</v>
      </c>
      <c r="AY437" s="164">
        <f>IF(A28stdlife="n/a","n/a",IF(AY$3&gt;(A28stdlife+$E437),(Input!$O$170*(1+rvanilla)^0.5)-SUM($O437:AX437),(Input!$O$170*(1+rvanilla)^0.5)/A28stdlife))</f>
        <v>0</v>
      </c>
      <c r="AZ437" s="164">
        <f>IF(A28stdlife="n/a","n/a",IF(AZ$3&gt;(A28stdlife+$E437),(Input!$O$170*(1+rvanilla)^0.5)-SUM($O437:AY437),(Input!$O$170*(1+rvanilla)^0.5)/A28stdlife))</f>
        <v>0</v>
      </c>
      <c r="BA437" s="164">
        <f>IF(A28stdlife="n/a","n/a",IF(BA$3&gt;(A28stdlife+$E437),(Input!$O$170*(1+rvanilla)^0.5)-SUM($O437:AZ437),(Input!$O$170*(1+rvanilla)^0.5)/A28stdlife))</f>
        <v>0</v>
      </c>
      <c r="BB437" s="164">
        <f>IF(A28stdlife="n/a","n/a",IF(BB$3&gt;(A28stdlife+$E437),(Input!$O$170*(1+rvanilla)^0.5)-SUM($O437:BA437),(Input!$O$170*(1+rvanilla)^0.5)/A28stdlife))</f>
        <v>0</v>
      </c>
      <c r="BC437" s="164">
        <f>IF(A28stdlife="n/a","n/a",IF(BC$3&gt;(A28stdlife+$E437),(Input!$O$170*(1+rvanilla)^0.5)-SUM($O437:BB437),(Input!$O$170*(1+rvanilla)^0.5)/A28stdlife))</f>
        <v>0</v>
      </c>
      <c r="BD437" s="164">
        <f>IF(A28stdlife="n/a","n/a",IF(BD$3&gt;(A28stdlife+$E437),(Input!$O$170*(1+rvanilla)^0.5)-SUM($O437:BC437),(Input!$O$170*(1+rvanilla)^0.5)/A28stdlife))</f>
        <v>0</v>
      </c>
      <c r="BE437" s="164">
        <f>IF(A28stdlife="n/a","n/a",IF(BE$3&gt;(A28stdlife+$E437),(Input!$O$170*(1+rvanilla)^0.5)-SUM($O437:BD437),(Input!$O$170*(1+rvanilla)^0.5)/A28stdlife))</f>
        <v>0</v>
      </c>
      <c r="BF437" s="164">
        <f>IF(A28stdlife="n/a","n/a",IF(BF$3&gt;(A28stdlife+$E437),(Input!$O$170*(1+rvanilla)^0.5)-SUM($O437:BE437),(Input!$O$170*(1+rvanilla)^0.5)/A28stdlife))</f>
        <v>0</v>
      </c>
      <c r="BG437" s="164">
        <f>IF(A28stdlife="n/a","n/a",IF(BG$3&gt;(A28stdlife+$E437),(Input!$O$170*(1+rvanilla)^0.5)-SUM($O437:BF437),(Input!$O$170*(1+rvanilla)^0.5)/A28stdlife))</f>
        <v>0</v>
      </c>
      <c r="BH437" s="164">
        <f>IF(A28stdlife="n/a","n/a",IF(BH$3&gt;(A28stdlife+$E437),(Input!$O$170*(1+rvanilla)^0.5)-SUM($O437:BG437),(Input!$O$170*(1+rvanilla)^0.5)/A28stdlife))</f>
        <v>0</v>
      </c>
      <c r="BI437" s="164">
        <f>IF(A28stdlife="n/a","n/a",IF(BI$3&gt;(A28stdlife+$E437),(Input!$O$170*(1+rvanilla)^0.5)-SUM($O437:BH437),(Input!$O$170*(1+rvanilla)^0.5)/A28stdlife))</f>
        <v>0</v>
      </c>
      <c r="BJ437" s="18"/>
      <c r="BK437" s="18"/>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s="5" customFormat="1" hidden="1" outlineLevel="2">
      <c r="A438" s="18"/>
      <c r="B438" s="18"/>
      <c r="C438" s="36"/>
      <c r="D438" s="479"/>
      <c r="E438" s="284">
        <v>10</v>
      </c>
      <c r="F438" s="38"/>
      <c r="G438" s="391"/>
      <c r="H438" s="308"/>
      <c r="I438" s="308"/>
      <c r="J438" s="308"/>
      <c r="K438" s="308"/>
      <c r="L438" s="308"/>
      <c r="M438" s="308"/>
      <c r="N438" s="308"/>
      <c r="O438" s="308"/>
      <c r="P438" s="307"/>
      <c r="Q438" s="164">
        <f>IF(A28stdlife="n/a","n/a",IF(Q$3&gt;(A28stdlife+$E438),(Input!$P$170*(1+rvanilla)^0.5)-SUM($P438:P438),(Input!$P$170*(1+rvanilla)^0.5)/A28stdlife))</f>
        <v>0</v>
      </c>
      <c r="R438" s="164">
        <f>IF(A28stdlife="n/a","n/a",IF(R$3&gt;(A28stdlife+$E438),(Input!$P$170*(1+rvanilla)^0.5)-SUM($P438:Q438),(Input!$P$170*(1+rvanilla)^0.5)/A28stdlife))</f>
        <v>0</v>
      </c>
      <c r="S438" s="164">
        <f>IF(A28stdlife="n/a","n/a",IF(S$3&gt;(A28stdlife+$E438),(Input!$P$170*(1+rvanilla)^0.5)-SUM($P438:R438),(Input!$P$170*(1+rvanilla)^0.5)/A28stdlife))</f>
        <v>0</v>
      </c>
      <c r="T438" s="164">
        <f>IF(A28stdlife="n/a","n/a",IF(T$3&gt;(A28stdlife+$E438),(Input!$P$170*(1+rvanilla)^0.5)-SUM($P438:S438),(Input!$P$170*(1+rvanilla)^0.5)/A28stdlife))</f>
        <v>0</v>
      </c>
      <c r="U438" s="164">
        <f>IF(A28stdlife="n/a","n/a",IF(U$3&gt;(A28stdlife+$E438),(Input!$P$170*(1+rvanilla)^0.5)-SUM($P438:T438),(Input!$P$170*(1+rvanilla)^0.5)/A28stdlife))</f>
        <v>0</v>
      </c>
      <c r="V438" s="164">
        <f>IF(A28stdlife="n/a","n/a",IF(V$3&gt;(A28stdlife+$E438),(Input!$P$170*(1+rvanilla)^0.5)-SUM($P438:U438),(Input!$P$170*(1+rvanilla)^0.5)/A28stdlife))</f>
        <v>0</v>
      </c>
      <c r="W438" s="164">
        <f>IF(A28stdlife="n/a","n/a",IF(W$3&gt;(A28stdlife+$E438),(Input!$P$170*(1+rvanilla)^0.5)-SUM($P438:V438),(Input!$P$170*(1+rvanilla)^0.5)/A28stdlife))</f>
        <v>0</v>
      </c>
      <c r="X438" s="164">
        <f>IF(A28stdlife="n/a","n/a",IF(X$3&gt;(A28stdlife+$E438),(Input!$P$170*(1+rvanilla)^0.5)-SUM($P438:W438),(Input!$P$170*(1+rvanilla)^0.5)/A28stdlife))</f>
        <v>0</v>
      </c>
      <c r="Y438" s="164">
        <f>IF(A28stdlife="n/a","n/a",IF(Y$3&gt;(A28stdlife+$E438),(Input!$P$170*(1+rvanilla)^0.5)-SUM($P438:X438),(Input!$P$170*(1+rvanilla)^0.5)/A28stdlife))</f>
        <v>0</v>
      </c>
      <c r="Z438" s="164">
        <f>IF(A28stdlife="n/a","n/a",IF(Z$3&gt;(A28stdlife+$E438),(Input!$P$170*(1+rvanilla)^0.5)-SUM($P438:Y438),(Input!$P$170*(1+rvanilla)^0.5)/A28stdlife))</f>
        <v>0</v>
      </c>
      <c r="AA438" s="164">
        <f>IF(A28stdlife="n/a","n/a",IF(AA$3&gt;(A28stdlife+$E438),(Input!$P$170*(1+rvanilla)^0.5)-SUM($P438:Z438),(Input!$P$170*(1+rvanilla)^0.5)/A28stdlife))</f>
        <v>0</v>
      </c>
      <c r="AB438" s="164">
        <f>IF(A28stdlife="n/a","n/a",IF(AB$3&gt;(A28stdlife+$E438),(Input!$P$170*(1+rvanilla)^0.5)-SUM($P438:AA438),(Input!$P$170*(1+rvanilla)^0.5)/A28stdlife))</f>
        <v>0</v>
      </c>
      <c r="AC438" s="164">
        <f>IF(A28stdlife="n/a","n/a",IF(AC$3&gt;(A28stdlife+$E438),(Input!$P$170*(1+rvanilla)^0.5)-SUM($P438:AB438),(Input!$P$170*(1+rvanilla)^0.5)/A28stdlife))</f>
        <v>0</v>
      </c>
      <c r="AD438" s="164">
        <f>IF(A28stdlife="n/a","n/a",IF(AD$3&gt;(A28stdlife+$E438),(Input!$P$170*(1+rvanilla)^0.5)-SUM($P438:AC438),(Input!$P$170*(1+rvanilla)^0.5)/A28stdlife))</f>
        <v>0</v>
      </c>
      <c r="AE438" s="164">
        <f>IF(A28stdlife="n/a","n/a",IF(AE$3&gt;(A28stdlife+$E438),(Input!$P$170*(1+rvanilla)^0.5)-SUM($P438:AD438),(Input!$P$170*(1+rvanilla)^0.5)/A28stdlife))</f>
        <v>0</v>
      </c>
      <c r="AF438" s="164">
        <f>IF(A28stdlife="n/a","n/a",IF(AF$3&gt;(A28stdlife+$E438),(Input!$P$170*(1+rvanilla)^0.5)-SUM($P438:AE438),(Input!$P$170*(1+rvanilla)^0.5)/A28stdlife))</f>
        <v>0</v>
      </c>
      <c r="AG438" s="164">
        <f>IF(A28stdlife="n/a","n/a",IF(AG$3&gt;(A28stdlife+$E438),(Input!$P$170*(1+rvanilla)^0.5)-SUM($P438:AF438),(Input!$P$170*(1+rvanilla)^0.5)/A28stdlife))</f>
        <v>0</v>
      </c>
      <c r="AH438" s="164">
        <f>IF(A28stdlife="n/a","n/a",IF(AH$3&gt;(A28stdlife+$E438),(Input!$P$170*(1+rvanilla)^0.5)-SUM($P438:AG438),(Input!$P$170*(1+rvanilla)^0.5)/A28stdlife))</f>
        <v>0</v>
      </c>
      <c r="AI438" s="164">
        <f>IF(A28stdlife="n/a","n/a",IF(AI$3&gt;(A28stdlife+$E438),(Input!$P$170*(1+rvanilla)^0.5)-SUM($P438:AH438),(Input!$P$170*(1+rvanilla)^0.5)/A28stdlife))</f>
        <v>0</v>
      </c>
      <c r="AJ438" s="164">
        <f>IF(A28stdlife="n/a","n/a",IF(AJ$3&gt;(A28stdlife+$E438),(Input!$P$170*(1+rvanilla)^0.5)-SUM($P438:AI438),(Input!$P$170*(1+rvanilla)^0.5)/A28stdlife))</f>
        <v>0</v>
      </c>
      <c r="AK438" s="164">
        <f>IF(A28stdlife="n/a","n/a",IF(AK$3&gt;(A28stdlife+$E438),(Input!$P$170*(1+rvanilla)^0.5)-SUM($P438:AJ438),(Input!$P$170*(1+rvanilla)^0.5)/A28stdlife))</f>
        <v>0</v>
      </c>
      <c r="AL438" s="164">
        <f>IF(A28stdlife="n/a","n/a",IF(AL$3&gt;(A28stdlife+$E438),(Input!$P$170*(1+rvanilla)^0.5)-SUM($P438:AK438),(Input!$P$170*(1+rvanilla)^0.5)/A28stdlife))</f>
        <v>0</v>
      </c>
      <c r="AM438" s="164">
        <f>IF(A28stdlife="n/a","n/a",IF(AM$3&gt;(A28stdlife+$E438),(Input!$P$170*(1+rvanilla)^0.5)-SUM($P438:AL438),(Input!$P$170*(1+rvanilla)^0.5)/A28stdlife))</f>
        <v>0</v>
      </c>
      <c r="AN438" s="164">
        <f>IF(A28stdlife="n/a","n/a",IF(AN$3&gt;(A28stdlife+$E438),(Input!$P$170*(1+rvanilla)^0.5)-SUM($P438:AM438),(Input!$P$170*(1+rvanilla)^0.5)/A28stdlife))</f>
        <v>0</v>
      </c>
      <c r="AO438" s="164">
        <f>IF(A28stdlife="n/a","n/a",IF(AO$3&gt;(A28stdlife+$E438),(Input!$P$170*(1+rvanilla)^0.5)-SUM($P438:AN438),(Input!$P$170*(1+rvanilla)^0.5)/A28stdlife))</f>
        <v>0</v>
      </c>
      <c r="AP438" s="164">
        <f>IF(A28stdlife="n/a","n/a",IF(AP$3&gt;(A28stdlife+$E438),(Input!$P$170*(1+rvanilla)^0.5)-SUM($P438:AO438),(Input!$P$170*(1+rvanilla)^0.5)/A28stdlife))</f>
        <v>0</v>
      </c>
      <c r="AQ438" s="164">
        <f>IF(A28stdlife="n/a","n/a",IF(AQ$3&gt;(A28stdlife+$E438),(Input!$P$170*(1+rvanilla)^0.5)-SUM($P438:AP438),(Input!$P$170*(1+rvanilla)^0.5)/A28stdlife))</f>
        <v>0</v>
      </c>
      <c r="AR438" s="164">
        <f>IF(A28stdlife="n/a","n/a",IF(AR$3&gt;(A28stdlife+$E438),(Input!$P$170*(1+rvanilla)^0.5)-SUM($P438:AQ438),(Input!$P$170*(1+rvanilla)^0.5)/A28stdlife))</f>
        <v>0</v>
      </c>
      <c r="AS438" s="164">
        <f>IF(A28stdlife="n/a","n/a",IF(AS$3&gt;(A28stdlife+$E438),(Input!$P$170*(1+rvanilla)^0.5)-SUM($P438:AR438),(Input!$P$170*(1+rvanilla)^0.5)/A28stdlife))</f>
        <v>0</v>
      </c>
      <c r="AT438" s="164">
        <f>IF(A28stdlife="n/a","n/a",IF(AT$3&gt;(A28stdlife+$E438),(Input!$P$170*(1+rvanilla)^0.5)-SUM($P438:AS438),(Input!$P$170*(1+rvanilla)^0.5)/A28stdlife))</f>
        <v>0</v>
      </c>
      <c r="AU438" s="164">
        <f>IF(A28stdlife="n/a","n/a",IF(AU$3&gt;(A28stdlife+$E438),(Input!$P$170*(1+rvanilla)^0.5)-SUM($P438:AT438),(Input!$P$170*(1+rvanilla)^0.5)/A28stdlife))</f>
        <v>0</v>
      </c>
      <c r="AV438" s="164">
        <f>IF(A28stdlife="n/a","n/a",IF(AV$3&gt;(A28stdlife+$E438),(Input!$P$170*(1+rvanilla)^0.5)-SUM($P438:AU438),(Input!$P$170*(1+rvanilla)^0.5)/A28stdlife))</f>
        <v>0</v>
      </c>
      <c r="AW438" s="164">
        <f>IF(A28stdlife="n/a","n/a",IF(AW$3&gt;(A28stdlife+$E438),(Input!$P$170*(1+rvanilla)^0.5)-SUM($P438:AV438),(Input!$P$170*(1+rvanilla)^0.5)/A28stdlife))</f>
        <v>0</v>
      </c>
      <c r="AX438" s="164">
        <f>IF(A28stdlife="n/a","n/a",IF(AX$3&gt;(A28stdlife+$E438),(Input!$P$170*(1+rvanilla)^0.5)-SUM($P438:AW438),(Input!$P$170*(1+rvanilla)^0.5)/A28stdlife))</f>
        <v>0</v>
      </c>
      <c r="AY438" s="164">
        <f>IF(A28stdlife="n/a","n/a",IF(AY$3&gt;(A28stdlife+$E438),(Input!$P$170*(1+rvanilla)^0.5)-SUM($P438:AX438),(Input!$P$170*(1+rvanilla)^0.5)/A28stdlife))</f>
        <v>0</v>
      </c>
      <c r="AZ438" s="164">
        <f>IF(A28stdlife="n/a","n/a",IF(AZ$3&gt;(A28stdlife+$E438),(Input!$P$170*(1+rvanilla)^0.5)-SUM($P438:AY438),(Input!$P$170*(1+rvanilla)^0.5)/A28stdlife))</f>
        <v>0</v>
      </c>
      <c r="BA438" s="164">
        <f>IF(A28stdlife="n/a","n/a",IF(BA$3&gt;(A28stdlife+$E438),(Input!$P$170*(1+rvanilla)^0.5)-SUM($P438:AZ438),(Input!$P$170*(1+rvanilla)^0.5)/A28stdlife))</f>
        <v>0</v>
      </c>
      <c r="BB438" s="164">
        <f>IF(A28stdlife="n/a","n/a",IF(BB$3&gt;(A28stdlife+$E438),(Input!$P$170*(1+rvanilla)^0.5)-SUM($P438:BA438),(Input!$P$170*(1+rvanilla)^0.5)/A28stdlife))</f>
        <v>0</v>
      </c>
      <c r="BC438" s="164">
        <f>IF(A28stdlife="n/a","n/a",IF(BC$3&gt;(A28stdlife+$E438),(Input!$P$170*(1+rvanilla)^0.5)-SUM($P438:BB438),(Input!$P$170*(1+rvanilla)^0.5)/A28stdlife))</f>
        <v>0</v>
      </c>
      <c r="BD438" s="164">
        <f>IF(A28stdlife="n/a","n/a",IF(BD$3&gt;(A28stdlife+$E438),(Input!$P$170*(1+rvanilla)^0.5)-SUM($P438:BC438),(Input!$P$170*(1+rvanilla)^0.5)/A28stdlife))</f>
        <v>0</v>
      </c>
      <c r="BE438" s="164">
        <f>IF(A28stdlife="n/a","n/a",IF(BE$3&gt;(A28stdlife+$E438),(Input!$P$170*(1+rvanilla)^0.5)-SUM($P438:BD438),(Input!$P$170*(1+rvanilla)^0.5)/A28stdlife))</f>
        <v>0</v>
      </c>
      <c r="BF438" s="164">
        <f>IF(A28stdlife="n/a","n/a",IF(BF$3&gt;(A28stdlife+$E438),(Input!$P$170*(1+rvanilla)^0.5)-SUM($P438:BE438),(Input!$P$170*(1+rvanilla)^0.5)/A28stdlife))</f>
        <v>0</v>
      </c>
      <c r="BG438" s="164">
        <f>IF(A28stdlife="n/a","n/a",IF(BG$3&gt;(A28stdlife+$E438),(Input!$P$170*(1+rvanilla)^0.5)-SUM($P438:BF438),(Input!$P$170*(1+rvanilla)^0.5)/A28stdlife))</f>
        <v>0</v>
      </c>
      <c r="BH438" s="164">
        <f>IF(A28stdlife="n/a","n/a",IF(BH$3&gt;(A28stdlife+$E438),(Input!$P$170*(1+rvanilla)^0.5)-SUM($P438:BG438),(Input!$P$170*(1+rvanilla)^0.5)/A28stdlife))</f>
        <v>0</v>
      </c>
      <c r="BI438" s="164">
        <f>IF(A28stdlife="n/a","n/a",IF(BI$3&gt;(A28stdlife+$E438),(Input!$P$170*(1+rvanilla)^0.5)-SUM($P438:BH438),(Input!$P$170*(1+rvanilla)^0.5)/A28stdlife))</f>
        <v>0</v>
      </c>
      <c r="BJ438" s="18"/>
      <c r="BK438" s="1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s="5" customFormat="1" hidden="1" outlineLevel="1">
      <c r="A439" s="18"/>
      <c r="B439" s="18"/>
      <c r="C439" s="36">
        <f>Asset28</f>
        <v>0</v>
      </c>
      <c r="D439" s="18"/>
      <c r="E439" s="18"/>
      <c r="F439" s="33"/>
      <c r="G439" s="161">
        <f t="shared" ref="G439:AL439" si="91">SUM(G427:G438)</f>
        <v>0</v>
      </c>
      <c r="H439" s="161">
        <f t="shared" si="91"/>
        <v>0</v>
      </c>
      <c r="I439" s="161">
        <f t="shared" si="91"/>
        <v>0</v>
      </c>
      <c r="J439" s="161">
        <f t="shared" si="91"/>
        <v>0</v>
      </c>
      <c r="K439" s="161">
        <f t="shared" si="91"/>
        <v>0</v>
      </c>
      <c r="L439" s="161">
        <f t="shared" si="91"/>
        <v>0</v>
      </c>
      <c r="M439" s="161">
        <f t="shared" si="91"/>
        <v>0</v>
      </c>
      <c r="N439" s="161">
        <f t="shared" si="91"/>
        <v>0</v>
      </c>
      <c r="O439" s="161">
        <f t="shared" si="91"/>
        <v>0</v>
      </c>
      <c r="P439" s="161">
        <f t="shared" si="91"/>
        <v>0</v>
      </c>
      <c r="Q439" s="161">
        <f t="shared" si="91"/>
        <v>0</v>
      </c>
      <c r="R439" s="161">
        <f t="shared" si="91"/>
        <v>0</v>
      </c>
      <c r="S439" s="161">
        <f t="shared" si="91"/>
        <v>0</v>
      </c>
      <c r="T439" s="161">
        <f t="shared" si="91"/>
        <v>0</v>
      </c>
      <c r="U439" s="161">
        <f t="shared" si="91"/>
        <v>0</v>
      </c>
      <c r="V439" s="161">
        <f t="shared" si="91"/>
        <v>0</v>
      </c>
      <c r="W439" s="161">
        <f t="shared" si="91"/>
        <v>0</v>
      </c>
      <c r="X439" s="161">
        <f t="shared" si="91"/>
        <v>0</v>
      </c>
      <c r="Y439" s="161">
        <f t="shared" si="91"/>
        <v>0</v>
      </c>
      <c r="Z439" s="161">
        <f t="shared" si="91"/>
        <v>0</v>
      </c>
      <c r="AA439" s="161">
        <f t="shared" si="91"/>
        <v>0</v>
      </c>
      <c r="AB439" s="161">
        <f t="shared" si="91"/>
        <v>0</v>
      </c>
      <c r="AC439" s="161">
        <f t="shared" si="91"/>
        <v>0</v>
      </c>
      <c r="AD439" s="161">
        <f t="shared" si="91"/>
        <v>0</v>
      </c>
      <c r="AE439" s="161">
        <f t="shared" si="91"/>
        <v>0</v>
      </c>
      <c r="AF439" s="161">
        <f t="shared" si="91"/>
        <v>0</v>
      </c>
      <c r="AG439" s="161">
        <f t="shared" si="91"/>
        <v>0</v>
      </c>
      <c r="AH439" s="161">
        <f t="shared" si="91"/>
        <v>0</v>
      </c>
      <c r="AI439" s="161">
        <f t="shared" si="91"/>
        <v>0</v>
      </c>
      <c r="AJ439" s="161">
        <f t="shared" si="91"/>
        <v>0</v>
      </c>
      <c r="AK439" s="161">
        <f t="shared" si="91"/>
        <v>0</v>
      </c>
      <c r="AL439" s="161">
        <f t="shared" si="91"/>
        <v>0</v>
      </c>
      <c r="AM439" s="161">
        <f t="shared" ref="AM439:BI439" si="92">SUM(AM427:AM438)</f>
        <v>0</v>
      </c>
      <c r="AN439" s="161">
        <f t="shared" si="92"/>
        <v>0</v>
      </c>
      <c r="AO439" s="161">
        <f t="shared" si="92"/>
        <v>0</v>
      </c>
      <c r="AP439" s="161">
        <f t="shared" si="92"/>
        <v>0</v>
      </c>
      <c r="AQ439" s="161">
        <f t="shared" si="92"/>
        <v>0</v>
      </c>
      <c r="AR439" s="161">
        <f t="shared" si="92"/>
        <v>0</v>
      </c>
      <c r="AS439" s="161">
        <f t="shared" si="92"/>
        <v>0</v>
      </c>
      <c r="AT439" s="161">
        <f t="shared" si="92"/>
        <v>0</v>
      </c>
      <c r="AU439" s="161">
        <f t="shared" si="92"/>
        <v>0</v>
      </c>
      <c r="AV439" s="161">
        <f t="shared" si="92"/>
        <v>0</v>
      </c>
      <c r="AW439" s="161">
        <f t="shared" si="92"/>
        <v>0</v>
      </c>
      <c r="AX439" s="161">
        <f t="shared" si="92"/>
        <v>0</v>
      </c>
      <c r="AY439" s="161">
        <f t="shared" si="92"/>
        <v>0</v>
      </c>
      <c r="AZ439" s="161">
        <f t="shared" si="92"/>
        <v>0</v>
      </c>
      <c r="BA439" s="161">
        <f t="shared" si="92"/>
        <v>0</v>
      </c>
      <c r="BB439" s="161">
        <f t="shared" si="92"/>
        <v>0</v>
      </c>
      <c r="BC439" s="161">
        <f t="shared" si="92"/>
        <v>0</v>
      </c>
      <c r="BD439" s="161">
        <f t="shared" si="92"/>
        <v>0</v>
      </c>
      <c r="BE439" s="161">
        <f t="shared" si="92"/>
        <v>0</v>
      </c>
      <c r="BF439" s="161">
        <f t="shared" si="92"/>
        <v>0</v>
      </c>
      <c r="BG439" s="161">
        <f t="shared" si="92"/>
        <v>0</v>
      </c>
      <c r="BH439" s="161">
        <f t="shared" si="92"/>
        <v>0</v>
      </c>
      <c r="BI439" s="161">
        <f t="shared" si="92"/>
        <v>0</v>
      </c>
      <c r="BJ439" s="18"/>
      <c r="BK439" s="18"/>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s="5" customFormat="1" hidden="1" outlineLevel="2">
      <c r="A440" s="18"/>
      <c r="B440" s="43">
        <f>C452</f>
        <v>0</v>
      </c>
      <c r="C440" s="44"/>
      <c r="D440" s="45" t="s">
        <v>72</v>
      </c>
      <c r="E440" s="44"/>
      <c r="F440" s="46"/>
      <c r="G440" s="389">
        <f>IF(G$3&gt;A29remlife,A29value-SUM($F440:F440),IF(A29remlife="N/A","n/a",A29value/A29remlife))</f>
        <v>0</v>
      </c>
      <c r="H440" s="163">
        <f>IF(H$3&gt;A29remlife,A29value-SUM($F440:G440),IF(A29remlife="N/A","n/a",A29value/A29remlife))</f>
        <v>0</v>
      </c>
      <c r="I440" s="163">
        <f>IF(I$3&gt;A29remlife,A29value-SUM($F440:H440),IF(A29remlife="N/A","n/a",A29value/A29remlife))</f>
        <v>0</v>
      </c>
      <c r="J440" s="163">
        <f>IF(J$3&gt;A29remlife,A29value-SUM($F440:I440),IF(A29remlife="N/A","n/a",A29value/A29remlife))</f>
        <v>0</v>
      </c>
      <c r="K440" s="163">
        <f>IF(K$3&gt;A29remlife,A29value-SUM($F440:J440),IF(A29remlife="N/A","n/a",A29value/A29remlife))</f>
        <v>0</v>
      </c>
      <c r="L440" s="163">
        <f>IF(L$3&gt;A29remlife,A29value-SUM($F440:K440),IF(A29remlife="N/A","n/a",A29value/A29remlife))</f>
        <v>0</v>
      </c>
      <c r="M440" s="163">
        <f>IF(M$3&gt;A29remlife,A29value-SUM($F440:L440),IF(A29remlife="N/A","n/a",A29value/A29remlife))</f>
        <v>0</v>
      </c>
      <c r="N440" s="163">
        <f>IF(N$3&gt;A29remlife,A29value-SUM($F440:M440),IF(A29remlife="N/A","n/a",A29value/A29remlife))</f>
        <v>0</v>
      </c>
      <c r="O440" s="163">
        <f>IF(O$3&gt;A29remlife,A29value-SUM($F440:N440),IF(A29remlife="N/A","n/a",A29value/A29remlife))</f>
        <v>0</v>
      </c>
      <c r="P440" s="163">
        <f>IF(P$3&gt;A29remlife,A29value-SUM($F440:O440),IF(A29remlife="N/A","n/a",A29value/A29remlife))</f>
        <v>0</v>
      </c>
      <c r="Q440" s="163">
        <f>IF(Q$3&gt;A29remlife,A29value-SUM($F440:P440),IF(A29remlife="N/A","n/a",A29value/A29remlife))</f>
        <v>0</v>
      </c>
      <c r="R440" s="163">
        <f>IF(R$3&gt;A29remlife,A29value-SUM($F440:Q440),IF(A29remlife="N/A","n/a",A29value/A29remlife))</f>
        <v>0</v>
      </c>
      <c r="S440" s="163">
        <f>IF(S$3&gt;A29remlife,A29value-SUM($F440:R440),IF(A29remlife="N/A","n/a",A29value/A29remlife))</f>
        <v>0</v>
      </c>
      <c r="T440" s="163">
        <f>IF(T$3&gt;A29remlife,A29value-SUM($F440:S440),IF(A29remlife="N/A","n/a",A29value/A29remlife))</f>
        <v>0</v>
      </c>
      <c r="U440" s="163">
        <f>IF(U$3&gt;A29remlife,A29value-SUM($F440:T440),IF(A29remlife="N/A","n/a",A29value/A29remlife))</f>
        <v>0</v>
      </c>
      <c r="V440" s="163">
        <f>IF(V$3&gt;A29remlife,A29value-SUM($F440:U440),IF(A29remlife="N/A","n/a",A29value/A29remlife))</f>
        <v>0</v>
      </c>
      <c r="W440" s="163">
        <f>IF(W$3&gt;A29remlife,A29value-SUM($F440:V440),IF(A29remlife="N/A","n/a",A29value/A29remlife))</f>
        <v>0</v>
      </c>
      <c r="X440" s="163">
        <f>IF(X$3&gt;A29remlife,A29value-SUM($F440:W440),IF(A29remlife="N/A","n/a",A29value/A29remlife))</f>
        <v>0</v>
      </c>
      <c r="Y440" s="163">
        <f>IF(Y$3&gt;A29remlife,A29value-SUM($F440:X440),IF(A29remlife="N/A","n/a",A29value/A29remlife))</f>
        <v>0</v>
      </c>
      <c r="Z440" s="163">
        <f>IF(Z$3&gt;A29remlife,A29value-SUM($F440:Y440),IF(A29remlife="N/A","n/a",A29value/A29remlife))</f>
        <v>0</v>
      </c>
      <c r="AA440" s="163">
        <f>IF(AA$3&gt;A29remlife,A29value-SUM($F440:Z440),IF(A29remlife="N/A","n/a",A29value/A29remlife))</f>
        <v>0</v>
      </c>
      <c r="AB440" s="163">
        <f>IF(AB$3&gt;A29remlife,A29value-SUM($F440:AA440),IF(A29remlife="N/A","n/a",A29value/A29remlife))</f>
        <v>0</v>
      </c>
      <c r="AC440" s="163">
        <f>IF(AC$3&gt;A29remlife,A29value-SUM($F440:AB440),IF(A29remlife="N/A","n/a",A29value/A29remlife))</f>
        <v>0</v>
      </c>
      <c r="AD440" s="163">
        <f>IF(AD$3&gt;A29remlife,A29value-SUM($F440:AC440),IF(A29remlife="N/A","n/a",A29value/A29remlife))</f>
        <v>0</v>
      </c>
      <c r="AE440" s="163">
        <f>IF(AE$3&gt;A29remlife,A29value-SUM($F440:AD440),IF(A29remlife="N/A","n/a",A29value/A29remlife))</f>
        <v>0</v>
      </c>
      <c r="AF440" s="163">
        <f>IF(AF$3&gt;A29remlife,A29value-SUM($F440:AE440),IF(A29remlife="N/A","n/a",A29value/A29remlife))</f>
        <v>0</v>
      </c>
      <c r="AG440" s="163">
        <f>IF(AG$3&gt;A29remlife,A29value-SUM($F440:AF440),IF(A29remlife="N/A","n/a",A29value/A29remlife))</f>
        <v>0</v>
      </c>
      <c r="AH440" s="163">
        <f>IF(AH$3&gt;A29remlife,A29value-SUM($F440:AG440),IF(A29remlife="N/A","n/a",A29value/A29remlife))</f>
        <v>0</v>
      </c>
      <c r="AI440" s="163">
        <f>IF(AI$3&gt;A29remlife,A29value-SUM($F440:AH440),IF(A29remlife="N/A","n/a",A29value/A29remlife))</f>
        <v>0</v>
      </c>
      <c r="AJ440" s="163">
        <f>IF(AJ$3&gt;A29remlife,A29value-SUM($F440:AI440),IF(A29remlife="N/A","n/a",A29value/A29remlife))</f>
        <v>0</v>
      </c>
      <c r="AK440" s="163">
        <f>IF(AK$3&gt;A29remlife,A29value-SUM($F440:AJ440),IF(A29remlife="N/A","n/a",A29value/A29remlife))</f>
        <v>0</v>
      </c>
      <c r="AL440" s="163">
        <f>IF(AL$3&gt;A29remlife,A29value-SUM($F440:AK440),IF(A29remlife="N/A","n/a",A29value/A29remlife))</f>
        <v>0</v>
      </c>
      <c r="AM440" s="163">
        <f>IF(AM$3&gt;A29remlife,A29value-SUM($F440:AL440),IF(A29remlife="N/A","n/a",A29value/A29remlife))</f>
        <v>0</v>
      </c>
      <c r="AN440" s="163">
        <f>IF(AN$3&gt;A29remlife,A29value-SUM($F440:AM440),IF(A29remlife="N/A","n/a",A29value/A29remlife))</f>
        <v>0</v>
      </c>
      <c r="AO440" s="163">
        <f>IF(AO$3&gt;A29remlife,A29value-SUM($F440:AN440),IF(A29remlife="N/A","n/a",A29value/A29remlife))</f>
        <v>0</v>
      </c>
      <c r="AP440" s="163">
        <f>IF(AP$3&gt;A29remlife,A29value-SUM($F440:AO440),IF(A29remlife="N/A","n/a",A29value/A29remlife))</f>
        <v>0</v>
      </c>
      <c r="AQ440" s="163">
        <f>IF(AQ$3&gt;A29remlife,A29value-SUM($F440:AP440),IF(A29remlife="N/A","n/a",A29value/A29remlife))</f>
        <v>0</v>
      </c>
      <c r="AR440" s="163">
        <f>IF(AR$3&gt;A29remlife,A29value-SUM($F440:AQ440),IF(A29remlife="N/A","n/a",A29value/A29remlife))</f>
        <v>0</v>
      </c>
      <c r="AS440" s="163">
        <f>IF(AS$3&gt;A29remlife,A29value-SUM($F440:AR440),IF(A29remlife="N/A","n/a",A29value/A29remlife))</f>
        <v>0</v>
      </c>
      <c r="AT440" s="163">
        <f>IF(AT$3&gt;A29remlife,A29value-SUM($F440:AS440),IF(A29remlife="N/A","n/a",A29value/A29remlife))</f>
        <v>0</v>
      </c>
      <c r="AU440" s="163">
        <f>IF(AU$3&gt;A29remlife,A29value-SUM($F440:AT440),IF(A29remlife="N/A","n/a",A29value/A29remlife))</f>
        <v>0</v>
      </c>
      <c r="AV440" s="163">
        <f>IF(AV$3&gt;A29remlife,A29value-SUM($F440:AU440),IF(A29remlife="N/A","n/a",A29value/A29remlife))</f>
        <v>0</v>
      </c>
      <c r="AW440" s="163">
        <f>IF(AW$3&gt;A29remlife,A29value-SUM($F440:AV440),IF(A29remlife="N/A","n/a",A29value/A29remlife))</f>
        <v>0</v>
      </c>
      <c r="AX440" s="163">
        <f>IF(AX$3&gt;A29remlife,A29value-SUM($F440:AW440),IF(A29remlife="N/A","n/a",A29value/A29remlife))</f>
        <v>0</v>
      </c>
      <c r="AY440" s="163">
        <f>IF(AY$3&gt;A29remlife,A29value-SUM($F440:AX440),IF(A29remlife="N/A","n/a",A29value/A29remlife))</f>
        <v>0</v>
      </c>
      <c r="AZ440" s="163">
        <f>IF(AZ$3&gt;A29remlife,A29value-SUM($F440:AY440),IF(A29remlife="N/A","n/a",A29value/A29remlife))</f>
        <v>0</v>
      </c>
      <c r="BA440" s="163">
        <f>IF(BA$3&gt;A29remlife,A29value-SUM($F440:AZ440),IF(A29remlife="N/A","n/a",A29value/A29remlife))</f>
        <v>0</v>
      </c>
      <c r="BB440" s="163">
        <f>IF(BB$3&gt;A29remlife,A29value-SUM($F440:BA440),IF(A29remlife="N/A","n/a",A29value/A29remlife))</f>
        <v>0</v>
      </c>
      <c r="BC440" s="163">
        <f>IF(BC$3&gt;A29remlife,A29value-SUM($F440:BB440),IF(A29remlife="N/A","n/a",A29value/A29remlife))</f>
        <v>0</v>
      </c>
      <c r="BD440" s="163">
        <f>IF(BD$3&gt;A29remlife,A29value-SUM($F440:BC440),IF(A29remlife="N/A","n/a",A29value/A29remlife))</f>
        <v>0</v>
      </c>
      <c r="BE440" s="163">
        <f>IF(BE$3&gt;A29remlife,A29value-SUM($F440:BD440),IF(A29remlife="N/A","n/a",A29value/A29remlife))</f>
        <v>0</v>
      </c>
      <c r="BF440" s="163">
        <f>IF(BF$3&gt;A29remlife,A29value-SUM($F440:BE440),IF(A29remlife="N/A","n/a",A29value/A29remlife))</f>
        <v>0</v>
      </c>
      <c r="BG440" s="163">
        <f>IF(BG$3&gt;A29remlife,A29value-SUM($F440:BF440),IF(A29remlife="N/A","n/a",A29value/A29remlife))</f>
        <v>0</v>
      </c>
      <c r="BH440" s="163">
        <f>IF(BH$3&gt;A29remlife,A29value-SUM($F440:BG440),IF(A29remlife="N/A","n/a",A29value/A29remlife))</f>
        <v>0</v>
      </c>
      <c r="BI440" s="163">
        <f>IF(BI$3&gt;A29remlife,A29value-SUM($F440:BH440),IF(A29remlife="N/A","n/a",A29value/A29remlife))</f>
        <v>0</v>
      </c>
      <c r="BJ440" s="18"/>
      <c r="BK440" s="18"/>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s="5" customFormat="1" hidden="1" outlineLevel="2">
      <c r="A441" s="18"/>
      <c r="B441" s="18"/>
      <c r="C441" s="36"/>
      <c r="D441" s="479" t="s">
        <v>71</v>
      </c>
      <c r="E441" s="283">
        <v>0</v>
      </c>
      <c r="F441" s="38"/>
      <c r="G441" s="160"/>
      <c r="H441" s="164"/>
      <c r="I441" s="164"/>
      <c r="J441" s="164"/>
      <c r="K441" s="164"/>
      <c r="L441" s="164"/>
      <c r="M441" s="164"/>
      <c r="N441" s="164"/>
      <c r="O441" s="164"/>
      <c r="P441" s="164"/>
      <c r="Q441" s="164"/>
      <c r="R441" s="164"/>
      <c r="S441" s="164"/>
      <c r="T441" s="164"/>
      <c r="U441" s="164"/>
      <c r="V441" s="164"/>
      <c r="W441" s="164"/>
      <c r="X441" s="164"/>
      <c r="Y441" s="164"/>
      <c r="Z441" s="164"/>
      <c r="AA441" s="164"/>
      <c r="AB441" s="164"/>
      <c r="AC441" s="164"/>
      <c r="AD441" s="164"/>
      <c r="AE441" s="164"/>
      <c r="AF441" s="164"/>
      <c r="AG441" s="164"/>
      <c r="AH441" s="164"/>
      <c r="AI441" s="164"/>
      <c r="AJ441" s="164"/>
      <c r="AK441" s="164"/>
      <c r="AL441" s="164"/>
      <c r="AM441" s="164"/>
      <c r="AN441" s="164"/>
      <c r="AO441" s="164"/>
      <c r="AP441" s="164"/>
      <c r="AQ441" s="164"/>
      <c r="AR441" s="164"/>
      <c r="AS441" s="164"/>
      <c r="AT441" s="164"/>
      <c r="AU441" s="164"/>
      <c r="AV441" s="164"/>
      <c r="AW441" s="164"/>
      <c r="AX441" s="164"/>
      <c r="AY441" s="164"/>
      <c r="AZ441" s="164"/>
      <c r="BA441" s="164"/>
      <c r="BB441" s="164"/>
      <c r="BC441" s="164"/>
      <c r="BD441" s="164"/>
      <c r="BE441" s="164"/>
      <c r="BF441" s="164"/>
      <c r="BG441" s="164"/>
      <c r="BH441" s="164"/>
      <c r="BI441" s="164"/>
      <c r="BJ441" s="18"/>
      <c r="BK441" s="18"/>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s="5" customFormat="1" hidden="1" outlineLevel="2">
      <c r="A442" s="18"/>
      <c r="B442" s="18"/>
      <c r="C442" s="36"/>
      <c r="D442" s="479"/>
      <c r="E442" s="283">
        <v>1</v>
      </c>
      <c r="F442" s="38"/>
      <c r="G442" s="390"/>
      <c r="H442" s="164">
        <f>IF(A29stdlife="n/a","n/a",IF(H$3&gt;(A29stdlife+$E442),(Input!$G$171*(1+rvanilla)^0.5)-SUM($G442:G442),(Input!$G$171*(1+rvanilla)^0.5)/A29stdlife))</f>
        <v>0</v>
      </c>
      <c r="I442" s="164">
        <f>IF(A29stdlife="n/a","n/a",IF(I$3&gt;(A29stdlife+$E442),(Input!$G$171*(1+rvanilla)^0.5)-SUM($G442:H442),(Input!$G$171*(1+rvanilla)^0.5)/A29stdlife))</f>
        <v>0</v>
      </c>
      <c r="J442" s="164">
        <f>IF(A29stdlife="n/a","n/a",IF(J$3&gt;(A29stdlife+$E442),(Input!$G$171*(1+rvanilla)^0.5)-SUM($G442:I442),(Input!$G$171*(1+rvanilla)^0.5)/A29stdlife))</f>
        <v>0</v>
      </c>
      <c r="K442" s="164">
        <f>IF(A29stdlife="n/a","n/a",IF(K$3&gt;(A29stdlife+$E442),(Input!$G$171*(1+rvanilla)^0.5)-SUM($G442:J442),(Input!$G$171*(1+rvanilla)^0.5)/A29stdlife))</f>
        <v>0</v>
      </c>
      <c r="L442" s="164">
        <f>IF(A29stdlife="n/a","n/a",IF(L$3&gt;(A29stdlife+$E442),(Input!$G$171*(1+rvanilla)^0.5)-SUM($G442:K442),(Input!$G$171*(1+rvanilla)^0.5)/A29stdlife))</f>
        <v>0</v>
      </c>
      <c r="M442" s="164">
        <f>IF(A29stdlife="n/a","n/a",IF(M$3&gt;(A29stdlife+$E442),(Input!$G$171*(1+rvanilla)^0.5)-SUM($G442:L442),(Input!$G$171*(1+rvanilla)^0.5)/A29stdlife))</f>
        <v>0</v>
      </c>
      <c r="N442" s="164">
        <f>IF(A29stdlife="n/a","n/a",IF(N$3&gt;(A29stdlife+$E442),(Input!$G$171*(1+rvanilla)^0.5)-SUM($G442:M442),(Input!$G$171*(1+rvanilla)^0.5)/A29stdlife))</f>
        <v>0</v>
      </c>
      <c r="O442" s="164">
        <f>IF(A29stdlife="n/a","n/a",IF(O$3&gt;(A29stdlife+$E442),(Input!$G$171*(1+rvanilla)^0.5)-SUM($G442:N442),(Input!$G$171*(1+rvanilla)^0.5)/A29stdlife))</f>
        <v>0</v>
      </c>
      <c r="P442" s="164">
        <f>IF(A29stdlife="n/a","n/a",IF(P$3&gt;(A29stdlife+$E442),(Input!$G$171*(1+rvanilla)^0.5)-SUM($G442:O442),(Input!$G$171*(1+rvanilla)^0.5)/A29stdlife))</f>
        <v>0</v>
      </c>
      <c r="Q442" s="164">
        <f>IF(A29stdlife="n/a","n/a",IF(Q$3&gt;(A29stdlife+$E442),(Input!$G$171*(1+rvanilla)^0.5)-SUM($G442:P442),(Input!$G$171*(1+rvanilla)^0.5)/A29stdlife))</f>
        <v>0</v>
      </c>
      <c r="R442" s="164">
        <f>IF(A29stdlife="n/a","n/a",IF(R$3&gt;(A29stdlife+$E442),(Input!$G$171*(1+rvanilla)^0.5)-SUM($G442:Q442),(Input!$G$171*(1+rvanilla)^0.5)/A29stdlife))</f>
        <v>0</v>
      </c>
      <c r="S442" s="164">
        <f>IF(A29stdlife="n/a","n/a",IF(S$3&gt;(A29stdlife+$E442),(Input!$G$171*(1+rvanilla)^0.5)-SUM($G442:R442),(Input!$G$171*(1+rvanilla)^0.5)/A29stdlife))</f>
        <v>0</v>
      </c>
      <c r="T442" s="164">
        <f>IF(A29stdlife="n/a","n/a",IF(T$3&gt;(A29stdlife+$E442),(Input!$G$171*(1+rvanilla)^0.5)-SUM($G442:S442),(Input!$G$171*(1+rvanilla)^0.5)/A29stdlife))</f>
        <v>0</v>
      </c>
      <c r="U442" s="164">
        <f>IF(A29stdlife="n/a","n/a",IF(U$3&gt;(A29stdlife+$E442),(Input!$G$171*(1+rvanilla)^0.5)-SUM($G442:T442),(Input!$G$171*(1+rvanilla)^0.5)/A29stdlife))</f>
        <v>0</v>
      </c>
      <c r="V442" s="164">
        <f>IF(A29stdlife="n/a","n/a",IF(V$3&gt;(A29stdlife+$E442),(Input!$G$171*(1+rvanilla)^0.5)-SUM($G442:U442),(Input!$G$171*(1+rvanilla)^0.5)/A29stdlife))</f>
        <v>0</v>
      </c>
      <c r="W442" s="164">
        <f>IF(A29stdlife="n/a","n/a",IF(W$3&gt;(A29stdlife+$E442),(Input!$G$171*(1+rvanilla)^0.5)-SUM($G442:V442),(Input!$G$171*(1+rvanilla)^0.5)/A29stdlife))</f>
        <v>0</v>
      </c>
      <c r="X442" s="164">
        <f>IF(A29stdlife="n/a","n/a",IF(X$3&gt;(A29stdlife+$E442),(Input!$G$171*(1+rvanilla)^0.5)-SUM($G442:W442),(Input!$G$171*(1+rvanilla)^0.5)/A29stdlife))</f>
        <v>0</v>
      </c>
      <c r="Y442" s="164">
        <f>IF(A29stdlife="n/a","n/a",IF(Y$3&gt;(A29stdlife+$E442),(Input!$G$171*(1+rvanilla)^0.5)-SUM($G442:X442),(Input!$G$171*(1+rvanilla)^0.5)/A29stdlife))</f>
        <v>0</v>
      </c>
      <c r="Z442" s="164">
        <f>IF(A29stdlife="n/a","n/a",IF(Z$3&gt;(A29stdlife+$E442),(Input!$G$171*(1+rvanilla)^0.5)-SUM($G442:Y442),(Input!$G$171*(1+rvanilla)^0.5)/A29stdlife))</f>
        <v>0</v>
      </c>
      <c r="AA442" s="164">
        <f>IF(A29stdlife="n/a","n/a",IF(AA$3&gt;(A29stdlife+$E442),(Input!$G$171*(1+rvanilla)^0.5)-SUM($G442:Z442),(Input!$G$171*(1+rvanilla)^0.5)/A29stdlife))</f>
        <v>0</v>
      </c>
      <c r="AB442" s="164">
        <f>IF(A29stdlife="n/a","n/a",IF(AB$3&gt;(A29stdlife+$E442),(Input!$G$171*(1+rvanilla)^0.5)-SUM($G442:AA442),(Input!$G$171*(1+rvanilla)^0.5)/A29stdlife))</f>
        <v>0</v>
      </c>
      <c r="AC442" s="164">
        <f>IF(A29stdlife="n/a","n/a",IF(AC$3&gt;(A29stdlife+$E442),(Input!$G$171*(1+rvanilla)^0.5)-SUM($G442:AB442),(Input!$G$171*(1+rvanilla)^0.5)/A29stdlife))</f>
        <v>0</v>
      </c>
      <c r="AD442" s="164">
        <f>IF(A29stdlife="n/a","n/a",IF(AD$3&gt;(A29stdlife+$E442),(Input!$G$171*(1+rvanilla)^0.5)-SUM($G442:AC442),(Input!$G$171*(1+rvanilla)^0.5)/A29stdlife))</f>
        <v>0</v>
      </c>
      <c r="AE442" s="164">
        <f>IF(A29stdlife="n/a","n/a",IF(AE$3&gt;(A29stdlife+$E442),(Input!$G$171*(1+rvanilla)^0.5)-SUM($G442:AD442),(Input!$G$171*(1+rvanilla)^0.5)/A29stdlife))</f>
        <v>0</v>
      </c>
      <c r="AF442" s="164">
        <f>IF(A29stdlife="n/a","n/a",IF(AF$3&gt;(A29stdlife+$E442),(Input!$G$171*(1+rvanilla)^0.5)-SUM($G442:AE442),(Input!$G$171*(1+rvanilla)^0.5)/A29stdlife))</f>
        <v>0</v>
      </c>
      <c r="AG442" s="164">
        <f>IF(A29stdlife="n/a","n/a",IF(AG$3&gt;(A29stdlife+$E442),(Input!$G$171*(1+rvanilla)^0.5)-SUM($G442:AF442),(Input!$G$171*(1+rvanilla)^0.5)/A29stdlife))</f>
        <v>0</v>
      </c>
      <c r="AH442" s="164">
        <f>IF(A29stdlife="n/a","n/a",IF(AH$3&gt;(A29stdlife+$E442),(Input!$G$171*(1+rvanilla)^0.5)-SUM($G442:AG442),(Input!$G$171*(1+rvanilla)^0.5)/A29stdlife))</f>
        <v>0</v>
      </c>
      <c r="AI442" s="164">
        <f>IF(A29stdlife="n/a","n/a",IF(AI$3&gt;(A29stdlife+$E442),(Input!$G$171*(1+rvanilla)^0.5)-SUM($G442:AH442),(Input!$G$171*(1+rvanilla)^0.5)/A29stdlife))</f>
        <v>0</v>
      </c>
      <c r="AJ442" s="164">
        <f>IF(A29stdlife="n/a","n/a",IF(AJ$3&gt;(A29stdlife+$E442),(Input!$G$171*(1+rvanilla)^0.5)-SUM($G442:AI442),(Input!$G$171*(1+rvanilla)^0.5)/A29stdlife))</f>
        <v>0</v>
      </c>
      <c r="AK442" s="164">
        <f>IF(A29stdlife="n/a","n/a",IF(AK$3&gt;(A29stdlife+$E442),(Input!$G$171*(1+rvanilla)^0.5)-SUM($G442:AJ442),(Input!$G$171*(1+rvanilla)^0.5)/A29stdlife))</f>
        <v>0</v>
      </c>
      <c r="AL442" s="164">
        <f>IF(A29stdlife="n/a","n/a",IF(AL$3&gt;(A29stdlife+$E442),(Input!$G$171*(1+rvanilla)^0.5)-SUM($G442:AK442),(Input!$G$171*(1+rvanilla)^0.5)/A29stdlife))</f>
        <v>0</v>
      </c>
      <c r="AM442" s="164">
        <f>IF(A29stdlife="n/a","n/a",IF(AM$3&gt;(A29stdlife+$E442),(Input!$G$171*(1+rvanilla)^0.5)-SUM($G442:AL442),(Input!$G$171*(1+rvanilla)^0.5)/A29stdlife))</f>
        <v>0</v>
      </c>
      <c r="AN442" s="164">
        <f>IF(A29stdlife="n/a","n/a",IF(AN$3&gt;(A29stdlife+$E442),(Input!$G$171*(1+rvanilla)^0.5)-SUM($G442:AM442),(Input!$G$171*(1+rvanilla)^0.5)/A29stdlife))</f>
        <v>0</v>
      </c>
      <c r="AO442" s="164">
        <f>IF(A29stdlife="n/a","n/a",IF(AO$3&gt;(A29stdlife+$E442),(Input!$G$171*(1+rvanilla)^0.5)-SUM($G442:AN442),(Input!$G$171*(1+rvanilla)^0.5)/A29stdlife))</f>
        <v>0</v>
      </c>
      <c r="AP442" s="164">
        <f>IF(A29stdlife="n/a","n/a",IF(AP$3&gt;(A29stdlife+$E442),(Input!$G$171*(1+rvanilla)^0.5)-SUM($G442:AO442),(Input!$G$171*(1+rvanilla)^0.5)/A29stdlife))</f>
        <v>0</v>
      </c>
      <c r="AQ442" s="164">
        <f>IF(A29stdlife="n/a","n/a",IF(AQ$3&gt;(A29stdlife+$E442),(Input!$G$171*(1+rvanilla)^0.5)-SUM($G442:AP442),(Input!$G$171*(1+rvanilla)^0.5)/A29stdlife))</f>
        <v>0</v>
      </c>
      <c r="AR442" s="164">
        <f>IF(A29stdlife="n/a","n/a",IF(AR$3&gt;(A29stdlife+$E442),(Input!$G$171*(1+rvanilla)^0.5)-SUM($G442:AQ442),(Input!$G$171*(1+rvanilla)^0.5)/A29stdlife))</f>
        <v>0</v>
      </c>
      <c r="AS442" s="164">
        <f>IF(A29stdlife="n/a","n/a",IF(AS$3&gt;(A29stdlife+$E442),(Input!$G$171*(1+rvanilla)^0.5)-SUM($G442:AR442),(Input!$G$171*(1+rvanilla)^0.5)/A29stdlife))</f>
        <v>0</v>
      </c>
      <c r="AT442" s="164">
        <f>IF(A29stdlife="n/a","n/a",IF(AT$3&gt;(A29stdlife+$E442),(Input!$G$171*(1+rvanilla)^0.5)-SUM($G442:AS442),(Input!$G$171*(1+rvanilla)^0.5)/A29stdlife))</f>
        <v>0</v>
      </c>
      <c r="AU442" s="164">
        <f>IF(A29stdlife="n/a","n/a",IF(AU$3&gt;(A29stdlife+$E442),(Input!$G$171*(1+rvanilla)^0.5)-SUM($G442:AT442),(Input!$G$171*(1+rvanilla)^0.5)/A29stdlife))</f>
        <v>0</v>
      </c>
      <c r="AV442" s="164">
        <f>IF(A29stdlife="n/a","n/a",IF(AV$3&gt;(A29stdlife+$E442),(Input!$G$171*(1+rvanilla)^0.5)-SUM($G442:AU442),(Input!$G$171*(1+rvanilla)^0.5)/A29stdlife))</f>
        <v>0</v>
      </c>
      <c r="AW442" s="164">
        <f>IF(A29stdlife="n/a","n/a",IF(AW$3&gt;(A29stdlife+$E442),(Input!$G$171*(1+rvanilla)^0.5)-SUM($G442:AV442),(Input!$G$171*(1+rvanilla)^0.5)/A29stdlife))</f>
        <v>0</v>
      </c>
      <c r="AX442" s="164">
        <f>IF(A29stdlife="n/a","n/a",IF(AX$3&gt;(A29stdlife+$E442),(Input!$G$171*(1+rvanilla)^0.5)-SUM($G442:AW442),(Input!$G$171*(1+rvanilla)^0.5)/A29stdlife))</f>
        <v>0</v>
      </c>
      <c r="AY442" s="164">
        <f>IF(A29stdlife="n/a","n/a",IF(AY$3&gt;(A29stdlife+$E442),(Input!$G$171*(1+rvanilla)^0.5)-SUM($G442:AX442),(Input!$G$171*(1+rvanilla)^0.5)/A29stdlife))</f>
        <v>0</v>
      </c>
      <c r="AZ442" s="164">
        <f>IF(A29stdlife="n/a","n/a",IF(AZ$3&gt;(A29stdlife+$E442),(Input!$G$171*(1+rvanilla)^0.5)-SUM($G442:AY442),(Input!$G$171*(1+rvanilla)^0.5)/A29stdlife))</f>
        <v>0</v>
      </c>
      <c r="BA442" s="164">
        <f>IF(A29stdlife="n/a","n/a",IF(BA$3&gt;(A29stdlife+$E442),(Input!$G$171*(1+rvanilla)^0.5)-SUM($G442:AZ442),(Input!$G$171*(1+rvanilla)^0.5)/A29stdlife))</f>
        <v>0</v>
      </c>
      <c r="BB442" s="164">
        <f>IF(A29stdlife="n/a","n/a",IF(BB$3&gt;(A29stdlife+$E442),(Input!$G$171*(1+rvanilla)^0.5)-SUM($G442:BA442),(Input!$G$171*(1+rvanilla)^0.5)/A29stdlife))</f>
        <v>0</v>
      </c>
      <c r="BC442" s="164">
        <f>IF(A29stdlife="n/a","n/a",IF(BC$3&gt;(A29stdlife+$E442),(Input!$G$171*(1+rvanilla)^0.5)-SUM($G442:BB442),(Input!$G$171*(1+rvanilla)^0.5)/A29stdlife))</f>
        <v>0</v>
      </c>
      <c r="BD442" s="164">
        <f>IF(A29stdlife="n/a","n/a",IF(BD$3&gt;(A29stdlife+$E442),(Input!$G$171*(1+rvanilla)^0.5)-SUM($G442:BC442),(Input!$G$171*(1+rvanilla)^0.5)/A29stdlife))</f>
        <v>0</v>
      </c>
      <c r="BE442" s="164">
        <f>IF(A29stdlife="n/a","n/a",IF(BE$3&gt;(A29stdlife+$E442),(Input!$G$171*(1+rvanilla)^0.5)-SUM($G442:BD442),(Input!$G$171*(1+rvanilla)^0.5)/A29stdlife))</f>
        <v>0</v>
      </c>
      <c r="BF442" s="164">
        <f>IF(A29stdlife="n/a","n/a",IF(BF$3&gt;(A29stdlife+$E442),(Input!$G$171*(1+rvanilla)^0.5)-SUM($G442:BE442),(Input!$G$171*(1+rvanilla)^0.5)/A29stdlife))</f>
        <v>0</v>
      </c>
      <c r="BG442" s="164">
        <f>IF(A29stdlife="n/a","n/a",IF(BG$3&gt;(A29stdlife+$E442),(Input!$G$171*(1+rvanilla)^0.5)-SUM($G442:BF442),(Input!$G$171*(1+rvanilla)^0.5)/A29stdlife))</f>
        <v>0</v>
      </c>
      <c r="BH442" s="164">
        <f>IF(A29stdlife="n/a","n/a",IF(BH$3&gt;(A29stdlife+$E442),(Input!$G$171*(1+rvanilla)^0.5)-SUM($G442:BG442),(Input!$G$171*(1+rvanilla)^0.5)/A29stdlife))</f>
        <v>0</v>
      </c>
      <c r="BI442" s="164">
        <f>IF(A29stdlife="n/a","n/a",IF(BI$3&gt;(A29stdlife+$E442),(Input!$G$171*(1+rvanilla)^0.5)-SUM($G442:BH442),(Input!$G$171*(1+rvanilla)^0.5)/A29stdlife))</f>
        <v>0</v>
      </c>
      <c r="BJ442" s="18"/>
      <c r="BK442" s="18"/>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s="5" customFormat="1" hidden="1" outlineLevel="2">
      <c r="A443" s="18"/>
      <c r="B443" s="18"/>
      <c r="C443" s="36"/>
      <c r="D443" s="479"/>
      <c r="E443" s="283">
        <v>2</v>
      </c>
      <c r="F443" s="38"/>
      <c r="G443" s="391"/>
      <c r="H443" s="307"/>
      <c r="I443" s="164">
        <f>IF(A29stdlife="n/a","n/a",IF(I$3&gt;(A29stdlife+$E443),(Input!$H$171*(1+rvanilla)^0.5)-SUM($H443:H443),(Input!$H$171*(1+rvanilla)^0.5)/A29stdlife))</f>
        <v>0</v>
      </c>
      <c r="J443" s="164">
        <f>IF(A29stdlife="n/a","n/a",IF(J$3&gt;(A29stdlife+$E443),(Input!$H$171*(1+rvanilla)^0.5)-SUM($H443:I443),(Input!$H$171*(1+rvanilla)^0.5)/A29stdlife))</f>
        <v>0</v>
      </c>
      <c r="K443" s="164">
        <f>IF(A29stdlife="n/a","n/a",IF(K$3&gt;(A29stdlife+$E443),(Input!$H$171*(1+rvanilla)^0.5)-SUM($H443:J443),(Input!$H$171*(1+rvanilla)^0.5)/A29stdlife))</f>
        <v>0</v>
      </c>
      <c r="L443" s="164">
        <f>IF(A29stdlife="n/a","n/a",IF(L$3&gt;(A29stdlife+$E443),(Input!$H$171*(1+rvanilla)^0.5)-SUM($H443:K443),(Input!$H$171*(1+rvanilla)^0.5)/A29stdlife))</f>
        <v>0</v>
      </c>
      <c r="M443" s="164">
        <f>IF(A29stdlife="n/a","n/a",IF(M$3&gt;(A29stdlife+$E443),(Input!$H$171*(1+rvanilla)^0.5)-SUM($H443:L443),(Input!$H$171*(1+rvanilla)^0.5)/A29stdlife))</f>
        <v>0</v>
      </c>
      <c r="N443" s="164">
        <f>IF(A29stdlife="n/a","n/a",IF(N$3&gt;(A29stdlife+$E443),(Input!$H$171*(1+rvanilla)^0.5)-SUM($H443:M443),(Input!$H$171*(1+rvanilla)^0.5)/A29stdlife))</f>
        <v>0</v>
      </c>
      <c r="O443" s="164">
        <f>IF(A29stdlife="n/a","n/a",IF(O$3&gt;(A29stdlife+$E443),(Input!$H$171*(1+rvanilla)^0.5)-SUM($H443:N443),(Input!$H$171*(1+rvanilla)^0.5)/A29stdlife))</f>
        <v>0</v>
      </c>
      <c r="P443" s="164">
        <f>IF(A29stdlife="n/a","n/a",IF(P$3&gt;(A29stdlife+$E443),(Input!$H$171*(1+rvanilla)^0.5)-SUM($H443:O443),(Input!$H$171*(1+rvanilla)^0.5)/A29stdlife))</f>
        <v>0</v>
      </c>
      <c r="Q443" s="164">
        <f>IF(A29stdlife="n/a","n/a",IF(Q$3&gt;(A29stdlife+$E443),(Input!$H$171*(1+rvanilla)^0.5)-SUM($H443:P443),(Input!$H$171*(1+rvanilla)^0.5)/A29stdlife))</f>
        <v>0</v>
      </c>
      <c r="R443" s="164">
        <f>IF(A29stdlife="n/a","n/a",IF(R$3&gt;(A29stdlife+$E443),(Input!$H$171*(1+rvanilla)^0.5)-SUM($H443:Q443),(Input!$H$171*(1+rvanilla)^0.5)/A29stdlife))</f>
        <v>0</v>
      </c>
      <c r="S443" s="164">
        <f>IF(A29stdlife="n/a","n/a",IF(S$3&gt;(A29stdlife+$E443),(Input!$H$171*(1+rvanilla)^0.5)-SUM($H443:R443),(Input!$H$171*(1+rvanilla)^0.5)/A29stdlife))</f>
        <v>0</v>
      </c>
      <c r="T443" s="164">
        <f>IF(A29stdlife="n/a","n/a",IF(T$3&gt;(A29stdlife+$E443),(Input!$H$171*(1+rvanilla)^0.5)-SUM($H443:S443),(Input!$H$171*(1+rvanilla)^0.5)/A29stdlife))</f>
        <v>0</v>
      </c>
      <c r="U443" s="164">
        <f>IF(A29stdlife="n/a","n/a",IF(U$3&gt;(A29stdlife+$E443),(Input!$H$171*(1+rvanilla)^0.5)-SUM($H443:T443),(Input!$H$171*(1+rvanilla)^0.5)/A29stdlife))</f>
        <v>0</v>
      </c>
      <c r="V443" s="164">
        <f>IF(A29stdlife="n/a","n/a",IF(V$3&gt;(A29stdlife+$E443),(Input!$H$171*(1+rvanilla)^0.5)-SUM($H443:U443),(Input!$H$171*(1+rvanilla)^0.5)/A29stdlife))</f>
        <v>0</v>
      </c>
      <c r="W443" s="164">
        <f>IF(A29stdlife="n/a","n/a",IF(W$3&gt;(A29stdlife+$E443),(Input!$H$171*(1+rvanilla)^0.5)-SUM($H443:V443),(Input!$H$171*(1+rvanilla)^0.5)/A29stdlife))</f>
        <v>0</v>
      </c>
      <c r="X443" s="164">
        <f>IF(A29stdlife="n/a","n/a",IF(X$3&gt;(A29stdlife+$E443),(Input!$H$171*(1+rvanilla)^0.5)-SUM($H443:W443),(Input!$H$171*(1+rvanilla)^0.5)/A29stdlife))</f>
        <v>0</v>
      </c>
      <c r="Y443" s="164">
        <f>IF(A29stdlife="n/a","n/a",IF(Y$3&gt;(A29stdlife+$E443),(Input!$H$171*(1+rvanilla)^0.5)-SUM($H443:X443),(Input!$H$171*(1+rvanilla)^0.5)/A29stdlife))</f>
        <v>0</v>
      </c>
      <c r="Z443" s="164">
        <f>IF(A29stdlife="n/a","n/a",IF(Z$3&gt;(A29stdlife+$E443),(Input!$H$171*(1+rvanilla)^0.5)-SUM($H443:Y443),(Input!$H$171*(1+rvanilla)^0.5)/A29stdlife))</f>
        <v>0</v>
      </c>
      <c r="AA443" s="164">
        <f>IF(A29stdlife="n/a","n/a",IF(AA$3&gt;(A29stdlife+$E443),(Input!$H$171*(1+rvanilla)^0.5)-SUM($H443:Z443),(Input!$H$171*(1+rvanilla)^0.5)/A29stdlife))</f>
        <v>0</v>
      </c>
      <c r="AB443" s="164">
        <f>IF(A29stdlife="n/a","n/a",IF(AB$3&gt;(A29stdlife+$E443),(Input!$H$171*(1+rvanilla)^0.5)-SUM($H443:AA443),(Input!$H$171*(1+rvanilla)^0.5)/A29stdlife))</f>
        <v>0</v>
      </c>
      <c r="AC443" s="164">
        <f>IF(A29stdlife="n/a","n/a",IF(AC$3&gt;(A29stdlife+$E443),(Input!$H$171*(1+rvanilla)^0.5)-SUM($H443:AB443),(Input!$H$171*(1+rvanilla)^0.5)/A29stdlife))</f>
        <v>0</v>
      </c>
      <c r="AD443" s="164">
        <f>IF(A29stdlife="n/a","n/a",IF(AD$3&gt;(A29stdlife+$E443),(Input!$H$171*(1+rvanilla)^0.5)-SUM($H443:AC443),(Input!$H$171*(1+rvanilla)^0.5)/A29stdlife))</f>
        <v>0</v>
      </c>
      <c r="AE443" s="164">
        <f>IF(A29stdlife="n/a","n/a",IF(AE$3&gt;(A29stdlife+$E443),(Input!$H$171*(1+rvanilla)^0.5)-SUM($H443:AD443),(Input!$H$171*(1+rvanilla)^0.5)/A29stdlife))</f>
        <v>0</v>
      </c>
      <c r="AF443" s="164">
        <f>IF(A29stdlife="n/a","n/a",IF(AF$3&gt;(A29stdlife+$E443),(Input!$H$171*(1+rvanilla)^0.5)-SUM($H443:AE443),(Input!$H$171*(1+rvanilla)^0.5)/A29stdlife))</f>
        <v>0</v>
      </c>
      <c r="AG443" s="164">
        <f>IF(A29stdlife="n/a","n/a",IF(AG$3&gt;(A29stdlife+$E443),(Input!$H$171*(1+rvanilla)^0.5)-SUM($H443:AF443),(Input!$H$171*(1+rvanilla)^0.5)/A29stdlife))</f>
        <v>0</v>
      </c>
      <c r="AH443" s="164">
        <f>IF(A29stdlife="n/a","n/a",IF(AH$3&gt;(A29stdlife+$E443),(Input!$H$171*(1+rvanilla)^0.5)-SUM($H443:AG443),(Input!$H$171*(1+rvanilla)^0.5)/A29stdlife))</f>
        <v>0</v>
      </c>
      <c r="AI443" s="164">
        <f>IF(A29stdlife="n/a","n/a",IF(AI$3&gt;(A29stdlife+$E443),(Input!$H$171*(1+rvanilla)^0.5)-SUM($H443:AH443),(Input!$H$171*(1+rvanilla)^0.5)/A29stdlife))</f>
        <v>0</v>
      </c>
      <c r="AJ443" s="164">
        <f>IF(A29stdlife="n/a","n/a",IF(AJ$3&gt;(A29stdlife+$E443),(Input!$H$171*(1+rvanilla)^0.5)-SUM($H443:AI443),(Input!$H$171*(1+rvanilla)^0.5)/A29stdlife))</f>
        <v>0</v>
      </c>
      <c r="AK443" s="164">
        <f>IF(A29stdlife="n/a","n/a",IF(AK$3&gt;(A29stdlife+$E443),(Input!$H$171*(1+rvanilla)^0.5)-SUM($H443:AJ443),(Input!$H$171*(1+rvanilla)^0.5)/A29stdlife))</f>
        <v>0</v>
      </c>
      <c r="AL443" s="164">
        <f>IF(A29stdlife="n/a","n/a",IF(AL$3&gt;(A29stdlife+$E443),(Input!$H$171*(1+rvanilla)^0.5)-SUM($H443:AK443),(Input!$H$171*(1+rvanilla)^0.5)/A29stdlife))</f>
        <v>0</v>
      </c>
      <c r="AM443" s="164">
        <f>IF(A29stdlife="n/a","n/a",IF(AM$3&gt;(A29stdlife+$E443),(Input!$H$171*(1+rvanilla)^0.5)-SUM($H443:AL443),(Input!$H$171*(1+rvanilla)^0.5)/A29stdlife))</f>
        <v>0</v>
      </c>
      <c r="AN443" s="164">
        <f>IF(A29stdlife="n/a","n/a",IF(AN$3&gt;(A29stdlife+$E443),(Input!$H$171*(1+rvanilla)^0.5)-SUM($H443:AM443),(Input!$H$171*(1+rvanilla)^0.5)/A29stdlife))</f>
        <v>0</v>
      </c>
      <c r="AO443" s="164">
        <f>IF(A29stdlife="n/a","n/a",IF(AO$3&gt;(A29stdlife+$E443),(Input!$H$171*(1+rvanilla)^0.5)-SUM($H443:AN443),(Input!$H$171*(1+rvanilla)^0.5)/A29stdlife))</f>
        <v>0</v>
      </c>
      <c r="AP443" s="164">
        <f>IF(A29stdlife="n/a","n/a",IF(AP$3&gt;(A29stdlife+$E443),(Input!$H$171*(1+rvanilla)^0.5)-SUM($H443:AO443),(Input!$H$171*(1+rvanilla)^0.5)/A29stdlife))</f>
        <v>0</v>
      </c>
      <c r="AQ443" s="164">
        <f>IF(A29stdlife="n/a","n/a",IF(AQ$3&gt;(A29stdlife+$E443),(Input!$H$171*(1+rvanilla)^0.5)-SUM($H443:AP443),(Input!$H$171*(1+rvanilla)^0.5)/A29stdlife))</f>
        <v>0</v>
      </c>
      <c r="AR443" s="164">
        <f>IF(A29stdlife="n/a","n/a",IF(AR$3&gt;(A29stdlife+$E443),(Input!$H$171*(1+rvanilla)^0.5)-SUM($H443:AQ443),(Input!$H$171*(1+rvanilla)^0.5)/A29stdlife))</f>
        <v>0</v>
      </c>
      <c r="AS443" s="164">
        <f>IF(A29stdlife="n/a","n/a",IF(AS$3&gt;(A29stdlife+$E443),(Input!$H$171*(1+rvanilla)^0.5)-SUM($H443:AR443),(Input!$H$171*(1+rvanilla)^0.5)/A29stdlife))</f>
        <v>0</v>
      </c>
      <c r="AT443" s="164">
        <f>IF(A29stdlife="n/a","n/a",IF(AT$3&gt;(A29stdlife+$E443),(Input!$H$171*(1+rvanilla)^0.5)-SUM($H443:AS443),(Input!$H$171*(1+rvanilla)^0.5)/A29stdlife))</f>
        <v>0</v>
      </c>
      <c r="AU443" s="164">
        <f>IF(A29stdlife="n/a","n/a",IF(AU$3&gt;(A29stdlife+$E443),(Input!$H$171*(1+rvanilla)^0.5)-SUM($H443:AT443),(Input!$H$171*(1+rvanilla)^0.5)/A29stdlife))</f>
        <v>0</v>
      </c>
      <c r="AV443" s="164">
        <f>IF(A29stdlife="n/a","n/a",IF(AV$3&gt;(A29stdlife+$E443),(Input!$H$171*(1+rvanilla)^0.5)-SUM($H443:AU443),(Input!$H$171*(1+rvanilla)^0.5)/A29stdlife))</f>
        <v>0</v>
      </c>
      <c r="AW443" s="164">
        <f>IF(A29stdlife="n/a","n/a",IF(AW$3&gt;(A29stdlife+$E443),(Input!$H$171*(1+rvanilla)^0.5)-SUM($H443:AV443),(Input!$H$171*(1+rvanilla)^0.5)/A29stdlife))</f>
        <v>0</v>
      </c>
      <c r="AX443" s="164">
        <f>IF(A29stdlife="n/a","n/a",IF(AX$3&gt;(A29stdlife+$E443),(Input!$H$171*(1+rvanilla)^0.5)-SUM($H443:AW443),(Input!$H$171*(1+rvanilla)^0.5)/A29stdlife))</f>
        <v>0</v>
      </c>
      <c r="AY443" s="164">
        <f>IF(A29stdlife="n/a","n/a",IF(AY$3&gt;(A29stdlife+$E443),(Input!$H$171*(1+rvanilla)^0.5)-SUM($H443:AX443),(Input!$H$171*(1+rvanilla)^0.5)/A29stdlife))</f>
        <v>0</v>
      </c>
      <c r="AZ443" s="164">
        <f>IF(A29stdlife="n/a","n/a",IF(AZ$3&gt;(A29stdlife+$E443),(Input!$H$171*(1+rvanilla)^0.5)-SUM($H443:AY443),(Input!$H$171*(1+rvanilla)^0.5)/A29stdlife))</f>
        <v>0</v>
      </c>
      <c r="BA443" s="164">
        <f>IF(A29stdlife="n/a","n/a",IF(BA$3&gt;(A29stdlife+$E443),(Input!$H$171*(1+rvanilla)^0.5)-SUM($H443:AZ443),(Input!$H$171*(1+rvanilla)^0.5)/A29stdlife))</f>
        <v>0</v>
      </c>
      <c r="BB443" s="164">
        <f>IF(A29stdlife="n/a","n/a",IF(BB$3&gt;(A29stdlife+$E443),(Input!$H$171*(1+rvanilla)^0.5)-SUM($H443:BA443),(Input!$H$171*(1+rvanilla)^0.5)/A29stdlife))</f>
        <v>0</v>
      </c>
      <c r="BC443" s="164">
        <f>IF(A29stdlife="n/a","n/a",IF(BC$3&gt;(A29stdlife+$E443),(Input!$H$171*(1+rvanilla)^0.5)-SUM($H443:BB443),(Input!$H$171*(1+rvanilla)^0.5)/A29stdlife))</f>
        <v>0</v>
      </c>
      <c r="BD443" s="164">
        <f>IF(A29stdlife="n/a","n/a",IF(BD$3&gt;(A29stdlife+$E443),(Input!$H$171*(1+rvanilla)^0.5)-SUM($H443:BC443),(Input!$H$171*(1+rvanilla)^0.5)/A29stdlife))</f>
        <v>0</v>
      </c>
      <c r="BE443" s="164">
        <f>IF(A29stdlife="n/a","n/a",IF(BE$3&gt;(A29stdlife+$E443),(Input!$H$171*(1+rvanilla)^0.5)-SUM($H443:BD443),(Input!$H$171*(1+rvanilla)^0.5)/A29stdlife))</f>
        <v>0</v>
      </c>
      <c r="BF443" s="164">
        <f>IF(A29stdlife="n/a","n/a",IF(BF$3&gt;(A29stdlife+$E443),(Input!$H$171*(1+rvanilla)^0.5)-SUM($H443:BE443),(Input!$H$171*(1+rvanilla)^0.5)/A29stdlife))</f>
        <v>0</v>
      </c>
      <c r="BG443" s="164">
        <f>IF(A29stdlife="n/a","n/a",IF(BG$3&gt;(A29stdlife+$E443),(Input!$H$171*(1+rvanilla)^0.5)-SUM($H443:BF443),(Input!$H$171*(1+rvanilla)^0.5)/A29stdlife))</f>
        <v>0</v>
      </c>
      <c r="BH443" s="164">
        <f>IF(A29stdlife="n/a","n/a",IF(BH$3&gt;(A29stdlife+$E443),(Input!$H$171*(1+rvanilla)^0.5)-SUM($H443:BG443),(Input!$H$171*(1+rvanilla)^0.5)/A29stdlife))</f>
        <v>0</v>
      </c>
      <c r="BI443" s="164">
        <f>IF(A29stdlife="n/a","n/a",IF(BI$3&gt;(A29stdlife+$E443),(Input!$H$171*(1+rvanilla)^0.5)-SUM($H443:BH443),(Input!$H$171*(1+rvanilla)^0.5)/A29stdlife))</f>
        <v>0</v>
      </c>
      <c r="BJ443" s="18"/>
      <c r="BK443" s="18"/>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s="5" customFormat="1" hidden="1" outlineLevel="2">
      <c r="A444" s="18"/>
      <c r="B444" s="18"/>
      <c r="C444" s="36"/>
      <c r="D444" s="479"/>
      <c r="E444" s="283">
        <v>3</v>
      </c>
      <c r="F444" s="38"/>
      <c r="G444" s="391"/>
      <c r="H444" s="308"/>
      <c r="I444" s="307"/>
      <c r="J444" s="164">
        <f>IF(A29stdlife="n/a","n/a",IF(J$3&gt;(A29stdlife+$E444),(Input!$I$171*(1+rvanilla)^0.5)-SUM($I444:I444),(Input!$I$171*(1+rvanilla)^0.5)/A29stdlife))</f>
        <v>0</v>
      </c>
      <c r="K444" s="164">
        <f>IF(A29stdlife="n/a","n/a",IF(K$3&gt;(A29stdlife+$E444),(Input!$I$171*(1+rvanilla)^0.5)-SUM($I444:J444),(Input!$I$171*(1+rvanilla)^0.5)/A29stdlife))</f>
        <v>0</v>
      </c>
      <c r="L444" s="164">
        <f>IF(A29stdlife="n/a","n/a",IF(L$3&gt;(A29stdlife+$E444),(Input!$I$171*(1+rvanilla)^0.5)-SUM($I444:K444),(Input!$I$171*(1+rvanilla)^0.5)/A29stdlife))</f>
        <v>0</v>
      </c>
      <c r="M444" s="164">
        <f>IF(A29stdlife="n/a","n/a",IF(M$3&gt;(A29stdlife+$E444),(Input!$I$171*(1+rvanilla)^0.5)-SUM($I444:L444),(Input!$I$171*(1+rvanilla)^0.5)/A29stdlife))</f>
        <v>0</v>
      </c>
      <c r="N444" s="164">
        <f>IF(A29stdlife="n/a","n/a",IF(N$3&gt;(A29stdlife+$E444),(Input!$I$171*(1+rvanilla)^0.5)-SUM($I444:M444),(Input!$I$171*(1+rvanilla)^0.5)/A29stdlife))</f>
        <v>0</v>
      </c>
      <c r="O444" s="164">
        <f>IF(A29stdlife="n/a","n/a",IF(O$3&gt;(A29stdlife+$E444),(Input!$I$171*(1+rvanilla)^0.5)-SUM($I444:N444),(Input!$I$171*(1+rvanilla)^0.5)/A29stdlife))</f>
        <v>0</v>
      </c>
      <c r="P444" s="164">
        <f>IF(A29stdlife="n/a","n/a",IF(P$3&gt;(A29stdlife+$E444),(Input!$I$171*(1+rvanilla)^0.5)-SUM($I444:O444),(Input!$I$171*(1+rvanilla)^0.5)/A29stdlife))</f>
        <v>0</v>
      </c>
      <c r="Q444" s="164">
        <f>IF(A29stdlife="n/a","n/a",IF(Q$3&gt;(A29stdlife+$E444),(Input!$I$171*(1+rvanilla)^0.5)-SUM($I444:P444),(Input!$I$171*(1+rvanilla)^0.5)/A29stdlife))</f>
        <v>0</v>
      </c>
      <c r="R444" s="164">
        <f>IF(A29stdlife="n/a","n/a",IF(R$3&gt;(A29stdlife+$E444),(Input!$I$171*(1+rvanilla)^0.5)-SUM($I444:Q444),(Input!$I$171*(1+rvanilla)^0.5)/A29stdlife))</f>
        <v>0</v>
      </c>
      <c r="S444" s="164">
        <f>IF(A29stdlife="n/a","n/a",IF(S$3&gt;(A29stdlife+$E444),(Input!$I$171*(1+rvanilla)^0.5)-SUM($I444:R444),(Input!$I$171*(1+rvanilla)^0.5)/A29stdlife))</f>
        <v>0</v>
      </c>
      <c r="T444" s="164">
        <f>IF(A29stdlife="n/a","n/a",IF(T$3&gt;(A29stdlife+$E444),(Input!$I$171*(1+rvanilla)^0.5)-SUM($I444:S444),(Input!$I$171*(1+rvanilla)^0.5)/A29stdlife))</f>
        <v>0</v>
      </c>
      <c r="U444" s="164">
        <f>IF(A29stdlife="n/a","n/a",IF(U$3&gt;(A29stdlife+$E444),(Input!$I$171*(1+rvanilla)^0.5)-SUM($I444:T444),(Input!$I$171*(1+rvanilla)^0.5)/A29stdlife))</f>
        <v>0</v>
      </c>
      <c r="V444" s="164">
        <f>IF(A29stdlife="n/a","n/a",IF(V$3&gt;(A29stdlife+$E444),(Input!$I$171*(1+rvanilla)^0.5)-SUM($I444:U444),(Input!$I$171*(1+rvanilla)^0.5)/A29stdlife))</f>
        <v>0</v>
      </c>
      <c r="W444" s="164">
        <f>IF(A29stdlife="n/a","n/a",IF(W$3&gt;(A29stdlife+$E444),(Input!$I$171*(1+rvanilla)^0.5)-SUM($I444:V444),(Input!$I$171*(1+rvanilla)^0.5)/A29stdlife))</f>
        <v>0</v>
      </c>
      <c r="X444" s="164">
        <f>IF(A29stdlife="n/a","n/a",IF(X$3&gt;(A29stdlife+$E444),(Input!$I$171*(1+rvanilla)^0.5)-SUM($I444:W444),(Input!$I$171*(1+rvanilla)^0.5)/A29stdlife))</f>
        <v>0</v>
      </c>
      <c r="Y444" s="164">
        <f>IF(A29stdlife="n/a","n/a",IF(Y$3&gt;(A29stdlife+$E444),(Input!$I$171*(1+rvanilla)^0.5)-SUM($I444:X444),(Input!$I$171*(1+rvanilla)^0.5)/A29stdlife))</f>
        <v>0</v>
      </c>
      <c r="Z444" s="164">
        <f>IF(A29stdlife="n/a","n/a",IF(Z$3&gt;(A29stdlife+$E444),(Input!$I$171*(1+rvanilla)^0.5)-SUM($I444:Y444),(Input!$I$171*(1+rvanilla)^0.5)/A29stdlife))</f>
        <v>0</v>
      </c>
      <c r="AA444" s="164">
        <f>IF(A29stdlife="n/a","n/a",IF(AA$3&gt;(A29stdlife+$E444),(Input!$I$171*(1+rvanilla)^0.5)-SUM($I444:Z444),(Input!$I$171*(1+rvanilla)^0.5)/A29stdlife))</f>
        <v>0</v>
      </c>
      <c r="AB444" s="164">
        <f>IF(A29stdlife="n/a","n/a",IF(AB$3&gt;(A29stdlife+$E444),(Input!$I$171*(1+rvanilla)^0.5)-SUM($I444:AA444),(Input!$I$171*(1+rvanilla)^0.5)/A29stdlife))</f>
        <v>0</v>
      </c>
      <c r="AC444" s="164">
        <f>IF(A29stdlife="n/a","n/a",IF(AC$3&gt;(A29stdlife+$E444),(Input!$I$171*(1+rvanilla)^0.5)-SUM($I444:AB444),(Input!$I$171*(1+rvanilla)^0.5)/A29stdlife))</f>
        <v>0</v>
      </c>
      <c r="AD444" s="164">
        <f>IF(A29stdlife="n/a","n/a",IF(AD$3&gt;(A29stdlife+$E444),(Input!$I$171*(1+rvanilla)^0.5)-SUM($I444:AC444),(Input!$I$171*(1+rvanilla)^0.5)/A29stdlife))</f>
        <v>0</v>
      </c>
      <c r="AE444" s="164">
        <f>IF(A29stdlife="n/a","n/a",IF(AE$3&gt;(A29stdlife+$E444),(Input!$I$171*(1+rvanilla)^0.5)-SUM($I444:AD444),(Input!$I$171*(1+rvanilla)^0.5)/A29stdlife))</f>
        <v>0</v>
      </c>
      <c r="AF444" s="164">
        <f>IF(A29stdlife="n/a","n/a",IF(AF$3&gt;(A29stdlife+$E444),(Input!$I$171*(1+rvanilla)^0.5)-SUM($I444:AE444),(Input!$I$171*(1+rvanilla)^0.5)/A29stdlife))</f>
        <v>0</v>
      </c>
      <c r="AG444" s="164">
        <f>IF(A29stdlife="n/a","n/a",IF(AG$3&gt;(A29stdlife+$E444),(Input!$I$171*(1+rvanilla)^0.5)-SUM($I444:AF444),(Input!$I$171*(1+rvanilla)^0.5)/A29stdlife))</f>
        <v>0</v>
      </c>
      <c r="AH444" s="164">
        <f>IF(A29stdlife="n/a","n/a",IF(AH$3&gt;(A29stdlife+$E444),(Input!$I$171*(1+rvanilla)^0.5)-SUM($I444:AG444),(Input!$I$171*(1+rvanilla)^0.5)/A29stdlife))</f>
        <v>0</v>
      </c>
      <c r="AI444" s="164">
        <f>IF(A29stdlife="n/a","n/a",IF(AI$3&gt;(A29stdlife+$E444),(Input!$I$171*(1+rvanilla)^0.5)-SUM($I444:AH444),(Input!$I$171*(1+rvanilla)^0.5)/A29stdlife))</f>
        <v>0</v>
      </c>
      <c r="AJ444" s="164">
        <f>IF(A29stdlife="n/a","n/a",IF(AJ$3&gt;(A29stdlife+$E444),(Input!$I$171*(1+rvanilla)^0.5)-SUM($I444:AI444),(Input!$I$171*(1+rvanilla)^0.5)/A29stdlife))</f>
        <v>0</v>
      </c>
      <c r="AK444" s="164">
        <f>IF(A29stdlife="n/a","n/a",IF(AK$3&gt;(A29stdlife+$E444),(Input!$I$171*(1+rvanilla)^0.5)-SUM($I444:AJ444),(Input!$I$171*(1+rvanilla)^0.5)/A29stdlife))</f>
        <v>0</v>
      </c>
      <c r="AL444" s="164">
        <f>IF(A29stdlife="n/a","n/a",IF(AL$3&gt;(A29stdlife+$E444),(Input!$I$171*(1+rvanilla)^0.5)-SUM($I444:AK444),(Input!$I$171*(1+rvanilla)^0.5)/A29stdlife))</f>
        <v>0</v>
      </c>
      <c r="AM444" s="164">
        <f>IF(A29stdlife="n/a","n/a",IF(AM$3&gt;(A29stdlife+$E444),(Input!$I$171*(1+rvanilla)^0.5)-SUM($I444:AL444),(Input!$I$171*(1+rvanilla)^0.5)/A29stdlife))</f>
        <v>0</v>
      </c>
      <c r="AN444" s="164">
        <f>IF(A29stdlife="n/a","n/a",IF(AN$3&gt;(A29stdlife+$E444),(Input!$I$171*(1+rvanilla)^0.5)-SUM($I444:AM444),(Input!$I$171*(1+rvanilla)^0.5)/A29stdlife))</f>
        <v>0</v>
      </c>
      <c r="AO444" s="164">
        <f>IF(A29stdlife="n/a","n/a",IF(AO$3&gt;(A29stdlife+$E444),(Input!$I$171*(1+rvanilla)^0.5)-SUM($I444:AN444),(Input!$I$171*(1+rvanilla)^0.5)/A29stdlife))</f>
        <v>0</v>
      </c>
      <c r="AP444" s="164">
        <f>IF(A29stdlife="n/a","n/a",IF(AP$3&gt;(A29stdlife+$E444),(Input!$I$171*(1+rvanilla)^0.5)-SUM($I444:AO444),(Input!$I$171*(1+rvanilla)^0.5)/A29stdlife))</f>
        <v>0</v>
      </c>
      <c r="AQ444" s="164">
        <f>IF(A29stdlife="n/a","n/a",IF(AQ$3&gt;(A29stdlife+$E444),(Input!$I$171*(1+rvanilla)^0.5)-SUM($I444:AP444),(Input!$I$171*(1+rvanilla)^0.5)/A29stdlife))</f>
        <v>0</v>
      </c>
      <c r="AR444" s="164">
        <f>IF(A29stdlife="n/a","n/a",IF(AR$3&gt;(A29stdlife+$E444),(Input!$I$171*(1+rvanilla)^0.5)-SUM($I444:AQ444),(Input!$I$171*(1+rvanilla)^0.5)/A29stdlife))</f>
        <v>0</v>
      </c>
      <c r="AS444" s="164">
        <f>IF(A29stdlife="n/a","n/a",IF(AS$3&gt;(A29stdlife+$E444),(Input!$I$171*(1+rvanilla)^0.5)-SUM($I444:AR444),(Input!$I$171*(1+rvanilla)^0.5)/A29stdlife))</f>
        <v>0</v>
      </c>
      <c r="AT444" s="164">
        <f>IF(A29stdlife="n/a","n/a",IF(AT$3&gt;(A29stdlife+$E444),(Input!$I$171*(1+rvanilla)^0.5)-SUM($I444:AS444),(Input!$I$171*(1+rvanilla)^0.5)/A29stdlife))</f>
        <v>0</v>
      </c>
      <c r="AU444" s="164">
        <f>IF(A29stdlife="n/a","n/a",IF(AU$3&gt;(A29stdlife+$E444),(Input!$I$171*(1+rvanilla)^0.5)-SUM($I444:AT444),(Input!$I$171*(1+rvanilla)^0.5)/A29stdlife))</f>
        <v>0</v>
      </c>
      <c r="AV444" s="164">
        <f>IF(A29stdlife="n/a","n/a",IF(AV$3&gt;(A29stdlife+$E444),(Input!$I$171*(1+rvanilla)^0.5)-SUM($I444:AU444),(Input!$I$171*(1+rvanilla)^0.5)/A29stdlife))</f>
        <v>0</v>
      </c>
      <c r="AW444" s="164">
        <f>IF(A29stdlife="n/a","n/a",IF(AW$3&gt;(A29stdlife+$E444),(Input!$I$171*(1+rvanilla)^0.5)-SUM($I444:AV444),(Input!$I$171*(1+rvanilla)^0.5)/A29stdlife))</f>
        <v>0</v>
      </c>
      <c r="AX444" s="164">
        <f>IF(A29stdlife="n/a","n/a",IF(AX$3&gt;(A29stdlife+$E444),(Input!$I$171*(1+rvanilla)^0.5)-SUM($I444:AW444),(Input!$I$171*(1+rvanilla)^0.5)/A29stdlife))</f>
        <v>0</v>
      </c>
      <c r="AY444" s="164">
        <f>IF(A29stdlife="n/a","n/a",IF(AY$3&gt;(A29stdlife+$E444),(Input!$I$171*(1+rvanilla)^0.5)-SUM($I444:AX444),(Input!$I$171*(1+rvanilla)^0.5)/A29stdlife))</f>
        <v>0</v>
      </c>
      <c r="AZ444" s="164">
        <f>IF(A29stdlife="n/a","n/a",IF(AZ$3&gt;(A29stdlife+$E444),(Input!$I$171*(1+rvanilla)^0.5)-SUM($I444:AY444),(Input!$I$171*(1+rvanilla)^0.5)/A29stdlife))</f>
        <v>0</v>
      </c>
      <c r="BA444" s="164">
        <f>IF(A29stdlife="n/a","n/a",IF(BA$3&gt;(A29stdlife+$E444),(Input!$I$171*(1+rvanilla)^0.5)-SUM($I444:AZ444),(Input!$I$171*(1+rvanilla)^0.5)/A29stdlife))</f>
        <v>0</v>
      </c>
      <c r="BB444" s="164">
        <f>IF(A29stdlife="n/a","n/a",IF(BB$3&gt;(A29stdlife+$E444),(Input!$I$171*(1+rvanilla)^0.5)-SUM($I444:BA444),(Input!$I$171*(1+rvanilla)^0.5)/A29stdlife))</f>
        <v>0</v>
      </c>
      <c r="BC444" s="164">
        <f>IF(A29stdlife="n/a","n/a",IF(BC$3&gt;(A29stdlife+$E444),(Input!$I$171*(1+rvanilla)^0.5)-SUM($I444:BB444),(Input!$I$171*(1+rvanilla)^0.5)/A29stdlife))</f>
        <v>0</v>
      </c>
      <c r="BD444" s="164">
        <f>IF(A29stdlife="n/a","n/a",IF(BD$3&gt;(A29stdlife+$E444),(Input!$I$171*(1+rvanilla)^0.5)-SUM($I444:BC444),(Input!$I$171*(1+rvanilla)^0.5)/A29stdlife))</f>
        <v>0</v>
      </c>
      <c r="BE444" s="164">
        <f>IF(A29stdlife="n/a","n/a",IF(BE$3&gt;(A29stdlife+$E444),(Input!$I$171*(1+rvanilla)^0.5)-SUM($I444:BD444),(Input!$I$171*(1+rvanilla)^0.5)/A29stdlife))</f>
        <v>0</v>
      </c>
      <c r="BF444" s="164">
        <f>IF(A29stdlife="n/a","n/a",IF(BF$3&gt;(A29stdlife+$E444),(Input!$I$171*(1+rvanilla)^0.5)-SUM($I444:BE444),(Input!$I$171*(1+rvanilla)^0.5)/A29stdlife))</f>
        <v>0</v>
      </c>
      <c r="BG444" s="164">
        <f>IF(A29stdlife="n/a","n/a",IF(BG$3&gt;(A29stdlife+$E444),(Input!$I$171*(1+rvanilla)^0.5)-SUM($I444:BF444),(Input!$I$171*(1+rvanilla)^0.5)/A29stdlife))</f>
        <v>0</v>
      </c>
      <c r="BH444" s="164">
        <f>IF(A29stdlife="n/a","n/a",IF(BH$3&gt;(A29stdlife+$E444),(Input!$I$171*(1+rvanilla)^0.5)-SUM($I444:BG444),(Input!$I$171*(1+rvanilla)^0.5)/A29stdlife))</f>
        <v>0</v>
      </c>
      <c r="BI444" s="164">
        <f>IF(A29stdlife="n/a","n/a",IF(BI$3&gt;(A29stdlife+$E444),(Input!$I$171*(1+rvanilla)^0.5)-SUM($I444:BH444),(Input!$I$171*(1+rvanilla)^0.5)/A29stdlife))</f>
        <v>0</v>
      </c>
      <c r="BJ444" s="18"/>
      <c r="BK444" s="18"/>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s="5" customFormat="1" hidden="1" outlineLevel="2">
      <c r="A445" s="18"/>
      <c r="B445" s="18"/>
      <c r="C445" s="36"/>
      <c r="D445" s="479"/>
      <c r="E445" s="283">
        <v>4</v>
      </c>
      <c r="F445" s="38"/>
      <c r="G445" s="391"/>
      <c r="H445" s="308"/>
      <c r="I445" s="308"/>
      <c r="J445" s="307"/>
      <c r="K445" s="164">
        <f>IF(A29stdlife="n/a","n/a",IF(K$3&gt;(A29stdlife+$E445),(Input!$J$171*(1+rvanilla)^0.5)-SUM($J445:J445),(Input!$J$171*(1+rvanilla)^0.5)/A29stdlife))</f>
        <v>0</v>
      </c>
      <c r="L445" s="164">
        <f>IF(A29stdlife="n/a","n/a",IF(L$3&gt;(A29stdlife+$E445),(Input!$J$171*(1+rvanilla)^0.5)-SUM($J445:K445),(Input!$J$171*(1+rvanilla)^0.5)/A29stdlife))</f>
        <v>0</v>
      </c>
      <c r="M445" s="164">
        <f>IF(A29stdlife="n/a","n/a",IF(M$3&gt;(A29stdlife+$E445),(Input!$J$171*(1+rvanilla)^0.5)-SUM($J445:L445),(Input!$J$171*(1+rvanilla)^0.5)/A29stdlife))</f>
        <v>0</v>
      </c>
      <c r="N445" s="164">
        <f>IF(A29stdlife="n/a","n/a",IF(N$3&gt;(A29stdlife+$E445),(Input!$J$171*(1+rvanilla)^0.5)-SUM($J445:M445),(Input!$J$171*(1+rvanilla)^0.5)/A29stdlife))</f>
        <v>0</v>
      </c>
      <c r="O445" s="164">
        <f>IF(A29stdlife="n/a","n/a",IF(O$3&gt;(A29stdlife+$E445),(Input!$J$171*(1+rvanilla)^0.5)-SUM($J445:N445),(Input!$J$171*(1+rvanilla)^0.5)/A29stdlife))</f>
        <v>0</v>
      </c>
      <c r="P445" s="164">
        <f>IF(A29stdlife="n/a","n/a",IF(P$3&gt;(A29stdlife+$E445),(Input!$J$171*(1+rvanilla)^0.5)-SUM($J445:O445),(Input!$J$171*(1+rvanilla)^0.5)/A29stdlife))</f>
        <v>0</v>
      </c>
      <c r="Q445" s="164">
        <f>IF(A29stdlife="n/a","n/a",IF(Q$3&gt;(A29stdlife+$E445),(Input!$J$171*(1+rvanilla)^0.5)-SUM($J445:P445),(Input!$J$171*(1+rvanilla)^0.5)/A29stdlife))</f>
        <v>0</v>
      </c>
      <c r="R445" s="164">
        <f>IF(A29stdlife="n/a","n/a",IF(R$3&gt;(A29stdlife+$E445),(Input!$J$171*(1+rvanilla)^0.5)-SUM($J445:Q445),(Input!$J$171*(1+rvanilla)^0.5)/A29stdlife))</f>
        <v>0</v>
      </c>
      <c r="S445" s="164">
        <f>IF(A29stdlife="n/a","n/a",IF(S$3&gt;(A29stdlife+$E445),(Input!$J$171*(1+rvanilla)^0.5)-SUM($J445:R445),(Input!$J$171*(1+rvanilla)^0.5)/A29stdlife))</f>
        <v>0</v>
      </c>
      <c r="T445" s="164">
        <f>IF(A29stdlife="n/a","n/a",IF(T$3&gt;(A29stdlife+$E445),(Input!$J$171*(1+rvanilla)^0.5)-SUM($J445:S445),(Input!$J$171*(1+rvanilla)^0.5)/A29stdlife))</f>
        <v>0</v>
      </c>
      <c r="U445" s="164">
        <f>IF(A29stdlife="n/a","n/a",IF(U$3&gt;(A29stdlife+$E445),(Input!$J$171*(1+rvanilla)^0.5)-SUM($J445:T445),(Input!$J$171*(1+rvanilla)^0.5)/A29stdlife))</f>
        <v>0</v>
      </c>
      <c r="V445" s="164">
        <f>IF(A29stdlife="n/a","n/a",IF(V$3&gt;(A29stdlife+$E445),(Input!$J$171*(1+rvanilla)^0.5)-SUM($J445:U445),(Input!$J$171*(1+rvanilla)^0.5)/A29stdlife))</f>
        <v>0</v>
      </c>
      <c r="W445" s="164">
        <f>IF(A29stdlife="n/a","n/a",IF(W$3&gt;(A29stdlife+$E445),(Input!$J$171*(1+rvanilla)^0.5)-SUM($J445:V445),(Input!$J$171*(1+rvanilla)^0.5)/A29stdlife))</f>
        <v>0</v>
      </c>
      <c r="X445" s="164">
        <f>IF(A29stdlife="n/a","n/a",IF(X$3&gt;(A29stdlife+$E445),(Input!$J$171*(1+rvanilla)^0.5)-SUM($J445:W445),(Input!$J$171*(1+rvanilla)^0.5)/A29stdlife))</f>
        <v>0</v>
      </c>
      <c r="Y445" s="164">
        <f>IF(A29stdlife="n/a","n/a",IF(Y$3&gt;(A29stdlife+$E445),(Input!$J$171*(1+rvanilla)^0.5)-SUM($J445:X445),(Input!$J$171*(1+rvanilla)^0.5)/A29stdlife))</f>
        <v>0</v>
      </c>
      <c r="Z445" s="164">
        <f>IF(A29stdlife="n/a","n/a",IF(Z$3&gt;(A29stdlife+$E445),(Input!$J$171*(1+rvanilla)^0.5)-SUM($J445:Y445),(Input!$J$171*(1+rvanilla)^0.5)/A29stdlife))</f>
        <v>0</v>
      </c>
      <c r="AA445" s="164">
        <f>IF(A29stdlife="n/a","n/a",IF(AA$3&gt;(A29stdlife+$E445),(Input!$J$171*(1+rvanilla)^0.5)-SUM($J445:Z445),(Input!$J$171*(1+rvanilla)^0.5)/A29stdlife))</f>
        <v>0</v>
      </c>
      <c r="AB445" s="164">
        <f>IF(A29stdlife="n/a","n/a",IF(AB$3&gt;(A29stdlife+$E445),(Input!$J$171*(1+rvanilla)^0.5)-SUM($J445:AA445),(Input!$J$171*(1+rvanilla)^0.5)/A29stdlife))</f>
        <v>0</v>
      </c>
      <c r="AC445" s="164">
        <f>IF(A29stdlife="n/a","n/a",IF(AC$3&gt;(A29stdlife+$E445),(Input!$J$171*(1+rvanilla)^0.5)-SUM($J445:AB445),(Input!$J$171*(1+rvanilla)^0.5)/A29stdlife))</f>
        <v>0</v>
      </c>
      <c r="AD445" s="164">
        <f>IF(A29stdlife="n/a","n/a",IF(AD$3&gt;(A29stdlife+$E445),(Input!$J$171*(1+rvanilla)^0.5)-SUM($J445:AC445),(Input!$J$171*(1+rvanilla)^0.5)/A29stdlife))</f>
        <v>0</v>
      </c>
      <c r="AE445" s="164">
        <f>IF(A29stdlife="n/a","n/a",IF(AE$3&gt;(A29stdlife+$E445),(Input!$J$171*(1+rvanilla)^0.5)-SUM($J445:AD445),(Input!$J$171*(1+rvanilla)^0.5)/A29stdlife))</f>
        <v>0</v>
      </c>
      <c r="AF445" s="164">
        <f>IF(A29stdlife="n/a","n/a",IF(AF$3&gt;(A29stdlife+$E445),(Input!$J$171*(1+rvanilla)^0.5)-SUM($J445:AE445),(Input!$J$171*(1+rvanilla)^0.5)/A29stdlife))</f>
        <v>0</v>
      </c>
      <c r="AG445" s="164">
        <f>IF(A29stdlife="n/a","n/a",IF(AG$3&gt;(A29stdlife+$E445),(Input!$J$171*(1+rvanilla)^0.5)-SUM($J445:AF445),(Input!$J$171*(1+rvanilla)^0.5)/A29stdlife))</f>
        <v>0</v>
      </c>
      <c r="AH445" s="164">
        <f>IF(A29stdlife="n/a","n/a",IF(AH$3&gt;(A29stdlife+$E445),(Input!$J$171*(1+rvanilla)^0.5)-SUM($J445:AG445),(Input!$J$171*(1+rvanilla)^0.5)/A29stdlife))</f>
        <v>0</v>
      </c>
      <c r="AI445" s="164">
        <f>IF(A29stdlife="n/a","n/a",IF(AI$3&gt;(A29stdlife+$E445),(Input!$J$171*(1+rvanilla)^0.5)-SUM($J445:AH445),(Input!$J$171*(1+rvanilla)^0.5)/A29stdlife))</f>
        <v>0</v>
      </c>
      <c r="AJ445" s="164">
        <f>IF(A29stdlife="n/a","n/a",IF(AJ$3&gt;(A29stdlife+$E445),(Input!$J$171*(1+rvanilla)^0.5)-SUM($J445:AI445),(Input!$J$171*(1+rvanilla)^0.5)/A29stdlife))</f>
        <v>0</v>
      </c>
      <c r="AK445" s="164">
        <f>IF(A29stdlife="n/a","n/a",IF(AK$3&gt;(A29stdlife+$E445),(Input!$J$171*(1+rvanilla)^0.5)-SUM($J445:AJ445),(Input!$J$171*(1+rvanilla)^0.5)/A29stdlife))</f>
        <v>0</v>
      </c>
      <c r="AL445" s="164">
        <f>IF(A29stdlife="n/a","n/a",IF(AL$3&gt;(A29stdlife+$E445),(Input!$J$171*(1+rvanilla)^0.5)-SUM($J445:AK445),(Input!$J$171*(1+rvanilla)^0.5)/A29stdlife))</f>
        <v>0</v>
      </c>
      <c r="AM445" s="164">
        <f>IF(A29stdlife="n/a","n/a",IF(AM$3&gt;(A29stdlife+$E445),(Input!$J$171*(1+rvanilla)^0.5)-SUM($J445:AL445),(Input!$J$171*(1+rvanilla)^0.5)/A29stdlife))</f>
        <v>0</v>
      </c>
      <c r="AN445" s="164">
        <f>IF(A29stdlife="n/a","n/a",IF(AN$3&gt;(A29stdlife+$E445),(Input!$J$171*(1+rvanilla)^0.5)-SUM($J445:AM445),(Input!$J$171*(1+rvanilla)^0.5)/A29stdlife))</f>
        <v>0</v>
      </c>
      <c r="AO445" s="164">
        <f>IF(A29stdlife="n/a","n/a",IF(AO$3&gt;(A29stdlife+$E445),(Input!$J$171*(1+rvanilla)^0.5)-SUM($J445:AN445),(Input!$J$171*(1+rvanilla)^0.5)/A29stdlife))</f>
        <v>0</v>
      </c>
      <c r="AP445" s="164">
        <f>IF(A29stdlife="n/a","n/a",IF(AP$3&gt;(A29stdlife+$E445),(Input!$J$171*(1+rvanilla)^0.5)-SUM($J445:AO445),(Input!$J$171*(1+rvanilla)^0.5)/A29stdlife))</f>
        <v>0</v>
      </c>
      <c r="AQ445" s="164">
        <f>IF(A29stdlife="n/a","n/a",IF(AQ$3&gt;(A29stdlife+$E445),(Input!$J$171*(1+rvanilla)^0.5)-SUM($J445:AP445),(Input!$J$171*(1+rvanilla)^0.5)/A29stdlife))</f>
        <v>0</v>
      </c>
      <c r="AR445" s="164">
        <f>IF(A29stdlife="n/a","n/a",IF(AR$3&gt;(A29stdlife+$E445),(Input!$J$171*(1+rvanilla)^0.5)-SUM($J445:AQ445),(Input!$J$171*(1+rvanilla)^0.5)/A29stdlife))</f>
        <v>0</v>
      </c>
      <c r="AS445" s="164">
        <f>IF(A29stdlife="n/a","n/a",IF(AS$3&gt;(A29stdlife+$E445),(Input!$J$171*(1+rvanilla)^0.5)-SUM($J445:AR445),(Input!$J$171*(1+rvanilla)^0.5)/A29stdlife))</f>
        <v>0</v>
      </c>
      <c r="AT445" s="164">
        <f>IF(A29stdlife="n/a","n/a",IF(AT$3&gt;(A29stdlife+$E445),(Input!$J$171*(1+rvanilla)^0.5)-SUM($J445:AS445),(Input!$J$171*(1+rvanilla)^0.5)/A29stdlife))</f>
        <v>0</v>
      </c>
      <c r="AU445" s="164">
        <f>IF(A29stdlife="n/a","n/a",IF(AU$3&gt;(A29stdlife+$E445),(Input!$J$171*(1+rvanilla)^0.5)-SUM($J445:AT445),(Input!$J$171*(1+rvanilla)^0.5)/A29stdlife))</f>
        <v>0</v>
      </c>
      <c r="AV445" s="164">
        <f>IF(A29stdlife="n/a","n/a",IF(AV$3&gt;(A29stdlife+$E445),(Input!$J$171*(1+rvanilla)^0.5)-SUM($J445:AU445),(Input!$J$171*(1+rvanilla)^0.5)/A29stdlife))</f>
        <v>0</v>
      </c>
      <c r="AW445" s="164">
        <f>IF(A29stdlife="n/a","n/a",IF(AW$3&gt;(A29stdlife+$E445),(Input!$J$171*(1+rvanilla)^0.5)-SUM($J445:AV445),(Input!$J$171*(1+rvanilla)^0.5)/A29stdlife))</f>
        <v>0</v>
      </c>
      <c r="AX445" s="164">
        <f>IF(A29stdlife="n/a","n/a",IF(AX$3&gt;(A29stdlife+$E445),(Input!$J$171*(1+rvanilla)^0.5)-SUM($J445:AW445),(Input!$J$171*(1+rvanilla)^0.5)/A29stdlife))</f>
        <v>0</v>
      </c>
      <c r="AY445" s="164">
        <f>IF(A29stdlife="n/a","n/a",IF(AY$3&gt;(A29stdlife+$E445),(Input!$J$171*(1+rvanilla)^0.5)-SUM($J445:AX445),(Input!$J$171*(1+rvanilla)^0.5)/A29stdlife))</f>
        <v>0</v>
      </c>
      <c r="AZ445" s="164">
        <f>IF(A29stdlife="n/a","n/a",IF(AZ$3&gt;(A29stdlife+$E445),(Input!$J$171*(1+rvanilla)^0.5)-SUM($J445:AY445),(Input!$J$171*(1+rvanilla)^0.5)/A29stdlife))</f>
        <v>0</v>
      </c>
      <c r="BA445" s="164">
        <f>IF(A29stdlife="n/a","n/a",IF(BA$3&gt;(A29stdlife+$E445),(Input!$J$171*(1+rvanilla)^0.5)-SUM($J445:AZ445),(Input!$J$171*(1+rvanilla)^0.5)/A29stdlife))</f>
        <v>0</v>
      </c>
      <c r="BB445" s="164">
        <f>IF(A29stdlife="n/a","n/a",IF(BB$3&gt;(A29stdlife+$E445),(Input!$J$171*(1+rvanilla)^0.5)-SUM($J445:BA445),(Input!$J$171*(1+rvanilla)^0.5)/A29stdlife))</f>
        <v>0</v>
      </c>
      <c r="BC445" s="164">
        <f>IF(A29stdlife="n/a","n/a",IF(BC$3&gt;(A29stdlife+$E445),(Input!$J$171*(1+rvanilla)^0.5)-SUM($J445:BB445),(Input!$J$171*(1+rvanilla)^0.5)/A29stdlife))</f>
        <v>0</v>
      </c>
      <c r="BD445" s="164">
        <f>IF(A29stdlife="n/a","n/a",IF(BD$3&gt;(A29stdlife+$E445),(Input!$J$171*(1+rvanilla)^0.5)-SUM($J445:BC445),(Input!$J$171*(1+rvanilla)^0.5)/A29stdlife))</f>
        <v>0</v>
      </c>
      <c r="BE445" s="164">
        <f>IF(A29stdlife="n/a","n/a",IF(BE$3&gt;(A29stdlife+$E445),(Input!$J$171*(1+rvanilla)^0.5)-SUM($J445:BD445),(Input!$J$171*(1+rvanilla)^0.5)/A29stdlife))</f>
        <v>0</v>
      </c>
      <c r="BF445" s="164">
        <f>IF(A29stdlife="n/a","n/a",IF(BF$3&gt;(A29stdlife+$E445),(Input!$J$171*(1+rvanilla)^0.5)-SUM($J445:BE445),(Input!$J$171*(1+rvanilla)^0.5)/A29stdlife))</f>
        <v>0</v>
      </c>
      <c r="BG445" s="164">
        <f>IF(A29stdlife="n/a","n/a",IF(BG$3&gt;(A29stdlife+$E445),(Input!$J$171*(1+rvanilla)^0.5)-SUM($J445:BF445),(Input!$J$171*(1+rvanilla)^0.5)/A29stdlife))</f>
        <v>0</v>
      </c>
      <c r="BH445" s="164">
        <f>IF(A29stdlife="n/a","n/a",IF(BH$3&gt;(A29stdlife+$E445),(Input!$J$171*(1+rvanilla)^0.5)-SUM($J445:BG445),(Input!$J$171*(1+rvanilla)^0.5)/A29stdlife))</f>
        <v>0</v>
      </c>
      <c r="BI445" s="164">
        <f>IF(A29stdlife="n/a","n/a",IF(BI$3&gt;(A29stdlife+$E445),(Input!$J$171*(1+rvanilla)^0.5)-SUM($J445:BH445),(Input!$J$171*(1+rvanilla)^0.5)/A29stdlife))</f>
        <v>0</v>
      </c>
      <c r="BJ445" s="18"/>
      <c r="BK445" s="18"/>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s="5" customFormat="1" hidden="1" outlineLevel="2">
      <c r="A446" s="18"/>
      <c r="B446" s="18"/>
      <c r="C446" s="36"/>
      <c r="D446" s="479"/>
      <c r="E446" s="283">
        <v>5</v>
      </c>
      <c r="F446" s="38"/>
      <c r="G446" s="391"/>
      <c r="H446" s="308"/>
      <c r="I446" s="308"/>
      <c r="J446" s="308"/>
      <c r="K446" s="307"/>
      <c r="L446" s="164">
        <f>IF(A29stdlife="n/a","n/a",IF(L$3&gt;(A29stdlife+$E446),(Input!$K$171*(1+rvanilla)^0.5)-SUM($K446:K446),(Input!$K$171*(1+rvanilla)^0.5)/A29stdlife))</f>
        <v>0</v>
      </c>
      <c r="M446" s="164">
        <f>IF(A29stdlife="n/a","n/a",IF(M$3&gt;(A29stdlife+$E446),(Input!$K$171*(1+rvanilla)^0.5)-SUM($K446:L446),(Input!$K$171*(1+rvanilla)^0.5)/A29stdlife))</f>
        <v>0</v>
      </c>
      <c r="N446" s="164">
        <f>IF(A29stdlife="n/a","n/a",IF(N$3&gt;(A29stdlife+$E446),(Input!$K$171*(1+rvanilla)^0.5)-SUM($K446:M446),(Input!$K$171*(1+rvanilla)^0.5)/A29stdlife))</f>
        <v>0</v>
      </c>
      <c r="O446" s="164">
        <f>IF(A29stdlife="n/a","n/a",IF(O$3&gt;(A29stdlife+$E446),(Input!$K$171*(1+rvanilla)^0.5)-SUM($K446:N446),(Input!$K$171*(1+rvanilla)^0.5)/A29stdlife))</f>
        <v>0</v>
      </c>
      <c r="P446" s="164">
        <f>IF(A29stdlife="n/a","n/a",IF(P$3&gt;(A29stdlife+$E446),(Input!$K$171*(1+rvanilla)^0.5)-SUM($K446:O446),(Input!$K$171*(1+rvanilla)^0.5)/A29stdlife))</f>
        <v>0</v>
      </c>
      <c r="Q446" s="164">
        <f>IF(A29stdlife="n/a","n/a",IF(Q$3&gt;(A29stdlife+$E446),(Input!$K$171*(1+rvanilla)^0.5)-SUM($K446:P446),(Input!$K$171*(1+rvanilla)^0.5)/A29stdlife))</f>
        <v>0</v>
      </c>
      <c r="R446" s="164">
        <f>IF(A29stdlife="n/a","n/a",IF(R$3&gt;(A29stdlife+$E446),(Input!$K$171*(1+rvanilla)^0.5)-SUM($K446:Q446),(Input!$K$171*(1+rvanilla)^0.5)/A29stdlife))</f>
        <v>0</v>
      </c>
      <c r="S446" s="164">
        <f>IF(A29stdlife="n/a","n/a",IF(S$3&gt;(A29stdlife+$E446),(Input!$K$171*(1+rvanilla)^0.5)-SUM($K446:R446),(Input!$K$171*(1+rvanilla)^0.5)/A29stdlife))</f>
        <v>0</v>
      </c>
      <c r="T446" s="164">
        <f>IF(A29stdlife="n/a","n/a",IF(T$3&gt;(A29stdlife+$E446),(Input!$K$171*(1+rvanilla)^0.5)-SUM($K446:S446),(Input!$K$171*(1+rvanilla)^0.5)/A29stdlife))</f>
        <v>0</v>
      </c>
      <c r="U446" s="164">
        <f>IF(A29stdlife="n/a","n/a",IF(U$3&gt;(A29stdlife+$E446),(Input!$K$171*(1+rvanilla)^0.5)-SUM($K446:T446),(Input!$K$171*(1+rvanilla)^0.5)/A29stdlife))</f>
        <v>0</v>
      </c>
      <c r="V446" s="164">
        <f>IF(A29stdlife="n/a","n/a",IF(V$3&gt;(A29stdlife+$E446),(Input!$K$171*(1+rvanilla)^0.5)-SUM($K446:U446),(Input!$K$171*(1+rvanilla)^0.5)/A29stdlife))</f>
        <v>0</v>
      </c>
      <c r="W446" s="164">
        <f>IF(A29stdlife="n/a","n/a",IF(W$3&gt;(A29stdlife+$E446),(Input!$K$171*(1+rvanilla)^0.5)-SUM($K446:V446),(Input!$K$171*(1+rvanilla)^0.5)/A29stdlife))</f>
        <v>0</v>
      </c>
      <c r="X446" s="164">
        <f>IF(A29stdlife="n/a","n/a",IF(X$3&gt;(A29stdlife+$E446),(Input!$K$171*(1+rvanilla)^0.5)-SUM($K446:W446),(Input!$K$171*(1+rvanilla)^0.5)/A29stdlife))</f>
        <v>0</v>
      </c>
      <c r="Y446" s="164">
        <f>IF(A29stdlife="n/a","n/a",IF(Y$3&gt;(A29stdlife+$E446),(Input!$K$171*(1+rvanilla)^0.5)-SUM($K446:X446),(Input!$K$171*(1+rvanilla)^0.5)/A29stdlife))</f>
        <v>0</v>
      </c>
      <c r="Z446" s="164">
        <f>IF(A29stdlife="n/a","n/a",IF(Z$3&gt;(A29stdlife+$E446),(Input!$K$171*(1+rvanilla)^0.5)-SUM($K446:Y446),(Input!$K$171*(1+rvanilla)^0.5)/A29stdlife))</f>
        <v>0</v>
      </c>
      <c r="AA446" s="164">
        <f>IF(A29stdlife="n/a","n/a",IF(AA$3&gt;(A29stdlife+$E446),(Input!$K$171*(1+rvanilla)^0.5)-SUM($K446:Z446),(Input!$K$171*(1+rvanilla)^0.5)/A29stdlife))</f>
        <v>0</v>
      </c>
      <c r="AB446" s="164">
        <f>IF(A29stdlife="n/a","n/a",IF(AB$3&gt;(A29stdlife+$E446),(Input!$K$171*(1+rvanilla)^0.5)-SUM($K446:AA446),(Input!$K$171*(1+rvanilla)^0.5)/A29stdlife))</f>
        <v>0</v>
      </c>
      <c r="AC446" s="164">
        <f>IF(A29stdlife="n/a","n/a",IF(AC$3&gt;(A29stdlife+$E446),(Input!$K$171*(1+rvanilla)^0.5)-SUM($K446:AB446),(Input!$K$171*(1+rvanilla)^0.5)/A29stdlife))</f>
        <v>0</v>
      </c>
      <c r="AD446" s="164">
        <f>IF(A29stdlife="n/a","n/a",IF(AD$3&gt;(A29stdlife+$E446),(Input!$K$171*(1+rvanilla)^0.5)-SUM($K446:AC446),(Input!$K$171*(1+rvanilla)^0.5)/A29stdlife))</f>
        <v>0</v>
      </c>
      <c r="AE446" s="164">
        <f>IF(A29stdlife="n/a","n/a",IF(AE$3&gt;(A29stdlife+$E446),(Input!$K$171*(1+rvanilla)^0.5)-SUM($K446:AD446),(Input!$K$171*(1+rvanilla)^0.5)/A29stdlife))</f>
        <v>0</v>
      </c>
      <c r="AF446" s="164">
        <f>IF(A29stdlife="n/a","n/a",IF(AF$3&gt;(A29stdlife+$E446),(Input!$K$171*(1+rvanilla)^0.5)-SUM($K446:AE446),(Input!$K$171*(1+rvanilla)^0.5)/A29stdlife))</f>
        <v>0</v>
      </c>
      <c r="AG446" s="164">
        <f>IF(A29stdlife="n/a","n/a",IF(AG$3&gt;(A29stdlife+$E446),(Input!$K$171*(1+rvanilla)^0.5)-SUM($K446:AF446),(Input!$K$171*(1+rvanilla)^0.5)/A29stdlife))</f>
        <v>0</v>
      </c>
      <c r="AH446" s="164">
        <f>IF(A29stdlife="n/a","n/a",IF(AH$3&gt;(A29stdlife+$E446),(Input!$K$171*(1+rvanilla)^0.5)-SUM($K446:AG446),(Input!$K$171*(1+rvanilla)^0.5)/A29stdlife))</f>
        <v>0</v>
      </c>
      <c r="AI446" s="164">
        <f>IF(A29stdlife="n/a","n/a",IF(AI$3&gt;(A29stdlife+$E446),(Input!$K$171*(1+rvanilla)^0.5)-SUM($K446:AH446),(Input!$K$171*(1+rvanilla)^0.5)/A29stdlife))</f>
        <v>0</v>
      </c>
      <c r="AJ446" s="164">
        <f>IF(A29stdlife="n/a","n/a",IF(AJ$3&gt;(A29stdlife+$E446),(Input!$K$171*(1+rvanilla)^0.5)-SUM($K446:AI446),(Input!$K$171*(1+rvanilla)^0.5)/A29stdlife))</f>
        <v>0</v>
      </c>
      <c r="AK446" s="164">
        <f>IF(A29stdlife="n/a","n/a",IF(AK$3&gt;(A29stdlife+$E446),(Input!$K$171*(1+rvanilla)^0.5)-SUM($K446:AJ446),(Input!$K$171*(1+rvanilla)^0.5)/A29stdlife))</f>
        <v>0</v>
      </c>
      <c r="AL446" s="164">
        <f>IF(A29stdlife="n/a","n/a",IF(AL$3&gt;(A29stdlife+$E446),(Input!$K$171*(1+rvanilla)^0.5)-SUM($K446:AK446),(Input!$K$171*(1+rvanilla)^0.5)/A29stdlife))</f>
        <v>0</v>
      </c>
      <c r="AM446" s="164">
        <f>IF(A29stdlife="n/a","n/a",IF(AM$3&gt;(A29stdlife+$E446),(Input!$K$171*(1+rvanilla)^0.5)-SUM($K446:AL446),(Input!$K$171*(1+rvanilla)^0.5)/A29stdlife))</f>
        <v>0</v>
      </c>
      <c r="AN446" s="164">
        <f>IF(A29stdlife="n/a","n/a",IF(AN$3&gt;(A29stdlife+$E446),(Input!$K$171*(1+rvanilla)^0.5)-SUM($K446:AM446),(Input!$K$171*(1+rvanilla)^0.5)/A29stdlife))</f>
        <v>0</v>
      </c>
      <c r="AO446" s="164">
        <f>IF(A29stdlife="n/a","n/a",IF(AO$3&gt;(A29stdlife+$E446),(Input!$K$171*(1+rvanilla)^0.5)-SUM($K446:AN446),(Input!$K$171*(1+rvanilla)^0.5)/A29stdlife))</f>
        <v>0</v>
      </c>
      <c r="AP446" s="164">
        <f>IF(A29stdlife="n/a","n/a",IF(AP$3&gt;(A29stdlife+$E446),(Input!$K$171*(1+rvanilla)^0.5)-SUM($K446:AO446),(Input!$K$171*(1+rvanilla)^0.5)/A29stdlife))</f>
        <v>0</v>
      </c>
      <c r="AQ446" s="164">
        <f>IF(A29stdlife="n/a","n/a",IF(AQ$3&gt;(A29stdlife+$E446),(Input!$K$171*(1+rvanilla)^0.5)-SUM($K446:AP446),(Input!$K$171*(1+rvanilla)^0.5)/A29stdlife))</f>
        <v>0</v>
      </c>
      <c r="AR446" s="164">
        <f>IF(A29stdlife="n/a","n/a",IF(AR$3&gt;(A29stdlife+$E446),(Input!$K$171*(1+rvanilla)^0.5)-SUM($K446:AQ446),(Input!$K$171*(1+rvanilla)^0.5)/A29stdlife))</f>
        <v>0</v>
      </c>
      <c r="AS446" s="164">
        <f>IF(A29stdlife="n/a","n/a",IF(AS$3&gt;(A29stdlife+$E446),(Input!$K$171*(1+rvanilla)^0.5)-SUM($K446:AR446),(Input!$K$171*(1+rvanilla)^0.5)/A29stdlife))</f>
        <v>0</v>
      </c>
      <c r="AT446" s="164">
        <f>IF(A29stdlife="n/a","n/a",IF(AT$3&gt;(A29stdlife+$E446),(Input!$K$171*(1+rvanilla)^0.5)-SUM($K446:AS446),(Input!$K$171*(1+rvanilla)^0.5)/A29stdlife))</f>
        <v>0</v>
      </c>
      <c r="AU446" s="164">
        <f>IF(A29stdlife="n/a","n/a",IF(AU$3&gt;(A29stdlife+$E446),(Input!$K$171*(1+rvanilla)^0.5)-SUM($K446:AT446),(Input!$K$171*(1+rvanilla)^0.5)/A29stdlife))</f>
        <v>0</v>
      </c>
      <c r="AV446" s="164">
        <f>IF(A29stdlife="n/a","n/a",IF(AV$3&gt;(A29stdlife+$E446),(Input!$K$171*(1+rvanilla)^0.5)-SUM($K446:AU446),(Input!$K$171*(1+rvanilla)^0.5)/A29stdlife))</f>
        <v>0</v>
      </c>
      <c r="AW446" s="164">
        <f>IF(A29stdlife="n/a","n/a",IF(AW$3&gt;(A29stdlife+$E446),(Input!$K$171*(1+rvanilla)^0.5)-SUM($K446:AV446),(Input!$K$171*(1+rvanilla)^0.5)/A29stdlife))</f>
        <v>0</v>
      </c>
      <c r="AX446" s="164">
        <f>IF(A29stdlife="n/a","n/a",IF(AX$3&gt;(A29stdlife+$E446),(Input!$K$171*(1+rvanilla)^0.5)-SUM($K446:AW446),(Input!$K$171*(1+rvanilla)^0.5)/A29stdlife))</f>
        <v>0</v>
      </c>
      <c r="AY446" s="164">
        <f>IF(A29stdlife="n/a","n/a",IF(AY$3&gt;(A29stdlife+$E446),(Input!$K$171*(1+rvanilla)^0.5)-SUM($K446:AX446),(Input!$K$171*(1+rvanilla)^0.5)/A29stdlife))</f>
        <v>0</v>
      </c>
      <c r="AZ446" s="164">
        <f>IF(A29stdlife="n/a","n/a",IF(AZ$3&gt;(A29stdlife+$E446),(Input!$K$171*(1+rvanilla)^0.5)-SUM($K446:AY446),(Input!$K$171*(1+rvanilla)^0.5)/A29stdlife))</f>
        <v>0</v>
      </c>
      <c r="BA446" s="164">
        <f>IF(A29stdlife="n/a","n/a",IF(BA$3&gt;(A29stdlife+$E446),(Input!$K$171*(1+rvanilla)^0.5)-SUM($K446:AZ446),(Input!$K$171*(1+rvanilla)^0.5)/A29stdlife))</f>
        <v>0</v>
      </c>
      <c r="BB446" s="164">
        <f>IF(A29stdlife="n/a","n/a",IF(BB$3&gt;(A29stdlife+$E446),(Input!$K$171*(1+rvanilla)^0.5)-SUM($K446:BA446),(Input!$K$171*(1+rvanilla)^0.5)/A29stdlife))</f>
        <v>0</v>
      </c>
      <c r="BC446" s="164">
        <f>IF(A29stdlife="n/a","n/a",IF(BC$3&gt;(A29stdlife+$E446),(Input!$K$171*(1+rvanilla)^0.5)-SUM($K446:BB446),(Input!$K$171*(1+rvanilla)^0.5)/A29stdlife))</f>
        <v>0</v>
      </c>
      <c r="BD446" s="164">
        <f>IF(A29stdlife="n/a","n/a",IF(BD$3&gt;(A29stdlife+$E446),(Input!$K$171*(1+rvanilla)^0.5)-SUM($K446:BC446),(Input!$K$171*(1+rvanilla)^0.5)/A29stdlife))</f>
        <v>0</v>
      </c>
      <c r="BE446" s="164">
        <f>IF(A29stdlife="n/a","n/a",IF(BE$3&gt;(A29stdlife+$E446),(Input!$K$171*(1+rvanilla)^0.5)-SUM($K446:BD446),(Input!$K$171*(1+rvanilla)^0.5)/A29stdlife))</f>
        <v>0</v>
      </c>
      <c r="BF446" s="164">
        <f>IF(A29stdlife="n/a","n/a",IF(BF$3&gt;(A29stdlife+$E446),(Input!$K$171*(1+rvanilla)^0.5)-SUM($K446:BE446),(Input!$K$171*(1+rvanilla)^0.5)/A29stdlife))</f>
        <v>0</v>
      </c>
      <c r="BG446" s="164">
        <f>IF(A29stdlife="n/a","n/a",IF(BG$3&gt;(A29stdlife+$E446),(Input!$K$171*(1+rvanilla)^0.5)-SUM($K446:BF446),(Input!$K$171*(1+rvanilla)^0.5)/A29stdlife))</f>
        <v>0</v>
      </c>
      <c r="BH446" s="164">
        <f>IF(A29stdlife="n/a","n/a",IF(BH$3&gt;(A29stdlife+$E446),(Input!$K$171*(1+rvanilla)^0.5)-SUM($K446:BG446),(Input!$K$171*(1+rvanilla)^0.5)/A29stdlife))</f>
        <v>0</v>
      </c>
      <c r="BI446" s="164">
        <f>IF(A29stdlife="n/a","n/a",IF(BI$3&gt;(A29stdlife+$E446),(Input!$K$171*(1+rvanilla)^0.5)-SUM($K446:BH446),(Input!$K$171*(1+rvanilla)^0.5)/A29stdlife))</f>
        <v>0</v>
      </c>
      <c r="BJ446" s="18"/>
      <c r="BK446" s="18"/>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s="5" customFormat="1" hidden="1" outlineLevel="2">
      <c r="A447" s="18"/>
      <c r="B447" s="18"/>
      <c r="C447" s="36"/>
      <c r="D447" s="479"/>
      <c r="E447" s="283">
        <v>6</v>
      </c>
      <c r="F447" s="38"/>
      <c r="G447" s="391"/>
      <c r="H447" s="308"/>
      <c r="I447" s="308"/>
      <c r="J447" s="308"/>
      <c r="K447" s="308"/>
      <c r="L447" s="307"/>
      <c r="M447" s="164">
        <f>IF(A29stdlife="n/a","n/a",IF(M$3&gt;(A29stdlife+$E447),(Input!$L$171*(1+rvanilla)^0.5)-SUM($L447:L447),(Input!$L$171*(1+rvanilla)^0.5)/A29stdlife))</f>
        <v>0</v>
      </c>
      <c r="N447" s="164">
        <f>IF(A29stdlife="n/a","n/a",IF(N$3&gt;(A29stdlife+$E447),(Input!$L$171*(1+rvanilla)^0.5)-SUM($L447:M447),(Input!$L$171*(1+rvanilla)^0.5)/A29stdlife))</f>
        <v>0</v>
      </c>
      <c r="O447" s="164">
        <f>IF(A29stdlife="n/a","n/a",IF(O$3&gt;(A29stdlife+$E447),(Input!$L$171*(1+rvanilla)^0.5)-SUM($L447:N447),(Input!$L$171*(1+rvanilla)^0.5)/A29stdlife))</f>
        <v>0</v>
      </c>
      <c r="P447" s="164">
        <f>IF(A29stdlife="n/a","n/a",IF(P$3&gt;(A29stdlife+$E447),(Input!$L$171*(1+rvanilla)^0.5)-SUM($L447:O447),(Input!$L$171*(1+rvanilla)^0.5)/A29stdlife))</f>
        <v>0</v>
      </c>
      <c r="Q447" s="164">
        <f>IF(A29stdlife="n/a","n/a",IF(Q$3&gt;(A29stdlife+$E447),(Input!$L$171*(1+rvanilla)^0.5)-SUM($L447:P447),(Input!$L$171*(1+rvanilla)^0.5)/A29stdlife))</f>
        <v>0</v>
      </c>
      <c r="R447" s="164">
        <f>IF(A29stdlife="n/a","n/a",IF(R$3&gt;(A29stdlife+$E447),(Input!$L$171*(1+rvanilla)^0.5)-SUM($L447:Q447),(Input!$L$171*(1+rvanilla)^0.5)/A29stdlife))</f>
        <v>0</v>
      </c>
      <c r="S447" s="164">
        <f>IF(A29stdlife="n/a","n/a",IF(S$3&gt;(A29stdlife+$E447),(Input!$L$171*(1+rvanilla)^0.5)-SUM($L447:R447),(Input!$L$171*(1+rvanilla)^0.5)/A29stdlife))</f>
        <v>0</v>
      </c>
      <c r="T447" s="164">
        <f>IF(A29stdlife="n/a","n/a",IF(T$3&gt;(A29stdlife+$E447),(Input!$L$171*(1+rvanilla)^0.5)-SUM($L447:S447),(Input!$L$171*(1+rvanilla)^0.5)/A29stdlife))</f>
        <v>0</v>
      </c>
      <c r="U447" s="164">
        <f>IF(A29stdlife="n/a","n/a",IF(U$3&gt;(A29stdlife+$E447),(Input!$L$171*(1+rvanilla)^0.5)-SUM($L447:T447),(Input!$L$171*(1+rvanilla)^0.5)/A29stdlife))</f>
        <v>0</v>
      </c>
      <c r="V447" s="164">
        <f>IF(A29stdlife="n/a","n/a",IF(V$3&gt;(A29stdlife+$E447),(Input!$L$171*(1+rvanilla)^0.5)-SUM($L447:U447),(Input!$L$171*(1+rvanilla)^0.5)/A29stdlife))</f>
        <v>0</v>
      </c>
      <c r="W447" s="164">
        <f>IF(A29stdlife="n/a","n/a",IF(W$3&gt;(A29stdlife+$E447),(Input!$L$171*(1+rvanilla)^0.5)-SUM($L447:V447),(Input!$L$171*(1+rvanilla)^0.5)/A29stdlife))</f>
        <v>0</v>
      </c>
      <c r="X447" s="164">
        <f>IF(A29stdlife="n/a","n/a",IF(X$3&gt;(A29stdlife+$E447),(Input!$L$171*(1+rvanilla)^0.5)-SUM($L447:W447),(Input!$L$171*(1+rvanilla)^0.5)/A29stdlife))</f>
        <v>0</v>
      </c>
      <c r="Y447" s="164">
        <f>IF(A29stdlife="n/a","n/a",IF(Y$3&gt;(A29stdlife+$E447),(Input!$L$171*(1+rvanilla)^0.5)-SUM($L447:X447),(Input!$L$171*(1+rvanilla)^0.5)/A29stdlife))</f>
        <v>0</v>
      </c>
      <c r="Z447" s="164">
        <f>IF(A29stdlife="n/a","n/a",IF(Z$3&gt;(A29stdlife+$E447),(Input!$L$171*(1+rvanilla)^0.5)-SUM($L447:Y447),(Input!$L$171*(1+rvanilla)^0.5)/A29stdlife))</f>
        <v>0</v>
      </c>
      <c r="AA447" s="164">
        <f>IF(A29stdlife="n/a","n/a",IF(AA$3&gt;(A29stdlife+$E447),(Input!$L$171*(1+rvanilla)^0.5)-SUM($L447:Z447),(Input!$L$171*(1+rvanilla)^0.5)/A29stdlife))</f>
        <v>0</v>
      </c>
      <c r="AB447" s="164">
        <f>IF(A29stdlife="n/a","n/a",IF(AB$3&gt;(A29stdlife+$E447),(Input!$L$171*(1+rvanilla)^0.5)-SUM($L447:AA447),(Input!$L$171*(1+rvanilla)^0.5)/A29stdlife))</f>
        <v>0</v>
      </c>
      <c r="AC447" s="164">
        <f>IF(A29stdlife="n/a","n/a",IF(AC$3&gt;(A29stdlife+$E447),(Input!$L$171*(1+rvanilla)^0.5)-SUM($L447:AB447),(Input!$L$171*(1+rvanilla)^0.5)/A29stdlife))</f>
        <v>0</v>
      </c>
      <c r="AD447" s="164">
        <f>IF(A29stdlife="n/a","n/a",IF(AD$3&gt;(A29stdlife+$E447),(Input!$L$171*(1+rvanilla)^0.5)-SUM($L447:AC447),(Input!$L$171*(1+rvanilla)^0.5)/A29stdlife))</f>
        <v>0</v>
      </c>
      <c r="AE447" s="164">
        <f>IF(A29stdlife="n/a","n/a",IF(AE$3&gt;(A29stdlife+$E447),(Input!$L$171*(1+rvanilla)^0.5)-SUM($L447:AD447),(Input!$L$171*(1+rvanilla)^0.5)/A29stdlife))</f>
        <v>0</v>
      </c>
      <c r="AF447" s="164">
        <f>IF(A29stdlife="n/a","n/a",IF(AF$3&gt;(A29stdlife+$E447),(Input!$L$171*(1+rvanilla)^0.5)-SUM($L447:AE447),(Input!$L$171*(1+rvanilla)^0.5)/A29stdlife))</f>
        <v>0</v>
      </c>
      <c r="AG447" s="164">
        <f>IF(A29stdlife="n/a","n/a",IF(AG$3&gt;(A29stdlife+$E447),(Input!$L$171*(1+rvanilla)^0.5)-SUM($L447:AF447),(Input!$L$171*(1+rvanilla)^0.5)/A29stdlife))</f>
        <v>0</v>
      </c>
      <c r="AH447" s="164">
        <f>IF(A29stdlife="n/a","n/a",IF(AH$3&gt;(A29stdlife+$E447),(Input!$L$171*(1+rvanilla)^0.5)-SUM($L447:AG447),(Input!$L$171*(1+rvanilla)^0.5)/A29stdlife))</f>
        <v>0</v>
      </c>
      <c r="AI447" s="164">
        <f>IF(A29stdlife="n/a","n/a",IF(AI$3&gt;(A29stdlife+$E447),(Input!$L$171*(1+rvanilla)^0.5)-SUM($L447:AH447),(Input!$L$171*(1+rvanilla)^0.5)/A29stdlife))</f>
        <v>0</v>
      </c>
      <c r="AJ447" s="164">
        <f>IF(A29stdlife="n/a","n/a",IF(AJ$3&gt;(A29stdlife+$E447),(Input!$L$171*(1+rvanilla)^0.5)-SUM($L447:AI447),(Input!$L$171*(1+rvanilla)^0.5)/A29stdlife))</f>
        <v>0</v>
      </c>
      <c r="AK447" s="164">
        <f>IF(A29stdlife="n/a","n/a",IF(AK$3&gt;(A29stdlife+$E447),(Input!$L$171*(1+rvanilla)^0.5)-SUM($L447:AJ447),(Input!$L$171*(1+rvanilla)^0.5)/A29stdlife))</f>
        <v>0</v>
      </c>
      <c r="AL447" s="164">
        <f>IF(A29stdlife="n/a","n/a",IF(AL$3&gt;(A29stdlife+$E447),(Input!$L$171*(1+rvanilla)^0.5)-SUM($L447:AK447),(Input!$L$171*(1+rvanilla)^0.5)/A29stdlife))</f>
        <v>0</v>
      </c>
      <c r="AM447" s="164">
        <f>IF(A29stdlife="n/a","n/a",IF(AM$3&gt;(A29stdlife+$E447),(Input!$L$171*(1+rvanilla)^0.5)-SUM($L447:AL447),(Input!$L$171*(1+rvanilla)^0.5)/A29stdlife))</f>
        <v>0</v>
      </c>
      <c r="AN447" s="164">
        <f>IF(A29stdlife="n/a","n/a",IF(AN$3&gt;(A29stdlife+$E447),(Input!$L$171*(1+rvanilla)^0.5)-SUM($L447:AM447),(Input!$L$171*(1+rvanilla)^0.5)/A29stdlife))</f>
        <v>0</v>
      </c>
      <c r="AO447" s="164">
        <f>IF(A29stdlife="n/a","n/a",IF(AO$3&gt;(A29stdlife+$E447),(Input!$L$171*(1+rvanilla)^0.5)-SUM($L447:AN447),(Input!$L$171*(1+rvanilla)^0.5)/A29stdlife))</f>
        <v>0</v>
      </c>
      <c r="AP447" s="164">
        <f>IF(A29stdlife="n/a","n/a",IF(AP$3&gt;(A29stdlife+$E447),(Input!$L$171*(1+rvanilla)^0.5)-SUM($L447:AO447),(Input!$L$171*(1+rvanilla)^0.5)/A29stdlife))</f>
        <v>0</v>
      </c>
      <c r="AQ447" s="164">
        <f>IF(A29stdlife="n/a","n/a",IF(AQ$3&gt;(A29stdlife+$E447),(Input!$L$171*(1+rvanilla)^0.5)-SUM($L447:AP447),(Input!$L$171*(1+rvanilla)^0.5)/A29stdlife))</f>
        <v>0</v>
      </c>
      <c r="AR447" s="164">
        <f>IF(A29stdlife="n/a","n/a",IF(AR$3&gt;(A29stdlife+$E447),(Input!$L$171*(1+rvanilla)^0.5)-SUM($L447:AQ447),(Input!$L$171*(1+rvanilla)^0.5)/A29stdlife))</f>
        <v>0</v>
      </c>
      <c r="AS447" s="164">
        <f>IF(A29stdlife="n/a","n/a",IF(AS$3&gt;(A29stdlife+$E447),(Input!$L$171*(1+rvanilla)^0.5)-SUM($L447:AR447),(Input!$L$171*(1+rvanilla)^0.5)/A29stdlife))</f>
        <v>0</v>
      </c>
      <c r="AT447" s="164">
        <f>IF(A29stdlife="n/a","n/a",IF(AT$3&gt;(A29stdlife+$E447),(Input!$L$171*(1+rvanilla)^0.5)-SUM($L447:AS447),(Input!$L$171*(1+rvanilla)^0.5)/A29stdlife))</f>
        <v>0</v>
      </c>
      <c r="AU447" s="164">
        <f>IF(A29stdlife="n/a","n/a",IF(AU$3&gt;(A29stdlife+$E447),(Input!$L$171*(1+rvanilla)^0.5)-SUM($L447:AT447),(Input!$L$171*(1+rvanilla)^0.5)/A29stdlife))</f>
        <v>0</v>
      </c>
      <c r="AV447" s="164">
        <f>IF(A29stdlife="n/a","n/a",IF(AV$3&gt;(A29stdlife+$E447),(Input!$L$171*(1+rvanilla)^0.5)-SUM($L447:AU447),(Input!$L$171*(1+rvanilla)^0.5)/A29stdlife))</f>
        <v>0</v>
      </c>
      <c r="AW447" s="164">
        <f>IF(A29stdlife="n/a","n/a",IF(AW$3&gt;(A29stdlife+$E447),(Input!$L$171*(1+rvanilla)^0.5)-SUM($L447:AV447),(Input!$L$171*(1+rvanilla)^0.5)/A29stdlife))</f>
        <v>0</v>
      </c>
      <c r="AX447" s="164">
        <f>IF(A29stdlife="n/a","n/a",IF(AX$3&gt;(A29stdlife+$E447),(Input!$L$171*(1+rvanilla)^0.5)-SUM($L447:AW447),(Input!$L$171*(1+rvanilla)^0.5)/A29stdlife))</f>
        <v>0</v>
      </c>
      <c r="AY447" s="164">
        <f>IF(A29stdlife="n/a","n/a",IF(AY$3&gt;(A29stdlife+$E447),(Input!$L$171*(1+rvanilla)^0.5)-SUM($L447:AX447),(Input!$L$171*(1+rvanilla)^0.5)/A29stdlife))</f>
        <v>0</v>
      </c>
      <c r="AZ447" s="164">
        <f>IF(A29stdlife="n/a","n/a",IF(AZ$3&gt;(A29stdlife+$E447),(Input!$L$171*(1+rvanilla)^0.5)-SUM($L447:AY447),(Input!$L$171*(1+rvanilla)^0.5)/A29stdlife))</f>
        <v>0</v>
      </c>
      <c r="BA447" s="164">
        <f>IF(A29stdlife="n/a","n/a",IF(BA$3&gt;(A29stdlife+$E447),(Input!$L$171*(1+rvanilla)^0.5)-SUM($L447:AZ447),(Input!$L$171*(1+rvanilla)^0.5)/A29stdlife))</f>
        <v>0</v>
      </c>
      <c r="BB447" s="164">
        <f>IF(A29stdlife="n/a","n/a",IF(BB$3&gt;(A29stdlife+$E447),(Input!$L$171*(1+rvanilla)^0.5)-SUM($L447:BA447),(Input!$L$171*(1+rvanilla)^0.5)/A29stdlife))</f>
        <v>0</v>
      </c>
      <c r="BC447" s="164">
        <f>IF(A29stdlife="n/a","n/a",IF(BC$3&gt;(A29stdlife+$E447),(Input!$L$171*(1+rvanilla)^0.5)-SUM($L447:BB447),(Input!$L$171*(1+rvanilla)^0.5)/A29stdlife))</f>
        <v>0</v>
      </c>
      <c r="BD447" s="164">
        <f>IF(A29stdlife="n/a","n/a",IF(BD$3&gt;(A29stdlife+$E447),(Input!$L$171*(1+rvanilla)^0.5)-SUM($L447:BC447),(Input!$L$171*(1+rvanilla)^0.5)/A29stdlife))</f>
        <v>0</v>
      </c>
      <c r="BE447" s="164">
        <f>IF(A29stdlife="n/a","n/a",IF(BE$3&gt;(A29stdlife+$E447),(Input!$L$171*(1+rvanilla)^0.5)-SUM($L447:BD447),(Input!$L$171*(1+rvanilla)^0.5)/A29stdlife))</f>
        <v>0</v>
      </c>
      <c r="BF447" s="164">
        <f>IF(A29stdlife="n/a","n/a",IF(BF$3&gt;(A29stdlife+$E447),(Input!$L$171*(1+rvanilla)^0.5)-SUM($L447:BE447),(Input!$L$171*(1+rvanilla)^0.5)/A29stdlife))</f>
        <v>0</v>
      </c>
      <c r="BG447" s="164">
        <f>IF(A29stdlife="n/a","n/a",IF(BG$3&gt;(A29stdlife+$E447),(Input!$L$171*(1+rvanilla)^0.5)-SUM($L447:BF447),(Input!$L$171*(1+rvanilla)^0.5)/A29stdlife))</f>
        <v>0</v>
      </c>
      <c r="BH447" s="164">
        <f>IF(A29stdlife="n/a","n/a",IF(BH$3&gt;(A29stdlife+$E447),(Input!$L$171*(1+rvanilla)^0.5)-SUM($L447:BG447),(Input!$L$171*(1+rvanilla)^0.5)/A29stdlife))</f>
        <v>0</v>
      </c>
      <c r="BI447" s="164">
        <f>IF(A29stdlife="n/a","n/a",IF(BI$3&gt;(A29stdlife+$E447),(Input!$L$171*(1+rvanilla)^0.5)-SUM($L447:BH447),(Input!$L$171*(1+rvanilla)^0.5)/A29stdlife))</f>
        <v>0</v>
      </c>
      <c r="BJ447" s="18"/>
      <c r="BK447" s="18"/>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s="5" customFormat="1" hidden="1" outlineLevel="2">
      <c r="A448" s="18"/>
      <c r="B448" s="18"/>
      <c r="C448" s="36"/>
      <c r="D448" s="479"/>
      <c r="E448" s="283">
        <v>7</v>
      </c>
      <c r="F448" s="38"/>
      <c r="G448" s="391"/>
      <c r="H448" s="308"/>
      <c r="I448" s="308"/>
      <c r="J448" s="308"/>
      <c r="K448" s="308"/>
      <c r="L448" s="308"/>
      <c r="M448" s="307"/>
      <c r="N448" s="164">
        <f>IF(A29stdlife="n/a","n/a",IF(N$3&gt;(A29stdlife+$E448),(Input!$M$171*(1+rvanilla)^0.5)-SUM($M448:M448),(Input!$M$171*(1+rvanilla)^0.5)/A29stdlife))</f>
        <v>0</v>
      </c>
      <c r="O448" s="164">
        <f>IF(A29stdlife="n/a","n/a",IF(O$3&gt;(A29stdlife+$E448),(Input!$M$171*(1+rvanilla)^0.5)-SUM($M448:N448),(Input!$M$171*(1+rvanilla)^0.5)/A29stdlife))</f>
        <v>0</v>
      </c>
      <c r="P448" s="164">
        <f>IF(A29stdlife="n/a","n/a",IF(P$3&gt;(A29stdlife+$E448),(Input!$M$171*(1+rvanilla)^0.5)-SUM($M448:O448),(Input!$M$171*(1+rvanilla)^0.5)/A29stdlife))</f>
        <v>0</v>
      </c>
      <c r="Q448" s="164">
        <f>IF(A29stdlife="n/a","n/a",IF(Q$3&gt;(A29stdlife+$E448),(Input!$M$171*(1+rvanilla)^0.5)-SUM($M448:P448),(Input!$M$171*(1+rvanilla)^0.5)/A29stdlife))</f>
        <v>0</v>
      </c>
      <c r="R448" s="164">
        <f>IF(A29stdlife="n/a","n/a",IF(R$3&gt;(A29stdlife+$E448),(Input!$M$171*(1+rvanilla)^0.5)-SUM($M448:Q448),(Input!$M$171*(1+rvanilla)^0.5)/A29stdlife))</f>
        <v>0</v>
      </c>
      <c r="S448" s="164">
        <f>IF(A29stdlife="n/a","n/a",IF(S$3&gt;(A29stdlife+$E448),(Input!$M$171*(1+rvanilla)^0.5)-SUM($M448:R448),(Input!$M$171*(1+rvanilla)^0.5)/A29stdlife))</f>
        <v>0</v>
      </c>
      <c r="T448" s="164">
        <f>IF(A29stdlife="n/a","n/a",IF(T$3&gt;(A29stdlife+$E448),(Input!$M$171*(1+rvanilla)^0.5)-SUM($M448:S448),(Input!$M$171*(1+rvanilla)^0.5)/A29stdlife))</f>
        <v>0</v>
      </c>
      <c r="U448" s="164">
        <f>IF(A29stdlife="n/a","n/a",IF(U$3&gt;(A29stdlife+$E448),(Input!$M$171*(1+rvanilla)^0.5)-SUM($M448:T448),(Input!$M$171*(1+rvanilla)^0.5)/A29stdlife))</f>
        <v>0</v>
      </c>
      <c r="V448" s="164">
        <f>IF(A29stdlife="n/a","n/a",IF(V$3&gt;(A29stdlife+$E448),(Input!$M$171*(1+rvanilla)^0.5)-SUM($M448:U448),(Input!$M$171*(1+rvanilla)^0.5)/A29stdlife))</f>
        <v>0</v>
      </c>
      <c r="W448" s="164">
        <f>IF(A29stdlife="n/a","n/a",IF(W$3&gt;(A29stdlife+$E448),(Input!$M$171*(1+rvanilla)^0.5)-SUM($M448:V448),(Input!$M$171*(1+rvanilla)^0.5)/A29stdlife))</f>
        <v>0</v>
      </c>
      <c r="X448" s="164">
        <f>IF(A29stdlife="n/a","n/a",IF(X$3&gt;(A29stdlife+$E448),(Input!$M$171*(1+rvanilla)^0.5)-SUM($M448:W448),(Input!$M$171*(1+rvanilla)^0.5)/A29stdlife))</f>
        <v>0</v>
      </c>
      <c r="Y448" s="164">
        <f>IF(A29stdlife="n/a","n/a",IF(Y$3&gt;(A29stdlife+$E448),(Input!$M$171*(1+rvanilla)^0.5)-SUM($M448:X448),(Input!$M$171*(1+rvanilla)^0.5)/A29stdlife))</f>
        <v>0</v>
      </c>
      <c r="Z448" s="164">
        <f>IF(A29stdlife="n/a","n/a",IF(Z$3&gt;(A29stdlife+$E448),(Input!$M$171*(1+rvanilla)^0.5)-SUM($M448:Y448),(Input!$M$171*(1+rvanilla)^0.5)/A29stdlife))</f>
        <v>0</v>
      </c>
      <c r="AA448" s="164">
        <f>IF(A29stdlife="n/a","n/a",IF(AA$3&gt;(A29stdlife+$E448),(Input!$M$171*(1+rvanilla)^0.5)-SUM($M448:Z448),(Input!$M$171*(1+rvanilla)^0.5)/A29stdlife))</f>
        <v>0</v>
      </c>
      <c r="AB448" s="164">
        <f>IF(A29stdlife="n/a","n/a",IF(AB$3&gt;(A29stdlife+$E448),(Input!$M$171*(1+rvanilla)^0.5)-SUM($M448:AA448),(Input!$M$171*(1+rvanilla)^0.5)/A29stdlife))</f>
        <v>0</v>
      </c>
      <c r="AC448" s="164">
        <f>IF(A29stdlife="n/a","n/a",IF(AC$3&gt;(A29stdlife+$E448),(Input!$M$171*(1+rvanilla)^0.5)-SUM($M448:AB448),(Input!$M$171*(1+rvanilla)^0.5)/A29stdlife))</f>
        <v>0</v>
      </c>
      <c r="AD448" s="164">
        <f>IF(A29stdlife="n/a","n/a",IF(AD$3&gt;(A29stdlife+$E448),(Input!$M$171*(1+rvanilla)^0.5)-SUM($M448:AC448),(Input!$M$171*(1+rvanilla)^0.5)/A29stdlife))</f>
        <v>0</v>
      </c>
      <c r="AE448" s="164">
        <f>IF(A29stdlife="n/a","n/a",IF(AE$3&gt;(A29stdlife+$E448),(Input!$M$171*(1+rvanilla)^0.5)-SUM($M448:AD448),(Input!$M$171*(1+rvanilla)^0.5)/A29stdlife))</f>
        <v>0</v>
      </c>
      <c r="AF448" s="164">
        <f>IF(A29stdlife="n/a","n/a",IF(AF$3&gt;(A29stdlife+$E448),(Input!$M$171*(1+rvanilla)^0.5)-SUM($M448:AE448),(Input!$M$171*(1+rvanilla)^0.5)/A29stdlife))</f>
        <v>0</v>
      </c>
      <c r="AG448" s="164">
        <f>IF(A29stdlife="n/a","n/a",IF(AG$3&gt;(A29stdlife+$E448),(Input!$M$171*(1+rvanilla)^0.5)-SUM($M448:AF448),(Input!$M$171*(1+rvanilla)^0.5)/A29stdlife))</f>
        <v>0</v>
      </c>
      <c r="AH448" s="164">
        <f>IF(A29stdlife="n/a","n/a",IF(AH$3&gt;(A29stdlife+$E448),(Input!$M$171*(1+rvanilla)^0.5)-SUM($M448:AG448),(Input!$M$171*(1+rvanilla)^0.5)/A29stdlife))</f>
        <v>0</v>
      </c>
      <c r="AI448" s="164">
        <f>IF(A29stdlife="n/a","n/a",IF(AI$3&gt;(A29stdlife+$E448),(Input!$M$171*(1+rvanilla)^0.5)-SUM($M448:AH448),(Input!$M$171*(1+rvanilla)^0.5)/A29stdlife))</f>
        <v>0</v>
      </c>
      <c r="AJ448" s="164">
        <f>IF(A29stdlife="n/a","n/a",IF(AJ$3&gt;(A29stdlife+$E448),(Input!$M$171*(1+rvanilla)^0.5)-SUM($M448:AI448),(Input!$M$171*(1+rvanilla)^0.5)/A29stdlife))</f>
        <v>0</v>
      </c>
      <c r="AK448" s="164">
        <f>IF(A29stdlife="n/a","n/a",IF(AK$3&gt;(A29stdlife+$E448),(Input!$M$171*(1+rvanilla)^0.5)-SUM($M448:AJ448),(Input!$M$171*(1+rvanilla)^0.5)/A29stdlife))</f>
        <v>0</v>
      </c>
      <c r="AL448" s="164">
        <f>IF(A29stdlife="n/a","n/a",IF(AL$3&gt;(A29stdlife+$E448),(Input!$M$171*(1+rvanilla)^0.5)-SUM($M448:AK448),(Input!$M$171*(1+rvanilla)^0.5)/A29stdlife))</f>
        <v>0</v>
      </c>
      <c r="AM448" s="164">
        <f>IF(A29stdlife="n/a","n/a",IF(AM$3&gt;(A29stdlife+$E448),(Input!$M$171*(1+rvanilla)^0.5)-SUM($M448:AL448),(Input!$M$171*(1+rvanilla)^0.5)/A29stdlife))</f>
        <v>0</v>
      </c>
      <c r="AN448" s="164">
        <f>IF(A29stdlife="n/a","n/a",IF(AN$3&gt;(A29stdlife+$E448),(Input!$M$171*(1+rvanilla)^0.5)-SUM($M448:AM448),(Input!$M$171*(1+rvanilla)^0.5)/A29stdlife))</f>
        <v>0</v>
      </c>
      <c r="AO448" s="164">
        <f>IF(A29stdlife="n/a","n/a",IF(AO$3&gt;(A29stdlife+$E448),(Input!$M$171*(1+rvanilla)^0.5)-SUM($M448:AN448),(Input!$M$171*(1+rvanilla)^0.5)/A29stdlife))</f>
        <v>0</v>
      </c>
      <c r="AP448" s="164">
        <f>IF(A29stdlife="n/a","n/a",IF(AP$3&gt;(A29stdlife+$E448),(Input!$M$171*(1+rvanilla)^0.5)-SUM($M448:AO448),(Input!$M$171*(1+rvanilla)^0.5)/A29stdlife))</f>
        <v>0</v>
      </c>
      <c r="AQ448" s="164">
        <f>IF(A29stdlife="n/a","n/a",IF(AQ$3&gt;(A29stdlife+$E448),(Input!$M$171*(1+rvanilla)^0.5)-SUM($M448:AP448),(Input!$M$171*(1+rvanilla)^0.5)/A29stdlife))</f>
        <v>0</v>
      </c>
      <c r="AR448" s="164">
        <f>IF(A29stdlife="n/a","n/a",IF(AR$3&gt;(A29stdlife+$E448),(Input!$M$171*(1+rvanilla)^0.5)-SUM($M448:AQ448),(Input!$M$171*(1+rvanilla)^0.5)/A29stdlife))</f>
        <v>0</v>
      </c>
      <c r="AS448" s="164">
        <f>IF(A29stdlife="n/a","n/a",IF(AS$3&gt;(A29stdlife+$E448),(Input!$M$171*(1+rvanilla)^0.5)-SUM($M448:AR448),(Input!$M$171*(1+rvanilla)^0.5)/A29stdlife))</f>
        <v>0</v>
      </c>
      <c r="AT448" s="164">
        <f>IF(A29stdlife="n/a","n/a",IF(AT$3&gt;(A29stdlife+$E448),(Input!$M$171*(1+rvanilla)^0.5)-SUM($M448:AS448),(Input!$M$171*(1+rvanilla)^0.5)/A29stdlife))</f>
        <v>0</v>
      </c>
      <c r="AU448" s="164">
        <f>IF(A29stdlife="n/a","n/a",IF(AU$3&gt;(A29stdlife+$E448),(Input!$M$171*(1+rvanilla)^0.5)-SUM($M448:AT448),(Input!$M$171*(1+rvanilla)^0.5)/A29stdlife))</f>
        <v>0</v>
      </c>
      <c r="AV448" s="164">
        <f>IF(A29stdlife="n/a","n/a",IF(AV$3&gt;(A29stdlife+$E448),(Input!$M$171*(1+rvanilla)^0.5)-SUM($M448:AU448),(Input!$M$171*(1+rvanilla)^0.5)/A29stdlife))</f>
        <v>0</v>
      </c>
      <c r="AW448" s="164">
        <f>IF(A29stdlife="n/a","n/a",IF(AW$3&gt;(A29stdlife+$E448),(Input!$M$171*(1+rvanilla)^0.5)-SUM($M448:AV448),(Input!$M$171*(1+rvanilla)^0.5)/A29stdlife))</f>
        <v>0</v>
      </c>
      <c r="AX448" s="164">
        <f>IF(A29stdlife="n/a","n/a",IF(AX$3&gt;(A29stdlife+$E448),(Input!$M$171*(1+rvanilla)^0.5)-SUM($M448:AW448),(Input!$M$171*(1+rvanilla)^0.5)/A29stdlife))</f>
        <v>0</v>
      </c>
      <c r="AY448" s="164">
        <f>IF(A29stdlife="n/a","n/a",IF(AY$3&gt;(A29stdlife+$E448),(Input!$M$171*(1+rvanilla)^0.5)-SUM($M448:AX448),(Input!$M$171*(1+rvanilla)^0.5)/A29stdlife))</f>
        <v>0</v>
      </c>
      <c r="AZ448" s="164">
        <f>IF(A29stdlife="n/a","n/a",IF(AZ$3&gt;(A29stdlife+$E448),(Input!$M$171*(1+rvanilla)^0.5)-SUM($M448:AY448),(Input!$M$171*(1+rvanilla)^0.5)/A29stdlife))</f>
        <v>0</v>
      </c>
      <c r="BA448" s="164">
        <f>IF(A29stdlife="n/a","n/a",IF(BA$3&gt;(A29stdlife+$E448),(Input!$M$171*(1+rvanilla)^0.5)-SUM($M448:AZ448),(Input!$M$171*(1+rvanilla)^0.5)/A29stdlife))</f>
        <v>0</v>
      </c>
      <c r="BB448" s="164">
        <f>IF(A29stdlife="n/a","n/a",IF(BB$3&gt;(A29stdlife+$E448),(Input!$M$171*(1+rvanilla)^0.5)-SUM($M448:BA448),(Input!$M$171*(1+rvanilla)^0.5)/A29stdlife))</f>
        <v>0</v>
      </c>
      <c r="BC448" s="164">
        <f>IF(A29stdlife="n/a","n/a",IF(BC$3&gt;(A29stdlife+$E448),(Input!$M$171*(1+rvanilla)^0.5)-SUM($M448:BB448),(Input!$M$171*(1+rvanilla)^0.5)/A29stdlife))</f>
        <v>0</v>
      </c>
      <c r="BD448" s="164">
        <f>IF(A29stdlife="n/a","n/a",IF(BD$3&gt;(A29stdlife+$E448),(Input!$M$171*(1+rvanilla)^0.5)-SUM($M448:BC448),(Input!$M$171*(1+rvanilla)^0.5)/A29stdlife))</f>
        <v>0</v>
      </c>
      <c r="BE448" s="164">
        <f>IF(A29stdlife="n/a","n/a",IF(BE$3&gt;(A29stdlife+$E448),(Input!$M$171*(1+rvanilla)^0.5)-SUM($M448:BD448),(Input!$M$171*(1+rvanilla)^0.5)/A29stdlife))</f>
        <v>0</v>
      </c>
      <c r="BF448" s="164">
        <f>IF(A29stdlife="n/a","n/a",IF(BF$3&gt;(A29stdlife+$E448),(Input!$M$171*(1+rvanilla)^0.5)-SUM($M448:BE448),(Input!$M$171*(1+rvanilla)^0.5)/A29stdlife))</f>
        <v>0</v>
      </c>
      <c r="BG448" s="164">
        <f>IF(A29stdlife="n/a","n/a",IF(BG$3&gt;(A29stdlife+$E448),(Input!$M$171*(1+rvanilla)^0.5)-SUM($M448:BF448),(Input!$M$171*(1+rvanilla)^0.5)/A29stdlife))</f>
        <v>0</v>
      </c>
      <c r="BH448" s="164">
        <f>IF(A29stdlife="n/a","n/a",IF(BH$3&gt;(A29stdlife+$E448),(Input!$M$171*(1+rvanilla)^0.5)-SUM($M448:BG448),(Input!$M$171*(1+rvanilla)^0.5)/A29stdlife))</f>
        <v>0</v>
      </c>
      <c r="BI448" s="164">
        <f>IF(A29stdlife="n/a","n/a",IF(BI$3&gt;(A29stdlife+$E448),(Input!$M$171*(1+rvanilla)^0.5)-SUM($M448:BH448),(Input!$M$171*(1+rvanilla)^0.5)/A29stdlife))</f>
        <v>0</v>
      </c>
      <c r="BJ448" s="18"/>
      <c r="BK448" s="1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s="5" customFormat="1" hidden="1" outlineLevel="2">
      <c r="A449" s="18"/>
      <c r="B449" s="18"/>
      <c r="C449" s="36"/>
      <c r="D449" s="479"/>
      <c r="E449" s="283">
        <v>8</v>
      </c>
      <c r="F449" s="38"/>
      <c r="G449" s="391"/>
      <c r="H449" s="308"/>
      <c r="I449" s="308"/>
      <c r="J449" s="308"/>
      <c r="K449" s="308"/>
      <c r="L449" s="308"/>
      <c r="M449" s="308"/>
      <c r="N449" s="307"/>
      <c r="O449" s="164">
        <f>IF(A29stdlife="n/a","n/a",IF(O$3&gt;(A29stdlife+$E449),(Input!$N$171*(1+rvanilla)^0.5)-SUM($N449:N449),(Input!$N$171*(1+rvanilla)^0.5)/A29stdlife))</f>
        <v>0</v>
      </c>
      <c r="P449" s="164">
        <f>IF(A29stdlife="n/a","n/a",IF(P$3&gt;(A29stdlife+$E449),(Input!$N$171*(1+rvanilla)^0.5)-SUM($N449:O449),(Input!$N$171*(1+rvanilla)^0.5)/A29stdlife))</f>
        <v>0</v>
      </c>
      <c r="Q449" s="164">
        <f>IF(A29stdlife="n/a","n/a",IF(Q$3&gt;(A29stdlife+$E449),(Input!$N$171*(1+rvanilla)^0.5)-SUM($N449:P449),(Input!$N$171*(1+rvanilla)^0.5)/A29stdlife))</f>
        <v>0</v>
      </c>
      <c r="R449" s="164">
        <f>IF(A29stdlife="n/a","n/a",IF(R$3&gt;(A29stdlife+$E449),(Input!$N$171*(1+rvanilla)^0.5)-SUM($N449:Q449),(Input!$N$171*(1+rvanilla)^0.5)/A29stdlife))</f>
        <v>0</v>
      </c>
      <c r="S449" s="164">
        <f>IF(A29stdlife="n/a","n/a",IF(S$3&gt;(A29stdlife+$E449),(Input!$N$171*(1+rvanilla)^0.5)-SUM($N449:R449),(Input!$N$171*(1+rvanilla)^0.5)/A29stdlife))</f>
        <v>0</v>
      </c>
      <c r="T449" s="164">
        <f>IF(A29stdlife="n/a","n/a",IF(T$3&gt;(A29stdlife+$E449),(Input!$N$171*(1+rvanilla)^0.5)-SUM($N449:S449),(Input!$N$171*(1+rvanilla)^0.5)/A29stdlife))</f>
        <v>0</v>
      </c>
      <c r="U449" s="164">
        <f>IF(A29stdlife="n/a","n/a",IF(U$3&gt;(A29stdlife+$E449),(Input!$N$171*(1+rvanilla)^0.5)-SUM($N449:T449),(Input!$N$171*(1+rvanilla)^0.5)/A29stdlife))</f>
        <v>0</v>
      </c>
      <c r="V449" s="164">
        <f>IF(A29stdlife="n/a","n/a",IF(V$3&gt;(A29stdlife+$E449),(Input!$N$171*(1+rvanilla)^0.5)-SUM($N449:U449),(Input!$N$171*(1+rvanilla)^0.5)/A29stdlife))</f>
        <v>0</v>
      </c>
      <c r="W449" s="164">
        <f>IF(A29stdlife="n/a","n/a",IF(W$3&gt;(A29stdlife+$E449),(Input!$N$171*(1+rvanilla)^0.5)-SUM($N449:V449),(Input!$N$171*(1+rvanilla)^0.5)/A29stdlife))</f>
        <v>0</v>
      </c>
      <c r="X449" s="164">
        <f>IF(A29stdlife="n/a","n/a",IF(X$3&gt;(A29stdlife+$E449),(Input!$N$171*(1+rvanilla)^0.5)-SUM($N449:W449),(Input!$N$171*(1+rvanilla)^0.5)/A29stdlife))</f>
        <v>0</v>
      </c>
      <c r="Y449" s="164">
        <f>IF(A29stdlife="n/a","n/a",IF(Y$3&gt;(A29stdlife+$E449),(Input!$N$171*(1+rvanilla)^0.5)-SUM($N449:X449),(Input!$N$171*(1+rvanilla)^0.5)/A29stdlife))</f>
        <v>0</v>
      </c>
      <c r="Z449" s="164">
        <f>IF(A29stdlife="n/a","n/a",IF(Z$3&gt;(A29stdlife+$E449),(Input!$N$171*(1+rvanilla)^0.5)-SUM($N449:Y449),(Input!$N$171*(1+rvanilla)^0.5)/A29stdlife))</f>
        <v>0</v>
      </c>
      <c r="AA449" s="164">
        <f>IF(A29stdlife="n/a","n/a",IF(AA$3&gt;(A29stdlife+$E449),(Input!$N$171*(1+rvanilla)^0.5)-SUM($N449:Z449),(Input!$N$171*(1+rvanilla)^0.5)/A29stdlife))</f>
        <v>0</v>
      </c>
      <c r="AB449" s="164">
        <f>IF(A29stdlife="n/a","n/a",IF(AB$3&gt;(A29stdlife+$E449),(Input!$N$171*(1+rvanilla)^0.5)-SUM($N449:AA449),(Input!$N$171*(1+rvanilla)^0.5)/A29stdlife))</f>
        <v>0</v>
      </c>
      <c r="AC449" s="164">
        <f>IF(A29stdlife="n/a","n/a",IF(AC$3&gt;(A29stdlife+$E449),(Input!$N$171*(1+rvanilla)^0.5)-SUM($N449:AB449),(Input!$N$171*(1+rvanilla)^0.5)/A29stdlife))</f>
        <v>0</v>
      </c>
      <c r="AD449" s="164">
        <f>IF(A29stdlife="n/a","n/a",IF(AD$3&gt;(A29stdlife+$E449),(Input!$N$171*(1+rvanilla)^0.5)-SUM($N449:AC449),(Input!$N$171*(1+rvanilla)^0.5)/A29stdlife))</f>
        <v>0</v>
      </c>
      <c r="AE449" s="164">
        <f>IF(A29stdlife="n/a","n/a",IF(AE$3&gt;(A29stdlife+$E449),(Input!$N$171*(1+rvanilla)^0.5)-SUM($N449:AD449),(Input!$N$171*(1+rvanilla)^0.5)/A29stdlife))</f>
        <v>0</v>
      </c>
      <c r="AF449" s="164">
        <f>IF(A29stdlife="n/a","n/a",IF(AF$3&gt;(A29stdlife+$E449),(Input!$N$171*(1+rvanilla)^0.5)-SUM($N449:AE449),(Input!$N$171*(1+rvanilla)^0.5)/A29stdlife))</f>
        <v>0</v>
      </c>
      <c r="AG449" s="164">
        <f>IF(A29stdlife="n/a","n/a",IF(AG$3&gt;(A29stdlife+$E449),(Input!$N$171*(1+rvanilla)^0.5)-SUM($N449:AF449),(Input!$N$171*(1+rvanilla)^0.5)/A29stdlife))</f>
        <v>0</v>
      </c>
      <c r="AH449" s="164">
        <f>IF(A29stdlife="n/a","n/a",IF(AH$3&gt;(A29stdlife+$E449),(Input!$N$171*(1+rvanilla)^0.5)-SUM($N449:AG449),(Input!$N$171*(1+rvanilla)^0.5)/A29stdlife))</f>
        <v>0</v>
      </c>
      <c r="AI449" s="164">
        <f>IF(A29stdlife="n/a","n/a",IF(AI$3&gt;(A29stdlife+$E449),(Input!$N$171*(1+rvanilla)^0.5)-SUM($N449:AH449),(Input!$N$171*(1+rvanilla)^0.5)/A29stdlife))</f>
        <v>0</v>
      </c>
      <c r="AJ449" s="164">
        <f>IF(A29stdlife="n/a","n/a",IF(AJ$3&gt;(A29stdlife+$E449),(Input!$N$171*(1+rvanilla)^0.5)-SUM($N449:AI449),(Input!$N$171*(1+rvanilla)^0.5)/A29stdlife))</f>
        <v>0</v>
      </c>
      <c r="AK449" s="164">
        <f>IF(A29stdlife="n/a","n/a",IF(AK$3&gt;(A29stdlife+$E449),(Input!$N$171*(1+rvanilla)^0.5)-SUM($N449:AJ449),(Input!$N$171*(1+rvanilla)^0.5)/A29stdlife))</f>
        <v>0</v>
      </c>
      <c r="AL449" s="164">
        <f>IF(A29stdlife="n/a","n/a",IF(AL$3&gt;(A29stdlife+$E449),(Input!$N$171*(1+rvanilla)^0.5)-SUM($N449:AK449),(Input!$N$171*(1+rvanilla)^0.5)/A29stdlife))</f>
        <v>0</v>
      </c>
      <c r="AM449" s="164">
        <f>IF(A29stdlife="n/a","n/a",IF(AM$3&gt;(A29stdlife+$E449),(Input!$N$171*(1+rvanilla)^0.5)-SUM($N449:AL449),(Input!$N$171*(1+rvanilla)^0.5)/A29stdlife))</f>
        <v>0</v>
      </c>
      <c r="AN449" s="164">
        <f>IF(A29stdlife="n/a","n/a",IF(AN$3&gt;(A29stdlife+$E449),(Input!$N$171*(1+rvanilla)^0.5)-SUM($N449:AM449),(Input!$N$171*(1+rvanilla)^0.5)/A29stdlife))</f>
        <v>0</v>
      </c>
      <c r="AO449" s="164">
        <f>IF(A29stdlife="n/a","n/a",IF(AO$3&gt;(A29stdlife+$E449),(Input!$N$171*(1+rvanilla)^0.5)-SUM($N449:AN449),(Input!$N$171*(1+rvanilla)^0.5)/A29stdlife))</f>
        <v>0</v>
      </c>
      <c r="AP449" s="164">
        <f>IF(A29stdlife="n/a","n/a",IF(AP$3&gt;(A29stdlife+$E449),(Input!$N$171*(1+rvanilla)^0.5)-SUM($N449:AO449),(Input!$N$171*(1+rvanilla)^0.5)/A29stdlife))</f>
        <v>0</v>
      </c>
      <c r="AQ449" s="164">
        <f>IF(A29stdlife="n/a","n/a",IF(AQ$3&gt;(A29stdlife+$E449),(Input!$N$171*(1+rvanilla)^0.5)-SUM($N449:AP449),(Input!$N$171*(1+rvanilla)^0.5)/A29stdlife))</f>
        <v>0</v>
      </c>
      <c r="AR449" s="164">
        <f>IF(A29stdlife="n/a","n/a",IF(AR$3&gt;(A29stdlife+$E449),(Input!$N$171*(1+rvanilla)^0.5)-SUM($N449:AQ449),(Input!$N$171*(1+rvanilla)^0.5)/A29stdlife))</f>
        <v>0</v>
      </c>
      <c r="AS449" s="164">
        <f>IF(A29stdlife="n/a","n/a",IF(AS$3&gt;(A29stdlife+$E449),(Input!$N$171*(1+rvanilla)^0.5)-SUM($N449:AR449),(Input!$N$171*(1+rvanilla)^0.5)/A29stdlife))</f>
        <v>0</v>
      </c>
      <c r="AT449" s="164">
        <f>IF(A29stdlife="n/a","n/a",IF(AT$3&gt;(A29stdlife+$E449),(Input!$N$171*(1+rvanilla)^0.5)-SUM($N449:AS449),(Input!$N$171*(1+rvanilla)^0.5)/A29stdlife))</f>
        <v>0</v>
      </c>
      <c r="AU449" s="164">
        <f>IF(A29stdlife="n/a","n/a",IF(AU$3&gt;(A29stdlife+$E449),(Input!$N$171*(1+rvanilla)^0.5)-SUM($N449:AT449),(Input!$N$171*(1+rvanilla)^0.5)/A29stdlife))</f>
        <v>0</v>
      </c>
      <c r="AV449" s="164">
        <f>IF(A29stdlife="n/a","n/a",IF(AV$3&gt;(A29stdlife+$E449),(Input!$N$171*(1+rvanilla)^0.5)-SUM($N449:AU449),(Input!$N$171*(1+rvanilla)^0.5)/A29stdlife))</f>
        <v>0</v>
      </c>
      <c r="AW449" s="164">
        <f>IF(A29stdlife="n/a","n/a",IF(AW$3&gt;(A29stdlife+$E449),(Input!$N$171*(1+rvanilla)^0.5)-SUM($N449:AV449),(Input!$N$171*(1+rvanilla)^0.5)/A29stdlife))</f>
        <v>0</v>
      </c>
      <c r="AX449" s="164">
        <f>IF(A29stdlife="n/a","n/a",IF(AX$3&gt;(A29stdlife+$E449),(Input!$N$171*(1+rvanilla)^0.5)-SUM($N449:AW449),(Input!$N$171*(1+rvanilla)^0.5)/A29stdlife))</f>
        <v>0</v>
      </c>
      <c r="AY449" s="164">
        <f>IF(A29stdlife="n/a","n/a",IF(AY$3&gt;(A29stdlife+$E449),(Input!$N$171*(1+rvanilla)^0.5)-SUM($N449:AX449),(Input!$N$171*(1+rvanilla)^0.5)/A29stdlife))</f>
        <v>0</v>
      </c>
      <c r="AZ449" s="164">
        <f>IF(A29stdlife="n/a","n/a",IF(AZ$3&gt;(A29stdlife+$E449),(Input!$N$171*(1+rvanilla)^0.5)-SUM($N449:AY449),(Input!$N$171*(1+rvanilla)^0.5)/A29stdlife))</f>
        <v>0</v>
      </c>
      <c r="BA449" s="164">
        <f>IF(A29stdlife="n/a","n/a",IF(BA$3&gt;(A29stdlife+$E449),(Input!$N$171*(1+rvanilla)^0.5)-SUM($N449:AZ449),(Input!$N$171*(1+rvanilla)^0.5)/A29stdlife))</f>
        <v>0</v>
      </c>
      <c r="BB449" s="164">
        <f>IF(A29stdlife="n/a","n/a",IF(BB$3&gt;(A29stdlife+$E449),(Input!$N$171*(1+rvanilla)^0.5)-SUM($N449:BA449),(Input!$N$171*(1+rvanilla)^0.5)/A29stdlife))</f>
        <v>0</v>
      </c>
      <c r="BC449" s="164">
        <f>IF(A29stdlife="n/a","n/a",IF(BC$3&gt;(A29stdlife+$E449),(Input!$N$171*(1+rvanilla)^0.5)-SUM($N449:BB449),(Input!$N$171*(1+rvanilla)^0.5)/A29stdlife))</f>
        <v>0</v>
      </c>
      <c r="BD449" s="164">
        <f>IF(A29stdlife="n/a","n/a",IF(BD$3&gt;(A29stdlife+$E449),(Input!$N$171*(1+rvanilla)^0.5)-SUM($N449:BC449),(Input!$N$171*(1+rvanilla)^0.5)/A29stdlife))</f>
        <v>0</v>
      </c>
      <c r="BE449" s="164">
        <f>IF(A29stdlife="n/a","n/a",IF(BE$3&gt;(A29stdlife+$E449),(Input!$N$171*(1+rvanilla)^0.5)-SUM($N449:BD449),(Input!$N$171*(1+rvanilla)^0.5)/A29stdlife))</f>
        <v>0</v>
      </c>
      <c r="BF449" s="164">
        <f>IF(A29stdlife="n/a","n/a",IF(BF$3&gt;(A29stdlife+$E449),(Input!$N$171*(1+rvanilla)^0.5)-SUM($N449:BE449),(Input!$N$171*(1+rvanilla)^0.5)/A29stdlife))</f>
        <v>0</v>
      </c>
      <c r="BG449" s="164">
        <f>IF(A29stdlife="n/a","n/a",IF(BG$3&gt;(A29stdlife+$E449),(Input!$N$171*(1+rvanilla)^0.5)-SUM($N449:BF449),(Input!$N$171*(1+rvanilla)^0.5)/A29stdlife))</f>
        <v>0</v>
      </c>
      <c r="BH449" s="164">
        <f>IF(A29stdlife="n/a","n/a",IF(BH$3&gt;(A29stdlife+$E449),(Input!$N$171*(1+rvanilla)^0.5)-SUM($N449:BG449),(Input!$N$171*(1+rvanilla)^0.5)/A29stdlife))</f>
        <v>0</v>
      </c>
      <c r="BI449" s="164">
        <f>IF(A29stdlife="n/a","n/a",IF(BI$3&gt;(A29stdlife+$E449),(Input!$N$171*(1+rvanilla)^0.5)-SUM($N449:BH449),(Input!$N$171*(1+rvanilla)^0.5)/A29stdlife))</f>
        <v>0</v>
      </c>
      <c r="BJ449" s="18"/>
      <c r="BK449" s="18"/>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s="5" customFormat="1" hidden="1" outlineLevel="2">
      <c r="A450" s="18"/>
      <c r="B450" s="18"/>
      <c r="C450" s="36"/>
      <c r="D450" s="479"/>
      <c r="E450" s="283">
        <v>9</v>
      </c>
      <c r="F450" s="38"/>
      <c r="G450" s="391"/>
      <c r="H450" s="308"/>
      <c r="I450" s="308"/>
      <c r="J450" s="308"/>
      <c r="K450" s="308"/>
      <c r="L450" s="308"/>
      <c r="M450" s="308"/>
      <c r="N450" s="308"/>
      <c r="O450" s="307"/>
      <c r="P450" s="164">
        <f>IF(A29stdlife="n/a","n/a",IF(P$3&gt;(A29stdlife+$E450),(Input!$O$171*(1+rvanilla)^0.5)-SUM($O450:O450),(Input!$O$171*(1+rvanilla)^0.5)/A29stdlife))</f>
        <v>0</v>
      </c>
      <c r="Q450" s="164">
        <f>IF(A29stdlife="n/a","n/a",IF(Q$3&gt;(A29stdlife+$E450),(Input!$O$171*(1+rvanilla)^0.5)-SUM($O450:P450),(Input!$O$171*(1+rvanilla)^0.5)/A29stdlife))</f>
        <v>0</v>
      </c>
      <c r="R450" s="164">
        <f>IF(A29stdlife="n/a","n/a",IF(R$3&gt;(A29stdlife+$E450),(Input!$O$171*(1+rvanilla)^0.5)-SUM($O450:Q450),(Input!$O$171*(1+rvanilla)^0.5)/A29stdlife))</f>
        <v>0</v>
      </c>
      <c r="S450" s="164">
        <f>IF(A29stdlife="n/a","n/a",IF(S$3&gt;(A29stdlife+$E450),(Input!$O$171*(1+rvanilla)^0.5)-SUM($O450:R450),(Input!$O$171*(1+rvanilla)^0.5)/A29stdlife))</f>
        <v>0</v>
      </c>
      <c r="T450" s="164">
        <f>IF(A29stdlife="n/a","n/a",IF(T$3&gt;(A29stdlife+$E450),(Input!$O$171*(1+rvanilla)^0.5)-SUM($O450:S450),(Input!$O$171*(1+rvanilla)^0.5)/A29stdlife))</f>
        <v>0</v>
      </c>
      <c r="U450" s="164">
        <f>IF(A29stdlife="n/a","n/a",IF(U$3&gt;(A29stdlife+$E450),(Input!$O$171*(1+rvanilla)^0.5)-SUM($O450:T450),(Input!$O$171*(1+rvanilla)^0.5)/A29stdlife))</f>
        <v>0</v>
      </c>
      <c r="V450" s="164">
        <f>IF(A29stdlife="n/a","n/a",IF(V$3&gt;(A29stdlife+$E450),(Input!$O$171*(1+rvanilla)^0.5)-SUM($O450:U450),(Input!$O$171*(1+rvanilla)^0.5)/A29stdlife))</f>
        <v>0</v>
      </c>
      <c r="W450" s="164">
        <f>IF(A29stdlife="n/a","n/a",IF(W$3&gt;(A29stdlife+$E450),(Input!$O$171*(1+rvanilla)^0.5)-SUM($O450:V450),(Input!$O$171*(1+rvanilla)^0.5)/A29stdlife))</f>
        <v>0</v>
      </c>
      <c r="X450" s="164">
        <f>IF(A29stdlife="n/a","n/a",IF(X$3&gt;(A29stdlife+$E450),(Input!$O$171*(1+rvanilla)^0.5)-SUM($O450:W450),(Input!$O$171*(1+rvanilla)^0.5)/A29stdlife))</f>
        <v>0</v>
      </c>
      <c r="Y450" s="164">
        <f>IF(A29stdlife="n/a","n/a",IF(Y$3&gt;(A29stdlife+$E450),(Input!$O$171*(1+rvanilla)^0.5)-SUM($O450:X450),(Input!$O$171*(1+rvanilla)^0.5)/A29stdlife))</f>
        <v>0</v>
      </c>
      <c r="Z450" s="164">
        <f>IF(A29stdlife="n/a","n/a",IF(Z$3&gt;(A29stdlife+$E450),(Input!$O$171*(1+rvanilla)^0.5)-SUM($O450:Y450),(Input!$O$171*(1+rvanilla)^0.5)/A29stdlife))</f>
        <v>0</v>
      </c>
      <c r="AA450" s="164">
        <f>IF(A29stdlife="n/a","n/a",IF(AA$3&gt;(A29stdlife+$E450),(Input!$O$171*(1+rvanilla)^0.5)-SUM($O450:Z450),(Input!$O$171*(1+rvanilla)^0.5)/A29stdlife))</f>
        <v>0</v>
      </c>
      <c r="AB450" s="164">
        <f>IF(A29stdlife="n/a","n/a",IF(AB$3&gt;(A29stdlife+$E450),(Input!$O$171*(1+rvanilla)^0.5)-SUM($O450:AA450),(Input!$O$171*(1+rvanilla)^0.5)/A29stdlife))</f>
        <v>0</v>
      </c>
      <c r="AC450" s="164">
        <f>IF(A29stdlife="n/a","n/a",IF(AC$3&gt;(A29stdlife+$E450),(Input!$O$171*(1+rvanilla)^0.5)-SUM($O450:AB450),(Input!$O$171*(1+rvanilla)^0.5)/A29stdlife))</f>
        <v>0</v>
      </c>
      <c r="AD450" s="164">
        <f>IF(A29stdlife="n/a","n/a",IF(AD$3&gt;(A29stdlife+$E450),(Input!$O$171*(1+rvanilla)^0.5)-SUM($O450:AC450),(Input!$O$171*(1+rvanilla)^0.5)/A29stdlife))</f>
        <v>0</v>
      </c>
      <c r="AE450" s="164">
        <f>IF(A29stdlife="n/a","n/a",IF(AE$3&gt;(A29stdlife+$E450),(Input!$O$171*(1+rvanilla)^0.5)-SUM($O450:AD450),(Input!$O$171*(1+rvanilla)^0.5)/A29stdlife))</f>
        <v>0</v>
      </c>
      <c r="AF450" s="164">
        <f>IF(A29stdlife="n/a","n/a",IF(AF$3&gt;(A29stdlife+$E450),(Input!$O$171*(1+rvanilla)^0.5)-SUM($O450:AE450),(Input!$O$171*(1+rvanilla)^0.5)/A29stdlife))</f>
        <v>0</v>
      </c>
      <c r="AG450" s="164">
        <f>IF(A29stdlife="n/a","n/a",IF(AG$3&gt;(A29stdlife+$E450),(Input!$O$171*(1+rvanilla)^0.5)-SUM($O450:AF450),(Input!$O$171*(1+rvanilla)^0.5)/A29stdlife))</f>
        <v>0</v>
      </c>
      <c r="AH450" s="164">
        <f>IF(A29stdlife="n/a","n/a",IF(AH$3&gt;(A29stdlife+$E450),(Input!$O$171*(1+rvanilla)^0.5)-SUM($O450:AG450),(Input!$O$171*(1+rvanilla)^0.5)/A29stdlife))</f>
        <v>0</v>
      </c>
      <c r="AI450" s="164">
        <f>IF(A29stdlife="n/a","n/a",IF(AI$3&gt;(A29stdlife+$E450),(Input!$O$171*(1+rvanilla)^0.5)-SUM($O450:AH450),(Input!$O$171*(1+rvanilla)^0.5)/A29stdlife))</f>
        <v>0</v>
      </c>
      <c r="AJ450" s="164">
        <f>IF(A29stdlife="n/a","n/a",IF(AJ$3&gt;(A29stdlife+$E450),(Input!$O$171*(1+rvanilla)^0.5)-SUM($O450:AI450),(Input!$O$171*(1+rvanilla)^0.5)/A29stdlife))</f>
        <v>0</v>
      </c>
      <c r="AK450" s="164">
        <f>IF(A29stdlife="n/a","n/a",IF(AK$3&gt;(A29stdlife+$E450),(Input!$O$171*(1+rvanilla)^0.5)-SUM($O450:AJ450),(Input!$O$171*(1+rvanilla)^0.5)/A29stdlife))</f>
        <v>0</v>
      </c>
      <c r="AL450" s="164">
        <f>IF(A29stdlife="n/a","n/a",IF(AL$3&gt;(A29stdlife+$E450),(Input!$O$171*(1+rvanilla)^0.5)-SUM($O450:AK450),(Input!$O$171*(1+rvanilla)^0.5)/A29stdlife))</f>
        <v>0</v>
      </c>
      <c r="AM450" s="164">
        <f>IF(A29stdlife="n/a","n/a",IF(AM$3&gt;(A29stdlife+$E450),(Input!$O$171*(1+rvanilla)^0.5)-SUM($O450:AL450),(Input!$O$171*(1+rvanilla)^0.5)/A29stdlife))</f>
        <v>0</v>
      </c>
      <c r="AN450" s="164">
        <f>IF(A29stdlife="n/a","n/a",IF(AN$3&gt;(A29stdlife+$E450),(Input!$O$171*(1+rvanilla)^0.5)-SUM($O450:AM450),(Input!$O$171*(1+rvanilla)^0.5)/A29stdlife))</f>
        <v>0</v>
      </c>
      <c r="AO450" s="164">
        <f>IF(A29stdlife="n/a","n/a",IF(AO$3&gt;(A29stdlife+$E450),(Input!$O$171*(1+rvanilla)^0.5)-SUM($O450:AN450),(Input!$O$171*(1+rvanilla)^0.5)/A29stdlife))</f>
        <v>0</v>
      </c>
      <c r="AP450" s="164">
        <f>IF(A29stdlife="n/a","n/a",IF(AP$3&gt;(A29stdlife+$E450),(Input!$O$171*(1+rvanilla)^0.5)-SUM($O450:AO450),(Input!$O$171*(1+rvanilla)^0.5)/A29stdlife))</f>
        <v>0</v>
      </c>
      <c r="AQ450" s="164">
        <f>IF(A29stdlife="n/a","n/a",IF(AQ$3&gt;(A29stdlife+$E450),(Input!$O$171*(1+rvanilla)^0.5)-SUM($O450:AP450),(Input!$O$171*(1+rvanilla)^0.5)/A29stdlife))</f>
        <v>0</v>
      </c>
      <c r="AR450" s="164">
        <f>IF(A29stdlife="n/a","n/a",IF(AR$3&gt;(A29stdlife+$E450),(Input!$O$171*(1+rvanilla)^0.5)-SUM($O450:AQ450),(Input!$O$171*(1+rvanilla)^0.5)/A29stdlife))</f>
        <v>0</v>
      </c>
      <c r="AS450" s="164">
        <f>IF(A29stdlife="n/a","n/a",IF(AS$3&gt;(A29stdlife+$E450),(Input!$O$171*(1+rvanilla)^0.5)-SUM($O450:AR450),(Input!$O$171*(1+rvanilla)^0.5)/A29stdlife))</f>
        <v>0</v>
      </c>
      <c r="AT450" s="164">
        <f>IF(A29stdlife="n/a","n/a",IF(AT$3&gt;(A29stdlife+$E450),(Input!$O$171*(1+rvanilla)^0.5)-SUM($O450:AS450),(Input!$O$171*(1+rvanilla)^0.5)/A29stdlife))</f>
        <v>0</v>
      </c>
      <c r="AU450" s="164">
        <f>IF(A29stdlife="n/a","n/a",IF(AU$3&gt;(A29stdlife+$E450),(Input!$O$171*(1+rvanilla)^0.5)-SUM($O450:AT450),(Input!$O$171*(1+rvanilla)^0.5)/A29stdlife))</f>
        <v>0</v>
      </c>
      <c r="AV450" s="164">
        <f>IF(A29stdlife="n/a","n/a",IF(AV$3&gt;(A29stdlife+$E450),(Input!$O$171*(1+rvanilla)^0.5)-SUM($O450:AU450),(Input!$O$171*(1+rvanilla)^0.5)/A29stdlife))</f>
        <v>0</v>
      </c>
      <c r="AW450" s="164">
        <f>IF(A29stdlife="n/a","n/a",IF(AW$3&gt;(A29stdlife+$E450),(Input!$O$171*(1+rvanilla)^0.5)-SUM($O450:AV450),(Input!$O$171*(1+rvanilla)^0.5)/A29stdlife))</f>
        <v>0</v>
      </c>
      <c r="AX450" s="164">
        <f>IF(A29stdlife="n/a","n/a",IF(AX$3&gt;(A29stdlife+$E450),(Input!$O$171*(1+rvanilla)^0.5)-SUM($O450:AW450),(Input!$O$171*(1+rvanilla)^0.5)/A29stdlife))</f>
        <v>0</v>
      </c>
      <c r="AY450" s="164">
        <f>IF(A29stdlife="n/a","n/a",IF(AY$3&gt;(A29stdlife+$E450),(Input!$O$171*(1+rvanilla)^0.5)-SUM($O450:AX450),(Input!$O$171*(1+rvanilla)^0.5)/A29stdlife))</f>
        <v>0</v>
      </c>
      <c r="AZ450" s="164">
        <f>IF(A29stdlife="n/a","n/a",IF(AZ$3&gt;(A29stdlife+$E450),(Input!$O$171*(1+rvanilla)^0.5)-SUM($O450:AY450),(Input!$O$171*(1+rvanilla)^0.5)/A29stdlife))</f>
        <v>0</v>
      </c>
      <c r="BA450" s="164">
        <f>IF(A29stdlife="n/a","n/a",IF(BA$3&gt;(A29stdlife+$E450),(Input!$O$171*(1+rvanilla)^0.5)-SUM($O450:AZ450),(Input!$O$171*(1+rvanilla)^0.5)/A29stdlife))</f>
        <v>0</v>
      </c>
      <c r="BB450" s="164">
        <f>IF(A29stdlife="n/a","n/a",IF(BB$3&gt;(A29stdlife+$E450),(Input!$O$171*(1+rvanilla)^0.5)-SUM($O450:BA450),(Input!$O$171*(1+rvanilla)^0.5)/A29stdlife))</f>
        <v>0</v>
      </c>
      <c r="BC450" s="164">
        <f>IF(A29stdlife="n/a","n/a",IF(BC$3&gt;(A29stdlife+$E450),(Input!$O$171*(1+rvanilla)^0.5)-SUM($O450:BB450),(Input!$O$171*(1+rvanilla)^0.5)/A29stdlife))</f>
        <v>0</v>
      </c>
      <c r="BD450" s="164">
        <f>IF(A29stdlife="n/a","n/a",IF(BD$3&gt;(A29stdlife+$E450),(Input!$O$171*(1+rvanilla)^0.5)-SUM($O450:BC450),(Input!$O$171*(1+rvanilla)^0.5)/A29stdlife))</f>
        <v>0</v>
      </c>
      <c r="BE450" s="164">
        <f>IF(A29stdlife="n/a","n/a",IF(BE$3&gt;(A29stdlife+$E450),(Input!$O$171*(1+rvanilla)^0.5)-SUM($O450:BD450),(Input!$O$171*(1+rvanilla)^0.5)/A29stdlife))</f>
        <v>0</v>
      </c>
      <c r="BF450" s="164">
        <f>IF(A29stdlife="n/a","n/a",IF(BF$3&gt;(A29stdlife+$E450),(Input!$O$171*(1+rvanilla)^0.5)-SUM($O450:BE450),(Input!$O$171*(1+rvanilla)^0.5)/A29stdlife))</f>
        <v>0</v>
      </c>
      <c r="BG450" s="164">
        <f>IF(A29stdlife="n/a","n/a",IF(BG$3&gt;(A29stdlife+$E450),(Input!$O$171*(1+rvanilla)^0.5)-SUM($O450:BF450),(Input!$O$171*(1+rvanilla)^0.5)/A29stdlife))</f>
        <v>0</v>
      </c>
      <c r="BH450" s="164">
        <f>IF(A29stdlife="n/a","n/a",IF(BH$3&gt;(A29stdlife+$E450),(Input!$O$171*(1+rvanilla)^0.5)-SUM($O450:BG450),(Input!$O$171*(1+rvanilla)^0.5)/A29stdlife))</f>
        <v>0</v>
      </c>
      <c r="BI450" s="164">
        <f>IF(A29stdlife="n/a","n/a",IF(BI$3&gt;(A29stdlife+$E450),(Input!$O$171*(1+rvanilla)^0.5)-SUM($O450:BH450),(Input!$O$171*(1+rvanilla)^0.5)/A29stdlife))</f>
        <v>0</v>
      </c>
      <c r="BJ450" s="18"/>
      <c r="BK450" s="18"/>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s="5" customFormat="1" hidden="1" outlineLevel="2">
      <c r="A451" s="18"/>
      <c r="B451" s="18"/>
      <c r="C451" s="36"/>
      <c r="D451" s="479"/>
      <c r="E451" s="284">
        <v>10</v>
      </c>
      <c r="F451" s="38"/>
      <c r="G451" s="391"/>
      <c r="H451" s="308"/>
      <c r="I451" s="308"/>
      <c r="J451" s="308"/>
      <c r="K451" s="308"/>
      <c r="L451" s="308"/>
      <c r="M451" s="308"/>
      <c r="N451" s="308"/>
      <c r="O451" s="308"/>
      <c r="P451" s="307"/>
      <c r="Q451" s="164">
        <f>IF(A29stdlife="n/a","n/a",IF(Q$3&gt;(A29stdlife+$E451),(Input!$P$171*(1+rvanilla)^0.5)-SUM($P451:P451),(Input!$P$171*(1+rvanilla)^0.5)/A29stdlife))</f>
        <v>0</v>
      </c>
      <c r="R451" s="164">
        <f>IF(A29stdlife="n/a","n/a",IF(R$3&gt;(A29stdlife+$E451),(Input!$P$171*(1+rvanilla)^0.5)-SUM($P451:Q451),(Input!$P$171*(1+rvanilla)^0.5)/A29stdlife))</f>
        <v>0</v>
      </c>
      <c r="S451" s="164">
        <f>IF(A29stdlife="n/a","n/a",IF(S$3&gt;(A29stdlife+$E451),(Input!$P$171*(1+rvanilla)^0.5)-SUM($P451:R451),(Input!$P$171*(1+rvanilla)^0.5)/A29stdlife))</f>
        <v>0</v>
      </c>
      <c r="T451" s="164">
        <f>IF(A29stdlife="n/a","n/a",IF(T$3&gt;(A29stdlife+$E451),(Input!$P$171*(1+rvanilla)^0.5)-SUM($P451:S451),(Input!$P$171*(1+rvanilla)^0.5)/A29stdlife))</f>
        <v>0</v>
      </c>
      <c r="U451" s="164">
        <f>IF(A29stdlife="n/a","n/a",IF(U$3&gt;(A29stdlife+$E451),(Input!$P$171*(1+rvanilla)^0.5)-SUM($P451:T451),(Input!$P$171*(1+rvanilla)^0.5)/A29stdlife))</f>
        <v>0</v>
      </c>
      <c r="V451" s="164">
        <f>IF(A29stdlife="n/a","n/a",IF(V$3&gt;(A29stdlife+$E451),(Input!$P$171*(1+rvanilla)^0.5)-SUM($P451:U451),(Input!$P$171*(1+rvanilla)^0.5)/A29stdlife))</f>
        <v>0</v>
      </c>
      <c r="W451" s="164">
        <f>IF(A29stdlife="n/a","n/a",IF(W$3&gt;(A29stdlife+$E451),(Input!$P$171*(1+rvanilla)^0.5)-SUM($P451:V451),(Input!$P$171*(1+rvanilla)^0.5)/A29stdlife))</f>
        <v>0</v>
      </c>
      <c r="X451" s="164">
        <f>IF(A29stdlife="n/a","n/a",IF(X$3&gt;(A29stdlife+$E451),(Input!$P$171*(1+rvanilla)^0.5)-SUM($P451:W451),(Input!$P$171*(1+rvanilla)^0.5)/A29stdlife))</f>
        <v>0</v>
      </c>
      <c r="Y451" s="164">
        <f>IF(A29stdlife="n/a","n/a",IF(Y$3&gt;(A29stdlife+$E451),(Input!$P$171*(1+rvanilla)^0.5)-SUM($P451:X451),(Input!$P$171*(1+rvanilla)^0.5)/A29stdlife))</f>
        <v>0</v>
      </c>
      <c r="Z451" s="164">
        <f>IF(A29stdlife="n/a","n/a",IF(Z$3&gt;(A29stdlife+$E451),(Input!$P$171*(1+rvanilla)^0.5)-SUM($P451:Y451),(Input!$P$171*(1+rvanilla)^0.5)/A29stdlife))</f>
        <v>0</v>
      </c>
      <c r="AA451" s="164">
        <f>IF(A29stdlife="n/a","n/a",IF(AA$3&gt;(A29stdlife+$E451),(Input!$P$171*(1+rvanilla)^0.5)-SUM($P451:Z451),(Input!$P$171*(1+rvanilla)^0.5)/A29stdlife))</f>
        <v>0</v>
      </c>
      <c r="AB451" s="164">
        <f>IF(A29stdlife="n/a","n/a",IF(AB$3&gt;(A29stdlife+$E451),(Input!$P$171*(1+rvanilla)^0.5)-SUM($P451:AA451),(Input!$P$171*(1+rvanilla)^0.5)/A29stdlife))</f>
        <v>0</v>
      </c>
      <c r="AC451" s="164">
        <f>IF(A29stdlife="n/a","n/a",IF(AC$3&gt;(A29stdlife+$E451),(Input!$P$171*(1+rvanilla)^0.5)-SUM($P451:AB451),(Input!$P$171*(1+rvanilla)^0.5)/A29stdlife))</f>
        <v>0</v>
      </c>
      <c r="AD451" s="164">
        <f>IF(A29stdlife="n/a","n/a",IF(AD$3&gt;(A29stdlife+$E451),(Input!$P$171*(1+rvanilla)^0.5)-SUM($P451:AC451),(Input!$P$171*(1+rvanilla)^0.5)/A29stdlife))</f>
        <v>0</v>
      </c>
      <c r="AE451" s="164">
        <f>IF(A29stdlife="n/a","n/a",IF(AE$3&gt;(A29stdlife+$E451),(Input!$P$171*(1+rvanilla)^0.5)-SUM($P451:AD451),(Input!$P$171*(1+rvanilla)^0.5)/A29stdlife))</f>
        <v>0</v>
      </c>
      <c r="AF451" s="164">
        <f>IF(A29stdlife="n/a","n/a",IF(AF$3&gt;(A29stdlife+$E451),(Input!$P$171*(1+rvanilla)^0.5)-SUM($P451:AE451),(Input!$P$171*(1+rvanilla)^0.5)/A29stdlife))</f>
        <v>0</v>
      </c>
      <c r="AG451" s="164">
        <f>IF(A29stdlife="n/a","n/a",IF(AG$3&gt;(A29stdlife+$E451),(Input!$P$171*(1+rvanilla)^0.5)-SUM($P451:AF451),(Input!$P$171*(1+rvanilla)^0.5)/A29stdlife))</f>
        <v>0</v>
      </c>
      <c r="AH451" s="164">
        <f>IF(A29stdlife="n/a","n/a",IF(AH$3&gt;(A29stdlife+$E451),(Input!$P$171*(1+rvanilla)^0.5)-SUM($P451:AG451),(Input!$P$171*(1+rvanilla)^0.5)/A29stdlife))</f>
        <v>0</v>
      </c>
      <c r="AI451" s="164">
        <f>IF(A29stdlife="n/a","n/a",IF(AI$3&gt;(A29stdlife+$E451),(Input!$P$171*(1+rvanilla)^0.5)-SUM($P451:AH451),(Input!$P$171*(1+rvanilla)^0.5)/A29stdlife))</f>
        <v>0</v>
      </c>
      <c r="AJ451" s="164">
        <f>IF(A29stdlife="n/a","n/a",IF(AJ$3&gt;(A29stdlife+$E451),(Input!$P$171*(1+rvanilla)^0.5)-SUM($P451:AI451),(Input!$P$171*(1+rvanilla)^0.5)/A29stdlife))</f>
        <v>0</v>
      </c>
      <c r="AK451" s="164">
        <f>IF(A29stdlife="n/a","n/a",IF(AK$3&gt;(A29stdlife+$E451),(Input!$P$171*(1+rvanilla)^0.5)-SUM($P451:AJ451),(Input!$P$171*(1+rvanilla)^0.5)/A29stdlife))</f>
        <v>0</v>
      </c>
      <c r="AL451" s="164">
        <f>IF(A29stdlife="n/a","n/a",IF(AL$3&gt;(A29stdlife+$E451),(Input!$P$171*(1+rvanilla)^0.5)-SUM($P451:AK451),(Input!$P$171*(1+rvanilla)^0.5)/A29stdlife))</f>
        <v>0</v>
      </c>
      <c r="AM451" s="164">
        <f>IF(A29stdlife="n/a","n/a",IF(AM$3&gt;(A29stdlife+$E451),(Input!$P$171*(1+rvanilla)^0.5)-SUM($P451:AL451),(Input!$P$171*(1+rvanilla)^0.5)/A29stdlife))</f>
        <v>0</v>
      </c>
      <c r="AN451" s="164">
        <f>IF(A29stdlife="n/a","n/a",IF(AN$3&gt;(A29stdlife+$E451),(Input!$P$171*(1+rvanilla)^0.5)-SUM($P451:AM451),(Input!$P$171*(1+rvanilla)^0.5)/A29stdlife))</f>
        <v>0</v>
      </c>
      <c r="AO451" s="164">
        <f>IF(A29stdlife="n/a","n/a",IF(AO$3&gt;(A29stdlife+$E451),(Input!$P$171*(1+rvanilla)^0.5)-SUM($P451:AN451),(Input!$P$171*(1+rvanilla)^0.5)/A29stdlife))</f>
        <v>0</v>
      </c>
      <c r="AP451" s="164">
        <f>IF(A29stdlife="n/a","n/a",IF(AP$3&gt;(A29stdlife+$E451),(Input!$P$171*(1+rvanilla)^0.5)-SUM($P451:AO451),(Input!$P$171*(1+rvanilla)^0.5)/A29stdlife))</f>
        <v>0</v>
      </c>
      <c r="AQ451" s="164">
        <f>IF(A29stdlife="n/a","n/a",IF(AQ$3&gt;(A29stdlife+$E451),(Input!$P$171*(1+rvanilla)^0.5)-SUM($P451:AP451),(Input!$P$171*(1+rvanilla)^0.5)/A29stdlife))</f>
        <v>0</v>
      </c>
      <c r="AR451" s="164">
        <f>IF(A29stdlife="n/a","n/a",IF(AR$3&gt;(A29stdlife+$E451),(Input!$P$171*(1+rvanilla)^0.5)-SUM($P451:AQ451),(Input!$P$171*(1+rvanilla)^0.5)/A29stdlife))</f>
        <v>0</v>
      </c>
      <c r="AS451" s="164">
        <f>IF(A29stdlife="n/a","n/a",IF(AS$3&gt;(A29stdlife+$E451),(Input!$P$171*(1+rvanilla)^0.5)-SUM($P451:AR451),(Input!$P$171*(1+rvanilla)^0.5)/A29stdlife))</f>
        <v>0</v>
      </c>
      <c r="AT451" s="164">
        <f>IF(A29stdlife="n/a","n/a",IF(AT$3&gt;(A29stdlife+$E451),(Input!$P$171*(1+rvanilla)^0.5)-SUM($P451:AS451),(Input!$P$171*(1+rvanilla)^0.5)/A29stdlife))</f>
        <v>0</v>
      </c>
      <c r="AU451" s="164">
        <f>IF(A29stdlife="n/a","n/a",IF(AU$3&gt;(A29stdlife+$E451),(Input!$P$171*(1+rvanilla)^0.5)-SUM($P451:AT451),(Input!$P$171*(1+rvanilla)^0.5)/A29stdlife))</f>
        <v>0</v>
      </c>
      <c r="AV451" s="164">
        <f>IF(A29stdlife="n/a","n/a",IF(AV$3&gt;(A29stdlife+$E451),(Input!$P$171*(1+rvanilla)^0.5)-SUM($P451:AU451),(Input!$P$171*(1+rvanilla)^0.5)/A29stdlife))</f>
        <v>0</v>
      </c>
      <c r="AW451" s="164">
        <f>IF(A29stdlife="n/a","n/a",IF(AW$3&gt;(A29stdlife+$E451),(Input!$P$171*(1+rvanilla)^0.5)-SUM($P451:AV451),(Input!$P$171*(1+rvanilla)^0.5)/A29stdlife))</f>
        <v>0</v>
      </c>
      <c r="AX451" s="164">
        <f>IF(A29stdlife="n/a","n/a",IF(AX$3&gt;(A29stdlife+$E451),(Input!$P$171*(1+rvanilla)^0.5)-SUM($P451:AW451),(Input!$P$171*(1+rvanilla)^0.5)/A29stdlife))</f>
        <v>0</v>
      </c>
      <c r="AY451" s="164">
        <f>IF(A29stdlife="n/a","n/a",IF(AY$3&gt;(A29stdlife+$E451),(Input!$P$171*(1+rvanilla)^0.5)-SUM($P451:AX451),(Input!$P$171*(1+rvanilla)^0.5)/A29stdlife))</f>
        <v>0</v>
      </c>
      <c r="AZ451" s="164">
        <f>IF(A29stdlife="n/a","n/a",IF(AZ$3&gt;(A29stdlife+$E451),(Input!$P$171*(1+rvanilla)^0.5)-SUM($P451:AY451),(Input!$P$171*(1+rvanilla)^0.5)/A29stdlife))</f>
        <v>0</v>
      </c>
      <c r="BA451" s="164">
        <f>IF(A29stdlife="n/a","n/a",IF(BA$3&gt;(A29stdlife+$E451),(Input!$P$171*(1+rvanilla)^0.5)-SUM($P451:AZ451),(Input!$P$171*(1+rvanilla)^0.5)/A29stdlife))</f>
        <v>0</v>
      </c>
      <c r="BB451" s="164">
        <f>IF(A29stdlife="n/a","n/a",IF(BB$3&gt;(A29stdlife+$E451),(Input!$P$171*(1+rvanilla)^0.5)-SUM($P451:BA451),(Input!$P$171*(1+rvanilla)^0.5)/A29stdlife))</f>
        <v>0</v>
      </c>
      <c r="BC451" s="164">
        <f>IF(A29stdlife="n/a","n/a",IF(BC$3&gt;(A29stdlife+$E451),(Input!$P$171*(1+rvanilla)^0.5)-SUM($P451:BB451),(Input!$P$171*(1+rvanilla)^0.5)/A29stdlife))</f>
        <v>0</v>
      </c>
      <c r="BD451" s="164">
        <f>IF(A29stdlife="n/a","n/a",IF(BD$3&gt;(A29stdlife+$E451),(Input!$P$171*(1+rvanilla)^0.5)-SUM($P451:BC451),(Input!$P$171*(1+rvanilla)^0.5)/A29stdlife))</f>
        <v>0</v>
      </c>
      <c r="BE451" s="164">
        <f>IF(A29stdlife="n/a","n/a",IF(BE$3&gt;(A29stdlife+$E451),(Input!$P$171*(1+rvanilla)^0.5)-SUM($P451:BD451),(Input!$P$171*(1+rvanilla)^0.5)/A29stdlife))</f>
        <v>0</v>
      </c>
      <c r="BF451" s="164">
        <f>IF(A29stdlife="n/a","n/a",IF(BF$3&gt;(A29stdlife+$E451),(Input!$P$171*(1+rvanilla)^0.5)-SUM($P451:BE451),(Input!$P$171*(1+rvanilla)^0.5)/A29stdlife))</f>
        <v>0</v>
      </c>
      <c r="BG451" s="164">
        <f>IF(A29stdlife="n/a","n/a",IF(BG$3&gt;(A29stdlife+$E451),(Input!$P$171*(1+rvanilla)^0.5)-SUM($P451:BF451),(Input!$P$171*(1+rvanilla)^0.5)/A29stdlife))</f>
        <v>0</v>
      </c>
      <c r="BH451" s="164">
        <f>IF(A29stdlife="n/a","n/a",IF(BH$3&gt;(A29stdlife+$E451),(Input!$P$171*(1+rvanilla)^0.5)-SUM($P451:BG451),(Input!$P$171*(1+rvanilla)^0.5)/A29stdlife))</f>
        <v>0</v>
      </c>
      <c r="BI451" s="164">
        <f>IF(A29stdlife="n/a","n/a",IF(BI$3&gt;(A29stdlife+$E451),(Input!$P$171*(1+rvanilla)^0.5)-SUM($P451:BH451),(Input!$P$171*(1+rvanilla)^0.5)/A29stdlife))</f>
        <v>0</v>
      </c>
      <c r="BJ451" s="18"/>
      <c r="BK451" s="18"/>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s="5" customFormat="1" hidden="1" outlineLevel="1">
      <c r="A452" s="18"/>
      <c r="B452" s="18"/>
      <c r="C452" s="36">
        <f>Asset29</f>
        <v>0</v>
      </c>
      <c r="D452" s="18"/>
      <c r="E452" s="18"/>
      <c r="F452" s="33"/>
      <c r="G452" s="161">
        <f t="shared" ref="G452:AL452" si="93">SUM(G440:G451)</f>
        <v>0</v>
      </c>
      <c r="H452" s="161">
        <f t="shared" si="93"/>
        <v>0</v>
      </c>
      <c r="I452" s="161">
        <f t="shared" si="93"/>
        <v>0</v>
      </c>
      <c r="J452" s="161">
        <f t="shared" si="93"/>
        <v>0</v>
      </c>
      <c r="K452" s="161">
        <f t="shared" si="93"/>
        <v>0</v>
      </c>
      <c r="L452" s="161">
        <f t="shared" si="93"/>
        <v>0</v>
      </c>
      <c r="M452" s="161">
        <f t="shared" si="93"/>
        <v>0</v>
      </c>
      <c r="N452" s="161">
        <f t="shared" si="93"/>
        <v>0</v>
      </c>
      <c r="O452" s="161">
        <f t="shared" si="93"/>
        <v>0</v>
      </c>
      <c r="P452" s="161">
        <f t="shared" si="93"/>
        <v>0</v>
      </c>
      <c r="Q452" s="161">
        <f t="shared" si="93"/>
        <v>0</v>
      </c>
      <c r="R452" s="161">
        <f t="shared" si="93"/>
        <v>0</v>
      </c>
      <c r="S452" s="161">
        <f t="shared" si="93"/>
        <v>0</v>
      </c>
      <c r="T452" s="161">
        <f t="shared" si="93"/>
        <v>0</v>
      </c>
      <c r="U452" s="161">
        <f t="shared" si="93"/>
        <v>0</v>
      </c>
      <c r="V452" s="161">
        <f t="shared" si="93"/>
        <v>0</v>
      </c>
      <c r="W452" s="161">
        <f t="shared" si="93"/>
        <v>0</v>
      </c>
      <c r="X452" s="161">
        <f t="shared" si="93"/>
        <v>0</v>
      </c>
      <c r="Y452" s="161">
        <f t="shared" si="93"/>
        <v>0</v>
      </c>
      <c r="Z452" s="161">
        <f t="shared" si="93"/>
        <v>0</v>
      </c>
      <c r="AA452" s="161">
        <f t="shared" si="93"/>
        <v>0</v>
      </c>
      <c r="AB452" s="161">
        <f t="shared" si="93"/>
        <v>0</v>
      </c>
      <c r="AC452" s="161">
        <f t="shared" si="93"/>
        <v>0</v>
      </c>
      <c r="AD452" s="161">
        <f t="shared" si="93"/>
        <v>0</v>
      </c>
      <c r="AE452" s="161">
        <f t="shared" si="93"/>
        <v>0</v>
      </c>
      <c r="AF452" s="161">
        <f t="shared" si="93"/>
        <v>0</v>
      </c>
      <c r="AG452" s="161">
        <f t="shared" si="93"/>
        <v>0</v>
      </c>
      <c r="AH452" s="161">
        <f t="shared" si="93"/>
        <v>0</v>
      </c>
      <c r="AI452" s="161">
        <f t="shared" si="93"/>
        <v>0</v>
      </c>
      <c r="AJ452" s="161">
        <f t="shared" si="93"/>
        <v>0</v>
      </c>
      <c r="AK452" s="161">
        <f t="shared" si="93"/>
        <v>0</v>
      </c>
      <c r="AL452" s="161">
        <f t="shared" si="93"/>
        <v>0</v>
      </c>
      <c r="AM452" s="161">
        <f t="shared" ref="AM452:BI452" si="94">SUM(AM440:AM451)</f>
        <v>0</v>
      </c>
      <c r="AN452" s="161">
        <f t="shared" si="94"/>
        <v>0</v>
      </c>
      <c r="AO452" s="161">
        <f t="shared" si="94"/>
        <v>0</v>
      </c>
      <c r="AP452" s="161">
        <f t="shared" si="94"/>
        <v>0</v>
      </c>
      <c r="AQ452" s="161">
        <f t="shared" si="94"/>
        <v>0</v>
      </c>
      <c r="AR452" s="161">
        <f t="shared" si="94"/>
        <v>0</v>
      </c>
      <c r="AS452" s="161">
        <f t="shared" si="94"/>
        <v>0</v>
      </c>
      <c r="AT452" s="161">
        <f t="shared" si="94"/>
        <v>0</v>
      </c>
      <c r="AU452" s="161">
        <f t="shared" si="94"/>
        <v>0</v>
      </c>
      <c r="AV452" s="161">
        <f t="shared" si="94"/>
        <v>0</v>
      </c>
      <c r="AW452" s="161">
        <f t="shared" si="94"/>
        <v>0</v>
      </c>
      <c r="AX452" s="161">
        <f t="shared" si="94"/>
        <v>0</v>
      </c>
      <c r="AY452" s="161">
        <f t="shared" si="94"/>
        <v>0</v>
      </c>
      <c r="AZ452" s="161">
        <f t="shared" si="94"/>
        <v>0</v>
      </c>
      <c r="BA452" s="161">
        <f t="shared" si="94"/>
        <v>0</v>
      </c>
      <c r="BB452" s="161">
        <f t="shared" si="94"/>
        <v>0</v>
      </c>
      <c r="BC452" s="161">
        <f t="shared" si="94"/>
        <v>0</v>
      </c>
      <c r="BD452" s="161">
        <f t="shared" si="94"/>
        <v>0</v>
      </c>
      <c r="BE452" s="161">
        <f t="shared" si="94"/>
        <v>0</v>
      </c>
      <c r="BF452" s="161">
        <f t="shared" si="94"/>
        <v>0</v>
      </c>
      <c r="BG452" s="161">
        <f t="shared" si="94"/>
        <v>0</v>
      </c>
      <c r="BH452" s="161">
        <f t="shared" si="94"/>
        <v>0</v>
      </c>
      <c r="BI452" s="161">
        <f t="shared" si="94"/>
        <v>0</v>
      </c>
      <c r="BJ452" s="18"/>
      <c r="BK452" s="18"/>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s="5" customFormat="1" hidden="1" outlineLevel="2">
      <c r="A453" s="18"/>
      <c r="B453" s="43">
        <f>C465</f>
        <v>0</v>
      </c>
      <c r="C453" s="44"/>
      <c r="D453" s="45" t="s">
        <v>72</v>
      </c>
      <c r="E453" s="44"/>
      <c r="F453" s="46"/>
      <c r="G453" s="389">
        <f>IF(G$3&gt;A30remlife,A30value-SUM($F453:F453),IF(A30remlife="N/A","n/a",A30value/A30remlife))</f>
        <v>0</v>
      </c>
      <c r="H453" s="163">
        <f>IF(H$3&gt;A30remlife,A30value-SUM($F453:G453),IF(A30remlife="N/A","n/a",A30value/A30remlife))</f>
        <v>0</v>
      </c>
      <c r="I453" s="163">
        <f>IF(I$3&gt;A30remlife,A30value-SUM($F453:H453),IF(A30remlife="N/A","n/a",A30value/A30remlife))</f>
        <v>0</v>
      </c>
      <c r="J453" s="163">
        <f>IF(J$3&gt;A30remlife,A30value-SUM($F453:I453),IF(A30remlife="N/A","n/a",A30value/A30remlife))</f>
        <v>0</v>
      </c>
      <c r="K453" s="163">
        <f>IF(K$3&gt;A30remlife,A30value-SUM($F453:J453),IF(A30remlife="N/A","n/a",A30value/A30remlife))</f>
        <v>0</v>
      </c>
      <c r="L453" s="163">
        <f>IF(L$3&gt;A30remlife,A30value-SUM($F453:K453),IF(A30remlife="N/A","n/a",A30value/A30remlife))</f>
        <v>0</v>
      </c>
      <c r="M453" s="163">
        <f>IF(M$3&gt;A30remlife,A30value-SUM($F453:L453),IF(A30remlife="N/A","n/a",A30value/A30remlife))</f>
        <v>0</v>
      </c>
      <c r="N453" s="163">
        <f>IF(N$3&gt;A30remlife,A30value-SUM($F453:M453),IF(A30remlife="N/A","n/a",A30value/A30remlife))</f>
        <v>0</v>
      </c>
      <c r="O453" s="163">
        <f>IF(O$3&gt;A30remlife,A30value-SUM($F453:N453),IF(A30remlife="N/A","n/a",A30value/A30remlife))</f>
        <v>0</v>
      </c>
      <c r="P453" s="163">
        <f>IF(P$3&gt;A30remlife,A30value-SUM($F453:O453),IF(A30remlife="N/A","n/a",A30value/A30remlife))</f>
        <v>0</v>
      </c>
      <c r="Q453" s="163">
        <f>IF(Q$3&gt;A30remlife,A30value-SUM($F453:P453),IF(A30remlife="N/A","n/a",A30value/A30remlife))</f>
        <v>0</v>
      </c>
      <c r="R453" s="163">
        <f>IF(R$3&gt;A30remlife,A30value-SUM($F453:Q453),IF(A30remlife="N/A","n/a",A30value/A30remlife))</f>
        <v>0</v>
      </c>
      <c r="S453" s="163">
        <f>IF(S$3&gt;A30remlife,A30value-SUM($F453:R453),IF(A30remlife="N/A","n/a",A30value/A30remlife))</f>
        <v>0</v>
      </c>
      <c r="T453" s="163">
        <f>IF(T$3&gt;A30remlife,A30value-SUM($F453:S453),IF(A30remlife="N/A","n/a",A30value/A30remlife))</f>
        <v>0</v>
      </c>
      <c r="U453" s="163">
        <f>IF(U$3&gt;A30remlife,A30value-SUM($F453:T453),IF(A30remlife="N/A","n/a",A30value/A30remlife))</f>
        <v>0</v>
      </c>
      <c r="V453" s="163">
        <f>IF(V$3&gt;A30remlife,A30value-SUM($F453:U453),IF(A30remlife="N/A","n/a",A30value/A30remlife))</f>
        <v>0</v>
      </c>
      <c r="W453" s="163">
        <f>IF(W$3&gt;A30remlife,A30value-SUM($F453:V453),IF(A30remlife="N/A","n/a",A30value/A30remlife))</f>
        <v>0</v>
      </c>
      <c r="X453" s="163">
        <f>IF(X$3&gt;A30remlife,A30value-SUM($F453:W453),IF(A30remlife="N/A","n/a",A30value/A30remlife))</f>
        <v>0</v>
      </c>
      <c r="Y453" s="163">
        <f>IF(Y$3&gt;A30remlife,A30value-SUM($F453:X453),IF(A30remlife="N/A","n/a",A30value/A30remlife))</f>
        <v>0</v>
      </c>
      <c r="Z453" s="163">
        <f>IF(Z$3&gt;A30remlife,A30value-SUM($F453:Y453),IF(A30remlife="N/A","n/a",A30value/A30remlife))</f>
        <v>0</v>
      </c>
      <c r="AA453" s="163">
        <f>IF(AA$3&gt;A30remlife,A30value-SUM($F453:Z453),IF(A30remlife="N/A","n/a",A30value/A30remlife))</f>
        <v>0</v>
      </c>
      <c r="AB453" s="163">
        <f>IF(AB$3&gt;A30remlife,A30value-SUM($F453:AA453),IF(A30remlife="N/A","n/a",A30value/A30remlife))</f>
        <v>0</v>
      </c>
      <c r="AC453" s="163">
        <f>IF(AC$3&gt;A30remlife,A30value-SUM($F453:AB453),IF(A30remlife="N/A","n/a",A30value/A30remlife))</f>
        <v>0</v>
      </c>
      <c r="AD453" s="163">
        <f>IF(AD$3&gt;A30remlife,A30value-SUM($F453:AC453),IF(A30remlife="N/A","n/a",A30value/A30remlife))</f>
        <v>0</v>
      </c>
      <c r="AE453" s="163">
        <f>IF(AE$3&gt;A30remlife,A30value-SUM($F453:AD453),IF(A30remlife="N/A","n/a",A30value/A30remlife))</f>
        <v>0</v>
      </c>
      <c r="AF453" s="163">
        <f>IF(AF$3&gt;A30remlife,A30value-SUM($F453:AE453),IF(A30remlife="N/A","n/a",A30value/A30remlife))</f>
        <v>0</v>
      </c>
      <c r="AG453" s="163">
        <f>IF(AG$3&gt;A30remlife,A30value-SUM($F453:AF453),IF(A30remlife="N/A","n/a",A30value/A30remlife))</f>
        <v>0</v>
      </c>
      <c r="AH453" s="163">
        <f>IF(AH$3&gt;A30remlife,A30value-SUM($F453:AG453),IF(A30remlife="N/A","n/a",A30value/A30remlife))</f>
        <v>0</v>
      </c>
      <c r="AI453" s="163">
        <f>IF(AI$3&gt;A30remlife,A30value-SUM($F453:AH453),IF(A30remlife="N/A","n/a",A30value/A30remlife))</f>
        <v>0</v>
      </c>
      <c r="AJ453" s="163">
        <f>IF(AJ$3&gt;A30remlife,A30value-SUM($F453:AI453),IF(A30remlife="N/A","n/a",A30value/A30remlife))</f>
        <v>0</v>
      </c>
      <c r="AK453" s="163">
        <f>IF(AK$3&gt;A30remlife,A30value-SUM($F453:AJ453),IF(A30remlife="N/A","n/a",A30value/A30remlife))</f>
        <v>0</v>
      </c>
      <c r="AL453" s="163">
        <f>IF(AL$3&gt;A30remlife,A30value-SUM($F453:AK453),IF(A30remlife="N/A","n/a",A30value/A30remlife))</f>
        <v>0</v>
      </c>
      <c r="AM453" s="163">
        <f>IF(AM$3&gt;A30remlife,A30value-SUM($F453:AL453),IF(A30remlife="N/A","n/a",A30value/A30remlife))</f>
        <v>0</v>
      </c>
      <c r="AN453" s="163">
        <f>IF(AN$3&gt;A30remlife,A30value-SUM($F453:AM453),IF(A30remlife="N/A","n/a",A30value/A30remlife))</f>
        <v>0</v>
      </c>
      <c r="AO453" s="163">
        <f>IF(AO$3&gt;A30remlife,A30value-SUM($F453:AN453),IF(A30remlife="N/A","n/a",A30value/A30remlife))</f>
        <v>0</v>
      </c>
      <c r="AP453" s="163">
        <f>IF(AP$3&gt;A30remlife,A30value-SUM($F453:AO453),IF(A30remlife="N/A","n/a",A30value/A30remlife))</f>
        <v>0</v>
      </c>
      <c r="AQ453" s="163">
        <f>IF(AQ$3&gt;A30remlife,A30value-SUM($F453:AP453),IF(A30remlife="N/A","n/a",A30value/A30remlife))</f>
        <v>0</v>
      </c>
      <c r="AR453" s="163">
        <f>IF(AR$3&gt;A30remlife,A30value-SUM($F453:AQ453),IF(A30remlife="N/A","n/a",A30value/A30remlife))</f>
        <v>0</v>
      </c>
      <c r="AS453" s="163">
        <f>IF(AS$3&gt;A30remlife,A30value-SUM($F453:AR453),IF(A30remlife="N/A","n/a",A30value/A30remlife))</f>
        <v>0</v>
      </c>
      <c r="AT453" s="163">
        <f>IF(AT$3&gt;A30remlife,A30value-SUM($F453:AS453),IF(A30remlife="N/A","n/a",A30value/A30remlife))</f>
        <v>0</v>
      </c>
      <c r="AU453" s="163">
        <f>IF(AU$3&gt;A30remlife,A30value-SUM($F453:AT453),IF(A30remlife="N/A","n/a",A30value/A30remlife))</f>
        <v>0</v>
      </c>
      <c r="AV453" s="163">
        <f>IF(AV$3&gt;A30remlife,A30value-SUM($F453:AU453),IF(A30remlife="N/A","n/a",A30value/A30remlife))</f>
        <v>0</v>
      </c>
      <c r="AW453" s="163">
        <f>IF(AW$3&gt;A30remlife,A30value-SUM($F453:AV453),IF(A30remlife="N/A","n/a",A30value/A30remlife))</f>
        <v>0</v>
      </c>
      <c r="AX453" s="163">
        <f>IF(AX$3&gt;A30remlife,A30value-SUM($F453:AW453),IF(A30remlife="N/A","n/a",A30value/A30remlife))</f>
        <v>0</v>
      </c>
      <c r="AY453" s="163">
        <f>IF(AY$3&gt;A30remlife,A30value-SUM($F453:AX453),IF(A30remlife="N/A","n/a",A30value/A30remlife))</f>
        <v>0</v>
      </c>
      <c r="AZ453" s="163">
        <f>IF(AZ$3&gt;A30remlife,A30value-SUM($F453:AY453),IF(A30remlife="N/A","n/a",A30value/A30remlife))</f>
        <v>0</v>
      </c>
      <c r="BA453" s="163">
        <f>IF(BA$3&gt;A30remlife,A30value-SUM($F453:AZ453),IF(A30remlife="N/A","n/a",A30value/A30remlife))</f>
        <v>0</v>
      </c>
      <c r="BB453" s="163">
        <f>IF(BB$3&gt;A30remlife,A30value-SUM($F453:BA453),IF(A30remlife="N/A","n/a",A30value/A30remlife))</f>
        <v>0</v>
      </c>
      <c r="BC453" s="163">
        <f>IF(BC$3&gt;A30remlife,A30value-SUM($F453:BB453),IF(A30remlife="N/A","n/a",A30value/A30remlife))</f>
        <v>0</v>
      </c>
      <c r="BD453" s="163">
        <f>IF(BD$3&gt;A30remlife,A30value-SUM($F453:BC453),IF(A30remlife="N/A","n/a",A30value/A30remlife))</f>
        <v>0</v>
      </c>
      <c r="BE453" s="163">
        <f>IF(BE$3&gt;A30remlife,A30value-SUM($F453:BD453),IF(A30remlife="N/A","n/a",A30value/A30remlife))</f>
        <v>0</v>
      </c>
      <c r="BF453" s="163">
        <f>IF(BF$3&gt;A30remlife,A30value-SUM($F453:BE453),IF(A30remlife="N/A","n/a",A30value/A30remlife))</f>
        <v>0</v>
      </c>
      <c r="BG453" s="163">
        <f>IF(BG$3&gt;A30remlife,A30value-SUM($F453:BF453),IF(A30remlife="N/A","n/a",A30value/A30remlife))</f>
        <v>0</v>
      </c>
      <c r="BH453" s="163">
        <f>IF(BH$3&gt;A30remlife,A30value-SUM($F453:BG453),IF(A30remlife="N/A","n/a",A30value/A30remlife))</f>
        <v>0</v>
      </c>
      <c r="BI453" s="163">
        <f>IF(BI$3&gt;A30remlife,A30value-SUM($F453:BH453),IF(A30remlife="N/A","n/a",A30value/A30remlife))</f>
        <v>0</v>
      </c>
      <c r="BJ453" s="18"/>
      <c r="BK453" s="18"/>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s="5" customFormat="1" hidden="1" outlineLevel="2">
      <c r="A454" s="18"/>
      <c r="B454" s="18"/>
      <c r="C454" s="36"/>
      <c r="D454" s="479" t="s">
        <v>71</v>
      </c>
      <c r="E454" s="283">
        <v>0</v>
      </c>
      <c r="F454" s="38"/>
      <c r="G454" s="160"/>
      <c r="H454" s="164"/>
      <c r="I454" s="164"/>
      <c r="J454" s="164"/>
      <c r="K454" s="164"/>
      <c r="L454" s="164"/>
      <c r="M454" s="164"/>
      <c r="N454" s="164"/>
      <c r="O454" s="164"/>
      <c r="P454" s="164"/>
      <c r="Q454" s="164"/>
      <c r="R454" s="164"/>
      <c r="S454" s="164"/>
      <c r="T454" s="164"/>
      <c r="U454" s="164"/>
      <c r="V454" s="164"/>
      <c r="W454" s="164"/>
      <c r="X454" s="164"/>
      <c r="Y454" s="164"/>
      <c r="Z454" s="164"/>
      <c r="AA454" s="164"/>
      <c r="AB454" s="164"/>
      <c r="AC454" s="164"/>
      <c r="AD454" s="164"/>
      <c r="AE454" s="164"/>
      <c r="AF454" s="164"/>
      <c r="AG454" s="164"/>
      <c r="AH454" s="164"/>
      <c r="AI454" s="164"/>
      <c r="AJ454" s="164"/>
      <c r="AK454" s="164"/>
      <c r="AL454" s="164"/>
      <c r="AM454" s="164"/>
      <c r="AN454" s="164"/>
      <c r="AO454" s="164"/>
      <c r="AP454" s="164"/>
      <c r="AQ454" s="164"/>
      <c r="AR454" s="164"/>
      <c r="AS454" s="164"/>
      <c r="AT454" s="164"/>
      <c r="AU454" s="164"/>
      <c r="AV454" s="164"/>
      <c r="AW454" s="164"/>
      <c r="AX454" s="164"/>
      <c r="AY454" s="164"/>
      <c r="AZ454" s="164"/>
      <c r="BA454" s="164"/>
      <c r="BB454" s="164"/>
      <c r="BC454" s="164"/>
      <c r="BD454" s="164"/>
      <c r="BE454" s="164"/>
      <c r="BF454" s="164"/>
      <c r="BG454" s="164"/>
      <c r="BH454" s="164"/>
      <c r="BI454" s="164"/>
      <c r="BJ454" s="18"/>
      <c r="BK454" s="18"/>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s="5" customFormat="1" hidden="1" outlineLevel="2">
      <c r="A455" s="18"/>
      <c r="B455" s="18"/>
      <c r="C455" s="36"/>
      <c r="D455" s="479"/>
      <c r="E455" s="283">
        <v>1</v>
      </c>
      <c r="F455" s="38"/>
      <c r="G455" s="390"/>
      <c r="H455" s="164">
        <f>IF(A30stdlife="n/a","n/a",IF(H$3&gt;(A30stdlife+$E455),(Input!$G$172*(1+rvanilla)^0.5)-SUM($G455:G455),(Input!$G$172*(1+rvanilla)^0.5)/A30stdlife))</f>
        <v>0</v>
      </c>
      <c r="I455" s="164">
        <f>IF(A30stdlife="n/a","n/a",IF(I$3&gt;(A30stdlife+$E455),(Input!$G$172*(1+rvanilla)^0.5)-SUM($G455:H455),(Input!$G$172*(1+rvanilla)^0.5)/A30stdlife))</f>
        <v>0</v>
      </c>
      <c r="J455" s="164">
        <f>IF(A30stdlife="n/a","n/a",IF(J$3&gt;(A30stdlife+$E455),(Input!$G$172*(1+rvanilla)^0.5)-SUM($G455:I455),(Input!$G$172*(1+rvanilla)^0.5)/A30stdlife))</f>
        <v>0</v>
      </c>
      <c r="K455" s="164">
        <f>IF(A30stdlife="n/a","n/a",IF(K$3&gt;(A30stdlife+$E455),(Input!$G$172*(1+rvanilla)^0.5)-SUM($G455:J455),(Input!$G$172*(1+rvanilla)^0.5)/A30stdlife))</f>
        <v>0</v>
      </c>
      <c r="L455" s="164">
        <f>IF(A30stdlife="n/a","n/a",IF(L$3&gt;(A30stdlife+$E455),(Input!$G$172*(1+rvanilla)^0.5)-SUM($G455:K455),(Input!$G$172*(1+rvanilla)^0.5)/A30stdlife))</f>
        <v>0</v>
      </c>
      <c r="M455" s="164">
        <f>IF(A30stdlife="n/a","n/a",IF(M$3&gt;(A30stdlife+$E455),(Input!$G$172*(1+rvanilla)^0.5)-SUM($G455:L455),(Input!$G$172*(1+rvanilla)^0.5)/A30stdlife))</f>
        <v>0</v>
      </c>
      <c r="N455" s="164">
        <f>IF(A30stdlife="n/a","n/a",IF(N$3&gt;(A30stdlife+$E455),(Input!$G$172*(1+rvanilla)^0.5)-SUM($G455:M455),(Input!$G$172*(1+rvanilla)^0.5)/A30stdlife))</f>
        <v>0</v>
      </c>
      <c r="O455" s="164">
        <f>IF(A30stdlife="n/a","n/a",IF(O$3&gt;(A30stdlife+$E455),(Input!$G$172*(1+rvanilla)^0.5)-SUM($G455:N455),(Input!$G$172*(1+rvanilla)^0.5)/A30stdlife))</f>
        <v>0</v>
      </c>
      <c r="P455" s="164">
        <f>IF(A30stdlife="n/a","n/a",IF(P$3&gt;(A30stdlife+$E455),(Input!$G$172*(1+rvanilla)^0.5)-SUM($G455:O455),(Input!$G$172*(1+rvanilla)^0.5)/A30stdlife))</f>
        <v>0</v>
      </c>
      <c r="Q455" s="164">
        <f>IF(A30stdlife="n/a","n/a",IF(Q$3&gt;(A30stdlife+$E455),(Input!$G$172*(1+rvanilla)^0.5)-SUM($G455:P455),(Input!$G$172*(1+rvanilla)^0.5)/A30stdlife))</f>
        <v>0</v>
      </c>
      <c r="R455" s="164">
        <f>IF(A30stdlife="n/a","n/a",IF(R$3&gt;(A30stdlife+$E455),(Input!$G$172*(1+rvanilla)^0.5)-SUM($G455:Q455),(Input!$G$172*(1+rvanilla)^0.5)/A30stdlife))</f>
        <v>0</v>
      </c>
      <c r="S455" s="164">
        <f>IF(A30stdlife="n/a","n/a",IF(S$3&gt;(A30stdlife+$E455),(Input!$G$172*(1+rvanilla)^0.5)-SUM($G455:R455),(Input!$G$172*(1+rvanilla)^0.5)/A30stdlife))</f>
        <v>0</v>
      </c>
      <c r="T455" s="164">
        <f>IF(A30stdlife="n/a","n/a",IF(T$3&gt;(A30stdlife+$E455),(Input!$G$172*(1+rvanilla)^0.5)-SUM($G455:S455),(Input!$G$172*(1+rvanilla)^0.5)/A30stdlife))</f>
        <v>0</v>
      </c>
      <c r="U455" s="164">
        <f>IF(A30stdlife="n/a","n/a",IF(U$3&gt;(A30stdlife+$E455),(Input!$G$172*(1+rvanilla)^0.5)-SUM($G455:T455),(Input!$G$172*(1+rvanilla)^0.5)/A30stdlife))</f>
        <v>0</v>
      </c>
      <c r="V455" s="164">
        <f>IF(A30stdlife="n/a","n/a",IF(V$3&gt;(A30stdlife+$E455),(Input!$G$172*(1+rvanilla)^0.5)-SUM($G455:U455),(Input!$G$172*(1+rvanilla)^0.5)/A30stdlife))</f>
        <v>0</v>
      </c>
      <c r="W455" s="164">
        <f>IF(A30stdlife="n/a","n/a",IF(W$3&gt;(A30stdlife+$E455),(Input!$G$172*(1+rvanilla)^0.5)-SUM($G455:V455),(Input!$G$172*(1+rvanilla)^0.5)/A30stdlife))</f>
        <v>0</v>
      </c>
      <c r="X455" s="164">
        <f>IF(A30stdlife="n/a","n/a",IF(X$3&gt;(A30stdlife+$E455),(Input!$G$172*(1+rvanilla)^0.5)-SUM($G455:W455),(Input!$G$172*(1+rvanilla)^0.5)/A30stdlife))</f>
        <v>0</v>
      </c>
      <c r="Y455" s="164">
        <f>IF(A30stdlife="n/a","n/a",IF(Y$3&gt;(A30stdlife+$E455),(Input!$G$172*(1+rvanilla)^0.5)-SUM($G455:X455),(Input!$G$172*(1+rvanilla)^0.5)/A30stdlife))</f>
        <v>0</v>
      </c>
      <c r="Z455" s="164">
        <f>IF(A30stdlife="n/a","n/a",IF(Z$3&gt;(A30stdlife+$E455),(Input!$G$172*(1+rvanilla)^0.5)-SUM($G455:Y455),(Input!$G$172*(1+rvanilla)^0.5)/A30stdlife))</f>
        <v>0</v>
      </c>
      <c r="AA455" s="164">
        <f>IF(A30stdlife="n/a","n/a",IF(AA$3&gt;(A30stdlife+$E455),(Input!$G$172*(1+rvanilla)^0.5)-SUM($G455:Z455),(Input!$G$172*(1+rvanilla)^0.5)/A30stdlife))</f>
        <v>0</v>
      </c>
      <c r="AB455" s="164">
        <f>IF(A30stdlife="n/a","n/a",IF(AB$3&gt;(A30stdlife+$E455),(Input!$G$172*(1+rvanilla)^0.5)-SUM($G455:AA455),(Input!$G$172*(1+rvanilla)^0.5)/A30stdlife))</f>
        <v>0</v>
      </c>
      <c r="AC455" s="164">
        <f>IF(A30stdlife="n/a","n/a",IF(AC$3&gt;(A30stdlife+$E455),(Input!$G$172*(1+rvanilla)^0.5)-SUM($G455:AB455),(Input!$G$172*(1+rvanilla)^0.5)/A30stdlife))</f>
        <v>0</v>
      </c>
      <c r="AD455" s="164">
        <f>IF(A30stdlife="n/a","n/a",IF(AD$3&gt;(A30stdlife+$E455),(Input!$G$172*(1+rvanilla)^0.5)-SUM($G455:AC455),(Input!$G$172*(1+rvanilla)^0.5)/A30stdlife))</f>
        <v>0</v>
      </c>
      <c r="AE455" s="164">
        <f>IF(A30stdlife="n/a","n/a",IF(AE$3&gt;(A30stdlife+$E455),(Input!$G$172*(1+rvanilla)^0.5)-SUM($G455:AD455),(Input!$G$172*(1+rvanilla)^0.5)/A30stdlife))</f>
        <v>0</v>
      </c>
      <c r="AF455" s="164">
        <f>IF(A30stdlife="n/a","n/a",IF(AF$3&gt;(A30stdlife+$E455),(Input!$G$172*(1+rvanilla)^0.5)-SUM($G455:AE455),(Input!$G$172*(1+rvanilla)^0.5)/A30stdlife))</f>
        <v>0</v>
      </c>
      <c r="AG455" s="164">
        <f>IF(A30stdlife="n/a","n/a",IF(AG$3&gt;(A30stdlife+$E455),(Input!$G$172*(1+rvanilla)^0.5)-SUM($G455:AF455),(Input!$G$172*(1+rvanilla)^0.5)/A30stdlife))</f>
        <v>0</v>
      </c>
      <c r="AH455" s="164">
        <f>IF(A30stdlife="n/a","n/a",IF(AH$3&gt;(A30stdlife+$E455),(Input!$G$172*(1+rvanilla)^0.5)-SUM($G455:AG455),(Input!$G$172*(1+rvanilla)^0.5)/A30stdlife))</f>
        <v>0</v>
      </c>
      <c r="AI455" s="164">
        <f>IF(A30stdlife="n/a","n/a",IF(AI$3&gt;(A30stdlife+$E455),(Input!$G$172*(1+rvanilla)^0.5)-SUM($G455:AH455),(Input!$G$172*(1+rvanilla)^0.5)/A30stdlife))</f>
        <v>0</v>
      </c>
      <c r="AJ455" s="164">
        <f>IF(A30stdlife="n/a","n/a",IF(AJ$3&gt;(A30stdlife+$E455),(Input!$G$172*(1+rvanilla)^0.5)-SUM($G455:AI455),(Input!$G$172*(1+rvanilla)^0.5)/A30stdlife))</f>
        <v>0</v>
      </c>
      <c r="AK455" s="164">
        <f>IF(A30stdlife="n/a","n/a",IF(AK$3&gt;(A30stdlife+$E455),(Input!$G$172*(1+rvanilla)^0.5)-SUM($G455:AJ455),(Input!$G$172*(1+rvanilla)^0.5)/A30stdlife))</f>
        <v>0</v>
      </c>
      <c r="AL455" s="164">
        <f>IF(A30stdlife="n/a","n/a",IF(AL$3&gt;(A30stdlife+$E455),(Input!$G$172*(1+rvanilla)^0.5)-SUM($G455:AK455),(Input!$G$172*(1+rvanilla)^0.5)/A30stdlife))</f>
        <v>0</v>
      </c>
      <c r="AM455" s="164">
        <f>IF(A30stdlife="n/a","n/a",IF(AM$3&gt;(A30stdlife+$E455),(Input!$G$172*(1+rvanilla)^0.5)-SUM($G455:AL455),(Input!$G$172*(1+rvanilla)^0.5)/A30stdlife))</f>
        <v>0</v>
      </c>
      <c r="AN455" s="164">
        <f>IF(A30stdlife="n/a","n/a",IF(AN$3&gt;(A30stdlife+$E455),(Input!$G$172*(1+rvanilla)^0.5)-SUM($G455:AM455),(Input!$G$172*(1+rvanilla)^0.5)/A30stdlife))</f>
        <v>0</v>
      </c>
      <c r="AO455" s="164">
        <f>IF(A30stdlife="n/a","n/a",IF(AO$3&gt;(A30stdlife+$E455),(Input!$G$172*(1+rvanilla)^0.5)-SUM($G455:AN455),(Input!$G$172*(1+rvanilla)^0.5)/A30stdlife))</f>
        <v>0</v>
      </c>
      <c r="AP455" s="164">
        <f>IF(A30stdlife="n/a","n/a",IF(AP$3&gt;(A30stdlife+$E455),(Input!$G$172*(1+rvanilla)^0.5)-SUM($G455:AO455),(Input!$G$172*(1+rvanilla)^0.5)/A30stdlife))</f>
        <v>0</v>
      </c>
      <c r="AQ455" s="164">
        <f>IF(A30stdlife="n/a","n/a",IF(AQ$3&gt;(A30stdlife+$E455),(Input!$G$172*(1+rvanilla)^0.5)-SUM($G455:AP455),(Input!$G$172*(1+rvanilla)^0.5)/A30stdlife))</f>
        <v>0</v>
      </c>
      <c r="AR455" s="164">
        <f>IF(A30stdlife="n/a","n/a",IF(AR$3&gt;(A30stdlife+$E455),(Input!$G$172*(1+rvanilla)^0.5)-SUM($G455:AQ455),(Input!$G$172*(1+rvanilla)^0.5)/A30stdlife))</f>
        <v>0</v>
      </c>
      <c r="AS455" s="164">
        <f>IF(A30stdlife="n/a","n/a",IF(AS$3&gt;(A30stdlife+$E455),(Input!$G$172*(1+rvanilla)^0.5)-SUM($G455:AR455),(Input!$G$172*(1+rvanilla)^0.5)/A30stdlife))</f>
        <v>0</v>
      </c>
      <c r="AT455" s="164">
        <f>IF(A30stdlife="n/a","n/a",IF(AT$3&gt;(A30stdlife+$E455),(Input!$G$172*(1+rvanilla)^0.5)-SUM($G455:AS455),(Input!$G$172*(1+rvanilla)^0.5)/A30stdlife))</f>
        <v>0</v>
      </c>
      <c r="AU455" s="164">
        <f>IF(A30stdlife="n/a","n/a",IF(AU$3&gt;(A30stdlife+$E455),(Input!$G$172*(1+rvanilla)^0.5)-SUM($G455:AT455),(Input!$G$172*(1+rvanilla)^0.5)/A30stdlife))</f>
        <v>0</v>
      </c>
      <c r="AV455" s="164">
        <f>IF(A30stdlife="n/a","n/a",IF(AV$3&gt;(A30stdlife+$E455),(Input!$G$172*(1+rvanilla)^0.5)-SUM($G455:AU455),(Input!$G$172*(1+rvanilla)^0.5)/A30stdlife))</f>
        <v>0</v>
      </c>
      <c r="AW455" s="164">
        <f>IF(A30stdlife="n/a","n/a",IF(AW$3&gt;(A30stdlife+$E455),(Input!$G$172*(1+rvanilla)^0.5)-SUM($G455:AV455),(Input!$G$172*(1+rvanilla)^0.5)/A30stdlife))</f>
        <v>0</v>
      </c>
      <c r="AX455" s="164">
        <f>IF(A30stdlife="n/a","n/a",IF(AX$3&gt;(A30stdlife+$E455),(Input!$G$172*(1+rvanilla)^0.5)-SUM($G455:AW455),(Input!$G$172*(1+rvanilla)^0.5)/A30stdlife))</f>
        <v>0</v>
      </c>
      <c r="AY455" s="164">
        <f>IF(A30stdlife="n/a","n/a",IF(AY$3&gt;(A30stdlife+$E455),(Input!$G$172*(1+rvanilla)^0.5)-SUM($G455:AX455),(Input!$G$172*(1+rvanilla)^0.5)/A30stdlife))</f>
        <v>0</v>
      </c>
      <c r="AZ455" s="164">
        <f>IF(A30stdlife="n/a","n/a",IF(AZ$3&gt;(A30stdlife+$E455),(Input!$G$172*(1+rvanilla)^0.5)-SUM($G455:AY455),(Input!$G$172*(1+rvanilla)^0.5)/A30stdlife))</f>
        <v>0</v>
      </c>
      <c r="BA455" s="164">
        <f>IF(A30stdlife="n/a","n/a",IF(BA$3&gt;(A30stdlife+$E455),(Input!$G$172*(1+rvanilla)^0.5)-SUM($G455:AZ455),(Input!$G$172*(1+rvanilla)^0.5)/A30stdlife))</f>
        <v>0</v>
      </c>
      <c r="BB455" s="164">
        <f>IF(A30stdlife="n/a","n/a",IF(BB$3&gt;(A30stdlife+$E455),(Input!$G$172*(1+rvanilla)^0.5)-SUM($G455:BA455),(Input!$G$172*(1+rvanilla)^0.5)/A30stdlife))</f>
        <v>0</v>
      </c>
      <c r="BC455" s="164">
        <f>IF(A30stdlife="n/a","n/a",IF(BC$3&gt;(A30stdlife+$E455),(Input!$G$172*(1+rvanilla)^0.5)-SUM($G455:BB455),(Input!$G$172*(1+rvanilla)^0.5)/A30stdlife))</f>
        <v>0</v>
      </c>
      <c r="BD455" s="164">
        <f>IF(A30stdlife="n/a","n/a",IF(BD$3&gt;(A30stdlife+$E455),(Input!$G$172*(1+rvanilla)^0.5)-SUM($G455:BC455),(Input!$G$172*(1+rvanilla)^0.5)/A30stdlife))</f>
        <v>0</v>
      </c>
      <c r="BE455" s="164">
        <f>IF(A30stdlife="n/a","n/a",IF(BE$3&gt;(A30stdlife+$E455),(Input!$G$172*(1+rvanilla)^0.5)-SUM($G455:BD455),(Input!$G$172*(1+rvanilla)^0.5)/A30stdlife))</f>
        <v>0</v>
      </c>
      <c r="BF455" s="164">
        <f>IF(A30stdlife="n/a","n/a",IF(BF$3&gt;(A30stdlife+$E455),(Input!$G$172*(1+rvanilla)^0.5)-SUM($G455:BE455),(Input!$G$172*(1+rvanilla)^0.5)/A30stdlife))</f>
        <v>0</v>
      </c>
      <c r="BG455" s="164">
        <f>IF(A30stdlife="n/a","n/a",IF(BG$3&gt;(A30stdlife+$E455),(Input!$G$172*(1+rvanilla)^0.5)-SUM($G455:BF455),(Input!$G$172*(1+rvanilla)^0.5)/A30stdlife))</f>
        <v>0</v>
      </c>
      <c r="BH455" s="164">
        <f>IF(A30stdlife="n/a","n/a",IF(BH$3&gt;(A30stdlife+$E455),(Input!$G$172*(1+rvanilla)^0.5)-SUM($G455:BG455),(Input!$G$172*(1+rvanilla)^0.5)/A30stdlife))</f>
        <v>0</v>
      </c>
      <c r="BI455" s="164">
        <f>IF(A30stdlife="n/a","n/a",IF(BI$3&gt;(A30stdlife+$E455),(Input!$G$172*(1+rvanilla)^0.5)-SUM($G455:BH455),(Input!$G$172*(1+rvanilla)^0.5)/A30stdlife))</f>
        <v>0</v>
      </c>
      <c r="BJ455" s="18"/>
      <c r="BK455" s="18"/>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s="5" customFormat="1" hidden="1" outlineLevel="2">
      <c r="A456" s="18"/>
      <c r="B456" s="18"/>
      <c r="C456" s="36"/>
      <c r="D456" s="479"/>
      <c r="E456" s="283">
        <v>2</v>
      </c>
      <c r="F456" s="38"/>
      <c r="G456" s="391"/>
      <c r="H456" s="307"/>
      <c r="I456" s="164">
        <f>IF(A30stdlife="n/a","n/a",IF(I$3&gt;(A30stdlife+$E456),(Input!$H$172*(1+rvanilla)^0.5)-SUM($H456:H456),(Input!$H$172*(1+rvanilla)^0.5)/A30stdlife))</f>
        <v>0</v>
      </c>
      <c r="J456" s="164">
        <f>IF(A30stdlife="n/a","n/a",IF(J$3&gt;(A30stdlife+$E456),(Input!$H$172*(1+rvanilla)^0.5)-SUM($H456:I456),(Input!$H$172*(1+rvanilla)^0.5)/A30stdlife))</f>
        <v>0</v>
      </c>
      <c r="K456" s="164">
        <f>IF(A30stdlife="n/a","n/a",IF(K$3&gt;(A30stdlife+$E456),(Input!$H$172*(1+rvanilla)^0.5)-SUM($H456:J456),(Input!$H$172*(1+rvanilla)^0.5)/A30stdlife))</f>
        <v>0</v>
      </c>
      <c r="L456" s="164">
        <f>IF(A30stdlife="n/a","n/a",IF(L$3&gt;(A30stdlife+$E456),(Input!$H$172*(1+rvanilla)^0.5)-SUM($H456:K456),(Input!$H$172*(1+rvanilla)^0.5)/A30stdlife))</f>
        <v>0</v>
      </c>
      <c r="M456" s="164">
        <f>IF(A30stdlife="n/a","n/a",IF(M$3&gt;(A30stdlife+$E456),(Input!$H$172*(1+rvanilla)^0.5)-SUM($H456:L456),(Input!$H$172*(1+rvanilla)^0.5)/A30stdlife))</f>
        <v>0</v>
      </c>
      <c r="N456" s="164">
        <f>IF(A30stdlife="n/a","n/a",IF(N$3&gt;(A30stdlife+$E456),(Input!$H$172*(1+rvanilla)^0.5)-SUM($H456:M456),(Input!$H$172*(1+rvanilla)^0.5)/A30stdlife))</f>
        <v>0</v>
      </c>
      <c r="O456" s="164">
        <f>IF(A30stdlife="n/a","n/a",IF(O$3&gt;(A30stdlife+$E456),(Input!$H$172*(1+rvanilla)^0.5)-SUM($H456:N456),(Input!$H$172*(1+rvanilla)^0.5)/A30stdlife))</f>
        <v>0</v>
      </c>
      <c r="P456" s="164">
        <f>IF(A30stdlife="n/a","n/a",IF(P$3&gt;(A30stdlife+$E456),(Input!$H$172*(1+rvanilla)^0.5)-SUM($H456:O456),(Input!$H$172*(1+rvanilla)^0.5)/A30stdlife))</f>
        <v>0</v>
      </c>
      <c r="Q456" s="164">
        <f>IF(A30stdlife="n/a","n/a",IF(Q$3&gt;(A30stdlife+$E456),(Input!$H$172*(1+rvanilla)^0.5)-SUM($H456:P456),(Input!$H$172*(1+rvanilla)^0.5)/A30stdlife))</f>
        <v>0</v>
      </c>
      <c r="R456" s="164">
        <f>IF(A30stdlife="n/a","n/a",IF(R$3&gt;(A30stdlife+$E456),(Input!$H$172*(1+rvanilla)^0.5)-SUM($H456:Q456),(Input!$H$172*(1+rvanilla)^0.5)/A30stdlife))</f>
        <v>0</v>
      </c>
      <c r="S456" s="164">
        <f>IF(A30stdlife="n/a","n/a",IF(S$3&gt;(A30stdlife+$E456),(Input!$H$172*(1+rvanilla)^0.5)-SUM($H456:R456),(Input!$H$172*(1+rvanilla)^0.5)/A30stdlife))</f>
        <v>0</v>
      </c>
      <c r="T456" s="164">
        <f>IF(A30stdlife="n/a","n/a",IF(T$3&gt;(A30stdlife+$E456),(Input!$H$172*(1+rvanilla)^0.5)-SUM($H456:S456),(Input!$H$172*(1+rvanilla)^0.5)/A30stdlife))</f>
        <v>0</v>
      </c>
      <c r="U456" s="164">
        <f>IF(A30stdlife="n/a","n/a",IF(U$3&gt;(A30stdlife+$E456),(Input!$H$172*(1+rvanilla)^0.5)-SUM($H456:T456),(Input!$H$172*(1+rvanilla)^0.5)/A30stdlife))</f>
        <v>0</v>
      </c>
      <c r="V456" s="164">
        <f>IF(A30stdlife="n/a","n/a",IF(V$3&gt;(A30stdlife+$E456),(Input!$H$172*(1+rvanilla)^0.5)-SUM($H456:U456),(Input!$H$172*(1+rvanilla)^0.5)/A30stdlife))</f>
        <v>0</v>
      </c>
      <c r="W456" s="164">
        <f>IF(A30stdlife="n/a","n/a",IF(W$3&gt;(A30stdlife+$E456),(Input!$H$172*(1+rvanilla)^0.5)-SUM($H456:V456),(Input!$H$172*(1+rvanilla)^0.5)/A30stdlife))</f>
        <v>0</v>
      </c>
      <c r="X456" s="164">
        <f>IF(A30stdlife="n/a","n/a",IF(X$3&gt;(A30stdlife+$E456),(Input!$H$172*(1+rvanilla)^0.5)-SUM($H456:W456),(Input!$H$172*(1+rvanilla)^0.5)/A30stdlife))</f>
        <v>0</v>
      </c>
      <c r="Y456" s="164">
        <f>IF(A30stdlife="n/a","n/a",IF(Y$3&gt;(A30stdlife+$E456),(Input!$H$172*(1+rvanilla)^0.5)-SUM($H456:X456),(Input!$H$172*(1+rvanilla)^0.5)/A30stdlife))</f>
        <v>0</v>
      </c>
      <c r="Z456" s="164">
        <f>IF(A30stdlife="n/a","n/a",IF(Z$3&gt;(A30stdlife+$E456),(Input!$H$172*(1+rvanilla)^0.5)-SUM($H456:Y456),(Input!$H$172*(1+rvanilla)^0.5)/A30stdlife))</f>
        <v>0</v>
      </c>
      <c r="AA456" s="164">
        <f>IF(A30stdlife="n/a","n/a",IF(AA$3&gt;(A30stdlife+$E456),(Input!$H$172*(1+rvanilla)^0.5)-SUM($H456:Z456),(Input!$H$172*(1+rvanilla)^0.5)/A30stdlife))</f>
        <v>0</v>
      </c>
      <c r="AB456" s="164">
        <f>IF(A30stdlife="n/a","n/a",IF(AB$3&gt;(A30stdlife+$E456),(Input!$H$172*(1+rvanilla)^0.5)-SUM($H456:AA456),(Input!$H$172*(1+rvanilla)^0.5)/A30stdlife))</f>
        <v>0</v>
      </c>
      <c r="AC456" s="164">
        <f>IF(A30stdlife="n/a","n/a",IF(AC$3&gt;(A30stdlife+$E456),(Input!$H$172*(1+rvanilla)^0.5)-SUM($H456:AB456),(Input!$H$172*(1+rvanilla)^0.5)/A30stdlife))</f>
        <v>0</v>
      </c>
      <c r="AD456" s="164">
        <f>IF(A30stdlife="n/a","n/a",IF(AD$3&gt;(A30stdlife+$E456),(Input!$H$172*(1+rvanilla)^0.5)-SUM($H456:AC456),(Input!$H$172*(1+rvanilla)^0.5)/A30stdlife))</f>
        <v>0</v>
      </c>
      <c r="AE456" s="164">
        <f>IF(A30stdlife="n/a","n/a",IF(AE$3&gt;(A30stdlife+$E456),(Input!$H$172*(1+rvanilla)^0.5)-SUM($H456:AD456),(Input!$H$172*(1+rvanilla)^0.5)/A30stdlife))</f>
        <v>0</v>
      </c>
      <c r="AF456" s="164">
        <f>IF(A30stdlife="n/a","n/a",IF(AF$3&gt;(A30stdlife+$E456),(Input!$H$172*(1+rvanilla)^0.5)-SUM($H456:AE456),(Input!$H$172*(1+rvanilla)^0.5)/A30stdlife))</f>
        <v>0</v>
      </c>
      <c r="AG456" s="164">
        <f>IF(A30stdlife="n/a","n/a",IF(AG$3&gt;(A30stdlife+$E456),(Input!$H$172*(1+rvanilla)^0.5)-SUM($H456:AF456),(Input!$H$172*(1+rvanilla)^0.5)/A30stdlife))</f>
        <v>0</v>
      </c>
      <c r="AH456" s="164">
        <f>IF(A30stdlife="n/a","n/a",IF(AH$3&gt;(A30stdlife+$E456),(Input!$H$172*(1+rvanilla)^0.5)-SUM($H456:AG456),(Input!$H$172*(1+rvanilla)^0.5)/A30stdlife))</f>
        <v>0</v>
      </c>
      <c r="AI456" s="164">
        <f>IF(A30stdlife="n/a","n/a",IF(AI$3&gt;(A30stdlife+$E456),(Input!$H$172*(1+rvanilla)^0.5)-SUM($H456:AH456),(Input!$H$172*(1+rvanilla)^0.5)/A30stdlife))</f>
        <v>0</v>
      </c>
      <c r="AJ456" s="164">
        <f>IF(A30stdlife="n/a","n/a",IF(AJ$3&gt;(A30stdlife+$E456),(Input!$H$172*(1+rvanilla)^0.5)-SUM($H456:AI456),(Input!$H$172*(1+rvanilla)^0.5)/A30stdlife))</f>
        <v>0</v>
      </c>
      <c r="AK456" s="164">
        <f>IF(A30stdlife="n/a","n/a",IF(AK$3&gt;(A30stdlife+$E456),(Input!$H$172*(1+rvanilla)^0.5)-SUM($H456:AJ456),(Input!$H$172*(1+rvanilla)^0.5)/A30stdlife))</f>
        <v>0</v>
      </c>
      <c r="AL456" s="164">
        <f>IF(A30stdlife="n/a","n/a",IF(AL$3&gt;(A30stdlife+$E456),(Input!$H$172*(1+rvanilla)^0.5)-SUM($H456:AK456),(Input!$H$172*(1+rvanilla)^0.5)/A30stdlife))</f>
        <v>0</v>
      </c>
      <c r="AM456" s="164">
        <f>IF(A30stdlife="n/a","n/a",IF(AM$3&gt;(A30stdlife+$E456),(Input!$H$172*(1+rvanilla)^0.5)-SUM($H456:AL456),(Input!$H$172*(1+rvanilla)^0.5)/A30stdlife))</f>
        <v>0</v>
      </c>
      <c r="AN456" s="164">
        <f>IF(A30stdlife="n/a","n/a",IF(AN$3&gt;(A30stdlife+$E456),(Input!$H$172*(1+rvanilla)^0.5)-SUM($H456:AM456),(Input!$H$172*(1+rvanilla)^0.5)/A30stdlife))</f>
        <v>0</v>
      </c>
      <c r="AO456" s="164">
        <f>IF(A30stdlife="n/a","n/a",IF(AO$3&gt;(A30stdlife+$E456),(Input!$H$172*(1+rvanilla)^0.5)-SUM($H456:AN456),(Input!$H$172*(1+rvanilla)^0.5)/A30stdlife))</f>
        <v>0</v>
      </c>
      <c r="AP456" s="164">
        <f>IF(A30stdlife="n/a","n/a",IF(AP$3&gt;(A30stdlife+$E456),(Input!$H$172*(1+rvanilla)^0.5)-SUM($H456:AO456),(Input!$H$172*(1+rvanilla)^0.5)/A30stdlife))</f>
        <v>0</v>
      </c>
      <c r="AQ456" s="164">
        <f>IF(A30stdlife="n/a","n/a",IF(AQ$3&gt;(A30stdlife+$E456),(Input!$H$172*(1+rvanilla)^0.5)-SUM($H456:AP456),(Input!$H$172*(1+rvanilla)^0.5)/A30stdlife))</f>
        <v>0</v>
      </c>
      <c r="AR456" s="164">
        <f>IF(A30stdlife="n/a","n/a",IF(AR$3&gt;(A30stdlife+$E456),(Input!$H$172*(1+rvanilla)^0.5)-SUM($H456:AQ456),(Input!$H$172*(1+rvanilla)^0.5)/A30stdlife))</f>
        <v>0</v>
      </c>
      <c r="AS456" s="164">
        <f>IF(A30stdlife="n/a","n/a",IF(AS$3&gt;(A30stdlife+$E456),(Input!$H$172*(1+rvanilla)^0.5)-SUM($H456:AR456),(Input!$H$172*(1+rvanilla)^0.5)/A30stdlife))</f>
        <v>0</v>
      </c>
      <c r="AT456" s="164">
        <f>IF(A30stdlife="n/a","n/a",IF(AT$3&gt;(A30stdlife+$E456),(Input!$H$172*(1+rvanilla)^0.5)-SUM($H456:AS456),(Input!$H$172*(1+rvanilla)^0.5)/A30stdlife))</f>
        <v>0</v>
      </c>
      <c r="AU456" s="164">
        <f>IF(A30stdlife="n/a","n/a",IF(AU$3&gt;(A30stdlife+$E456),(Input!$H$172*(1+rvanilla)^0.5)-SUM($H456:AT456),(Input!$H$172*(1+rvanilla)^0.5)/A30stdlife))</f>
        <v>0</v>
      </c>
      <c r="AV456" s="164">
        <f>IF(A30stdlife="n/a","n/a",IF(AV$3&gt;(A30stdlife+$E456),(Input!$H$172*(1+rvanilla)^0.5)-SUM($H456:AU456),(Input!$H$172*(1+rvanilla)^0.5)/A30stdlife))</f>
        <v>0</v>
      </c>
      <c r="AW456" s="164">
        <f>IF(A30stdlife="n/a","n/a",IF(AW$3&gt;(A30stdlife+$E456),(Input!$H$172*(1+rvanilla)^0.5)-SUM($H456:AV456),(Input!$H$172*(1+rvanilla)^0.5)/A30stdlife))</f>
        <v>0</v>
      </c>
      <c r="AX456" s="164">
        <f>IF(A30stdlife="n/a","n/a",IF(AX$3&gt;(A30stdlife+$E456),(Input!$H$172*(1+rvanilla)^0.5)-SUM($H456:AW456),(Input!$H$172*(1+rvanilla)^0.5)/A30stdlife))</f>
        <v>0</v>
      </c>
      <c r="AY456" s="164">
        <f>IF(A30stdlife="n/a","n/a",IF(AY$3&gt;(A30stdlife+$E456),(Input!$H$172*(1+rvanilla)^0.5)-SUM($H456:AX456),(Input!$H$172*(1+rvanilla)^0.5)/A30stdlife))</f>
        <v>0</v>
      </c>
      <c r="AZ456" s="164">
        <f>IF(A30stdlife="n/a","n/a",IF(AZ$3&gt;(A30stdlife+$E456),(Input!$H$172*(1+rvanilla)^0.5)-SUM($H456:AY456),(Input!$H$172*(1+rvanilla)^0.5)/A30stdlife))</f>
        <v>0</v>
      </c>
      <c r="BA456" s="164">
        <f>IF(A30stdlife="n/a","n/a",IF(BA$3&gt;(A30stdlife+$E456),(Input!$H$172*(1+rvanilla)^0.5)-SUM($H456:AZ456),(Input!$H$172*(1+rvanilla)^0.5)/A30stdlife))</f>
        <v>0</v>
      </c>
      <c r="BB456" s="164">
        <f>IF(A30stdlife="n/a","n/a",IF(BB$3&gt;(A30stdlife+$E456),(Input!$H$172*(1+rvanilla)^0.5)-SUM($H456:BA456),(Input!$H$172*(1+rvanilla)^0.5)/A30stdlife))</f>
        <v>0</v>
      </c>
      <c r="BC456" s="164">
        <f>IF(A30stdlife="n/a","n/a",IF(BC$3&gt;(A30stdlife+$E456),(Input!$H$172*(1+rvanilla)^0.5)-SUM($H456:BB456),(Input!$H$172*(1+rvanilla)^0.5)/A30stdlife))</f>
        <v>0</v>
      </c>
      <c r="BD456" s="164">
        <f>IF(A30stdlife="n/a","n/a",IF(BD$3&gt;(A30stdlife+$E456),(Input!$H$172*(1+rvanilla)^0.5)-SUM($H456:BC456),(Input!$H$172*(1+rvanilla)^0.5)/A30stdlife))</f>
        <v>0</v>
      </c>
      <c r="BE456" s="164">
        <f>IF(A30stdlife="n/a","n/a",IF(BE$3&gt;(A30stdlife+$E456),(Input!$H$172*(1+rvanilla)^0.5)-SUM($H456:BD456),(Input!$H$172*(1+rvanilla)^0.5)/A30stdlife))</f>
        <v>0</v>
      </c>
      <c r="BF456" s="164">
        <f>IF(A30stdlife="n/a","n/a",IF(BF$3&gt;(A30stdlife+$E456),(Input!$H$172*(1+rvanilla)^0.5)-SUM($H456:BE456),(Input!$H$172*(1+rvanilla)^0.5)/A30stdlife))</f>
        <v>0</v>
      </c>
      <c r="BG456" s="164">
        <f>IF(A30stdlife="n/a","n/a",IF(BG$3&gt;(A30stdlife+$E456),(Input!$H$172*(1+rvanilla)^0.5)-SUM($H456:BF456),(Input!$H$172*(1+rvanilla)^0.5)/A30stdlife))</f>
        <v>0</v>
      </c>
      <c r="BH456" s="164">
        <f>IF(A30stdlife="n/a","n/a",IF(BH$3&gt;(A30stdlife+$E456),(Input!$H$172*(1+rvanilla)^0.5)-SUM($H456:BG456),(Input!$H$172*(1+rvanilla)^0.5)/A30stdlife))</f>
        <v>0</v>
      </c>
      <c r="BI456" s="164">
        <f>IF(A30stdlife="n/a","n/a",IF(BI$3&gt;(A30stdlife+$E456),(Input!$H$172*(1+rvanilla)^0.5)-SUM($H456:BH456),(Input!$H$172*(1+rvanilla)^0.5)/A30stdlife))</f>
        <v>0</v>
      </c>
      <c r="BJ456" s="18"/>
      <c r="BK456" s="18"/>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s="5" customFormat="1" hidden="1" outlineLevel="2">
      <c r="A457" s="18"/>
      <c r="B457" s="18"/>
      <c r="C457" s="36"/>
      <c r="D457" s="479"/>
      <c r="E457" s="283">
        <v>3</v>
      </c>
      <c r="F457" s="38"/>
      <c r="G457" s="391"/>
      <c r="H457" s="308"/>
      <c r="I457" s="307"/>
      <c r="J457" s="164">
        <f>IF(A30stdlife="n/a","n/a",IF(J$3&gt;(A30stdlife+$E457),(Input!$I$172*(1+rvanilla)^0.5)-SUM($I457:I457),(Input!$I$172*(1+rvanilla)^0.5)/A30stdlife))</f>
        <v>0</v>
      </c>
      <c r="K457" s="164">
        <f>IF(A30stdlife="n/a","n/a",IF(K$3&gt;(A30stdlife+$E457),(Input!$I$172*(1+rvanilla)^0.5)-SUM($I457:J457),(Input!$I$172*(1+rvanilla)^0.5)/A30stdlife))</f>
        <v>0</v>
      </c>
      <c r="L457" s="164">
        <f>IF(A30stdlife="n/a","n/a",IF(L$3&gt;(A30stdlife+$E457),(Input!$I$172*(1+rvanilla)^0.5)-SUM($I457:K457),(Input!$I$172*(1+rvanilla)^0.5)/A30stdlife))</f>
        <v>0</v>
      </c>
      <c r="M457" s="164">
        <f>IF(A30stdlife="n/a","n/a",IF(M$3&gt;(A30stdlife+$E457),(Input!$I$172*(1+rvanilla)^0.5)-SUM($I457:L457),(Input!$I$172*(1+rvanilla)^0.5)/A30stdlife))</f>
        <v>0</v>
      </c>
      <c r="N457" s="164">
        <f>IF(A30stdlife="n/a","n/a",IF(N$3&gt;(A30stdlife+$E457),(Input!$I$172*(1+rvanilla)^0.5)-SUM($I457:M457),(Input!$I$172*(1+rvanilla)^0.5)/A30stdlife))</f>
        <v>0</v>
      </c>
      <c r="O457" s="164">
        <f>IF(A30stdlife="n/a","n/a",IF(O$3&gt;(A30stdlife+$E457),(Input!$I$172*(1+rvanilla)^0.5)-SUM($I457:N457),(Input!$I$172*(1+rvanilla)^0.5)/A30stdlife))</f>
        <v>0</v>
      </c>
      <c r="P457" s="164">
        <f>IF(A30stdlife="n/a","n/a",IF(P$3&gt;(A30stdlife+$E457),(Input!$I$172*(1+rvanilla)^0.5)-SUM($I457:O457),(Input!$I$172*(1+rvanilla)^0.5)/A30stdlife))</f>
        <v>0</v>
      </c>
      <c r="Q457" s="164">
        <f>IF(A30stdlife="n/a","n/a",IF(Q$3&gt;(A30stdlife+$E457),(Input!$I$172*(1+rvanilla)^0.5)-SUM($I457:P457),(Input!$I$172*(1+rvanilla)^0.5)/A30stdlife))</f>
        <v>0</v>
      </c>
      <c r="R457" s="164">
        <f>IF(A30stdlife="n/a","n/a",IF(R$3&gt;(A30stdlife+$E457),(Input!$I$172*(1+rvanilla)^0.5)-SUM($I457:Q457),(Input!$I$172*(1+rvanilla)^0.5)/A30stdlife))</f>
        <v>0</v>
      </c>
      <c r="S457" s="164">
        <f>IF(A30stdlife="n/a","n/a",IF(S$3&gt;(A30stdlife+$E457),(Input!$I$172*(1+rvanilla)^0.5)-SUM($I457:R457),(Input!$I$172*(1+rvanilla)^0.5)/A30stdlife))</f>
        <v>0</v>
      </c>
      <c r="T457" s="164">
        <f>IF(A30stdlife="n/a","n/a",IF(T$3&gt;(A30stdlife+$E457),(Input!$I$172*(1+rvanilla)^0.5)-SUM($I457:S457),(Input!$I$172*(1+rvanilla)^0.5)/A30stdlife))</f>
        <v>0</v>
      </c>
      <c r="U457" s="164">
        <f>IF(A30stdlife="n/a","n/a",IF(U$3&gt;(A30stdlife+$E457),(Input!$I$172*(1+rvanilla)^0.5)-SUM($I457:T457),(Input!$I$172*(1+rvanilla)^0.5)/A30stdlife))</f>
        <v>0</v>
      </c>
      <c r="V457" s="164">
        <f>IF(A30stdlife="n/a","n/a",IF(V$3&gt;(A30stdlife+$E457),(Input!$I$172*(1+rvanilla)^0.5)-SUM($I457:U457),(Input!$I$172*(1+rvanilla)^0.5)/A30stdlife))</f>
        <v>0</v>
      </c>
      <c r="W457" s="164">
        <f>IF(A30stdlife="n/a","n/a",IF(W$3&gt;(A30stdlife+$E457),(Input!$I$172*(1+rvanilla)^0.5)-SUM($I457:V457),(Input!$I$172*(1+rvanilla)^0.5)/A30stdlife))</f>
        <v>0</v>
      </c>
      <c r="X457" s="164">
        <f>IF(A30stdlife="n/a","n/a",IF(X$3&gt;(A30stdlife+$E457),(Input!$I$172*(1+rvanilla)^0.5)-SUM($I457:W457),(Input!$I$172*(1+rvanilla)^0.5)/A30stdlife))</f>
        <v>0</v>
      </c>
      <c r="Y457" s="164">
        <f>IF(A30stdlife="n/a","n/a",IF(Y$3&gt;(A30stdlife+$E457),(Input!$I$172*(1+rvanilla)^0.5)-SUM($I457:X457),(Input!$I$172*(1+rvanilla)^0.5)/A30stdlife))</f>
        <v>0</v>
      </c>
      <c r="Z457" s="164">
        <f>IF(A30stdlife="n/a","n/a",IF(Z$3&gt;(A30stdlife+$E457),(Input!$I$172*(1+rvanilla)^0.5)-SUM($I457:Y457),(Input!$I$172*(1+rvanilla)^0.5)/A30stdlife))</f>
        <v>0</v>
      </c>
      <c r="AA457" s="164">
        <f>IF(A30stdlife="n/a","n/a",IF(AA$3&gt;(A30stdlife+$E457),(Input!$I$172*(1+rvanilla)^0.5)-SUM($I457:Z457),(Input!$I$172*(1+rvanilla)^0.5)/A30stdlife))</f>
        <v>0</v>
      </c>
      <c r="AB457" s="164">
        <f>IF(A30stdlife="n/a","n/a",IF(AB$3&gt;(A30stdlife+$E457),(Input!$I$172*(1+rvanilla)^0.5)-SUM($I457:AA457),(Input!$I$172*(1+rvanilla)^0.5)/A30stdlife))</f>
        <v>0</v>
      </c>
      <c r="AC457" s="164">
        <f>IF(A30stdlife="n/a","n/a",IF(AC$3&gt;(A30stdlife+$E457),(Input!$I$172*(1+rvanilla)^0.5)-SUM($I457:AB457),(Input!$I$172*(1+rvanilla)^0.5)/A30stdlife))</f>
        <v>0</v>
      </c>
      <c r="AD457" s="164">
        <f>IF(A30stdlife="n/a","n/a",IF(AD$3&gt;(A30stdlife+$E457),(Input!$I$172*(1+rvanilla)^0.5)-SUM($I457:AC457),(Input!$I$172*(1+rvanilla)^0.5)/A30stdlife))</f>
        <v>0</v>
      </c>
      <c r="AE457" s="164">
        <f>IF(A30stdlife="n/a","n/a",IF(AE$3&gt;(A30stdlife+$E457),(Input!$I$172*(1+rvanilla)^0.5)-SUM($I457:AD457),(Input!$I$172*(1+rvanilla)^0.5)/A30stdlife))</f>
        <v>0</v>
      </c>
      <c r="AF457" s="164">
        <f>IF(A30stdlife="n/a","n/a",IF(AF$3&gt;(A30stdlife+$E457),(Input!$I$172*(1+rvanilla)^0.5)-SUM($I457:AE457),(Input!$I$172*(1+rvanilla)^0.5)/A30stdlife))</f>
        <v>0</v>
      </c>
      <c r="AG457" s="164">
        <f>IF(A30stdlife="n/a","n/a",IF(AG$3&gt;(A30stdlife+$E457),(Input!$I$172*(1+rvanilla)^0.5)-SUM($I457:AF457),(Input!$I$172*(1+rvanilla)^0.5)/A30stdlife))</f>
        <v>0</v>
      </c>
      <c r="AH457" s="164">
        <f>IF(A30stdlife="n/a","n/a",IF(AH$3&gt;(A30stdlife+$E457),(Input!$I$172*(1+rvanilla)^0.5)-SUM($I457:AG457),(Input!$I$172*(1+rvanilla)^0.5)/A30stdlife))</f>
        <v>0</v>
      </c>
      <c r="AI457" s="164">
        <f>IF(A30stdlife="n/a","n/a",IF(AI$3&gt;(A30stdlife+$E457),(Input!$I$172*(1+rvanilla)^0.5)-SUM($I457:AH457),(Input!$I$172*(1+rvanilla)^0.5)/A30stdlife))</f>
        <v>0</v>
      </c>
      <c r="AJ457" s="164">
        <f>IF(A30stdlife="n/a","n/a",IF(AJ$3&gt;(A30stdlife+$E457),(Input!$I$172*(1+rvanilla)^0.5)-SUM($I457:AI457),(Input!$I$172*(1+rvanilla)^0.5)/A30stdlife))</f>
        <v>0</v>
      </c>
      <c r="AK457" s="164">
        <f>IF(A30stdlife="n/a","n/a",IF(AK$3&gt;(A30stdlife+$E457),(Input!$I$172*(1+rvanilla)^0.5)-SUM($I457:AJ457),(Input!$I$172*(1+rvanilla)^0.5)/A30stdlife))</f>
        <v>0</v>
      </c>
      <c r="AL457" s="164">
        <f>IF(A30stdlife="n/a","n/a",IF(AL$3&gt;(A30stdlife+$E457),(Input!$I$172*(1+rvanilla)^0.5)-SUM($I457:AK457),(Input!$I$172*(1+rvanilla)^0.5)/A30stdlife))</f>
        <v>0</v>
      </c>
      <c r="AM457" s="164">
        <f>IF(A30stdlife="n/a","n/a",IF(AM$3&gt;(A30stdlife+$E457),(Input!$I$172*(1+rvanilla)^0.5)-SUM($I457:AL457),(Input!$I$172*(1+rvanilla)^0.5)/A30stdlife))</f>
        <v>0</v>
      </c>
      <c r="AN457" s="164">
        <f>IF(A30stdlife="n/a","n/a",IF(AN$3&gt;(A30stdlife+$E457),(Input!$I$172*(1+rvanilla)^0.5)-SUM($I457:AM457),(Input!$I$172*(1+rvanilla)^0.5)/A30stdlife))</f>
        <v>0</v>
      </c>
      <c r="AO457" s="164">
        <f>IF(A30stdlife="n/a","n/a",IF(AO$3&gt;(A30stdlife+$E457),(Input!$I$172*(1+rvanilla)^0.5)-SUM($I457:AN457),(Input!$I$172*(1+rvanilla)^0.5)/A30stdlife))</f>
        <v>0</v>
      </c>
      <c r="AP457" s="164">
        <f>IF(A30stdlife="n/a","n/a",IF(AP$3&gt;(A30stdlife+$E457),(Input!$I$172*(1+rvanilla)^0.5)-SUM($I457:AO457),(Input!$I$172*(1+rvanilla)^0.5)/A30stdlife))</f>
        <v>0</v>
      </c>
      <c r="AQ457" s="164">
        <f>IF(A30stdlife="n/a","n/a",IF(AQ$3&gt;(A30stdlife+$E457),(Input!$I$172*(1+rvanilla)^0.5)-SUM($I457:AP457),(Input!$I$172*(1+rvanilla)^0.5)/A30stdlife))</f>
        <v>0</v>
      </c>
      <c r="AR457" s="164">
        <f>IF(A30stdlife="n/a","n/a",IF(AR$3&gt;(A30stdlife+$E457),(Input!$I$172*(1+rvanilla)^0.5)-SUM($I457:AQ457),(Input!$I$172*(1+rvanilla)^0.5)/A30stdlife))</f>
        <v>0</v>
      </c>
      <c r="AS457" s="164">
        <f>IF(A30stdlife="n/a","n/a",IF(AS$3&gt;(A30stdlife+$E457),(Input!$I$172*(1+rvanilla)^0.5)-SUM($I457:AR457),(Input!$I$172*(1+rvanilla)^0.5)/A30stdlife))</f>
        <v>0</v>
      </c>
      <c r="AT457" s="164">
        <f>IF(A30stdlife="n/a","n/a",IF(AT$3&gt;(A30stdlife+$E457),(Input!$I$172*(1+rvanilla)^0.5)-SUM($I457:AS457),(Input!$I$172*(1+rvanilla)^0.5)/A30stdlife))</f>
        <v>0</v>
      </c>
      <c r="AU457" s="164">
        <f>IF(A30stdlife="n/a","n/a",IF(AU$3&gt;(A30stdlife+$E457),(Input!$I$172*(1+rvanilla)^0.5)-SUM($I457:AT457),(Input!$I$172*(1+rvanilla)^0.5)/A30stdlife))</f>
        <v>0</v>
      </c>
      <c r="AV457" s="164">
        <f>IF(A30stdlife="n/a","n/a",IF(AV$3&gt;(A30stdlife+$E457),(Input!$I$172*(1+rvanilla)^0.5)-SUM($I457:AU457),(Input!$I$172*(1+rvanilla)^0.5)/A30stdlife))</f>
        <v>0</v>
      </c>
      <c r="AW457" s="164">
        <f>IF(A30stdlife="n/a","n/a",IF(AW$3&gt;(A30stdlife+$E457),(Input!$I$172*(1+rvanilla)^0.5)-SUM($I457:AV457),(Input!$I$172*(1+rvanilla)^0.5)/A30stdlife))</f>
        <v>0</v>
      </c>
      <c r="AX457" s="164">
        <f>IF(A30stdlife="n/a","n/a",IF(AX$3&gt;(A30stdlife+$E457),(Input!$I$172*(1+rvanilla)^0.5)-SUM($I457:AW457),(Input!$I$172*(1+rvanilla)^0.5)/A30stdlife))</f>
        <v>0</v>
      </c>
      <c r="AY457" s="164">
        <f>IF(A30stdlife="n/a","n/a",IF(AY$3&gt;(A30stdlife+$E457),(Input!$I$172*(1+rvanilla)^0.5)-SUM($I457:AX457),(Input!$I$172*(1+rvanilla)^0.5)/A30stdlife))</f>
        <v>0</v>
      </c>
      <c r="AZ457" s="164">
        <f>IF(A30stdlife="n/a","n/a",IF(AZ$3&gt;(A30stdlife+$E457),(Input!$I$172*(1+rvanilla)^0.5)-SUM($I457:AY457),(Input!$I$172*(1+rvanilla)^0.5)/A30stdlife))</f>
        <v>0</v>
      </c>
      <c r="BA457" s="164">
        <f>IF(A30stdlife="n/a","n/a",IF(BA$3&gt;(A30stdlife+$E457),(Input!$I$172*(1+rvanilla)^0.5)-SUM($I457:AZ457),(Input!$I$172*(1+rvanilla)^0.5)/A30stdlife))</f>
        <v>0</v>
      </c>
      <c r="BB457" s="164">
        <f>IF(A30stdlife="n/a","n/a",IF(BB$3&gt;(A30stdlife+$E457),(Input!$I$172*(1+rvanilla)^0.5)-SUM($I457:BA457),(Input!$I$172*(1+rvanilla)^0.5)/A30stdlife))</f>
        <v>0</v>
      </c>
      <c r="BC457" s="164">
        <f>IF(A30stdlife="n/a","n/a",IF(BC$3&gt;(A30stdlife+$E457),(Input!$I$172*(1+rvanilla)^0.5)-SUM($I457:BB457),(Input!$I$172*(1+rvanilla)^0.5)/A30stdlife))</f>
        <v>0</v>
      </c>
      <c r="BD457" s="164">
        <f>IF(A30stdlife="n/a","n/a",IF(BD$3&gt;(A30stdlife+$E457),(Input!$I$172*(1+rvanilla)^0.5)-SUM($I457:BC457),(Input!$I$172*(1+rvanilla)^0.5)/A30stdlife))</f>
        <v>0</v>
      </c>
      <c r="BE457" s="164">
        <f>IF(A30stdlife="n/a","n/a",IF(BE$3&gt;(A30stdlife+$E457),(Input!$I$172*(1+rvanilla)^0.5)-SUM($I457:BD457),(Input!$I$172*(1+rvanilla)^0.5)/A30stdlife))</f>
        <v>0</v>
      </c>
      <c r="BF457" s="164">
        <f>IF(A30stdlife="n/a","n/a",IF(BF$3&gt;(A30stdlife+$E457),(Input!$I$172*(1+rvanilla)^0.5)-SUM($I457:BE457),(Input!$I$172*(1+rvanilla)^0.5)/A30stdlife))</f>
        <v>0</v>
      </c>
      <c r="BG457" s="164">
        <f>IF(A30stdlife="n/a","n/a",IF(BG$3&gt;(A30stdlife+$E457),(Input!$I$172*(1+rvanilla)^0.5)-SUM($I457:BF457),(Input!$I$172*(1+rvanilla)^0.5)/A30stdlife))</f>
        <v>0</v>
      </c>
      <c r="BH457" s="164">
        <f>IF(A30stdlife="n/a","n/a",IF(BH$3&gt;(A30stdlife+$E457),(Input!$I$172*(1+rvanilla)^0.5)-SUM($I457:BG457),(Input!$I$172*(1+rvanilla)^0.5)/A30stdlife))</f>
        <v>0</v>
      </c>
      <c r="BI457" s="164">
        <f>IF(A30stdlife="n/a","n/a",IF(BI$3&gt;(A30stdlife+$E457),(Input!$I$172*(1+rvanilla)^0.5)-SUM($I457:BH457),(Input!$I$172*(1+rvanilla)^0.5)/A30stdlife))</f>
        <v>0</v>
      </c>
      <c r="BJ457" s="18"/>
      <c r="BK457" s="18"/>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s="5" customFormat="1" hidden="1" outlineLevel="2">
      <c r="A458" s="18"/>
      <c r="B458" s="18"/>
      <c r="C458" s="36"/>
      <c r="D458" s="479"/>
      <c r="E458" s="283">
        <v>4</v>
      </c>
      <c r="F458" s="38"/>
      <c r="G458" s="391"/>
      <c r="H458" s="308"/>
      <c r="I458" s="308"/>
      <c r="J458" s="307"/>
      <c r="K458" s="164">
        <f>IF(A30stdlife="n/a","n/a",IF(K$3&gt;(A30stdlife+$E458),(Input!$J$172*(1+rvanilla)^0.5)-SUM($J458:J458),(Input!$J$172*(1+rvanilla)^0.5)/A30stdlife))</f>
        <v>0</v>
      </c>
      <c r="L458" s="164">
        <f>IF(A30stdlife="n/a","n/a",IF(L$3&gt;(A30stdlife+$E458),(Input!$J$172*(1+rvanilla)^0.5)-SUM($J458:K458),(Input!$J$172*(1+rvanilla)^0.5)/A30stdlife))</f>
        <v>0</v>
      </c>
      <c r="M458" s="164">
        <f>IF(A30stdlife="n/a","n/a",IF(M$3&gt;(A30stdlife+$E458),(Input!$J$172*(1+rvanilla)^0.5)-SUM($J458:L458),(Input!$J$172*(1+rvanilla)^0.5)/A30stdlife))</f>
        <v>0</v>
      </c>
      <c r="N458" s="164">
        <f>IF(A30stdlife="n/a","n/a",IF(N$3&gt;(A30stdlife+$E458),(Input!$J$172*(1+rvanilla)^0.5)-SUM($J458:M458),(Input!$J$172*(1+rvanilla)^0.5)/A30stdlife))</f>
        <v>0</v>
      </c>
      <c r="O458" s="164">
        <f>IF(A30stdlife="n/a","n/a",IF(O$3&gt;(A30stdlife+$E458),(Input!$J$172*(1+rvanilla)^0.5)-SUM($J458:N458),(Input!$J$172*(1+rvanilla)^0.5)/A30stdlife))</f>
        <v>0</v>
      </c>
      <c r="P458" s="164">
        <f>IF(A30stdlife="n/a","n/a",IF(P$3&gt;(A30stdlife+$E458),(Input!$J$172*(1+rvanilla)^0.5)-SUM($J458:O458),(Input!$J$172*(1+rvanilla)^0.5)/A30stdlife))</f>
        <v>0</v>
      </c>
      <c r="Q458" s="164">
        <f>IF(A30stdlife="n/a","n/a",IF(Q$3&gt;(A30stdlife+$E458),(Input!$J$172*(1+rvanilla)^0.5)-SUM($J458:P458),(Input!$J$172*(1+rvanilla)^0.5)/A30stdlife))</f>
        <v>0</v>
      </c>
      <c r="R458" s="164">
        <f>IF(A30stdlife="n/a","n/a",IF(R$3&gt;(A30stdlife+$E458),(Input!$J$172*(1+rvanilla)^0.5)-SUM($J458:Q458),(Input!$J$172*(1+rvanilla)^0.5)/A30stdlife))</f>
        <v>0</v>
      </c>
      <c r="S458" s="164">
        <f>IF(A30stdlife="n/a","n/a",IF(S$3&gt;(A30stdlife+$E458),(Input!$J$172*(1+rvanilla)^0.5)-SUM($J458:R458),(Input!$J$172*(1+rvanilla)^0.5)/A30stdlife))</f>
        <v>0</v>
      </c>
      <c r="T458" s="164">
        <f>IF(A30stdlife="n/a","n/a",IF(T$3&gt;(A30stdlife+$E458),(Input!$J$172*(1+rvanilla)^0.5)-SUM($J458:S458),(Input!$J$172*(1+rvanilla)^0.5)/A30stdlife))</f>
        <v>0</v>
      </c>
      <c r="U458" s="164">
        <f>IF(A30stdlife="n/a","n/a",IF(U$3&gt;(A30stdlife+$E458),(Input!$J$172*(1+rvanilla)^0.5)-SUM($J458:T458),(Input!$J$172*(1+rvanilla)^0.5)/A30stdlife))</f>
        <v>0</v>
      </c>
      <c r="V458" s="164">
        <f>IF(A30stdlife="n/a","n/a",IF(V$3&gt;(A30stdlife+$E458),(Input!$J$172*(1+rvanilla)^0.5)-SUM($J458:U458),(Input!$J$172*(1+rvanilla)^0.5)/A30stdlife))</f>
        <v>0</v>
      </c>
      <c r="W458" s="164">
        <f>IF(A30stdlife="n/a","n/a",IF(W$3&gt;(A30stdlife+$E458),(Input!$J$172*(1+rvanilla)^0.5)-SUM($J458:V458),(Input!$J$172*(1+rvanilla)^0.5)/A30stdlife))</f>
        <v>0</v>
      </c>
      <c r="X458" s="164">
        <f>IF(A30stdlife="n/a","n/a",IF(X$3&gt;(A30stdlife+$E458),(Input!$J$172*(1+rvanilla)^0.5)-SUM($J458:W458),(Input!$J$172*(1+rvanilla)^0.5)/A30stdlife))</f>
        <v>0</v>
      </c>
      <c r="Y458" s="164">
        <f>IF(A30stdlife="n/a","n/a",IF(Y$3&gt;(A30stdlife+$E458),(Input!$J$172*(1+rvanilla)^0.5)-SUM($J458:X458),(Input!$J$172*(1+rvanilla)^0.5)/A30stdlife))</f>
        <v>0</v>
      </c>
      <c r="Z458" s="164">
        <f>IF(A30stdlife="n/a","n/a",IF(Z$3&gt;(A30stdlife+$E458),(Input!$J$172*(1+rvanilla)^0.5)-SUM($J458:Y458),(Input!$J$172*(1+rvanilla)^0.5)/A30stdlife))</f>
        <v>0</v>
      </c>
      <c r="AA458" s="164">
        <f>IF(A30stdlife="n/a","n/a",IF(AA$3&gt;(A30stdlife+$E458),(Input!$J$172*(1+rvanilla)^0.5)-SUM($J458:Z458),(Input!$J$172*(1+rvanilla)^0.5)/A30stdlife))</f>
        <v>0</v>
      </c>
      <c r="AB458" s="164">
        <f>IF(A30stdlife="n/a","n/a",IF(AB$3&gt;(A30stdlife+$E458),(Input!$J$172*(1+rvanilla)^0.5)-SUM($J458:AA458),(Input!$J$172*(1+rvanilla)^0.5)/A30stdlife))</f>
        <v>0</v>
      </c>
      <c r="AC458" s="164">
        <f>IF(A30stdlife="n/a","n/a",IF(AC$3&gt;(A30stdlife+$E458),(Input!$J$172*(1+rvanilla)^0.5)-SUM($J458:AB458),(Input!$J$172*(1+rvanilla)^0.5)/A30stdlife))</f>
        <v>0</v>
      </c>
      <c r="AD458" s="164">
        <f>IF(A30stdlife="n/a","n/a",IF(AD$3&gt;(A30stdlife+$E458),(Input!$J$172*(1+rvanilla)^0.5)-SUM($J458:AC458),(Input!$J$172*(1+rvanilla)^0.5)/A30stdlife))</f>
        <v>0</v>
      </c>
      <c r="AE458" s="164">
        <f>IF(A30stdlife="n/a","n/a",IF(AE$3&gt;(A30stdlife+$E458),(Input!$J$172*(1+rvanilla)^0.5)-SUM($J458:AD458),(Input!$J$172*(1+rvanilla)^0.5)/A30stdlife))</f>
        <v>0</v>
      </c>
      <c r="AF458" s="164">
        <f>IF(A30stdlife="n/a","n/a",IF(AF$3&gt;(A30stdlife+$E458),(Input!$J$172*(1+rvanilla)^0.5)-SUM($J458:AE458),(Input!$J$172*(1+rvanilla)^0.5)/A30stdlife))</f>
        <v>0</v>
      </c>
      <c r="AG458" s="164">
        <f>IF(A30stdlife="n/a","n/a",IF(AG$3&gt;(A30stdlife+$E458),(Input!$J$172*(1+rvanilla)^0.5)-SUM($J458:AF458),(Input!$J$172*(1+rvanilla)^0.5)/A30stdlife))</f>
        <v>0</v>
      </c>
      <c r="AH458" s="164">
        <f>IF(A30stdlife="n/a","n/a",IF(AH$3&gt;(A30stdlife+$E458),(Input!$J$172*(1+rvanilla)^0.5)-SUM($J458:AG458),(Input!$J$172*(1+rvanilla)^0.5)/A30stdlife))</f>
        <v>0</v>
      </c>
      <c r="AI458" s="164">
        <f>IF(A30stdlife="n/a","n/a",IF(AI$3&gt;(A30stdlife+$E458),(Input!$J$172*(1+rvanilla)^0.5)-SUM($J458:AH458),(Input!$J$172*(1+rvanilla)^0.5)/A30stdlife))</f>
        <v>0</v>
      </c>
      <c r="AJ458" s="164">
        <f>IF(A30stdlife="n/a","n/a",IF(AJ$3&gt;(A30stdlife+$E458),(Input!$J$172*(1+rvanilla)^0.5)-SUM($J458:AI458),(Input!$J$172*(1+rvanilla)^0.5)/A30stdlife))</f>
        <v>0</v>
      </c>
      <c r="AK458" s="164">
        <f>IF(A30stdlife="n/a","n/a",IF(AK$3&gt;(A30stdlife+$E458),(Input!$J$172*(1+rvanilla)^0.5)-SUM($J458:AJ458),(Input!$J$172*(1+rvanilla)^0.5)/A30stdlife))</f>
        <v>0</v>
      </c>
      <c r="AL458" s="164">
        <f>IF(A30stdlife="n/a","n/a",IF(AL$3&gt;(A30stdlife+$E458),(Input!$J$172*(1+rvanilla)^0.5)-SUM($J458:AK458),(Input!$J$172*(1+rvanilla)^0.5)/A30stdlife))</f>
        <v>0</v>
      </c>
      <c r="AM458" s="164">
        <f>IF(A30stdlife="n/a","n/a",IF(AM$3&gt;(A30stdlife+$E458),(Input!$J$172*(1+rvanilla)^0.5)-SUM($J458:AL458),(Input!$J$172*(1+rvanilla)^0.5)/A30stdlife))</f>
        <v>0</v>
      </c>
      <c r="AN458" s="164">
        <f>IF(A30stdlife="n/a","n/a",IF(AN$3&gt;(A30stdlife+$E458),(Input!$J$172*(1+rvanilla)^0.5)-SUM($J458:AM458),(Input!$J$172*(1+rvanilla)^0.5)/A30stdlife))</f>
        <v>0</v>
      </c>
      <c r="AO458" s="164">
        <f>IF(A30stdlife="n/a","n/a",IF(AO$3&gt;(A30stdlife+$E458),(Input!$J$172*(1+rvanilla)^0.5)-SUM($J458:AN458),(Input!$J$172*(1+rvanilla)^0.5)/A30stdlife))</f>
        <v>0</v>
      </c>
      <c r="AP458" s="164">
        <f>IF(A30stdlife="n/a","n/a",IF(AP$3&gt;(A30stdlife+$E458),(Input!$J$172*(1+rvanilla)^0.5)-SUM($J458:AO458),(Input!$J$172*(1+rvanilla)^0.5)/A30stdlife))</f>
        <v>0</v>
      </c>
      <c r="AQ458" s="164">
        <f>IF(A30stdlife="n/a","n/a",IF(AQ$3&gt;(A30stdlife+$E458),(Input!$J$172*(1+rvanilla)^0.5)-SUM($J458:AP458),(Input!$J$172*(1+rvanilla)^0.5)/A30stdlife))</f>
        <v>0</v>
      </c>
      <c r="AR458" s="164">
        <f>IF(A30stdlife="n/a","n/a",IF(AR$3&gt;(A30stdlife+$E458),(Input!$J$172*(1+rvanilla)^0.5)-SUM($J458:AQ458),(Input!$J$172*(1+rvanilla)^0.5)/A30stdlife))</f>
        <v>0</v>
      </c>
      <c r="AS458" s="164">
        <f>IF(A30stdlife="n/a","n/a",IF(AS$3&gt;(A30stdlife+$E458),(Input!$J$172*(1+rvanilla)^0.5)-SUM($J458:AR458),(Input!$J$172*(1+rvanilla)^0.5)/A30stdlife))</f>
        <v>0</v>
      </c>
      <c r="AT458" s="164">
        <f>IF(A30stdlife="n/a","n/a",IF(AT$3&gt;(A30stdlife+$E458),(Input!$J$172*(1+rvanilla)^0.5)-SUM($J458:AS458),(Input!$J$172*(1+rvanilla)^0.5)/A30stdlife))</f>
        <v>0</v>
      </c>
      <c r="AU458" s="164">
        <f>IF(A30stdlife="n/a","n/a",IF(AU$3&gt;(A30stdlife+$E458),(Input!$J$172*(1+rvanilla)^0.5)-SUM($J458:AT458),(Input!$J$172*(1+rvanilla)^0.5)/A30stdlife))</f>
        <v>0</v>
      </c>
      <c r="AV458" s="164">
        <f>IF(A30stdlife="n/a","n/a",IF(AV$3&gt;(A30stdlife+$E458),(Input!$J$172*(1+rvanilla)^0.5)-SUM($J458:AU458),(Input!$J$172*(1+rvanilla)^0.5)/A30stdlife))</f>
        <v>0</v>
      </c>
      <c r="AW458" s="164">
        <f>IF(A30stdlife="n/a","n/a",IF(AW$3&gt;(A30stdlife+$E458),(Input!$J$172*(1+rvanilla)^0.5)-SUM($J458:AV458),(Input!$J$172*(1+rvanilla)^0.5)/A30stdlife))</f>
        <v>0</v>
      </c>
      <c r="AX458" s="164">
        <f>IF(A30stdlife="n/a","n/a",IF(AX$3&gt;(A30stdlife+$E458),(Input!$J$172*(1+rvanilla)^0.5)-SUM($J458:AW458),(Input!$J$172*(1+rvanilla)^0.5)/A30stdlife))</f>
        <v>0</v>
      </c>
      <c r="AY458" s="164">
        <f>IF(A30stdlife="n/a","n/a",IF(AY$3&gt;(A30stdlife+$E458),(Input!$J$172*(1+rvanilla)^0.5)-SUM($J458:AX458),(Input!$J$172*(1+rvanilla)^0.5)/A30stdlife))</f>
        <v>0</v>
      </c>
      <c r="AZ458" s="164">
        <f>IF(A30stdlife="n/a","n/a",IF(AZ$3&gt;(A30stdlife+$E458),(Input!$J$172*(1+rvanilla)^0.5)-SUM($J458:AY458),(Input!$J$172*(1+rvanilla)^0.5)/A30stdlife))</f>
        <v>0</v>
      </c>
      <c r="BA458" s="164">
        <f>IF(A30stdlife="n/a","n/a",IF(BA$3&gt;(A30stdlife+$E458),(Input!$J$172*(1+rvanilla)^0.5)-SUM($J458:AZ458),(Input!$J$172*(1+rvanilla)^0.5)/A30stdlife))</f>
        <v>0</v>
      </c>
      <c r="BB458" s="164">
        <f>IF(A30stdlife="n/a","n/a",IF(BB$3&gt;(A30stdlife+$E458),(Input!$J$172*(1+rvanilla)^0.5)-SUM($J458:BA458),(Input!$J$172*(1+rvanilla)^0.5)/A30stdlife))</f>
        <v>0</v>
      </c>
      <c r="BC458" s="164">
        <f>IF(A30stdlife="n/a","n/a",IF(BC$3&gt;(A30stdlife+$E458),(Input!$J$172*(1+rvanilla)^0.5)-SUM($J458:BB458),(Input!$J$172*(1+rvanilla)^0.5)/A30stdlife))</f>
        <v>0</v>
      </c>
      <c r="BD458" s="164">
        <f>IF(A30stdlife="n/a","n/a",IF(BD$3&gt;(A30stdlife+$E458),(Input!$J$172*(1+rvanilla)^0.5)-SUM($J458:BC458),(Input!$J$172*(1+rvanilla)^0.5)/A30stdlife))</f>
        <v>0</v>
      </c>
      <c r="BE458" s="164">
        <f>IF(A30stdlife="n/a","n/a",IF(BE$3&gt;(A30stdlife+$E458),(Input!$J$172*(1+rvanilla)^0.5)-SUM($J458:BD458),(Input!$J$172*(1+rvanilla)^0.5)/A30stdlife))</f>
        <v>0</v>
      </c>
      <c r="BF458" s="164">
        <f>IF(A30stdlife="n/a","n/a",IF(BF$3&gt;(A30stdlife+$E458),(Input!$J$172*(1+rvanilla)^0.5)-SUM($J458:BE458),(Input!$J$172*(1+rvanilla)^0.5)/A30stdlife))</f>
        <v>0</v>
      </c>
      <c r="BG458" s="164">
        <f>IF(A30stdlife="n/a","n/a",IF(BG$3&gt;(A30stdlife+$E458),(Input!$J$172*(1+rvanilla)^0.5)-SUM($J458:BF458),(Input!$J$172*(1+rvanilla)^0.5)/A30stdlife))</f>
        <v>0</v>
      </c>
      <c r="BH458" s="164">
        <f>IF(A30stdlife="n/a","n/a",IF(BH$3&gt;(A30stdlife+$E458),(Input!$J$172*(1+rvanilla)^0.5)-SUM($J458:BG458),(Input!$J$172*(1+rvanilla)^0.5)/A30stdlife))</f>
        <v>0</v>
      </c>
      <c r="BI458" s="164">
        <f>IF(A30stdlife="n/a","n/a",IF(BI$3&gt;(A30stdlife+$E458),(Input!$J$172*(1+rvanilla)^0.5)-SUM($J458:BH458),(Input!$J$172*(1+rvanilla)^0.5)/A30stdlife))</f>
        <v>0</v>
      </c>
      <c r="BJ458" s="18"/>
      <c r="BK458" s="1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s="5" customFormat="1" hidden="1" outlineLevel="2">
      <c r="A459" s="18"/>
      <c r="B459" s="18"/>
      <c r="C459" s="36"/>
      <c r="D459" s="479"/>
      <c r="E459" s="283">
        <v>5</v>
      </c>
      <c r="F459" s="38"/>
      <c r="G459" s="391"/>
      <c r="H459" s="308"/>
      <c r="I459" s="308"/>
      <c r="J459" s="308"/>
      <c r="K459" s="307"/>
      <c r="L459" s="164">
        <f>IF(A30stdlife="n/a","n/a",IF(L$3&gt;(A30stdlife+$E459),(Input!$K$172*(1+rvanilla)^0.5)-SUM($K459:K459),(Input!$K$172*(1+rvanilla)^0.5)/A30stdlife))</f>
        <v>0</v>
      </c>
      <c r="M459" s="164">
        <f>IF(A30stdlife="n/a","n/a",IF(M$3&gt;(A30stdlife+$E459),(Input!$K$172*(1+rvanilla)^0.5)-SUM($K459:L459),(Input!$K$172*(1+rvanilla)^0.5)/A30stdlife))</f>
        <v>0</v>
      </c>
      <c r="N459" s="164">
        <f>IF(A30stdlife="n/a","n/a",IF(N$3&gt;(A30stdlife+$E459),(Input!$K$172*(1+rvanilla)^0.5)-SUM($K459:M459),(Input!$K$172*(1+rvanilla)^0.5)/A30stdlife))</f>
        <v>0</v>
      </c>
      <c r="O459" s="164">
        <f>IF(A30stdlife="n/a","n/a",IF(O$3&gt;(A30stdlife+$E459),(Input!$K$172*(1+rvanilla)^0.5)-SUM($K459:N459),(Input!$K$172*(1+rvanilla)^0.5)/A30stdlife))</f>
        <v>0</v>
      </c>
      <c r="P459" s="164">
        <f>IF(A30stdlife="n/a","n/a",IF(P$3&gt;(A30stdlife+$E459),(Input!$K$172*(1+rvanilla)^0.5)-SUM($K459:O459),(Input!$K$172*(1+rvanilla)^0.5)/A30stdlife))</f>
        <v>0</v>
      </c>
      <c r="Q459" s="164">
        <f>IF(A30stdlife="n/a","n/a",IF(Q$3&gt;(A30stdlife+$E459),(Input!$K$172*(1+rvanilla)^0.5)-SUM($K459:P459),(Input!$K$172*(1+rvanilla)^0.5)/A30stdlife))</f>
        <v>0</v>
      </c>
      <c r="R459" s="164">
        <f>IF(A30stdlife="n/a","n/a",IF(R$3&gt;(A30stdlife+$E459),(Input!$K$172*(1+rvanilla)^0.5)-SUM($K459:Q459),(Input!$K$172*(1+rvanilla)^0.5)/A30stdlife))</f>
        <v>0</v>
      </c>
      <c r="S459" s="164">
        <f>IF(A30stdlife="n/a","n/a",IF(S$3&gt;(A30stdlife+$E459),(Input!$K$172*(1+rvanilla)^0.5)-SUM($K459:R459),(Input!$K$172*(1+rvanilla)^0.5)/A30stdlife))</f>
        <v>0</v>
      </c>
      <c r="T459" s="164">
        <f>IF(A30stdlife="n/a","n/a",IF(T$3&gt;(A30stdlife+$E459),(Input!$K$172*(1+rvanilla)^0.5)-SUM($K459:S459),(Input!$K$172*(1+rvanilla)^0.5)/A30stdlife))</f>
        <v>0</v>
      </c>
      <c r="U459" s="164">
        <f>IF(A30stdlife="n/a","n/a",IF(U$3&gt;(A30stdlife+$E459),(Input!$K$172*(1+rvanilla)^0.5)-SUM($K459:T459),(Input!$K$172*(1+rvanilla)^0.5)/A30stdlife))</f>
        <v>0</v>
      </c>
      <c r="V459" s="164">
        <f>IF(A30stdlife="n/a","n/a",IF(V$3&gt;(A30stdlife+$E459),(Input!$K$172*(1+rvanilla)^0.5)-SUM($K459:U459),(Input!$K$172*(1+rvanilla)^0.5)/A30stdlife))</f>
        <v>0</v>
      </c>
      <c r="W459" s="164">
        <f>IF(A30stdlife="n/a","n/a",IF(W$3&gt;(A30stdlife+$E459),(Input!$K$172*(1+rvanilla)^0.5)-SUM($K459:V459),(Input!$K$172*(1+rvanilla)^0.5)/A30stdlife))</f>
        <v>0</v>
      </c>
      <c r="X459" s="164">
        <f>IF(A30stdlife="n/a","n/a",IF(X$3&gt;(A30stdlife+$E459),(Input!$K$172*(1+rvanilla)^0.5)-SUM($K459:W459),(Input!$K$172*(1+rvanilla)^0.5)/A30stdlife))</f>
        <v>0</v>
      </c>
      <c r="Y459" s="164">
        <f>IF(A30stdlife="n/a","n/a",IF(Y$3&gt;(A30stdlife+$E459),(Input!$K$172*(1+rvanilla)^0.5)-SUM($K459:X459),(Input!$K$172*(1+rvanilla)^0.5)/A30stdlife))</f>
        <v>0</v>
      </c>
      <c r="Z459" s="164">
        <f>IF(A30stdlife="n/a","n/a",IF(Z$3&gt;(A30stdlife+$E459),(Input!$K$172*(1+rvanilla)^0.5)-SUM($K459:Y459),(Input!$K$172*(1+rvanilla)^0.5)/A30stdlife))</f>
        <v>0</v>
      </c>
      <c r="AA459" s="164">
        <f>IF(A30stdlife="n/a","n/a",IF(AA$3&gt;(A30stdlife+$E459),(Input!$K$172*(1+rvanilla)^0.5)-SUM($K459:Z459),(Input!$K$172*(1+rvanilla)^0.5)/A30stdlife))</f>
        <v>0</v>
      </c>
      <c r="AB459" s="164">
        <f>IF(A30stdlife="n/a","n/a",IF(AB$3&gt;(A30stdlife+$E459),(Input!$K$172*(1+rvanilla)^0.5)-SUM($K459:AA459),(Input!$K$172*(1+rvanilla)^0.5)/A30stdlife))</f>
        <v>0</v>
      </c>
      <c r="AC459" s="164">
        <f>IF(A30stdlife="n/a","n/a",IF(AC$3&gt;(A30stdlife+$E459),(Input!$K$172*(1+rvanilla)^0.5)-SUM($K459:AB459),(Input!$K$172*(1+rvanilla)^0.5)/A30stdlife))</f>
        <v>0</v>
      </c>
      <c r="AD459" s="164">
        <f>IF(A30stdlife="n/a","n/a",IF(AD$3&gt;(A30stdlife+$E459),(Input!$K$172*(1+rvanilla)^0.5)-SUM($K459:AC459),(Input!$K$172*(1+rvanilla)^0.5)/A30stdlife))</f>
        <v>0</v>
      </c>
      <c r="AE459" s="164">
        <f>IF(A30stdlife="n/a","n/a",IF(AE$3&gt;(A30stdlife+$E459),(Input!$K$172*(1+rvanilla)^0.5)-SUM($K459:AD459),(Input!$K$172*(1+rvanilla)^0.5)/A30stdlife))</f>
        <v>0</v>
      </c>
      <c r="AF459" s="164">
        <f>IF(A30stdlife="n/a","n/a",IF(AF$3&gt;(A30stdlife+$E459),(Input!$K$172*(1+rvanilla)^0.5)-SUM($K459:AE459),(Input!$K$172*(1+rvanilla)^0.5)/A30stdlife))</f>
        <v>0</v>
      </c>
      <c r="AG459" s="164">
        <f>IF(A30stdlife="n/a","n/a",IF(AG$3&gt;(A30stdlife+$E459),(Input!$K$172*(1+rvanilla)^0.5)-SUM($K459:AF459),(Input!$K$172*(1+rvanilla)^0.5)/A30stdlife))</f>
        <v>0</v>
      </c>
      <c r="AH459" s="164">
        <f>IF(A30stdlife="n/a","n/a",IF(AH$3&gt;(A30stdlife+$E459),(Input!$K$172*(1+rvanilla)^0.5)-SUM($K459:AG459),(Input!$K$172*(1+rvanilla)^0.5)/A30stdlife))</f>
        <v>0</v>
      </c>
      <c r="AI459" s="164">
        <f>IF(A30stdlife="n/a","n/a",IF(AI$3&gt;(A30stdlife+$E459),(Input!$K$172*(1+rvanilla)^0.5)-SUM($K459:AH459),(Input!$K$172*(1+rvanilla)^0.5)/A30stdlife))</f>
        <v>0</v>
      </c>
      <c r="AJ459" s="164">
        <f>IF(A30stdlife="n/a","n/a",IF(AJ$3&gt;(A30stdlife+$E459),(Input!$K$172*(1+rvanilla)^0.5)-SUM($K459:AI459),(Input!$K$172*(1+rvanilla)^0.5)/A30stdlife))</f>
        <v>0</v>
      </c>
      <c r="AK459" s="164">
        <f>IF(A30stdlife="n/a","n/a",IF(AK$3&gt;(A30stdlife+$E459),(Input!$K$172*(1+rvanilla)^0.5)-SUM($K459:AJ459),(Input!$K$172*(1+rvanilla)^0.5)/A30stdlife))</f>
        <v>0</v>
      </c>
      <c r="AL459" s="164">
        <f>IF(A30stdlife="n/a","n/a",IF(AL$3&gt;(A30stdlife+$E459),(Input!$K$172*(1+rvanilla)^0.5)-SUM($K459:AK459),(Input!$K$172*(1+rvanilla)^0.5)/A30stdlife))</f>
        <v>0</v>
      </c>
      <c r="AM459" s="164">
        <f>IF(A30stdlife="n/a","n/a",IF(AM$3&gt;(A30stdlife+$E459),(Input!$K$172*(1+rvanilla)^0.5)-SUM($K459:AL459),(Input!$K$172*(1+rvanilla)^0.5)/A30stdlife))</f>
        <v>0</v>
      </c>
      <c r="AN459" s="164">
        <f>IF(A30stdlife="n/a","n/a",IF(AN$3&gt;(A30stdlife+$E459),(Input!$K$172*(1+rvanilla)^0.5)-SUM($K459:AM459),(Input!$K$172*(1+rvanilla)^0.5)/A30stdlife))</f>
        <v>0</v>
      </c>
      <c r="AO459" s="164">
        <f>IF(A30stdlife="n/a","n/a",IF(AO$3&gt;(A30stdlife+$E459),(Input!$K$172*(1+rvanilla)^0.5)-SUM($K459:AN459),(Input!$K$172*(1+rvanilla)^0.5)/A30stdlife))</f>
        <v>0</v>
      </c>
      <c r="AP459" s="164">
        <f>IF(A30stdlife="n/a","n/a",IF(AP$3&gt;(A30stdlife+$E459),(Input!$K$172*(1+rvanilla)^0.5)-SUM($K459:AO459),(Input!$K$172*(1+rvanilla)^0.5)/A30stdlife))</f>
        <v>0</v>
      </c>
      <c r="AQ459" s="164">
        <f>IF(A30stdlife="n/a","n/a",IF(AQ$3&gt;(A30stdlife+$E459),(Input!$K$172*(1+rvanilla)^0.5)-SUM($K459:AP459),(Input!$K$172*(1+rvanilla)^0.5)/A30stdlife))</f>
        <v>0</v>
      </c>
      <c r="AR459" s="164">
        <f>IF(A30stdlife="n/a","n/a",IF(AR$3&gt;(A30stdlife+$E459),(Input!$K$172*(1+rvanilla)^0.5)-SUM($K459:AQ459),(Input!$K$172*(1+rvanilla)^0.5)/A30stdlife))</f>
        <v>0</v>
      </c>
      <c r="AS459" s="164">
        <f>IF(A30stdlife="n/a","n/a",IF(AS$3&gt;(A30stdlife+$E459),(Input!$K$172*(1+rvanilla)^0.5)-SUM($K459:AR459),(Input!$K$172*(1+rvanilla)^0.5)/A30stdlife))</f>
        <v>0</v>
      </c>
      <c r="AT459" s="164">
        <f>IF(A30stdlife="n/a","n/a",IF(AT$3&gt;(A30stdlife+$E459),(Input!$K$172*(1+rvanilla)^0.5)-SUM($K459:AS459),(Input!$K$172*(1+rvanilla)^0.5)/A30stdlife))</f>
        <v>0</v>
      </c>
      <c r="AU459" s="164">
        <f>IF(A30stdlife="n/a","n/a",IF(AU$3&gt;(A30stdlife+$E459),(Input!$K$172*(1+rvanilla)^0.5)-SUM($K459:AT459),(Input!$K$172*(1+rvanilla)^0.5)/A30stdlife))</f>
        <v>0</v>
      </c>
      <c r="AV459" s="164">
        <f>IF(A30stdlife="n/a","n/a",IF(AV$3&gt;(A30stdlife+$E459),(Input!$K$172*(1+rvanilla)^0.5)-SUM($K459:AU459),(Input!$K$172*(1+rvanilla)^0.5)/A30stdlife))</f>
        <v>0</v>
      </c>
      <c r="AW459" s="164">
        <f>IF(A30stdlife="n/a","n/a",IF(AW$3&gt;(A30stdlife+$E459),(Input!$K$172*(1+rvanilla)^0.5)-SUM($K459:AV459),(Input!$K$172*(1+rvanilla)^0.5)/A30stdlife))</f>
        <v>0</v>
      </c>
      <c r="AX459" s="164">
        <f>IF(A30stdlife="n/a","n/a",IF(AX$3&gt;(A30stdlife+$E459),(Input!$K$172*(1+rvanilla)^0.5)-SUM($K459:AW459),(Input!$K$172*(1+rvanilla)^0.5)/A30stdlife))</f>
        <v>0</v>
      </c>
      <c r="AY459" s="164">
        <f>IF(A30stdlife="n/a","n/a",IF(AY$3&gt;(A30stdlife+$E459),(Input!$K$172*(1+rvanilla)^0.5)-SUM($K459:AX459),(Input!$K$172*(1+rvanilla)^0.5)/A30stdlife))</f>
        <v>0</v>
      </c>
      <c r="AZ459" s="164">
        <f>IF(A30stdlife="n/a","n/a",IF(AZ$3&gt;(A30stdlife+$E459),(Input!$K$172*(1+rvanilla)^0.5)-SUM($K459:AY459),(Input!$K$172*(1+rvanilla)^0.5)/A30stdlife))</f>
        <v>0</v>
      </c>
      <c r="BA459" s="164">
        <f>IF(A30stdlife="n/a","n/a",IF(BA$3&gt;(A30stdlife+$E459),(Input!$K$172*(1+rvanilla)^0.5)-SUM($K459:AZ459),(Input!$K$172*(1+rvanilla)^0.5)/A30stdlife))</f>
        <v>0</v>
      </c>
      <c r="BB459" s="164">
        <f>IF(A30stdlife="n/a","n/a",IF(BB$3&gt;(A30stdlife+$E459),(Input!$K$172*(1+rvanilla)^0.5)-SUM($K459:BA459),(Input!$K$172*(1+rvanilla)^0.5)/A30stdlife))</f>
        <v>0</v>
      </c>
      <c r="BC459" s="164">
        <f>IF(A30stdlife="n/a","n/a",IF(BC$3&gt;(A30stdlife+$E459),(Input!$K$172*(1+rvanilla)^0.5)-SUM($K459:BB459),(Input!$K$172*(1+rvanilla)^0.5)/A30stdlife))</f>
        <v>0</v>
      </c>
      <c r="BD459" s="164">
        <f>IF(A30stdlife="n/a","n/a",IF(BD$3&gt;(A30stdlife+$E459),(Input!$K$172*(1+rvanilla)^0.5)-SUM($K459:BC459),(Input!$K$172*(1+rvanilla)^0.5)/A30stdlife))</f>
        <v>0</v>
      </c>
      <c r="BE459" s="164">
        <f>IF(A30stdlife="n/a","n/a",IF(BE$3&gt;(A30stdlife+$E459),(Input!$K$172*(1+rvanilla)^0.5)-SUM($K459:BD459),(Input!$K$172*(1+rvanilla)^0.5)/A30stdlife))</f>
        <v>0</v>
      </c>
      <c r="BF459" s="164">
        <f>IF(A30stdlife="n/a","n/a",IF(BF$3&gt;(A30stdlife+$E459),(Input!$K$172*(1+rvanilla)^0.5)-SUM($K459:BE459),(Input!$K$172*(1+rvanilla)^0.5)/A30stdlife))</f>
        <v>0</v>
      </c>
      <c r="BG459" s="164">
        <f>IF(A30stdlife="n/a","n/a",IF(BG$3&gt;(A30stdlife+$E459),(Input!$K$172*(1+rvanilla)^0.5)-SUM($K459:BF459),(Input!$K$172*(1+rvanilla)^0.5)/A30stdlife))</f>
        <v>0</v>
      </c>
      <c r="BH459" s="164">
        <f>IF(A30stdlife="n/a","n/a",IF(BH$3&gt;(A30stdlife+$E459),(Input!$K$172*(1+rvanilla)^0.5)-SUM($K459:BG459),(Input!$K$172*(1+rvanilla)^0.5)/A30stdlife))</f>
        <v>0</v>
      </c>
      <c r="BI459" s="164">
        <f>IF(A30stdlife="n/a","n/a",IF(BI$3&gt;(A30stdlife+$E459),(Input!$K$172*(1+rvanilla)^0.5)-SUM($K459:BH459),(Input!$K$172*(1+rvanilla)^0.5)/A30stdlife))</f>
        <v>0</v>
      </c>
      <c r="BJ459" s="18"/>
      <c r="BK459" s="18"/>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s="5" customFormat="1" hidden="1" outlineLevel="2">
      <c r="A460" s="18"/>
      <c r="B460" s="18"/>
      <c r="C460" s="36"/>
      <c r="D460" s="479"/>
      <c r="E460" s="283">
        <v>6</v>
      </c>
      <c r="F460" s="38"/>
      <c r="G460" s="391"/>
      <c r="H460" s="308"/>
      <c r="I460" s="308"/>
      <c r="J460" s="308"/>
      <c r="K460" s="308"/>
      <c r="L460" s="307"/>
      <c r="M460" s="164">
        <f>IF(A30stdlife="n/a","n/a",IF(M$3&gt;(A30stdlife+$E460),(Input!$L$172*(1+rvanilla)^0.5)-SUM($L460:L460),(Input!$L$172*(1+rvanilla)^0.5)/A30stdlife))</f>
        <v>0</v>
      </c>
      <c r="N460" s="164">
        <f>IF(A30stdlife="n/a","n/a",IF(N$3&gt;(A30stdlife+$E460),(Input!$L$172*(1+rvanilla)^0.5)-SUM($L460:M460),(Input!$L$172*(1+rvanilla)^0.5)/A30stdlife))</f>
        <v>0</v>
      </c>
      <c r="O460" s="164">
        <f>IF(A30stdlife="n/a","n/a",IF(O$3&gt;(A30stdlife+$E460),(Input!$L$172*(1+rvanilla)^0.5)-SUM($L460:N460),(Input!$L$172*(1+rvanilla)^0.5)/A30stdlife))</f>
        <v>0</v>
      </c>
      <c r="P460" s="164">
        <f>IF(A30stdlife="n/a","n/a",IF(P$3&gt;(A30stdlife+$E460),(Input!$L$172*(1+rvanilla)^0.5)-SUM($L460:O460),(Input!$L$172*(1+rvanilla)^0.5)/A30stdlife))</f>
        <v>0</v>
      </c>
      <c r="Q460" s="164">
        <f>IF(A30stdlife="n/a","n/a",IF(Q$3&gt;(A30stdlife+$E460),(Input!$L$172*(1+rvanilla)^0.5)-SUM($L460:P460),(Input!$L$172*(1+rvanilla)^0.5)/A30stdlife))</f>
        <v>0</v>
      </c>
      <c r="R460" s="164">
        <f>IF(A30stdlife="n/a","n/a",IF(R$3&gt;(A30stdlife+$E460),(Input!$L$172*(1+rvanilla)^0.5)-SUM($L460:Q460),(Input!$L$172*(1+rvanilla)^0.5)/A30stdlife))</f>
        <v>0</v>
      </c>
      <c r="S460" s="164">
        <f>IF(A30stdlife="n/a","n/a",IF(S$3&gt;(A30stdlife+$E460),(Input!$L$172*(1+rvanilla)^0.5)-SUM($L460:R460),(Input!$L$172*(1+rvanilla)^0.5)/A30stdlife))</f>
        <v>0</v>
      </c>
      <c r="T460" s="164">
        <f>IF(A30stdlife="n/a","n/a",IF(T$3&gt;(A30stdlife+$E460),(Input!$L$172*(1+rvanilla)^0.5)-SUM($L460:S460),(Input!$L$172*(1+rvanilla)^0.5)/A30stdlife))</f>
        <v>0</v>
      </c>
      <c r="U460" s="164">
        <f>IF(A30stdlife="n/a","n/a",IF(U$3&gt;(A30stdlife+$E460),(Input!$L$172*(1+rvanilla)^0.5)-SUM($L460:T460),(Input!$L$172*(1+rvanilla)^0.5)/A30stdlife))</f>
        <v>0</v>
      </c>
      <c r="V460" s="164">
        <f>IF(A30stdlife="n/a","n/a",IF(V$3&gt;(A30stdlife+$E460),(Input!$L$172*(1+rvanilla)^0.5)-SUM($L460:U460),(Input!$L$172*(1+rvanilla)^0.5)/A30stdlife))</f>
        <v>0</v>
      </c>
      <c r="W460" s="164">
        <f>IF(A30stdlife="n/a","n/a",IF(W$3&gt;(A30stdlife+$E460),(Input!$L$172*(1+rvanilla)^0.5)-SUM($L460:V460),(Input!$L$172*(1+rvanilla)^0.5)/A30stdlife))</f>
        <v>0</v>
      </c>
      <c r="X460" s="164">
        <f>IF(A30stdlife="n/a","n/a",IF(X$3&gt;(A30stdlife+$E460),(Input!$L$172*(1+rvanilla)^0.5)-SUM($L460:W460),(Input!$L$172*(1+rvanilla)^0.5)/A30stdlife))</f>
        <v>0</v>
      </c>
      <c r="Y460" s="164">
        <f>IF(A30stdlife="n/a","n/a",IF(Y$3&gt;(A30stdlife+$E460),(Input!$L$172*(1+rvanilla)^0.5)-SUM($L460:X460),(Input!$L$172*(1+rvanilla)^0.5)/A30stdlife))</f>
        <v>0</v>
      </c>
      <c r="Z460" s="164">
        <f>IF(A30stdlife="n/a","n/a",IF(Z$3&gt;(A30stdlife+$E460),(Input!$L$172*(1+rvanilla)^0.5)-SUM($L460:Y460),(Input!$L$172*(1+rvanilla)^0.5)/A30stdlife))</f>
        <v>0</v>
      </c>
      <c r="AA460" s="164">
        <f>IF(A30stdlife="n/a","n/a",IF(AA$3&gt;(A30stdlife+$E460),(Input!$L$172*(1+rvanilla)^0.5)-SUM($L460:Z460),(Input!$L$172*(1+rvanilla)^0.5)/A30stdlife))</f>
        <v>0</v>
      </c>
      <c r="AB460" s="164">
        <f>IF(A30stdlife="n/a","n/a",IF(AB$3&gt;(A30stdlife+$E460),(Input!$L$172*(1+rvanilla)^0.5)-SUM($L460:AA460),(Input!$L$172*(1+rvanilla)^0.5)/A30stdlife))</f>
        <v>0</v>
      </c>
      <c r="AC460" s="164">
        <f>IF(A30stdlife="n/a","n/a",IF(AC$3&gt;(A30stdlife+$E460),(Input!$L$172*(1+rvanilla)^0.5)-SUM($L460:AB460),(Input!$L$172*(1+rvanilla)^0.5)/A30stdlife))</f>
        <v>0</v>
      </c>
      <c r="AD460" s="164">
        <f>IF(A30stdlife="n/a","n/a",IF(AD$3&gt;(A30stdlife+$E460),(Input!$L$172*(1+rvanilla)^0.5)-SUM($L460:AC460),(Input!$L$172*(1+rvanilla)^0.5)/A30stdlife))</f>
        <v>0</v>
      </c>
      <c r="AE460" s="164">
        <f>IF(A30stdlife="n/a","n/a",IF(AE$3&gt;(A30stdlife+$E460),(Input!$L$172*(1+rvanilla)^0.5)-SUM($L460:AD460),(Input!$L$172*(1+rvanilla)^0.5)/A30stdlife))</f>
        <v>0</v>
      </c>
      <c r="AF460" s="164">
        <f>IF(A30stdlife="n/a","n/a",IF(AF$3&gt;(A30stdlife+$E460),(Input!$L$172*(1+rvanilla)^0.5)-SUM($L460:AE460),(Input!$L$172*(1+rvanilla)^0.5)/A30stdlife))</f>
        <v>0</v>
      </c>
      <c r="AG460" s="164">
        <f>IF(A30stdlife="n/a","n/a",IF(AG$3&gt;(A30stdlife+$E460),(Input!$L$172*(1+rvanilla)^0.5)-SUM($L460:AF460),(Input!$L$172*(1+rvanilla)^0.5)/A30stdlife))</f>
        <v>0</v>
      </c>
      <c r="AH460" s="164">
        <f>IF(A30stdlife="n/a","n/a",IF(AH$3&gt;(A30stdlife+$E460),(Input!$L$172*(1+rvanilla)^0.5)-SUM($L460:AG460),(Input!$L$172*(1+rvanilla)^0.5)/A30stdlife))</f>
        <v>0</v>
      </c>
      <c r="AI460" s="164">
        <f>IF(A30stdlife="n/a","n/a",IF(AI$3&gt;(A30stdlife+$E460),(Input!$L$172*(1+rvanilla)^0.5)-SUM($L460:AH460),(Input!$L$172*(1+rvanilla)^0.5)/A30stdlife))</f>
        <v>0</v>
      </c>
      <c r="AJ460" s="164">
        <f>IF(A30stdlife="n/a","n/a",IF(AJ$3&gt;(A30stdlife+$E460),(Input!$L$172*(1+rvanilla)^0.5)-SUM($L460:AI460),(Input!$L$172*(1+rvanilla)^0.5)/A30stdlife))</f>
        <v>0</v>
      </c>
      <c r="AK460" s="164">
        <f>IF(A30stdlife="n/a","n/a",IF(AK$3&gt;(A30stdlife+$E460),(Input!$L$172*(1+rvanilla)^0.5)-SUM($L460:AJ460),(Input!$L$172*(1+rvanilla)^0.5)/A30stdlife))</f>
        <v>0</v>
      </c>
      <c r="AL460" s="164">
        <f>IF(A30stdlife="n/a","n/a",IF(AL$3&gt;(A30stdlife+$E460),(Input!$L$172*(1+rvanilla)^0.5)-SUM($L460:AK460),(Input!$L$172*(1+rvanilla)^0.5)/A30stdlife))</f>
        <v>0</v>
      </c>
      <c r="AM460" s="164">
        <f>IF(A30stdlife="n/a","n/a",IF(AM$3&gt;(A30stdlife+$E460),(Input!$L$172*(1+rvanilla)^0.5)-SUM($L460:AL460),(Input!$L$172*(1+rvanilla)^0.5)/A30stdlife))</f>
        <v>0</v>
      </c>
      <c r="AN460" s="164">
        <f>IF(A30stdlife="n/a","n/a",IF(AN$3&gt;(A30stdlife+$E460),(Input!$L$172*(1+rvanilla)^0.5)-SUM($L460:AM460),(Input!$L$172*(1+rvanilla)^0.5)/A30stdlife))</f>
        <v>0</v>
      </c>
      <c r="AO460" s="164">
        <f>IF(A30stdlife="n/a","n/a",IF(AO$3&gt;(A30stdlife+$E460),(Input!$L$172*(1+rvanilla)^0.5)-SUM($L460:AN460),(Input!$L$172*(1+rvanilla)^0.5)/A30stdlife))</f>
        <v>0</v>
      </c>
      <c r="AP460" s="164">
        <f>IF(A30stdlife="n/a","n/a",IF(AP$3&gt;(A30stdlife+$E460),(Input!$L$172*(1+rvanilla)^0.5)-SUM($L460:AO460),(Input!$L$172*(1+rvanilla)^0.5)/A30stdlife))</f>
        <v>0</v>
      </c>
      <c r="AQ460" s="164">
        <f>IF(A30stdlife="n/a","n/a",IF(AQ$3&gt;(A30stdlife+$E460),(Input!$L$172*(1+rvanilla)^0.5)-SUM($L460:AP460),(Input!$L$172*(1+rvanilla)^0.5)/A30stdlife))</f>
        <v>0</v>
      </c>
      <c r="AR460" s="164">
        <f>IF(A30stdlife="n/a","n/a",IF(AR$3&gt;(A30stdlife+$E460),(Input!$L$172*(1+rvanilla)^0.5)-SUM($L460:AQ460),(Input!$L$172*(1+rvanilla)^0.5)/A30stdlife))</f>
        <v>0</v>
      </c>
      <c r="AS460" s="164">
        <f>IF(A30stdlife="n/a","n/a",IF(AS$3&gt;(A30stdlife+$E460),(Input!$L$172*(1+rvanilla)^0.5)-SUM($L460:AR460),(Input!$L$172*(1+rvanilla)^0.5)/A30stdlife))</f>
        <v>0</v>
      </c>
      <c r="AT460" s="164">
        <f>IF(A30stdlife="n/a","n/a",IF(AT$3&gt;(A30stdlife+$E460),(Input!$L$172*(1+rvanilla)^0.5)-SUM($L460:AS460),(Input!$L$172*(1+rvanilla)^0.5)/A30stdlife))</f>
        <v>0</v>
      </c>
      <c r="AU460" s="164">
        <f>IF(A30stdlife="n/a","n/a",IF(AU$3&gt;(A30stdlife+$E460),(Input!$L$172*(1+rvanilla)^0.5)-SUM($L460:AT460),(Input!$L$172*(1+rvanilla)^0.5)/A30stdlife))</f>
        <v>0</v>
      </c>
      <c r="AV460" s="164">
        <f>IF(A30stdlife="n/a","n/a",IF(AV$3&gt;(A30stdlife+$E460),(Input!$L$172*(1+rvanilla)^0.5)-SUM($L460:AU460),(Input!$L$172*(1+rvanilla)^0.5)/A30stdlife))</f>
        <v>0</v>
      </c>
      <c r="AW460" s="164">
        <f>IF(A30stdlife="n/a","n/a",IF(AW$3&gt;(A30stdlife+$E460),(Input!$L$172*(1+rvanilla)^0.5)-SUM($L460:AV460),(Input!$L$172*(1+rvanilla)^0.5)/A30stdlife))</f>
        <v>0</v>
      </c>
      <c r="AX460" s="164">
        <f>IF(A30stdlife="n/a","n/a",IF(AX$3&gt;(A30stdlife+$E460),(Input!$L$172*(1+rvanilla)^0.5)-SUM($L460:AW460),(Input!$L$172*(1+rvanilla)^0.5)/A30stdlife))</f>
        <v>0</v>
      </c>
      <c r="AY460" s="164">
        <f>IF(A30stdlife="n/a","n/a",IF(AY$3&gt;(A30stdlife+$E460),(Input!$L$172*(1+rvanilla)^0.5)-SUM($L460:AX460),(Input!$L$172*(1+rvanilla)^0.5)/A30stdlife))</f>
        <v>0</v>
      </c>
      <c r="AZ460" s="164">
        <f>IF(A30stdlife="n/a","n/a",IF(AZ$3&gt;(A30stdlife+$E460),(Input!$L$172*(1+rvanilla)^0.5)-SUM($L460:AY460),(Input!$L$172*(1+rvanilla)^0.5)/A30stdlife))</f>
        <v>0</v>
      </c>
      <c r="BA460" s="164">
        <f>IF(A30stdlife="n/a","n/a",IF(BA$3&gt;(A30stdlife+$E460),(Input!$L$172*(1+rvanilla)^0.5)-SUM($L460:AZ460),(Input!$L$172*(1+rvanilla)^0.5)/A30stdlife))</f>
        <v>0</v>
      </c>
      <c r="BB460" s="164">
        <f>IF(A30stdlife="n/a","n/a",IF(BB$3&gt;(A30stdlife+$E460),(Input!$L$172*(1+rvanilla)^0.5)-SUM($L460:BA460),(Input!$L$172*(1+rvanilla)^0.5)/A30stdlife))</f>
        <v>0</v>
      </c>
      <c r="BC460" s="164">
        <f>IF(A30stdlife="n/a","n/a",IF(BC$3&gt;(A30stdlife+$E460),(Input!$L$172*(1+rvanilla)^0.5)-SUM($L460:BB460),(Input!$L$172*(1+rvanilla)^0.5)/A30stdlife))</f>
        <v>0</v>
      </c>
      <c r="BD460" s="164">
        <f>IF(A30stdlife="n/a","n/a",IF(BD$3&gt;(A30stdlife+$E460),(Input!$L$172*(1+rvanilla)^0.5)-SUM($L460:BC460),(Input!$L$172*(1+rvanilla)^0.5)/A30stdlife))</f>
        <v>0</v>
      </c>
      <c r="BE460" s="164">
        <f>IF(A30stdlife="n/a","n/a",IF(BE$3&gt;(A30stdlife+$E460),(Input!$L$172*(1+rvanilla)^0.5)-SUM($L460:BD460),(Input!$L$172*(1+rvanilla)^0.5)/A30stdlife))</f>
        <v>0</v>
      </c>
      <c r="BF460" s="164">
        <f>IF(A30stdlife="n/a","n/a",IF(BF$3&gt;(A30stdlife+$E460),(Input!$L$172*(1+rvanilla)^0.5)-SUM($L460:BE460),(Input!$L$172*(1+rvanilla)^0.5)/A30stdlife))</f>
        <v>0</v>
      </c>
      <c r="BG460" s="164">
        <f>IF(A30stdlife="n/a","n/a",IF(BG$3&gt;(A30stdlife+$E460),(Input!$L$172*(1+rvanilla)^0.5)-SUM($L460:BF460),(Input!$L$172*(1+rvanilla)^0.5)/A30stdlife))</f>
        <v>0</v>
      </c>
      <c r="BH460" s="164">
        <f>IF(A30stdlife="n/a","n/a",IF(BH$3&gt;(A30stdlife+$E460),(Input!$L$172*(1+rvanilla)^0.5)-SUM($L460:BG460),(Input!$L$172*(1+rvanilla)^0.5)/A30stdlife))</f>
        <v>0</v>
      </c>
      <c r="BI460" s="164">
        <f>IF(A30stdlife="n/a","n/a",IF(BI$3&gt;(A30stdlife+$E460),(Input!$L$172*(1+rvanilla)^0.5)-SUM($L460:BH460),(Input!$L$172*(1+rvanilla)^0.5)/A30stdlife))</f>
        <v>0</v>
      </c>
      <c r="BJ460" s="18"/>
      <c r="BK460" s="18"/>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s="5" customFormat="1" hidden="1" outlineLevel="2">
      <c r="A461" s="18"/>
      <c r="B461" s="18"/>
      <c r="C461" s="36"/>
      <c r="D461" s="479"/>
      <c r="E461" s="283">
        <v>7</v>
      </c>
      <c r="F461" s="38"/>
      <c r="G461" s="391"/>
      <c r="H461" s="308"/>
      <c r="I461" s="308"/>
      <c r="J461" s="308"/>
      <c r="K461" s="308"/>
      <c r="L461" s="308"/>
      <c r="M461" s="307"/>
      <c r="N461" s="164">
        <f>IF(A30stdlife="n/a","n/a",IF(N$3&gt;(A30stdlife+$E461),(Input!$M$172*(1+rvanilla)^0.5)-SUM($M461:M461),(Input!$M$172*(1+rvanilla)^0.5)/A30stdlife))</f>
        <v>0</v>
      </c>
      <c r="O461" s="164">
        <f>IF(A30stdlife="n/a","n/a",IF(O$3&gt;(A30stdlife+$E461),(Input!$M$172*(1+rvanilla)^0.5)-SUM($M461:N461),(Input!$M$172*(1+rvanilla)^0.5)/A30stdlife))</f>
        <v>0</v>
      </c>
      <c r="P461" s="164">
        <f>IF(A30stdlife="n/a","n/a",IF(P$3&gt;(A30stdlife+$E461),(Input!$M$172*(1+rvanilla)^0.5)-SUM($M461:O461),(Input!$M$172*(1+rvanilla)^0.5)/A30stdlife))</f>
        <v>0</v>
      </c>
      <c r="Q461" s="164">
        <f>IF(A30stdlife="n/a","n/a",IF(Q$3&gt;(A30stdlife+$E461),(Input!$M$172*(1+rvanilla)^0.5)-SUM($M461:P461),(Input!$M$172*(1+rvanilla)^0.5)/A30stdlife))</f>
        <v>0</v>
      </c>
      <c r="R461" s="164">
        <f>IF(A30stdlife="n/a","n/a",IF(R$3&gt;(A30stdlife+$E461),(Input!$M$172*(1+rvanilla)^0.5)-SUM($M461:Q461),(Input!$M$172*(1+rvanilla)^0.5)/A30stdlife))</f>
        <v>0</v>
      </c>
      <c r="S461" s="164">
        <f>IF(A30stdlife="n/a","n/a",IF(S$3&gt;(A30stdlife+$E461),(Input!$M$172*(1+rvanilla)^0.5)-SUM($M461:R461),(Input!$M$172*(1+rvanilla)^0.5)/A30stdlife))</f>
        <v>0</v>
      </c>
      <c r="T461" s="164">
        <f>IF(A30stdlife="n/a","n/a",IF(T$3&gt;(A30stdlife+$E461),(Input!$M$172*(1+rvanilla)^0.5)-SUM($M461:S461),(Input!$M$172*(1+rvanilla)^0.5)/A30stdlife))</f>
        <v>0</v>
      </c>
      <c r="U461" s="164">
        <f>IF(A30stdlife="n/a","n/a",IF(U$3&gt;(A30stdlife+$E461),(Input!$M$172*(1+rvanilla)^0.5)-SUM($M461:T461),(Input!$M$172*(1+rvanilla)^0.5)/A30stdlife))</f>
        <v>0</v>
      </c>
      <c r="V461" s="164">
        <f>IF(A30stdlife="n/a","n/a",IF(V$3&gt;(A30stdlife+$E461),(Input!$M$172*(1+rvanilla)^0.5)-SUM($M461:U461),(Input!$M$172*(1+rvanilla)^0.5)/A30stdlife))</f>
        <v>0</v>
      </c>
      <c r="W461" s="164">
        <f>IF(A30stdlife="n/a","n/a",IF(W$3&gt;(A30stdlife+$E461),(Input!$M$172*(1+rvanilla)^0.5)-SUM($M461:V461),(Input!$M$172*(1+rvanilla)^0.5)/A30stdlife))</f>
        <v>0</v>
      </c>
      <c r="X461" s="164">
        <f>IF(A30stdlife="n/a","n/a",IF(X$3&gt;(A30stdlife+$E461),(Input!$M$172*(1+rvanilla)^0.5)-SUM($M461:W461),(Input!$M$172*(1+rvanilla)^0.5)/A30stdlife))</f>
        <v>0</v>
      </c>
      <c r="Y461" s="164">
        <f>IF(A30stdlife="n/a","n/a",IF(Y$3&gt;(A30stdlife+$E461),(Input!$M$172*(1+rvanilla)^0.5)-SUM($M461:X461),(Input!$M$172*(1+rvanilla)^0.5)/A30stdlife))</f>
        <v>0</v>
      </c>
      <c r="Z461" s="164">
        <f>IF(A30stdlife="n/a","n/a",IF(Z$3&gt;(A30stdlife+$E461),(Input!$M$172*(1+rvanilla)^0.5)-SUM($M461:Y461),(Input!$M$172*(1+rvanilla)^0.5)/A30stdlife))</f>
        <v>0</v>
      </c>
      <c r="AA461" s="164">
        <f>IF(A30stdlife="n/a","n/a",IF(AA$3&gt;(A30stdlife+$E461),(Input!$M$172*(1+rvanilla)^0.5)-SUM($M461:Z461),(Input!$M$172*(1+rvanilla)^0.5)/A30stdlife))</f>
        <v>0</v>
      </c>
      <c r="AB461" s="164">
        <f>IF(A30stdlife="n/a","n/a",IF(AB$3&gt;(A30stdlife+$E461),(Input!$M$172*(1+rvanilla)^0.5)-SUM($M461:AA461),(Input!$M$172*(1+rvanilla)^0.5)/A30stdlife))</f>
        <v>0</v>
      </c>
      <c r="AC461" s="164">
        <f>IF(A30stdlife="n/a","n/a",IF(AC$3&gt;(A30stdlife+$E461),(Input!$M$172*(1+rvanilla)^0.5)-SUM($M461:AB461),(Input!$M$172*(1+rvanilla)^0.5)/A30stdlife))</f>
        <v>0</v>
      </c>
      <c r="AD461" s="164">
        <f>IF(A30stdlife="n/a","n/a",IF(AD$3&gt;(A30stdlife+$E461),(Input!$M$172*(1+rvanilla)^0.5)-SUM($M461:AC461),(Input!$M$172*(1+rvanilla)^0.5)/A30stdlife))</f>
        <v>0</v>
      </c>
      <c r="AE461" s="164">
        <f>IF(A30stdlife="n/a","n/a",IF(AE$3&gt;(A30stdlife+$E461),(Input!$M$172*(1+rvanilla)^0.5)-SUM($M461:AD461),(Input!$M$172*(1+rvanilla)^0.5)/A30stdlife))</f>
        <v>0</v>
      </c>
      <c r="AF461" s="164">
        <f>IF(A30stdlife="n/a","n/a",IF(AF$3&gt;(A30stdlife+$E461),(Input!$M$172*(1+rvanilla)^0.5)-SUM($M461:AE461),(Input!$M$172*(1+rvanilla)^0.5)/A30stdlife))</f>
        <v>0</v>
      </c>
      <c r="AG461" s="164">
        <f>IF(A30stdlife="n/a","n/a",IF(AG$3&gt;(A30stdlife+$E461),(Input!$M$172*(1+rvanilla)^0.5)-SUM($M461:AF461),(Input!$M$172*(1+rvanilla)^0.5)/A30stdlife))</f>
        <v>0</v>
      </c>
      <c r="AH461" s="164">
        <f>IF(A30stdlife="n/a","n/a",IF(AH$3&gt;(A30stdlife+$E461),(Input!$M$172*(1+rvanilla)^0.5)-SUM($M461:AG461),(Input!$M$172*(1+rvanilla)^0.5)/A30stdlife))</f>
        <v>0</v>
      </c>
      <c r="AI461" s="164">
        <f>IF(A30stdlife="n/a","n/a",IF(AI$3&gt;(A30stdlife+$E461),(Input!$M$172*(1+rvanilla)^0.5)-SUM($M461:AH461),(Input!$M$172*(1+rvanilla)^0.5)/A30stdlife))</f>
        <v>0</v>
      </c>
      <c r="AJ461" s="164">
        <f>IF(A30stdlife="n/a","n/a",IF(AJ$3&gt;(A30stdlife+$E461),(Input!$M$172*(1+rvanilla)^0.5)-SUM($M461:AI461),(Input!$M$172*(1+rvanilla)^0.5)/A30stdlife))</f>
        <v>0</v>
      </c>
      <c r="AK461" s="164">
        <f>IF(A30stdlife="n/a","n/a",IF(AK$3&gt;(A30stdlife+$E461),(Input!$M$172*(1+rvanilla)^0.5)-SUM($M461:AJ461),(Input!$M$172*(1+rvanilla)^0.5)/A30stdlife))</f>
        <v>0</v>
      </c>
      <c r="AL461" s="164">
        <f>IF(A30stdlife="n/a","n/a",IF(AL$3&gt;(A30stdlife+$E461),(Input!$M$172*(1+rvanilla)^0.5)-SUM($M461:AK461),(Input!$M$172*(1+rvanilla)^0.5)/A30stdlife))</f>
        <v>0</v>
      </c>
      <c r="AM461" s="164">
        <f>IF(A30stdlife="n/a","n/a",IF(AM$3&gt;(A30stdlife+$E461),(Input!$M$172*(1+rvanilla)^0.5)-SUM($M461:AL461),(Input!$M$172*(1+rvanilla)^0.5)/A30stdlife))</f>
        <v>0</v>
      </c>
      <c r="AN461" s="164">
        <f>IF(A30stdlife="n/a","n/a",IF(AN$3&gt;(A30stdlife+$E461),(Input!$M$172*(1+rvanilla)^0.5)-SUM($M461:AM461),(Input!$M$172*(1+rvanilla)^0.5)/A30stdlife))</f>
        <v>0</v>
      </c>
      <c r="AO461" s="164">
        <f>IF(A30stdlife="n/a","n/a",IF(AO$3&gt;(A30stdlife+$E461),(Input!$M$172*(1+rvanilla)^0.5)-SUM($M461:AN461),(Input!$M$172*(1+rvanilla)^0.5)/A30stdlife))</f>
        <v>0</v>
      </c>
      <c r="AP461" s="164">
        <f>IF(A30stdlife="n/a","n/a",IF(AP$3&gt;(A30stdlife+$E461),(Input!$M$172*(1+rvanilla)^0.5)-SUM($M461:AO461),(Input!$M$172*(1+rvanilla)^0.5)/A30stdlife))</f>
        <v>0</v>
      </c>
      <c r="AQ461" s="164">
        <f>IF(A30stdlife="n/a","n/a",IF(AQ$3&gt;(A30stdlife+$E461),(Input!$M$172*(1+rvanilla)^0.5)-SUM($M461:AP461),(Input!$M$172*(1+rvanilla)^0.5)/A30stdlife))</f>
        <v>0</v>
      </c>
      <c r="AR461" s="164">
        <f>IF(A30stdlife="n/a","n/a",IF(AR$3&gt;(A30stdlife+$E461),(Input!$M$172*(1+rvanilla)^0.5)-SUM($M461:AQ461),(Input!$M$172*(1+rvanilla)^0.5)/A30stdlife))</f>
        <v>0</v>
      </c>
      <c r="AS461" s="164">
        <f>IF(A30stdlife="n/a","n/a",IF(AS$3&gt;(A30stdlife+$E461),(Input!$M$172*(1+rvanilla)^0.5)-SUM($M461:AR461),(Input!$M$172*(1+rvanilla)^0.5)/A30stdlife))</f>
        <v>0</v>
      </c>
      <c r="AT461" s="164">
        <f>IF(A30stdlife="n/a","n/a",IF(AT$3&gt;(A30stdlife+$E461),(Input!$M$172*(1+rvanilla)^0.5)-SUM($M461:AS461),(Input!$M$172*(1+rvanilla)^0.5)/A30stdlife))</f>
        <v>0</v>
      </c>
      <c r="AU461" s="164">
        <f>IF(A30stdlife="n/a","n/a",IF(AU$3&gt;(A30stdlife+$E461),(Input!$M$172*(1+rvanilla)^0.5)-SUM($M461:AT461),(Input!$M$172*(1+rvanilla)^0.5)/A30stdlife))</f>
        <v>0</v>
      </c>
      <c r="AV461" s="164">
        <f>IF(A30stdlife="n/a","n/a",IF(AV$3&gt;(A30stdlife+$E461),(Input!$M$172*(1+rvanilla)^0.5)-SUM($M461:AU461),(Input!$M$172*(1+rvanilla)^0.5)/A30stdlife))</f>
        <v>0</v>
      </c>
      <c r="AW461" s="164">
        <f>IF(A30stdlife="n/a","n/a",IF(AW$3&gt;(A30stdlife+$E461),(Input!$M$172*(1+rvanilla)^0.5)-SUM($M461:AV461),(Input!$M$172*(1+rvanilla)^0.5)/A30stdlife))</f>
        <v>0</v>
      </c>
      <c r="AX461" s="164">
        <f>IF(A30stdlife="n/a","n/a",IF(AX$3&gt;(A30stdlife+$E461),(Input!$M$172*(1+rvanilla)^0.5)-SUM($M461:AW461),(Input!$M$172*(1+rvanilla)^0.5)/A30stdlife))</f>
        <v>0</v>
      </c>
      <c r="AY461" s="164">
        <f>IF(A30stdlife="n/a","n/a",IF(AY$3&gt;(A30stdlife+$E461),(Input!$M$172*(1+rvanilla)^0.5)-SUM($M461:AX461),(Input!$M$172*(1+rvanilla)^0.5)/A30stdlife))</f>
        <v>0</v>
      </c>
      <c r="AZ461" s="164">
        <f>IF(A30stdlife="n/a","n/a",IF(AZ$3&gt;(A30stdlife+$E461),(Input!$M$172*(1+rvanilla)^0.5)-SUM($M461:AY461),(Input!$M$172*(1+rvanilla)^0.5)/A30stdlife))</f>
        <v>0</v>
      </c>
      <c r="BA461" s="164">
        <f>IF(A30stdlife="n/a","n/a",IF(BA$3&gt;(A30stdlife+$E461),(Input!$M$172*(1+rvanilla)^0.5)-SUM($M461:AZ461),(Input!$M$172*(1+rvanilla)^0.5)/A30stdlife))</f>
        <v>0</v>
      </c>
      <c r="BB461" s="164">
        <f>IF(A30stdlife="n/a","n/a",IF(BB$3&gt;(A30stdlife+$E461),(Input!$M$172*(1+rvanilla)^0.5)-SUM($M461:BA461),(Input!$M$172*(1+rvanilla)^0.5)/A30stdlife))</f>
        <v>0</v>
      </c>
      <c r="BC461" s="164">
        <f>IF(A30stdlife="n/a","n/a",IF(BC$3&gt;(A30stdlife+$E461),(Input!$M$172*(1+rvanilla)^0.5)-SUM($M461:BB461),(Input!$M$172*(1+rvanilla)^0.5)/A30stdlife))</f>
        <v>0</v>
      </c>
      <c r="BD461" s="164">
        <f>IF(A30stdlife="n/a","n/a",IF(BD$3&gt;(A30stdlife+$E461),(Input!$M$172*(1+rvanilla)^0.5)-SUM($M461:BC461),(Input!$M$172*(1+rvanilla)^0.5)/A30stdlife))</f>
        <v>0</v>
      </c>
      <c r="BE461" s="164">
        <f>IF(A30stdlife="n/a","n/a",IF(BE$3&gt;(A30stdlife+$E461),(Input!$M$172*(1+rvanilla)^0.5)-SUM($M461:BD461),(Input!$M$172*(1+rvanilla)^0.5)/A30stdlife))</f>
        <v>0</v>
      </c>
      <c r="BF461" s="164">
        <f>IF(A30stdlife="n/a","n/a",IF(BF$3&gt;(A30stdlife+$E461),(Input!$M$172*(1+rvanilla)^0.5)-SUM($M461:BE461),(Input!$M$172*(1+rvanilla)^0.5)/A30stdlife))</f>
        <v>0</v>
      </c>
      <c r="BG461" s="164">
        <f>IF(A30stdlife="n/a","n/a",IF(BG$3&gt;(A30stdlife+$E461),(Input!$M$172*(1+rvanilla)^0.5)-SUM($M461:BF461),(Input!$M$172*(1+rvanilla)^0.5)/A30stdlife))</f>
        <v>0</v>
      </c>
      <c r="BH461" s="164">
        <f>IF(A30stdlife="n/a","n/a",IF(BH$3&gt;(A30stdlife+$E461),(Input!$M$172*(1+rvanilla)^0.5)-SUM($M461:BG461),(Input!$M$172*(1+rvanilla)^0.5)/A30stdlife))</f>
        <v>0</v>
      </c>
      <c r="BI461" s="164">
        <f>IF(A30stdlife="n/a","n/a",IF(BI$3&gt;(A30stdlife+$E461),(Input!$M$172*(1+rvanilla)^0.5)-SUM($M461:BH461),(Input!$M$172*(1+rvanilla)^0.5)/A30stdlife))</f>
        <v>0</v>
      </c>
      <c r="BJ461" s="18"/>
      <c r="BK461" s="18"/>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s="5" customFormat="1" hidden="1" outlineLevel="2">
      <c r="A462" s="18"/>
      <c r="B462" s="18"/>
      <c r="C462" s="36"/>
      <c r="D462" s="479"/>
      <c r="E462" s="283">
        <v>8</v>
      </c>
      <c r="F462" s="38"/>
      <c r="G462" s="391"/>
      <c r="H462" s="308"/>
      <c r="I462" s="308"/>
      <c r="J462" s="308"/>
      <c r="K462" s="308"/>
      <c r="L462" s="308"/>
      <c r="M462" s="308"/>
      <c r="N462" s="307"/>
      <c r="O462" s="164">
        <f>IF(A30stdlife="n/a","n/a",IF(O$3&gt;(A30stdlife+$E462),(Input!$N$172*(1+rvanilla)^0.5)-SUM($N462:N462),(Input!$N$172*(1+rvanilla)^0.5)/A30stdlife))</f>
        <v>0</v>
      </c>
      <c r="P462" s="164">
        <f>IF(A30stdlife="n/a","n/a",IF(P$3&gt;(A30stdlife+$E462),(Input!$N$172*(1+rvanilla)^0.5)-SUM($N462:O462),(Input!$N$172*(1+rvanilla)^0.5)/A30stdlife))</f>
        <v>0</v>
      </c>
      <c r="Q462" s="164">
        <f>IF(A30stdlife="n/a","n/a",IF(Q$3&gt;(A30stdlife+$E462),(Input!$N$172*(1+rvanilla)^0.5)-SUM($N462:P462),(Input!$N$172*(1+rvanilla)^0.5)/A30stdlife))</f>
        <v>0</v>
      </c>
      <c r="R462" s="164">
        <f>IF(A30stdlife="n/a","n/a",IF(R$3&gt;(A30stdlife+$E462),(Input!$N$172*(1+rvanilla)^0.5)-SUM($N462:Q462),(Input!$N$172*(1+rvanilla)^0.5)/A30stdlife))</f>
        <v>0</v>
      </c>
      <c r="S462" s="164">
        <f>IF(A30stdlife="n/a","n/a",IF(S$3&gt;(A30stdlife+$E462),(Input!$N$172*(1+rvanilla)^0.5)-SUM($N462:R462),(Input!$N$172*(1+rvanilla)^0.5)/A30stdlife))</f>
        <v>0</v>
      </c>
      <c r="T462" s="164">
        <f>IF(A30stdlife="n/a","n/a",IF(T$3&gt;(A30stdlife+$E462),(Input!$N$172*(1+rvanilla)^0.5)-SUM($N462:S462),(Input!$N$172*(1+rvanilla)^0.5)/A30stdlife))</f>
        <v>0</v>
      </c>
      <c r="U462" s="164">
        <f>IF(A30stdlife="n/a","n/a",IF(U$3&gt;(A30stdlife+$E462),(Input!$N$172*(1+rvanilla)^0.5)-SUM($N462:T462),(Input!$N$172*(1+rvanilla)^0.5)/A30stdlife))</f>
        <v>0</v>
      </c>
      <c r="V462" s="164">
        <f>IF(A30stdlife="n/a","n/a",IF(V$3&gt;(A30stdlife+$E462),(Input!$N$172*(1+rvanilla)^0.5)-SUM($N462:U462),(Input!$N$172*(1+rvanilla)^0.5)/A30stdlife))</f>
        <v>0</v>
      </c>
      <c r="W462" s="164">
        <f>IF(A30stdlife="n/a","n/a",IF(W$3&gt;(A30stdlife+$E462),(Input!$N$172*(1+rvanilla)^0.5)-SUM($N462:V462),(Input!$N$172*(1+rvanilla)^0.5)/A30stdlife))</f>
        <v>0</v>
      </c>
      <c r="X462" s="164">
        <f>IF(A30stdlife="n/a","n/a",IF(X$3&gt;(A30stdlife+$E462),(Input!$N$172*(1+rvanilla)^0.5)-SUM($N462:W462),(Input!$N$172*(1+rvanilla)^0.5)/A30stdlife))</f>
        <v>0</v>
      </c>
      <c r="Y462" s="164">
        <f>IF(A30stdlife="n/a","n/a",IF(Y$3&gt;(A30stdlife+$E462),(Input!$N$172*(1+rvanilla)^0.5)-SUM($N462:X462),(Input!$N$172*(1+rvanilla)^0.5)/A30stdlife))</f>
        <v>0</v>
      </c>
      <c r="Z462" s="164">
        <f>IF(A30stdlife="n/a","n/a",IF(Z$3&gt;(A30stdlife+$E462),(Input!$N$172*(1+rvanilla)^0.5)-SUM($N462:Y462),(Input!$N$172*(1+rvanilla)^0.5)/A30stdlife))</f>
        <v>0</v>
      </c>
      <c r="AA462" s="164">
        <f>IF(A30stdlife="n/a","n/a",IF(AA$3&gt;(A30stdlife+$E462),(Input!$N$172*(1+rvanilla)^0.5)-SUM($N462:Z462),(Input!$N$172*(1+rvanilla)^0.5)/A30stdlife))</f>
        <v>0</v>
      </c>
      <c r="AB462" s="164">
        <f>IF(A30stdlife="n/a","n/a",IF(AB$3&gt;(A30stdlife+$E462),(Input!$N$172*(1+rvanilla)^0.5)-SUM($N462:AA462),(Input!$N$172*(1+rvanilla)^0.5)/A30stdlife))</f>
        <v>0</v>
      </c>
      <c r="AC462" s="164">
        <f>IF(A30stdlife="n/a","n/a",IF(AC$3&gt;(A30stdlife+$E462),(Input!$N$172*(1+rvanilla)^0.5)-SUM($N462:AB462),(Input!$N$172*(1+rvanilla)^0.5)/A30stdlife))</f>
        <v>0</v>
      </c>
      <c r="AD462" s="164">
        <f>IF(A30stdlife="n/a","n/a",IF(AD$3&gt;(A30stdlife+$E462),(Input!$N$172*(1+rvanilla)^0.5)-SUM($N462:AC462),(Input!$N$172*(1+rvanilla)^0.5)/A30stdlife))</f>
        <v>0</v>
      </c>
      <c r="AE462" s="164">
        <f>IF(A30stdlife="n/a","n/a",IF(AE$3&gt;(A30stdlife+$E462),(Input!$N$172*(1+rvanilla)^0.5)-SUM($N462:AD462),(Input!$N$172*(1+rvanilla)^0.5)/A30stdlife))</f>
        <v>0</v>
      </c>
      <c r="AF462" s="164">
        <f>IF(A30stdlife="n/a","n/a",IF(AF$3&gt;(A30stdlife+$E462),(Input!$N$172*(1+rvanilla)^0.5)-SUM($N462:AE462),(Input!$N$172*(1+rvanilla)^0.5)/A30stdlife))</f>
        <v>0</v>
      </c>
      <c r="AG462" s="164">
        <f>IF(A30stdlife="n/a","n/a",IF(AG$3&gt;(A30stdlife+$E462),(Input!$N$172*(1+rvanilla)^0.5)-SUM($N462:AF462),(Input!$N$172*(1+rvanilla)^0.5)/A30stdlife))</f>
        <v>0</v>
      </c>
      <c r="AH462" s="164">
        <f>IF(A30stdlife="n/a","n/a",IF(AH$3&gt;(A30stdlife+$E462),(Input!$N$172*(1+rvanilla)^0.5)-SUM($N462:AG462),(Input!$N$172*(1+rvanilla)^0.5)/A30stdlife))</f>
        <v>0</v>
      </c>
      <c r="AI462" s="164">
        <f>IF(A30stdlife="n/a","n/a",IF(AI$3&gt;(A30stdlife+$E462),(Input!$N$172*(1+rvanilla)^0.5)-SUM($N462:AH462),(Input!$N$172*(1+rvanilla)^0.5)/A30stdlife))</f>
        <v>0</v>
      </c>
      <c r="AJ462" s="164">
        <f>IF(A30stdlife="n/a","n/a",IF(AJ$3&gt;(A30stdlife+$E462),(Input!$N$172*(1+rvanilla)^0.5)-SUM($N462:AI462),(Input!$N$172*(1+rvanilla)^0.5)/A30stdlife))</f>
        <v>0</v>
      </c>
      <c r="AK462" s="164">
        <f>IF(A30stdlife="n/a","n/a",IF(AK$3&gt;(A30stdlife+$E462),(Input!$N$172*(1+rvanilla)^0.5)-SUM($N462:AJ462),(Input!$N$172*(1+rvanilla)^0.5)/A30stdlife))</f>
        <v>0</v>
      </c>
      <c r="AL462" s="164">
        <f>IF(A30stdlife="n/a","n/a",IF(AL$3&gt;(A30stdlife+$E462),(Input!$N$172*(1+rvanilla)^0.5)-SUM($N462:AK462),(Input!$N$172*(1+rvanilla)^0.5)/A30stdlife))</f>
        <v>0</v>
      </c>
      <c r="AM462" s="164">
        <f>IF(A30stdlife="n/a","n/a",IF(AM$3&gt;(A30stdlife+$E462),(Input!$N$172*(1+rvanilla)^0.5)-SUM($N462:AL462),(Input!$N$172*(1+rvanilla)^0.5)/A30stdlife))</f>
        <v>0</v>
      </c>
      <c r="AN462" s="164">
        <f>IF(A30stdlife="n/a","n/a",IF(AN$3&gt;(A30stdlife+$E462),(Input!$N$172*(1+rvanilla)^0.5)-SUM($N462:AM462),(Input!$N$172*(1+rvanilla)^0.5)/A30stdlife))</f>
        <v>0</v>
      </c>
      <c r="AO462" s="164">
        <f>IF(A30stdlife="n/a","n/a",IF(AO$3&gt;(A30stdlife+$E462),(Input!$N$172*(1+rvanilla)^0.5)-SUM($N462:AN462),(Input!$N$172*(1+rvanilla)^0.5)/A30stdlife))</f>
        <v>0</v>
      </c>
      <c r="AP462" s="164">
        <f>IF(A30stdlife="n/a","n/a",IF(AP$3&gt;(A30stdlife+$E462),(Input!$N$172*(1+rvanilla)^0.5)-SUM($N462:AO462),(Input!$N$172*(1+rvanilla)^0.5)/A30stdlife))</f>
        <v>0</v>
      </c>
      <c r="AQ462" s="164">
        <f>IF(A30stdlife="n/a","n/a",IF(AQ$3&gt;(A30stdlife+$E462),(Input!$N$172*(1+rvanilla)^0.5)-SUM($N462:AP462),(Input!$N$172*(1+rvanilla)^0.5)/A30stdlife))</f>
        <v>0</v>
      </c>
      <c r="AR462" s="164">
        <f>IF(A30stdlife="n/a","n/a",IF(AR$3&gt;(A30stdlife+$E462),(Input!$N$172*(1+rvanilla)^0.5)-SUM($N462:AQ462),(Input!$N$172*(1+rvanilla)^0.5)/A30stdlife))</f>
        <v>0</v>
      </c>
      <c r="AS462" s="164">
        <f>IF(A30stdlife="n/a","n/a",IF(AS$3&gt;(A30stdlife+$E462),(Input!$N$172*(1+rvanilla)^0.5)-SUM($N462:AR462),(Input!$N$172*(1+rvanilla)^0.5)/A30stdlife))</f>
        <v>0</v>
      </c>
      <c r="AT462" s="164">
        <f>IF(A30stdlife="n/a","n/a",IF(AT$3&gt;(A30stdlife+$E462),(Input!$N$172*(1+rvanilla)^0.5)-SUM($N462:AS462),(Input!$N$172*(1+rvanilla)^0.5)/A30stdlife))</f>
        <v>0</v>
      </c>
      <c r="AU462" s="164">
        <f>IF(A30stdlife="n/a","n/a",IF(AU$3&gt;(A30stdlife+$E462),(Input!$N$172*(1+rvanilla)^0.5)-SUM($N462:AT462),(Input!$N$172*(1+rvanilla)^0.5)/A30stdlife))</f>
        <v>0</v>
      </c>
      <c r="AV462" s="164">
        <f>IF(A30stdlife="n/a","n/a",IF(AV$3&gt;(A30stdlife+$E462),(Input!$N$172*(1+rvanilla)^0.5)-SUM($N462:AU462),(Input!$N$172*(1+rvanilla)^0.5)/A30stdlife))</f>
        <v>0</v>
      </c>
      <c r="AW462" s="164">
        <f>IF(A30stdlife="n/a","n/a",IF(AW$3&gt;(A30stdlife+$E462),(Input!$N$172*(1+rvanilla)^0.5)-SUM($N462:AV462),(Input!$N$172*(1+rvanilla)^0.5)/A30stdlife))</f>
        <v>0</v>
      </c>
      <c r="AX462" s="164">
        <f>IF(A30stdlife="n/a","n/a",IF(AX$3&gt;(A30stdlife+$E462),(Input!$N$172*(1+rvanilla)^0.5)-SUM($N462:AW462),(Input!$N$172*(1+rvanilla)^0.5)/A30stdlife))</f>
        <v>0</v>
      </c>
      <c r="AY462" s="164">
        <f>IF(A30stdlife="n/a","n/a",IF(AY$3&gt;(A30stdlife+$E462),(Input!$N$172*(1+rvanilla)^0.5)-SUM($N462:AX462),(Input!$N$172*(1+rvanilla)^0.5)/A30stdlife))</f>
        <v>0</v>
      </c>
      <c r="AZ462" s="164">
        <f>IF(A30stdlife="n/a","n/a",IF(AZ$3&gt;(A30stdlife+$E462),(Input!$N$172*(1+rvanilla)^0.5)-SUM($N462:AY462),(Input!$N$172*(1+rvanilla)^0.5)/A30stdlife))</f>
        <v>0</v>
      </c>
      <c r="BA462" s="164">
        <f>IF(A30stdlife="n/a","n/a",IF(BA$3&gt;(A30stdlife+$E462),(Input!$N$172*(1+rvanilla)^0.5)-SUM($N462:AZ462),(Input!$N$172*(1+rvanilla)^0.5)/A30stdlife))</f>
        <v>0</v>
      </c>
      <c r="BB462" s="164">
        <f>IF(A30stdlife="n/a","n/a",IF(BB$3&gt;(A30stdlife+$E462),(Input!$N$172*(1+rvanilla)^0.5)-SUM($N462:BA462),(Input!$N$172*(1+rvanilla)^0.5)/A30stdlife))</f>
        <v>0</v>
      </c>
      <c r="BC462" s="164">
        <f>IF(A30stdlife="n/a","n/a",IF(BC$3&gt;(A30stdlife+$E462),(Input!$N$172*(1+rvanilla)^0.5)-SUM($N462:BB462),(Input!$N$172*(1+rvanilla)^0.5)/A30stdlife))</f>
        <v>0</v>
      </c>
      <c r="BD462" s="164">
        <f>IF(A30stdlife="n/a","n/a",IF(BD$3&gt;(A30stdlife+$E462),(Input!$N$172*(1+rvanilla)^0.5)-SUM($N462:BC462),(Input!$N$172*(1+rvanilla)^0.5)/A30stdlife))</f>
        <v>0</v>
      </c>
      <c r="BE462" s="164">
        <f>IF(A30stdlife="n/a","n/a",IF(BE$3&gt;(A30stdlife+$E462),(Input!$N$172*(1+rvanilla)^0.5)-SUM($N462:BD462),(Input!$N$172*(1+rvanilla)^0.5)/A30stdlife))</f>
        <v>0</v>
      </c>
      <c r="BF462" s="164">
        <f>IF(A30stdlife="n/a","n/a",IF(BF$3&gt;(A30stdlife+$E462),(Input!$N$172*(1+rvanilla)^0.5)-SUM($N462:BE462),(Input!$N$172*(1+rvanilla)^0.5)/A30stdlife))</f>
        <v>0</v>
      </c>
      <c r="BG462" s="164">
        <f>IF(A30stdlife="n/a","n/a",IF(BG$3&gt;(A30stdlife+$E462),(Input!$N$172*(1+rvanilla)^0.5)-SUM($N462:BF462),(Input!$N$172*(1+rvanilla)^0.5)/A30stdlife))</f>
        <v>0</v>
      </c>
      <c r="BH462" s="164">
        <f>IF(A30stdlife="n/a","n/a",IF(BH$3&gt;(A30stdlife+$E462),(Input!$N$172*(1+rvanilla)^0.5)-SUM($N462:BG462),(Input!$N$172*(1+rvanilla)^0.5)/A30stdlife))</f>
        <v>0</v>
      </c>
      <c r="BI462" s="164">
        <f>IF(A30stdlife="n/a","n/a",IF(BI$3&gt;(A30stdlife+$E462),(Input!$N$172*(1+rvanilla)^0.5)-SUM($N462:BH462),(Input!$N$172*(1+rvanilla)^0.5)/A30stdlife))</f>
        <v>0</v>
      </c>
      <c r="BJ462" s="18"/>
      <c r="BK462" s="18"/>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s="5" customFormat="1" hidden="1" outlineLevel="2">
      <c r="A463" s="18"/>
      <c r="B463" s="18"/>
      <c r="C463" s="36"/>
      <c r="D463" s="479"/>
      <c r="E463" s="283">
        <v>9</v>
      </c>
      <c r="F463" s="38"/>
      <c r="G463" s="391"/>
      <c r="H463" s="308"/>
      <c r="I463" s="308"/>
      <c r="J463" s="308"/>
      <c r="K463" s="308"/>
      <c r="L463" s="308"/>
      <c r="M463" s="308"/>
      <c r="N463" s="308"/>
      <c r="O463" s="307"/>
      <c r="P463" s="164">
        <f>IF(A30stdlife="n/a","n/a",IF(P$3&gt;(A30stdlife+$E463),(Input!$O$172*(1+rvanilla)^0.5)-SUM($O463:O463),(Input!$O$172*(1+rvanilla)^0.5)/A30stdlife))</f>
        <v>0</v>
      </c>
      <c r="Q463" s="164">
        <f>IF(A30stdlife="n/a","n/a",IF(Q$3&gt;(A30stdlife+$E463),(Input!$O$172*(1+rvanilla)^0.5)-SUM($O463:P463),(Input!$O$172*(1+rvanilla)^0.5)/A30stdlife))</f>
        <v>0</v>
      </c>
      <c r="R463" s="164">
        <f>IF(A30stdlife="n/a","n/a",IF(R$3&gt;(A30stdlife+$E463),(Input!$O$172*(1+rvanilla)^0.5)-SUM($O463:Q463),(Input!$O$172*(1+rvanilla)^0.5)/A30stdlife))</f>
        <v>0</v>
      </c>
      <c r="S463" s="164">
        <f>IF(A30stdlife="n/a","n/a",IF(S$3&gt;(A30stdlife+$E463),(Input!$O$172*(1+rvanilla)^0.5)-SUM($O463:R463),(Input!$O$172*(1+rvanilla)^0.5)/A30stdlife))</f>
        <v>0</v>
      </c>
      <c r="T463" s="164">
        <f>IF(A30stdlife="n/a","n/a",IF(T$3&gt;(A30stdlife+$E463),(Input!$O$172*(1+rvanilla)^0.5)-SUM($O463:S463),(Input!$O$172*(1+rvanilla)^0.5)/A30stdlife))</f>
        <v>0</v>
      </c>
      <c r="U463" s="164">
        <f>IF(A30stdlife="n/a","n/a",IF(U$3&gt;(A30stdlife+$E463),(Input!$O$172*(1+rvanilla)^0.5)-SUM($O463:T463),(Input!$O$172*(1+rvanilla)^0.5)/A30stdlife))</f>
        <v>0</v>
      </c>
      <c r="V463" s="164">
        <f>IF(A30stdlife="n/a","n/a",IF(V$3&gt;(A30stdlife+$E463),(Input!$O$172*(1+rvanilla)^0.5)-SUM($O463:U463),(Input!$O$172*(1+rvanilla)^0.5)/A30stdlife))</f>
        <v>0</v>
      </c>
      <c r="W463" s="164">
        <f>IF(A30stdlife="n/a","n/a",IF(W$3&gt;(A30stdlife+$E463),(Input!$O$172*(1+rvanilla)^0.5)-SUM($O463:V463),(Input!$O$172*(1+rvanilla)^0.5)/A30stdlife))</f>
        <v>0</v>
      </c>
      <c r="X463" s="164">
        <f>IF(A30stdlife="n/a","n/a",IF(X$3&gt;(A30stdlife+$E463),(Input!$O$172*(1+rvanilla)^0.5)-SUM($O463:W463),(Input!$O$172*(1+rvanilla)^0.5)/A30stdlife))</f>
        <v>0</v>
      </c>
      <c r="Y463" s="164">
        <f>IF(A30stdlife="n/a","n/a",IF(Y$3&gt;(A30stdlife+$E463),(Input!$O$172*(1+rvanilla)^0.5)-SUM($O463:X463),(Input!$O$172*(1+rvanilla)^0.5)/A30stdlife))</f>
        <v>0</v>
      </c>
      <c r="Z463" s="164">
        <f>IF(A30stdlife="n/a","n/a",IF(Z$3&gt;(A30stdlife+$E463),(Input!$O$172*(1+rvanilla)^0.5)-SUM($O463:Y463),(Input!$O$172*(1+rvanilla)^0.5)/A30stdlife))</f>
        <v>0</v>
      </c>
      <c r="AA463" s="164">
        <f>IF(A30stdlife="n/a","n/a",IF(AA$3&gt;(A30stdlife+$E463),(Input!$O$172*(1+rvanilla)^0.5)-SUM($O463:Z463),(Input!$O$172*(1+rvanilla)^0.5)/A30stdlife))</f>
        <v>0</v>
      </c>
      <c r="AB463" s="164">
        <f>IF(A30stdlife="n/a","n/a",IF(AB$3&gt;(A30stdlife+$E463),(Input!$O$172*(1+rvanilla)^0.5)-SUM($O463:AA463),(Input!$O$172*(1+rvanilla)^0.5)/A30stdlife))</f>
        <v>0</v>
      </c>
      <c r="AC463" s="164">
        <f>IF(A30stdlife="n/a","n/a",IF(AC$3&gt;(A30stdlife+$E463),(Input!$O$172*(1+rvanilla)^0.5)-SUM($O463:AB463),(Input!$O$172*(1+rvanilla)^0.5)/A30stdlife))</f>
        <v>0</v>
      </c>
      <c r="AD463" s="164">
        <f>IF(A30stdlife="n/a","n/a",IF(AD$3&gt;(A30stdlife+$E463),(Input!$O$172*(1+rvanilla)^0.5)-SUM($O463:AC463),(Input!$O$172*(1+rvanilla)^0.5)/A30stdlife))</f>
        <v>0</v>
      </c>
      <c r="AE463" s="164">
        <f>IF(A30stdlife="n/a","n/a",IF(AE$3&gt;(A30stdlife+$E463),(Input!$O$172*(1+rvanilla)^0.5)-SUM($O463:AD463),(Input!$O$172*(1+rvanilla)^0.5)/A30stdlife))</f>
        <v>0</v>
      </c>
      <c r="AF463" s="164">
        <f>IF(A30stdlife="n/a","n/a",IF(AF$3&gt;(A30stdlife+$E463),(Input!$O$172*(1+rvanilla)^0.5)-SUM($O463:AE463),(Input!$O$172*(1+rvanilla)^0.5)/A30stdlife))</f>
        <v>0</v>
      </c>
      <c r="AG463" s="164">
        <f>IF(A30stdlife="n/a","n/a",IF(AG$3&gt;(A30stdlife+$E463),(Input!$O$172*(1+rvanilla)^0.5)-SUM($O463:AF463),(Input!$O$172*(1+rvanilla)^0.5)/A30stdlife))</f>
        <v>0</v>
      </c>
      <c r="AH463" s="164">
        <f>IF(A30stdlife="n/a","n/a",IF(AH$3&gt;(A30stdlife+$E463),(Input!$O$172*(1+rvanilla)^0.5)-SUM($O463:AG463),(Input!$O$172*(1+rvanilla)^0.5)/A30stdlife))</f>
        <v>0</v>
      </c>
      <c r="AI463" s="164">
        <f>IF(A30stdlife="n/a","n/a",IF(AI$3&gt;(A30stdlife+$E463),(Input!$O$172*(1+rvanilla)^0.5)-SUM($O463:AH463),(Input!$O$172*(1+rvanilla)^0.5)/A30stdlife))</f>
        <v>0</v>
      </c>
      <c r="AJ463" s="164">
        <f>IF(A30stdlife="n/a","n/a",IF(AJ$3&gt;(A30stdlife+$E463),(Input!$O$172*(1+rvanilla)^0.5)-SUM($O463:AI463),(Input!$O$172*(1+rvanilla)^0.5)/A30stdlife))</f>
        <v>0</v>
      </c>
      <c r="AK463" s="164">
        <f>IF(A30stdlife="n/a","n/a",IF(AK$3&gt;(A30stdlife+$E463),(Input!$O$172*(1+rvanilla)^0.5)-SUM($O463:AJ463),(Input!$O$172*(1+rvanilla)^0.5)/A30stdlife))</f>
        <v>0</v>
      </c>
      <c r="AL463" s="164">
        <f>IF(A30stdlife="n/a","n/a",IF(AL$3&gt;(A30stdlife+$E463),(Input!$O$172*(1+rvanilla)^0.5)-SUM($O463:AK463),(Input!$O$172*(1+rvanilla)^0.5)/A30stdlife))</f>
        <v>0</v>
      </c>
      <c r="AM463" s="164">
        <f>IF(A30stdlife="n/a","n/a",IF(AM$3&gt;(A30stdlife+$E463),(Input!$O$172*(1+rvanilla)^0.5)-SUM($O463:AL463),(Input!$O$172*(1+rvanilla)^0.5)/A30stdlife))</f>
        <v>0</v>
      </c>
      <c r="AN463" s="164">
        <f>IF(A30stdlife="n/a","n/a",IF(AN$3&gt;(A30stdlife+$E463),(Input!$O$172*(1+rvanilla)^0.5)-SUM($O463:AM463),(Input!$O$172*(1+rvanilla)^0.5)/A30stdlife))</f>
        <v>0</v>
      </c>
      <c r="AO463" s="164">
        <f>IF(A30stdlife="n/a","n/a",IF(AO$3&gt;(A30stdlife+$E463),(Input!$O$172*(1+rvanilla)^0.5)-SUM($O463:AN463),(Input!$O$172*(1+rvanilla)^0.5)/A30stdlife))</f>
        <v>0</v>
      </c>
      <c r="AP463" s="164">
        <f>IF(A30stdlife="n/a","n/a",IF(AP$3&gt;(A30stdlife+$E463),(Input!$O$172*(1+rvanilla)^0.5)-SUM($O463:AO463),(Input!$O$172*(1+rvanilla)^0.5)/A30stdlife))</f>
        <v>0</v>
      </c>
      <c r="AQ463" s="164">
        <f>IF(A30stdlife="n/a","n/a",IF(AQ$3&gt;(A30stdlife+$E463),(Input!$O$172*(1+rvanilla)^0.5)-SUM($O463:AP463),(Input!$O$172*(1+rvanilla)^0.5)/A30stdlife))</f>
        <v>0</v>
      </c>
      <c r="AR463" s="164">
        <f>IF(A30stdlife="n/a","n/a",IF(AR$3&gt;(A30stdlife+$E463),(Input!$O$172*(1+rvanilla)^0.5)-SUM($O463:AQ463),(Input!$O$172*(1+rvanilla)^0.5)/A30stdlife))</f>
        <v>0</v>
      </c>
      <c r="AS463" s="164">
        <f>IF(A30stdlife="n/a","n/a",IF(AS$3&gt;(A30stdlife+$E463),(Input!$O$172*(1+rvanilla)^0.5)-SUM($O463:AR463),(Input!$O$172*(1+rvanilla)^0.5)/A30stdlife))</f>
        <v>0</v>
      </c>
      <c r="AT463" s="164">
        <f>IF(A30stdlife="n/a","n/a",IF(AT$3&gt;(A30stdlife+$E463),(Input!$O$172*(1+rvanilla)^0.5)-SUM($O463:AS463),(Input!$O$172*(1+rvanilla)^0.5)/A30stdlife))</f>
        <v>0</v>
      </c>
      <c r="AU463" s="164">
        <f>IF(A30stdlife="n/a","n/a",IF(AU$3&gt;(A30stdlife+$E463),(Input!$O$172*(1+rvanilla)^0.5)-SUM($O463:AT463),(Input!$O$172*(1+rvanilla)^0.5)/A30stdlife))</f>
        <v>0</v>
      </c>
      <c r="AV463" s="164">
        <f>IF(A30stdlife="n/a","n/a",IF(AV$3&gt;(A30stdlife+$E463),(Input!$O$172*(1+rvanilla)^0.5)-SUM($O463:AU463),(Input!$O$172*(1+rvanilla)^0.5)/A30stdlife))</f>
        <v>0</v>
      </c>
      <c r="AW463" s="164">
        <f>IF(A30stdlife="n/a","n/a",IF(AW$3&gt;(A30stdlife+$E463),(Input!$O$172*(1+rvanilla)^0.5)-SUM($O463:AV463),(Input!$O$172*(1+rvanilla)^0.5)/A30stdlife))</f>
        <v>0</v>
      </c>
      <c r="AX463" s="164">
        <f>IF(A30stdlife="n/a","n/a",IF(AX$3&gt;(A30stdlife+$E463),(Input!$O$172*(1+rvanilla)^0.5)-SUM($O463:AW463),(Input!$O$172*(1+rvanilla)^0.5)/A30stdlife))</f>
        <v>0</v>
      </c>
      <c r="AY463" s="164">
        <f>IF(A30stdlife="n/a","n/a",IF(AY$3&gt;(A30stdlife+$E463),(Input!$O$172*(1+rvanilla)^0.5)-SUM($O463:AX463),(Input!$O$172*(1+rvanilla)^0.5)/A30stdlife))</f>
        <v>0</v>
      </c>
      <c r="AZ463" s="164">
        <f>IF(A30stdlife="n/a","n/a",IF(AZ$3&gt;(A30stdlife+$E463),(Input!$O$172*(1+rvanilla)^0.5)-SUM($O463:AY463),(Input!$O$172*(1+rvanilla)^0.5)/A30stdlife))</f>
        <v>0</v>
      </c>
      <c r="BA463" s="164">
        <f>IF(A30stdlife="n/a","n/a",IF(BA$3&gt;(A30stdlife+$E463),(Input!$O$172*(1+rvanilla)^0.5)-SUM($O463:AZ463),(Input!$O$172*(1+rvanilla)^0.5)/A30stdlife))</f>
        <v>0</v>
      </c>
      <c r="BB463" s="164">
        <f>IF(A30stdlife="n/a","n/a",IF(BB$3&gt;(A30stdlife+$E463),(Input!$O$172*(1+rvanilla)^0.5)-SUM($O463:BA463),(Input!$O$172*(1+rvanilla)^0.5)/A30stdlife))</f>
        <v>0</v>
      </c>
      <c r="BC463" s="164">
        <f>IF(A30stdlife="n/a","n/a",IF(BC$3&gt;(A30stdlife+$E463),(Input!$O$172*(1+rvanilla)^0.5)-SUM($O463:BB463),(Input!$O$172*(1+rvanilla)^0.5)/A30stdlife))</f>
        <v>0</v>
      </c>
      <c r="BD463" s="164">
        <f>IF(A30stdlife="n/a","n/a",IF(BD$3&gt;(A30stdlife+$E463),(Input!$O$172*(1+rvanilla)^0.5)-SUM($O463:BC463),(Input!$O$172*(1+rvanilla)^0.5)/A30stdlife))</f>
        <v>0</v>
      </c>
      <c r="BE463" s="164">
        <f>IF(A30stdlife="n/a","n/a",IF(BE$3&gt;(A30stdlife+$E463),(Input!$O$172*(1+rvanilla)^0.5)-SUM($O463:BD463),(Input!$O$172*(1+rvanilla)^0.5)/A30stdlife))</f>
        <v>0</v>
      </c>
      <c r="BF463" s="164">
        <f>IF(A30stdlife="n/a","n/a",IF(BF$3&gt;(A30stdlife+$E463),(Input!$O$172*(1+rvanilla)^0.5)-SUM($O463:BE463),(Input!$O$172*(1+rvanilla)^0.5)/A30stdlife))</f>
        <v>0</v>
      </c>
      <c r="BG463" s="164">
        <f>IF(A30stdlife="n/a","n/a",IF(BG$3&gt;(A30stdlife+$E463),(Input!$O$172*(1+rvanilla)^0.5)-SUM($O463:BF463),(Input!$O$172*(1+rvanilla)^0.5)/A30stdlife))</f>
        <v>0</v>
      </c>
      <c r="BH463" s="164">
        <f>IF(A30stdlife="n/a","n/a",IF(BH$3&gt;(A30stdlife+$E463),(Input!$O$172*(1+rvanilla)^0.5)-SUM($O463:BG463),(Input!$O$172*(1+rvanilla)^0.5)/A30stdlife))</f>
        <v>0</v>
      </c>
      <c r="BI463" s="164">
        <f>IF(A30stdlife="n/a","n/a",IF(BI$3&gt;(A30stdlife+$E463),(Input!$O$172*(1+rvanilla)^0.5)-SUM($O463:BH463),(Input!$O$172*(1+rvanilla)^0.5)/A30stdlife))</f>
        <v>0</v>
      </c>
      <c r="BJ463" s="18"/>
      <c r="BK463" s="18"/>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s="5" customFormat="1" hidden="1" outlineLevel="2">
      <c r="A464" s="18"/>
      <c r="B464" s="18"/>
      <c r="C464" s="36"/>
      <c r="D464" s="479"/>
      <c r="E464" s="284">
        <v>10</v>
      </c>
      <c r="F464" s="38"/>
      <c r="G464" s="391"/>
      <c r="H464" s="308"/>
      <c r="I464" s="308"/>
      <c r="J464" s="308"/>
      <c r="K464" s="308"/>
      <c r="L464" s="308"/>
      <c r="M464" s="308"/>
      <c r="N464" s="308"/>
      <c r="O464" s="308"/>
      <c r="P464" s="307"/>
      <c r="Q464" s="164">
        <f>IF(A30stdlife="n/a","n/a",IF(Q$3&gt;(A30stdlife+$E464),(Input!$P$172*(1+rvanilla)^0.5)-SUM($P464:P464),(Input!$P$172*(1+rvanilla)^0.5)/A30stdlife))</f>
        <v>0</v>
      </c>
      <c r="R464" s="164">
        <f>IF(A30stdlife="n/a","n/a",IF(R$3&gt;(A30stdlife+$E464),(Input!$P$172*(1+rvanilla)^0.5)-SUM($P464:Q464),(Input!$P$172*(1+rvanilla)^0.5)/A30stdlife))</f>
        <v>0</v>
      </c>
      <c r="S464" s="164">
        <f>IF(A30stdlife="n/a","n/a",IF(S$3&gt;(A30stdlife+$E464),(Input!$P$172*(1+rvanilla)^0.5)-SUM($P464:R464),(Input!$P$172*(1+rvanilla)^0.5)/A30stdlife))</f>
        <v>0</v>
      </c>
      <c r="T464" s="164">
        <f>IF(A30stdlife="n/a","n/a",IF(T$3&gt;(A30stdlife+$E464),(Input!$P$172*(1+rvanilla)^0.5)-SUM($P464:S464),(Input!$P$172*(1+rvanilla)^0.5)/A30stdlife))</f>
        <v>0</v>
      </c>
      <c r="U464" s="164">
        <f>IF(A30stdlife="n/a","n/a",IF(U$3&gt;(A30stdlife+$E464),(Input!$P$172*(1+rvanilla)^0.5)-SUM($P464:T464),(Input!$P$172*(1+rvanilla)^0.5)/A30stdlife))</f>
        <v>0</v>
      </c>
      <c r="V464" s="164">
        <f>IF(A30stdlife="n/a","n/a",IF(V$3&gt;(A30stdlife+$E464),(Input!$P$172*(1+rvanilla)^0.5)-SUM($P464:U464),(Input!$P$172*(1+rvanilla)^0.5)/A30stdlife))</f>
        <v>0</v>
      </c>
      <c r="W464" s="164">
        <f>IF(A30stdlife="n/a","n/a",IF(W$3&gt;(A30stdlife+$E464),(Input!$P$172*(1+rvanilla)^0.5)-SUM($P464:V464),(Input!$P$172*(1+rvanilla)^0.5)/A30stdlife))</f>
        <v>0</v>
      </c>
      <c r="X464" s="164">
        <f>IF(A30stdlife="n/a","n/a",IF(X$3&gt;(A30stdlife+$E464),(Input!$P$172*(1+rvanilla)^0.5)-SUM($P464:W464),(Input!$P$172*(1+rvanilla)^0.5)/A30stdlife))</f>
        <v>0</v>
      </c>
      <c r="Y464" s="164">
        <f>IF(A30stdlife="n/a","n/a",IF(Y$3&gt;(A30stdlife+$E464),(Input!$P$172*(1+rvanilla)^0.5)-SUM($P464:X464),(Input!$P$172*(1+rvanilla)^0.5)/A30stdlife))</f>
        <v>0</v>
      </c>
      <c r="Z464" s="164">
        <f>IF(A30stdlife="n/a","n/a",IF(Z$3&gt;(A30stdlife+$E464),(Input!$P$172*(1+rvanilla)^0.5)-SUM($P464:Y464),(Input!$P$172*(1+rvanilla)^0.5)/A30stdlife))</f>
        <v>0</v>
      </c>
      <c r="AA464" s="164">
        <f>IF(A30stdlife="n/a","n/a",IF(AA$3&gt;(A30stdlife+$E464),(Input!$P$172*(1+rvanilla)^0.5)-SUM($P464:Z464),(Input!$P$172*(1+rvanilla)^0.5)/A30stdlife))</f>
        <v>0</v>
      </c>
      <c r="AB464" s="164">
        <f>IF(A30stdlife="n/a","n/a",IF(AB$3&gt;(A30stdlife+$E464),(Input!$P$172*(1+rvanilla)^0.5)-SUM($P464:AA464),(Input!$P$172*(1+rvanilla)^0.5)/A30stdlife))</f>
        <v>0</v>
      </c>
      <c r="AC464" s="164">
        <f>IF(A30stdlife="n/a","n/a",IF(AC$3&gt;(A30stdlife+$E464),(Input!$P$172*(1+rvanilla)^0.5)-SUM($P464:AB464),(Input!$P$172*(1+rvanilla)^0.5)/A30stdlife))</f>
        <v>0</v>
      </c>
      <c r="AD464" s="164">
        <f>IF(A30stdlife="n/a","n/a",IF(AD$3&gt;(A30stdlife+$E464),(Input!$P$172*(1+rvanilla)^0.5)-SUM($P464:AC464),(Input!$P$172*(1+rvanilla)^0.5)/A30stdlife))</f>
        <v>0</v>
      </c>
      <c r="AE464" s="164">
        <f>IF(A30stdlife="n/a","n/a",IF(AE$3&gt;(A30stdlife+$E464),(Input!$P$172*(1+rvanilla)^0.5)-SUM($P464:AD464),(Input!$P$172*(1+rvanilla)^0.5)/A30stdlife))</f>
        <v>0</v>
      </c>
      <c r="AF464" s="164">
        <f>IF(A30stdlife="n/a","n/a",IF(AF$3&gt;(A30stdlife+$E464),(Input!$P$172*(1+rvanilla)^0.5)-SUM($P464:AE464),(Input!$P$172*(1+rvanilla)^0.5)/A30stdlife))</f>
        <v>0</v>
      </c>
      <c r="AG464" s="164">
        <f>IF(A30stdlife="n/a","n/a",IF(AG$3&gt;(A30stdlife+$E464),(Input!$P$172*(1+rvanilla)^0.5)-SUM($P464:AF464),(Input!$P$172*(1+rvanilla)^0.5)/A30stdlife))</f>
        <v>0</v>
      </c>
      <c r="AH464" s="164">
        <f>IF(A30stdlife="n/a","n/a",IF(AH$3&gt;(A30stdlife+$E464),(Input!$P$172*(1+rvanilla)^0.5)-SUM($P464:AG464),(Input!$P$172*(1+rvanilla)^0.5)/A30stdlife))</f>
        <v>0</v>
      </c>
      <c r="AI464" s="164">
        <f>IF(A30stdlife="n/a","n/a",IF(AI$3&gt;(A30stdlife+$E464),(Input!$P$172*(1+rvanilla)^0.5)-SUM($P464:AH464),(Input!$P$172*(1+rvanilla)^0.5)/A30stdlife))</f>
        <v>0</v>
      </c>
      <c r="AJ464" s="164">
        <f>IF(A30stdlife="n/a","n/a",IF(AJ$3&gt;(A30stdlife+$E464),(Input!$P$172*(1+rvanilla)^0.5)-SUM($P464:AI464),(Input!$P$172*(1+rvanilla)^0.5)/A30stdlife))</f>
        <v>0</v>
      </c>
      <c r="AK464" s="164">
        <f>IF(A30stdlife="n/a","n/a",IF(AK$3&gt;(A30stdlife+$E464),(Input!$P$172*(1+rvanilla)^0.5)-SUM($P464:AJ464),(Input!$P$172*(1+rvanilla)^0.5)/A30stdlife))</f>
        <v>0</v>
      </c>
      <c r="AL464" s="164">
        <f>IF(A30stdlife="n/a","n/a",IF(AL$3&gt;(A30stdlife+$E464),(Input!$P$172*(1+rvanilla)^0.5)-SUM($P464:AK464),(Input!$P$172*(1+rvanilla)^0.5)/A30stdlife))</f>
        <v>0</v>
      </c>
      <c r="AM464" s="164">
        <f>IF(A30stdlife="n/a","n/a",IF(AM$3&gt;(A30stdlife+$E464),(Input!$P$172*(1+rvanilla)^0.5)-SUM($P464:AL464),(Input!$P$172*(1+rvanilla)^0.5)/A30stdlife))</f>
        <v>0</v>
      </c>
      <c r="AN464" s="164">
        <f>IF(A30stdlife="n/a","n/a",IF(AN$3&gt;(A30stdlife+$E464),(Input!$P$172*(1+rvanilla)^0.5)-SUM($P464:AM464),(Input!$P$172*(1+rvanilla)^0.5)/A30stdlife))</f>
        <v>0</v>
      </c>
      <c r="AO464" s="164">
        <f>IF(A30stdlife="n/a","n/a",IF(AO$3&gt;(A30stdlife+$E464),(Input!$P$172*(1+rvanilla)^0.5)-SUM($P464:AN464),(Input!$P$172*(1+rvanilla)^0.5)/A30stdlife))</f>
        <v>0</v>
      </c>
      <c r="AP464" s="164">
        <f>IF(A30stdlife="n/a","n/a",IF(AP$3&gt;(A30stdlife+$E464),(Input!$P$172*(1+rvanilla)^0.5)-SUM($P464:AO464),(Input!$P$172*(1+rvanilla)^0.5)/A30stdlife))</f>
        <v>0</v>
      </c>
      <c r="AQ464" s="164">
        <f>IF(A30stdlife="n/a","n/a",IF(AQ$3&gt;(A30stdlife+$E464),(Input!$P$172*(1+rvanilla)^0.5)-SUM($P464:AP464),(Input!$P$172*(1+rvanilla)^0.5)/A30stdlife))</f>
        <v>0</v>
      </c>
      <c r="AR464" s="164">
        <f>IF(A30stdlife="n/a","n/a",IF(AR$3&gt;(A30stdlife+$E464),(Input!$P$172*(1+rvanilla)^0.5)-SUM($P464:AQ464),(Input!$P$172*(1+rvanilla)^0.5)/A30stdlife))</f>
        <v>0</v>
      </c>
      <c r="AS464" s="164">
        <f>IF(A30stdlife="n/a","n/a",IF(AS$3&gt;(A30stdlife+$E464),(Input!$P$172*(1+rvanilla)^0.5)-SUM($P464:AR464),(Input!$P$172*(1+rvanilla)^0.5)/A30stdlife))</f>
        <v>0</v>
      </c>
      <c r="AT464" s="164">
        <f>IF(A30stdlife="n/a","n/a",IF(AT$3&gt;(A30stdlife+$E464),(Input!$P$172*(1+rvanilla)^0.5)-SUM($P464:AS464),(Input!$P$172*(1+rvanilla)^0.5)/A30stdlife))</f>
        <v>0</v>
      </c>
      <c r="AU464" s="164">
        <f>IF(A30stdlife="n/a","n/a",IF(AU$3&gt;(A30stdlife+$E464),(Input!$P$172*(1+rvanilla)^0.5)-SUM($P464:AT464),(Input!$P$172*(1+rvanilla)^0.5)/A30stdlife))</f>
        <v>0</v>
      </c>
      <c r="AV464" s="164">
        <f>IF(A30stdlife="n/a","n/a",IF(AV$3&gt;(A30stdlife+$E464),(Input!$P$172*(1+rvanilla)^0.5)-SUM($P464:AU464),(Input!$P$172*(1+rvanilla)^0.5)/A30stdlife))</f>
        <v>0</v>
      </c>
      <c r="AW464" s="164">
        <f>IF(A30stdlife="n/a","n/a",IF(AW$3&gt;(A30stdlife+$E464),(Input!$P$172*(1+rvanilla)^0.5)-SUM($P464:AV464),(Input!$P$172*(1+rvanilla)^0.5)/A30stdlife))</f>
        <v>0</v>
      </c>
      <c r="AX464" s="164">
        <f>IF(A30stdlife="n/a","n/a",IF(AX$3&gt;(A30stdlife+$E464),(Input!$P$172*(1+rvanilla)^0.5)-SUM($P464:AW464),(Input!$P$172*(1+rvanilla)^0.5)/A30stdlife))</f>
        <v>0</v>
      </c>
      <c r="AY464" s="164">
        <f>IF(A30stdlife="n/a","n/a",IF(AY$3&gt;(A30stdlife+$E464),(Input!$P$172*(1+rvanilla)^0.5)-SUM($P464:AX464),(Input!$P$172*(1+rvanilla)^0.5)/A30stdlife))</f>
        <v>0</v>
      </c>
      <c r="AZ464" s="164">
        <f>IF(A30stdlife="n/a","n/a",IF(AZ$3&gt;(A30stdlife+$E464),(Input!$P$172*(1+rvanilla)^0.5)-SUM($P464:AY464),(Input!$P$172*(1+rvanilla)^0.5)/A30stdlife))</f>
        <v>0</v>
      </c>
      <c r="BA464" s="164">
        <f>IF(A30stdlife="n/a","n/a",IF(BA$3&gt;(A30stdlife+$E464),(Input!$P$172*(1+rvanilla)^0.5)-SUM($P464:AZ464),(Input!$P$172*(1+rvanilla)^0.5)/A30stdlife))</f>
        <v>0</v>
      </c>
      <c r="BB464" s="164">
        <f>IF(A30stdlife="n/a","n/a",IF(BB$3&gt;(A30stdlife+$E464),(Input!$P$172*(1+rvanilla)^0.5)-SUM($P464:BA464),(Input!$P$172*(1+rvanilla)^0.5)/A30stdlife))</f>
        <v>0</v>
      </c>
      <c r="BC464" s="164">
        <f>IF(A30stdlife="n/a","n/a",IF(BC$3&gt;(A30stdlife+$E464),(Input!$P$172*(1+rvanilla)^0.5)-SUM($P464:BB464),(Input!$P$172*(1+rvanilla)^0.5)/A30stdlife))</f>
        <v>0</v>
      </c>
      <c r="BD464" s="164">
        <f>IF(A30stdlife="n/a","n/a",IF(BD$3&gt;(A30stdlife+$E464),(Input!$P$172*(1+rvanilla)^0.5)-SUM($P464:BC464),(Input!$P$172*(1+rvanilla)^0.5)/A30stdlife))</f>
        <v>0</v>
      </c>
      <c r="BE464" s="164">
        <f>IF(A30stdlife="n/a","n/a",IF(BE$3&gt;(A30stdlife+$E464),(Input!$P$172*(1+rvanilla)^0.5)-SUM($P464:BD464),(Input!$P$172*(1+rvanilla)^0.5)/A30stdlife))</f>
        <v>0</v>
      </c>
      <c r="BF464" s="164">
        <f>IF(A30stdlife="n/a","n/a",IF(BF$3&gt;(A30stdlife+$E464),(Input!$P$172*(1+rvanilla)^0.5)-SUM($P464:BE464),(Input!$P$172*(1+rvanilla)^0.5)/A30stdlife))</f>
        <v>0</v>
      </c>
      <c r="BG464" s="164">
        <f>IF(A30stdlife="n/a","n/a",IF(BG$3&gt;(A30stdlife+$E464),(Input!$P$172*(1+rvanilla)^0.5)-SUM($P464:BF464),(Input!$P$172*(1+rvanilla)^0.5)/A30stdlife))</f>
        <v>0</v>
      </c>
      <c r="BH464" s="164">
        <f>IF(A30stdlife="n/a","n/a",IF(BH$3&gt;(A30stdlife+$E464),(Input!$P$172*(1+rvanilla)^0.5)-SUM($P464:BG464),(Input!$P$172*(1+rvanilla)^0.5)/A30stdlife))</f>
        <v>0</v>
      </c>
      <c r="BI464" s="164">
        <f>IF(A30stdlife="n/a","n/a",IF(BI$3&gt;(A30stdlife+$E464),(Input!$P$172*(1+rvanilla)^0.5)-SUM($P464:BH464),(Input!$P$172*(1+rvanilla)^0.5)/A30stdlife))</f>
        <v>0</v>
      </c>
      <c r="BJ464" s="18"/>
      <c r="BK464" s="18"/>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s="5" customFormat="1" hidden="1" outlineLevel="1">
      <c r="A465" s="18"/>
      <c r="B465" s="18"/>
      <c r="C465" s="36">
        <f>Asset30</f>
        <v>0</v>
      </c>
      <c r="D465" s="18"/>
      <c r="E465" s="18"/>
      <c r="F465" s="33"/>
      <c r="G465" s="161">
        <f t="shared" ref="G465:AL465" si="95">SUM(G453:G464)</f>
        <v>0</v>
      </c>
      <c r="H465" s="161">
        <f t="shared" si="95"/>
        <v>0</v>
      </c>
      <c r="I465" s="161">
        <f t="shared" si="95"/>
        <v>0</v>
      </c>
      <c r="J465" s="161">
        <f t="shared" si="95"/>
        <v>0</v>
      </c>
      <c r="K465" s="161">
        <f t="shared" si="95"/>
        <v>0</v>
      </c>
      <c r="L465" s="161">
        <f t="shared" si="95"/>
        <v>0</v>
      </c>
      <c r="M465" s="161">
        <f t="shared" si="95"/>
        <v>0</v>
      </c>
      <c r="N465" s="161">
        <f t="shared" si="95"/>
        <v>0</v>
      </c>
      <c r="O465" s="161">
        <f t="shared" si="95"/>
        <v>0</v>
      </c>
      <c r="P465" s="161">
        <f t="shared" si="95"/>
        <v>0</v>
      </c>
      <c r="Q465" s="161">
        <f t="shared" si="95"/>
        <v>0</v>
      </c>
      <c r="R465" s="161">
        <f t="shared" si="95"/>
        <v>0</v>
      </c>
      <c r="S465" s="161">
        <f t="shared" si="95"/>
        <v>0</v>
      </c>
      <c r="T465" s="161">
        <f t="shared" si="95"/>
        <v>0</v>
      </c>
      <c r="U465" s="161">
        <f t="shared" si="95"/>
        <v>0</v>
      </c>
      <c r="V465" s="161">
        <f t="shared" si="95"/>
        <v>0</v>
      </c>
      <c r="W465" s="161">
        <f t="shared" si="95"/>
        <v>0</v>
      </c>
      <c r="X465" s="161">
        <f t="shared" si="95"/>
        <v>0</v>
      </c>
      <c r="Y465" s="161">
        <f t="shared" si="95"/>
        <v>0</v>
      </c>
      <c r="Z465" s="161">
        <f t="shared" si="95"/>
        <v>0</v>
      </c>
      <c r="AA465" s="161">
        <f t="shared" si="95"/>
        <v>0</v>
      </c>
      <c r="AB465" s="161">
        <f t="shared" si="95"/>
        <v>0</v>
      </c>
      <c r="AC465" s="161">
        <f t="shared" si="95"/>
        <v>0</v>
      </c>
      <c r="AD465" s="161">
        <f t="shared" si="95"/>
        <v>0</v>
      </c>
      <c r="AE465" s="161">
        <f t="shared" si="95"/>
        <v>0</v>
      </c>
      <c r="AF465" s="161">
        <f t="shared" si="95"/>
        <v>0</v>
      </c>
      <c r="AG465" s="161">
        <f t="shared" si="95"/>
        <v>0</v>
      </c>
      <c r="AH465" s="161">
        <f t="shared" si="95"/>
        <v>0</v>
      </c>
      <c r="AI465" s="161">
        <f t="shared" si="95"/>
        <v>0</v>
      </c>
      <c r="AJ465" s="161">
        <f t="shared" si="95"/>
        <v>0</v>
      </c>
      <c r="AK465" s="161">
        <f t="shared" si="95"/>
        <v>0</v>
      </c>
      <c r="AL465" s="161">
        <f t="shared" si="95"/>
        <v>0</v>
      </c>
      <c r="AM465" s="161">
        <f t="shared" ref="AM465:BI465" si="96">SUM(AM453:AM464)</f>
        <v>0</v>
      </c>
      <c r="AN465" s="161">
        <f t="shared" si="96"/>
        <v>0</v>
      </c>
      <c r="AO465" s="161">
        <f t="shared" si="96"/>
        <v>0</v>
      </c>
      <c r="AP465" s="161">
        <f t="shared" si="96"/>
        <v>0</v>
      </c>
      <c r="AQ465" s="161">
        <f t="shared" si="96"/>
        <v>0</v>
      </c>
      <c r="AR465" s="161">
        <f t="shared" si="96"/>
        <v>0</v>
      </c>
      <c r="AS465" s="161">
        <f t="shared" si="96"/>
        <v>0</v>
      </c>
      <c r="AT465" s="161">
        <f t="shared" si="96"/>
        <v>0</v>
      </c>
      <c r="AU465" s="161">
        <f t="shared" si="96"/>
        <v>0</v>
      </c>
      <c r="AV465" s="161">
        <f t="shared" si="96"/>
        <v>0</v>
      </c>
      <c r="AW465" s="161">
        <f t="shared" si="96"/>
        <v>0</v>
      </c>
      <c r="AX465" s="161">
        <f t="shared" si="96"/>
        <v>0</v>
      </c>
      <c r="AY465" s="161">
        <f t="shared" si="96"/>
        <v>0</v>
      </c>
      <c r="AZ465" s="161">
        <f t="shared" si="96"/>
        <v>0</v>
      </c>
      <c r="BA465" s="161">
        <f t="shared" si="96"/>
        <v>0</v>
      </c>
      <c r="BB465" s="161">
        <f t="shared" si="96"/>
        <v>0</v>
      </c>
      <c r="BC465" s="161">
        <f t="shared" si="96"/>
        <v>0</v>
      </c>
      <c r="BD465" s="161">
        <f t="shared" si="96"/>
        <v>0</v>
      </c>
      <c r="BE465" s="161">
        <f t="shared" si="96"/>
        <v>0</v>
      </c>
      <c r="BF465" s="161">
        <f t="shared" si="96"/>
        <v>0</v>
      </c>
      <c r="BG465" s="161">
        <f t="shared" si="96"/>
        <v>0</v>
      </c>
      <c r="BH465" s="161">
        <f t="shared" si="96"/>
        <v>0</v>
      </c>
      <c r="BI465" s="161">
        <f t="shared" si="96"/>
        <v>0</v>
      </c>
      <c r="BJ465" s="18"/>
      <c r="BK465" s="18"/>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s="6" customFormat="1" collapsed="1">
      <c r="A466" s="18"/>
      <c r="B466" s="18" t="s">
        <v>135</v>
      </c>
      <c r="C466" s="18"/>
      <c r="D466" s="18"/>
      <c r="E466" s="18"/>
      <c r="F466" s="162">
        <f>F9</f>
        <v>2090.9442378037111</v>
      </c>
      <c r="G466" s="162">
        <f>F466-G75+G10</f>
        <v>2181.8732213211551</v>
      </c>
      <c r="H466" s="162">
        <f t="shared" ref="H466:AL466" si="97">G466-H75+H10</f>
        <v>2264.0874439470799</v>
      </c>
      <c r="I466" s="162">
        <f>H466-I75+I10</f>
        <v>2281.7915195476753</v>
      </c>
      <c r="J466" s="162">
        <f t="shared" si="97"/>
        <v>2305.4094644258694</v>
      </c>
      <c r="K466" s="162">
        <f t="shared" si="97"/>
        <v>2302.5026106447253</v>
      </c>
      <c r="L466" s="162">
        <f t="shared" si="97"/>
        <v>2230.9855292562411</v>
      </c>
      <c r="M466" s="162">
        <f t="shared" si="97"/>
        <v>2162.146004787468</v>
      </c>
      <c r="N466" s="162">
        <f t="shared" si="97"/>
        <v>2095.0623117540395</v>
      </c>
      <c r="O466" s="162">
        <f t="shared" si="97"/>
        <v>2029.8158312894736</v>
      </c>
      <c r="P466" s="162">
        <f t="shared" si="97"/>
        <v>1966.4144247184647</v>
      </c>
      <c r="Q466" s="162">
        <f t="shared" si="97"/>
        <v>1904.3061673717116</v>
      </c>
      <c r="R466" s="162">
        <f t="shared" si="97"/>
        <v>1842.6757713024608</v>
      </c>
      <c r="S466" s="162">
        <f t="shared" si="97"/>
        <v>1781.8163609379133</v>
      </c>
      <c r="T466" s="162">
        <f t="shared" si="97"/>
        <v>1721.2662885546217</v>
      </c>
      <c r="U466" s="162">
        <f t="shared" si="97"/>
        <v>1664.2412545812413</v>
      </c>
      <c r="V466" s="162">
        <f t="shared" si="97"/>
        <v>1607.5452013035404</v>
      </c>
      <c r="W466" s="162">
        <f t="shared" si="97"/>
        <v>1551.5073822294794</v>
      </c>
      <c r="X466" s="162">
        <f t="shared" si="97"/>
        <v>1496.7889273144783</v>
      </c>
      <c r="Y466" s="162">
        <f t="shared" si="97"/>
        <v>1443.1347253392373</v>
      </c>
      <c r="Z466" s="162">
        <f t="shared" si="97"/>
        <v>1390.0518642198556</v>
      </c>
      <c r="AA466" s="162">
        <f t="shared" si="97"/>
        <v>1337.3985549112397</v>
      </c>
      <c r="AB466" s="162">
        <f t="shared" si="97"/>
        <v>1284.8151370482553</v>
      </c>
      <c r="AC466" s="162">
        <f t="shared" si="97"/>
        <v>1232.3105510437385</v>
      </c>
      <c r="AD466" s="162">
        <f t="shared" si="97"/>
        <v>1179.8435481258157</v>
      </c>
      <c r="AE466" s="162">
        <f t="shared" si="97"/>
        <v>1127.3765452078928</v>
      </c>
      <c r="AF466" s="162">
        <f t="shared" si="97"/>
        <v>1074.90954228997</v>
      </c>
      <c r="AG466" s="162">
        <f t="shared" si="97"/>
        <v>1022.4425393720471</v>
      </c>
      <c r="AH466" s="162">
        <f t="shared" si="97"/>
        <v>969.97553645412427</v>
      </c>
      <c r="AI466" s="162">
        <f t="shared" si="97"/>
        <v>917.50853353620141</v>
      </c>
      <c r="AJ466" s="162">
        <f t="shared" si="97"/>
        <v>865.25545504750653</v>
      </c>
      <c r="AK466" s="162">
        <f t="shared" si="97"/>
        <v>815.03586245322583</v>
      </c>
      <c r="AL466" s="162">
        <f t="shared" si="97"/>
        <v>765.09941062552775</v>
      </c>
      <c r="AM466" s="162">
        <f t="shared" ref="AM466:BI466" si="98">AL466-AM75+AM10</f>
        <v>715.16295879782967</v>
      </c>
      <c r="AN466" s="162">
        <f t="shared" si="98"/>
        <v>665.50028919343595</v>
      </c>
      <c r="AO466" s="162">
        <f t="shared" si="98"/>
        <v>622.17460819822259</v>
      </c>
      <c r="AP466" s="162">
        <f t="shared" si="98"/>
        <v>578.94584983143773</v>
      </c>
      <c r="AQ466" s="162">
        <f t="shared" si="98"/>
        <v>537.55490220049251</v>
      </c>
      <c r="AR466" s="162">
        <f t="shared" si="98"/>
        <v>511.44755286020035</v>
      </c>
      <c r="AS466" s="162">
        <f t="shared" si="98"/>
        <v>495.89245002123039</v>
      </c>
      <c r="AT466" s="162">
        <f t="shared" si="98"/>
        <v>480.58015629012777</v>
      </c>
      <c r="AU466" s="162">
        <f t="shared" si="98"/>
        <v>465.36188685949298</v>
      </c>
      <c r="AV466" s="162">
        <f t="shared" si="98"/>
        <v>451.15606364792529</v>
      </c>
      <c r="AW466" s="162">
        <f t="shared" si="98"/>
        <v>437.16446610124973</v>
      </c>
      <c r="AX466" s="162">
        <f t="shared" si="98"/>
        <v>423.22016585041752</v>
      </c>
      <c r="AY466" s="162">
        <f t="shared" si="98"/>
        <v>409.2758655995853</v>
      </c>
      <c r="AZ466" s="162">
        <f t="shared" si="98"/>
        <v>395.33156534875309</v>
      </c>
      <c r="BA466" s="162">
        <f t="shared" si="98"/>
        <v>384.66313432010196</v>
      </c>
      <c r="BB466" s="162">
        <f t="shared" si="98"/>
        <v>376.09106558381222</v>
      </c>
      <c r="BC466" s="162">
        <f t="shared" si="98"/>
        <v>368.5146985124311</v>
      </c>
      <c r="BD466" s="162">
        <f t="shared" si="98"/>
        <v>362.2627435331118</v>
      </c>
      <c r="BE466" s="162">
        <f t="shared" si="98"/>
        <v>356.98850370029277</v>
      </c>
      <c r="BF466" s="162">
        <f t="shared" si="98"/>
        <v>354.29159963291067</v>
      </c>
      <c r="BG466" s="162">
        <f t="shared" si="98"/>
        <v>352.24065483552033</v>
      </c>
      <c r="BH466" s="162">
        <f t="shared" si="98"/>
        <v>350.29630601084671</v>
      </c>
      <c r="BI466" s="162">
        <f t="shared" si="98"/>
        <v>348.41996984550264</v>
      </c>
      <c r="BJ466" s="18"/>
      <c r="BK466" s="18"/>
    </row>
    <row r="467" spans="1:256" s="6" customFormat="1" ht="12.75" customHeight="1">
      <c r="A467" s="18"/>
      <c r="B467" s="18" t="s">
        <v>136</v>
      </c>
      <c r="C467" s="18"/>
      <c r="D467" s="18"/>
      <c r="E467" s="18"/>
      <c r="F467" s="33">
        <v>0</v>
      </c>
      <c r="G467" s="162">
        <f>F466</f>
        <v>2090.9442378037111</v>
      </c>
      <c r="H467" s="162">
        <f>G466</f>
        <v>2181.8732213211551</v>
      </c>
      <c r="I467" s="162">
        <f t="shared" ref="I467:O467" si="99">H466</f>
        <v>2264.0874439470799</v>
      </c>
      <c r="J467" s="162">
        <f t="shared" si="99"/>
        <v>2281.7915195476753</v>
      </c>
      <c r="K467" s="162">
        <f t="shared" si="99"/>
        <v>2305.4094644258694</v>
      </c>
      <c r="L467" s="162">
        <f t="shared" si="99"/>
        <v>2302.5026106447253</v>
      </c>
      <c r="M467" s="162">
        <f t="shared" si="99"/>
        <v>2230.9855292562411</v>
      </c>
      <c r="N467" s="162">
        <f t="shared" si="99"/>
        <v>2162.146004787468</v>
      </c>
      <c r="O467" s="162">
        <f t="shared" si="99"/>
        <v>2095.0623117540395</v>
      </c>
      <c r="P467" s="162">
        <f t="shared" ref="P467:BH467" si="100">O466</f>
        <v>2029.8158312894736</v>
      </c>
      <c r="Q467" s="162">
        <f t="shared" si="100"/>
        <v>1966.4144247184647</v>
      </c>
      <c r="R467" s="162">
        <f t="shared" si="100"/>
        <v>1904.3061673717116</v>
      </c>
      <c r="S467" s="162">
        <f t="shared" si="100"/>
        <v>1842.6757713024608</v>
      </c>
      <c r="T467" s="162">
        <f t="shared" si="100"/>
        <v>1781.8163609379133</v>
      </c>
      <c r="U467" s="162">
        <f t="shared" si="100"/>
        <v>1721.2662885546217</v>
      </c>
      <c r="V467" s="162">
        <f t="shared" si="100"/>
        <v>1664.2412545812413</v>
      </c>
      <c r="W467" s="162">
        <f t="shared" si="100"/>
        <v>1607.5452013035404</v>
      </c>
      <c r="X467" s="162">
        <f t="shared" si="100"/>
        <v>1551.5073822294794</v>
      </c>
      <c r="Y467" s="162">
        <f t="shared" si="100"/>
        <v>1496.7889273144783</v>
      </c>
      <c r="Z467" s="162">
        <f t="shared" si="100"/>
        <v>1443.1347253392373</v>
      </c>
      <c r="AA467" s="162">
        <f t="shared" si="100"/>
        <v>1390.0518642198556</v>
      </c>
      <c r="AB467" s="162">
        <f t="shared" si="100"/>
        <v>1337.3985549112397</v>
      </c>
      <c r="AC467" s="162">
        <f t="shared" si="100"/>
        <v>1284.8151370482553</v>
      </c>
      <c r="AD467" s="162">
        <f t="shared" si="100"/>
        <v>1232.3105510437385</v>
      </c>
      <c r="AE467" s="162">
        <f t="shared" si="100"/>
        <v>1179.8435481258157</v>
      </c>
      <c r="AF467" s="162">
        <f t="shared" si="100"/>
        <v>1127.3765452078928</v>
      </c>
      <c r="AG467" s="162">
        <f t="shared" si="100"/>
        <v>1074.90954228997</v>
      </c>
      <c r="AH467" s="162">
        <f t="shared" si="100"/>
        <v>1022.4425393720471</v>
      </c>
      <c r="AI467" s="162">
        <f t="shared" si="100"/>
        <v>969.97553645412427</v>
      </c>
      <c r="AJ467" s="162">
        <f t="shared" si="100"/>
        <v>917.50853353620141</v>
      </c>
      <c r="AK467" s="162">
        <f t="shared" si="100"/>
        <v>865.25545504750653</v>
      </c>
      <c r="AL467" s="162">
        <f t="shared" si="100"/>
        <v>815.03586245322583</v>
      </c>
      <c r="AM467" s="162">
        <f t="shared" si="100"/>
        <v>765.09941062552775</v>
      </c>
      <c r="AN467" s="162">
        <f t="shared" si="100"/>
        <v>715.16295879782967</v>
      </c>
      <c r="AO467" s="162">
        <f t="shared" si="100"/>
        <v>665.50028919343595</v>
      </c>
      <c r="AP467" s="162">
        <f t="shared" si="100"/>
        <v>622.17460819822259</v>
      </c>
      <c r="AQ467" s="162">
        <f t="shared" si="100"/>
        <v>578.94584983143773</v>
      </c>
      <c r="AR467" s="162">
        <f t="shared" si="100"/>
        <v>537.55490220049251</v>
      </c>
      <c r="AS467" s="162">
        <f t="shared" si="100"/>
        <v>511.44755286020035</v>
      </c>
      <c r="AT467" s="162">
        <f t="shared" si="100"/>
        <v>495.89245002123039</v>
      </c>
      <c r="AU467" s="162">
        <f t="shared" si="100"/>
        <v>480.58015629012777</v>
      </c>
      <c r="AV467" s="162">
        <f t="shared" si="100"/>
        <v>465.36188685949298</v>
      </c>
      <c r="AW467" s="162">
        <f t="shared" si="100"/>
        <v>451.15606364792529</v>
      </c>
      <c r="AX467" s="162">
        <f t="shared" si="100"/>
        <v>437.16446610124973</v>
      </c>
      <c r="AY467" s="162">
        <f t="shared" si="100"/>
        <v>423.22016585041752</v>
      </c>
      <c r="AZ467" s="162">
        <f t="shared" si="100"/>
        <v>409.2758655995853</v>
      </c>
      <c r="BA467" s="162">
        <f t="shared" si="100"/>
        <v>395.33156534875309</v>
      </c>
      <c r="BB467" s="162">
        <f t="shared" si="100"/>
        <v>384.66313432010196</v>
      </c>
      <c r="BC467" s="162">
        <f t="shared" si="100"/>
        <v>376.09106558381222</v>
      </c>
      <c r="BD467" s="162">
        <f t="shared" si="100"/>
        <v>368.5146985124311</v>
      </c>
      <c r="BE467" s="162">
        <f t="shared" si="100"/>
        <v>362.2627435331118</v>
      </c>
      <c r="BF467" s="162">
        <f t="shared" si="100"/>
        <v>356.98850370029277</v>
      </c>
      <c r="BG467" s="162">
        <f t="shared" si="100"/>
        <v>354.29159963291067</v>
      </c>
      <c r="BH467" s="162">
        <f t="shared" si="100"/>
        <v>352.24065483552033</v>
      </c>
      <c r="BI467" s="162">
        <f>BH466</f>
        <v>350.29630601084671</v>
      </c>
      <c r="BJ467" s="18"/>
      <c r="BK467" s="18"/>
    </row>
    <row r="468" spans="1:256" s="6" customFormat="1" ht="12.75" customHeight="1">
      <c r="A468" s="18"/>
      <c r="B468" s="18"/>
      <c r="C468" s="18"/>
      <c r="D468" s="18"/>
      <c r="E468" s="18"/>
      <c r="F468" s="33"/>
      <c r="G468" s="42"/>
      <c r="H468" s="42"/>
      <c r="I468" s="42"/>
      <c r="J468" s="42"/>
      <c r="K468" s="42"/>
      <c r="L468" s="42"/>
      <c r="M468" s="42"/>
      <c r="N468" s="42"/>
      <c r="O468" s="42"/>
      <c r="P468" s="42"/>
      <c r="Q468" s="42"/>
      <c r="R468" s="42"/>
      <c r="S468" s="42"/>
      <c r="T468" s="42"/>
      <c r="U468" s="42"/>
      <c r="V468" s="42"/>
      <c r="W468" s="42"/>
      <c r="X468" s="42"/>
      <c r="Y468" s="42"/>
      <c r="Z468" s="42"/>
      <c r="AA468" s="42"/>
      <c r="AB468" s="42"/>
      <c r="AC468" s="42"/>
      <c r="AD468" s="42"/>
      <c r="AE468" s="42"/>
      <c r="AF468" s="42"/>
      <c r="AG468" s="42"/>
      <c r="AH468" s="42"/>
      <c r="AI468" s="42"/>
      <c r="AJ468" s="42"/>
      <c r="AK468" s="42"/>
      <c r="AL468" s="42"/>
      <c r="AM468" s="42"/>
      <c r="AN468" s="42"/>
      <c r="AO468" s="42"/>
      <c r="AP468" s="42"/>
      <c r="AQ468" s="42"/>
      <c r="AR468" s="42"/>
      <c r="AS468" s="42"/>
      <c r="AT468" s="42"/>
      <c r="AU468" s="42"/>
      <c r="AV468" s="42"/>
      <c r="AW468" s="42"/>
      <c r="AX468" s="42"/>
      <c r="AY468" s="42"/>
      <c r="AZ468" s="42"/>
      <c r="BA468" s="42"/>
      <c r="BB468" s="42"/>
      <c r="BC468" s="42"/>
      <c r="BD468" s="42"/>
      <c r="BE468" s="42"/>
      <c r="BF468" s="42"/>
      <c r="BG468" s="42"/>
      <c r="BH468" s="42"/>
      <c r="BI468" s="42"/>
      <c r="BJ468" s="18"/>
      <c r="BK468" s="18"/>
    </row>
    <row r="469" spans="1:256" s="6" customFormat="1">
      <c r="A469" s="174"/>
      <c r="B469" s="192" t="s">
        <v>15</v>
      </c>
      <c r="C469" s="174"/>
      <c r="D469" s="174"/>
      <c r="E469" s="174"/>
      <c r="F469" s="205"/>
      <c r="G469" s="206"/>
      <c r="H469" s="206"/>
      <c r="I469" s="206"/>
      <c r="J469" s="206"/>
      <c r="K469" s="206"/>
      <c r="L469" s="206"/>
      <c r="M469" s="206"/>
      <c r="N469" s="206"/>
      <c r="O469" s="206"/>
      <c r="P469" s="206"/>
      <c r="Q469" s="206"/>
      <c r="R469" s="206"/>
      <c r="S469" s="206"/>
      <c r="T469" s="206"/>
      <c r="U469" s="206"/>
      <c r="V469" s="206"/>
      <c r="W469" s="206"/>
      <c r="X469" s="206"/>
      <c r="Y469" s="206"/>
      <c r="Z469" s="206"/>
      <c r="AA469" s="206"/>
      <c r="AB469" s="206"/>
      <c r="AC469" s="206"/>
      <c r="AD469" s="206"/>
      <c r="AE469" s="206"/>
      <c r="AF469" s="206"/>
      <c r="AG469" s="206"/>
      <c r="AH469" s="206"/>
      <c r="AI469" s="206"/>
      <c r="AJ469" s="206"/>
      <c r="AK469" s="206"/>
      <c r="AL469" s="206"/>
      <c r="AM469" s="206"/>
      <c r="AN469" s="206"/>
      <c r="AO469" s="206"/>
      <c r="AP469" s="206"/>
      <c r="AQ469" s="206"/>
      <c r="AR469" s="206"/>
      <c r="AS469" s="206"/>
      <c r="AT469" s="206"/>
      <c r="AU469" s="206"/>
      <c r="AV469" s="206"/>
      <c r="AW469" s="206"/>
      <c r="AX469" s="206"/>
      <c r="AY469" s="206"/>
      <c r="AZ469" s="206"/>
      <c r="BA469" s="206"/>
      <c r="BB469" s="206"/>
      <c r="BC469" s="206"/>
      <c r="BD469" s="206"/>
      <c r="BE469" s="206"/>
      <c r="BF469" s="206"/>
      <c r="BG469" s="206"/>
      <c r="BH469" s="206"/>
      <c r="BI469" s="206"/>
      <c r="BJ469" s="206"/>
      <c r="BK469" s="18"/>
    </row>
    <row r="470" spans="1:256" s="6" customFormat="1">
      <c r="A470" s="20"/>
      <c r="B470" s="26"/>
      <c r="C470" s="20"/>
      <c r="D470" s="20"/>
      <c r="E470" s="20"/>
      <c r="F470" s="291"/>
      <c r="G470" s="292"/>
      <c r="H470" s="292"/>
      <c r="I470" s="292"/>
      <c r="J470" s="292"/>
      <c r="K470" s="292"/>
      <c r="L470" s="292"/>
      <c r="M470" s="292"/>
      <c r="N470" s="292"/>
      <c r="O470" s="292"/>
      <c r="P470" s="292"/>
      <c r="Q470" s="292"/>
      <c r="R470" s="292"/>
      <c r="S470" s="292"/>
      <c r="T470" s="292"/>
      <c r="U470" s="292"/>
      <c r="V470" s="292"/>
      <c r="W470" s="292"/>
      <c r="X470" s="292"/>
      <c r="Y470" s="292"/>
      <c r="Z470" s="292"/>
      <c r="AA470" s="292"/>
      <c r="AB470" s="292"/>
      <c r="AC470" s="292"/>
      <c r="AD470" s="292"/>
      <c r="AE470" s="292"/>
      <c r="AF470" s="292"/>
      <c r="AG470" s="292"/>
      <c r="AH470" s="292"/>
      <c r="AI470" s="292"/>
      <c r="AJ470" s="292"/>
      <c r="AK470" s="292"/>
      <c r="AL470" s="292"/>
      <c r="AM470" s="292"/>
      <c r="AN470" s="292"/>
      <c r="AO470" s="292"/>
      <c r="AP470" s="292"/>
      <c r="AQ470" s="292"/>
      <c r="AR470" s="292"/>
      <c r="AS470" s="292"/>
      <c r="AT470" s="292"/>
      <c r="AU470" s="292"/>
      <c r="AV470" s="292"/>
      <c r="AW470" s="292"/>
      <c r="AX470" s="292"/>
      <c r="AY470" s="292"/>
      <c r="AZ470" s="292"/>
      <c r="BA470" s="292"/>
      <c r="BB470" s="292"/>
      <c r="BC470" s="292"/>
      <c r="BD470" s="292"/>
      <c r="BE470" s="292"/>
      <c r="BF470" s="292"/>
      <c r="BG470" s="292"/>
      <c r="BH470" s="292"/>
      <c r="BI470" s="292"/>
      <c r="BJ470" s="18"/>
      <c r="BK470" s="18"/>
    </row>
    <row r="471" spans="1:256" s="6" customFormat="1">
      <c r="A471" s="20"/>
      <c r="B471" s="286" t="s">
        <v>131</v>
      </c>
      <c r="C471" s="20"/>
      <c r="D471" s="20"/>
      <c r="E471" s="20"/>
      <c r="F471" s="291"/>
      <c r="G471" s="311">
        <f>F474*G6</f>
        <v>52.273605945092783</v>
      </c>
      <c r="H471" s="311">
        <f t="shared" ref="H471:BI471" si="101">G474*H6</f>
        <v>55.910501296354596</v>
      </c>
      <c r="I471" s="311">
        <f>H474*I6</f>
        <v>59.467671769922518</v>
      </c>
      <c r="J471" s="311">
        <f t="shared" si="101"/>
        <v>61.430997390134884</v>
      </c>
      <c r="K471" s="311">
        <f t="shared" si="101"/>
        <v>63.618517125053792</v>
      </c>
      <c r="L471" s="311">
        <f t="shared" si="101"/>
        <v>65.126759097138674</v>
      </c>
      <c r="M471" s="311">
        <f t="shared" si="101"/>
        <v>64.681480860166616</v>
      </c>
      <c r="N471" s="311">
        <f t="shared" si="101"/>
        <v>64.252803831037639</v>
      </c>
      <c r="O471" s="311">
        <f t="shared" si="101"/>
        <v>63.815749777623694</v>
      </c>
      <c r="P471" s="311">
        <f t="shared" si="101"/>
        <v>63.374045687774029</v>
      </c>
      <c r="Q471" s="311">
        <f t="shared" si="101"/>
        <v>62.92941781417192</v>
      </c>
      <c r="R471" s="311">
        <f t="shared" si="101"/>
        <v>62.465367864427165</v>
      </c>
      <c r="S471" s="311">
        <f t="shared" si="101"/>
        <v>61.954851288352636</v>
      </c>
      <c r="T471" s="311">
        <f t="shared" si="101"/>
        <v>61.406338336293032</v>
      </c>
      <c r="U471" s="311">
        <f t="shared" si="101"/>
        <v>60.802605116308911</v>
      </c>
      <c r="V471" s="311">
        <f t="shared" si="101"/>
        <v>60.257938940513135</v>
      </c>
      <c r="W471" s="311">
        <f t="shared" si="101"/>
        <v>59.660247170025514</v>
      </c>
      <c r="X471" s="311">
        <f t="shared" si="101"/>
        <v>59.020049128785445</v>
      </c>
      <c r="Y471" s="311">
        <f t="shared" si="101"/>
        <v>58.361997476314777</v>
      </c>
      <c r="Z471" s="311">
        <f t="shared" si="101"/>
        <v>57.676689914508223</v>
      </c>
      <c r="AA471" s="311">
        <f t="shared" si="101"/>
        <v>56.94404593917416</v>
      </c>
      <c r="AB471" s="311">
        <f t="shared" si="101"/>
        <v>56.156758519515677</v>
      </c>
      <c r="AC471" s="311">
        <f t="shared" si="101"/>
        <v>55.297524778005652</v>
      </c>
      <c r="AD471" s="311">
        <f t="shared" si="101"/>
        <v>54.363709063834818</v>
      </c>
      <c r="AE471" s="311">
        <f t="shared" si="101"/>
        <v>53.350341048568879</v>
      </c>
      <c r="AF471" s="311">
        <f t="shared" si="101"/>
        <v>52.252327314374739</v>
      </c>
      <c r="AG471" s="311">
        <f t="shared" si="101"/>
        <v>51.066068930315538</v>
      </c>
      <c r="AH471" s="311">
        <f t="shared" si="101"/>
        <v>49.787839922481893</v>
      </c>
      <c r="AI471" s="311">
        <f t="shared" si="101"/>
        <v>48.413783171175119</v>
      </c>
      <c r="AJ471" s="311">
        <f t="shared" si="101"/>
        <v>46.93990618235145</v>
      </c>
      <c r="AK471" s="311">
        <f t="shared" si="101"/>
        <v>45.373294753282686</v>
      </c>
      <c r="AL471" s="311">
        <f t="shared" si="101"/>
        <v>43.808315522315489</v>
      </c>
      <c r="AM471" s="311">
        <f t="shared" si="101"/>
        <v>42.15232835629719</v>
      </c>
      <c r="AN471" s="311">
        <f t="shared" si="101"/>
        <v>40.386161634776542</v>
      </c>
      <c r="AO471" s="311">
        <f t="shared" si="101"/>
        <v>38.521188722986409</v>
      </c>
      <c r="AP471" s="311">
        <f t="shared" si="101"/>
        <v>36.91370017036877</v>
      </c>
      <c r="AQ471" s="311">
        <f t="shared" si="101"/>
        <v>35.207655640082002</v>
      </c>
      <c r="AR471" s="311">
        <f t="shared" si="101"/>
        <v>33.507795395836879</v>
      </c>
      <c r="AS471" s="311">
        <f t="shared" si="101"/>
        <v>32.677437939749275</v>
      </c>
      <c r="AT471" s="311">
        <f t="shared" si="101"/>
        <v>32.475680128844097</v>
      </c>
      <c r="AU471" s="311">
        <f t="shared" si="101"/>
        <v>32.259709977560469</v>
      </c>
      <c r="AV471" s="311">
        <f t="shared" si="101"/>
        <v>32.019113338140741</v>
      </c>
      <c r="AW471" s="311">
        <f t="shared" si="101"/>
        <v>31.817727195998927</v>
      </c>
      <c r="AX471" s="311">
        <f t="shared" si="101"/>
        <v>31.601745746179553</v>
      </c>
      <c r="AY471" s="311">
        <f t="shared" si="101"/>
        <v>31.358583647057692</v>
      </c>
      <c r="AZ471" s="311">
        <f t="shared" si="101"/>
        <v>31.08351235188838</v>
      </c>
      <c r="BA471" s="311">
        <f t="shared" si="101"/>
        <v>30.775088377181188</v>
      </c>
      <c r="BB471" s="311">
        <f t="shared" si="101"/>
        <v>30.693205568581206</v>
      </c>
      <c r="BC471" s="311">
        <f t="shared" si="101"/>
        <v>30.759449873187773</v>
      </c>
      <c r="BD471" s="311">
        <f t="shared" si="101"/>
        <v>30.893294721853586</v>
      </c>
      <c r="BE471" s="311">
        <f t="shared" si="101"/>
        <v>31.128410865534619</v>
      </c>
      <c r="BF471" s="311">
        <f t="shared" si="101"/>
        <v>31.442087659368738</v>
      </c>
      <c r="BG471" s="311">
        <f t="shared" si="101"/>
        <v>31.984669261332527</v>
      </c>
      <c r="BH471" s="311">
        <f t="shared" si="101"/>
        <v>32.594502320707385</v>
      </c>
      <c r="BI471" s="311">
        <f t="shared" si="101"/>
        <v>33.224947042670983</v>
      </c>
      <c r="BJ471" s="18"/>
      <c r="BK471" s="18"/>
    </row>
    <row r="472" spans="1:256" s="6" customFormat="1">
      <c r="A472" s="20"/>
      <c r="B472" s="312" t="s">
        <v>132</v>
      </c>
      <c r="C472" s="313"/>
      <c r="D472" s="20"/>
      <c r="E472" s="20"/>
      <c r="F472" s="291"/>
      <c r="G472" s="311">
        <f>G75*G7</f>
        <v>64.705071216426006</v>
      </c>
      <c r="H472" s="311">
        <f t="shared" ref="H472:BI472" si="102">H75*H7</f>
        <v>71.645733912110344</v>
      </c>
      <c r="I472" s="311">
        <f>I75*I7</f>
        <v>78.81597083859323</v>
      </c>
      <c r="J472" s="311">
        <f t="shared" si="102"/>
        <v>77.574487956574572</v>
      </c>
      <c r="K472" s="311">
        <f t="shared" si="102"/>
        <v>81.825622588034975</v>
      </c>
      <c r="L472" s="311">
        <f t="shared" si="102"/>
        <v>82.937888576020782</v>
      </c>
      <c r="M472" s="311">
        <f t="shared" si="102"/>
        <v>81.828562025324786</v>
      </c>
      <c r="N472" s="311">
        <f t="shared" si="102"/>
        <v>81.734965967595016</v>
      </c>
      <c r="O472" s="311">
        <f t="shared" si="102"/>
        <v>81.483913371610029</v>
      </c>
      <c r="P472" s="311">
        <f t="shared" si="102"/>
        <v>81.159160631857944</v>
      </c>
      <c r="Q472" s="311">
        <f t="shared" si="102"/>
        <v>81.491415803962198</v>
      </c>
      <c r="R472" s="311">
        <f t="shared" si="102"/>
        <v>82.886030907408383</v>
      </c>
      <c r="S472" s="311">
        <f t="shared" si="102"/>
        <v>83.895369370736688</v>
      </c>
      <c r="T472" s="311">
        <f t="shared" si="102"/>
        <v>85.555667135657671</v>
      </c>
      <c r="U472" s="311">
        <f t="shared" si="102"/>
        <v>82.589252148139224</v>
      </c>
      <c r="V472" s="311">
        <f t="shared" si="102"/>
        <v>84.165609760017617</v>
      </c>
      <c r="W472" s="311">
        <f t="shared" si="102"/>
        <v>85.268168819628215</v>
      </c>
      <c r="X472" s="311">
        <f t="shared" si="102"/>
        <v>85.342115227611743</v>
      </c>
      <c r="Y472" s="311">
        <f t="shared" si="102"/>
        <v>85.774299948576655</v>
      </c>
      <c r="Z472" s="311">
        <f t="shared" si="102"/>
        <v>86.982448927870522</v>
      </c>
      <c r="AA472" s="311">
        <f t="shared" si="102"/>
        <v>88.435542725513159</v>
      </c>
      <c r="AB472" s="311">
        <f t="shared" si="102"/>
        <v>90.52610817991598</v>
      </c>
      <c r="AC472" s="311">
        <f t="shared" si="102"/>
        <v>92.650153344839424</v>
      </c>
      <c r="AD472" s="311">
        <f t="shared" si="102"/>
        <v>94.898429674472467</v>
      </c>
      <c r="AE472" s="311">
        <f t="shared" si="102"/>
        <v>97.270890416334268</v>
      </c>
      <c r="AF472" s="311">
        <f t="shared" si="102"/>
        <v>99.702662676742619</v>
      </c>
      <c r="AG472" s="311">
        <f t="shared" si="102"/>
        <v>102.19522924366116</v>
      </c>
      <c r="AH472" s="311">
        <f t="shared" si="102"/>
        <v>104.75010997475269</v>
      </c>
      <c r="AI472" s="311">
        <f t="shared" si="102"/>
        <v>107.36886272412148</v>
      </c>
      <c r="AJ472" s="311">
        <f t="shared" si="102"/>
        <v>109.60436334510229</v>
      </c>
      <c r="AK472" s="311">
        <f t="shared" si="102"/>
        <v>107.97246399197047</v>
      </c>
      <c r="AL472" s="311">
        <f t="shared" si="102"/>
        <v>110.0478021630468</v>
      </c>
      <c r="AM472" s="311">
        <f t="shared" si="102"/>
        <v>112.79899721712296</v>
      </c>
      <c r="AN472" s="311">
        <f t="shared" si="102"/>
        <v>114.98507810638185</v>
      </c>
      <c r="AO472" s="311">
        <f t="shared" si="102"/>
        <v>102.82073082769161</v>
      </c>
      <c r="AP472" s="311">
        <f t="shared" si="102"/>
        <v>105.15548138183956</v>
      </c>
      <c r="AQ472" s="311">
        <f t="shared" si="102"/>
        <v>103.20206540988677</v>
      </c>
      <c r="AR472" s="311">
        <f t="shared" si="102"/>
        <v>66.722093639340926</v>
      </c>
      <c r="AS472" s="311">
        <f t="shared" si="102"/>
        <v>40.747750375956414</v>
      </c>
      <c r="AT472" s="311">
        <f t="shared" si="102"/>
        <v>41.114486180189012</v>
      </c>
      <c r="AU472" s="311">
        <f t="shared" si="102"/>
        <v>41.883575554349633</v>
      </c>
      <c r="AV472" s="311">
        <f t="shared" si="102"/>
        <v>40.074559023813158</v>
      </c>
      <c r="AW472" s="311">
        <f t="shared" si="102"/>
        <v>40.456985188773679</v>
      </c>
      <c r="AX472" s="311">
        <f t="shared" si="102"/>
        <v>41.328229711053908</v>
      </c>
      <c r="AY472" s="311">
        <f t="shared" si="102"/>
        <v>42.361435453830254</v>
      </c>
      <c r="AZ472" s="311">
        <f t="shared" si="102"/>
        <v>43.420471340176007</v>
      </c>
      <c r="BA472" s="311">
        <f t="shared" si="102"/>
        <v>34.05040072118058</v>
      </c>
      <c r="BB472" s="311">
        <f t="shared" si="102"/>
        <v>28.043433384318458</v>
      </c>
      <c r="BC472" s="311">
        <f t="shared" si="102"/>
        <v>25.405655926554964</v>
      </c>
      <c r="BD472" s="311">
        <f t="shared" si="102"/>
        <v>21.488648974612307</v>
      </c>
      <c r="BE472" s="311">
        <f t="shared" si="102"/>
        <v>18.581339112169726</v>
      </c>
      <c r="BF472" s="311">
        <f t="shared" si="102"/>
        <v>9.7388235808170087</v>
      </c>
      <c r="BG472" s="311">
        <f t="shared" si="102"/>
        <v>7.5913468863381146</v>
      </c>
      <c r="BH472" s="311">
        <f t="shared" si="102"/>
        <v>7.3767134421634886</v>
      </c>
      <c r="BI472" s="311">
        <f t="shared" si="102"/>
        <v>7.2966454826414902</v>
      </c>
      <c r="BJ472" s="18"/>
      <c r="BK472" s="18"/>
    </row>
    <row r="473" spans="1:256" s="6" customFormat="1">
      <c r="A473" s="18"/>
      <c r="B473" s="18" t="s">
        <v>139</v>
      </c>
      <c r="C473" s="18"/>
      <c r="D473" s="18"/>
      <c r="E473" s="18"/>
      <c r="F473" s="33"/>
      <c r="G473" s="162">
        <f>G472-G471</f>
        <v>12.431465271333224</v>
      </c>
      <c r="H473" s="162">
        <f t="shared" ref="H473:BI473" si="103">H472-H471</f>
        <v>15.735232615755748</v>
      </c>
      <c r="I473" s="162">
        <f>I472-I471</f>
        <v>19.348299068670713</v>
      </c>
      <c r="J473" s="162">
        <f t="shared" si="103"/>
        <v>16.143490566439688</v>
      </c>
      <c r="K473" s="162">
        <f t="shared" si="103"/>
        <v>18.207105462981183</v>
      </c>
      <c r="L473" s="162">
        <f t="shared" si="103"/>
        <v>17.811129478882108</v>
      </c>
      <c r="M473" s="162">
        <f t="shared" si="103"/>
        <v>17.14708116515817</v>
      </c>
      <c r="N473" s="162">
        <f t="shared" si="103"/>
        <v>17.482162136557378</v>
      </c>
      <c r="O473" s="162">
        <f t="shared" si="103"/>
        <v>17.668163593986336</v>
      </c>
      <c r="P473" s="162">
        <f t="shared" si="103"/>
        <v>17.785114944083915</v>
      </c>
      <c r="Q473" s="162">
        <f t="shared" si="103"/>
        <v>18.561997989790278</v>
      </c>
      <c r="R473" s="162">
        <f t="shared" si="103"/>
        <v>20.420663042981218</v>
      </c>
      <c r="S473" s="162">
        <f t="shared" si="103"/>
        <v>21.940518082384052</v>
      </c>
      <c r="T473" s="162">
        <f t="shared" si="103"/>
        <v>24.149328799364639</v>
      </c>
      <c r="U473" s="162">
        <f t="shared" si="103"/>
        <v>21.786647031830313</v>
      </c>
      <c r="V473" s="162">
        <f t="shared" si="103"/>
        <v>23.907670819504482</v>
      </c>
      <c r="W473" s="162">
        <f t="shared" si="103"/>
        <v>25.607921649602702</v>
      </c>
      <c r="X473" s="162">
        <f t="shared" si="103"/>
        <v>26.322066098826298</v>
      </c>
      <c r="Y473" s="162">
        <f t="shared" si="103"/>
        <v>27.412302472261878</v>
      </c>
      <c r="Z473" s="162">
        <f t="shared" si="103"/>
        <v>29.305759013362298</v>
      </c>
      <c r="AA473" s="162">
        <f t="shared" si="103"/>
        <v>31.491496786338999</v>
      </c>
      <c r="AB473" s="162">
        <f t="shared" si="103"/>
        <v>34.369349660400303</v>
      </c>
      <c r="AC473" s="162">
        <f t="shared" si="103"/>
        <v>37.352628566833772</v>
      </c>
      <c r="AD473" s="162">
        <f t="shared" si="103"/>
        <v>40.534720610637649</v>
      </c>
      <c r="AE473" s="162">
        <f t="shared" si="103"/>
        <v>43.920549367765389</v>
      </c>
      <c r="AF473" s="162">
        <f t="shared" si="103"/>
        <v>47.450335362367881</v>
      </c>
      <c r="AG473" s="162">
        <f t="shared" si="103"/>
        <v>51.129160313345622</v>
      </c>
      <c r="AH473" s="162">
        <f t="shared" si="103"/>
        <v>54.962270052270796</v>
      </c>
      <c r="AI473" s="162">
        <f t="shared" si="103"/>
        <v>58.955079552946366</v>
      </c>
      <c r="AJ473" s="162">
        <f t="shared" si="103"/>
        <v>62.664457162750836</v>
      </c>
      <c r="AK473" s="162">
        <f t="shared" si="103"/>
        <v>62.599169238687786</v>
      </c>
      <c r="AL473" s="162">
        <f t="shared" si="103"/>
        <v>66.239486640731315</v>
      </c>
      <c r="AM473" s="162">
        <f t="shared" si="103"/>
        <v>70.64666886082577</v>
      </c>
      <c r="AN473" s="162">
        <f t="shared" si="103"/>
        <v>74.598916471605307</v>
      </c>
      <c r="AO473" s="162">
        <f t="shared" si="103"/>
        <v>64.299542104705196</v>
      </c>
      <c r="AP473" s="162">
        <f t="shared" si="103"/>
        <v>68.241781211470794</v>
      </c>
      <c r="AQ473" s="162">
        <f t="shared" si="103"/>
        <v>67.994409769804776</v>
      </c>
      <c r="AR473" s="162">
        <f t="shared" si="103"/>
        <v>33.214298243504047</v>
      </c>
      <c r="AS473" s="162">
        <f t="shared" si="103"/>
        <v>8.0703124362071392</v>
      </c>
      <c r="AT473" s="162">
        <f t="shared" si="103"/>
        <v>8.6388060513449147</v>
      </c>
      <c r="AU473" s="162">
        <f t="shared" si="103"/>
        <v>9.6238655767891643</v>
      </c>
      <c r="AV473" s="162">
        <f t="shared" si="103"/>
        <v>8.0554456856724173</v>
      </c>
      <c r="AW473" s="162">
        <f t="shared" si="103"/>
        <v>8.6392579927747519</v>
      </c>
      <c r="AX473" s="162">
        <f t="shared" si="103"/>
        <v>9.7264839648743546</v>
      </c>
      <c r="AY473" s="162">
        <f t="shared" si="103"/>
        <v>11.002851806772561</v>
      </c>
      <c r="AZ473" s="162">
        <f t="shared" si="103"/>
        <v>12.336958988287627</v>
      </c>
      <c r="BA473" s="162">
        <f t="shared" si="103"/>
        <v>3.2753123439993921</v>
      </c>
      <c r="BB473" s="162">
        <f t="shared" si="103"/>
        <v>-2.6497721842627477</v>
      </c>
      <c r="BC473" s="162">
        <f t="shared" si="103"/>
        <v>-5.3537939466328091</v>
      </c>
      <c r="BD473" s="162">
        <f t="shared" si="103"/>
        <v>-9.404645747241279</v>
      </c>
      <c r="BE473" s="162">
        <f t="shared" si="103"/>
        <v>-12.547071753364893</v>
      </c>
      <c r="BF473" s="162">
        <f t="shared" si="103"/>
        <v>-21.703264078551729</v>
      </c>
      <c r="BG473" s="162">
        <f t="shared" si="103"/>
        <v>-24.393322374994412</v>
      </c>
      <c r="BH473" s="162">
        <f t="shared" si="103"/>
        <v>-25.217788878543896</v>
      </c>
      <c r="BI473" s="162">
        <f t="shared" si="103"/>
        <v>-25.928301560029492</v>
      </c>
      <c r="BJ473" s="18"/>
      <c r="BK473" s="18"/>
    </row>
    <row r="474" spans="1:256" s="6" customFormat="1">
      <c r="A474" s="18"/>
      <c r="B474" s="6" t="s">
        <v>133</v>
      </c>
      <c r="D474" s="18"/>
      <c r="E474" s="18"/>
      <c r="F474" s="162">
        <f>F$7*F466</f>
        <v>2090.9442378037111</v>
      </c>
      <c r="G474" s="162">
        <f>G$7*G466</f>
        <v>2236.4200518541838</v>
      </c>
      <c r="H474" s="162">
        <f t="shared" ref="H474:P474" si="104">H$7*H466</f>
        <v>2378.7068707969006</v>
      </c>
      <c r="I474" s="162">
        <f>I$7*I466</f>
        <v>2457.2398956053953</v>
      </c>
      <c r="J474" s="162">
        <f t="shared" si="104"/>
        <v>2544.7406850021516</v>
      </c>
      <c r="K474" s="162">
        <f t="shared" si="104"/>
        <v>2605.0703638855466</v>
      </c>
      <c r="L474" s="162">
        <f t="shared" si="104"/>
        <v>2587.2592344066643</v>
      </c>
      <c r="M474" s="162">
        <f t="shared" si="104"/>
        <v>2570.1121532415054</v>
      </c>
      <c r="N474" s="162">
        <f t="shared" si="104"/>
        <v>2552.6299911049477</v>
      </c>
      <c r="O474" s="162">
        <f t="shared" si="104"/>
        <v>2534.961827510961</v>
      </c>
      <c r="P474" s="162">
        <f t="shared" si="104"/>
        <v>2517.1767125668766</v>
      </c>
      <c r="Q474" s="162">
        <f t="shared" ref="Q474:BI474" si="105">Q$7*Q466</f>
        <v>2498.6147145770865</v>
      </c>
      <c r="R474" s="162">
        <f t="shared" si="105"/>
        <v>2478.1940515341053</v>
      </c>
      <c r="S474" s="162">
        <f t="shared" si="105"/>
        <v>2456.2535334517211</v>
      </c>
      <c r="T474" s="162">
        <f t="shared" si="105"/>
        <v>2432.1042046523562</v>
      </c>
      <c r="U474" s="162">
        <f t="shared" si="105"/>
        <v>2410.3175576205253</v>
      </c>
      <c r="V474" s="162">
        <f t="shared" si="105"/>
        <v>2386.4098868010205</v>
      </c>
      <c r="W474" s="162">
        <f t="shared" si="105"/>
        <v>2360.8019651514178</v>
      </c>
      <c r="X474" s="162">
        <f t="shared" si="105"/>
        <v>2334.479899052591</v>
      </c>
      <c r="Y474" s="162">
        <f t="shared" si="105"/>
        <v>2307.0675965803289</v>
      </c>
      <c r="Z474" s="162">
        <f t="shared" si="105"/>
        <v>2277.7618375669663</v>
      </c>
      <c r="AA474" s="162">
        <f t="shared" si="105"/>
        <v>2246.2703407806271</v>
      </c>
      <c r="AB474" s="162">
        <f t="shared" si="105"/>
        <v>2211.9009911202261</v>
      </c>
      <c r="AC474" s="162">
        <f t="shared" si="105"/>
        <v>2174.5483625533925</v>
      </c>
      <c r="AD474" s="162">
        <f t="shared" si="105"/>
        <v>2134.0136419427549</v>
      </c>
      <c r="AE474" s="162">
        <f t="shared" si="105"/>
        <v>2090.0930925749894</v>
      </c>
      <c r="AF474" s="162">
        <f t="shared" si="105"/>
        <v>2042.6427572126213</v>
      </c>
      <c r="AG474" s="162">
        <f t="shared" si="105"/>
        <v>1991.5135968992756</v>
      </c>
      <c r="AH474" s="162">
        <f t="shared" si="105"/>
        <v>1936.5513268470047</v>
      </c>
      <c r="AI474" s="162">
        <f t="shared" si="105"/>
        <v>1877.596247294058</v>
      </c>
      <c r="AJ474" s="162">
        <f t="shared" si="105"/>
        <v>1814.9317901313073</v>
      </c>
      <c r="AK474" s="162">
        <f t="shared" si="105"/>
        <v>1752.3326208926194</v>
      </c>
      <c r="AL474" s="162">
        <f t="shared" si="105"/>
        <v>1686.0931342518875</v>
      </c>
      <c r="AM474" s="162">
        <f t="shared" si="105"/>
        <v>1615.4464653910616</v>
      </c>
      <c r="AN474" s="162">
        <f t="shared" si="105"/>
        <v>1540.8475489194561</v>
      </c>
      <c r="AO474" s="162">
        <f t="shared" si="105"/>
        <v>1476.5480068147508</v>
      </c>
      <c r="AP474" s="162">
        <f t="shared" si="105"/>
        <v>1408.3062256032799</v>
      </c>
      <c r="AQ474" s="162">
        <f t="shared" si="105"/>
        <v>1340.3118158334751</v>
      </c>
      <c r="AR474" s="162">
        <f t="shared" si="105"/>
        <v>1307.0975175899709</v>
      </c>
      <c r="AS474" s="162">
        <f t="shared" si="105"/>
        <v>1299.0272051537638</v>
      </c>
      <c r="AT474" s="162">
        <f t="shared" si="105"/>
        <v>1290.3883991024188</v>
      </c>
      <c r="AU474" s="162">
        <f t="shared" si="105"/>
        <v>1280.7645335256295</v>
      </c>
      <c r="AV474" s="162">
        <f t="shared" si="105"/>
        <v>1272.709087839957</v>
      </c>
      <c r="AW474" s="162">
        <f t="shared" si="105"/>
        <v>1264.0698298471821</v>
      </c>
      <c r="AX474" s="162">
        <f t="shared" si="105"/>
        <v>1254.3433458823076</v>
      </c>
      <c r="AY474" s="162">
        <f t="shared" si="105"/>
        <v>1243.3404940755352</v>
      </c>
      <c r="AZ474" s="162">
        <f t="shared" si="105"/>
        <v>1231.0035350872474</v>
      </c>
      <c r="BA474" s="162">
        <f t="shared" si="105"/>
        <v>1227.7282227432481</v>
      </c>
      <c r="BB474" s="162">
        <f t="shared" si="105"/>
        <v>1230.3779949275108</v>
      </c>
      <c r="BC474" s="162">
        <f t="shared" si="105"/>
        <v>1235.7317888741434</v>
      </c>
      <c r="BD474" s="162">
        <f t="shared" si="105"/>
        <v>1245.1364346213848</v>
      </c>
      <c r="BE474" s="162">
        <f t="shared" si="105"/>
        <v>1257.6835063747494</v>
      </c>
      <c r="BF474" s="162">
        <f t="shared" si="105"/>
        <v>1279.3867704533011</v>
      </c>
      <c r="BG474" s="162">
        <f t="shared" si="105"/>
        <v>1303.7800928282954</v>
      </c>
      <c r="BH474" s="162">
        <f t="shared" si="105"/>
        <v>1328.9978817068393</v>
      </c>
      <c r="BI474" s="162">
        <f t="shared" si="105"/>
        <v>1354.9261832668687</v>
      </c>
      <c r="BJ474" s="18"/>
      <c r="BK474" s="18"/>
    </row>
    <row r="475" spans="1:256" s="6" customFormat="1">
      <c r="A475" s="18"/>
      <c r="B475" s="18" t="s">
        <v>134</v>
      </c>
      <c r="C475" s="18"/>
      <c r="D475" s="18"/>
      <c r="E475" s="18"/>
      <c r="F475" s="33">
        <f>F$7*F467</f>
        <v>0</v>
      </c>
      <c r="G475" s="162">
        <f>G$7*G467</f>
        <v>2143.2178437488037</v>
      </c>
      <c r="H475" s="162">
        <f t="shared" ref="H475:P475" si="106">H$7*H467</f>
        <v>2292.3305531505384</v>
      </c>
      <c r="I475" s="162">
        <f>I$7*I467</f>
        <v>2438.1745425668232</v>
      </c>
      <c r="J475" s="162">
        <f t="shared" si="106"/>
        <v>2518.6708929955303</v>
      </c>
      <c r="K475" s="162">
        <f t="shared" si="106"/>
        <v>2608.3592021272048</v>
      </c>
      <c r="L475" s="162">
        <f t="shared" si="106"/>
        <v>2670.197122982685</v>
      </c>
      <c r="M475" s="162">
        <f t="shared" si="106"/>
        <v>2651.9407152668305</v>
      </c>
      <c r="N475" s="162">
        <f t="shared" si="106"/>
        <v>2634.3649570725429</v>
      </c>
      <c r="O475" s="162">
        <f t="shared" si="106"/>
        <v>2616.445740882571</v>
      </c>
      <c r="P475" s="162">
        <f t="shared" si="106"/>
        <v>2598.3358731987346</v>
      </c>
      <c r="Q475" s="162">
        <f t="shared" ref="Q475:BI475" si="107">Q$7*Q467</f>
        <v>2580.1061303810488</v>
      </c>
      <c r="R475" s="162">
        <f t="shared" si="107"/>
        <v>2561.0800824415132</v>
      </c>
      <c r="S475" s="162">
        <f t="shared" si="107"/>
        <v>2540.1489028224578</v>
      </c>
      <c r="T475" s="162">
        <f t="shared" si="107"/>
        <v>2517.6598717880138</v>
      </c>
      <c r="U475" s="162">
        <f t="shared" si="107"/>
        <v>2492.9068097686645</v>
      </c>
      <c r="V475" s="162">
        <f t="shared" si="107"/>
        <v>2470.5754965610386</v>
      </c>
      <c r="W475" s="162">
        <f t="shared" si="107"/>
        <v>2446.0701339710458</v>
      </c>
      <c r="X475" s="162">
        <f t="shared" si="107"/>
        <v>2419.8220142802029</v>
      </c>
      <c r="Y475" s="162">
        <f t="shared" si="107"/>
        <v>2392.8418965289056</v>
      </c>
      <c r="Z475" s="162">
        <f t="shared" si="107"/>
        <v>2364.7442864948366</v>
      </c>
      <c r="AA475" s="162">
        <f t="shared" si="107"/>
        <v>2334.7058835061403</v>
      </c>
      <c r="AB475" s="162">
        <f t="shared" si="107"/>
        <v>2302.4270993001423</v>
      </c>
      <c r="AC475" s="162">
        <f t="shared" si="107"/>
        <v>2267.1985158982316</v>
      </c>
      <c r="AD475" s="162">
        <f t="shared" si="107"/>
        <v>2228.9120716172274</v>
      </c>
      <c r="AE475" s="162">
        <f t="shared" si="107"/>
        <v>2187.3639829913236</v>
      </c>
      <c r="AF475" s="162">
        <f t="shared" si="107"/>
        <v>2142.3454198893637</v>
      </c>
      <c r="AG475" s="162">
        <f t="shared" si="107"/>
        <v>2093.7088261429367</v>
      </c>
      <c r="AH475" s="162">
        <f t="shared" si="107"/>
        <v>2041.3014368217573</v>
      </c>
      <c r="AI475" s="162">
        <f t="shared" si="107"/>
        <v>1984.9651100181795</v>
      </c>
      <c r="AJ475" s="162">
        <f t="shared" si="107"/>
        <v>1924.5361534764095</v>
      </c>
      <c r="AK475" s="162">
        <f t="shared" si="107"/>
        <v>1860.3050848845896</v>
      </c>
      <c r="AL475" s="162">
        <f t="shared" si="107"/>
        <v>1796.1409364149345</v>
      </c>
      <c r="AM475" s="162">
        <f t="shared" si="107"/>
        <v>1728.2454626081847</v>
      </c>
      <c r="AN475" s="162">
        <f t="shared" si="107"/>
        <v>1655.8326270258378</v>
      </c>
      <c r="AO475" s="162">
        <f t="shared" si="107"/>
        <v>1579.3687376424425</v>
      </c>
      <c r="AP475" s="162">
        <f t="shared" si="107"/>
        <v>1513.4617069851195</v>
      </c>
      <c r="AQ475" s="162">
        <f t="shared" si="107"/>
        <v>1443.5138812433618</v>
      </c>
      <c r="AR475" s="162">
        <f t="shared" si="107"/>
        <v>1373.8196112293119</v>
      </c>
      <c r="AS475" s="162">
        <f t="shared" si="107"/>
        <v>1339.7749555297203</v>
      </c>
      <c r="AT475" s="162">
        <f t="shared" si="107"/>
        <v>1331.5028852826078</v>
      </c>
      <c r="AU475" s="162">
        <f t="shared" si="107"/>
        <v>1322.6481090799791</v>
      </c>
      <c r="AV475" s="162">
        <f t="shared" si="107"/>
        <v>1312.7836468637702</v>
      </c>
      <c r="AW475" s="162">
        <f t="shared" si="107"/>
        <v>1304.5268150359559</v>
      </c>
      <c r="AX475" s="162">
        <f t="shared" si="107"/>
        <v>1295.6715755933617</v>
      </c>
      <c r="AY475" s="162">
        <f t="shared" si="107"/>
        <v>1285.7019295293653</v>
      </c>
      <c r="AZ475" s="162">
        <f t="shared" si="107"/>
        <v>1274.4240064274234</v>
      </c>
      <c r="BA475" s="162">
        <f t="shared" si="107"/>
        <v>1261.7786234644286</v>
      </c>
      <c r="BB475" s="162">
        <f t="shared" si="107"/>
        <v>1258.4214283118292</v>
      </c>
      <c r="BC475" s="162">
        <f t="shared" si="107"/>
        <v>1261.1374448006984</v>
      </c>
      <c r="BD475" s="162">
        <f t="shared" si="107"/>
        <v>1266.625083595997</v>
      </c>
      <c r="BE475" s="162">
        <f t="shared" si="107"/>
        <v>1276.2648454869191</v>
      </c>
      <c r="BF475" s="162">
        <f t="shared" si="107"/>
        <v>1289.125594034118</v>
      </c>
      <c r="BG475" s="162">
        <f t="shared" si="107"/>
        <v>1311.3714397146334</v>
      </c>
      <c r="BH475" s="162">
        <f t="shared" si="107"/>
        <v>1336.3745951490027</v>
      </c>
      <c r="BI475" s="162">
        <f t="shared" si="107"/>
        <v>1362.2228287495102</v>
      </c>
      <c r="BJ475" s="18"/>
      <c r="BK475" s="18"/>
    </row>
    <row r="476" spans="1:256" s="6" customFormat="1">
      <c r="A476" s="18"/>
      <c r="B476" s="18"/>
      <c r="C476" s="18"/>
      <c r="D476" s="18"/>
      <c r="E476" s="18"/>
      <c r="F476" s="33"/>
      <c r="G476" s="42"/>
      <c r="H476" s="42"/>
      <c r="I476" s="42"/>
      <c r="J476" s="42"/>
      <c r="K476" s="42"/>
      <c r="L476" s="42"/>
      <c r="M476" s="42"/>
      <c r="N476" s="42"/>
      <c r="O476" s="42"/>
      <c r="P476" s="42"/>
      <c r="Q476" s="42"/>
      <c r="R476" s="42"/>
      <c r="S476" s="42"/>
      <c r="T476" s="42"/>
      <c r="U476" s="42"/>
      <c r="V476" s="42"/>
      <c r="W476" s="42"/>
      <c r="X476" s="42"/>
      <c r="Y476" s="42"/>
      <c r="Z476" s="42"/>
      <c r="AA476" s="42"/>
      <c r="AB476" s="42"/>
      <c r="AC476" s="42"/>
      <c r="AD476" s="42"/>
      <c r="AE476" s="42"/>
      <c r="AF476" s="42"/>
      <c r="AG476" s="42"/>
      <c r="AH476" s="42"/>
      <c r="AI476" s="42"/>
      <c r="AJ476" s="42"/>
      <c r="AK476" s="42"/>
      <c r="AL476" s="42"/>
      <c r="AM476" s="42"/>
      <c r="AN476" s="42"/>
      <c r="AO476" s="42"/>
      <c r="AP476" s="42"/>
      <c r="AQ476" s="42"/>
      <c r="AR476" s="42"/>
      <c r="AS476" s="42"/>
      <c r="AT476" s="42"/>
      <c r="AU476" s="42"/>
      <c r="AV476" s="42"/>
      <c r="AW476" s="42"/>
      <c r="AX476" s="42"/>
      <c r="AY476" s="42"/>
      <c r="AZ476" s="42"/>
      <c r="BA476" s="42"/>
      <c r="BB476" s="42"/>
      <c r="BC476" s="42"/>
      <c r="BD476" s="42"/>
      <c r="BE476" s="42"/>
      <c r="BF476" s="42"/>
      <c r="BG476" s="42"/>
      <c r="BH476" s="42"/>
      <c r="BI476" s="42"/>
      <c r="BJ476" s="18"/>
      <c r="BK476" s="18"/>
    </row>
    <row r="477" spans="1:256" s="6" customFormat="1">
      <c r="A477" s="174"/>
      <c r="B477" s="192" t="s">
        <v>142</v>
      </c>
      <c r="C477" s="174"/>
      <c r="D477" s="174"/>
      <c r="E477" s="174"/>
      <c r="F477" s="205"/>
      <c r="G477" s="206"/>
      <c r="H477" s="206"/>
      <c r="I477" s="206"/>
      <c r="J477" s="206"/>
      <c r="K477" s="206"/>
      <c r="L477" s="206"/>
      <c r="M477" s="206"/>
      <c r="N477" s="206"/>
      <c r="O477" s="206"/>
      <c r="P477" s="206"/>
      <c r="Q477" s="206"/>
      <c r="R477" s="206"/>
      <c r="S477" s="206"/>
      <c r="T477" s="206"/>
      <c r="U477" s="206"/>
      <c r="V477" s="206"/>
      <c r="W477" s="206"/>
      <c r="X477" s="206"/>
      <c r="Y477" s="206"/>
      <c r="Z477" s="206"/>
      <c r="AA477" s="206"/>
      <c r="AB477" s="206"/>
      <c r="AC477" s="206"/>
      <c r="AD477" s="206"/>
      <c r="AE477" s="206"/>
      <c r="AF477" s="206"/>
      <c r="AG477" s="206"/>
      <c r="AH477" s="206"/>
      <c r="AI477" s="206"/>
      <c r="AJ477" s="206"/>
      <c r="AK477" s="206"/>
      <c r="AL477" s="206"/>
      <c r="AM477" s="206"/>
      <c r="AN477" s="206"/>
      <c r="AO477" s="206"/>
      <c r="AP477" s="206"/>
      <c r="AQ477" s="206"/>
      <c r="AR477" s="206"/>
      <c r="AS477" s="206"/>
      <c r="AT477" s="206"/>
      <c r="AU477" s="206"/>
      <c r="AV477" s="206"/>
      <c r="AW477" s="206"/>
      <c r="AX477" s="206"/>
      <c r="AY477" s="206"/>
      <c r="AZ477" s="206"/>
      <c r="BA477" s="206"/>
      <c r="BB477" s="206"/>
      <c r="BC477" s="206"/>
      <c r="BD477" s="206"/>
      <c r="BE477" s="206"/>
      <c r="BF477" s="206"/>
      <c r="BG477" s="206"/>
      <c r="BH477" s="206"/>
      <c r="BI477" s="206"/>
      <c r="BJ477" s="206"/>
      <c r="BK477" s="18"/>
    </row>
    <row r="478" spans="1:256" s="6" customFormat="1">
      <c r="A478" s="20"/>
      <c r="B478" s="26"/>
      <c r="C478" s="20"/>
      <c r="D478" s="20"/>
      <c r="E478" s="20"/>
      <c r="F478" s="291"/>
      <c r="G478" s="292"/>
      <c r="H478" s="292"/>
      <c r="I478" s="292"/>
      <c r="J478" s="292"/>
      <c r="K478" s="292"/>
      <c r="L478" s="292"/>
      <c r="M478" s="292"/>
      <c r="N478" s="292"/>
      <c r="O478" s="292"/>
      <c r="P478" s="292"/>
      <c r="Q478" s="292"/>
      <c r="R478" s="292"/>
      <c r="S478" s="292"/>
      <c r="T478" s="292"/>
      <c r="U478" s="292"/>
      <c r="V478" s="292"/>
      <c r="W478" s="292"/>
      <c r="X478" s="292"/>
      <c r="Y478" s="292"/>
      <c r="Z478" s="292"/>
      <c r="AA478" s="292"/>
      <c r="AB478" s="292"/>
      <c r="AC478" s="292"/>
      <c r="AD478" s="292"/>
      <c r="AE478" s="292"/>
      <c r="AF478" s="292"/>
      <c r="AG478" s="292"/>
      <c r="AH478" s="292"/>
      <c r="AI478" s="292"/>
      <c r="AJ478" s="292"/>
      <c r="AK478" s="292"/>
      <c r="AL478" s="292"/>
      <c r="AM478" s="292"/>
      <c r="AN478" s="292"/>
      <c r="AO478" s="292"/>
      <c r="AP478" s="292"/>
      <c r="AQ478" s="292"/>
      <c r="AR478" s="292"/>
      <c r="AS478" s="292"/>
      <c r="AT478" s="292"/>
      <c r="AU478" s="292"/>
      <c r="AV478" s="292"/>
      <c r="AW478" s="292"/>
      <c r="AX478" s="292"/>
      <c r="AY478" s="292"/>
      <c r="AZ478" s="292"/>
      <c r="BA478" s="292"/>
      <c r="BB478" s="292"/>
      <c r="BC478" s="292"/>
      <c r="BD478" s="292"/>
      <c r="BE478" s="292"/>
      <c r="BF478" s="292"/>
      <c r="BG478" s="292"/>
      <c r="BH478" s="292"/>
      <c r="BI478" s="292"/>
      <c r="BJ478" s="18"/>
      <c r="BK478" s="18"/>
    </row>
    <row r="479" spans="1:256" s="6" customFormat="1">
      <c r="A479" s="20"/>
      <c r="B479" s="18" t="s">
        <v>16</v>
      </c>
      <c r="C479" s="20"/>
      <c r="D479" s="20"/>
      <c r="E479" s="20"/>
      <c r="F479" s="291"/>
      <c r="G479" s="162">
        <f>G492+G505+G518+G531+G544+G557+G570+G583+G596+G609+G622+G635+G648+G661+G674+G687+G700+G713+G726+G739+G752+G765+G778+G791+G804+G817+G830+G843+G856+G869</f>
        <v>50.982840115791106</v>
      </c>
      <c r="H479" s="162">
        <f t="shared" ref="H479:BI479" si="108">H492+H505+H518+H531+H544+H557+H570+H583+H596+H609+H622+H635+H648+H661+H674+H687+H700+H713+H726+H739+H752+H765+H778+H791+H804+H817+H830+H843+H856+H869</f>
        <v>56.455969160942566</v>
      </c>
      <c r="I479" s="162">
        <f t="shared" si="108"/>
        <v>59.834694967348561</v>
      </c>
      <c r="J479" s="162">
        <f t="shared" si="108"/>
        <v>61.089477964601379</v>
      </c>
      <c r="K479" s="162">
        <f t="shared" si="108"/>
        <v>65.257175762552976</v>
      </c>
      <c r="L479" s="162">
        <f t="shared" si="108"/>
        <v>64.583254281976224</v>
      </c>
      <c r="M479" s="162">
        <f t="shared" si="108"/>
        <v>63.143600602612558</v>
      </c>
      <c r="N479" s="162">
        <f t="shared" si="108"/>
        <v>61.900365366862921</v>
      </c>
      <c r="O479" s="162">
        <f t="shared" si="108"/>
        <v>59.41582042830899</v>
      </c>
      <c r="P479" s="162">
        <f t="shared" si="108"/>
        <v>57.463722793295673</v>
      </c>
      <c r="Q479" s="162">
        <f t="shared" si="108"/>
        <v>56.797407204633281</v>
      </c>
      <c r="R479" s="162">
        <f t="shared" si="108"/>
        <v>56.331200605946613</v>
      </c>
      <c r="S479" s="162">
        <f t="shared" si="108"/>
        <v>55.240142241444723</v>
      </c>
      <c r="T479" s="162">
        <f t="shared" si="108"/>
        <v>54.241846078864029</v>
      </c>
      <c r="U479" s="162">
        <f t="shared" si="108"/>
        <v>51.036047527787147</v>
      </c>
      <c r="V479" s="162">
        <f t="shared" si="108"/>
        <v>50.708435518815023</v>
      </c>
      <c r="W479" s="162">
        <f t="shared" si="108"/>
        <v>49.988955119752234</v>
      </c>
      <c r="X479" s="162">
        <f t="shared" si="108"/>
        <v>49.049788699976055</v>
      </c>
      <c r="Y479" s="162">
        <f t="shared" si="108"/>
        <v>48.483555876082917</v>
      </c>
      <c r="Z479" s="162">
        <f t="shared" si="108"/>
        <v>47.960148552077129</v>
      </c>
      <c r="AA479" s="162">
        <f t="shared" si="108"/>
        <v>47.557319042096211</v>
      </c>
      <c r="AB479" s="162">
        <f t="shared" si="108"/>
        <v>47.493658493612564</v>
      </c>
      <c r="AC479" s="162">
        <f t="shared" si="108"/>
        <v>47.447114946987291</v>
      </c>
      <c r="AD479" s="162">
        <f t="shared" si="108"/>
        <v>47.392757780413497</v>
      </c>
      <c r="AE479" s="162">
        <f t="shared" si="108"/>
        <v>47.324790770881528</v>
      </c>
      <c r="AF479" s="162">
        <f t="shared" si="108"/>
        <v>47.259886434034414</v>
      </c>
      <c r="AG479" s="162">
        <f t="shared" si="108"/>
        <v>47.259886434034414</v>
      </c>
      <c r="AH479" s="162">
        <f t="shared" si="108"/>
        <v>47.259886434034414</v>
      </c>
      <c r="AI479" s="162">
        <f t="shared" si="108"/>
        <v>47.259886434034414</v>
      </c>
      <c r="AJ479" s="162">
        <f t="shared" si="108"/>
        <v>47.259886434034414</v>
      </c>
      <c r="AK479" s="162">
        <f t="shared" si="108"/>
        <v>42.096708697495302</v>
      </c>
      <c r="AL479" s="162">
        <f t="shared" si="108"/>
        <v>38.979790629736335</v>
      </c>
      <c r="AM479" s="162">
        <f t="shared" si="108"/>
        <v>37.937475845945869</v>
      </c>
      <c r="AN479" s="162">
        <f t="shared" si="108"/>
        <v>34.19202809738772</v>
      </c>
      <c r="AO479" s="162">
        <f t="shared" si="108"/>
        <v>25.69127245518472</v>
      </c>
      <c r="AP479" s="162">
        <f t="shared" si="108"/>
        <v>25.515549368186161</v>
      </c>
      <c r="AQ479" s="162">
        <f t="shared" si="108"/>
        <v>25.515549368186161</v>
      </c>
      <c r="AR479" s="162">
        <f t="shared" si="108"/>
        <v>25.487975876132193</v>
      </c>
      <c r="AS479" s="162">
        <f t="shared" si="108"/>
        <v>18.944529951177618</v>
      </c>
      <c r="AT479" s="162">
        <f t="shared" si="108"/>
        <v>11.648031699401464</v>
      </c>
      <c r="AU479" s="162">
        <f t="shared" si="108"/>
        <v>11.210785373757171</v>
      </c>
      <c r="AV479" s="162">
        <f t="shared" si="108"/>
        <v>9.554835734294425</v>
      </c>
      <c r="AW479" s="162">
        <f t="shared" si="108"/>
        <v>7.4618987197827087</v>
      </c>
      <c r="AX479" s="162">
        <f t="shared" si="108"/>
        <v>6.2722307580057262</v>
      </c>
      <c r="AY479" s="162">
        <f t="shared" si="108"/>
        <v>4.9713244223340087</v>
      </c>
      <c r="AZ479" s="162">
        <f t="shared" si="108"/>
        <v>4.2884965939845818</v>
      </c>
      <c r="BA479" s="162">
        <f t="shared" si="108"/>
        <v>4.1088889657742822</v>
      </c>
      <c r="BB479" s="162">
        <f t="shared" si="108"/>
        <v>3.9212237788557571</v>
      </c>
      <c r="BC479" s="162">
        <f t="shared" si="108"/>
        <v>2.8610234334575031</v>
      </c>
      <c r="BD479" s="162">
        <f t="shared" si="108"/>
        <v>2.0452927997127901</v>
      </c>
      <c r="BE479" s="162">
        <f t="shared" si="108"/>
        <v>1.4359379748313703</v>
      </c>
      <c r="BF479" s="162">
        <f t="shared" si="108"/>
        <v>0.82660601994268101</v>
      </c>
      <c r="BG479" s="162">
        <f t="shared" si="108"/>
        <v>0.10757552755671949</v>
      </c>
      <c r="BH479" s="162">
        <f t="shared" si="108"/>
        <v>0</v>
      </c>
      <c r="BI479" s="162">
        <f t="shared" si="108"/>
        <v>0</v>
      </c>
    </row>
    <row r="480" spans="1:256" s="6" customFormat="1" hidden="1" outlineLevel="2">
      <c r="A480" s="18"/>
      <c r="B480" s="43" t="str">
        <f>C492</f>
        <v>Transmission &amp; Zone land &amp; easements</v>
      </c>
      <c r="C480" s="44"/>
      <c r="D480" s="45" t="s">
        <v>72</v>
      </c>
      <c r="E480" s="44"/>
      <c r="F480" s="46"/>
      <c r="G480" s="163" t="str">
        <f>IF(G$3&gt;A1taxremlife,A1taxvalue-SUM($F480:F480),IF(A1taxremlife="N/A","n/a",A1taxvalue/A1taxremlife))</f>
        <v>n/a</v>
      </c>
      <c r="H480" s="163" t="str">
        <f>IF(H$3&gt;A1taxremlife,A1taxvalue-SUM($F480:G480),IF(A1taxremlife="N/A","n/a",A1taxvalue/A1taxremlife))</f>
        <v>n/a</v>
      </c>
      <c r="I480" s="163" t="str">
        <f>IF(I$3&gt;A1taxremlife,A1taxvalue-SUM($F480:H480),IF(A1taxremlife="N/A","n/a",A1taxvalue/A1taxremlife))</f>
        <v>n/a</v>
      </c>
      <c r="J480" s="163" t="str">
        <f>IF(J$3&gt;A1taxremlife,A1taxvalue-SUM($F480:I480),IF(A1taxremlife="N/A","n/a",A1taxvalue/A1taxremlife))</f>
        <v>n/a</v>
      </c>
      <c r="K480" s="163" t="str">
        <f>IF(K$3&gt;A1taxremlife,A1taxvalue-SUM($F480:J480),IF(A1taxremlife="N/A","n/a",A1taxvalue/A1taxremlife))</f>
        <v>n/a</v>
      </c>
      <c r="L480" s="163" t="str">
        <f>IF(L$3&gt;A1taxremlife,A1taxvalue-SUM($F480:K480),IF(A1taxremlife="N/A","n/a",A1taxvalue/A1taxremlife))</f>
        <v>n/a</v>
      </c>
      <c r="M480" s="163" t="str">
        <f>IF(M$3&gt;A1taxremlife,A1taxvalue-SUM($F480:L480),IF(A1taxremlife="N/A","n/a",A1taxvalue/A1taxremlife))</f>
        <v>n/a</v>
      </c>
      <c r="N480" s="163" t="str">
        <f>IF(N$3&gt;A1taxremlife,A1taxvalue-SUM($F480:M480),IF(A1taxremlife="N/A","n/a",A1taxvalue/A1taxremlife))</f>
        <v>n/a</v>
      </c>
      <c r="O480" s="163" t="str">
        <f>IF(O$3&gt;A1taxremlife,A1taxvalue-SUM($F480:N480),IF(A1taxremlife="N/A","n/a",A1taxvalue/A1taxremlife))</f>
        <v>n/a</v>
      </c>
      <c r="P480" s="163" t="str">
        <f>IF(P$3&gt;A1taxremlife,A1taxvalue-SUM($F480:O480),IF(A1taxremlife="N/A","n/a",A1taxvalue/A1taxremlife))</f>
        <v>n/a</v>
      </c>
      <c r="Q480" s="163" t="str">
        <f>IF(Q$3&gt;A1taxremlife,A1taxvalue-SUM($F480:P480),IF(A1taxremlife="N/A","n/a",A1taxvalue/A1taxremlife))</f>
        <v>n/a</v>
      </c>
      <c r="R480" s="163" t="str">
        <f>IF(R$3&gt;A1taxremlife,A1taxvalue-SUM($F480:Q480),IF(A1taxremlife="N/A","n/a",A1taxvalue/A1taxremlife))</f>
        <v>n/a</v>
      </c>
      <c r="S480" s="163" t="str">
        <f>IF(S$3&gt;A1taxremlife,A1taxvalue-SUM($F480:R480),IF(A1taxremlife="N/A","n/a",A1taxvalue/A1taxremlife))</f>
        <v>n/a</v>
      </c>
      <c r="T480" s="163" t="str">
        <f>IF(T$3&gt;A1taxremlife,A1taxvalue-SUM($F480:S480),IF(A1taxremlife="N/A","n/a",A1taxvalue/A1taxremlife))</f>
        <v>n/a</v>
      </c>
      <c r="U480" s="163" t="str">
        <f>IF(U$3&gt;A1taxremlife,A1taxvalue-SUM($F480:T480),IF(A1taxremlife="N/A","n/a",A1taxvalue/A1taxremlife))</f>
        <v>n/a</v>
      </c>
      <c r="V480" s="163" t="str">
        <f>IF(V$3&gt;A1taxremlife,A1taxvalue-SUM($F480:U480),IF(A1taxremlife="N/A","n/a",A1taxvalue/A1taxremlife))</f>
        <v>n/a</v>
      </c>
      <c r="W480" s="163" t="str">
        <f>IF(W$3&gt;A1taxremlife,A1taxvalue-SUM($F480:V480),IF(A1taxremlife="N/A","n/a",A1taxvalue/A1taxremlife))</f>
        <v>n/a</v>
      </c>
      <c r="X480" s="163" t="str">
        <f>IF(X$3&gt;A1taxremlife,A1taxvalue-SUM($F480:W480),IF(A1taxremlife="N/A","n/a",A1taxvalue/A1taxremlife))</f>
        <v>n/a</v>
      </c>
      <c r="Y480" s="163" t="str">
        <f>IF(Y$3&gt;A1taxremlife,A1taxvalue-SUM($F480:X480),IF(A1taxremlife="N/A","n/a",A1taxvalue/A1taxremlife))</f>
        <v>n/a</v>
      </c>
      <c r="Z480" s="163" t="str">
        <f>IF(Z$3&gt;A1taxremlife,A1taxvalue-SUM($F480:Y480),IF(A1taxremlife="N/A","n/a",A1taxvalue/A1taxremlife))</f>
        <v>n/a</v>
      </c>
      <c r="AA480" s="163" t="str">
        <f>IF(AA$3&gt;A1taxremlife,A1taxvalue-SUM($F480:Z480),IF(A1taxremlife="N/A","n/a",A1taxvalue/A1taxremlife))</f>
        <v>n/a</v>
      </c>
      <c r="AB480" s="163" t="str">
        <f>IF(AB$3&gt;A1taxremlife,A1taxvalue-SUM($F480:AA480),IF(A1taxremlife="N/A","n/a",A1taxvalue/A1taxremlife))</f>
        <v>n/a</v>
      </c>
      <c r="AC480" s="163" t="str">
        <f>IF(AC$3&gt;A1taxremlife,A1taxvalue-SUM($F480:AB480),IF(A1taxremlife="N/A","n/a",A1taxvalue/A1taxremlife))</f>
        <v>n/a</v>
      </c>
      <c r="AD480" s="163" t="str">
        <f>IF(AD$3&gt;A1taxremlife,A1taxvalue-SUM($F480:AC480),IF(A1taxremlife="N/A","n/a",A1taxvalue/A1taxremlife))</f>
        <v>n/a</v>
      </c>
      <c r="AE480" s="163" t="str">
        <f>IF(AE$3&gt;A1taxremlife,A1taxvalue-SUM($F480:AD480),IF(A1taxremlife="N/A","n/a",A1taxvalue/A1taxremlife))</f>
        <v>n/a</v>
      </c>
      <c r="AF480" s="163" t="str">
        <f>IF(AF$3&gt;A1taxremlife,A1taxvalue-SUM($F480:AE480),IF(A1taxremlife="N/A","n/a",A1taxvalue/A1taxremlife))</f>
        <v>n/a</v>
      </c>
      <c r="AG480" s="163" t="str">
        <f>IF(AG$3&gt;A1taxremlife,A1taxvalue-SUM($F480:AF480),IF(A1taxremlife="N/A","n/a",A1taxvalue/A1taxremlife))</f>
        <v>n/a</v>
      </c>
      <c r="AH480" s="163" t="str">
        <f>IF(AH$3&gt;A1taxremlife,A1taxvalue-SUM($F480:AG480),IF(A1taxremlife="N/A","n/a",A1taxvalue/A1taxremlife))</f>
        <v>n/a</v>
      </c>
      <c r="AI480" s="163" t="str">
        <f>IF(AI$3&gt;A1taxremlife,A1taxvalue-SUM($F480:AH480),IF(A1taxremlife="N/A","n/a",A1taxvalue/A1taxremlife))</f>
        <v>n/a</v>
      </c>
      <c r="AJ480" s="163" t="str">
        <f>IF(AJ$3&gt;A1taxremlife,A1taxvalue-SUM($F480:AI480),IF(A1taxremlife="N/A","n/a",A1taxvalue/A1taxremlife))</f>
        <v>n/a</v>
      </c>
      <c r="AK480" s="163" t="str">
        <f>IF(AK$3&gt;A1taxremlife,A1taxvalue-SUM($F480:AJ480),IF(A1taxremlife="N/A","n/a",A1taxvalue/A1taxremlife))</f>
        <v>n/a</v>
      </c>
      <c r="AL480" s="163" t="str">
        <f>IF(AL$3&gt;A1taxremlife,A1taxvalue-SUM($F480:AK480),IF(A1taxremlife="N/A","n/a",A1taxvalue/A1taxremlife))</f>
        <v>n/a</v>
      </c>
      <c r="AM480" s="163" t="str">
        <f>IF(AM$3&gt;A1taxremlife,A1taxvalue-SUM($F480:AL480),IF(A1taxremlife="N/A","n/a",A1taxvalue/A1taxremlife))</f>
        <v>n/a</v>
      </c>
      <c r="AN480" s="163" t="str">
        <f>IF(AN$3&gt;A1taxremlife,A1taxvalue-SUM($F480:AM480),IF(A1taxremlife="N/A","n/a",A1taxvalue/A1taxremlife))</f>
        <v>n/a</v>
      </c>
      <c r="AO480" s="163" t="str">
        <f>IF(AO$3&gt;A1taxremlife,A1taxvalue-SUM($F480:AN480),IF(A1taxremlife="N/A","n/a",A1taxvalue/A1taxremlife))</f>
        <v>n/a</v>
      </c>
      <c r="AP480" s="163" t="str">
        <f>IF(AP$3&gt;A1taxremlife,A1taxvalue-SUM($F480:AO480),IF(A1taxremlife="N/A","n/a",A1taxvalue/A1taxremlife))</f>
        <v>n/a</v>
      </c>
      <c r="AQ480" s="163" t="str">
        <f>IF(AQ$3&gt;A1taxremlife,A1taxvalue-SUM($F480:AP480),IF(A1taxremlife="N/A","n/a",A1taxvalue/A1taxremlife))</f>
        <v>n/a</v>
      </c>
      <c r="AR480" s="163" t="str">
        <f>IF(AR$3&gt;A1taxremlife,A1taxvalue-SUM($F480:AQ480),IF(A1taxremlife="N/A","n/a",A1taxvalue/A1taxremlife))</f>
        <v>n/a</v>
      </c>
      <c r="AS480" s="163" t="str">
        <f>IF(AS$3&gt;A1taxremlife,A1taxvalue-SUM($F480:AR480),IF(A1taxremlife="N/A","n/a",A1taxvalue/A1taxremlife))</f>
        <v>n/a</v>
      </c>
      <c r="AT480" s="163" t="str">
        <f>IF(AT$3&gt;A1taxremlife,A1taxvalue-SUM($F480:AS480),IF(A1taxremlife="N/A","n/a",A1taxvalue/A1taxremlife))</f>
        <v>n/a</v>
      </c>
      <c r="AU480" s="163" t="str">
        <f>IF(AU$3&gt;A1taxremlife,A1taxvalue-SUM($F480:AT480),IF(A1taxremlife="N/A","n/a",A1taxvalue/A1taxremlife))</f>
        <v>n/a</v>
      </c>
      <c r="AV480" s="163" t="str">
        <f>IF(AV$3&gt;A1taxremlife,A1taxvalue-SUM($F480:AU480),IF(A1taxremlife="N/A","n/a",A1taxvalue/A1taxremlife))</f>
        <v>n/a</v>
      </c>
      <c r="AW480" s="163" t="str">
        <f>IF(AW$3&gt;A1taxremlife,A1taxvalue-SUM($F480:AV480),IF(A1taxremlife="N/A","n/a",A1taxvalue/A1taxremlife))</f>
        <v>n/a</v>
      </c>
      <c r="AX480" s="163" t="str">
        <f>IF(AX$3&gt;A1taxremlife,A1taxvalue-SUM($F480:AW480),IF(A1taxremlife="N/A","n/a",A1taxvalue/A1taxremlife))</f>
        <v>n/a</v>
      </c>
      <c r="AY480" s="163" t="str">
        <f>IF(AY$3&gt;A1taxremlife,A1taxvalue-SUM($F480:AX480),IF(A1taxremlife="N/A","n/a",A1taxvalue/A1taxremlife))</f>
        <v>n/a</v>
      </c>
      <c r="AZ480" s="163" t="str">
        <f>IF(AZ$3&gt;A1taxremlife,A1taxvalue-SUM($F480:AY480),IF(A1taxremlife="N/A","n/a",A1taxvalue/A1taxremlife))</f>
        <v>n/a</v>
      </c>
      <c r="BA480" s="163" t="str">
        <f>IF(BA$3&gt;A1taxremlife,A1taxvalue-SUM($F480:AZ480),IF(A1taxremlife="N/A","n/a",A1taxvalue/A1taxremlife))</f>
        <v>n/a</v>
      </c>
      <c r="BB480" s="163" t="str">
        <f>IF(BB$3&gt;A1taxremlife,A1taxvalue-SUM($F480:BA480),IF(A1taxremlife="N/A","n/a",A1taxvalue/A1taxremlife))</f>
        <v>n/a</v>
      </c>
      <c r="BC480" s="163" t="str">
        <f>IF(BC$3&gt;A1taxremlife,A1taxvalue-SUM($F480:BB480),IF(A1taxremlife="N/A","n/a",A1taxvalue/A1taxremlife))</f>
        <v>n/a</v>
      </c>
      <c r="BD480" s="163" t="str">
        <f>IF(BD$3&gt;A1taxremlife,A1taxvalue-SUM($F480:BC480),IF(A1taxremlife="N/A","n/a",A1taxvalue/A1taxremlife))</f>
        <v>n/a</v>
      </c>
      <c r="BE480" s="163" t="str">
        <f>IF(BE$3&gt;A1taxremlife,A1taxvalue-SUM($F480:BD480),IF(A1taxremlife="N/A","n/a",A1taxvalue/A1taxremlife))</f>
        <v>n/a</v>
      </c>
      <c r="BF480" s="163" t="str">
        <f>IF(BF$3&gt;A1taxremlife,A1taxvalue-SUM($F480:BE480),IF(A1taxremlife="N/A","n/a",A1taxvalue/A1taxremlife))</f>
        <v>n/a</v>
      </c>
      <c r="BG480" s="163" t="str">
        <f>IF(BG$3&gt;A1taxremlife,A1taxvalue-SUM($F480:BF480),IF(A1taxremlife="N/A","n/a",A1taxvalue/A1taxremlife))</f>
        <v>n/a</v>
      </c>
      <c r="BH480" s="163" t="str">
        <f>IF(BH$3&gt;A1taxremlife,A1taxvalue-SUM($F480:BG480),IF(A1taxremlife="N/A","n/a",A1taxvalue/A1taxremlife))</f>
        <v>n/a</v>
      </c>
      <c r="BI480" s="163" t="str">
        <f>IF(BI$3&gt;A1taxremlife,A1taxvalue-SUM($F480:BH480),IF(A1taxremlife="N/A","n/a",A1taxvalue/A1taxremlife))</f>
        <v>n/a</v>
      </c>
      <c r="BJ480" s="18"/>
      <c r="BK480" s="18"/>
    </row>
    <row r="481" spans="1:63" s="6" customFormat="1" hidden="1" outlineLevel="2">
      <c r="A481" s="18"/>
      <c r="B481" s="36"/>
      <c r="C481" s="35"/>
      <c r="D481" s="479" t="s">
        <v>71</v>
      </c>
      <c r="E481" s="283">
        <v>0</v>
      </c>
      <c r="F481" s="38"/>
      <c r="G481" s="164"/>
      <c r="H481" s="164"/>
      <c r="I481" s="164"/>
      <c r="J481" s="164"/>
      <c r="K481" s="164"/>
      <c r="L481" s="164"/>
      <c r="M481" s="164"/>
      <c r="N481" s="164"/>
      <c r="O481" s="164"/>
      <c r="P481" s="164"/>
      <c r="Q481" s="164"/>
      <c r="R481" s="164"/>
      <c r="S481" s="164"/>
      <c r="T481" s="164"/>
      <c r="U481" s="164"/>
      <c r="V481" s="164"/>
      <c r="W481" s="164"/>
      <c r="X481" s="164"/>
      <c r="Y481" s="164"/>
      <c r="Z481" s="164"/>
      <c r="AA481" s="164"/>
      <c r="AB481" s="164"/>
      <c r="AC481" s="164"/>
      <c r="AD481" s="164"/>
      <c r="AE481" s="164"/>
      <c r="AF481" s="164"/>
      <c r="AG481" s="164"/>
      <c r="AH481" s="164"/>
      <c r="AI481" s="164"/>
      <c r="AJ481" s="164"/>
      <c r="AK481" s="164"/>
      <c r="AL481" s="164"/>
      <c r="AM481" s="164"/>
      <c r="AN481" s="164"/>
      <c r="AO481" s="164"/>
      <c r="AP481" s="164"/>
      <c r="AQ481" s="164"/>
      <c r="AR481" s="164"/>
      <c r="AS481" s="164"/>
      <c r="AT481" s="164"/>
      <c r="AU481" s="164"/>
      <c r="AV481" s="164"/>
      <c r="AW481" s="164"/>
      <c r="AX481" s="164"/>
      <c r="AY481" s="164"/>
      <c r="AZ481" s="164"/>
      <c r="BA481" s="164"/>
      <c r="BB481" s="164"/>
      <c r="BC481" s="164"/>
      <c r="BD481" s="164"/>
      <c r="BE481" s="164"/>
      <c r="BF481" s="164"/>
      <c r="BG481" s="164"/>
      <c r="BH481" s="164"/>
      <c r="BI481" s="164"/>
      <c r="BJ481" s="18"/>
      <c r="BK481" s="18"/>
    </row>
    <row r="482" spans="1:63" s="6" customFormat="1" hidden="1" outlineLevel="2">
      <c r="A482" s="18"/>
      <c r="B482" s="36"/>
      <c r="C482" s="35"/>
      <c r="D482" s="479"/>
      <c r="E482" s="283">
        <v>1</v>
      </c>
      <c r="F482" s="38"/>
      <c r="G482" s="305"/>
      <c r="H482" s="164" t="str">
        <f>IF(A1taxstdlife="n/a","n/a",IF(H$3&gt;(A1taxstdlife+$E482),((Input!$G$143+Input!$G$109)*$G$7)-SUM($G482:G482),((Input!$G$143+Input!$G$109)*$G$7)/A1taxstdlife))</f>
        <v>n/a</v>
      </c>
      <c r="I482" s="164" t="str">
        <f>IF(A1taxstdlife="n/a","n/a",IF(I$3&gt;(A1taxstdlife+$E482),((Input!$G$143+Input!$G$109)*$G$7)-SUM($G482:H482),((Input!$G$143+Input!$G$109)*$G$7)/A1taxstdlife))</f>
        <v>n/a</v>
      </c>
      <c r="J482" s="164" t="str">
        <f>IF(A1taxstdlife="n/a","n/a",IF(J$3&gt;(A1taxstdlife+$E482),((Input!$G$143+Input!$G$109)*$G$7)-SUM($G482:I482),((Input!$G$143+Input!$G$109)*$G$7)/A1taxstdlife))</f>
        <v>n/a</v>
      </c>
      <c r="K482" s="164" t="str">
        <f>IF(A1taxstdlife="n/a","n/a",IF(K$3&gt;(A1taxstdlife+$E482),((Input!$G$143+Input!$G$109)*$G$7)-SUM($G482:J482),((Input!$G$143+Input!$G$109)*$G$7)/A1taxstdlife))</f>
        <v>n/a</v>
      </c>
      <c r="L482" s="164" t="str">
        <f>IF(A1taxstdlife="n/a","n/a",IF(L$3&gt;(A1taxstdlife+$E482),((Input!$G$143+Input!$G$109)*$G$7)-SUM($G482:K482),((Input!$G$143+Input!$G$109)*$G$7)/A1taxstdlife))</f>
        <v>n/a</v>
      </c>
      <c r="M482" s="164" t="str">
        <f>IF(A1taxstdlife="n/a","n/a",IF(M$3&gt;(A1taxstdlife+$E482),((Input!$G$143+Input!$G$109)*$G$7)-SUM($G482:L482),((Input!$G$143+Input!$G$109)*$G$7)/A1taxstdlife))</f>
        <v>n/a</v>
      </c>
      <c r="N482" s="164" t="str">
        <f>IF(A1taxstdlife="n/a","n/a",IF(N$3&gt;(A1taxstdlife+$E482),((Input!$G$143+Input!$G$109)*$G$7)-SUM($G482:M482),((Input!$G$143+Input!$G$109)*$G$7)/A1taxstdlife))</f>
        <v>n/a</v>
      </c>
      <c r="O482" s="164" t="str">
        <f>IF(A1taxstdlife="n/a","n/a",IF(O$3&gt;(A1taxstdlife+$E482),((Input!$G$143+Input!$G$109)*$G$7)-SUM($G482:N482),((Input!$G$143+Input!$G$109)*$G$7)/A1taxstdlife))</f>
        <v>n/a</v>
      </c>
      <c r="P482" s="164" t="str">
        <f>IF(A1taxstdlife="n/a","n/a",IF(P$3&gt;(A1taxstdlife+$E482),((Input!$G$143+Input!$G$109)*$G$7)-SUM($G482:O482),((Input!$G$143+Input!$G$109)*$G$7)/A1taxstdlife))</f>
        <v>n/a</v>
      </c>
      <c r="Q482" s="164" t="str">
        <f>IF(A1taxstdlife="n/a","n/a",IF(Q$3&gt;(A1taxstdlife+$E482),((Input!$G$143+Input!$G$109)*$G$7)-SUM($G482:P482),((Input!$G$143+Input!$G$109)*$G$7)/A1taxstdlife))</f>
        <v>n/a</v>
      </c>
      <c r="R482" s="164" t="str">
        <f>IF(A1taxstdlife="n/a","n/a",IF(R$3&gt;(A1taxstdlife+$E482),((Input!$G$143+Input!$G$109)*$G$7)-SUM($G482:Q482),((Input!$G$143+Input!$G$109)*$G$7)/A1taxstdlife))</f>
        <v>n/a</v>
      </c>
      <c r="S482" s="164" t="str">
        <f>IF(A1taxstdlife="n/a","n/a",IF(S$3&gt;(A1taxstdlife+$E482),((Input!$G$143+Input!$G$109)*$G$7)-SUM($G482:R482),((Input!$G$143+Input!$G$109)*$G$7)/A1taxstdlife))</f>
        <v>n/a</v>
      </c>
      <c r="T482" s="164" t="str">
        <f>IF(A1taxstdlife="n/a","n/a",IF(T$3&gt;(A1taxstdlife+$E482),((Input!$G$143+Input!$G$109)*$G$7)-SUM($G482:S482),((Input!$G$143+Input!$G$109)*$G$7)/A1taxstdlife))</f>
        <v>n/a</v>
      </c>
      <c r="U482" s="164" t="str">
        <f>IF(A1taxstdlife="n/a","n/a",IF(U$3&gt;(A1taxstdlife+$E482),((Input!$G$143+Input!$G$109)*$G$7)-SUM($G482:T482),((Input!$G$143+Input!$G$109)*$G$7)/A1taxstdlife))</f>
        <v>n/a</v>
      </c>
      <c r="V482" s="164" t="str">
        <f>IF(A1taxstdlife="n/a","n/a",IF(V$3&gt;(A1taxstdlife+$E482),((Input!$G$143+Input!$G$109)*$G$7)-SUM($G482:U482),((Input!$G$143+Input!$G$109)*$G$7)/A1taxstdlife))</f>
        <v>n/a</v>
      </c>
      <c r="W482" s="164" t="str">
        <f>IF(A1taxstdlife="n/a","n/a",IF(W$3&gt;(A1taxstdlife+$E482),((Input!$G$143+Input!$G$109)*$G$7)-SUM($G482:V482),((Input!$G$143+Input!$G$109)*$G$7)/A1taxstdlife))</f>
        <v>n/a</v>
      </c>
      <c r="X482" s="164" t="str">
        <f>IF(A1taxstdlife="n/a","n/a",IF(X$3&gt;(A1taxstdlife+$E482),((Input!$G$143+Input!$G$109)*$G$7)-SUM($G482:W482),((Input!$G$143+Input!$G$109)*$G$7)/A1taxstdlife))</f>
        <v>n/a</v>
      </c>
      <c r="Y482" s="164" t="str">
        <f>IF(A1taxstdlife="n/a","n/a",IF(Y$3&gt;(A1taxstdlife+$E482),((Input!$G$143+Input!$G$109)*$G$7)-SUM($G482:X482),((Input!$G$143+Input!$G$109)*$G$7)/A1taxstdlife))</f>
        <v>n/a</v>
      </c>
      <c r="Z482" s="164" t="str">
        <f>IF(A1taxstdlife="n/a","n/a",IF(Z$3&gt;(A1taxstdlife+$E482),((Input!$G$143+Input!$G$109)*$G$7)-SUM($G482:Y482),((Input!$G$143+Input!$G$109)*$G$7)/A1taxstdlife))</f>
        <v>n/a</v>
      </c>
      <c r="AA482" s="164" t="str">
        <f>IF(A1taxstdlife="n/a","n/a",IF(AA$3&gt;(A1taxstdlife+$E482),((Input!$G$143+Input!$G$109)*$G$7)-SUM($G482:Z482),((Input!$G$143+Input!$G$109)*$G$7)/A1taxstdlife))</f>
        <v>n/a</v>
      </c>
      <c r="AB482" s="164" t="str">
        <f>IF(A1taxstdlife="n/a","n/a",IF(AB$3&gt;(A1taxstdlife+$E482),((Input!$G$143+Input!$G$109)*$G$7)-SUM($G482:AA482),((Input!$G$143+Input!$G$109)*$G$7)/A1taxstdlife))</f>
        <v>n/a</v>
      </c>
      <c r="AC482" s="164" t="str">
        <f>IF(A1taxstdlife="n/a","n/a",IF(AC$3&gt;(A1taxstdlife+$E482),((Input!$G$143+Input!$G$109)*$G$7)-SUM($G482:AB482),((Input!$G$143+Input!$G$109)*$G$7)/A1taxstdlife))</f>
        <v>n/a</v>
      </c>
      <c r="AD482" s="164" t="str">
        <f>IF(A1taxstdlife="n/a","n/a",IF(AD$3&gt;(A1taxstdlife+$E482),((Input!$G$143+Input!$G$109)*$G$7)-SUM($G482:AC482),((Input!$G$143+Input!$G$109)*$G$7)/A1taxstdlife))</f>
        <v>n/a</v>
      </c>
      <c r="AE482" s="164" t="str">
        <f>IF(A1taxstdlife="n/a","n/a",IF(AE$3&gt;(A1taxstdlife+$E482),((Input!$G$143+Input!$G$109)*$G$7)-SUM($G482:AD482),((Input!$G$143+Input!$G$109)*$G$7)/A1taxstdlife))</f>
        <v>n/a</v>
      </c>
      <c r="AF482" s="164" t="str">
        <f>IF(A1taxstdlife="n/a","n/a",IF(AF$3&gt;(A1taxstdlife+$E482),((Input!$G$143+Input!$G$109)*$G$7)-SUM($G482:AE482),((Input!$G$143+Input!$G$109)*$G$7)/A1taxstdlife))</f>
        <v>n/a</v>
      </c>
      <c r="AG482" s="164" t="str">
        <f>IF(A1taxstdlife="n/a","n/a",IF(AG$3&gt;(A1taxstdlife+$E482),((Input!$G$143+Input!$G$109)*$G$7)-SUM($G482:AF482),((Input!$G$143+Input!$G$109)*$G$7)/A1taxstdlife))</f>
        <v>n/a</v>
      </c>
      <c r="AH482" s="164" t="str">
        <f>IF(A1taxstdlife="n/a","n/a",IF(AH$3&gt;(A1taxstdlife+$E482),((Input!$G$143+Input!$G$109)*$G$7)-SUM($G482:AG482),((Input!$G$143+Input!$G$109)*$G$7)/A1taxstdlife))</f>
        <v>n/a</v>
      </c>
      <c r="AI482" s="164" t="str">
        <f>IF(A1taxstdlife="n/a","n/a",IF(AI$3&gt;(A1taxstdlife+$E482),((Input!$G$143+Input!$G$109)*$G$7)-SUM($G482:AH482),((Input!$G$143+Input!$G$109)*$G$7)/A1taxstdlife))</f>
        <v>n/a</v>
      </c>
      <c r="AJ482" s="164" t="str">
        <f>IF(A1taxstdlife="n/a","n/a",IF(AJ$3&gt;(A1taxstdlife+$E482),((Input!$G$143+Input!$G$109)*$G$7)-SUM($G482:AI482),((Input!$G$143+Input!$G$109)*$G$7)/A1taxstdlife))</f>
        <v>n/a</v>
      </c>
      <c r="AK482" s="164" t="str">
        <f>IF(A1taxstdlife="n/a","n/a",IF(AK$3&gt;(A1taxstdlife+$E482),((Input!$G$143+Input!$G$109)*$G$7)-SUM($G482:AJ482),((Input!$G$143+Input!$G$109)*$G$7)/A1taxstdlife))</f>
        <v>n/a</v>
      </c>
      <c r="AL482" s="164" t="str">
        <f>IF(A1taxstdlife="n/a","n/a",IF(AL$3&gt;(A1taxstdlife+$E482),((Input!$G$143+Input!$G$109)*$G$7)-SUM($G482:AK482),((Input!$G$143+Input!$G$109)*$G$7)/A1taxstdlife))</f>
        <v>n/a</v>
      </c>
      <c r="AM482" s="164" t="str">
        <f>IF(A1taxstdlife="n/a","n/a",IF(AM$3&gt;(A1taxstdlife+$E482),((Input!$G$143+Input!$G$109)*$G$7)-SUM($G482:AL482),((Input!$G$143+Input!$G$109)*$G$7)/A1taxstdlife))</f>
        <v>n/a</v>
      </c>
      <c r="AN482" s="164" t="str">
        <f>IF(A1taxstdlife="n/a","n/a",IF(AN$3&gt;(A1taxstdlife+$E482),((Input!$G$143+Input!$G$109)*$G$7)-SUM($G482:AM482),((Input!$G$143+Input!$G$109)*$G$7)/A1taxstdlife))</f>
        <v>n/a</v>
      </c>
      <c r="AO482" s="164" t="str">
        <f>IF(A1taxstdlife="n/a","n/a",IF(AO$3&gt;(A1taxstdlife+$E482),((Input!$G$143+Input!$G$109)*$G$7)-SUM($G482:AN482),((Input!$G$143+Input!$G$109)*$G$7)/A1taxstdlife))</f>
        <v>n/a</v>
      </c>
      <c r="AP482" s="164" t="str">
        <f>IF(A1taxstdlife="n/a","n/a",IF(AP$3&gt;(A1taxstdlife+$E482),((Input!$G$143+Input!$G$109)*$G$7)-SUM($G482:AO482),((Input!$G$143+Input!$G$109)*$G$7)/A1taxstdlife))</f>
        <v>n/a</v>
      </c>
      <c r="AQ482" s="164" t="str">
        <f>IF(A1taxstdlife="n/a","n/a",IF(AQ$3&gt;(A1taxstdlife+$E482),((Input!$G$143+Input!$G$109)*$G$7)-SUM($G482:AP482),((Input!$G$143+Input!$G$109)*$G$7)/A1taxstdlife))</f>
        <v>n/a</v>
      </c>
      <c r="AR482" s="164" t="str">
        <f>IF(A1taxstdlife="n/a","n/a",IF(AR$3&gt;(A1taxstdlife+$E482),((Input!$G$143+Input!$G$109)*$G$7)-SUM($G482:AQ482),((Input!$G$143+Input!$G$109)*$G$7)/A1taxstdlife))</f>
        <v>n/a</v>
      </c>
      <c r="AS482" s="164" t="str">
        <f>IF(A1taxstdlife="n/a","n/a",IF(AS$3&gt;(A1taxstdlife+$E482),((Input!$G$143+Input!$G$109)*$G$7)-SUM($G482:AR482),((Input!$G$143+Input!$G$109)*$G$7)/A1taxstdlife))</f>
        <v>n/a</v>
      </c>
      <c r="AT482" s="164" t="str">
        <f>IF(A1taxstdlife="n/a","n/a",IF(AT$3&gt;(A1taxstdlife+$E482),((Input!$G$143+Input!$G$109)*$G$7)-SUM($G482:AS482),((Input!$G$143+Input!$G$109)*$G$7)/A1taxstdlife))</f>
        <v>n/a</v>
      </c>
      <c r="AU482" s="164" t="str">
        <f>IF(A1taxstdlife="n/a","n/a",IF(AU$3&gt;(A1taxstdlife+$E482),((Input!$G$143+Input!$G$109)*$G$7)-SUM($G482:AT482),((Input!$G$143+Input!$G$109)*$G$7)/A1taxstdlife))</f>
        <v>n/a</v>
      </c>
      <c r="AV482" s="164" t="str">
        <f>IF(A1taxstdlife="n/a","n/a",IF(AV$3&gt;(A1taxstdlife+$E482),((Input!$G$143+Input!$G$109)*$G$7)-SUM($G482:AU482),((Input!$G$143+Input!$G$109)*$G$7)/A1taxstdlife))</f>
        <v>n/a</v>
      </c>
      <c r="AW482" s="164" t="str">
        <f>IF(A1taxstdlife="n/a","n/a",IF(AW$3&gt;(A1taxstdlife+$E482),((Input!$G$143+Input!$G$109)*$G$7)-SUM($G482:AV482),((Input!$G$143+Input!$G$109)*$G$7)/A1taxstdlife))</f>
        <v>n/a</v>
      </c>
      <c r="AX482" s="164" t="str">
        <f>IF(A1taxstdlife="n/a","n/a",IF(AX$3&gt;(A1taxstdlife+$E482),((Input!$G$143+Input!$G$109)*$G$7)-SUM($G482:AW482),((Input!$G$143+Input!$G$109)*$G$7)/A1taxstdlife))</f>
        <v>n/a</v>
      </c>
      <c r="AY482" s="164" t="str">
        <f>IF(A1taxstdlife="n/a","n/a",IF(AY$3&gt;(A1taxstdlife+$E482),((Input!$G$143+Input!$G$109)*$G$7)-SUM($G482:AX482),((Input!$G$143+Input!$G$109)*$G$7)/A1taxstdlife))</f>
        <v>n/a</v>
      </c>
      <c r="AZ482" s="164" t="str">
        <f>IF(A1taxstdlife="n/a","n/a",IF(AZ$3&gt;(A1taxstdlife+$E482),((Input!$G$143+Input!$G$109)*$G$7)-SUM($G482:AY482),((Input!$G$143+Input!$G$109)*$G$7)/A1taxstdlife))</f>
        <v>n/a</v>
      </c>
      <c r="BA482" s="164" t="str">
        <f>IF(A1taxstdlife="n/a","n/a",IF(BA$3&gt;(A1taxstdlife+$E482),((Input!$G$143+Input!$G$109)*$G$7)-SUM($G482:AZ482),((Input!$G$143+Input!$G$109)*$G$7)/A1taxstdlife))</f>
        <v>n/a</v>
      </c>
      <c r="BB482" s="164" t="str">
        <f>IF(A1taxstdlife="n/a","n/a",IF(BB$3&gt;(A1taxstdlife+$E482),((Input!$G$143+Input!$G$109)*$G$7)-SUM($G482:BA482),((Input!$G$143+Input!$G$109)*$G$7)/A1taxstdlife))</f>
        <v>n/a</v>
      </c>
      <c r="BC482" s="164" t="str">
        <f>IF(A1taxstdlife="n/a","n/a",IF(BC$3&gt;(A1taxstdlife+$E482),((Input!$G$143+Input!$G$109)*$G$7)-SUM($G482:BB482),((Input!$G$143+Input!$G$109)*$G$7)/A1taxstdlife))</f>
        <v>n/a</v>
      </c>
      <c r="BD482" s="164" t="str">
        <f>IF(A1taxstdlife="n/a","n/a",IF(BD$3&gt;(A1taxstdlife+$E482),((Input!$G$143+Input!$G$109)*$G$7)-SUM($G482:BC482),((Input!$G$143+Input!$G$109)*$G$7)/A1taxstdlife))</f>
        <v>n/a</v>
      </c>
      <c r="BE482" s="164" t="str">
        <f>IF(A1taxstdlife="n/a","n/a",IF(BE$3&gt;(A1taxstdlife+$E482),((Input!$G$143+Input!$G$109)*$G$7)-SUM($G482:BD482),((Input!$G$143+Input!$G$109)*$G$7)/A1taxstdlife))</f>
        <v>n/a</v>
      </c>
      <c r="BF482" s="164" t="str">
        <f>IF(A1taxstdlife="n/a","n/a",IF(BF$3&gt;(A1taxstdlife+$E482),((Input!$G$143+Input!$G$109)*$G$7)-SUM($G482:BE482),((Input!$G$143+Input!$G$109)*$G$7)/A1taxstdlife))</f>
        <v>n/a</v>
      </c>
      <c r="BG482" s="164" t="str">
        <f>IF(A1taxstdlife="n/a","n/a",IF(BG$3&gt;(A1taxstdlife+$E482),((Input!$G$143+Input!$G$109)*$G$7)-SUM($G482:BF482),((Input!$G$143+Input!$G$109)*$G$7)/A1taxstdlife))</f>
        <v>n/a</v>
      </c>
      <c r="BH482" s="164" t="str">
        <f>IF(A1taxstdlife="n/a","n/a",IF(BH$3&gt;(A1taxstdlife+$E482),((Input!$G$143+Input!$G$109)*$G$7)-SUM($G482:BG482),((Input!$G$143+Input!$G$109)*$G$7)/A1taxstdlife))</f>
        <v>n/a</v>
      </c>
      <c r="BI482" s="164" t="str">
        <f>IF(A1taxstdlife="n/a","n/a",IF(BI$3&gt;(A1taxstdlife+$E482),((Input!$G$143+Input!$G$109)*$G$7)-SUM($G482:BH482),((Input!$G$143+Input!$G$109)*$G$7)/A1taxstdlife))</f>
        <v>n/a</v>
      </c>
      <c r="BJ482" s="18"/>
      <c r="BK482" s="18"/>
    </row>
    <row r="483" spans="1:63" s="6" customFormat="1" hidden="1" outlineLevel="2">
      <c r="A483" s="18"/>
      <c r="B483" s="36"/>
      <c r="C483" s="35"/>
      <c r="D483" s="479"/>
      <c r="E483" s="283">
        <v>2</v>
      </c>
      <c r="F483" s="38"/>
      <c r="G483" s="306"/>
      <c r="H483" s="307"/>
      <c r="I483" s="164" t="str">
        <f>IF(A1taxstdlife="n/a","n/a",IF(I$3&gt;(A1taxstdlife+$E483),((Input!$H$143+Input!$H$109)*$H$7)-SUM($H483:H483),((Input!$H$143+Input!$H$109)*$H$7)/A1taxstdlife))</f>
        <v>n/a</v>
      </c>
      <c r="J483" s="164" t="str">
        <f>IF(A1taxstdlife="n/a","n/a",IF(J$3&gt;(A1taxstdlife+$E483),((Input!$H$143+Input!$H$109)*$H$7)-SUM($H483:I483),((Input!$H$143+Input!$H$109)*$H$7)/A1taxstdlife))</f>
        <v>n/a</v>
      </c>
      <c r="K483" s="164" t="str">
        <f>IF(A1taxstdlife="n/a","n/a",IF(K$3&gt;(A1taxstdlife+$E483),((Input!$H$143+Input!$H$109)*$H$7)-SUM($H483:J483),((Input!$H$143+Input!$H$109)*$H$7)/A1taxstdlife))</f>
        <v>n/a</v>
      </c>
      <c r="L483" s="164" t="str">
        <f>IF(A1taxstdlife="n/a","n/a",IF(L$3&gt;(A1taxstdlife+$E483),((Input!$H$143+Input!$H$109)*$H$7)-SUM($H483:K483),((Input!$H$143+Input!$H$109)*$H$7)/A1taxstdlife))</f>
        <v>n/a</v>
      </c>
      <c r="M483" s="164" t="str">
        <f>IF(A1taxstdlife="n/a","n/a",IF(M$3&gt;(A1taxstdlife+$E483),((Input!$H$143+Input!$H$109)*$H$7)-SUM($H483:L483),((Input!$H$143+Input!$H$109)*$H$7)/A1taxstdlife))</f>
        <v>n/a</v>
      </c>
      <c r="N483" s="164" t="str">
        <f>IF(A1taxstdlife="n/a","n/a",IF(N$3&gt;(A1taxstdlife+$E483),((Input!$H$143+Input!$H$109)*$H$7)-SUM($H483:M483),((Input!$H$143+Input!$H$109)*$H$7)/A1taxstdlife))</f>
        <v>n/a</v>
      </c>
      <c r="O483" s="164" t="str">
        <f>IF(A1taxstdlife="n/a","n/a",IF(O$3&gt;(A1taxstdlife+$E483),((Input!$H$143+Input!$H$109)*$H$7)-SUM($H483:N483),((Input!$H$143+Input!$H$109)*$H$7)/A1taxstdlife))</f>
        <v>n/a</v>
      </c>
      <c r="P483" s="164" t="str">
        <f>IF(A1taxstdlife="n/a","n/a",IF(P$3&gt;(A1taxstdlife+$E483),((Input!$H$143+Input!$H$109)*$H$7)-SUM($H483:O483),((Input!$H$143+Input!$H$109)*$H$7)/A1taxstdlife))</f>
        <v>n/a</v>
      </c>
      <c r="Q483" s="164" t="str">
        <f>IF(A1taxstdlife="n/a","n/a",IF(Q$3&gt;(A1taxstdlife+$E483),((Input!$H$143+Input!$H$109)*$H$7)-SUM($H483:P483),((Input!$H$143+Input!$H$109)*$H$7)/A1taxstdlife))</f>
        <v>n/a</v>
      </c>
      <c r="R483" s="164" t="str">
        <f>IF(A1taxstdlife="n/a","n/a",IF(R$3&gt;(A1taxstdlife+$E483),((Input!$H$143+Input!$H$109)*$H$7)-SUM($H483:Q483),((Input!$H$143+Input!$H$109)*$H$7)/A1taxstdlife))</f>
        <v>n/a</v>
      </c>
      <c r="S483" s="164" t="str">
        <f>IF(A1taxstdlife="n/a","n/a",IF(S$3&gt;(A1taxstdlife+$E483),((Input!$H$143+Input!$H$109)*$H$7)-SUM($H483:R483),((Input!$H$143+Input!$H$109)*$H$7)/A1taxstdlife))</f>
        <v>n/a</v>
      </c>
      <c r="T483" s="164" t="str">
        <f>IF(A1taxstdlife="n/a","n/a",IF(T$3&gt;(A1taxstdlife+$E483),((Input!$H$143+Input!$H$109)*$H$7)-SUM($H483:S483),((Input!$H$143+Input!$H$109)*$H$7)/A1taxstdlife))</f>
        <v>n/a</v>
      </c>
      <c r="U483" s="164" t="str">
        <f>IF(A1taxstdlife="n/a","n/a",IF(U$3&gt;(A1taxstdlife+$E483),((Input!$H$143+Input!$H$109)*$H$7)-SUM($H483:T483),((Input!$H$143+Input!$H$109)*$H$7)/A1taxstdlife))</f>
        <v>n/a</v>
      </c>
      <c r="V483" s="164" t="str">
        <f>IF(A1taxstdlife="n/a","n/a",IF(V$3&gt;(A1taxstdlife+$E483),((Input!$H$143+Input!$H$109)*$H$7)-SUM($H483:U483),((Input!$H$143+Input!$H$109)*$H$7)/A1taxstdlife))</f>
        <v>n/a</v>
      </c>
      <c r="W483" s="164" t="str">
        <f>IF(A1taxstdlife="n/a","n/a",IF(W$3&gt;(A1taxstdlife+$E483),((Input!$H$143+Input!$H$109)*$H$7)-SUM($H483:V483),((Input!$H$143+Input!$H$109)*$H$7)/A1taxstdlife))</f>
        <v>n/a</v>
      </c>
      <c r="X483" s="164" t="str">
        <f>IF(A1taxstdlife="n/a","n/a",IF(X$3&gt;(A1taxstdlife+$E483),((Input!$H$143+Input!$H$109)*$H$7)-SUM($H483:W483),((Input!$H$143+Input!$H$109)*$H$7)/A1taxstdlife))</f>
        <v>n/a</v>
      </c>
      <c r="Y483" s="164" t="str">
        <f>IF(A1taxstdlife="n/a","n/a",IF(Y$3&gt;(A1taxstdlife+$E483),((Input!$H$143+Input!$H$109)*$H$7)-SUM($H483:X483),((Input!$H$143+Input!$H$109)*$H$7)/A1taxstdlife))</f>
        <v>n/a</v>
      </c>
      <c r="Z483" s="164" t="str">
        <f>IF(A1taxstdlife="n/a","n/a",IF(Z$3&gt;(A1taxstdlife+$E483),((Input!$H$143+Input!$H$109)*$H$7)-SUM($H483:Y483),((Input!$H$143+Input!$H$109)*$H$7)/A1taxstdlife))</f>
        <v>n/a</v>
      </c>
      <c r="AA483" s="164" t="str">
        <f>IF(A1taxstdlife="n/a","n/a",IF(AA$3&gt;(A1taxstdlife+$E483),((Input!$H$143+Input!$H$109)*$H$7)-SUM($H483:Z483),((Input!$H$143+Input!$H$109)*$H$7)/A1taxstdlife))</f>
        <v>n/a</v>
      </c>
      <c r="AB483" s="164" t="str">
        <f>IF(A1taxstdlife="n/a","n/a",IF(AB$3&gt;(A1taxstdlife+$E483),((Input!$H$143+Input!$H$109)*$H$7)-SUM($H483:AA483),((Input!$H$143+Input!$H$109)*$H$7)/A1taxstdlife))</f>
        <v>n/a</v>
      </c>
      <c r="AC483" s="164" t="str">
        <f>IF(A1taxstdlife="n/a","n/a",IF(AC$3&gt;(A1taxstdlife+$E483),((Input!$H$143+Input!$H$109)*$H$7)-SUM($H483:AB483),((Input!$H$143+Input!$H$109)*$H$7)/A1taxstdlife))</f>
        <v>n/a</v>
      </c>
      <c r="AD483" s="164" t="str">
        <f>IF(A1taxstdlife="n/a","n/a",IF(AD$3&gt;(A1taxstdlife+$E483),((Input!$H$143+Input!$H$109)*$H$7)-SUM($H483:AC483),((Input!$H$143+Input!$H$109)*$H$7)/A1taxstdlife))</f>
        <v>n/a</v>
      </c>
      <c r="AE483" s="164" t="str">
        <f>IF(A1taxstdlife="n/a","n/a",IF(AE$3&gt;(A1taxstdlife+$E483),((Input!$H$143+Input!$H$109)*$H$7)-SUM($H483:AD483),((Input!$H$143+Input!$H$109)*$H$7)/A1taxstdlife))</f>
        <v>n/a</v>
      </c>
      <c r="AF483" s="164" t="str">
        <f>IF(A1taxstdlife="n/a","n/a",IF(AF$3&gt;(A1taxstdlife+$E483),((Input!$H$143+Input!$H$109)*$H$7)-SUM($H483:AE483),((Input!$H$143+Input!$H$109)*$H$7)/A1taxstdlife))</f>
        <v>n/a</v>
      </c>
      <c r="AG483" s="164" t="str">
        <f>IF(A1taxstdlife="n/a","n/a",IF(AG$3&gt;(A1taxstdlife+$E483),((Input!$H$143+Input!$H$109)*$H$7)-SUM($H483:AF483),((Input!$H$143+Input!$H$109)*$H$7)/A1taxstdlife))</f>
        <v>n/a</v>
      </c>
      <c r="AH483" s="164" t="str">
        <f>IF(A1taxstdlife="n/a","n/a",IF(AH$3&gt;(A1taxstdlife+$E483),((Input!$H$143+Input!$H$109)*$H$7)-SUM($H483:AG483),((Input!$H$143+Input!$H$109)*$H$7)/A1taxstdlife))</f>
        <v>n/a</v>
      </c>
      <c r="AI483" s="164" t="str">
        <f>IF(A1taxstdlife="n/a","n/a",IF(AI$3&gt;(A1taxstdlife+$E483),((Input!$H$143+Input!$H$109)*$H$7)-SUM($H483:AH483),((Input!$H$143+Input!$H$109)*$H$7)/A1taxstdlife))</f>
        <v>n/a</v>
      </c>
      <c r="AJ483" s="164" t="str">
        <f>IF(A1taxstdlife="n/a","n/a",IF(AJ$3&gt;(A1taxstdlife+$E483),((Input!$H$143+Input!$H$109)*$H$7)-SUM($H483:AI483),((Input!$H$143+Input!$H$109)*$H$7)/A1taxstdlife))</f>
        <v>n/a</v>
      </c>
      <c r="AK483" s="164" t="str">
        <f>IF(A1taxstdlife="n/a","n/a",IF(AK$3&gt;(A1taxstdlife+$E483),((Input!$H$143+Input!$H$109)*$H$7)-SUM($H483:AJ483),((Input!$H$143+Input!$H$109)*$H$7)/A1taxstdlife))</f>
        <v>n/a</v>
      </c>
      <c r="AL483" s="164" t="str">
        <f>IF(A1taxstdlife="n/a","n/a",IF(AL$3&gt;(A1taxstdlife+$E483),((Input!$H$143+Input!$H$109)*$H$7)-SUM($H483:AK483),((Input!$H$143+Input!$H$109)*$H$7)/A1taxstdlife))</f>
        <v>n/a</v>
      </c>
      <c r="AM483" s="164" t="str">
        <f>IF(A1taxstdlife="n/a","n/a",IF(AM$3&gt;(A1taxstdlife+$E483),((Input!$H$143+Input!$H$109)*$H$7)-SUM($H483:AL483),((Input!$H$143+Input!$H$109)*$H$7)/A1taxstdlife))</f>
        <v>n/a</v>
      </c>
      <c r="AN483" s="164" t="str">
        <f>IF(A1taxstdlife="n/a","n/a",IF(AN$3&gt;(A1taxstdlife+$E483),((Input!$H$143+Input!$H$109)*$H$7)-SUM($H483:AM483),((Input!$H$143+Input!$H$109)*$H$7)/A1taxstdlife))</f>
        <v>n/a</v>
      </c>
      <c r="AO483" s="164" t="str">
        <f>IF(A1taxstdlife="n/a","n/a",IF(AO$3&gt;(A1taxstdlife+$E483),((Input!$H$143+Input!$H$109)*$H$7)-SUM($H483:AN483),((Input!$H$143+Input!$H$109)*$H$7)/A1taxstdlife))</f>
        <v>n/a</v>
      </c>
      <c r="AP483" s="164" t="str">
        <f>IF(A1taxstdlife="n/a","n/a",IF(AP$3&gt;(A1taxstdlife+$E483),((Input!$H$143+Input!$H$109)*$H$7)-SUM($H483:AO483),((Input!$H$143+Input!$H$109)*$H$7)/A1taxstdlife))</f>
        <v>n/a</v>
      </c>
      <c r="AQ483" s="164" t="str">
        <f>IF(A1taxstdlife="n/a","n/a",IF(AQ$3&gt;(A1taxstdlife+$E483),((Input!$H$143+Input!$H$109)*$H$7)-SUM($H483:AP483),((Input!$H$143+Input!$H$109)*$H$7)/A1taxstdlife))</f>
        <v>n/a</v>
      </c>
      <c r="AR483" s="164" t="str">
        <f>IF(A1taxstdlife="n/a","n/a",IF(AR$3&gt;(A1taxstdlife+$E483),((Input!$H$143+Input!$H$109)*$H$7)-SUM($H483:AQ483),((Input!$H$143+Input!$H$109)*$H$7)/A1taxstdlife))</f>
        <v>n/a</v>
      </c>
      <c r="AS483" s="164" t="str">
        <f>IF(A1taxstdlife="n/a","n/a",IF(AS$3&gt;(A1taxstdlife+$E483),((Input!$H$143+Input!$H$109)*$H$7)-SUM($H483:AR483),((Input!$H$143+Input!$H$109)*$H$7)/A1taxstdlife))</f>
        <v>n/a</v>
      </c>
      <c r="AT483" s="164" t="str">
        <f>IF(A1taxstdlife="n/a","n/a",IF(AT$3&gt;(A1taxstdlife+$E483),((Input!$H$143+Input!$H$109)*$H$7)-SUM($H483:AS483),((Input!$H$143+Input!$H$109)*$H$7)/A1taxstdlife))</f>
        <v>n/a</v>
      </c>
      <c r="AU483" s="164" t="str">
        <f>IF(A1taxstdlife="n/a","n/a",IF(AU$3&gt;(A1taxstdlife+$E483),((Input!$H$143+Input!$H$109)*$H$7)-SUM($H483:AT483),((Input!$H$143+Input!$H$109)*$H$7)/A1taxstdlife))</f>
        <v>n/a</v>
      </c>
      <c r="AV483" s="164" t="str">
        <f>IF(A1taxstdlife="n/a","n/a",IF(AV$3&gt;(A1taxstdlife+$E483),((Input!$H$143+Input!$H$109)*$H$7)-SUM($H483:AU483),((Input!$H$143+Input!$H$109)*$H$7)/A1taxstdlife))</f>
        <v>n/a</v>
      </c>
      <c r="AW483" s="164" t="str">
        <f>IF(A1taxstdlife="n/a","n/a",IF(AW$3&gt;(A1taxstdlife+$E483),((Input!$H$143+Input!$H$109)*$H$7)-SUM($H483:AV483),((Input!$H$143+Input!$H$109)*$H$7)/A1taxstdlife))</f>
        <v>n/a</v>
      </c>
      <c r="AX483" s="164" t="str">
        <f>IF(A1taxstdlife="n/a","n/a",IF(AX$3&gt;(A1taxstdlife+$E483),((Input!$H$143+Input!$H$109)*$H$7)-SUM($H483:AW483),((Input!$H$143+Input!$H$109)*$H$7)/A1taxstdlife))</f>
        <v>n/a</v>
      </c>
      <c r="AY483" s="164" t="str">
        <f>IF(A1taxstdlife="n/a","n/a",IF(AY$3&gt;(A1taxstdlife+$E483),((Input!$H$143+Input!$H$109)*$H$7)-SUM($H483:AX483),((Input!$H$143+Input!$H$109)*$H$7)/A1taxstdlife))</f>
        <v>n/a</v>
      </c>
      <c r="AZ483" s="164" t="str">
        <f>IF(A1taxstdlife="n/a","n/a",IF(AZ$3&gt;(A1taxstdlife+$E483),((Input!$H$143+Input!$H$109)*$H$7)-SUM($H483:AY483),((Input!$H$143+Input!$H$109)*$H$7)/A1taxstdlife))</f>
        <v>n/a</v>
      </c>
      <c r="BA483" s="164" t="str">
        <f>IF(A1taxstdlife="n/a","n/a",IF(BA$3&gt;(A1taxstdlife+$E483),((Input!$H$143+Input!$H$109)*$H$7)-SUM($H483:AZ483),((Input!$H$143+Input!$H$109)*$H$7)/A1taxstdlife))</f>
        <v>n/a</v>
      </c>
      <c r="BB483" s="164" t="str">
        <f>IF(A1taxstdlife="n/a","n/a",IF(BB$3&gt;(A1taxstdlife+$E483),((Input!$H$143+Input!$H$109)*$H$7)-SUM($H483:BA483),((Input!$H$143+Input!$H$109)*$H$7)/A1taxstdlife))</f>
        <v>n/a</v>
      </c>
      <c r="BC483" s="164" t="str">
        <f>IF(A1taxstdlife="n/a","n/a",IF(BC$3&gt;(A1taxstdlife+$E483),((Input!$H$143+Input!$H$109)*$H$7)-SUM($H483:BB483),((Input!$H$143+Input!$H$109)*$H$7)/A1taxstdlife))</f>
        <v>n/a</v>
      </c>
      <c r="BD483" s="164" t="str">
        <f>IF(A1taxstdlife="n/a","n/a",IF(BD$3&gt;(A1taxstdlife+$E483),((Input!$H$143+Input!$H$109)*$H$7)-SUM($H483:BC483),((Input!$H$143+Input!$H$109)*$H$7)/A1taxstdlife))</f>
        <v>n/a</v>
      </c>
      <c r="BE483" s="164" t="str">
        <f>IF(A1taxstdlife="n/a","n/a",IF(BE$3&gt;(A1taxstdlife+$E483),((Input!$H$143+Input!$H$109)*$H$7)-SUM($H483:BD483),((Input!$H$143+Input!$H$109)*$H$7)/A1taxstdlife))</f>
        <v>n/a</v>
      </c>
      <c r="BF483" s="164" t="str">
        <f>IF(A1taxstdlife="n/a","n/a",IF(BF$3&gt;(A1taxstdlife+$E483),((Input!$H$143+Input!$H$109)*$H$7)-SUM($H483:BE483),((Input!$H$143+Input!$H$109)*$H$7)/A1taxstdlife))</f>
        <v>n/a</v>
      </c>
      <c r="BG483" s="164" t="str">
        <f>IF(A1taxstdlife="n/a","n/a",IF(BG$3&gt;(A1taxstdlife+$E483),((Input!$H$143+Input!$H$109)*$H$7)-SUM($H483:BF483),((Input!$H$143+Input!$H$109)*$H$7)/A1taxstdlife))</f>
        <v>n/a</v>
      </c>
      <c r="BH483" s="164" t="str">
        <f>IF(A1taxstdlife="n/a","n/a",IF(BH$3&gt;(A1taxstdlife+$E483),((Input!$H$143+Input!$H$109)*$H$7)-SUM($H483:BG483),((Input!$H$143+Input!$H$109)*$H$7)/A1taxstdlife))</f>
        <v>n/a</v>
      </c>
      <c r="BI483" s="164" t="str">
        <f>IF(A1taxstdlife="n/a","n/a",IF(BI$3&gt;(A1taxstdlife+$E483),((Input!$H$143+Input!$H$109)*$H$7)-SUM($H483:BH483),((Input!$H$143+Input!$H$109)*$H$7)/A1taxstdlife))</f>
        <v>n/a</v>
      </c>
      <c r="BJ483" s="18"/>
      <c r="BK483" s="18"/>
    </row>
    <row r="484" spans="1:63" s="6" customFormat="1" hidden="1" outlineLevel="2">
      <c r="A484" s="18"/>
      <c r="B484" s="36"/>
      <c r="C484" s="35"/>
      <c r="D484" s="479"/>
      <c r="E484" s="283">
        <v>3</v>
      </c>
      <c r="F484" s="38"/>
      <c r="G484" s="306"/>
      <c r="H484" s="308"/>
      <c r="I484" s="307"/>
      <c r="J484" s="164" t="str">
        <f>IF(A1taxstdlife="n/a","n/a",IF(J$3&gt;(A1taxstdlife+$E484),((Input!$I$143+Input!$I$109)*$I$7)-SUM($I484:I484),((Input!$I$143+Input!$I$109)*$I$7)/A1taxstdlife))</f>
        <v>n/a</v>
      </c>
      <c r="K484" s="164" t="str">
        <f>IF(A1taxstdlife="n/a","n/a",IF(K$3&gt;(A1taxstdlife+$E484),((Input!$I$143+Input!$I$109)*$I$7)-SUM($I484:J484),((Input!$I$143+Input!$I$109)*$I$7)/A1taxstdlife))</f>
        <v>n/a</v>
      </c>
      <c r="L484" s="164" t="str">
        <f>IF(A1taxstdlife="n/a","n/a",IF(L$3&gt;(A1taxstdlife+$E484),((Input!$I$143+Input!$I$109)*$I$7)-SUM($I484:K484),((Input!$I$143+Input!$I$109)*$I$7)/A1taxstdlife))</f>
        <v>n/a</v>
      </c>
      <c r="M484" s="164" t="str">
        <f>IF(A1taxstdlife="n/a","n/a",IF(M$3&gt;(A1taxstdlife+$E484),((Input!$I$143+Input!$I$109)*$I$7)-SUM($I484:L484),((Input!$I$143+Input!$I$109)*$I$7)/A1taxstdlife))</f>
        <v>n/a</v>
      </c>
      <c r="N484" s="164" t="str">
        <f>IF(A1taxstdlife="n/a","n/a",IF(N$3&gt;(A1taxstdlife+$E484),((Input!$I$143+Input!$I$109)*$I$7)-SUM($I484:M484),((Input!$I$143+Input!$I$109)*$I$7)/A1taxstdlife))</f>
        <v>n/a</v>
      </c>
      <c r="O484" s="164" t="str">
        <f>IF(A1taxstdlife="n/a","n/a",IF(O$3&gt;(A1taxstdlife+$E484),((Input!$I$143+Input!$I$109)*$I$7)-SUM($I484:N484),((Input!$I$143+Input!$I$109)*$I$7)/A1taxstdlife))</f>
        <v>n/a</v>
      </c>
      <c r="P484" s="164" t="str">
        <f>IF(A1taxstdlife="n/a","n/a",IF(P$3&gt;(A1taxstdlife+$E484),((Input!$I$143+Input!$I$109)*$I$7)-SUM($I484:O484),((Input!$I$143+Input!$I$109)*$I$7)/A1taxstdlife))</f>
        <v>n/a</v>
      </c>
      <c r="Q484" s="164" t="str">
        <f>IF(A1taxstdlife="n/a","n/a",IF(Q$3&gt;(A1taxstdlife+$E484),((Input!$I$143+Input!$I$109)*$I$7)-SUM($I484:P484),((Input!$I$143+Input!$I$109)*$I$7)/A1taxstdlife))</f>
        <v>n/a</v>
      </c>
      <c r="R484" s="164" t="str">
        <f>IF(A1taxstdlife="n/a","n/a",IF(R$3&gt;(A1taxstdlife+$E484),((Input!$I$143+Input!$I$109)*$I$7)-SUM($I484:Q484),((Input!$I$143+Input!$I$109)*$I$7)/A1taxstdlife))</f>
        <v>n/a</v>
      </c>
      <c r="S484" s="164" t="str">
        <f>IF(A1taxstdlife="n/a","n/a",IF(S$3&gt;(A1taxstdlife+$E484),((Input!$I$143+Input!$I$109)*$I$7)-SUM($I484:R484),((Input!$I$143+Input!$I$109)*$I$7)/A1taxstdlife))</f>
        <v>n/a</v>
      </c>
      <c r="T484" s="164" t="str">
        <f>IF(A1taxstdlife="n/a","n/a",IF(T$3&gt;(A1taxstdlife+$E484),((Input!$I$143+Input!$I$109)*$I$7)-SUM($I484:S484),((Input!$I$143+Input!$I$109)*$I$7)/A1taxstdlife))</f>
        <v>n/a</v>
      </c>
      <c r="U484" s="164" t="str">
        <f>IF(A1taxstdlife="n/a","n/a",IF(U$3&gt;(A1taxstdlife+$E484),((Input!$I$143+Input!$I$109)*$I$7)-SUM($I484:T484),((Input!$I$143+Input!$I$109)*$I$7)/A1taxstdlife))</f>
        <v>n/a</v>
      </c>
      <c r="V484" s="164" t="str">
        <f>IF(A1taxstdlife="n/a","n/a",IF(V$3&gt;(A1taxstdlife+$E484),((Input!$I$143+Input!$I$109)*$I$7)-SUM($I484:U484),((Input!$I$143+Input!$I$109)*$I$7)/A1taxstdlife))</f>
        <v>n/a</v>
      </c>
      <c r="W484" s="164" t="str">
        <f>IF(A1taxstdlife="n/a","n/a",IF(W$3&gt;(A1taxstdlife+$E484),((Input!$I$143+Input!$I$109)*$I$7)-SUM($I484:V484),((Input!$I$143+Input!$I$109)*$I$7)/A1taxstdlife))</f>
        <v>n/a</v>
      </c>
      <c r="X484" s="164" t="str">
        <f>IF(A1taxstdlife="n/a","n/a",IF(X$3&gt;(A1taxstdlife+$E484),((Input!$I$143+Input!$I$109)*$I$7)-SUM($I484:W484),((Input!$I$143+Input!$I$109)*$I$7)/A1taxstdlife))</f>
        <v>n/a</v>
      </c>
      <c r="Y484" s="164" t="str">
        <f>IF(A1taxstdlife="n/a","n/a",IF(Y$3&gt;(A1taxstdlife+$E484),((Input!$I$143+Input!$I$109)*$I$7)-SUM($I484:X484),((Input!$I$143+Input!$I$109)*$I$7)/A1taxstdlife))</f>
        <v>n/a</v>
      </c>
      <c r="Z484" s="164" t="str">
        <f>IF(A1taxstdlife="n/a","n/a",IF(Z$3&gt;(A1taxstdlife+$E484),((Input!$I$143+Input!$I$109)*$I$7)-SUM($I484:Y484),((Input!$I$143+Input!$I$109)*$I$7)/A1taxstdlife))</f>
        <v>n/a</v>
      </c>
      <c r="AA484" s="164" t="str">
        <f>IF(A1taxstdlife="n/a","n/a",IF(AA$3&gt;(A1taxstdlife+$E484),((Input!$I$143+Input!$I$109)*$I$7)-SUM($I484:Z484),((Input!$I$143+Input!$I$109)*$I$7)/A1taxstdlife))</f>
        <v>n/a</v>
      </c>
      <c r="AB484" s="164" t="str">
        <f>IF(A1taxstdlife="n/a","n/a",IF(AB$3&gt;(A1taxstdlife+$E484),((Input!$I$143+Input!$I$109)*$I$7)-SUM($I484:AA484),((Input!$I$143+Input!$I$109)*$I$7)/A1taxstdlife))</f>
        <v>n/a</v>
      </c>
      <c r="AC484" s="164" t="str">
        <f>IF(A1taxstdlife="n/a","n/a",IF(AC$3&gt;(A1taxstdlife+$E484),((Input!$I$143+Input!$I$109)*$I$7)-SUM($I484:AB484),((Input!$I$143+Input!$I$109)*$I$7)/A1taxstdlife))</f>
        <v>n/a</v>
      </c>
      <c r="AD484" s="164" t="str">
        <f>IF(A1taxstdlife="n/a","n/a",IF(AD$3&gt;(A1taxstdlife+$E484),((Input!$I$143+Input!$I$109)*$I$7)-SUM($I484:AC484),((Input!$I$143+Input!$I$109)*$I$7)/A1taxstdlife))</f>
        <v>n/a</v>
      </c>
      <c r="AE484" s="164" t="str">
        <f>IF(A1taxstdlife="n/a","n/a",IF(AE$3&gt;(A1taxstdlife+$E484),((Input!$I$143+Input!$I$109)*$I$7)-SUM($I484:AD484),((Input!$I$143+Input!$I$109)*$I$7)/A1taxstdlife))</f>
        <v>n/a</v>
      </c>
      <c r="AF484" s="164" t="str">
        <f>IF(A1taxstdlife="n/a","n/a",IF(AF$3&gt;(A1taxstdlife+$E484),((Input!$I$143+Input!$I$109)*$I$7)-SUM($I484:AE484),((Input!$I$143+Input!$I$109)*$I$7)/A1taxstdlife))</f>
        <v>n/a</v>
      </c>
      <c r="AG484" s="164" t="str">
        <f>IF(A1taxstdlife="n/a","n/a",IF(AG$3&gt;(A1taxstdlife+$E484),((Input!$I$143+Input!$I$109)*$I$7)-SUM($I484:AF484),((Input!$I$143+Input!$I$109)*$I$7)/A1taxstdlife))</f>
        <v>n/a</v>
      </c>
      <c r="AH484" s="164" t="str">
        <f>IF(A1taxstdlife="n/a","n/a",IF(AH$3&gt;(A1taxstdlife+$E484),((Input!$I$143+Input!$I$109)*$I$7)-SUM($I484:AG484),((Input!$I$143+Input!$I$109)*$I$7)/A1taxstdlife))</f>
        <v>n/a</v>
      </c>
      <c r="AI484" s="164" t="str">
        <f>IF(A1taxstdlife="n/a","n/a",IF(AI$3&gt;(A1taxstdlife+$E484),((Input!$I$143+Input!$I$109)*$I$7)-SUM($I484:AH484),((Input!$I$143+Input!$I$109)*$I$7)/A1taxstdlife))</f>
        <v>n/a</v>
      </c>
      <c r="AJ484" s="164" t="str">
        <f>IF(A1taxstdlife="n/a","n/a",IF(AJ$3&gt;(A1taxstdlife+$E484),((Input!$I$143+Input!$I$109)*$I$7)-SUM($I484:AI484),((Input!$I$143+Input!$I$109)*$I$7)/A1taxstdlife))</f>
        <v>n/a</v>
      </c>
      <c r="AK484" s="164" t="str">
        <f>IF(A1taxstdlife="n/a","n/a",IF(AK$3&gt;(A1taxstdlife+$E484),((Input!$I$143+Input!$I$109)*$I$7)-SUM($I484:AJ484),((Input!$I$143+Input!$I$109)*$I$7)/A1taxstdlife))</f>
        <v>n/a</v>
      </c>
      <c r="AL484" s="164" t="str">
        <f>IF(A1taxstdlife="n/a","n/a",IF(AL$3&gt;(A1taxstdlife+$E484),((Input!$I$143+Input!$I$109)*$I$7)-SUM($I484:AK484),((Input!$I$143+Input!$I$109)*$I$7)/A1taxstdlife))</f>
        <v>n/a</v>
      </c>
      <c r="AM484" s="164" t="str">
        <f>IF(A1taxstdlife="n/a","n/a",IF(AM$3&gt;(A1taxstdlife+$E484),((Input!$I$143+Input!$I$109)*$I$7)-SUM($I484:AL484),((Input!$I$143+Input!$I$109)*$I$7)/A1taxstdlife))</f>
        <v>n/a</v>
      </c>
      <c r="AN484" s="164" t="str">
        <f>IF(A1taxstdlife="n/a","n/a",IF(AN$3&gt;(A1taxstdlife+$E484),((Input!$I$143+Input!$I$109)*$I$7)-SUM($I484:AM484),((Input!$I$143+Input!$I$109)*$I$7)/A1taxstdlife))</f>
        <v>n/a</v>
      </c>
      <c r="AO484" s="164" t="str">
        <f>IF(A1taxstdlife="n/a","n/a",IF(AO$3&gt;(A1taxstdlife+$E484),((Input!$I$143+Input!$I$109)*$I$7)-SUM($I484:AN484),((Input!$I$143+Input!$I$109)*$I$7)/A1taxstdlife))</f>
        <v>n/a</v>
      </c>
      <c r="AP484" s="164" t="str">
        <f>IF(A1taxstdlife="n/a","n/a",IF(AP$3&gt;(A1taxstdlife+$E484),((Input!$I$143+Input!$I$109)*$I$7)-SUM($I484:AO484),((Input!$I$143+Input!$I$109)*$I$7)/A1taxstdlife))</f>
        <v>n/a</v>
      </c>
      <c r="AQ484" s="164" t="str">
        <f>IF(A1taxstdlife="n/a","n/a",IF(AQ$3&gt;(A1taxstdlife+$E484),((Input!$I$143+Input!$I$109)*$I$7)-SUM($I484:AP484),((Input!$I$143+Input!$I$109)*$I$7)/A1taxstdlife))</f>
        <v>n/a</v>
      </c>
      <c r="AR484" s="164" t="str">
        <f>IF(A1taxstdlife="n/a","n/a",IF(AR$3&gt;(A1taxstdlife+$E484),((Input!$I$143+Input!$I$109)*$I$7)-SUM($I484:AQ484),((Input!$I$143+Input!$I$109)*$I$7)/A1taxstdlife))</f>
        <v>n/a</v>
      </c>
      <c r="AS484" s="164" t="str">
        <f>IF(A1taxstdlife="n/a","n/a",IF(AS$3&gt;(A1taxstdlife+$E484),((Input!$I$143+Input!$I$109)*$I$7)-SUM($I484:AR484),((Input!$I$143+Input!$I$109)*$I$7)/A1taxstdlife))</f>
        <v>n/a</v>
      </c>
      <c r="AT484" s="164" t="str">
        <f>IF(A1taxstdlife="n/a","n/a",IF(AT$3&gt;(A1taxstdlife+$E484),((Input!$I$143+Input!$I$109)*$I$7)-SUM($I484:AS484),((Input!$I$143+Input!$I$109)*$I$7)/A1taxstdlife))</f>
        <v>n/a</v>
      </c>
      <c r="AU484" s="164" t="str">
        <f>IF(A1taxstdlife="n/a","n/a",IF(AU$3&gt;(A1taxstdlife+$E484),((Input!$I$143+Input!$I$109)*$I$7)-SUM($I484:AT484),((Input!$I$143+Input!$I$109)*$I$7)/A1taxstdlife))</f>
        <v>n/a</v>
      </c>
      <c r="AV484" s="164" t="str">
        <f>IF(A1taxstdlife="n/a","n/a",IF(AV$3&gt;(A1taxstdlife+$E484),((Input!$I$143+Input!$I$109)*$I$7)-SUM($I484:AU484),((Input!$I$143+Input!$I$109)*$I$7)/A1taxstdlife))</f>
        <v>n/a</v>
      </c>
      <c r="AW484" s="164" t="str">
        <f>IF(A1taxstdlife="n/a","n/a",IF(AW$3&gt;(A1taxstdlife+$E484),((Input!$I$143+Input!$I$109)*$I$7)-SUM($I484:AV484),((Input!$I$143+Input!$I$109)*$I$7)/A1taxstdlife))</f>
        <v>n/a</v>
      </c>
      <c r="AX484" s="164" t="str">
        <f>IF(A1taxstdlife="n/a","n/a",IF(AX$3&gt;(A1taxstdlife+$E484),((Input!$I$143+Input!$I$109)*$I$7)-SUM($I484:AW484),((Input!$I$143+Input!$I$109)*$I$7)/A1taxstdlife))</f>
        <v>n/a</v>
      </c>
      <c r="AY484" s="164" t="str">
        <f>IF(A1taxstdlife="n/a","n/a",IF(AY$3&gt;(A1taxstdlife+$E484),((Input!$I$143+Input!$I$109)*$I$7)-SUM($I484:AX484),((Input!$I$143+Input!$I$109)*$I$7)/A1taxstdlife))</f>
        <v>n/a</v>
      </c>
      <c r="AZ484" s="164" t="str">
        <f>IF(A1taxstdlife="n/a","n/a",IF(AZ$3&gt;(A1taxstdlife+$E484),((Input!$I$143+Input!$I$109)*$I$7)-SUM($I484:AY484),((Input!$I$143+Input!$I$109)*$I$7)/A1taxstdlife))</f>
        <v>n/a</v>
      </c>
      <c r="BA484" s="164" t="str">
        <f>IF(A1taxstdlife="n/a","n/a",IF(BA$3&gt;(A1taxstdlife+$E484),((Input!$I$143+Input!$I$109)*$I$7)-SUM($I484:AZ484),((Input!$I$143+Input!$I$109)*$I$7)/A1taxstdlife))</f>
        <v>n/a</v>
      </c>
      <c r="BB484" s="164" t="str">
        <f>IF(A1taxstdlife="n/a","n/a",IF(BB$3&gt;(A1taxstdlife+$E484),((Input!$I$143+Input!$I$109)*$I$7)-SUM($I484:BA484),((Input!$I$143+Input!$I$109)*$I$7)/A1taxstdlife))</f>
        <v>n/a</v>
      </c>
      <c r="BC484" s="164" t="str">
        <f>IF(A1taxstdlife="n/a","n/a",IF(BC$3&gt;(A1taxstdlife+$E484),((Input!$I$143+Input!$I$109)*$I$7)-SUM($I484:BB484),((Input!$I$143+Input!$I$109)*$I$7)/A1taxstdlife))</f>
        <v>n/a</v>
      </c>
      <c r="BD484" s="164" t="str">
        <f>IF(A1taxstdlife="n/a","n/a",IF(BD$3&gt;(A1taxstdlife+$E484),((Input!$I$143+Input!$I$109)*$I$7)-SUM($I484:BC484),((Input!$I$143+Input!$I$109)*$I$7)/A1taxstdlife))</f>
        <v>n/a</v>
      </c>
      <c r="BE484" s="164" t="str">
        <f>IF(A1taxstdlife="n/a","n/a",IF(BE$3&gt;(A1taxstdlife+$E484),((Input!$I$143+Input!$I$109)*$I$7)-SUM($I484:BD484),((Input!$I$143+Input!$I$109)*$I$7)/A1taxstdlife))</f>
        <v>n/a</v>
      </c>
      <c r="BF484" s="164" t="str">
        <f>IF(A1taxstdlife="n/a","n/a",IF(BF$3&gt;(A1taxstdlife+$E484),((Input!$I$143+Input!$I$109)*$I$7)-SUM($I484:BE484),((Input!$I$143+Input!$I$109)*$I$7)/A1taxstdlife))</f>
        <v>n/a</v>
      </c>
      <c r="BG484" s="164" t="str">
        <f>IF(A1taxstdlife="n/a","n/a",IF(BG$3&gt;(A1taxstdlife+$E484),((Input!$I$143+Input!$I$109)*$I$7)-SUM($I484:BF484),((Input!$I$143+Input!$I$109)*$I$7)/A1taxstdlife))</f>
        <v>n/a</v>
      </c>
      <c r="BH484" s="164" t="str">
        <f>IF(A1taxstdlife="n/a","n/a",IF(BH$3&gt;(A1taxstdlife+$E484),((Input!$I$143+Input!$I$109)*$I$7)-SUM($I484:BG484),((Input!$I$143+Input!$I$109)*$I$7)/A1taxstdlife))</f>
        <v>n/a</v>
      </c>
      <c r="BI484" s="164" t="str">
        <f>IF(A1taxstdlife="n/a","n/a",IF(BI$3&gt;(A1taxstdlife+$E484),((Input!$I$143+Input!$I$109)*$I$7)-SUM($I484:BH484),((Input!$I$143+Input!$I$109)*$I$7)/A1taxstdlife))</f>
        <v>n/a</v>
      </c>
      <c r="BJ484" s="18"/>
      <c r="BK484" s="18"/>
    </row>
    <row r="485" spans="1:63" s="6" customFormat="1" hidden="1" outlineLevel="2">
      <c r="A485" s="18"/>
      <c r="B485" s="36"/>
      <c r="C485" s="35"/>
      <c r="D485" s="479"/>
      <c r="E485" s="283">
        <v>4</v>
      </c>
      <c r="F485" s="38"/>
      <c r="G485" s="306"/>
      <c r="H485" s="308"/>
      <c r="I485" s="308"/>
      <c r="J485" s="307"/>
      <c r="K485" s="164" t="str">
        <f>IF(A1taxstdlife="n/a","n/a",IF(K$3&gt;(A1taxstdlife+$E485),((Input!$J$143+Input!$J$109)*$J$7)-SUM($J485:J485),((Input!$J$143+Input!$J$109)*$J$7)/A1taxstdlife))</f>
        <v>n/a</v>
      </c>
      <c r="L485" s="164" t="str">
        <f>IF(A1taxstdlife="n/a","n/a",IF(L$3&gt;(A1taxstdlife+$E485),((Input!$J$143+Input!$J$109)*$J$7)-SUM($J485:K485),((Input!$J$143+Input!$J$109)*$J$7)/A1taxstdlife))</f>
        <v>n/a</v>
      </c>
      <c r="M485" s="164" t="str">
        <f>IF(A1taxstdlife="n/a","n/a",IF(M$3&gt;(A1taxstdlife+$E485),((Input!$J$143+Input!$J$109)*$J$7)-SUM($J485:L485),((Input!$J$143+Input!$J$109)*$J$7)/A1taxstdlife))</f>
        <v>n/a</v>
      </c>
      <c r="N485" s="164" t="str">
        <f>IF(A1taxstdlife="n/a","n/a",IF(N$3&gt;(A1taxstdlife+$E485),((Input!$J$143+Input!$J$109)*$J$7)-SUM($J485:M485),((Input!$J$143+Input!$J$109)*$J$7)/A1taxstdlife))</f>
        <v>n/a</v>
      </c>
      <c r="O485" s="164" t="str">
        <f>IF(A1taxstdlife="n/a","n/a",IF(O$3&gt;(A1taxstdlife+$E485),((Input!$J$143+Input!$J$109)*$J$7)-SUM($J485:N485),((Input!$J$143+Input!$J$109)*$J$7)/A1taxstdlife))</f>
        <v>n/a</v>
      </c>
      <c r="P485" s="164" t="str">
        <f>IF(A1taxstdlife="n/a","n/a",IF(P$3&gt;(A1taxstdlife+$E485),((Input!$J$143+Input!$J$109)*$J$7)-SUM($J485:O485),((Input!$J$143+Input!$J$109)*$J$7)/A1taxstdlife))</f>
        <v>n/a</v>
      </c>
      <c r="Q485" s="164" t="str">
        <f>IF(A1taxstdlife="n/a","n/a",IF(Q$3&gt;(A1taxstdlife+$E485),((Input!$J$143+Input!$J$109)*$J$7)-SUM($J485:P485),((Input!$J$143+Input!$J$109)*$J$7)/A1taxstdlife))</f>
        <v>n/a</v>
      </c>
      <c r="R485" s="164" t="str">
        <f>IF(A1taxstdlife="n/a","n/a",IF(R$3&gt;(A1taxstdlife+$E485),((Input!$J$143+Input!$J$109)*$J$7)-SUM($J485:Q485),((Input!$J$143+Input!$J$109)*$J$7)/A1taxstdlife))</f>
        <v>n/a</v>
      </c>
      <c r="S485" s="164" t="str">
        <f>IF(A1taxstdlife="n/a","n/a",IF(S$3&gt;(A1taxstdlife+$E485),((Input!$J$143+Input!$J$109)*$J$7)-SUM($J485:R485),((Input!$J$143+Input!$J$109)*$J$7)/A1taxstdlife))</f>
        <v>n/a</v>
      </c>
      <c r="T485" s="164" t="str">
        <f>IF(A1taxstdlife="n/a","n/a",IF(T$3&gt;(A1taxstdlife+$E485),((Input!$J$143+Input!$J$109)*$J$7)-SUM($J485:S485),((Input!$J$143+Input!$J$109)*$J$7)/A1taxstdlife))</f>
        <v>n/a</v>
      </c>
      <c r="U485" s="164" t="str">
        <f>IF(A1taxstdlife="n/a","n/a",IF(U$3&gt;(A1taxstdlife+$E485),((Input!$J$143+Input!$J$109)*$J$7)-SUM($J485:T485),((Input!$J$143+Input!$J$109)*$J$7)/A1taxstdlife))</f>
        <v>n/a</v>
      </c>
      <c r="V485" s="164" t="str">
        <f>IF(A1taxstdlife="n/a","n/a",IF(V$3&gt;(A1taxstdlife+$E485),((Input!$J$143+Input!$J$109)*$J$7)-SUM($J485:U485),((Input!$J$143+Input!$J$109)*$J$7)/A1taxstdlife))</f>
        <v>n/a</v>
      </c>
      <c r="W485" s="164" t="str">
        <f>IF(A1taxstdlife="n/a","n/a",IF(W$3&gt;(A1taxstdlife+$E485),((Input!$J$143+Input!$J$109)*$J$7)-SUM($J485:V485),((Input!$J$143+Input!$J$109)*$J$7)/A1taxstdlife))</f>
        <v>n/a</v>
      </c>
      <c r="X485" s="164" t="str">
        <f>IF(A1taxstdlife="n/a","n/a",IF(X$3&gt;(A1taxstdlife+$E485),((Input!$J$143+Input!$J$109)*$J$7)-SUM($J485:W485),((Input!$J$143+Input!$J$109)*$J$7)/A1taxstdlife))</f>
        <v>n/a</v>
      </c>
      <c r="Y485" s="164" t="str">
        <f>IF(A1taxstdlife="n/a","n/a",IF(Y$3&gt;(A1taxstdlife+$E485),((Input!$J$143+Input!$J$109)*$J$7)-SUM($J485:X485),((Input!$J$143+Input!$J$109)*$J$7)/A1taxstdlife))</f>
        <v>n/a</v>
      </c>
      <c r="Z485" s="164" t="str">
        <f>IF(A1taxstdlife="n/a","n/a",IF(Z$3&gt;(A1taxstdlife+$E485),((Input!$J$143+Input!$J$109)*$J$7)-SUM($J485:Y485),((Input!$J$143+Input!$J$109)*$J$7)/A1taxstdlife))</f>
        <v>n/a</v>
      </c>
      <c r="AA485" s="164" t="str">
        <f>IF(A1taxstdlife="n/a","n/a",IF(AA$3&gt;(A1taxstdlife+$E485),((Input!$J$143+Input!$J$109)*$J$7)-SUM($J485:Z485),((Input!$J$143+Input!$J$109)*$J$7)/A1taxstdlife))</f>
        <v>n/a</v>
      </c>
      <c r="AB485" s="164" t="str">
        <f>IF(A1taxstdlife="n/a","n/a",IF(AB$3&gt;(A1taxstdlife+$E485),((Input!$J$143+Input!$J$109)*$J$7)-SUM($J485:AA485),((Input!$J$143+Input!$J$109)*$J$7)/A1taxstdlife))</f>
        <v>n/a</v>
      </c>
      <c r="AC485" s="164" t="str">
        <f>IF(A1taxstdlife="n/a","n/a",IF(AC$3&gt;(A1taxstdlife+$E485),((Input!$J$143+Input!$J$109)*$J$7)-SUM($J485:AB485),((Input!$J$143+Input!$J$109)*$J$7)/A1taxstdlife))</f>
        <v>n/a</v>
      </c>
      <c r="AD485" s="164" t="str">
        <f>IF(A1taxstdlife="n/a","n/a",IF(AD$3&gt;(A1taxstdlife+$E485),((Input!$J$143+Input!$J$109)*$J$7)-SUM($J485:AC485),((Input!$J$143+Input!$J$109)*$J$7)/A1taxstdlife))</f>
        <v>n/a</v>
      </c>
      <c r="AE485" s="164" t="str">
        <f>IF(A1taxstdlife="n/a","n/a",IF(AE$3&gt;(A1taxstdlife+$E485),((Input!$J$143+Input!$J$109)*$J$7)-SUM($J485:AD485),((Input!$J$143+Input!$J$109)*$J$7)/A1taxstdlife))</f>
        <v>n/a</v>
      </c>
      <c r="AF485" s="164" t="str">
        <f>IF(A1taxstdlife="n/a","n/a",IF(AF$3&gt;(A1taxstdlife+$E485),((Input!$J$143+Input!$J$109)*$J$7)-SUM($J485:AE485),((Input!$J$143+Input!$J$109)*$J$7)/A1taxstdlife))</f>
        <v>n/a</v>
      </c>
      <c r="AG485" s="164" t="str">
        <f>IF(A1taxstdlife="n/a","n/a",IF(AG$3&gt;(A1taxstdlife+$E485),((Input!$J$143+Input!$J$109)*$J$7)-SUM($J485:AF485),((Input!$J$143+Input!$J$109)*$J$7)/A1taxstdlife))</f>
        <v>n/a</v>
      </c>
      <c r="AH485" s="164" t="str">
        <f>IF(A1taxstdlife="n/a","n/a",IF(AH$3&gt;(A1taxstdlife+$E485),((Input!$J$143+Input!$J$109)*$J$7)-SUM($J485:AG485),((Input!$J$143+Input!$J$109)*$J$7)/A1taxstdlife))</f>
        <v>n/a</v>
      </c>
      <c r="AI485" s="164" t="str">
        <f>IF(A1taxstdlife="n/a","n/a",IF(AI$3&gt;(A1taxstdlife+$E485),((Input!$J$143+Input!$J$109)*$J$7)-SUM($J485:AH485),((Input!$J$143+Input!$J$109)*$J$7)/A1taxstdlife))</f>
        <v>n/a</v>
      </c>
      <c r="AJ485" s="164" t="str">
        <f>IF(A1taxstdlife="n/a","n/a",IF(AJ$3&gt;(A1taxstdlife+$E485),((Input!$J$143+Input!$J$109)*$J$7)-SUM($J485:AI485),((Input!$J$143+Input!$J$109)*$J$7)/A1taxstdlife))</f>
        <v>n/a</v>
      </c>
      <c r="AK485" s="164" t="str">
        <f>IF(A1taxstdlife="n/a","n/a",IF(AK$3&gt;(A1taxstdlife+$E485),((Input!$J$143+Input!$J$109)*$J$7)-SUM($J485:AJ485),((Input!$J$143+Input!$J$109)*$J$7)/A1taxstdlife))</f>
        <v>n/a</v>
      </c>
      <c r="AL485" s="164" t="str">
        <f>IF(A1taxstdlife="n/a","n/a",IF(AL$3&gt;(A1taxstdlife+$E485),((Input!$J$143+Input!$J$109)*$J$7)-SUM($J485:AK485),((Input!$J$143+Input!$J$109)*$J$7)/A1taxstdlife))</f>
        <v>n/a</v>
      </c>
      <c r="AM485" s="164" t="str">
        <f>IF(A1taxstdlife="n/a","n/a",IF(AM$3&gt;(A1taxstdlife+$E485),((Input!$J$143+Input!$J$109)*$J$7)-SUM($J485:AL485),((Input!$J$143+Input!$J$109)*$J$7)/A1taxstdlife))</f>
        <v>n/a</v>
      </c>
      <c r="AN485" s="164" t="str">
        <f>IF(A1taxstdlife="n/a","n/a",IF(AN$3&gt;(A1taxstdlife+$E485),((Input!$J$143+Input!$J$109)*$J$7)-SUM($J485:AM485),((Input!$J$143+Input!$J$109)*$J$7)/A1taxstdlife))</f>
        <v>n/a</v>
      </c>
      <c r="AO485" s="164" t="str">
        <f>IF(A1taxstdlife="n/a","n/a",IF(AO$3&gt;(A1taxstdlife+$E485),((Input!$J$143+Input!$J$109)*$J$7)-SUM($J485:AN485),((Input!$J$143+Input!$J$109)*$J$7)/A1taxstdlife))</f>
        <v>n/a</v>
      </c>
      <c r="AP485" s="164" t="str">
        <f>IF(A1taxstdlife="n/a","n/a",IF(AP$3&gt;(A1taxstdlife+$E485),((Input!$J$143+Input!$J$109)*$J$7)-SUM($J485:AO485),((Input!$J$143+Input!$J$109)*$J$7)/A1taxstdlife))</f>
        <v>n/a</v>
      </c>
      <c r="AQ485" s="164" t="str">
        <f>IF(A1taxstdlife="n/a","n/a",IF(AQ$3&gt;(A1taxstdlife+$E485),((Input!$J$143+Input!$J$109)*$J$7)-SUM($J485:AP485),((Input!$J$143+Input!$J$109)*$J$7)/A1taxstdlife))</f>
        <v>n/a</v>
      </c>
      <c r="AR485" s="164" t="str">
        <f>IF(A1taxstdlife="n/a","n/a",IF(AR$3&gt;(A1taxstdlife+$E485),((Input!$J$143+Input!$J$109)*$J$7)-SUM($J485:AQ485),((Input!$J$143+Input!$J$109)*$J$7)/A1taxstdlife))</f>
        <v>n/a</v>
      </c>
      <c r="AS485" s="164" t="str">
        <f>IF(A1taxstdlife="n/a","n/a",IF(AS$3&gt;(A1taxstdlife+$E485),((Input!$J$143+Input!$J$109)*$J$7)-SUM($J485:AR485),((Input!$J$143+Input!$J$109)*$J$7)/A1taxstdlife))</f>
        <v>n/a</v>
      </c>
      <c r="AT485" s="164" t="str">
        <f>IF(A1taxstdlife="n/a","n/a",IF(AT$3&gt;(A1taxstdlife+$E485),((Input!$J$143+Input!$J$109)*$J$7)-SUM($J485:AS485),((Input!$J$143+Input!$J$109)*$J$7)/A1taxstdlife))</f>
        <v>n/a</v>
      </c>
      <c r="AU485" s="164" t="str">
        <f>IF(A1taxstdlife="n/a","n/a",IF(AU$3&gt;(A1taxstdlife+$E485),((Input!$J$143+Input!$J$109)*$J$7)-SUM($J485:AT485),((Input!$J$143+Input!$J$109)*$J$7)/A1taxstdlife))</f>
        <v>n/a</v>
      </c>
      <c r="AV485" s="164" t="str">
        <f>IF(A1taxstdlife="n/a","n/a",IF(AV$3&gt;(A1taxstdlife+$E485),((Input!$J$143+Input!$J$109)*$J$7)-SUM($J485:AU485),((Input!$J$143+Input!$J$109)*$J$7)/A1taxstdlife))</f>
        <v>n/a</v>
      </c>
      <c r="AW485" s="164" t="str">
        <f>IF(A1taxstdlife="n/a","n/a",IF(AW$3&gt;(A1taxstdlife+$E485),((Input!$J$143+Input!$J$109)*$J$7)-SUM($J485:AV485),((Input!$J$143+Input!$J$109)*$J$7)/A1taxstdlife))</f>
        <v>n/a</v>
      </c>
      <c r="AX485" s="164" t="str">
        <f>IF(A1taxstdlife="n/a","n/a",IF(AX$3&gt;(A1taxstdlife+$E485),((Input!$J$143+Input!$J$109)*$J$7)-SUM($J485:AW485),((Input!$J$143+Input!$J$109)*$J$7)/A1taxstdlife))</f>
        <v>n/a</v>
      </c>
      <c r="AY485" s="164" t="str">
        <f>IF(A1taxstdlife="n/a","n/a",IF(AY$3&gt;(A1taxstdlife+$E485),((Input!$J$143+Input!$J$109)*$J$7)-SUM($J485:AX485),((Input!$J$143+Input!$J$109)*$J$7)/A1taxstdlife))</f>
        <v>n/a</v>
      </c>
      <c r="AZ485" s="164" t="str">
        <f>IF(A1taxstdlife="n/a","n/a",IF(AZ$3&gt;(A1taxstdlife+$E485),((Input!$J$143+Input!$J$109)*$J$7)-SUM($J485:AY485),((Input!$J$143+Input!$J$109)*$J$7)/A1taxstdlife))</f>
        <v>n/a</v>
      </c>
      <c r="BA485" s="164" t="str">
        <f>IF(A1taxstdlife="n/a","n/a",IF(BA$3&gt;(A1taxstdlife+$E485),((Input!$J$143+Input!$J$109)*$J$7)-SUM($J485:AZ485),((Input!$J$143+Input!$J$109)*$J$7)/A1taxstdlife))</f>
        <v>n/a</v>
      </c>
      <c r="BB485" s="164" t="str">
        <f>IF(A1taxstdlife="n/a","n/a",IF(BB$3&gt;(A1taxstdlife+$E485),((Input!$J$143+Input!$J$109)*$J$7)-SUM($J485:BA485),((Input!$J$143+Input!$J$109)*$J$7)/A1taxstdlife))</f>
        <v>n/a</v>
      </c>
      <c r="BC485" s="164" t="str">
        <f>IF(A1taxstdlife="n/a","n/a",IF(BC$3&gt;(A1taxstdlife+$E485),((Input!$J$143+Input!$J$109)*$J$7)-SUM($J485:BB485),((Input!$J$143+Input!$J$109)*$J$7)/A1taxstdlife))</f>
        <v>n/a</v>
      </c>
      <c r="BD485" s="164" t="str">
        <f>IF(A1taxstdlife="n/a","n/a",IF(BD$3&gt;(A1taxstdlife+$E485),((Input!$J$143+Input!$J$109)*$J$7)-SUM($J485:BC485),((Input!$J$143+Input!$J$109)*$J$7)/A1taxstdlife))</f>
        <v>n/a</v>
      </c>
      <c r="BE485" s="164" t="str">
        <f>IF(A1taxstdlife="n/a","n/a",IF(BE$3&gt;(A1taxstdlife+$E485),((Input!$J$143+Input!$J$109)*$J$7)-SUM($J485:BD485),((Input!$J$143+Input!$J$109)*$J$7)/A1taxstdlife))</f>
        <v>n/a</v>
      </c>
      <c r="BF485" s="164" t="str">
        <f>IF(A1taxstdlife="n/a","n/a",IF(BF$3&gt;(A1taxstdlife+$E485),((Input!$J$143+Input!$J$109)*$J$7)-SUM($J485:BE485),((Input!$J$143+Input!$J$109)*$J$7)/A1taxstdlife))</f>
        <v>n/a</v>
      </c>
      <c r="BG485" s="164" t="str">
        <f>IF(A1taxstdlife="n/a","n/a",IF(BG$3&gt;(A1taxstdlife+$E485),((Input!$J$143+Input!$J$109)*$J$7)-SUM($J485:BF485),((Input!$J$143+Input!$J$109)*$J$7)/A1taxstdlife))</f>
        <v>n/a</v>
      </c>
      <c r="BH485" s="164" t="str">
        <f>IF(A1taxstdlife="n/a","n/a",IF(BH$3&gt;(A1taxstdlife+$E485),((Input!$J$143+Input!$J$109)*$J$7)-SUM($J485:BG485),((Input!$J$143+Input!$J$109)*$J$7)/A1taxstdlife))</f>
        <v>n/a</v>
      </c>
      <c r="BI485" s="164" t="str">
        <f>IF(A1taxstdlife="n/a","n/a",IF(BI$3&gt;(A1taxstdlife+$E485),((Input!$J$143+Input!$J$109)*$J$7)-SUM($J485:BH485),((Input!$J$143+Input!$J$109)*$J$7)/A1taxstdlife))</f>
        <v>n/a</v>
      </c>
      <c r="BJ485" s="18"/>
      <c r="BK485" s="18"/>
    </row>
    <row r="486" spans="1:63" s="6" customFormat="1" hidden="1" outlineLevel="2">
      <c r="A486" s="18"/>
      <c r="B486" s="36"/>
      <c r="C486" s="35"/>
      <c r="D486" s="479"/>
      <c r="E486" s="283">
        <v>5</v>
      </c>
      <c r="F486" s="38"/>
      <c r="G486" s="306"/>
      <c r="H486" s="308"/>
      <c r="I486" s="308"/>
      <c r="J486" s="308"/>
      <c r="K486" s="307"/>
      <c r="L486" s="164" t="str">
        <f>IF(A1taxstdlife="n/a","n/a",IF(L$3&gt;(A1taxstdlife+$E486),((Input!$K$143+Input!$K$109)*$K$7)-SUM($K486:K486),((Input!$K$143+Input!$K$109)*$K$7)/A1taxstdlife))</f>
        <v>n/a</v>
      </c>
      <c r="M486" s="164" t="str">
        <f>IF(A1taxstdlife="n/a","n/a",IF(M$3&gt;(A1taxstdlife+$E486),((Input!$K$143+Input!$K$109)*$K$7)-SUM($K486:L486),((Input!$K$143+Input!$K$109)*$K$7)/A1taxstdlife))</f>
        <v>n/a</v>
      </c>
      <c r="N486" s="164" t="str">
        <f>IF(A1taxstdlife="n/a","n/a",IF(N$3&gt;(A1taxstdlife+$E486),((Input!$K$143+Input!$K$109)*$K$7)-SUM($K486:M486),((Input!$K$143+Input!$K$109)*$K$7)/A1taxstdlife))</f>
        <v>n/a</v>
      </c>
      <c r="O486" s="164" t="str">
        <f>IF(A1taxstdlife="n/a","n/a",IF(O$3&gt;(A1taxstdlife+$E486),((Input!$K$143+Input!$K$109)*$K$7)-SUM($K486:N486),((Input!$K$143+Input!$K$109)*$K$7)/A1taxstdlife))</f>
        <v>n/a</v>
      </c>
      <c r="P486" s="164" t="str">
        <f>IF(A1taxstdlife="n/a","n/a",IF(P$3&gt;(A1taxstdlife+$E486),((Input!$K$143+Input!$K$109)*$K$7)-SUM($K486:O486),((Input!$K$143+Input!$K$109)*$K$7)/A1taxstdlife))</f>
        <v>n/a</v>
      </c>
      <c r="Q486" s="164" t="str">
        <f>IF(A1taxstdlife="n/a","n/a",IF(Q$3&gt;(A1taxstdlife+$E486),((Input!$K$143+Input!$K$109)*$K$7)-SUM($K486:P486),((Input!$K$143+Input!$K$109)*$K$7)/A1taxstdlife))</f>
        <v>n/a</v>
      </c>
      <c r="R486" s="164" t="str">
        <f>IF(A1taxstdlife="n/a","n/a",IF(R$3&gt;(A1taxstdlife+$E486),((Input!$K$143+Input!$K$109)*$K$7)-SUM($K486:Q486),((Input!$K$143+Input!$K$109)*$K$7)/A1taxstdlife))</f>
        <v>n/a</v>
      </c>
      <c r="S486" s="164" t="str">
        <f>IF(A1taxstdlife="n/a","n/a",IF(S$3&gt;(A1taxstdlife+$E486),((Input!$K$143+Input!$K$109)*$K$7)-SUM($K486:R486),((Input!$K$143+Input!$K$109)*$K$7)/A1taxstdlife))</f>
        <v>n/a</v>
      </c>
      <c r="T486" s="164" t="str">
        <f>IF(A1taxstdlife="n/a","n/a",IF(T$3&gt;(A1taxstdlife+$E486),((Input!$K$143+Input!$K$109)*$K$7)-SUM($K486:S486),((Input!$K$143+Input!$K$109)*$K$7)/A1taxstdlife))</f>
        <v>n/a</v>
      </c>
      <c r="U486" s="164" t="str">
        <f>IF(A1taxstdlife="n/a","n/a",IF(U$3&gt;(A1taxstdlife+$E486),((Input!$K$143+Input!$K$109)*$K$7)-SUM($K486:T486),((Input!$K$143+Input!$K$109)*$K$7)/A1taxstdlife))</f>
        <v>n/a</v>
      </c>
      <c r="V486" s="164" t="str">
        <f>IF(A1taxstdlife="n/a","n/a",IF(V$3&gt;(A1taxstdlife+$E486),((Input!$K$143+Input!$K$109)*$K$7)-SUM($K486:U486),((Input!$K$143+Input!$K$109)*$K$7)/A1taxstdlife))</f>
        <v>n/a</v>
      </c>
      <c r="W486" s="164" t="str">
        <f>IF(A1taxstdlife="n/a","n/a",IF(W$3&gt;(A1taxstdlife+$E486),((Input!$K$143+Input!$K$109)*$K$7)-SUM($K486:V486),((Input!$K$143+Input!$K$109)*$K$7)/A1taxstdlife))</f>
        <v>n/a</v>
      </c>
      <c r="X486" s="164" t="str">
        <f>IF(A1taxstdlife="n/a","n/a",IF(X$3&gt;(A1taxstdlife+$E486),((Input!$K$143+Input!$K$109)*$K$7)-SUM($K486:W486),((Input!$K$143+Input!$K$109)*$K$7)/A1taxstdlife))</f>
        <v>n/a</v>
      </c>
      <c r="Y486" s="164" t="str">
        <f>IF(A1taxstdlife="n/a","n/a",IF(Y$3&gt;(A1taxstdlife+$E486),((Input!$K$143+Input!$K$109)*$K$7)-SUM($K486:X486),((Input!$K$143+Input!$K$109)*$K$7)/A1taxstdlife))</f>
        <v>n/a</v>
      </c>
      <c r="Z486" s="164" t="str">
        <f>IF(A1taxstdlife="n/a","n/a",IF(Z$3&gt;(A1taxstdlife+$E486),((Input!$K$143+Input!$K$109)*$K$7)-SUM($K486:Y486),((Input!$K$143+Input!$K$109)*$K$7)/A1taxstdlife))</f>
        <v>n/a</v>
      </c>
      <c r="AA486" s="164" t="str">
        <f>IF(A1taxstdlife="n/a","n/a",IF(AA$3&gt;(A1taxstdlife+$E486),((Input!$K$143+Input!$K$109)*$K$7)-SUM($K486:Z486),((Input!$K$143+Input!$K$109)*$K$7)/A1taxstdlife))</f>
        <v>n/a</v>
      </c>
      <c r="AB486" s="164" t="str">
        <f>IF(A1taxstdlife="n/a","n/a",IF(AB$3&gt;(A1taxstdlife+$E486),((Input!$K$143+Input!$K$109)*$K$7)-SUM($K486:AA486),((Input!$K$143+Input!$K$109)*$K$7)/A1taxstdlife))</f>
        <v>n/a</v>
      </c>
      <c r="AC486" s="164" t="str">
        <f>IF(A1taxstdlife="n/a","n/a",IF(AC$3&gt;(A1taxstdlife+$E486),((Input!$K$143+Input!$K$109)*$K$7)-SUM($K486:AB486),((Input!$K$143+Input!$K$109)*$K$7)/A1taxstdlife))</f>
        <v>n/a</v>
      </c>
      <c r="AD486" s="164" t="str">
        <f>IF(A1taxstdlife="n/a","n/a",IF(AD$3&gt;(A1taxstdlife+$E486),((Input!$K$143+Input!$K$109)*$K$7)-SUM($K486:AC486),((Input!$K$143+Input!$K$109)*$K$7)/A1taxstdlife))</f>
        <v>n/a</v>
      </c>
      <c r="AE486" s="164" t="str">
        <f>IF(A1taxstdlife="n/a","n/a",IF(AE$3&gt;(A1taxstdlife+$E486),((Input!$K$143+Input!$K$109)*$K$7)-SUM($K486:AD486),((Input!$K$143+Input!$K$109)*$K$7)/A1taxstdlife))</f>
        <v>n/a</v>
      </c>
      <c r="AF486" s="164" t="str">
        <f>IF(A1taxstdlife="n/a","n/a",IF(AF$3&gt;(A1taxstdlife+$E486),((Input!$K$143+Input!$K$109)*$K$7)-SUM($K486:AE486),((Input!$K$143+Input!$K$109)*$K$7)/A1taxstdlife))</f>
        <v>n/a</v>
      </c>
      <c r="AG486" s="164" t="str">
        <f>IF(A1taxstdlife="n/a","n/a",IF(AG$3&gt;(A1taxstdlife+$E486),((Input!$K$143+Input!$K$109)*$K$7)-SUM($K486:AF486),((Input!$K$143+Input!$K$109)*$K$7)/A1taxstdlife))</f>
        <v>n/a</v>
      </c>
      <c r="AH486" s="164" t="str">
        <f>IF(A1taxstdlife="n/a","n/a",IF(AH$3&gt;(A1taxstdlife+$E486),((Input!$K$143+Input!$K$109)*$K$7)-SUM($K486:AG486),((Input!$K$143+Input!$K$109)*$K$7)/A1taxstdlife))</f>
        <v>n/a</v>
      </c>
      <c r="AI486" s="164" t="str">
        <f>IF(A1taxstdlife="n/a","n/a",IF(AI$3&gt;(A1taxstdlife+$E486),((Input!$K$143+Input!$K$109)*$K$7)-SUM($K486:AH486),((Input!$K$143+Input!$K$109)*$K$7)/A1taxstdlife))</f>
        <v>n/a</v>
      </c>
      <c r="AJ486" s="164" t="str">
        <f>IF(A1taxstdlife="n/a","n/a",IF(AJ$3&gt;(A1taxstdlife+$E486),((Input!$K$143+Input!$K$109)*$K$7)-SUM($K486:AI486),((Input!$K$143+Input!$K$109)*$K$7)/A1taxstdlife))</f>
        <v>n/a</v>
      </c>
      <c r="AK486" s="164" t="str">
        <f>IF(A1taxstdlife="n/a","n/a",IF(AK$3&gt;(A1taxstdlife+$E486),((Input!$K$143+Input!$K$109)*$K$7)-SUM($K486:AJ486),((Input!$K$143+Input!$K$109)*$K$7)/A1taxstdlife))</f>
        <v>n/a</v>
      </c>
      <c r="AL486" s="164" t="str">
        <f>IF(A1taxstdlife="n/a","n/a",IF(AL$3&gt;(A1taxstdlife+$E486),((Input!$K$143+Input!$K$109)*$K$7)-SUM($K486:AK486),((Input!$K$143+Input!$K$109)*$K$7)/A1taxstdlife))</f>
        <v>n/a</v>
      </c>
      <c r="AM486" s="164" t="str">
        <f>IF(A1taxstdlife="n/a","n/a",IF(AM$3&gt;(A1taxstdlife+$E486),((Input!$K$143+Input!$K$109)*$K$7)-SUM($K486:AL486),((Input!$K$143+Input!$K$109)*$K$7)/A1taxstdlife))</f>
        <v>n/a</v>
      </c>
      <c r="AN486" s="164" t="str">
        <f>IF(A1taxstdlife="n/a","n/a",IF(AN$3&gt;(A1taxstdlife+$E486),((Input!$K$143+Input!$K$109)*$K$7)-SUM($K486:AM486),((Input!$K$143+Input!$K$109)*$K$7)/A1taxstdlife))</f>
        <v>n/a</v>
      </c>
      <c r="AO486" s="164" t="str">
        <f>IF(A1taxstdlife="n/a","n/a",IF(AO$3&gt;(A1taxstdlife+$E486),((Input!$K$143+Input!$K$109)*$K$7)-SUM($K486:AN486),((Input!$K$143+Input!$K$109)*$K$7)/A1taxstdlife))</f>
        <v>n/a</v>
      </c>
      <c r="AP486" s="164" t="str">
        <f>IF(A1taxstdlife="n/a","n/a",IF(AP$3&gt;(A1taxstdlife+$E486),((Input!$K$143+Input!$K$109)*$K$7)-SUM($K486:AO486),((Input!$K$143+Input!$K$109)*$K$7)/A1taxstdlife))</f>
        <v>n/a</v>
      </c>
      <c r="AQ486" s="164" t="str">
        <f>IF(A1taxstdlife="n/a","n/a",IF(AQ$3&gt;(A1taxstdlife+$E486),((Input!$K$143+Input!$K$109)*$K$7)-SUM($K486:AP486),((Input!$K$143+Input!$K$109)*$K$7)/A1taxstdlife))</f>
        <v>n/a</v>
      </c>
      <c r="AR486" s="164" t="str">
        <f>IF(A1taxstdlife="n/a","n/a",IF(AR$3&gt;(A1taxstdlife+$E486),((Input!$K$143+Input!$K$109)*$K$7)-SUM($K486:AQ486),((Input!$K$143+Input!$K$109)*$K$7)/A1taxstdlife))</f>
        <v>n/a</v>
      </c>
      <c r="AS486" s="164" t="str">
        <f>IF(A1taxstdlife="n/a","n/a",IF(AS$3&gt;(A1taxstdlife+$E486),((Input!$K$143+Input!$K$109)*$K$7)-SUM($K486:AR486),((Input!$K$143+Input!$K$109)*$K$7)/A1taxstdlife))</f>
        <v>n/a</v>
      </c>
      <c r="AT486" s="164" t="str">
        <f>IF(A1taxstdlife="n/a","n/a",IF(AT$3&gt;(A1taxstdlife+$E486),((Input!$K$143+Input!$K$109)*$K$7)-SUM($K486:AS486),((Input!$K$143+Input!$K$109)*$K$7)/A1taxstdlife))</f>
        <v>n/a</v>
      </c>
      <c r="AU486" s="164" t="str">
        <f>IF(A1taxstdlife="n/a","n/a",IF(AU$3&gt;(A1taxstdlife+$E486),((Input!$K$143+Input!$K$109)*$K$7)-SUM($K486:AT486),((Input!$K$143+Input!$K$109)*$K$7)/A1taxstdlife))</f>
        <v>n/a</v>
      </c>
      <c r="AV486" s="164" t="str">
        <f>IF(A1taxstdlife="n/a","n/a",IF(AV$3&gt;(A1taxstdlife+$E486),((Input!$K$143+Input!$K$109)*$K$7)-SUM($K486:AU486),((Input!$K$143+Input!$K$109)*$K$7)/A1taxstdlife))</f>
        <v>n/a</v>
      </c>
      <c r="AW486" s="164" t="str">
        <f>IF(A1taxstdlife="n/a","n/a",IF(AW$3&gt;(A1taxstdlife+$E486),((Input!$K$143+Input!$K$109)*$K$7)-SUM($K486:AV486),((Input!$K$143+Input!$K$109)*$K$7)/A1taxstdlife))</f>
        <v>n/a</v>
      </c>
      <c r="AX486" s="164" t="str">
        <f>IF(A1taxstdlife="n/a","n/a",IF(AX$3&gt;(A1taxstdlife+$E486),((Input!$K$143+Input!$K$109)*$K$7)-SUM($K486:AW486),((Input!$K$143+Input!$K$109)*$K$7)/A1taxstdlife))</f>
        <v>n/a</v>
      </c>
      <c r="AY486" s="164" t="str">
        <f>IF(A1taxstdlife="n/a","n/a",IF(AY$3&gt;(A1taxstdlife+$E486),((Input!$K$143+Input!$K$109)*$K$7)-SUM($K486:AX486),((Input!$K$143+Input!$K$109)*$K$7)/A1taxstdlife))</f>
        <v>n/a</v>
      </c>
      <c r="AZ486" s="164" t="str">
        <f>IF(A1taxstdlife="n/a","n/a",IF(AZ$3&gt;(A1taxstdlife+$E486),((Input!$K$143+Input!$K$109)*$K$7)-SUM($K486:AY486),((Input!$K$143+Input!$K$109)*$K$7)/A1taxstdlife))</f>
        <v>n/a</v>
      </c>
      <c r="BA486" s="164" t="str">
        <f>IF(A1taxstdlife="n/a","n/a",IF(BA$3&gt;(A1taxstdlife+$E486),((Input!$K$143+Input!$K$109)*$K$7)-SUM($K486:AZ486),((Input!$K$143+Input!$K$109)*$K$7)/A1taxstdlife))</f>
        <v>n/a</v>
      </c>
      <c r="BB486" s="164" t="str">
        <f>IF(A1taxstdlife="n/a","n/a",IF(BB$3&gt;(A1taxstdlife+$E486),((Input!$K$143+Input!$K$109)*$K$7)-SUM($K486:BA486),((Input!$K$143+Input!$K$109)*$K$7)/A1taxstdlife))</f>
        <v>n/a</v>
      </c>
      <c r="BC486" s="164" t="str">
        <f>IF(A1taxstdlife="n/a","n/a",IF(BC$3&gt;(A1taxstdlife+$E486),((Input!$K$143+Input!$K$109)*$K$7)-SUM($K486:BB486),((Input!$K$143+Input!$K$109)*$K$7)/A1taxstdlife))</f>
        <v>n/a</v>
      </c>
      <c r="BD486" s="164" t="str">
        <f>IF(A1taxstdlife="n/a","n/a",IF(BD$3&gt;(A1taxstdlife+$E486),((Input!$K$143+Input!$K$109)*$K$7)-SUM($K486:BC486),((Input!$K$143+Input!$K$109)*$K$7)/A1taxstdlife))</f>
        <v>n/a</v>
      </c>
      <c r="BE486" s="164" t="str">
        <f>IF(A1taxstdlife="n/a","n/a",IF(BE$3&gt;(A1taxstdlife+$E486),((Input!$K$143+Input!$K$109)*$K$7)-SUM($K486:BD486),((Input!$K$143+Input!$K$109)*$K$7)/A1taxstdlife))</f>
        <v>n/a</v>
      </c>
      <c r="BF486" s="164" t="str">
        <f>IF(A1taxstdlife="n/a","n/a",IF(BF$3&gt;(A1taxstdlife+$E486),((Input!$K$143+Input!$K$109)*$K$7)-SUM($K486:BE486),((Input!$K$143+Input!$K$109)*$K$7)/A1taxstdlife))</f>
        <v>n/a</v>
      </c>
      <c r="BG486" s="164" t="str">
        <f>IF(A1taxstdlife="n/a","n/a",IF(BG$3&gt;(A1taxstdlife+$E486),((Input!$K$143+Input!$K$109)*$K$7)-SUM($K486:BF486),((Input!$K$143+Input!$K$109)*$K$7)/A1taxstdlife))</f>
        <v>n/a</v>
      </c>
      <c r="BH486" s="164" t="str">
        <f>IF(A1taxstdlife="n/a","n/a",IF(BH$3&gt;(A1taxstdlife+$E486),((Input!$K$143+Input!$K$109)*$K$7)-SUM($K486:BG486),((Input!$K$143+Input!$K$109)*$K$7)/A1taxstdlife))</f>
        <v>n/a</v>
      </c>
      <c r="BI486" s="164" t="str">
        <f>IF(A1taxstdlife="n/a","n/a",IF(BI$3&gt;(A1taxstdlife+$E486),((Input!$K$143+Input!$K$109)*$K$7)-SUM($K486:BH486),((Input!$K$143+Input!$K$109)*$K$7)/A1taxstdlife))</f>
        <v>n/a</v>
      </c>
      <c r="BJ486" s="18"/>
      <c r="BK486" s="18"/>
    </row>
    <row r="487" spans="1:63" s="6" customFormat="1" hidden="1" outlineLevel="2">
      <c r="A487" s="18"/>
      <c r="B487" s="36"/>
      <c r="C487" s="35"/>
      <c r="D487" s="479"/>
      <c r="E487" s="283">
        <v>6</v>
      </c>
      <c r="F487" s="38"/>
      <c r="G487" s="306"/>
      <c r="H487" s="308"/>
      <c r="I487" s="308"/>
      <c r="J487" s="308"/>
      <c r="K487" s="308"/>
      <c r="L487" s="307"/>
      <c r="M487" s="164" t="str">
        <f>IF(A1taxstdlife="n/a","n/a",IF(M$3&gt;(A1taxstdlife+$E487),((Input!$L$143+Input!$L$109)*$L$7)-SUM($L487:L487),((Input!$L$143+Input!$L$109)*$L$7)/A1taxstdlife))</f>
        <v>n/a</v>
      </c>
      <c r="N487" s="164" t="str">
        <f>IF(A1taxstdlife="n/a","n/a",IF(N$3&gt;(A1taxstdlife+$E487),((Input!$L$143+Input!$L$109)*$L$7)-SUM($L487:M487),((Input!$L$143+Input!$L$109)*$L$7)/A1taxstdlife))</f>
        <v>n/a</v>
      </c>
      <c r="O487" s="164" t="str">
        <f>IF(A1taxstdlife="n/a","n/a",IF(O$3&gt;(A1taxstdlife+$E487),((Input!$L$143+Input!$L$109)*$L$7)-SUM($L487:N487),((Input!$L$143+Input!$L$109)*$L$7)/A1taxstdlife))</f>
        <v>n/a</v>
      </c>
      <c r="P487" s="164" t="str">
        <f>IF(A1taxstdlife="n/a","n/a",IF(P$3&gt;(A1taxstdlife+$E487),((Input!$L$143+Input!$L$109)*$L$7)-SUM($L487:O487),((Input!$L$143+Input!$L$109)*$L$7)/A1taxstdlife))</f>
        <v>n/a</v>
      </c>
      <c r="Q487" s="164" t="str">
        <f>IF(A1taxstdlife="n/a","n/a",IF(Q$3&gt;(A1taxstdlife+$E487),((Input!$L$143+Input!$L$109)*$L$7)-SUM($L487:P487),((Input!$L$143+Input!$L$109)*$L$7)/A1taxstdlife))</f>
        <v>n/a</v>
      </c>
      <c r="R487" s="164" t="str">
        <f>IF(A1taxstdlife="n/a","n/a",IF(R$3&gt;(A1taxstdlife+$E487),((Input!$L$143+Input!$L$109)*$L$7)-SUM($L487:Q487),((Input!$L$143+Input!$L$109)*$L$7)/A1taxstdlife))</f>
        <v>n/a</v>
      </c>
      <c r="S487" s="164" t="str">
        <f>IF(A1taxstdlife="n/a","n/a",IF(S$3&gt;(A1taxstdlife+$E487),((Input!$L$143+Input!$L$109)*$L$7)-SUM($L487:R487),((Input!$L$143+Input!$L$109)*$L$7)/A1taxstdlife))</f>
        <v>n/a</v>
      </c>
      <c r="T487" s="164" t="str">
        <f>IF(A1taxstdlife="n/a","n/a",IF(T$3&gt;(A1taxstdlife+$E487),((Input!$L$143+Input!$L$109)*$L$7)-SUM($L487:S487),((Input!$L$143+Input!$L$109)*$L$7)/A1taxstdlife))</f>
        <v>n/a</v>
      </c>
      <c r="U487" s="164" t="str">
        <f>IF(A1taxstdlife="n/a","n/a",IF(U$3&gt;(A1taxstdlife+$E487),((Input!$L$143+Input!$L$109)*$L$7)-SUM($L487:T487),((Input!$L$143+Input!$L$109)*$L$7)/A1taxstdlife))</f>
        <v>n/a</v>
      </c>
      <c r="V487" s="164" t="str">
        <f>IF(A1taxstdlife="n/a","n/a",IF(V$3&gt;(A1taxstdlife+$E487),((Input!$L$143+Input!$L$109)*$L$7)-SUM($L487:U487),((Input!$L$143+Input!$L$109)*$L$7)/A1taxstdlife))</f>
        <v>n/a</v>
      </c>
      <c r="W487" s="164" t="str">
        <f>IF(A1taxstdlife="n/a","n/a",IF(W$3&gt;(A1taxstdlife+$E487),((Input!$L$143+Input!$L$109)*$L$7)-SUM($L487:V487),((Input!$L$143+Input!$L$109)*$L$7)/A1taxstdlife))</f>
        <v>n/a</v>
      </c>
      <c r="X487" s="164" t="str">
        <f>IF(A1taxstdlife="n/a","n/a",IF(X$3&gt;(A1taxstdlife+$E487),((Input!$L$143+Input!$L$109)*$L$7)-SUM($L487:W487),((Input!$L$143+Input!$L$109)*$L$7)/A1taxstdlife))</f>
        <v>n/a</v>
      </c>
      <c r="Y487" s="164" t="str">
        <f>IF(A1taxstdlife="n/a","n/a",IF(Y$3&gt;(A1taxstdlife+$E487),((Input!$L$143+Input!$L$109)*$L$7)-SUM($L487:X487),((Input!$L$143+Input!$L$109)*$L$7)/A1taxstdlife))</f>
        <v>n/a</v>
      </c>
      <c r="Z487" s="164" t="str">
        <f>IF(A1taxstdlife="n/a","n/a",IF(Z$3&gt;(A1taxstdlife+$E487),((Input!$L$143+Input!$L$109)*$L$7)-SUM($L487:Y487),((Input!$L$143+Input!$L$109)*$L$7)/A1taxstdlife))</f>
        <v>n/a</v>
      </c>
      <c r="AA487" s="164" t="str">
        <f>IF(A1taxstdlife="n/a","n/a",IF(AA$3&gt;(A1taxstdlife+$E487),((Input!$L$143+Input!$L$109)*$L$7)-SUM($L487:Z487),((Input!$L$143+Input!$L$109)*$L$7)/A1taxstdlife))</f>
        <v>n/a</v>
      </c>
      <c r="AB487" s="164" t="str">
        <f>IF(A1taxstdlife="n/a","n/a",IF(AB$3&gt;(A1taxstdlife+$E487),((Input!$L$143+Input!$L$109)*$L$7)-SUM($L487:AA487),((Input!$L$143+Input!$L$109)*$L$7)/A1taxstdlife))</f>
        <v>n/a</v>
      </c>
      <c r="AC487" s="164" t="str">
        <f>IF(A1taxstdlife="n/a","n/a",IF(AC$3&gt;(A1taxstdlife+$E487),((Input!$L$143+Input!$L$109)*$L$7)-SUM($L487:AB487),((Input!$L$143+Input!$L$109)*$L$7)/A1taxstdlife))</f>
        <v>n/a</v>
      </c>
      <c r="AD487" s="164" t="str">
        <f>IF(A1taxstdlife="n/a","n/a",IF(AD$3&gt;(A1taxstdlife+$E487),((Input!$L$143+Input!$L$109)*$L$7)-SUM($L487:AC487),((Input!$L$143+Input!$L$109)*$L$7)/A1taxstdlife))</f>
        <v>n/a</v>
      </c>
      <c r="AE487" s="164" t="str">
        <f>IF(A1taxstdlife="n/a","n/a",IF(AE$3&gt;(A1taxstdlife+$E487),((Input!$L$143+Input!$L$109)*$L$7)-SUM($L487:AD487),((Input!$L$143+Input!$L$109)*$L$7)/A1taxstdlife))</f>
        <v>n/a</v>
      </c>
      <c r="AF487" s="164" t="str">
        <f>IF(A1taxstdlife="n/a","n/a",IF(AF$3&gt;(A1taxstdlife+$E487),((Input!$L$143+Input!$L$109)*$L$7)-SUM($L487:AE487),((Input!$L$143+Input!$L$109)*$L$7)/A1taxstdlife))</f>
        <v>n/a</v>
      </c>
      <c r="AG487" s="164" t="str">
        <f>IF(A1taxstdlife="n/a","n/a",IF(AG$3&gt;(A1taxstdlife+$E487),((Input!$L$143+Input!$L$109)*$L$7)-SUM($L487:AF487),((Input!$L$143+Input!$L$109)*$L$7)/A1taxstdlife))</f>
        <v>n/a</v>
      </c>
      <c r="AH487" s="164" t="str">
        <f>IF(A1taxstdlife="n/a","n/a",IF(AH$3&gt;(A1taxstdlife+$E487),((Input!$L$143+Input!$L$109)*$L$7)-SUM($L487:AG487),((Input!$L$143+Input!$L$109)*$L$7)/A1taxstdlife))</f>
        <v>n/a</v>
      </c>
      <c r="AI487" s="164" t="str">
        <f>IF(A1taxstdlife="n/a","n/a",IF(AI$3&gt;(A1taxstdlife+$E487),((Input!$L$143+Input!$L$109)*$L$7)-SUM($L487:AH487),((Input!$L$143+Input!$L$109)*$L$7)/A1taxstdlife))</f>
        <v>n/a</v>
      </c>
      <c r="AJ487" s="164" t="str">
        <f>IF(A1taxstdlife="n/a","n/a",IF(AJ$3&gt;(A1taxstdlife+$E487),((Input!$L$143+Input!$L$109)*$L$7)-SUM($L487:AI487),((Input!$L$143+Input!$L$109)*$L$7)/A1taxstdlife))</f>
        <v>n/a</v>
      </c>
      <c r="AK487" s="164" t="str">
        <f>IF(A1taxstdlife="n/a","n/a",IF(AK$3&gt;(A1taxstdlife+$E487),((Input!$L$143+Input!$L$109)*$L$7)-SUM($L487:AJ487),((Input!$L$143+Input!$L$109)*$L$7)/A1taxstdlife))</f>
        <v>n/a</v>
      </c>
      <c r="AL487" s="164" t="str">
        <f>IF(A1taxstdlife="n/a","n/a",IF(AL$3&gt;(A1taxstdlife+$E487),((Input!$L$143+Input!$L$109)*$L$7)-SUM($L487:AK487),((Input!$L$143+Input!$L$109)*$L$7)/A1taxstdlife))</f>
        <v>n/a</v>
      </c>
      <c r="AM487" s="164" t="str">
        <f>IF(A1taxstdlife="n/a","n/a",IF(AM$3&gt;(A1taxstdlife+$E487),((Input!$L$143+Input!$L$109)*$L$7)-SUM($L487:AL487),((Input!$L$143+Input!$L$109)*$L$7)/A1taxstdlife))</f>
        <v>n/a</v>
      </c>
      <c r="AN487" s="164" t="str">
        <f>IF(A1taxstdlife="n/a","n/a",IF(AN$3&gt;(A1taxstdlife+$E487),((Input!$L$143+Input!$L$109)*$L$7)-SUM($L487:AM487),((Input!$L$143+Input!$L$109)*$L$7)/A1taxstdlife))</f>
        <v>n/a</v>
      </c>
      <c r="AO487" s="164" t="str">
        <f>IF(A1taxstdlife="n/a","n/a",IF(AO$3&gt;(A1taxstdlife+$E487),((Input!$L$143+Input!$L$109)*$L$7)-SUM($L487:AN487),((Input!$L$143+Input!$L$109)*$L$7)/A1taxstdlife))</f>
        <v>n/a</v>
      </c>
      <c r="AP487" s="164" t="str">
        <f>IF(A1taxstdlife="n/a","n/a",IF(AP$3&gt;(A1taxstdlife+$E487),((Input!$L$143+Input!$L$109)*$L$7)-SUM($L487:AO487),((Input!$L$143+Input!$L$109)*$L$7)/A1taxstdlife))</f>
        <v>n/a</v>
      </c>
      <c r="AQ487" s="164" t="str">
        <f>IF(A1taxstdlife="n/a","n/a",IF(AQ$3&gt;(A1taxstdlife+$E487),((Input!$L$143+Input!$L$109)*$L$7)-SUM($L487:AP487),((Input!$L$143+Input!$L$109)*$L$7)/A1taxstdlife))</f>
        <v>n/a</v>
      </c>
      <c r="AR487" s="164" t="str">
        <f>IF(A1taxstdlife="n/a","n/a",IF(AR$3&gt;(A1taxstdlife+$E487),((Input!$L$143+Input!$L$109)*$L$7)-SUM($L487:AQ487),((Input!$L$143+Input!$L$109)*$L$7)/A1taxstdlife))</f>
        <v>n/a</v>
      </c>
      <c r="AS487" s="164" t="str">
        <f>IF(A1taxstdlife="n/a","n/a",IF(AS$3&gt;(A1taxstdlife+$E487),((Input!$L$143+Input!$L$109)*$L$7)-SUM($L487:AR487),((Input!$L$143+Input!$L$109)*$L$7)/A1taxstdlife))</f>
        <v>n/a</v>
      </c>
      <c r="AT487" s="164" t="str">
        <f>IF(A1taxstdlife="n/a","n/a",IF(AT$3&gt;(A1taxstdlife+$E487),((Input!$L$143+Input!$L$109)*$L$7)-SUM($L487:AS487),((Input!$L$143+Input!$L$109)*$L$7)/A1taxstdlife))</f>
        <v>n/a</v>
      </c>
      <c r="AU487" s="164" t="str">
        <f>IF(A1taxstdlife="n/a","n/a",IF(AU$3&gt;(A1taxstdlife+$E487),((Input!$L$143+Input!$L$109)*$L$7)-SUM($L487:AT487),((Input!$L$143+Input!$L$109)*$L$7)/A1taxstdlife))</f>
        <v>n/a</v>
      </c>
      <c r="AV487" s="164" t="str">
        <f>IF(A1taxstdlife="n/a","n/a",IF(AV$3&gt;(A1taxstdlife+$E487),((Input!$L$143+Input!$L$109)*$L$7)-SUM($L487:AU487),((Input!$L$143+Input!$L$109)*$L$7)/A1taxstdlife))</f>
        <v>n/a</v>
      </c>
      <c r="AW487" s="164" t="str">
        <f>IF(A1taxstdlife="n/a","n/a",IF(AW$3&gt;(A1taxstdlife+$E487),((Input!$L$143+Input!$L$109)*$L$7)-SUM($L487:AV487),((Input!$L$143+Input!$L$109)*$L$7)/A1taxstdlife))</f>
        <v>n/a</v>
      </c>
      <c r="AX487" s="164" t="str">
        <f>IF(A1taxstdlife="n/a","n/a",IF(AX$3&gt;(A1taxstdlife+$E487),((Input!$L$143+Input!$L$109)*$L$7)-SUM($L487:AW487),((Input!$L$143+Input!$L$109)*$L$7)/A1taxstdlife))</f>
        <v>n/a</v>
      </c>
      <c r="AY487" s="164" t="str">
        <f>IF(A1taxstdlife="n/a","n/a",IF(AY$3&gt;(A1taxstdlife+$E487),((Input!$L$143+Input!$L$109)*$L$7)-SUM($L487:AX487),((Input!$L$143+Input!$L$109)*$L$7)/A1taxstdlife))</f>
        <v>n/a</v>
      </c>
      <c r="AZ487" s="164" t="str">
        <f>IF(A1taxstdlife="n/a","n/a",IF(AZ$3&gt;(A1taxstdlife+$E487),((Input!$L$143+Input!$L$109)*$L$7)-SUM($L487:AY487),((Input!$L$143+Input!$L$109)*$L$7)/A1taxstdlife))</f>
        <v>n/a</v>
      </c>
      <c r="BA487" s="164" t="str">
        <f>IF(A1taxstdlife="n/a","n/a",IF(BA$3&gt;(A1taxstdlife+$E487),((Input!$L$143+Input!$L$109)*$L$7)-SUM($L487:AZ487),((Input!$L$143+Input!$L$109)*$L$7)/A1taxstdlife))</f>
        <v>n/a</v>
      </c>
      <c r="BB487" s="164" t="str">
        <f>IF(A1taxstdlife="n/a","n/a",IF(BB$3&gt;(A1taxstdlife+$E487),((Input!$L$143+Input!$L$109)*$L$7)-SUM($L487:BA487),((Input!$L$143+Input!$L$109)*$L$7)/A1taxstdlife))</f>
        <v>n/a</v>
      </c>
      <c r="BC487" s="164" t="str">
        <f>IF(A1taxstdlife="n/a","n/a",IF(BC$3&gt;(A1taxstdlife+$E487),((Input!$L$143+Input!$L$109)*$L$7)-SUM($L487:BB487),((Input!$L$143+Input!$L$109)*$L$7)/A1taxstdlife))</f>
        <v>n/a</v>
      </c>
      <c r="BD487" s="164" t="str">
        <f>IF(A1taxstdlife="n/a","n/a",IF(BD$3&gt;(A1taxstdlife+$E487),((Input!$L$143+Input!$L$109)*$L$7)-SUM($L487:BC487),((Input!$L$143+Input!$L$109)*$L$7)/A1taxstdlife))</f>
        <v>n/a</v>
      </c>
      <c r="BE487" s="164" t="str">
        <f>IF(A1taxstdlife="n/a","n/a",IF(BE$3&gt;(A1taxstdlife+$E487),((Input!$L$143+Input!$L$109)*$L$7)-SUM($L487:BD487),((Input!$L$143+Input!$L$109)*$L$7)/A1taxstdlife))</f>
        <v>n/a</v>
      </c>
      <c r="BF487" s="164" t="str">
        <f>IF(A1taxstdlife="n/a","n/a",IF(BF$3&gt;(A1taxstdlife+$E487),((Input!$L$143+Input!$L$109)*$L$7)-SUM($L487:BE487),((Input!$L$143+Input!$L$109)*$L$7)/A1taxstdlife))</f>
        <v>n/a</v>
      </c>
      <c r="BG487" s="164" t="str">
        <f>IF(A1taxstdlife="n/a","n/a",IF(BG$3&gt;(A1taxstdlife+$E487),((Input!$L$143+Input!$L$109)*$L$7)-SUM($L487:BF487),((Input!$L$143+Input!$L$109)*$L$7)/A1taxstdlife))</f>
        <v>n/a</v>
      </c>
      <c r="BH487" s="164" t="str">
        <f>IF(A1taxstdlife="n/a","n/a",IF(BH$3&gt;(A1taxstdlife+$E487),((Input!$L$143+Input!$L$109)*$L$7)-SUM($L487:BG487),((Input!$L$143+Input!$L$109)*$L$7)/A1taxstdlife))</f>
        <v>n/a</v>
      </c>
      <c r="BI487" s="164" t="str">
        <f>IF(A1taxstdlife="n/a","n/a",IF(BI$3&gt;(A1taxstdlife+$E487),((Input!$L$143+Input!$L$109)*$L$7)-SUM($L487:BH487),((Input!$L$143+Input!$L$109)*$L$7)/A1taxstdlife))</f>
        <v>n/a</v>
      </c>
      <c r="BJ487" s="18"/>
      <c r="BK487" s="18"/>
    </row>
    <row r="488" spans="1:63" s="6" customFormat="1" hidden="1" outlineLevel="2">
      <c r="A488" s="18"/>
      <c r="B488" s="36"/>
      <c r="C488" s="35"/>
      <c r="D488" s="479"/>
      <c r="E488" s="283">
        <v>7</v>
      </c>
      <c r="F488" s="38"/>
      <c r="G488" s="306"/>
      <c r="H488" s="308"/>
      <c r="I488" s="308"/>
      <c r="J488" s="308"/>
      <c r="K488" s="308"/>
      <c r="L488" s="308"/>
      <c r="M488" s="307"/>
      <c r="N488" s="164" t="str">
        <f>IF(A1taxstdlife="n/a","n/a",IF(N$3&gt;(A1taxstdlife+$E488),((Input!$M$143+Input!$M$109)*$M$7)-SUM($M488:M488),((Input!$M$143+Input!$M$109)*$M$7)/A1taxstdlife))</f>
        <v>n/a</v>
      </c>
      <c r="O488" s="164" t="str">
        <f>IF(A1taxstdlife="n/a","n/a",IF(O$3&gt;(A1taxstdlife+$E488),((Input!$M$143+Input!$M$109)*$M$7)-SUM($M488:N488),((Input!$M$143+Input!$M$109)*$M$7)/A1taxstdlife))</f>
        <v>n/a</v>
      </c>
      <c r="P488" s="164" t="str">
        <f>IF(A1taxstdlife="n/a","n/a",IF(P$3&gt;(A1taxstdlife+$E488),((Input!$M$143+Input!$M$109)*$M$7)-SUM($M488:O488),((Input!$M$143+Input!$M$109)*$M$7)/A1taxstdlife))</f>
        <v>n/a</v>
      </c>
      <c r="Q488" s="164" t="str">
        <f>IF(A1taxstdlife="n/a","n/a",IF(Q$3&gt;(A1taxstdlife+$E488),((Input!$M$143+Input!$M$109)*$M$7)-SUM($M488:P488),((Input!$M$143+Input!$M$109)*$M$7)/A1taxstdlife))</f>
        <v>n/a</v>
      </c>
      <c r="R488" s="164" t="str">
        <f>IF(A1taxstdlife="n/a","n/a",IF(R$3&gt;(A1taxstdlife+$E488),((Input!$M$143+Input!$M$109)*$M$7)-SUM($M488:Q488),((Input!$M$143+Input!$M$109)*$M$7)/A1taxstdlife))</f>
        <v>n/a</v>
      </c>
      <c r="S488" s="164" t="str">
        <f>IF(A1taxstdlife="n/a","n/a",IF(S$3&gt;(A1taxstdlife+$E488),((Input!$M$143+Input!$M$109)*$M$7)-SUM($M488:R488),((Input!$M$143+Input!$M$109)*$M$7)/A1taxstdlife))</f>
        <v>n/a</v>
      </c>
      <c r="T488" s="164" t="str">
        <f>IF(A1taxstdlife="n/a","n/a",IF(T$3&gt;(A1taxstdlife+$E488),((Input!$M$143+Input!$M$109)*$M$7)-SUM($M488:S488),((Input!$M$143+Input!$M$109)*$M$7)/A1taxstdlife))</f>
        <v>n/a</v>
      </c>
      <c r="U488" s="164" t="str">
        <f>IF(A1taxstdlife="n/a","n/a",IF(U$3&gt;(A1taxstdlife+$E488),((Input!$M$143+Input!$M$109)*$M$7)-SUM($M488:T488),((Input!$M$143+Input!$M$109)*$M$7)/A1taxstdlife))</f>
        <v>n/a</v>
      </c>
      <c r="V488" s="164" t="str">
        <f>IF(A1taxstdlife="n/a","n/a",IF(V$3&gt;(A1taxstdlife+$E488),((Input!$M$143+Input!$M$109)*$M$7)-SUM($M488:U488),((Input!$M$143+Input!$M$109)*$M$7)/A1taxstdlife))</f>
        <v>n/a</v>
      </c>
      <c r="W488" s="164" t="str">
        <f>IF(A1taxstdlife="n/a","n/a",IF(W$3&gt;(A1taxstdlife+$E488),((Input!$M$143+Input!$M$109)*$M$7)-SUM($M488:V488),((Input!$M$143+Input!$M$109)*$M$7)/A1taxstdlife))</f>
        <v>n/a</v>
      </c>
      <c r="X488" s="164" t="str">
        <f>IF(A1taxstdlife="n/a","n/a",IF(X$3&gt;(A1taxstdlife+$E488),((Input!$M$143+Input!$M$109)*$M$7)-SUM($M488:W488),((Input!$M$143+Input!$M$109)*$M$7)/A1taxstdlife))</f>
        <v>n/a</v>
      </c>
      <c r="Y488" s="164" t="str">
        <f>IF(A1taxstdlife="n/a","n/a",IF(Y$3&gt;(A1taxstdlife+$E488),((Input!$M$143+Input!$M$109)*$M$7)-SUM($M488:X488),((Input!$M$143+Input!$M$109)*$M$7)/A1taxstdlife))</f>
        <v>n/a</v>
      </c>
      <c r="Z488" s="164" t="str">
        <f>IF(A1taxstdlife="n/a","n/a",IF(Z$3&gt;(A1taxstdlife+$E488),((Input!$M$143+Input!$M$109)*$M$7)-SUM($M488:Y488),((Input!$M$143+Input!$M$109)*$M$7)/A1taxstdlife))</f>
        <v>n/a</v>
      </c>
      <c r="AA488" s="164" t="str">
        <f>IF(A1taxstdlife="n/a","n/a",IF(AA$3&gt;(A1taxstdlife+$E488),((Input!$M$143+Input!$M$109)*$M$7)-SUM($M488:Z488),((Input!$M$143+Input!$M$109)*$M$7)/A1taxstdlife))</f>
        <v>n/a</v>
      </c>
      <c r="AB488" s="164" t="str">
        <f>IF(A1taxstdlife="n/a","n/a",IF(AB$3&gt;(A1taxstdlife+$E488),((Input!$M$143+Input!$M$109)*$M$7)-SUM($M488:AA488),((Input!$M$143+Input!$M$109)*$M$7)/A1taxstdlife))</f>
        <v>n/a</v>
      </c>
      <c r="AC488" s="164" t="str">
        <f>IF(A1taxstdlife="n/a","n/a",IF(AC$3&gt;(A1taxstdlife+$E488),((Input!$M$143+Input!$M$109)*$M$7)-SUM($M488:AB488),((Input!$M$143+Input!$M$109)*$M$7)/A1taxstdlife))</f>
        <v>n/a</v>
      </c>
      <c r="AD488" s="164" t="str">
        <f>IF(A1taxstdlife="n/a","n/a",IF(AD$3&gt;(A1taxstdlife+$E488),((Input!$M$143+Input!$M$109)*$M$7)-SUM($M488:AC488),((Input!$M$143+Input!$M$109)*$M$7)/A1taxstdlife))</f>
        <v>n/a</v>
      </c>
      <c r="AE488" s="164" t="str">
        <f>IF(A1taxstdlife="n/a","n/a",IF(AE$3&gt;(A1taxstdlife+$E488),((Input!$M$143+Input!$M$109)*$M$7)-SUM($M488:AD488),((Input!$M$143+Input!$M$109)*$M$7)/A1taxstdlife))</f>
        <v>n/a</v>
      </c>
      <c r="AF488" s="164" t="str">
        <f>IF(A1taxstdlife="n/a","n/a",IF(AF$3&gt;(A1taxstdlife+$E488),((Input!$M$143+Input!$M$109)*$M$7)-SUM($M488:AE488),((Input!$M$143+Input!$M$109)*$M$7)/A1taxstdlife))</f>
        <v>n/a</v>
      </c>
      <c r="AG488" s="164" t="str">
        <f>IF(A1taxstdlife="n/a","n/a",IF(AG$3&gt;(A1taxstdlife+$E488),((Input!$M$143+Input!$M$109)*$M$7)-SUM($M488:AF488),((Input!$M$143+Input!$M$109)*$M$7)/A1taxstdlife))</f>
        <v>n/a</v>
      </c>
      <c r="AH488" s="164" t="str">
        <f>IF(A1taxstdlife="n/a","n/a",IF(AH$3&gt;(A1taxstdlife+$E488),((Input!$M$143+Input!$M$109)*$M$7)-SUM($M488:AG488),((Input!$M$143+Input!$M$109)*$M$7)/A1taxstdlife))</f>
        <v>n/a</v>
      </c>
      <c r="AI488" s="164" t="str">
        <f>IF(A1taxstdlife="n/a","n/a",IF(AI$3&gt;(A1taxstdlife+$E488),((Input!$M$143+Input!$M$109)*$M$7)-SUM($M488:AH488),((Input!$M$143+Input!$M$109)*$M$7)/A1taxstdlife))</f>
        <v>n/a</v>
      </c>
      <c r="AJ488" s="164" t="str">
        <f>IF(A1taxstdlife="n/a","n/a",IF(AJ$3&gt;(A1taxstdlife+$E488),((Input!$M$143+Input!$M$109)*$M$7)-SUM($M488:AI488),((Input!$M$143+Input!$M$109)*$M$7)/A1taxstdlife))</f>
        <v>n/a</v>
      </c>
      <c r="AK488" s="164" t="str">
        <f>IF(A1taxstdlife="n/a","n/a",IF(AK$3&gt;(A1taxstdlife+$E488),((Input!$M$143+Input!$M$109)*$M$7)-SUM($M488:AJ488),((Input!$M$143+Input!$M$109)*$M$7)/A1taxstdlife))</f>
        <v>n/a</v>
      </c>
      <c r="AL488" s="164" t="str">
        <f>IF(A1taxstdlife="n/a","n/a",IF(AL$3&gt;(A1taxstdlife+$E488),((Input!$M$143+Input!$M$109)*$M$7)-SUM($M488:AK488),((Input!$M$143+Input!$M$109)*$M$7)/A1taxstdlife))</f>
        <v>n/a</v>
      </c>
      <c r="AM488" s="164" t="str">
        <f>IF(A1taxstdlife="n/a","n/a",IF(AM$3&gt;(A1taxstdlife+$E488),((Input!$M$143+Input!$M$109)*$M$7)-SUM($M488:AL488),((Input!$M$143+Input!$M$109)*$M$7)/A1taxstdlife))</f>
        <v>n/a</v>
      </c>
      <c r="AN488" s="164" t="str">
        <f>IF(A1taxstdlife="n/a","n/a",IF(AN$3&gt;(A1taxstdlife+$E488),((Input!$M$143+Input!$M$109)*$M$7)-SUM($M488:AM488),((Input!$M$143+Input!$M$109)*$M$7)/A1taxstdlife))</f>
        <v>n/a</v>
      </c>
      <c r="AO488" s="164" t="str">
        <f>IF(A1taxstdlife="n/a","n/a",IF(AO$3&gt;(A1taxstdlife+$E488),((Input!$M$143+Input!$M$109)*$M$7)-SUM($M488:AN488),((Input!$M$143+Input!$M$109)*$M$7)/A1taxstdlife))</f>
        <v>n/a</v>
      </c>
      <c r="AP488" s="164" t="str">
        <f>IF(A1taxstdlife="n/a","n/a",IF(AP$3&gt;(A1taxstdlife+$E488),((Input!$M$143+Input!$M$109)*$M$7)-SUM($M488:AO488),((Input!$M$143+Input!$M$109)*$M$7)/A1taxstdlife))</f>
        <v>n/a</v>
      </c>
      <c r="AQ488" s="164" t="str">
        <f>IF(A1taxstdlife="n/a","n/a",IF(AQ$3&gt;(A1taxstdlife+$E488),((Input!$M$143+Input!$M$109)*$M$7)-SUM($M488:AP488),((Input!$M$143+Input!$M$109)*$M$7)/A1taxstdlife))</f>
        <v>n/a</v>
      </c>
      <c r="AR488" s="164" t="str">
        <f>IF(A1taxstdlife="n/a","n/a",IF(AR$3&gt;(A1taxstdlife+$E488),((Input!$M$143+Input!$M$109)*$M$7)-SUM($M488:AQ488),((Input!$M$143+Input!$M$109)*$M$7)/A1taxstdlife))</f>
        <v>n/a</v>
      </c>
      <c r="AS488" s="164" t="str">
        <f>IF(A1taxstdlife="n/a","n/a",IF(AS$3&gt;(A1taxstdlife+$E488),((Input!$M$143+Input!$M$109)*$M$7)-SUM($M488:AR488),((Input!$M$143+Input!$M$109)*$M$7)/A1taxstdlife))</f>
        <v>n/a</v>
      </c>
      <c r="AT488" s="164" t="str">
        <f>IF(A1taxstdlife="n/a","n/a",IF(AT$3&gt;(A1taxstdlife+$E488),((Input!$M$143+Input!$M$109)*$M$7)-SUM($M488:AS488),((Input!$M$143+Input!$M$109)*$M$7)/A1taxstdlife))</f>
        <v>n/a</v>
      </c>
      <c r="AU488" s="164" t="str">
        <f>IF(A1taxstdlife="n/a","n/a",IF(AU$3&gt;(A1taxstdlife+$E488),((Input!$M$143+Input!$M$109)*$M$7)-SUM($M488:AT488),((Input!$M$143+Input!$M$109)*$M$7)/A1taxstdlife))</f>
        <v>n/a</v>
      </c>
      <c r="AV488" s="164" t="str">
        <f>IF(A1taxstdlife="n/a","n/a",IF(AV$3&gt;(A1taxstdlife+$E488),((Input!$M$143+Input!$M$109)*$M$7)-SUM($M488:AU488),((Input!$M$143+Input!$M$109)*$M$7)/A1taxstdlife))</f>
        <v>n/a</v>
      </c>
      <c r="AW488" s="164" t="str">
        <f>IF(A1taxstdlife="n/a","n/a",IF(AW$3&gt;(A1taxstdlife+$E488),((Input!$M$143+Input!$M$109)*$M$7)-SUM($M488:AV488),((Input!$M$143+Input!$M$109)*$M$7)/A1taxstdlife))</f>
        <v>n/a</v>
      </c>
      <c r="AX488" s="164" t="str">
        <f>IF(A1taxstdlife="n/a","n/a",IF(AX$3&gt;(A1taxstdlife+$E488),((Input!$M$143+Input!$M$109)*$M$7)-SUM($M488:AW488),((Input!$M$143+Input!$M$109)*$M$7)/A1taxstdlife))</f>
        <v>n/a</v>
      </c>
      <c r="AY488" s="164" t="str">
        <f>IF(A1taxstdlife="n/a","n/a",IF(AY$3&gt;(A1taxstdlife+$E488),((Input!$M$143+Input!$M$109)*$M$7)-SUM($M488:AX488),((Input!$M$143+Input!$M$109)*$M$7)/A1taxstdlife))</f>
        <v>n/a</v>
      </c>
      <c r="AZ488" s="164" t="str">
        <f>IF(A1taxstdlife="n/a","n/a",IF(AZ$3&gt;(A1taxstdlife+$E488),((Input!$M$143+Input!$M$109)*$M$7)-SUM($M488:AY488),((Input!$M$143+Input!$M$109)*$M$7)/A1taxstdlife))</f>
        <v>n/a</v>
      </c>
      <c r="BA488" s="164" t="str">
        <f>IF(A1taxstdlife="n/a","n/a",IF(BA$3&gt;(A1taxstdlife+$E488),((Input!$M$143+Input!$M$109)*$M$7)-SUM($M488:AZ488),((Input!$M$143+Input!$M$109)*$M$7)/A1taxstdlife))</f>
        <v>n/a</v>
      </c>
      <c r="BB488" s="164" t="str">
        <f>IF(A1taxstdlife="n/a","n/a",IF(BB$3&gt;(A1taxstdlife+$E488),((Input!$M$143+Input!$M$109)*$M$7)-SUM($M488:BA488),((Input!$M$143+Input!$M$109)*$M$7)/A1taxstdlife))</f>
        <v>n/a</v>
      </c>
      <c r="BC488" s="164" t="str">
        <f>IF(A1taxstdlife="n/a","n/a",IF(BC$3&gt;(A1taxstdlife+$E488),((Input!$M$143+Input!$M$109)*$M$7)-SUM($M488:BB488),((Input!$M$143+Input!$M$109)*$M$7)/A1taxstdlife))</f>
        <v>n/a</v>
      </c>
      <c r="BD488" s="164" t="str">
        <f>IF(A1taxstdlife="n/a","n/a",IF(BD$3&gt;(A1taxstdlife+$E488),((Input!$M$143+Input!$M$109)*$M$7)-SUM($M488:BC488),((Input!$M$143+Input!$M$109)*$M$7)/A1taxstdlife))</f>
        <v>n/a</v>
      </c>
      <c r="BE488" s="164" t="str">
        <f>IF(A1taxstdlife="n/a","n/a",IF(BE$3&gt;(A1taxstdlife+$E488),((Input!$M$143+Input!$M$109)*$M$7)-SUM($M488:BD488),((Input!$M$143+Input!$M$109)*$M$7)/A1taxstdlife))</f>
        <v>n/a</v>
      </c>
      <c r="BF488" s="164" t="str">
        <f>IF(A1taxstdlife="n/a","n/a",IF(BF$3&gt;(A1taxstdlife+$E488),((Input!$M$143+Input!$M$109)*$M$7)-SUM($M488:BE488),((Input!$M$143+Input!$M$109)*$M$7)/A1taxstdlife))</f>
        <v>n/a</v>
      </c>
      <c r="BG488" s="164" t="str">
        <f>IF(A1taxstdlife="n/a","n/a",IF(BG$3&gt;(A1taxstdlife+$E488),((Input!$M$143+Input!$M$109)*$M$7)-SUM($M488:BF488),((Input!$M$143+Input!$M$109)*$M$7)/A1taxstdlife))</f>
        <v>n/a</v>
      </c>
      <c r="BH488" s="164" t="str">
        <f>IF(A1taxstdlife="n/a","n/a",IF(BH$3&gt;(A1taxstdlife+$E488),((Input!$M$143+Input!$M$109)*$M$7)-SUM($M488:BG488),((Input!$M$143+Input!$M$109)*$M$7)/A1taxstdlife))</f>
        <v>n/a</v>
      </c>
      <c r="BI488" s="164" t="str">
        <f>IF(A1taxstdlife="n/a","n/a",IF(BI$3&gt;(A1taxstdlife+$E488),((Input!$M$143+Input!$M$109)*$M$7)-SUM($M488:BH488),((Input!$M$143+Input!$M$109)*$M$7)/A1taxstdlife))</f>
        <v>n/a</v>
      </c>
      <c r="BJ488" s="18"/>
      <c r="BK488" s="18"/>
    </row>
    <row r="489" spans="1:63" s="6" customFormat="1" hidden="1" outlineLevel="2">
      <c r="A489" s="18"/>
      <c r="B489" s="36"/>
      <c r="C489" s="35"/>
      <c r="D489" s="479"/>
      <c r="E489" s="283">
        <v>8</v>
      </c>
      <c r="F489" s="38"/>
      <c r="G489" s="306"/>
      <c r="H489" s="308"/>
      <c r="I489" s="308"/>
      <c r="J489" s="308"/>
      <c r="K489" s="308"/>
      <c r="L489" s="308"/>
      <c r="M489" s="308"/>
      <c r="N489" s="307"/>
      <c r="O489" s="164" t="str">
        <f>IF(A1taxstdlife="n/a","n/a",IF(O$3&gt;(A1taxstdlife+$E489),((Input!$N$143+Input!$N$109)*$N$7)-SUM($N489:N489),((Input!$N$143+Input!$N$109)*$N$7)/A1taxstdlife))</f>
        <v>n/a</v>
      </c>
      <c r="P489" s="164" t="str">
        <f>IF(A1taxstdlife="n/a","n/a",IF(P$3&gt;(A1taxstdlife+$E489),((Input!$N$143+Input!$N$109)*$N$7)-SUM($N489:O489),((Input!$N$143+Input!$N$109)*$N$7)/A1taxstdlife))</f>
        <v>n/a</v>
      </c>
      <c r="Q489" s="164" t="str">
        <f>IF(A1taxstdlife="n/a","n/a",IF(Q$3&gt;(A1taxstdlife+$E489),((Input!$N$143+Input!$N$109)*$N$7)-SUM($N489:P489),((Input!$N$143+Input!$N$109)*$N$7)/A1taxstdlife))</f>
        <v>n/a</v>
      </c>
      <c r="R489" s="164" t="str">
        <f>IF(A1taxstdlife="n/a","n/a",IF(R$3&gt;(A1taxstdlife+$E489),((Input!$N$143+Input!$N$109)*$N$7)-SUM($N489:Q489),((Input!$N$143+Input!$N$109)*$N$7)/A1taxstdlife))</f>
        <v>n/a</v>
      </c>
      <c r="S489" s="164" t="str">
        <f>IF(A1taxstdlife="n/a","n/a",IF(S$3&gt;(A1taxstdlife+$E489),((Input!$N$143+Input!$N$109)*$N$7)-SUM($N489:R489),((Input!$N$143+Input!$N$109)*$N$7)/A1taxstdlife))</f>
        <v>n/a</v>
      </c>
      <c r="T489" s="164" t="str">
        <f>IF(A1taxstdlife="n/a","n/a",IF(T$3&gt;(A1taxstdlife+$E489),((Input!$N$143+Input!$N$109)*$N$7)-SUM($N489:S489),((Input!$N$143+Input!$N$109)*$N$7)/A1taxstdlife))</f>
        <v>n/a</v>
      </c>
      <c r="U489" s="164" t="str">
        <f>IF(A1taxstdlife="n/a","n/a",IF(U$3&gt;(A1taxstdlife+$E489),((Input!$N$143+Input!$N$109)*$N$7)-SUM($N489:T489),((Input!$N$143+Input!$N$109)*$N$7)/A1taxstdlife))</f>
        <v>n/a</v>
      </c>
      <c r="V489" s="164" t="str">
        <f>IF(A1taxstdlife="n/a","n/a",IF(V$3&gt;(A1taxstdlife+$E489),((Input!$N$143+Input!$N$109)*$N$7)-SUM($N489:U489),((Input!$N$143+Input!$N$109)*$N$7)/A1taxstdlife))</f>
        <v>n/a</v>
      </c>
      <c r="W489" s="164" t="str">
        <f>IF(A1taxstdlife="n/a","n/a",IF(W$3&gt;(A1taxstdlife+$E489),((Input!$N$143+Input!$N$109)*$N$7)-SUM($N489:V489),((Input!$N$143+Input!$N$109)*$N$7)/A1taxstdlife))</f>
        <v>n/a</v>
      </c>
      <c r="X489" s="164" t="str">
        <f>IF(A1taxstdlife="n/a","n/a",IF(X$3&gt;(A1taxstdlife+$E489),((Input!$N$143+Input!$N$109)*$N$7)-SUM($N489:W489),((Input!$N$143+Input!$N$109)*$N$7)/A1taxstdlife))</f>
        <v>n/a</v>
      </c>
      <c r="Y489" s="164" t="str">
        <f>IF(A1taxstdlife="n/a","n/a",IF(Y$3&gt;(A1taxstdlife+$E489),((Input!$N$143+Input!$N$109)*$N$7)-SUM($N489:X489),((Input!$N$143+Input!$N$109)*$N$7)/A1taxstdlife))</f>
        <v>n/a</v>
      </c>
      <c r="Z489" s="164" t="str">
        <f>IF(A1taxstdlife="n/a","n/a",IF(Z$3&gt;(A1taxstdlife+$E489),((Input!$N$143+Input!$N$109)*$N$7)-SUM($N489:Y489),((Input!$N$143+Input!$N$109)*$N$7)/A1taxstdlife))</f>
        <v>n/a</v>
      </c>
      <c r="AA489" s="164" t="str">
        <f>IF(A1taxstdlife="n/a","n/a",IF(AA$3&gt;(A1taxstdlife+$E489),((Input!$N$143+Input!$N$109)*$N$7)-SUM($N489:Z489),((Input!$N$143+Input!$N$109)*$N$7)/A1taxstdlife))</f>
        <v>n/a</v>
      </c>
      <c r="AB489" s="164" t="str">
        <f>IF(A1taxstdlife="n/a","n/a",IF(AB$3&gt;(A1taxstdlife+$E489),((Input!$N$143+Input!$N$109)*$N$7)-SUM($N489:AA489),((Input!$N$143+Input!$N$109)*$N$7)/A1taxstdlife))</f>
        <v>n/a</v>
      </c>
      <c r="AC489" s="164" t="str">
        <f>IF(A1taxstdlife="n/a","n/a",IF(AC$3&gt;(A1taxstdlife+$E489),((Input!$N$143+Input!$N$109)*$N$7)-SUM($N489:AB489),((Input!$N$143+Input!$N$109)*$N$7)/A1taxstdlife))</f>
        <v>n/a</v>
      </c>
      <c r="AD489" s="164" t="str">
        <f>IF(A1taxstdlife="n/a","n/a",IF(AD$3&gt;(A1taxstdlife+$E489),((Input!$N$143+Input!$N$109)*$N$7)-SUM($N489:AC489),((Input!$N$143+Input!$N$109)*$N$7)/A1taxstdlife))</f>
        <v>n/a</v>
      </c>
      <c r="AE489" s="164" t="str">
        <f>IF(A1taxstdlife="n/a","n/a",IF(AE$3&gt;(A1taxstdlife+$E489),((Input!$N$143+Input!$N$109)*$N$7)-SUM($N489:AD489),((Input!$N$143+Input!$N$109)*$N$7)/A1taxstdlife))</f>
        <v>n/a</v>
      </c>
      <c r="AF489" s="164" t="str">
        <f>IF(A1taxstdlife="n/a","n/a",IF(AF$3&gt;(A1taxstdlife+$E489),((Input!$N$143+Input!$N$109)*$N$7)-SUM($N489:AE489),((Input!$N$143+Input!$N$109)*$N$7)/A1taxstdlife))</f>
        <v>n/a</v>
      </c>
      <c r="AG489" s="164" t="str">
        <f>IF(A1taxstdlife="n/a","n/a",IF(AG$3&gt;(A1taxstdlife+$E489),((Input!$N$143+Input!$N$109)*$N$7)-SUM($N489:AF489),((Input!$N$143+Input!$N$109)*$N$7)/A1taxstdlife))</f>
        <v>n/a</v>
      </c>
      <c r="AH489" s="164" t="str">
        <f>IF(A1taxstdlife="n/a","n/a",IF(AH$3&gt;(A1taxstdlife+$E489),((Input!$N$143+Input!$N$109)*$N$7)-SUM($N489:AG489),((Input!$N$143+Input!$N$109)*$N$7)/A1taxstdlife))</f>
        <v>n/a</v>
      </c>
      <c r="AI489" s="164" t="str">
        <f>IF(A1taxstdlife="n/a","n/a",IF(AI$3&gt;(A1taxstdlife+$E489),((Input!$N$143+Input!$N$109)*$N$7)-SUM($N489:AH489),((Input!$N$143+Input!$N$109)*$N$7)/A1taxstdlife))</f>
        <v>n/a</v>
      </c>
      <c r="AJ489" s="164" t="str">
        <f>IF(A1taxstdlife="n/a","n/a",IF(AJ$3&gt;(A1taxstdlife+$E489),((Input!$N$143+Input!$N$109)*$N$7)-SUM($N489:AI489),((Input!$N$143+Input!$N$109)*$N$7)/A1taxstdlife))</f>
        <v>n/a</v>
      </c>
      <c r="AK489" s="164" t="str">
        <f>IF(A1taxstdlife="n/a","n/a",IF(AK$3&gt;(A1taxstdlife+$E489),((Input!$N$143+Input!$N$109)*$N$7)-SUM($N489:AJ489),((Input!$N$143+Input!$N$109)*$N$7)/A1taxstdlife))</f>
        <v>n/a</v>
      </c>
      <c r="AL489" s="164" t="str">
        <f>IF(A1taxstdlife="n/a","n/a",IF(AL$3&gt;(A1taxstdlife+$E489),((Input!$N$143+Input!$N$109)*$N$7)-SUM($N489:AK489),((Input!$N$143+Input!$N$109)*$N$7)/A1taxstdlife))</f>
        <v>n/a</v>
      </c>
      <c r="AM489" s="164" t="str">
        <f>IF(A1taxstdlife="n/a","n/a",IF(AM$3&gt;(A1taxstdlife+$E489),((Input!$N$143+Input!$N$109)*$N$7)-SUM($N489:AL489),((Input!$N$143+Input!$N$109)*$N$7)/A1taxstdlife))</f>
        <v>n/a</v>
      </c>
      <c r="AN489" s="164" t="str">
        <f>IF(A1taxstdlife="n/a","n/a",IF(AN$3&gt;(A1taxstdlife+$E489),((Input!$N$143+Input!$N$109)*$N$7)-SUM($N489:AM489),((Input!$N$143+Input!$N$109)*$N$7)/A1taxstdlife))</f>
        <v>n/a</v>
      </c>
      <c r="AO489" s="164" t="str">
        <f>IF(A1taxstdlife="n/a","n/a",IF(AO$3&gt;(A1taxstdlife+$E489),((Input!$N$143+Input!$N$109)*$N$7)-SUM($N489:AN489),((Input!$N$143+Input!$N$109)*$N$7)/A1taxstdlife))</f>
        <v>n/a</v>
      </c>
      <c r="AP489" s="164" t="str">
        <f>IF(A1taxstdlife="n/a","n/a",IF(AP$3&gt;(A1taxstdlife+$E489),((Input!$N$143+Input!$N$109)*$N$7)-SUM($N489:AO489),((Input!$N$143+Input!$N$109)*$N$7)/A1taxstdlife))</f>
        <v>n/a</v>
      </c>
      <c r="AQ489" s="164" t="str">
        <f>IF(A1taxstdlife="n/a","n/a",IF(AQ$3&gt;(A1taxstdlife+$E489),((Input!$N$143+Input!$N$109)*$N$7)-SUM($N489:AP489),((Input!$N$143+Input!$N$109)*$N$7)/A1taxstdlife))</f>
        <v>n/a</v>
      </c>
      <c r="AR489" s="164" t="str">
        <f>IF(A1taxstdlife="n/a","n/a",IF(AR$3&gt;(A1taxstdlife+$E489),((Input!$N$143+Input!$N$109)*$N$7)-SUM($N489:AQ489),((Input!$N$143+Input!$N$109)*$N$7)/A1taxstdlife))</f>
        <v>n/a</v>
      </c>
      <c r="AS489" s="164" t="str">
        <f>IF(A1taxstdlife="n/a","n/a",IF(AS$3&gt;(A1taxstdlife+$E489),((Input!$N$143+Input!$N$109)*$N$7)-SUM($N489:AR489),((Input!$N$143+Input!$N$109)*$N$7)/A1taxstdlife))</f>
        <v>n/a</v>
      </c>
      <c r="AT489" s="164" t="str">
        <f>IF(A1taxstdlife="n/a","n/a",IF(AT$3&gt;(A1taxstdlife+$E489),((Input!$N$143+Input!$N$109)*$N$7)-SUM($N489:AS489),((Input!$N$143+Input!$N$109)*$N$7)/A1taxstdlife))</f>
        <v>n/a</v>
      </c>
      <c r="AU489" s="164" t="str">
        <f>IF(A1taxstdlife="n/a","n/a",IF(AU$3&gt;(A1taxstdlife+$E489),((Input!$N$143+Input!$N$109)*$N$7)-SUM($N489:AT489),((Input!$N$143+Input!$N$109)*$N$7)/A1taxstdlife))</f>
        <v>n/a</v>
      </c>
      <c r="AV489" s="164" t="str">
        <f>IF(A1taxstdlife="n/a","n/a",IF(AV$3&gt;(A1taxstdlife+$E489),((Input!$N$143+Input!$N$109)*$N$7)-SUM($N489:AU489),((Input!$N$143+Input!$N$109)*$N$7)/A1taxstdlife))</f>
        <v>n/a</v>
      </c>
      <c r="AW489" s="164" t="str">
        <f>IF(A1taxstdlife="n/a","n/a",IF(AW$3&gt;(A1taxstdlife+$E489),((Input!$N$143+Input!$N$109)*$N$7)-SUM($N489:AV489),((Input!$N$143+Input!$N$109)*$N$7)/A1taxstdlife))</f>
        <v>n/a</v>
      </c>
      <c r="AX489" s="164" t="str">
        <f>IF(A1taxstdlife="n/a","n/a",IF(AX$3&gt;(A1taxstdlife+$E489),((Input!$N$143+Input!$N$109)*$N$7)-SUM($N489:AW489),((Input!$N$143+Input!$N$109)*$N$7)/A1taxstdlife))</f>
        <v>n/a</v>
      </c>
      <c r="AY489" s="164" t="str">
        <f>IF(A1taxstdlife="n/a","n/a",IF(AY$3&gt;(A1taxstdlife+$E489),((Input!$N$143+Input!$N$109)*$N$7)-SUM($N489:AX489),((Input!$N$143+Input!$N$109)*$N$7)/A1taxstdlife))</f>
        <v>n/a</v>
      </c>
      <c r="AZ489" s="164" t="str">
        <f>IF(A1taxstdlife="n/a","n/a",IF(AZ$3&gt;(A1taxstdlife+$E489),((Input!$N$143+Input!$N$109)*$N$7)-SUM($N489:AY489),((Input!$N$143+Input!$N$109)*$N$7)/A1taxstdlife))</f>
        <v>n/a</v>
      </c>
      <c r="BA489" s="164" t="str">
        <f>IF(A1taxstdlife="n/a","n/a",IF(BA$3&gt;(A1taxstdlife+$E489),((Input!$N$143+Input!$N$109)*$N$7)-SUM($N489:AZ489),((Input!$N$143+Input!$N$109)*$N$7)/A1taxstdlife))</f>
        <v>n/a</v>
      </c>
      <c r="BB489" s="164" t="str">
        <f>IF(A1taxstdlife="n/a","n/a",IF(BB$3&gt;(A1taxstdlife+$E489),((Input!$N$143+Input!$N$109)*$N$7)-SUM($N489:BA489),((Input!$N$143+Input!$N$109)*$N$7)/A1taxstdlife))</f>
        <v>n/a</v>
      </c>
      <c r="BC489" s="164" t="str">
        <f>IF(A1taxstdlife="n/a","n/a",IF(BC$3&gt;(A1taxstdlife+$E489),((Input!$N$143+Input!$N$109)*$N$7)-SUM($N489:BB489),((Input!$N$143+Input!$N$109)*$N$7)/A1taxstdlife))</f>
        <v>n/a</v>
      </c>
      <c r="BD489" s="164" t="str">
        <f>IF(A1taxstdlife="n/a","n/a",IF(BD$3&gt;(A1taxstdlife+$E489),((Input!$N$143+Input!$N$109)*$N$7)-SUM($N489:BC489),((Input!$N$143+Input!$N$109)*$N$7)/A1taxstdlife))</f>
        <v>n/a</v>
      </c>
      <c r="BE489" s="164" t="str">
        <f>IF(A1taxstdlife="n/a","n/a",IF(BE$3&gt;(A1taxstdlife+$E489),((Input!$N$143+Input!$N$109)*$N$7)-SUM($N489:BD489),((Input!$N$143+Input!$N$109)*$N$7)/A1taxstdlife))</f>
        <v>n/a</v>
      </c>
      <c r="BF489" s="164" t="str">
        <f>IF(A1taxstdlife="n/a","n/a",IF(BF$3&gt;(A1taxstdlife+$E489),((Input!$N$143+Input!$N$109)*$N$7)-SUM($N489:BE489),((Input!$N$143+Input!$N$109)*$N$7)/A1taxstdlife))</f>
        <v>n/a</v>
      </c>
      <c r="BG489" s="164" t="str">
        <f>IF(A1taxstdlife="n/a","n/a",IF(BG$3&gt;(A1taxstdlife+$E489),((Input!$N$143+Input!$N$109)*$N$7)-SUM($N489:BF489),((Input!$N$143+Input!$N$109)*$N$7)/A1taxstdlife))</f>
        <v>n/a</v>
      </c>
      <c r="BH489" s="164" t="str">
        <f>IF(A1taxstdlife="n/a","n/a",IF(BH$3&gt;(A1taxstdlife+$E489),((Input!$N$143+Input!$N$109)*$N$7)-SUM($N489:BG489),((Input!$N$143+Input!$N$109)*$N$7)/A1taxstdlife))</f>
        <v>n/a</v>
      </c>
      <c r="BI489" s="164" t="str">
        <f>IF(A1taxstdlife="n/a","n/a",IF(BI$3&gt;(A1taxstdlife+$E489),((Input!$N$143+Input!$N$109)*$N$7)-SUM($N489:BH489),((Input!$N$143+Input!$N$109)*$N$7)/A1taxstdlife))</f>
        <v>n/a</v>
      </c>
      <c r="BJ489" s="18"/>
      <c r="BK489" s="18"/>
    </row>
    <row r="490" spans="1:63" s="6" customFormat="1" hidden="1" outlineLevel="2">
      <c r="A490" s="18"/>
      <c r="B490" s="36"/>
      <c r="C490" s="35"/>
      <c r="D490" s="479"/>
      <c r="E490" s="283">
        <v>9</v>
      </c>
      <c r="F490" s="38"/>
      <c r="G490" s="306"/>
      <c r="H490" s="308"/>
      <c r="I490" s="308"/>
      <c r="J490" s="308"/>
      <c r="K490" s="308"/>
      <c r="L490" s="308"/>
      <c r="M490" s="308"/>
      <c r="N490" s="308"/>
      <c r="O490" s="307"/>
      <c r="P490" s="164" t="str">
        <f>IF(A1taxstdlife="n/a","n/a",IF(P$3&gt;(A1taxstdlife+$E490),((Input!$O$143+Input!$O$109)*$O$7)-SUM($O490:O490),((Input!$O$143+Input!$O$109)*$O$7)/A1taxstdlife))</f>
        <v>n/a</v>
      </c>
      <c r="Q490" s="164" t="str">
        <f>IF(A1taxstdlife="n/a","n/a",IF(Q$3&gt;(A1taxstdlife+$E490),((Input!$O$143+Input!$O$109)*$O$7)-SUM($O490:P490),((Input!$O$143+Input!$O$109)*$O$7)/A1taxstdlife))</f>
        <v>n/a</v>
      </c>
      <c r="R490" s="164" t="str">
        <f>IF(A1taxstdlife="n/a","n/a",IF(R$3&gt;(A1taxstdlife+$E490),((Input!$O$143+Input!$O$109)*$O$7)-SUM($O490:Q490),((Input!$O$143+Input!$O$109)*$O$7)/A1taxstdlife))</f>
        <v>n/a</v>
      </c>
      <c r="S490" s="164" t="str">
        <f>IF(A1taxstdlife="n/a","n/a",IF(S$3&gt;(A1taxstdlife+$E490),((Input!$O$143+Input!$O$109)*$O$7)-SUM($O490:R490),((Input!$O$143+Input!$O$109)*$O$7)/A1taxstdlife))</f>
        <v>n/a</v>
      </c>
      <c r="T490" s="164" t="str">
        <f>IF(A1taxstdlife="n/a","n/a",IF(T$3&gt;(A1taxstdlife+$E490),((Input!$O$143+Input!$O$109)*$O$7)-SUM($O490:S490),((Input!$O$143+Input!$O$109)*$O$7)/A1taxstdlife))</f>
        <v>n/a</v>
      </c>
      <c r="U490" s="164" t="str">
        <f>IF(A1taxstdlife="n/a","n/a",IF(U$3&gt;(A1taxstdlife+$E490),((Input!$O$143+Input!$O$109)*$O$7)-SUM($O490:T490),((Input!$O$143+Input!$O$109)*$O$7)/A1taxstdlife))</f>
        <v>n/a</v>
      </c>
      <c r="V490" s="164" t="str">
        <f>IF(A1taxstdlife="n/a","n/a",IF(V$3&gt;(A1taxstdlife+$E490),((Input!$O$143+Input!$O$109)*$O$7)-SUM($O490:U490),((Input!$O$143+Input!$O$109)*$O$7)/A1taxstdlife))</f>
        <v>n/a</v>
      </c>
      <c r="W490" s="164" t="str">
        <f>IF(A1taxstdlife="n/a","n/a",IF(W$3&gt;(A1taxstdlife+$E490),((Input!$O$143+Input!$O$109)*$O$7)-SUM($O490:V490),((Input!$O$143+Input!$O$109)*$O$7)/A1taxstdlife))</f>
        <v>n/a</v>
      </c>
      <c r="X490" s="164" t="str">
        <f>IF(A1taxstdlife="n/a","n/a",IF(X$3&gt;(A1taxstdlife+$E490),((Input!$O$143+Input!$O$109)*$O$7)-SUM($O490:W490),((Input!$O$143+Input!$O$109)*$O$7)/A1taxstdlife))</f>
        <v>n/a</v>
      </c>
      <c r="Y490" s="164" t="str">
        <f>IF(A1taxstdlife="n/a","n/a",IF(Y$3&gt;(A1taxstdlife+$E490),((Input!$O$143+Input!$O$109)*$O$7)-SUM($O490:X490),((Input!$O$143+Input!$O$109)*$O$7)/A1taxstdlife))</f>
        <v>n/a</v>
      </c>
      <c r="Z490" s="164" t="str">
        <f>IF(A1taxstdlife="n/a","n/a",IF(Z$3&gt;(A1taxstdlife+$E490),((Input!$O$143+Input!$O$109)*$O$7)-SUM($O490:Y490),((Input!$O$143+Input!$O$109)*$O$7)/A1taxstdlife))</f>
        <v>n/a</v>
      </c>
      <c r="AA490" s="164" t="str">
        <f>IF(A1taxstdlife="n/a","n/a",IF(AA$3&gt;(A1taxstdlife+$E490),((Input!$O$143+Input!$O$109)*$O$7)-SUM($O490:Z490),((Input!$O$143+Input!$O$109)*$O$7)/A1taxstdlife))</f>
        <v>n/a</v>
      </c>
      <c r="AB490" s="164" t="str">
        <f>IF(A1taxstdlife="n/a","n/a",IF(AB$3&gt;(A1taxstdlife+$E490),((Input!$O$143+Input!$O$109)*$O$7)-SUM($O490:AA490),((Input!$O$143+Input!$O$109)*$O$7)/A1taxstdlife))</f>
        <v>n/a</v>
      </c>
      <c r="AC490" s="164" t="str">
        <f>IF(A1taxstdlife="n/a","n/a",IF(AC$3&gt;(A1taxstdlife+$E490),((Input!$O$143+Input!$O$109)*$O$7)-SUM($O490:AB490),((Input!$O$143+Input!$O$109)*$O$7)/A1taxstdlife))</f>
        <v>n/a</v>
      </c>
      <c r="AD490" s="164" t="str">
        <f>IF(A1taxstdlife="n/a","n/a",IF(AD$3&gt;(A1taxstdlife+$E490),((Input!$O$143+Input!$O$109)*$O$7)-SUM($O490:AC490),((Input!$O$143+Input!$O$109)*$O$7)/A1taxstdlife))</f>
        <v>n/a</v>
      </c>
      <c r="AE490" s="164" t="str">
        <f>IF(A1taxstdlife="n/a","n/a",IF(AE$3&gt;(A1taxstdlife+$E490),((Input!$O$143+Input!$O$109)*$O$7)-SUM($O490:AD490),((Input!$O$143+Input!$O$109)*$O$7)/A1taxstdlife))</f>
        <v>n/a</v>
      </c>
      <c r="AF490" s="164" t="str">
        <f>IF(A1taxstdlife="n/a","n/a",IF(AF$3&gt;(A1taxstdlife+$E490),((Input!$O$143+Input!$O$109)*$O$7)-SUM($O490:AE490),((Input!$O$143+Input!$O$109)*$O$7)/A1taxstdlife))</f>
        <v>n/a</v>
      </c>
      <c r="AG490" s="164" t="str">
        <f>IF(A1taxstdlife="n/a","n/a",IF(AG$3&gt;(A1taxstdlife+$E490),((Input!$O$143+Input!$O$109)*$O$7)-SUM($O490:AF490),((Input!$O$143+Input!$O$109)*$O$7)/A1taxstdlife))</f>
        <v>n/a</v>
      </c>
      <c r="AH490" s="164" t="str">
        <f>IF(A1taxstdlife="n/a","n/a",IF(AH$3&gt;(A1taxstdlife+$E490),((Input!$O$143+Input!$O$109)*$O$7)-SUM($O490:AG490),((Input!$O$143+Input!$O$109)*$O$7)/A1taxstdlife))</f>
        <v>n/a</v>
      </c>
      <c r="AI490" s="164" t="str">
        <f>IF(A1taxstdlife="n/a","n/a",IF(AI$3&gt;(A1taxstdlife+$E490),((Input!$O$143+Input!$O$109)*$O$7)-SUM($O490:AH490),((Input!$O$143+Input!$O$109)*$O$7)/A1taxstdlife))</f>
        <v>n/a</v>
      </c>
      <c r="AJ490" s="164" t="str">
        <f>IF(A1taxstdlife="n/a","n/a",IF(AJ$3&gt;(A1taxstdlife+$E490),((Input!$O$143+Input!$O$109)*$O$7)-SUM($O490:AI490),((Input!$O$143+Input!$O$109)*$O$7)/A1taxstdlife))</f>
        <v>n/a</v>
      </c>
      <c r="AK490" s="164" t="str">
        <f>IF(A1taxstdlife="n/a","n/a",IF(AK$3&gt;(A1taxstdlife+$E490),((Input!$O$143+Input!$O$109)*$O$7)-SUM($O490:AJ490),((Input!$O$143+Input!$O$109)*$O$7)/A1taxstdlife))</f>
        <v>n/a</v>
      </c>
      <c r="AL490" s="164" t="str">
        <f>IF(A1taxstdlife="n/a","n/a",IF(AL$3&gt;(A1taxstdlife+$E490),((Input!$O$143+Input!$O$109)*$O$7)-SUM($O490:AK490),((Input!$O$143+Input!$O$109)*$O$7)/A1taxstdlife))</f>
        <v>n/a</v>
      </c>
      <c r="AM490" s="164" t="str">
        <f>IF(A1taxstdlife="n/a","n/a",IF(AM$3&gt;(A1taxstdlife+$E490),((Input!$O$143+Input!$O$109)*$O$7)-SUM($O490:AL490),((Input!$O$143+Input!$O$109)*$O$7)/A1taxstdlife))</f>
        <v>n/a</v>
      </c>
      <c r="AN490" s="164" t="str">
        <f>IF(A1taxstdlife="n/a","n/a",IF(AN$3&gt;(A1taxstdlife+$E490),((Input!$O$143+Input!$O$109)*$O$7)-SUM($O490:AM490),((Input!$O$143+Input!$O$109)*$O$7)/A1taxstdlife))</f>
        <v>n/a</v>
      </c>
      <c r="AO490" s="164" t="str">
        <f>IF(A1taxstdlife="n/a","n/a",IF(AO$3&gt;(A1taxstdlife+$E490),((Input!$O$143+Input!$O$109)*$O$7)-SUM($O490:AN490),((Input!$O$143+Input!$O$109)*$O$7)/A1taxstdlife))</f>
        <v>n/a</v>
      </c>
      <c r="AP490" s="164" t="str">
        <f>IF(A1taxstdlife="n/a","n/a",IF(AP$3&gt;(A1taxstdlife+$E490),((Input!$O$143+Input!$O$109)*$O$7)-SUM($O490:AO490),((Input!$O$143+Input!$O$109)*$O$7)/A1taxstdlife))</f>
        <v>n/a</v>
      </c>
      <c r="AQ490" s="164" t="str">
        <f>IF(A1taxstdlife="n/a","n/a",IF(AQ$3&gt;(A1taxstdlife+$E490),((Input!$O$143+Input!$O$109)*$O$7)-SUM($O490:AP490),((Input!$O$143+Input!$O$109)*$O$7)/A1taxstdlife))</f>
        <v>n/a</v>
      </c>
      <c r="AR490" s="164" t="str">
        <f>IF(A1taxstdlife="n/a","n/a",IF(AR$3&gt;(A1taxstdlife+$E490),((Input!$O$143+Input!$O$109)*$O$7)-SUM($O490:AQ490),((Input!$O$143+Input!$O$109)*$O$7)/A1taxstdlife))</f>
        <v>n/a</v>
      </c>
      <c r="AS490" s="164" t="str">
        <f>IF(A1taxstdlife="n/a","n/a",IF(AS$3&gt;(A1taxstdlife+$E490),((Input!$O$143+Input!$O$109)*$O$7)-SUM($O490:AR490),((Input!$O$143+Input!$O$109)*$O$7)/A1taxstdlife))</f>
        <v>n/a</v>
      </c>
      <c r="AT490" s="164" t="str">
        <f>IF(A1taxstdlife="n/a","n/a",IF(AT$3&gt;(A1taxstdlife+$E490),((Input!$O$143+Input!$O$109)*$O$7)-SUM($O490:AS490),((Input!$O$143+Input!$O$109)*$O$7)/A1taxstdlife))</f>
        <v>n/a</v>
      </c>
      <c r="AU490" s="164" t="str">
        <f>IF(A1taxstdlife="n/a","n/a",IF(AU$3&gt;(A1taxstdlife+$E490),((Input!$O$143+Input!$O$109)*$O$7)-SUM($O490:AT490),((Input!$O$143+Input!$O$109)*$O$7)/A1taxstdlife))</f>
        <v>n/a</v>
      </c>
      <c r="AV490" s="164" t="str">
        <f>IF(A1taxstdlife="n/a","n/a",IF(AV$3&gt;(A1taxstdlife+$E490),((Input!$O$143+Input!$O$109)*$O$7)-SUM($O490:AU490),((Input!$O$143+Input!$O$109)*$O$7)/A1taxstdlife))</f>
        <v>n/a</v>
      </c>
      <c r="AW490" s="164" t="str">
        <f>IF(A1taxstdlife="n/a","n/a",IF(AW$3&gt;(A1taxstdlife+$E490),((Input!$O$143+Input!$O$109)*$O$7)-SUM($O490:AV490),((Input!$O$143+Input!$O$109)*$O$7)/A1taxstdlife))</f>
        <v>n/a</v>
      </c>
      <c r="AX490" s="164" t="str">
        <f>IF(A1taxstdlife="n/a","n/a",IF(AX$3&gt;(A1taxstdlife+$E490),((Input!$O$143+Input!$O$109)*$O$7)-SUM($O490:AW490),((Input!$O$143+Input!$O$109)*$O$7)/A1taxstdlife))</f>
        <v>n/a</v>
      </c>
      <c r="AY490" s="164" t="str">
        <f>IF(A1taxstdlife="n/a","n/a",IF(AY$3&gt;(A1taxstdlife+$E490),((Input!$O$143+Input!$O$109)*$O$7)-SUM($O490:AX490),((Input!$O$143+Input!$O$109)*$O$7)/A1taxstdlife))</f>
        <v>n/a</v>
      </c>
      <c r="AZ490" s="164" t="str">
        <f>IF(A1taxstdlife="n/a","n/a",IF(AZ$3&gt;(A1taxstdlife+$E490),((Input!$O$143+Input!$O$109)*$O$7)-SUM($O490:AY490),((Input!$O$143+Input!$O$109)*$O$7)/A1taxstdlife))</f>
        <v>n/a</v>
      </c>
      <c r="BA490" s="164" t="str">
        <f>IF(A1taxstdlife="n/a","n/a",IF(BA$3&gt;(A1taxstdlife+$E490),((Input!$O$143+Input!$O$109)*$O$7)-SUM($O490:AZ490),((Input!$O$143+Input!$O$109)*$O$7)/A1taxstdlife))</f>
        <v>n/a</v>
      </c>
      <c r="BB490" s="164" t="str">
        <f>IF(A1taxstdlife="n/a","n/a",IF(BB$3&gt;(A1taxstdlife+$E490),((Input!$O$143+Input!$O$109)*$O$7)-SUM($O490:BA490),((Input!$O$143+Input!$O$109)*$O$7)/A1taxstdlife))</f>
        <v>n/a</v>
      </c>
      <c r="BC490" s="164" t="str">
        <f>IF(A1taxstdlife="n/a","n/a",IF(BC$3&gt;(A1taxstdlife+$E490),((Input!$O$143+Input!$O$109)*$O$7)-SUM($O490:BB490),((Input!$O$143+Input!$O$109)*$O$7)/A1taxstdlife))</f>
        <v>n/a</v>
      </c>
      <c r="BD490" s="164" t="str">
        <f>IF(A1taxstdlife="n/a","n/a",IF(BD$3&gt;(A1taxstdlife+$E490),((Input!$O$143+Input!$O$109)*$O$7)-SUM($O490:BC490),((Input!$O$143+Input!$O$109)*$O$7)/A1taxstdlife))</f>
        <v>n/a</v>
      </c>
      <c r="BE490" s="164" t="str">
        <f>IF(A1taxstdlife="n/a","n/a",IF(BE$3&gt;(A1taxstdlife+$E490),((Input!$O$143+Input!$O$109)*$O$7)-SUM($O490:BD490),((Input!$O$143+Input!$O$109)*$O$7)/A1taxstdlife))</f>
        <v>n/a</v>
      </c>
      <c r="BF490" s="164" t="str">
        <f>IF(A1taxstdlife="n/a","n/a",IF(BF$3&gt;(A1taxstdlife+$E490),((Input!$O$143+Input!$O$109)*$O$7)-SUM($O490:BE490),((Input!$O$143+Input!$O$109)*$O$7)/A1taxstdlife))</f>
        <v>n/a</v>
      </c>
      <c r="BG490" s="164" t="str">
        <f>IF(A1taxstdlife="n/a","n/a",IF(BG$3&gt;(A1taxstdlife+$E490),((Input!$O$143+Input!$O$109)*$O$7)-SUM($O490:BF490),((Input!$O$143+Input!$O$109)*$O$7)/A1taxstdlife))</f>
        <v>n/a</v>
      </c>
      <c r="BH490" s="164" t="str">
        <f>IF(A1taxstdlife="n/a","n/a",IF(BH$3&gt;(A1taxstdlife+$E490),((Input!$O$143+Input!$O$109)*$O$7)-SUM($O490:BG490),((Input!$O$143+Input!$O$109)*$O$7)/A1taxstdlife))</f>
        <v>n/a</v>
      </c>
      <c r="BI490" s="164" t="str">
        <f>IF(A1taxstdlife="n/a","n/a",IF(BI$3&gt;(A1taxstdlife+$E490),((Input!$O$143+Input!$O$109)*$O$7)-SUM($O490:BH490),((Input!$O$143+Input!$O$109)*$O$7)/A1taxstdlife))</f>
        <v>n/a</v>
      </c>
      <c r="BJ490" s="18"/>
      <c r="BK490" s="18"/>
    </row>
    <row r="491" spans="1:63" s="6" customFormat="1" hidden="1" outlineLevel="2">
      <c r="A491" s="18"/>
      <c r="B491" s="36"/>
      <c r="C491" s="35"/>
      <c r="D491" s="479"/>
      <c r="E491" s="284">
        <v>10</v>
      </c>
      <c r="F491" s="38"/>
      <c r="G491" s="306"/>
      <c r="H491" s="308"/>
      <c r="I491" s="308"/>
      <c r="J491" s="308"/>
      <c r="K491" s="308"/>
      <c r="L491" s="308"/>
      <c r="M491" s="308"/>
      <c r="N491" s="308"/>
      <c r="O491" s="308"/>
      <c r="P491" s="307"/>
      <c r="Q491" s="164" t="str">
        <f>IF(A1taxstdlife="n/a","n/a",IF(Q$3&gt;(A1taxstdlife+$E491),((Input!$P$143+Input!$P$109)*$P$7)-SUM($P491:P491),((Input!$P$143+Input!$P$109)*$P$7)/A1taxstdlife))</f>
        <v>n/a</v>
      </c>
      <c r="R491" s="164" t="str">
        <f>IF(A1taxstdlife="n/a","n/a",IF(R$3&gt;(A1taxstdlife+$E491),((Input!$P$143+Input!$P$109)*$P$7)-SUM($P491:Q491),((Input!$P$143+Input!$P$109)*$P$7)/A1taxstdlife))</f>
        <v>n/a</v>
      </c>
      <c r="S491" s="164" t="str">
        <f>IF(A1taxstdlife="n/a","n/a",IF(S$3&gt;(A1taxstdlife+$E491),((Input!$P$143+Input!$P$109)*$P$7)-SUM($P491:R491),((Input!$P$143+Input!$P$109)*$P$7)/A1taxstdlife))</f>
        <v>n/a</v>
      </c>
      <c r="T491" s="164" t="str">
        <f>IF(A1taxstdlife="n/a","n/a",IF(T$3&gt;(A1taxstdlife+$E491),((Input!$P$143+Input!$P$109)*$P$7)-SUM($P491:S491),((Input!$P$143+Input!$P$109)*$P$7)/A1taxstdlife))</f>
        <v>n/a</v>
      </c>
      <c r="U491" s="164" t="str">
        <f>IF(A1taxstdlife="n/a","n/a",IF(U$3&gt;(A1taxstdlife+$E491),((Input!$P$143+Input!$P$109)*$P$7)-SUM($P491:T491),((Input!$P$143+Input!$P$109)*$P$7)/A1taxstdlife))</f>
        <v>n/a</v>
      </c>
      <c r="V491" s="164" t="str">
        <f>IF(A1taxstdlife="n/a","n/a",IF(V$3&gt;(A1taxstdlife+$E491),((Input!$P$143+Input!$P$109)*$P$7)-SUM($P491:U491),((Input!$P$143+Input!$P$109)*$P$7)/A1taxstdlife))</f>
        <v>n/a</v>
      </c>
      <c r="W491" s="164" t="str">
        <f>IF(A1taxstdlife="n/a","n/a",IF(W$3&gt;(A1taxstdlife+$E491),((Input!$P$143+Input!$P$109)*$P$7)-SUM($P491:V491),((Input!$P$143+Input!$P$109)*$P$7)/A1taxstdlife))</f>
        <v>n/a</v>
      </c>
      <c r="X491" s="164" t="str">
        <f>IF(A1taxstdlife="n/a","n/a",IF(X$3&gt;(A1taxstdlife+$E491),((Input!$P$143+Input!$P$109)*$P$7)-SUM($P491:W491),((Input!$P$143+Input!$P$109)*$P$7)/A1taxstdlife))</f>
        <v>n/a</v>
      </c>
      <c r="Y491" s="164" t="str">
        <f>IF(A1taxstdlife="n/a","n/a",IF(Y$3&gt;(A1taxstdlife+$E491),((Input!$P$143+Input!$P$109)*$P$7)-SUM($P491:X491),((Input!$P$143+Input!$P$109)*$P$7)/A1taxstdlife))</f>
        <v>n/a</v>
      </c>
      <c r="Z491" s="164" t="str">
        <f>IF(A1taxstdlife="n/a","n/a",IF(Z$3&gt;(A1taxstdlife+$E491),((Input!$P$143+Input!$P$109)*$P$7)-SUM($P491:Y491),((Input!$P$143+Input!$P$109)*$P$7)/A1taxstdlife))</f>
        <v>n/a</v>
      </c>
      <c r="AA491" s="164" t="str">
        <f>IF(A1taxstdlife="n/a","n/a",IF(AA$3&gt;(A1taxstdlife+$E491),((Input!$P$143+Input!$P$109)*$P$7)-SUM($P491:Z491),((Input!$P$143+Input!$P$109)*$P$7)/A1taxstdlife))</f>
        <v>n/a</v>
      </c>
      <c r="AB491" s="164" t="str">
        <f>IF(A1taxstdlife="n/a","n/a",IF(AB$3&gt;(A1taxstdlife+$E491),((Input!$P$143+Input!$P$109)*$P$7)-SUM($P491:AA491),((Input!$P$143+Input!$P$109)*$P$7)/A1taxstdlife))</f>
        <v>n/a</v>
      </c>
      <c r="AC491" s="164" t="str">
        <f>IF(A1taxstdlife="n/a","n/a",IF(AC$3&gt;(A1taxstdlife+$E491),((Input!$P$143+Input!$P$109)*$P$7)-SUM($P491:AB491),((Input!$P$143+Input!$P$109)*$P$7)/A1taxstdlife))</f>
        <v>n/a</v>
      </c>
      <c r="AD491" s="164" t="str">
        <f>IF(A1taxstdlife="n/a","n/a",IF(AD$3&gt;(A1taxstdlife+$E491),((Input!$P$143+Input!$P$109)*$P$7)-SUM($P491:AC491),((Input!$P$143+Input!$P$109)*$P$7)/A1taxstdlife))</f>
        <v>n/a</v>
      </c>
      <c r="AE491" s="164" t="str">
        <f>IF(A1taxstdlife="n/a","n/a",IF(AE$3&gt;(A1taxstdlife+$E491),((Input!$P$143+Input!$P$109)*$P$7)-SUM($P491:AD491),((Input!$P$143+Input!$P$109)*$P$7)/A1taxstdlife))</f>
        <v>n/a</v>
      </c>
      <c r="AF491" s="164" t="str">
        <f>IF(A1taxstdlife="n/a","n/a",IF(AF$3&gt;(A1taxstdlife+$E491),((Input!$P$143+Input!$P$109)*$P$7)-SUM($P491:AE491),((Input!$P$143+Input!$P$109)*$P$7)/A1taxstdlife))</f>
        <v>n/a</v>
      </c>
      <c r="AG491" s="164" t="str">
        <f>IF(A1taxstdlife="n/a","n/a",IF(AG$3&gt;(A1taxstdlife+$E491),((Input!$P$143+Input!$P$109)*$P$7)-SUM($P491:AF491),((Input!$P$143+Input!$P$109)*$P$7)/A1taxstdlife))</f>
        <v>n/a</v>
      </c>
      <c r="AH491" s="164" t="str">
        <f>IF(A1taxstdlife="n/a","n/a",IF(AH$3&gt;(A1taxstdlife+$E491),((Input!$P$143+Input!$P$109)*$P$7)-SUM($P491:AG491),((Input!$P$143+Input!$P$109)*$P$7)/A1taxstdlife))</f>
        <v>n/a</v>
      </c>
      <c r="AI491" s="164" t="str">
        <f>IF(A1taxstdlife="n/a","n/a",IF(AI$3&gt;(A1taxstdlife+$E491),((Input!$P$143+Input!$P$109)*$P$7)-SUM($P491:AH491),((Input!$P$143+Input!$P$109)*$P$7)/A1taxstdlife))</f>
        <v>n/a</v>
      </c>
      <c r="AJ491" s="164" t="str">
        <f>IF(A1taxstdlife="n/a","n/a",IF(AJ$3&gt;(A1taxstdlife+$E491),((Input!$P$143+Input!$P$109)*$P$7)-SUM($P491:AI491),((Input!$P$143+Input!$P$109)*$P$7)/A1taxstdlife))</f>
        <v>n/a</v>
      </c>
      <c r="AK491" s="164" t="str">
        <f>IF(A1taxstdlife="n/a","n/a",IF(AK$3&gt;(A1taxstdlife+$E491),((Input!$P$143+Input!$P$109)*$P$7)-SUM($P491:AJ491),((Input!$P$143+Input!$P$109)*$P$7)/A1taxstdlife))</f>
        <v>n/a</v>
      </c>
      <c r="AL491" s="164" t="str">
        <f>IF(A1taxstdlife="n/a","n/a",IF(AL$3&gt;(A1taxstdlife+$E491),((Input!$P$143+Input!$P$109)*$P$7)-SUM($P491:AK491),((Input!$P$143+Input!$P$109)*$P$7)/A1taxstdlife))</f>
        <v>n/a</v>
      </c>
      <c r="AM491" s="164" t="str">
        <f>IF(A1taxstdlife="n/a","n/a",IF(AM$3&gt;(A1taxstdlife+$E491),((Input!$P$143+Input!$P$109)*$P$7)-SUM($P491:AL491),((Input!$P$143+Input!$P$109)*$P$7)/A1taxstdlife))</f>
        <v>n/a</v>
      </c>
      <c r="AN491" s="164" t="str">
        <f>IF(A1taxstdlife="n/a","n/a",IF(AN$3&gt;(A1taxstdlife+$E491),((Input!$P$143+Input!$P$109)*$P$7)-SUM($P491:AM491),((Input!$P$143+Input!$P$109)*$P$7)/A1taxstdlife))</f>
        <v>n/a</v>
      </c>
      <c r="AO491" s="164" t="str">
        <f>IF(A1taxstdlife="n/a","n/a",IF(AO$3&gt;(A1taxstdlife+$E491),((Input!$P$143+Input!$P$109)*$P$7)-SUM($P491:AN491),((Input!$P$143+Input!$P$109)*$P$7)/A1taxstdlife))</f>
        <v>n/a</v>
      </c>
      <c r="AP491" s="164" t="str">
        <f>IF(A1taxstdlife="n/a","n/a",IF(AP$3&gt;(A1taxstdlife+$E491),((Input!$P$143+Input!$P$109)*$P$7)-SUM($P491:AO491),((Input!$P$143+Input!$P$109)*$P$7)/A1taxstdlife))</f>
        <v>n/a</v>
      </c>
      <c r="AQ491" s="164" t="str">
        <f>IF(A1taxstdlife="n/a","n/a",IF(AQ$3&gt;(A1taxstdlife+$E491),((Input!$P$143+Input!$P$109)*$P$7)-SUM($P491:AP491),((Input!$P$143+Input!$P$109)*$P$7)/A1taxstdlife))</f>
        <v>n/a</v>
      </c>
      <c r="AR491" s="164" t="str">
        <f>IF(A1taxstdlife="n/a","n/a",IF(AR$3&gt;(A1taxstdlife+$E491),((Input!$P$143+Input!$P$109)*$P$7)-SUM($P491:AQ491),((Input!$P$143+Input!$P$109)*$P$7)/A1taxstdlife))</f>
        <v>n/a</v>
      </c>
      <c r="AS491" s="164" t="str">
        <f>IF(A1taxstdlife="n/a","n/a",IF(AS$3&gt;(A1taxstdlife+$E491),((Input!$P$143+Input!$P$109)*$P$7)-SUM($P491:AR491),((Input!$P$143+Input!$P$109)*$P$7)/A1taxstdlife))</f>
        <v>n/a</v>
      </c>
      <c r="AT491" s="164" t="str">
        <f>IF(A1taxstdlife="n/a","n/a",IF(AT$3&gt;(A1taxstdlife+$E491),((Input!$P$143+Input!$P$109)*$P$7)-SUM($P491:AS491),((Input!$P$143+Input!$P$109)*$P$7)/A1taxstdlife))</f>
        <v>n/a</v>
      </c>
      <c r="AU491" s="164" t="str">
        <f>IF(A1taxstdlife="n/a","n/a",IF(AU$3&gt;(A1taxstdlife+$E491),((Input!$P$143+Input!$P$109)*$P$7)-SUM($P491:AT491),((Input!$P$143+Input!$P$109)*$P$7)/A1taxstdlife))</f>
        <v>n/a</v>
      </c>
      <c r="AV491" s="164" t="str">
        <f>IF(A1taxstdlife="n/a","n/a",IF(AV$3&gt;(A1taxstdlife+$E491),((Input!$P$143+Input!$P$109)*$P$7)-SUM($P491:AU491),((Input!$P$143+Input!$P$109)*$P$7)/A1taxstdlife))</f>
        <v>n/a</v>
      </c>
      <c r="AW491" s="164" t="str">
        <f>IF(A1taxstdlife="n/a","n/a",IF(AW$3&gt;(A1taxstdlife+$E491),((Input!$P$143+Input!$P$109)*$P$7)-SUM($P491:AV491),((Input!$P$143+Input!$P$109)*$P$7)/A1taxstdlife))</f>
        <v>n/a</v>
      </c>
      <c r="AX491" s="164" t="str">
        <f>IF(A1taxstdlife="n/a","n/a",IF(AX$3&gt;(A1taxstdlife+$E491),((Input!$P$143+Input!$P$109)*$P$7)-SUM($P491:AW491),((Input!$P$143+Input!$P$109)*$P$7)/A1taxstdlife))</f>
        <v>n/a</v>
      </c>
      <c r="AY491" s="164" t="str">
        <f>IF(A1taxstdlife="n/a","n/a",IF(AY$3&gt;(A1taxstdlife+$E491),((Input!$P$143+Input!$P$109)*$P$7)-SUM($P491:AX491),((Input!$P$143+Input!$P$109)*$P$7)/A1taxstdlife))</f>
        <v>n/a</v>
      </c>
      <c r="AZ491" s="164" t="str">
        <f>IF(A1taxstdlife="n/a","n/a",IF(AZ$3&gt;(A1taxstdlife+$E491),((Input!$P$143+Input!$P$109)*$P$7)-SUM($P491:AY491),((Input!$P$143+Input!$P$109)*$P$7)/A1taxstdlife))</f>
        <v>n/a</v>
      </c>
      <c r="BA491" s="164" t="str">
        <f>IF(A1taxstdlife="n/a","n/a",IF(BA$3&gt;(A1taxstdlife+$E491),((Input!$P$143+Input!$P$109)*$P$7)-SUM($P491:AZ491),((Input!$P$143+Input!$P$109)*$P$7)/A1taxstdlife))</f>
        <v>n/a</v>
      </c>
      <c r="BB491" s="164" t="str">
        <f>IF(A1taxstdlife="n/a","n/a",IF(BB$3&gt;(A1taxstdlife+$E491),((Input!$P$143+Input!$P$109)*$P$7)-SUM($P491:BA491),((Input!$P$143+Input!$P$109)*$P$7)/A1taxstdlife))</f>
        <v>n/a</v>
      </c>
      <c r="BC491" s="164" t="str">
        <f>IF(A1taxstdlife="n/a","n/a",IF(BC$3&gt;(A1taxstdlife+$E491),((Input!$P$143+Input!$P$109)*$P$7)-SUM($P491:BB491),((Input!$P$143+Input!$P$109)*$P$7)/A1taxstdlife))</f>
        <v>n/a</v>
      </c>
      <c r="BD491" s="164" t="str">
        <f>IF(A1taxstdlife="n/a","n/a",IF(BD$3&gt;(A1taxstdlife+$E491),((Input!$P$143+Input!$P$109)*$P$7)-SUM($P491:BC491),((Input!$P$143+Input!$P$109)*$P$7)/A1taxstdlife))</f>
        <v>n/a</v>
      </c>
      <c r="BE491" s="164" t="str">
        <f>IF(A1taxstdlife="n/a","n/a",IF(BE$3&gt;(A1taxstdlife+$E491),((Input!$P$143+Input!$P$109)*$P$7)-SUM($P491:BD491),((Input!$P$143+Input!$P$109)*$P$7)/A1taxstdlife))</f>
        <v>n/a</v>
      </c>
      <c r="BF491" s="164" t="str">
        <f>IF(A1taxstdlife="n/a","n/a",IF(BF$3&gt;(A1taxstdlife+$E491),((Input!$P$143+Input!$P$109)*$P$7)-SUM($P491:BE491),((Input!$P$143+Input!$P$109)*$P$7)/A1taxstdlife))</f>
        <v>n/a</v>
      </c>
      <c r="BG491" s="164" t="str">
        <f>IF(A1taxstdlife="n/a","n/a",IF(BG$3&gt;(A1taxstdlife+$E491),((Input!$P$143+Input!$P$109)*$P$7)-SUM($P491:BF491),((Input!$P$143+Input!$P$109)*$P$7)/A1taxstdlife))</f>
        <v>n/a</v>
      </c>
      <c r="BH491" s="164" t="str">
        <f>IF(A1taxstdlife="n/a","n/a",IF(BH$3&gt;(A1taxstdlife+$E491),((Input!$P$143+Input!$P$109)*$P$7)-SUM($P491:BG491),((Input!$P$143+Input!$P$109)*$P$7)/A1taxstdlife))</f>
        <v>n/a</v>
      </c>
      <c r="BI491" s="164" t="str">
        <f>IF(A1taxstdlife="n/a","n/a",IF(BI$3&gt;(A1taxstdlife+$E491),((Input!$P$143+Input!$P$109)*$P$7)-SUM($P491:BH491),((Input!$P$143+Input!$P$109)*$P$7)/A1taxstdlife))</f>
        <v>n/a</v>
      </c>
      <c r="BJ491" s="18"/>
      <c r="BK491" s="18"/>
    </row>
    <row r="492" spans="1:63" s="6" customFormat="1" hidden="1" outlineLevel="1">
      <c r="A492" s="18"/>
      <c r="B492" s="18"/>
      <c r="C492" s="36" t="str">
        <f>Asset1</f>
        <v>Transmission &amp; Zone land &amp; easements</v>
      </c>
      <c r="D492" s="18"/>
      <c r="E492" s="18"/>
      <c r="F492" s="33"/>
      <c r="G492" s="159">
        <f>SUM(G480:G491)</f>
        <v>0</v>
      </c>
      <c r="H492" s="159">
        <f t="shared" ref="H492:BI492" si="109">SUM(H480:H491)</f>
        <v>0</v>
      </c>
      <c r="I492" s="159">
        <f t="shared" si="109"/>
        <v>0</v>
      </c>
      <c r="J492" s="159">
        <f t="shared" si="109"/>
        <v>0</v>
      </c>
      <c r="K492" s="159">
        <f t="shared" si="109"/>
        <v>0</v>
      </c>
      <c r="L492" s="159">
        <f t="shared" si="109"/>
        <v>0</v>
      </c>
      <c r="M492" s="159">
        <f t="shared" si="109"/>
        <v>0</v>
      </c>
      <c r="N492" s="159">
        <f t="shared" si="109"/>
        <v>0</v>
      </c>
      <c r="O492" s="159">
        <f t="shared" si="109"/>
        <v>0</v>
      </c>
      <c r="P492" s="159">
        <f t="shared" si="109"/>
        <v>0</v>
      </c>
      <c r="Q492" s="159">
        <f t="shared" si="109"/>
        <v>0</v>
      </c>
      <c r="R492" s="159">
        <f t="shared" si="109"/>
        <v>0</v>
      </c>
      <c r="S492" s="159">
        <f t="shared" si="109"/>
        <v>0</v>
      </c>
      <c r="T492" s="159">
        <f t="shared" si="109"/>
        <v>0</v>
      </c>
      <c r="U492" s="159">
        <f t="shared" si="109"/>
        <v>0</v>
      </c>
      <c r="V492" s="159">
        <f t="shared" si="109"/>
        <v>0</v>
      </c>
      <c r="W492" s="159">
        <f t="shared" si="109"/>
        <v>0</v>
      </c>
      <c r="X492" s="159">
        <f t="shared" si="109"/>
        <v>0</v>
      </c>
      <c r="Y492" s="159">
        <f t="shared" si="109"/>
        <v>0</v>
      </c>
      <c r="Z492" s="159">
        <f t="shared" si="109"/>
        <v>0</v>
      </c>
      <c r="AA492" s="159">
        <f t="shared" si="109"/>
        <v>0</v>
      </c>
      <c r="AB492" s="159">
        <f t="shared" si="109"/>
        <v>0</v>
      </c>
      <c r="AC492" s="159">
        <f t="shared" si="109"/>
        <v>0</v>
      </c>
      <c r="AD492" s="159">
        <f t="shared" si="109"/>
        <v>0</v>
      </c>
      <c r="AE492" s="159">
        <f t="shared" si="109"/>
        <v>0</v>
      </c>
      <c r="AF492" s="159">
        <f t="shared" si="109"/>
        <v>0</v>
      </c>
      <c r="AG492" s="159">
        <f t="shared" si="109"/>
        <v>0</v>
      </c>
      <c r="AH492" s="159">
        <f t="shared" si="109"/>
        <v>0</v>
      </c>
      <c r="AI492" s="159">
        <f t="shared" si="109"/>
        <v>0</v>
      </c>
      <c r="AJ492" s="159">
        <f t="shared" si="109"/>
        <v>0</v>
      </c>
      <c r="AK492" s="159">
        <f t="shared" si="109"/>
        <v>0</v>
      </c>
      <c r="AL492" s="159">
        <f t="shared" si="109"/>
        <v>0</v>
      </c>
      <c r="AM492" s="159">
        <f t="shared" si="109"/>
        <v>0</v>
      </c>
      <c r="AN492" s="159">
        <f t="shared" si="109"/>
        <v>0</v>
      </c>
      <c r="AO492" s="159">
        <f t="shared" si="109"/>
        <v>0</v>
      </c>
      <c r="AP492" s="159">
        <f t="shared" si="109"/>
        <v>0</v>
      </c>
      <c r="AQ492" s="159">
        <f t="shared" si="109"/>
        <v>0</v>
      </c>
      <c r="AR492" s="159">
        <f t="shared" si="109"/>
        <v>0</v>
      </c>
      <c r="AS492" s="159">
        <f t="shared" si="109"/>
        <v>0</v>
      </c>
      <c r="AT492" s="159">
        <f t="shared" si="109"/>
        <v>0</v>
      </c>
      <c r="AU492" s="159">
        <f t="shared" si="109"/>
        <v>0</v>
      </c>
      <c r="AV492" s="159">
        <f t="shared" si="109"/>
        <v>0</v>
      </c>
      <c r="AW492" s="159">
        <f t="shared" si="109"/>
        <v>0</v>
      </c>
      <c r="AX492" s="159">
        <f t="shared" si="109"/>
        <v>0</v>
      </c>
      <c r="AY492" s="159">
        <f t="shared" si="109"/>
        <v>0</v>
      </c>
      <c r="AZ492" s="159">
        <f t="shared" si="109"/>
        <v>0</v>
      </c>
      <c r="BA492" s="159">
        <f t="shared" si="109"/>
        <v>0</v>
      </c>
      <c r="BB492" s="159">
        <f t="shared" si="109"/>
        <v>0</v>
      </c>
      <c r="BC492" s="159">
        <f t="shared" si="109"/>
        <v>0</v>
      </c>
      <c r="BD492" s="159">
        <f t="shared" si="109"/>
        <v>0</v>
      </c>
      <c r="BE492" s="159">
        <f t="shared" si="109"/>
        <v>0</v>
      </c>
      <c r="BF492" s="159">
        <f t="shared" si="109"/>
        <v>0</v>
      </c>
      <c r="BG492" s="159">
        <f t="shared" si="109"/>
        <v>0</v>
      </c>
      <c r="BH492" s="159">
        <f t="shared" si="109"/>
        <v>0</v>
      </c>
      <c r="BI492" s="159">
        <f t="shared" si="109"/>
        <v>0</v>
      </c>
      <c r="BJ492" s="18"/>
      <c r="BK492" s="18"/>
    </row>
    <row r="493" spans="1:63" s="6" customFormat="1" hidden="1" outlineLevel="2">
      <c r="A493" s="18"/>
      <c r="B493" s="43" t="str">
        <f>C505</f>
        <v>Transmission buildings 132/66kV</v>
      </c>
      <c r="C493" s="44"/>
      <c r="D493" s="45" t="s">
        <v>72</v>
      </c>
      <c r="E493" s="44"/>
      <c r="F493" s="46"/>
      <c r="G493" s="163">
        <f>IF(G$3&gt;A2taxremlife,A2taxvalue-SUM($F493:F493),IF(A2taxremlife="N/A","n/a",A2taxvalue/A2taxremlife))</f>
        <v>1.5510629524578854</v>
      </c>
      <c r="H493" s="163">
        <f>IF(H$3&gt;A2taxremlife,A2taxvalue-SUM($F493:G493),IF(A2taxremlife="N/A","n/a",A2taxvalue/A2taxremlife))</f>
        <v>1.5510629524578854</v>
      </c>
      <c r="I493" s="163">
        <f>IF(I$3&gt;A2taxremlife,A2taxvalue-SUM($F493:H493),IF(A2taxremlife="N/A","n/a",A2taxvalue/A2taxremlife))</f>
        <v>1.5510629524578854</v>
      </c>
      <c r="J493" s="163">
        <f>IF(J$3&gt;A2taxremlife,A2taxvalue-SUM($F493:I493),IF(A2taxremlife="N/A","n/a",A2taxvalue/A2taxremlife))</f>
        <v>1.5510629524578854</v>
      </c>
      <c r="K493" s="163">
        <f>IF(K$3&gt;A2taxremlife,A2taxvalue-SUM($F493:J493),IF(A2taxremlife="N/A","n/a",A2taxvalue/A2taxremlife))</f>
        <v>1.5510629524578854</v>
      </c>
      <c r="L493" s="163">
        <f>IF(L$3&gt;A2taxremlife,A2taxvalue-SUM($F493:K493),IF(A2taxremlife="N/A","n/a",A2taxvalue/A2taxremlife))</f>
        <v>1.5510629524578854</v>
      </c>
      <c r="M493" s="163">
        <f>IF(M$3&gt;A2taxremlife,A2taxvalue-SUM($F493:L493),IF(A2taxremlife="N/A","n/a",A2taxvalue/A2taxremlife))</f>
        <v>1.5510629524578854</v>
      </c>
      <c r="N493" s="163">
        <f>IF(N$3&gt;A2taxremlife,A2taxvalue-SUM($F493:M493),IF(A2taxremlife="N/A","n/a",A2taxvalue/A2taxremlife))</f>
        <v>1.5510629524578854</v>
      </c>
      <c r="O493" s="163">
        <f>IF(O$3&gt;A2taxremlife,A2taxvalue-SUM($F493:N493),IF(A2taxremlife="N/A","n/a",A2taxvalue/A2taxremlife))</f>
        <v>1.5510629524578854</v>
      </c>
      <c r="P493" s="163">
        <f>IF(P$3&gt;A2taxremlife,A2taxvalue-SUM($F493:O493),IF(A2taxremlife="N/A","n/a",A2taxvalue/A2taxremlife))</f>
        <v>1.5510629524578854</v>
      </c>
      <c r="Q493" s="163">
        <f>IF(Q$3&gt;A2taxremlife,A2taxvalue-SUM($F493:P493),IF(A2taxremlife="N/A","n/a",A2taxvalue/A2taxremlife))</f>
        <v>1.5510629524578854</v>
      </c>
      <c r="R493" s="163">
        <f>IF(R$3&gt;A2taxremlife,A2taxvalue-SUM($F493:Q493),IF(A2taxremlife="N/A","n/a",A2taxvalue/A2taxremlife))</f>
        <v>1.5510629524578854</v>
      </c>
      <c r="S493" s="163">
        <f>IF(S$3&gt;A2taxremlife,A2taxvalue-SUM($F493:R493),IF(A2taxremlife="N/A","n/a",A2taxvalue/A2taxremlife))</f>
        <v>1.5510629524578854</v>
      </c>
      <c r="T493" s="163">
        <f>IF(T$3&gt;A2taxremlife,A2taxvalue-SUM($F493:S493),IF(A2taxremlife="N/A","n/a",A2taxvalue/A2taxremlife))</f>
        <v>1.5510629524578854</v>
      </c>
      <c r="U493" s="163">
        <f>IF(U$3&gt;A2taxremlife,A2taxvalue-SUM($F493:T493),IF(A2taxremlife="N/A","n/a",A2taxvalue/A2taxremlife))</f>
        <v>1.5510629524578854</v>
      </c>
      <c r="V493" s="163">
        <f>IF(V$3&gt;A2taxremlife,A2taxvalue-SUM($F493:U493),IF(A2taxremlife="N/A","n/a",A2taxvalue/A2taxremlife))</f>
        <v>1.5510629524578854</v>
      </c>
      <c r="W493" s="163">
        <f>IF(W$3&gt;A2taxremlife,A2taxvalue-SUM($F493:V493),IF(A2taxremlife="N/A","n/a",A2taxvalue/A2taxremlife))</f>
        <v>1.5510629524578854</v>
      </c>
      <c r="X493" s="163">
        <f>IF(X$3&gt;A2taxremlife,A2taxvalue-SUM($F493:W493),IF(A2taxremlife="N/A","n/a",A2taxvalue/A2taxremlife))</f>
        <v>1.5510629524578854</v>
      </c>
      <c r="Y493" s="163">
        <f>IF(Y$3&gt;A2taxremlife,A2taxvalue-SUM($F493:X493),IF(A2taxremlife="N/A","n/a",A2taxvalue/A2taxremlife))</f>
        <v>1.5510629524578854</v>
      </c>
      <c r="Z493" s="163">
        <f>IF(Z$3&gt;A2taxremlife,A2taxvalue-SUM($F493:Y493),IF(A2taxremlife="N/A","n/a",A2taxvalue/A2taxremlife))</f>
        <v>1.5510629524578854</v>
      </c>
      <c r="AA493" s="163">
        <f>IF(AA$3&gt;A2taxremlife,A2taxvalue-SUM($F493:Z493),IF(A2taxremlife="N/A","n/a",A2taxvalue/A2taxremlife))</f>
        <v>1.5510629524578854</v>
      </c>
      <c r="AB493" s="163">
        <f>IF(AB$3&gt;A2taxremlife,A2taxvalue-SUM($F493:AA493),IF(A2taxremlife="N/A","n/a",A2taxvalue/A2taxremlife))</f>
        <v>1.5510629524578854</v>
      </c>
      <c r="AC493" s="163">
        <f>IF(AC$3&gt;A2taxremlife,A2taxvalue-SUM($F493:AB493),IF(A2taxremlife="N/A","n/a",A2taxvalue/A2taxremlife))</f>
        <v>1.5510629524578854</v>
      </c>
      <c r="AD493" s="163">
        <f>IF(AD$3&gt;A2taxremlife,A2taxvalue-SUM($F493:AC493),IF(A2taxremlife="N/A","n/a",A2taxvalue/A2taxremlife))</f>
        <v>1.5510629524578854</v>
      </c>
      <c r="AE493" s="163">
        <f>IF(AE$3&gt;A2taxremlife,A2taxvalue-SUM($F493:AD493),IF(A2taxremlife="N/A","n/a",A2taxvalue/A2taxremlife))</f>
        <v>1.5510629524578854</v>
      </c>
      <c r="AF493" s="163">
        <f>IF(AF$3&gt;A2taxremlife,A2taxvalue-SUM($F493:AE493),IF(A2taxremlife="N/A","n/a",A2taxvalue/A2taxremlife))</f>
        <v>1.5510629524578854</v>
      </c>
      <c r="AG493" s="163">
        <f>IF(AG$3&gt;A2taxremlife,A2taxvalue-SUM($F493:AF493),IF(A2taxremlife="N/A","n/a",A2taxvalue/A2taxremlife))</f>
        <v>1.5510629524578854</v>
      </c>
      <c r="AH493" s="163">
        <f>IF(AH$3&gt;A2taxremlife,A2taxvalue-SUM($F493:AG493),IF(A2taxremlife="N/A","n/a",A2taxvalue/A2taxremlife))</f>
        <v>1.5510629524578854</v>
      </c>
      <c r="AI493" s="163">
        <f>IF(AI$3&gt;A2taxremlife,A2taxvalue-SUM($F493:AH493),IF(A2taxremlife="N/A","n/a",A2taxvalue/A2taxremlife))</f>
        <v>1.5510629524578854</v>
      </c>
      <c r="AJ493" s="163">
        <f>IF(AJ$3&gt;A2taxremlife,A2taxvalue-SUM($F493:AI493),IF(A2taxremlife="N/A","n/a",A2taxvalue/A2taxremlife))</f>
        <v>1.5510629524578854</v>
      </c>
      <c r="AK493" s="163">
        <f>IF(AK$3&gt;A2taxremlife,A2taxvalue-SUM($F493:AJ493),IF(A2taxremlife="N/A","n/a",A2taxvalue/A2taxremlife))</f>
        <v>1.4486053824561438</v>
      </c>
      <c r="AL493" s="163">
        <f>IF(AL$3&gt;A2taxremlife,A2taxvalue-SUM($F493:AK493),IF(A2taxremlife="N/A","n/a",A2taxvalue/A2taxremlife))</f>
        <v>0</v>
      </c>
      <c r="AM493" s="163">
        <f>IF(AM$3&gt;A2taxremlife,A2taxvalue-SUM($F493:AL493),IF(A2taxremlife="N/A","n/a",A2taxvalue/A2taxremlife))</f>
        <v>0</v>
      </c>
      <c r="AN493" s="163">
        <f>IF(AN$3&gt;A2taxremlife,A2taxvalue-SUM($F493:AM493),IF(A2taxremlife="N/A","n/a",A2taxvalue/A2taxremlife))</f>
        <v>0</v>
      </c>
      <c r="AO493" s="163">
        <f>IF(AO$3&gt;A2taxremlife,A2taxvalue-SUM($F493:AN493),IF(A2taxremlife="N/A","n/a",A2taxvalue/A2taxremlife))</f>
        <v>0</v>
      </c>
      <c r="AP493" s="163">
        <f>IF(AP$3&gt;A2taxremlife,A2taxvalue-SUM($F493:AO493),IF(A2taxremlife="N/A","n/a",A2taxvalue/A2taxremlife))</f>
        <v>0</v>
      </c>
      <c r="AQ493" s="163">
        <f>IF(AQ$3&gt;A2taxremlife,A2taxvalue-SUM($F493:AP493),IF(A2taxremlife="N/A","n/a",A2taxvalue/A2taxremlife))</f>
        <v>0</v>
      </c>
      <c r="AR493" s="163">
        <f>IF(AR$3&gt;A2taxremlife,A2taxvalue-SUM($F493:AQ493),IF(A2taxremlife="N/A","n/a",A2taxvalue/A2taxremlife))</f>
        <v>0</v>
      </c>
      <c r="AS493" s="163">
        <f>IF(AS$3&gt;A2taxremlife,A2taxvalue-SUM($F493:AR493),IF(A2taxremlife="N/A","n/a",A2taxvalue/A2taxremlife))</f>
        <v>0</v>
      </c>
      <c r="AT493" s="163">
        <f>IF(AT$3&gt;A2taxremlife,A2taxvalue-SUM($F493:AS493),IF(A2taxremlife="N/A","n/a",A2taxvalue/A2taxremlife))</f>
        <v>0</v>
      </c>
      <c r="AU493" s="163">
        <f>IF(AU$3&gt;A2taxremlife,A2taxvalue-SUM($F493:AT493),IF(A2taxremlife="N/A","n/a",A2taxvalue/A2taxremlife))</f>
        <v>0</v>
      </c>
      <c r="AV493" s="163">
        <f>IF(AV$3&gt;A2taxremlife,A2taxvalue-SUM($F493:AU493),IF(A2taxremlife="N/A","n/a",A2taxvalue/A2taxremlife))</f>
        <v>0</v>
      </c>
      <c r="AW493" s="163">
        <f>IF(AW$3&gt;A2taxremlife,A2taxvalue-SUM($F493:AV493),IF(A2taxremlife="N/A","n/a",A2taxvalue/A2taxremlife))</f>
        <v>0</v>
      </c>
      <c r="AX493" s="163">
        <f>IF(AX$3&gt;A2taxremlife,A2taxvalue-SUM($F493:AW493),IF(A2taxremlife="N/A","n/a",A2taxvalue/A2taxremlife))</f>
        <v>0</v>
      </c>
      <c r="AY493" s="163">
        <f>IF(AY$3&gt;A2taxremlife,A2taxvalue-SUM($F493:AX493),IF(A2taxremlife="N/A","n/a",A2taxvalue/A2taxremlife))</f>
        <v>0</v>
      </c>
      <c r="AZ493" s="163">
        <f>IF(AZ$3&gt;A2taxremlife,A2taxvalue-SUM($F493:AY493),IF(A2taxremlife="N/A","n/a",A2taxvalue/A2taxremlife))</f>
        <v>0</v>
      </c>
      <c r="BA493" s="163">
        <f>IF(BA$3&gt;A2taxremlife,A2taxvalue-SUM($F493:AZ493),IF(A2taxremlife="N/A","n/a",A2taxvalue/A2taxremlife))</f>
        <v>0</v>
      </c>
      <c r="BB493" s="163">
        <f>IF(BB$3&gt;A2taxremlife,A2taxvalue-SUM($F493:BA493),IF(A2taxremlife="N/A","n/a",A2taxvalue/A2taxremlife))</f>
        <v>0</v>
      </c>
      <c r="BC493" s="163">
        <f>IF(BC$3&gt;A2taxremlife,A2taxvalue-SUM($F493:BB493),IF(A2taxremlife="N/A","n/a",A2taxvalue/A2taxremlife))</f>
        <v>0</v>
      </c>
      <c r="BD493" s="163">
        <f>IF(BD$3&gt;A2taxremlife,A2taxvalue-SUM($F493:BC493),IF(A2taxremlife="N/A","n/a",A2taxvalue/A2taxremlife))</f>
        <v>0</v>
      </c>
      <c r="BE493" s="163">
        <f>IF(BE$3&gt;A2taxremlife,A2taxvalue-SUM($F493:BD493),IF(A2taxremlife="N/A","n/a",A2taxvalue/A2taxremlife))</f>
        <v>0</v>
      </c>
      <c r="BF493" s="163">
        <f>IF(BF$3&gt;A2taxremlife,A2taxvalue-SUM($F493:BE493),IF(A2taxremlife="N/A","n/a",A2taxvalue/A2taxremlife))</f>
        <v>0</v>
      </c>
      <c r="BG493" s="163">
        <f>IF(BG$3&gt;A2taxremlife,A2taxvalue-SUM($F493:BF493),IF(A2taxremlife="N/A","n/a",A2taxvalue/A2taxremlife))</f>
        <v>0</v>
      </c>
      <c r="BH493" s="163">
        <f>IF(BH$3&gt;A2taxremlife,A2taxvalue-SUM($F493:BG493),IF(A2taxremlife="N/A","n/a",A2taxvalue/A2taxremlife))</f>
        <v>0</v>
      </c>
      <c r="BI493" s="163">
        <f>IF(BI$3&gt;A2taxremlife,A2taxvalue-SUM($F493:BH493),IF(A2taxremlife="N/A","n/a",A2taxvalue/A2taxremlife))</f>
        <v>0</v>
      </c>
      <c r="BJ493" s="18"/>
      <c r="BK493" s="18"/>
    </row>
    <row r="494" spans="1:63" s="6" customFormat="1" hidden="1" outlineLevel="2">
      <c r="A494" s="18"/>
      <c r="B494" s="18"/>
      <c r="C494" s="36"/>
      <c r="D494" s="479" t="s">
        <v>71</v>
      </c>
      <c r="E494" s="283">
        <v>0</v>
      </c>
      <c r="F494" s="38"/>
      <c r="G494" s="164"/>
      <c r="H494" s="164"/>
      <c r="I494" s="164"/>
      <c r="J494" s="164"/>
      <c r="K494" s="164"/>
      <c r="L494" s="164"/>
      <c r="M494" s="164"/>
      <c r="N494" s="164"/>
      <c r="O494" s="164"/>
      <c r="P494" s="164"/>
      <c r="Q494" s="164"/>
      <c r="R494" s="164"/>
      <c r="S494" s="164"/>
      <c r="T494" s="164"/>
      <c r="U494" s="164"/>
      <c r="V494" s="164"/>
      <c r="W494" s="164"/>
      <c r="X494" s="164"/>
      <c r="Y494" s="164"/>
      <c r="Z494" s="164"/>
      <c r="AA494" s="164"/>
      <c r="AB494" s="164"/>
      <c r="AC494" s="164"/>
      <c r="AD494" s="164"/>
      <c r="AE494" s="164"/>
      <c r="AF494" s="164"/>
      <c r="AG494" s="164"/>
      <c r="AH494" s="164"/>
      <c r="AI494" s="164"/>
      <c r="AJ494" s="164"/>
      <c r="AK494" s="164"/>
      <c r="AL494" s="164"/>
      <c r="AM494" s="164"/>
      <c r="AN494" s="164"/>
      <c r="AO494" s="164"/>
      <c r="AP494" s="164"/>
      <c r="AQ494" s="164"/>
      <c r="AR494" s="164"/>
      <c r="AS494" s="164"/>
      <c r="AT494" s="164"/>
      <c r="AU494" s="164"/>
      <c r="AV494" s="164"/>
      <c r="AW494" s="164"/>
      <c r="AX494" s="164"/>
      <c r="AY494" s="164"/>
      <c r="AZ494" s="164"/>
      <c r="BA494" s="164"/>
      <c r="BB494" s="164"/>
      <c r="BC494" s="164"/>
      <c r="BD494" s="164"/>
      <c r="BE494" s="164"/>
      <c r="BF494" s="164"/>
      <c r="BG494" s="164"/>
      <c r="BH494" s="164"/>
      <c r="BI494" s="164"/>
      <c r="BJ494" s="18"/>
      <c r="BK494" s="18"/>
    </row>
    <row r="495" spans="1:63" s="6" customFormat="1" hidden="1" outlineLevel="2">
      <c r="A495" s="18"/>
      <c r="B495" s="18"/>
      <c r="C495" s="36"/>
      <c r="D495" s="479"/>
      <c r="E495" s="283">
        <v>1</v>
      </c>
      <c r="F495" s="38"/>
      <c r="G495" s="305"/>
      <c r="H495" s="164">
        <f>IF(A2taxstdlife="n/a","n/a",IF(H$3&gt;(A2taxstdlife+$E495),((Input!$G$144+Input!$G$110)*$G$7)-SUM($G495:G495),((Input!$G$144+Input!$G$110)*$G$7)/A2taxstdlife))</f>
        <v>0.57665145703761422</v>
      </c>
      <c r="I495" s="164">
        <f>IF(A2taxstdlife="n/a","n/a",IF(I$3&gt;(A2taxstdlife+$E495),((Input!$G$144+Input!$G$110)*$G$7)-SUM($G495:H495),((Input!$G$144+Input!$G$110)*$G$7)/A2taxstdlife))</f>
        <v>0.57665145703761422</v>
      </c>
      <c r="J495" s="164">
        <f>IF(A2taxstdlife="n/a","n/a",IF(J$3&gt;(A2taxstdlife+$E495),((Input!$G$144+Input!$G$110)*$G$7)-SUM($G495:I495),((Input!$G$144+Input!$G$110)*$G$7)/A2taxstdlife))</f>
        <v>0.57665145703761422</v>
      </c>
      <c r="K495" s="164">
        <f>IF(A2taxstdlife="n/a","n/a",IF(K$3&gt;(A2taxstdlife+$E495),((Input!$G$144+Input!$G$110)*$G$7)-SUM($G495:J495),((Input!$G$144+Input!$G$110)*$G$7)/A2taxstdlife))</f>
        <v>0.57665145703761422</v>
      </c>
      <c r="L495" s="164">
        <f>IF(A2taxstdlife="n/a","n/a",IF(L$3&gt;(A2taxstdlife+$E495),((Input!$G$144+Input!$G$110)*$G$7)-SUM($G495:K495),((Input!$G$144+Input!$G$110)*$G$7)/A2taxstdlife))</f>
        <v>0.57665145703761422</v>
      </c>
      <c r="M495" s="164">
        <f>IF(A2taxstdlife="n/a","n/a",IF(M$3&gt;(A2taxstdlife+$E495),((Input!$G$144+Input!$G$110)*$G$7)-SUM($G495:L495),((Input!$G$144+Input!$G$110)*$G$7)/A2taxstdlife))</f>
        <v>0.57665145703761422</v>
      </c>
      <c r="N495" s="164">
        <f>IF(A2taxstdlife="n/a","n/a",IF(N$3&gt;(A2taxstdlife+$E495),((Input!$G$144+Input!$G$110)*$G$7)-SUM($G495:M495),((Input!$G$144+Input!$G$110)*$G$7)/A2taxstdlife))</f>
        <v>0.57665145703761422</v>
      </c>
      <c r="O495" s="164">
        <f>IF(A2taxstdlife="n/a","n/a",IF(O$3&gt;(A2taxstdlife+$E495),((Input!$G$144+Input!$G$110)*$G$7)-SUM($G495:N495),((Input!$G$144+Input!$G$110)*$G$7)/A2taxstdlife))</f>
        <v>0.57665145703761422</v>
      </c>
      <c r="P495" s="164">
        <f>IF(A2taxstdlife="n/a","n/a",IF(P$3&gt;(A2taxstdlife+$E495),((Input!$G$144+Input!$G$110)*$G$7)-SUM($G495:O495),((Input!$G$144+Input!$G$110)*$G$7)/A2taxstdlife))</f>
        <v>0.57665145703761422</v>
      </c>
      <c r="Q495" s="164">
        <f>IF(A2taxstdlife="n/a","n/a",IF(Q$3&gt;(A2taxstdlife+$E495),((Input!$G$144+Input!$G$110)*$G$7)-SUM($G495:P495),((Input!$G$144+Input!$G$110)*$G$7)/A2taxstdlife))</f>
        <v>0.57665145703761422</v>
      </c>
      <c r="R495" s="164">
        <f>IF(A2taxstdlife="n/a","n/a",IF(R$3&gt;(A2taxstdlife+$E495),((Input!$G$144+Input!$G$110)*$G$7)-SUM($G495:Q495),((Input!$G$144+Input!$G$110)*$G$7)/A2taxstdlife))</f>
        <v>0.57665145703761422</v>
      </c>
      <c r="S495" s="164">
        <f>IF(A2taxstdlife="n/a","n/a",IF(S$3&gt;(A2taxstdlife+$E495),((Input!$G$144+Input!$G$110)*$G$7)-SUM($G495:R495),((Input!$G$144+Input!$G$110)*$G$7)/A2taxstdlife))</f>
        <v>0.57665145703761422</v>
      </c>
      <c r="T495" s="164">
        <f>IF(A2taxstdlife="n/a","n/a",IF(T$3&gt;(A2taxstdlife+$E495),((Input!$G$144+Input!$G$110)*$G$7)-SUM($G495:S495),((Input!$G$144+Input!$G$110)*$G$7)/A2taxstdlife))</f>
        <v>0.57665145703761422</v>
      </c>
      <c r="U495" s="164">
        <f>IF(A2taxstdlife="n/a","n/a",IF(U$3&gt;(A2taxstdlife+$E495),((Input!$G$144+Input!$G$110)*$G$7)-SUM($G495:T495),((Input!$G$144+Input!$G$110)*$G$7)/A2taxstdlife))</f>
        <v>0.57665145703761422</v>
      </c>
      <c r="V495" s="164">
        <f>IF(A2taxstdlife="n/a","n/a",IF(V$3&gt;(A2taxstdlife+$E495),((Input!$G$144+Input!$G$110)*$G$7)-SUM($G495:U495),((Input!$G$144+Input!$G$110)*$G$7)/A2taxstdlife))</f>
        <v>0.57665145703761422</v>
      </c>
      <c r="W495" s="164">
        <f>IF(A2taxstdlife="n/a","n/a",IF(W$3&gt;(A2taxstdlife+$E495),((Input!$G$144+Input!$G$110)*$G$7)-SUM($G495:V495),((Input!$G$144+Input!$G$110)*$G$7)/A2taxstdlife))</f>
        <v>0.57665145703761422</v>
      </c>
      <c r="X495" s="164">
        <f>IF(A2taxstdlife="n/a","n/a",IF(X$3&gt;(A2taxstdlife+$E495),((Input!$G$144+Input!$G$110)*$G$7)-SUM($G495:W495),((Input!$G$144+Input!$G$110)*$G$7)/A2taxstdlife))</f>
        <v>0.57665145703761422</v>
      </c>
      <c r="Y495" s="164">
        <f>IF(A2taxstdlife="n/a","n/a",IF(Y$3&gt;(A2taxstdlife+$E495),((Input!$G$144+Input!$G$110)*$G$7)-SUM($G495:X495),((Input!$G$144+Input!$G$110)*$G$7)/A2taxstdlife))</f>
        <v>0.57665145703761422</v>
      </c>
      <c r="Z495" s="164">
        <f>IF(A2taxstdlife="n/a","n/a",IF(Z$3&gt;(A2taxstdlife+$E495),((Input!$G$144+Input!$G$110)*$G$7)-SUM($G495:Y495),((Input!$G$144+Input!$G$110)*$G$7)/A2taxstdlife))</f>
        <v>0.57665145703761422</v>
      </c>
      <c r="AA495" s="164">
        <f>IF(A2taxstdlife="n/a","n/a",IF(AA$3&gt;(A2taxstdlife+$E495),((Input!$G$144+Input!$G$110)*$G$7)-SUM($G495:Z495),((Input!$G$144+Input!$G$110)*$G$7)/A2taxstdlife))</f>
        <v>0.57665145703761422</v>
      </c>
      <c r="AB495" s="164">
        <f>IF(A2taxstdlife="n/a","n/a",IF(AB$3&gt;(A2taxstdlife+$E495),((Input!$G$144+Input!$G$110)*$G$7)-SUM($G495:AA495),((Input!$G$144+Input!$G$110)*$G$7)/A2taxstdlife))</f>
        <v>0.57665145703761422</v>
      </c>
      <c r="AC495" s="164">
        <f>IF(A2taxstdlife="n/a","n/a",IF(AC$3&gt;(A2taxstdlife+$E495),((Input!$G$144+Input!$G$110)*$G$7)-SUM($G495:AB495),((Input!$G$144+Input!$G$110)*$G$7)/A2taxstdlife))</f>
        <v>0.57665145703761422</v>
      </c>
      <c r="AD495" s="164">
        <f>IF(A2taxstdlife="n/a","n/a",IF(AD$3&gt;(A2taxstdlife+$E495),((Input!$G$144+Input!$G$110)*$G$7)-SUM($G495:AC495),((Input!$G$144+Input!$G$110)*$G$7)/A2taxstdlife))</f>
        <v>0.57665145703761422</v>
      </c>
      <c r="AE495" s="164">
        <f>IF(A2taxstdlife="n/a","n/a",IF(AE$3&gt;(A2taxstdlife+$E495),((Input!$G$144+Input!$G$110)*$G$7)-SUM($G495:AD495),((Input!$G$144+Input!$G$110)*$G$7)/A2taxstdlife))</f>
        <v>0.57665145703761422</v>
      </c>
      <c r="AF495" s="164">
        <f>IF(A2taxstdlife="n/a","n/a",IF(AF$3&gt;(A2taxstdlife+$E495),((Input!$G$144+Input!$G$110)*$G$7)-SUM($G495:AE495),((Input!$G$144+Input!$G$110)*$G$7)/A2taxstdlife))</f>
        <v>0.57665145703761422</v>
      </c>
      <c r="AG495" s="164">
        <f>IF(A2taxstdlife="n/a","n/a",IF(AG$3&gt;(A2taxstdlife+$E495),((Input!$G$144+Input!$G$110)*$G$7)-SUM($G495:AF495),((Input!$G$144+Input!$G$110)*$G$7)/A2taxstdlife))</f>
        <v>0.57665145703761422</v>
      </c>
      <c r="AH495" s="164">
        <f>IF(A2taxstdlife="n/a","n/a",IF(AH$3&gt;(A2taxstdlife+$E495),((Input!$G$144+Input!$G$110)*$G$7)-SUM($G495:AG495),((Input!$G$144+Input!$G$110)*$G$7)/A2taxstdlife))</f>
        <v>0.57665145703761422</v>
      </c>
      <c r="AI495" s="164">
        <f>IF(A2taxstdlife="n/a","n/a",IF(AI$3&gt;(A2taxstdlife+$E495),((Input!$G$144+Input!$G$110)*$G$7)-SUM($G495:AH495),((Input!$G$144+Input!$G$110)*$G$7)/A2taxstdlife))</f>
        <v>0.57665145703761422</v>
      </c>
      <c r="AJ495" s="164">
        <f>IF(A2taxstdlife="n/a","n/a",IF(AJ$3&gt;(A2taxstdlife+$E495),((Input!$G$144+Input!$G$110)*$G$7)-SUM($G495:AI495),((Input!$G$144+Input!$G$110)*$G$7)/A2taxstdlife))</f>
        <v>0.57665145703761422</v>
      </c>
      <c r="AK495" s="164">
        <f>IF(A2taxstdlife="n/a","n/a",IF(AK$3&gt;(A2taxstdlife+$E495),((Input!$G$144+Input!$G$110)*$G$7)-SUM($G495:AJ495),((Input!$G$144+Input!$G$110)*$G$7)/A2taxstdlife))</f>
        <v>0.57665145703761422</v>
      </c>
      <c r="AL495" s="164">
        <f>IF(A2taxstdlife="n/a","n/a",IF(AL$3&gt;(A2taxstdlife+$E495),((Input!$G$144+Input!$G$110)*$G$7)-SUM($G495:AK495),((Input!$G$144+Input!$G$110)*$G$7)/A2taxstdlife))</f>
        <v>0.57665145703761422</v>
      </c>
      <c r="AM495" s="164">
        <f>IF(A2taxstdlife="n/a","n/a",IF(AM$3&gt;(A2taxstdlife+$E495),((Input!$G$144+Input!$G$110)*$G$7)-SUM($G495:AL495),((Input!$G$144+Input!$G$110)*$G$7)/A2taxstdlife))</f>
        <v>0.57665145703761422</v>
      </c>
      <c r="AN495" s="164">
        <f>IF(A2taxstdlife="n/a","n/a",IF(AN$3&gt;(A2taxstdlife+$E495),((Input!$G$144+Input!$G$110)*$G$7)-SUM($G495:AM495),((Input!$G$144+Input!$G$110)*$G$7)/A2taxstdlife))</f>
        <v>0.57665145703761422</v>
      </c>
      <c r="AO495" s="164">
        <f>IF(A2taxstdlife="n/a","n/a",IF(AO$3&gt;(A2taxstdlife+$E495),((Input!$G$144+Input!$G$110)*$G$7)-SUM($G495:AN495),((Input!$G$144+Input!$G$110)*$G$7)/A2taxstdlife))</f>
        <v>0.57665145703761422</v>
      </c>
      <c r="AP495" s="164">
        <f>IF(A2taxstdlife="n/a","n/a",IF(AP$3&gt;(A2taxstdlife+$E495),((Input!$G$144+Input!$G$110)*$G$7)-SUM($G495:AO495),((Input!$G$144+Input!$G$110)*$G$7)/A2taxstdlife))</f>
        <v>0.57665145703761422</v>
      </c>
      <c r="AQ495" s="164">
        <f>IF(A2taxstdlife="n/a","n/a",IF(AQ$3&gt;(A2taxstdlife+$E495),((Input!$G$144+Input!$G$110)*$G$7)-SUM($G495:AP495),((Input!$G$144+Input!$G$110)*$G$7)/A2taxstdlife))</f>
        <v>0.57665145703761422</v>
      </c>
      <c r="AR495" s="164">
        <f>IF(A2taxstdlife="n/a","n/a",IF(AR$3&gt;(A2taxstdlife+$E495),((Input!$G$144+Input!$G$110)*$G$7)-SUM($G495:AQ495),((Input!$G$144+Input!$G$110)*$G$7)/A2taxstdlife))</f>
        <v>0.57665145703761422</v>
      </c>
      <c r="AS495" s="164">
        <f>IF(A2taxstdlife="n/a","n/a",IF(AS$3&gt;(A2taxstdlife+$E495),((Input!$G$144+Input!$G$110)*$G$7)-SUM($G495:AR495),((Input!$G$144+Input!$G$110)*$G$7)/A2taxstdlife))</f>
        <v>0.57665145703761422</v>
      </c>
      <c r="AT495" s="164">
        <f>IF(A2taxstdlife="n/a","n/a",IF(AT$3&gt;(A2taxstdlife+$E495),((Input!$G$144+Input!$G$110)*$G$7)-SUM($G495:AS495),((Input!$G$144+Input!$G$110)*$G$7)/A2taxstdlife))</f>
        <v>0.57665145703761422</v>
      </c>
      <c r="AU495" s="164">
        <f>IF(A2taxstdlife="n/a","n/a",IF(AU$3&gt;(A2taxstdlife+$E495),((Input!$G$144+Input!$G$110)*$G$7)-SUM($G495:AT495),((Input!$G$144+Input!$G$110)*$G$7)/A2taxstdlife))</f>
        <v>0.57665145703761422</v>
      </c>
      <c r="AV495" s="164">
        <f>IF(A2taxstdlife="n/a","n/a",IF(AV$3&gt;(A2taxstdlife+$E495),((Input!$G$144+Input!$G$110)*$G$7)-SUM($G495:AU495),((Input!$G$144+Input!$G$110)*$G$7)/A2taxstdlife))</f>
        <v>3.5527136788005009E-15</v>
      </c>
      <c r="AW495" s="164">
        <f>IF(A2taxstdlife="n/a","n/a",IF(AW$3&gt;(A2taxstdlife+$E495),((Input!$G$144+Input!$G$110)*$G$7)-SUM($G495:AV495),((Input!$G$144+Input!$G$110)*$G$7)/A2taxstdlife))</f>
        <v>0</v>
      </c>
      <c r="AX495" s="164">
        <f>IF(A2taxstdlife="n/a","n/a",IF(AX$3&gt;(A2taxstdlife+$E495),((Input!$G$144+Input!$G$110)*$G$7)-SUM($G495:AW495),((Input!$G$144+Input!$G$110)*$G$7)/A2taxstdlife))</f>
        <v>0</v>
      </c>
      <c r="AY495" s="164">
        <f>IF(A2taxstdlife="n/a","n/a",IF(AY$3&gt;(A2taxstdlife+$E495),((Input!$G$144+Input!$G$110)*$G$7)-SUM($G495:AX495),((Input!$G$144+Input!$G$110)*$G$7)/A2taxstdlife))</f>
        <v>0</v>
      </c>
      <c r="AZ495" s="164">
        <f>IF(A2taxstdlife="n/a","n/a",IF(AZ$3&gt;(A2taxstdlife+$E495),((Input!$G$144+Input!$G$110)*$G$7)-SUM($G495:AY495),((Input!$G$144+Input!$G$110)*$G$7)/A2taxstdlife))</f>
        <v>0</v>
      </c>
      <c r="BA495" s="164">
        <f>IF(A2taxstdlife="n/a","n/a",IF(BA$3&gt;(A2taxstdlife+$E495),((Input!$G$144+Input!$G$110)*$G$7)-SUM($G495:AZ495),((Input!$G$144+Input!$G$110)*$G$7)/A2taxstdlife))</f>
        <v>0</v>
      </c>
      <c r="BB495" s="164">
        <f>IF(A2taxstdlife="n/a","n/a",IF(BB$3&gt;(A2taxstdlife+$E495),((Input!$G$144+Input!$G$110)*$G$7)-SUM($G495:BA495),((Input!$G$144+Input!$G$110)*$G$7)/A2taxstdlife))</f>
        <v>0</v>
      </c>
      <c r="BC495" s="164">
        <f>IF(A2taxstdlife="n/a","n/a",IF(BC$3&gt;(A2taxstdlife+$E495),((Input!$G$144+Input!$G$110)*$G$7)-SUM($G495:BB495),((Input!$G$144+Input!$G$110)*$G$7)/A2taxstdlife))</f>
        <v>0</v>
      </c>
      <c r="BD495" s="164">
        <f>IF(A2taxstdlife="n/a","n/a",IF(BD$3&gt;(A2taxstdlife+$E495),((Input!$G$144+Input!$G$110)*$G$7)-SUM($G495:BC495),((Input!$G$144+Input!$G$110)*$G$7)/A2taxstdlife))</f>
        <v>0</v>
      </c>
      <c r="BE495" s="164">
        <f>IF(A2taxstdlife="n/a","n/a",IF(BE$3&gt;(A2taxstdlife+$E495),((Input!$G$144+Input!$G$110)*$G$7)-SUM($G495:BD495),((Input!$G$144+Input!$G$110)*$G$7)/A2taxstdlife))</f>
        <v>0</v>
      </c>
      <c r="BF495" s="164">
        <f>IF(A2taxstdlife="n/a","n/a",IF(BF$3&gt;(A2taxstdlife+$E495),((Input!$G$144+Input!$G$110)*$G$7)-SUM($G495:BE495),((Input!$G$144+Input!$G$110)*$G$7)/A2taxstdlife))</f>
        <v>0</v>
      </c>
      <c r="BG495" s="164">
        <f>IF(A2taxstdlife="n/a","n/a",IF(BG$3&gt;(A2taxstdlife+$E495),((Input!$G$144+Input!$G$110)*$G$7)-SUM($G495:BF495),((Input!$G$144+Input!$G$110)*$G$7)/A2taxstdlife))</f>
        <v>0</v>
      </c>
      <c r="BH495" s="164">
        <f>IF(A2taxstdlife="n/a","n/a",IF(BH$3&gt;(A2taxstdlife+$E495),((Input!$G$144+Input!$G$110)*$G$7)-SUM($G495:BG495),((Input!$G$144+Input!$G$110)*$G$7)/A2taxstdlife))</f>
        <v>0</v>
      </c>
      <c r="BI495" s="164">
        <f>IF(A2taxstdlife="n/a","n/a",IF(BI$3&gt;(A2taxstdlife+$E495),((Input!$G$144+Input!$G$110)*$G$7)-SUM($G495:BH495),((Input!$G$144+Input!$G$110)*$G$7)/A2taxstdlife))</f>
        <v>0</v>
      </c>
      <c r="BJ495" s="18"/>
      <c r="BK495" s="18"/>
    </row>
    <row r="496" spans="1:63" s="6" customFormat="1" hidden="1" outlineLevel="2">
      <c r="A496" s="18"/>
      <c r="B496" s="18"/>
      <c r="C496" s="36"/>
      <c r="D496" s="479"/>
      <c r="E496" s="283">
        <v>2</v>
      </c>
      <c r="F496" s="38"/>
      <c r="G496" s="306"/>
      <c r="H496" s="307"/>
      <c r="I496" s="164">
        <f>IF(A2taxstdlife="n/a","n/a",IF(I$3&gt;(A2taxstdlife+$E496),((Input!$H$144+Input!$H$110)*$H$7)-SUM($H496:H496),((Input!$H$144+Input!$H$110)*$H$7)/A2taxstdlife))</f>
        <v>0.66793296022446225</v>
      </c>
      <c r="J496" s="164">
        <f>IF(A2taxstdlife="n/a","n/a",IF(J$3&gt;(A2taxstdlife+$E496),((Input!$H$144+Input!$H$110)*$H$7)-SUM($H496:I496),((Input!$H$144+Input!$H$110)*$H$7)/A2taxstdlife))</f>
        <v>0.66793296022446225</v>
      </c>
      <c r="K496" s="164">
        <f>IF(A2taxstdlife="n/a","n/a",IF(K$3&gt;(A2taxstdlife+$E496),((Input!$H$144+Input!$H$110)*$H$7)-SUM($H496:J496),((Input!$H$144+Input!$H$110)*$H$7)/A2taxstdlife))</f>
        <v>0.66793296022446225</v>
      </c>
      <c r="L496" s="164">
        <f>IF(A2taxstdlife="n/a","n/a",IF(L$3&gt;(A2taxstdlife+$E496),((Input!$H$144+Input!$H$110)*$H$7)-SUM($H496:K496),((Input!$H$144+Input!$H$110)*$H$7)/A2taxstdlife))</f>
        <v>0.66793296022446225</v>
      </c>
      <c r="M496" s="164">
        <f>IF(A2taxstdlife="n/a","n/a",IF(M$3&gt;(A2taxstdlife+$E496),((Input!$H$144+Input!$H$110)*$H$7)-SUM($H496:L496),((Input!$H$144+Input!$H$110)*$H$7)/A2taxstdlife))</f>
        <v>0.66793296022446225</v>
      </c>
      <c r="N496" s="164">
        <f>IF(A2taxstdlife="n/a","n/a",IF(N$3&gt;(A2taxstdlife+$E496),((Input!$H$144+Input!$H$110)*$H$7)-SUM($H496:M496),((Input!$H$144+Input!$H$110)*$H$7)/A2taxstdlife))</f>
        <v>0.66793296022446225</v>
      </c>
      <c r="O496" s="164">
        <f>IF(A2taxstdlife="n/a","n/a",IF(O$3&gt;(A2taxstdlife+$E496),((Input!$H$144+Input!$H$110)*$H$7)-SUM($H496:N496),((Input!$H$144+Input!$H$110)*$H$7)/A2taxstdlife))</f>
        <v>0.66793296022446225</v>
      </c>
      <c r="P496" s="164">
        <f>IF(A2taxstdlife="n/a","n/a",IF(P$3&gt;(A2taxstdlife+$E496),((Input!$H$144+Input!$H$110)*$H$7)-SUM($H496:O496),((Input!$H$144+Input!$H$110)*$H$7)/A2taxstdlife))</f>
        <v>0.66793296022446225</v>
      </c>
      <c r="Q496" s="164">
        <f>IF(A2taxstdlife="n/a","n/a",IF(Q$3&gt;(A2taxstdlife+$E496),((Input!$H$144+Input!$H$110)*$H$7)-SUM($H496:P496),((Input!$H$144+Input!$H$110)*$H$7)/A2taxstdlife))</f>
        <v>0.66793296022446225</v>
      </c>
      <c r="R496" s="164">
        <f>IF(A2taxstdlife="n/a","n/a",IF(R$3&gt;(A2taxstdlife+$E496),((Input!$H$144+Input!$H$110)*$H$7)-SUM($H496:Q496),((Input!$H$144+Input!$H$110)*$H$7)/A2taxstdlife))</f>
        <v>0.66793296022446225</v>
      </c>
      <c r="S496" s="164">
        <f>IF(A2taxstdlife="n/a","n/a",IF(S$3&gt;(A2taxstdlife+$E496),((Input!$H$144+Input!$H$110)*$H$7)-SUM($H496:R496),((Input!$H$144+Input!$H$110)*$H$7)/A2taxstdlife))</f>
        <v>0.66793296022446225</v>
      </c>
      <c r="T496" s="164">
        <f>IF(A2taxstdlife="n/a","n/a",IF(T$3&gt;(A2taxstdlife+$E496),((Input!$H$144+Input!$H$110)*$H$7)-SUM($H496:S496),((Input!$H$144+Input!$H$110)*$H$7)/A2taxstdlife))</f>
        <v>0.66793296022446225</v>
      </c>
      <c r="U496" s="164">
        <f>IF(A2taxstdlife="n/a","n/a",IF(U$3&gt;(A2taxstdlife+$E496),((Input!$H$144+Input!$H$110)*$H$7)-SUM($H496:T496),((Input!$H$144+Input!$H$110)*$H$7)/A2taxstdlife))</f>
        <v>0.66793296022446225</v>
      </c>
      <c r="V496" s="164">
        <f>IF(A2taxstdlife="n/a","n/a",IF(V$3&gt;(A2taxstdlife+$E496),((Input!$H$144+Input!$H$110)*$H$7)-SUM($H496:U496),((Input!$H$144+Input!$H$110)*$H$7)/A2taxstdlife))</f>
        <v>0.66793296022446225</v>
      </c>
      <c r="W496" s="164">
        <f>IF(A2taxstdlife="n/a","n/a",IF(W$3&gt;(A2taxstdlife+$E496),((Input!$H$144+Input!$H$110)*$H$7)-SUM($H496:V496),((Input!$H$144+Input!$H$110)*$H$7)/A2taxstdlife))</f>
        <v>0.66793296022446225</v>
      </c>
      <c r="X496" s="164">
        <f>IF(A2taxstdlife="n/a","n/a",IF(X$3&gt;(A2taxstdlife+$E496),((Input!$H$144+Input!$H$110)*$H$7)-SUM($H496:W496),((Input!$H$144+Input!$H$110)*$H$7)/A2taxstdlife))</f>
        <v>0.66793296022446225</v>
      </c>
      <c r="Y496" s="164">
        <f>IF(A2taxstdlife="n/a","n/a",IF(Y$3&gt;(A2taxstdlife+$E496),((Input!$H$144+Input!$H$110)*$H$7)-SUM($H496:X496),((Input!$H$144+Input!$H$110)*$H$7)/A2taxstdlife))</f>
        <v>0.66793296022446225</v>
      </c>
      <c r="Z496" s="164">
        <f>IF(A2taxstdlife="n/a","n/a",IF(Z$3&gt;(A2taxstdlife+$E496),((Input!$H$144+Input!$H$110)*$H$7)-SUM($H496:Y496),((Input!$H$144+Input!$H$110)*$H$7)/A2taxstdlife))</f>
        <v>0.66793296022446225</v>
      </c>
      <c r="AA496" s="164">
        <f>IF(A2taxstdlife="n/a","n/a",IF(AA$3&gt;(A2taxstdlife+$E496),((Input!$H$144+Input!$H$110)*$H$7)-SUM($H496:Z496),((Input!$H$144+Input!$H$110)*$H$7)/A2taxstdlife))</f>
        <v>0.66793296022446225</v>
      </c>
      <c r="AB496" s="164">
        <f>IF(A2taxstdlife="n/a","n/a",IF(AB$3&gt;(A2taxstdlife+$E496),((Input!$H$144+Input!$H$110)*$H$7)-SUM($H496:AA496),((Input!$H$144+Input!$H$110)*$H$7)/A2taxstdlife))</f>
        <v>0.66793296022446225</v>
      </c>
      <c r="AC496" s="164">
        <f>IF(A2taxstdlife="n/a","n/a",IF(AC$3&gt;(A2taxstdlife+$E496),((Input!$H$144+Input!$H$110)*$H$7)-SUM($H496:AB496),((Input!$H$144+Input!$H$110)*$H$7)/A2taxstdlife))</f>
        <v>0.66793296022446225</v>
      </c>
      <c r="AD496" s="164">
        <f>IF(A2taxstdlife="n/a","n/a",IF(AD$3&gt;(A2taxstdlife+$E496),((Input!$H$144+Input!$H$110)*$H$7)-SUM($H496:AC496),((Input!$H$144+Input!$H$110)*$H$7)/A2taxstdlife))</f>
        <v>0.66793296022446225</v>
      </c>
      <c r="AE496" s="164">
        <f>IF(A2taxstdlife="n/a","n/a",IF(AE$3&gt;(A2taxstdlife+$E496),((Input!$H$144+Input!$H$110)*$H$7)-SUM($H496:AD496),((Input!$H$144+Input!$H$110)*$H$7)/A2taxstdlife))</f>
        <v>0.66793296022446225</v>
      </c>
      <c r="AF496" s="164">
        <f>IF(A2taxstdlife="n/a","n/a",IF(AF$3&gt;(A2taxstdlife+$E496),((Input!$H$144+Input!$H$110)*$H$7)-SUM($H496:AE496),((Input!$H$144+Input!$H$110)*$H$7)/A2taxstdlife))</f>
        <v>0.66793296022446225</v>
      </c>
      <c r="AG496" s="164">
        <f>IF(A2taxstdlife="n/a","n/a",IF(AG$3&gt;(A2taxstdlife+$E496),((Input!$H$144+Input!$H$110)*$H$7)-SUM($H496:AF496),((Input!$H$144+Input!$H$110)*$H$7)/A2taxstdlife))</f>
        <v>0.66793296022446225</v>
      </c>
      <c r="AH496" s="164">
        <f>IF(A2taxstdlife="n/a","n/a",IF(AH$3&gt;(A2taxstdlife+$E496),((Input!$H$144+Input!$H$110)*$H$7)-SUM($H496:AG496),((Input!$H$144+Input!$H$110)*$H$7)/A2taxstdlife))</f>
        <v>0.66793296022446225</v>
      </c>
      <c r="AI496" s="164">
        <f>IF(A2taxstdlife="n/a","n/a",IF(AI$3&gt;(A2taxstdlife+$E496),((Input!$H$144+Input!$H$110)*$H$7)-SUM($H496:AH496),((Input!$H$144+Input!$H$110)*$H$7)/A2taxstdlife))</f>
        <v>0.66793296022446225</v>
      </c>
      <c r="AJ496" s="164">
        <f>IF(A2taxstdlife="n/a","n/a",IF(AJ$3&gt;(A2taxstdlife+$E496),((Input!$H$144+Input!$H$110)*$H$7)-SUM($H496:AI496),((Input!$H$144+Input!$H$110)*$H$7)/A2taxstdlife))</f>
        <v>0.66793296022446225</v>
      </c>
      <c r="AK496" s="164">
        <f>IF(A2taxstdlife="n/a","n/a",IF(AK$3&gt;(A2taxstdlife+$E496),((Input!$H$144+Input!$H$110)*$H$7)-SUM($H496:AJ496),((Input!$H$144+Input!$H$110)*$H$7)/A2taxstdlife))</f>
        <v>0.66793296022446225</v>
      </c>
      <c r="AL496" s="164">
        <f>IF(A2taxstdlife="n/a","n/a",IF(AL$3&gt;(A2taxstdlife+$E496),((Input!$H$144+Input!$H$110)*$H$7)-SUM($H496:AK496),((Input!$H$144+Input!$H$110)*$H$7)/A2taxstdlife))</f>
        <v>0.66793296022446225</v>
      </c>
      <c r="AM496" s="164">
        <f>IF(A2taxstdlife="n/a","n/a",IF(AM$3&gt;(A2taxstdlife+$E496),((Input!$H$144+Input!$H$110)*$H$7)-SUM($H496:AL496),((Input!$H$144+Input!$H$110)*$H$7)/A2taxstdlife))</f>
        <v>0.66793296022446225</v>
      </c>
      <c r="AN496" s="164">
        <f>IF(A2taxstdlife="n/a","n/a",IF(AN$3&gt;(A2taxstdlife+$E496),((Input!$H$144+Input!$H$110)*$H$7)-SUM($H496:AM496),((Input!$H$144+Input!$H$110)*$H$7)/A2taxstdlife))</f>
        <v>0.66793296022446225</v>
      </c>
      <c r="AO496" s="164">
        <f>IF(A2taxstdlife="n/a","n/a",IF(AO$3&gt;(A2taxstdlife+$E496),((Input!$H$144+Input!$H$110)*$H$7)-SUM($H496:AN496),((Input!$H$144+Input!$H$110)*$H$7)/A2taxstdlife))</f>
        <v>0.66793296022446225</v>
      </c>
      <c r="AP496" s="164">
        <f>IF(A2taxstdlife="n/a","n/a",IF(AP$3&gt;(A2taxstdlife+$E496),((Input!$H$144+Input!$H$110)*$H$7)-SUM($H496:AO496),((Input!$H$144+Input!$H$110)*$H$7)/A2taxstdlife))</f>
        <v>0.66793296022446225</v>
      </c>
      <c r="AQ496" s="164">
        <f>IF(A2taxstdlife="n/a","n/a",IF(AQ$3&gt;(A2taxstdlife+$E496),((Input!$H$144+Input!$H$110)*$H$7)-SUM($H496:AP496),((Input!$H$144+Input!$H$110)*$H$7)/A2taxstdlife))</f>
        <v>0.66793296022446225</v>
      </c>
      <c r="AR496" s="164">
        <f>IF(A2taxstdlife="n/a","n/a",IF(AR$3&gt;(A2taxstdlife+$E496),((Input!$H$144+Input!$H$110)*$H$7)-SUM($H496:AQ496),((Input!$H$144+Input!$H$110)*$H$7)/A2taxstdlife))</f>
        <v>0.66793296022446225</v>
      </c>
      <c r="AS496" s="164">
        <f>IF(A2taxstdlife="n/a","n/a",IF(AS$3&gt;(A2taxstdlife+$E496),((Input!$H$144+Input!$H$110)*$H$7)-SUM($H496:AR496),((Input!$H$144+Input!$H$110)*$H$7)/A2taxstdlife))</f>
        <v>0.66793296022446225</v>
      </c>
      <c r="AT496" s="164">
        <f>IF(A2taxstdlife="n/a","n/a",IF(AT$3&gt;(A2taxstdlife+$E496),((Input!$H$144+Input!$H$110)*$H$7)-SUM($H496:AS496),((Input!$H$144+Input!$H$110)*$H$7)/A2taxstdlife))</f>
        <v>0.66793296022446225</v>
      </c>
      <c r="AU496" s="164">
        <f>IF(A2taxstdlife="n/a","n/a",IF(AU$3&gt;(A2taxstdlife+$E496),((Input!$H$144+Input!$H$110)*$H$7)-SUM($H496:AT496),((Input!$H$144+Input!$H$110)*$H$7)/A2taxstdlife))</f>
        <v>0.66793296022446225</v>
      </c>
      <c r="AV496" s="164">
        <f>IF(A2taxstdlife="n/a","n/a",IF(AV$3&gt;(A2taxstdlife+$E496),((Input!$H$144+Input!$H$110)*$H$7)-SUM($H496:AU496),((Input!$H$144+Input!$H$110)*$H$7)/A2taxstdlife))</f>
        <v>0.66793296022446225</v>
      </c>
      <c r="AW496" s="164">
        <f>IF(A2taxstdlife="n/a","n/a",IF(AW$3&gt;(A2taxstdlife+$E496),((Input!$H$144+Input!$H$110)*$H$7)-SUM($H496:AV496),((Input!$H$144+Input!$H$110)*$H$7)/A2taxstdlife))</f>
        <v>0</v>
      </c>
      <c r="AX496" s="164">
        <f>IF(A2taxstdlife="n/a","n/a",IF(AX$3&gt;(A2taxstdlife+$E496),((Input!$H$144+Input!$H$110)*$H$7)-SUM($H496:AW496),((Input!$H$144+Input!$H$110)*$H$7)/A2taxstdlife))</f>
        <v>0</v>
      </c>
      <c r="AY496" s="164">
        <f>IF(A2taxstdlife="n/a","n/a",IF(AY$3&gt;(A2taxstdlife+$E496),((Input!$H$144+Input!$H$110)*$H$7)-SUM($H496:AX496),((Input!$H$144+Input!$H$110)*$H$7)/A2taxstdlife))</f>
        <v>0</v>
      </c>
      <c r="AZ496" s="164">
        <f>IF(A2taxstdlife="n/a","n/a",IF(AZ$3&gt;(A2taxstdlife+$E496),((Input!$H$144+Input!$H$110)*$H$7)-SUM($H496:AY496),((Input!$H$144+Input!$H$110)*$H$7)/A2taxstdlife))</f>
        <v>0</v>
      </c>
      <c r="BA496" s="164">
        <f>IF(A2taxstdlife="n/a","n/a",IF(BA$3&gt;(A2taxstdlife+$E496),((Input!$H$144+Input!$H$110)*$H$7)-SUM($H496:AZ496),((Input!$H$144+Input!$H$110)*$H$7)/A2taxstdlife))</f>
        <v>0</v>
      </c>
      <c r="BB496" s="164">
        <f>IF(A2taxstdlife="n/a","n/a",IF(BB$3&gt;(A2taxstdlife+$E496),((Input!$H$144+Input!$H$110)*$H$7)-SUM($H496:BA496),((Input!$H$144+Input!$H$110)*$H$7)/A2taxstdlife))</f>
        <v>0</v>
      </c>
      <c r="BC496" s="164">
        <f>IF(A2taxstdlife="n/a","n/a",IF(BC$3&gt;(A2taxstdlife+$E496),((Input!$H$144+Input!$H$110)*$H$7)-SUM($H496:BB496),((Input!$H$144+Input!$H$110)*$H$7)/A2taxstdlife))</f>
        <v>0</v>
      </c>
      <c r="BD496" s="164">
        <f>IF(A2taxstdlife="n/a","n/a",IF(BD$3&gt;(A2taxstdlife+$E496),((Input!$H$144+Input!$H$110)*$H$7)-SUM($H496:BC496),((Input!$H$144+Input!$H$110)*$H$7)/A2taxstdlife))</f>
        <v>0</v>
      </c>
      <c r="BE496" s="164">
        <f>IF(A2taxstdlife="n/a","n/a",IF(BE$3&gt;(A2taxstdlife+$E496),((Input!$H$144+Input!$H$110)*$H$7)-SUM($H496:BD496),((Input!$H$144+Input!$H$110)*$H$7)/A2taxstdlife))</f>
        <v>0</v>
      </c>
      <c r="BF496" s="164">
        <f>IF(A2taxstdlife="n/a","n/a",IF(BF$3&gt;(A2taxstdlife+$E496),((Input!$H$144+Input!$H$110)*$H$7)-SUM($H496:BE496),((Input!$H$144+Input!$H$110)*$H$7)/A2taxstdlife))</f>
        <v>0</v>
      </c>
      <c r="BG496" s="164">
        <f>IF(A2taxstdlife="n/a","n/a",IF(BG$3&gt;(A2taxstdlife+$E496),((Input!$H$144+Input!$H$110)*$H$7)-SUM($H496:BF496),((Input!$H$144+Input!$H$110)*$H$7)/A2taxstdlife))</f>
        <v>0</v>
      </c>
      <c r="BH496" s="164">
        <f>IF(A2taxstdlife="n/a","n/a",IF(BH$3&gt;(A2taxstdlife+$E496),((Input!$H$144+Input!$H$110)*$H$7)-SUM($H496:BG496),((Input!$H$144+Input!$H$110)*$H$7)/A2taxstdlife))</f>
        <v>0</v>
      </c>
      <c r="BI496" s="164">
        <f>IF(A2taxstdlife="n/a","n/a",IF(BI$3&gt;(A2taxstdlife+$E496),((Input!$H$144+Input!$H$110)*$H$7)-SUM($H496:BH496),((Input!$H$144+Input!$H$110)*$H$7)/A2taxstdlife))</f>
        <v>0</v>
      </c>
      <c r="BJ496" s="164"/>
      <c r="BK496" s="18"/>
    </row>
    <row r="497" spans="1:63" s="6" customFormat="1" hidden="1" outlineLevel="2">
      <c r="A497" s="18"/>
      <c r="B497" s="18"/>
      <c r="C497" s="36"/>
      <c r="D497" s="479"/>
      <c r="E497" s="283">
        <v>3</v>
      </c>
      <c r="F497" s="38"/>
      <c r="G497" s="306"/>
      <c r="H497" s="308"/>
      <c r="I497" s="307"/>
      <c r="J497" s="164">
        <f>IF(A2taxstdlife="n/a","n/a",IF(J$3&gt;(A2taxstdlife+$E497),((Input!$I$144+Input!$I$110)*$I$7)-SUM($I497:I497),((Input!$I$144+Input!$I$110)*$I$7)/A2taxstdlife))</f>
        <v>0.32319786781684928</v>
      </c>
      <c r="K497" s="164">
        <f>IF(A2taxstdlife="n/a","n/a",IF(K$3&gt;(A2taxstdlife+$E497),((Input!$I$144+Input!$I$110)*$I$7)-SUM($I497:J497),((Input!$I$144+Input!$I$110)*$I$7)/A2taxstdlife))</f>
        <v>0.32319786781684928</v>
      </c>
      <c r="L497" s="164">
        <f>IF(A2taxstdlife="n/a","n/a",IF(L$3&gt;(A2taxstdlife+$E497),((Input!$I$144+Input!$I$110)*$I$7)-SUM($I497:K497),((Input!$I$144+Input!$I$110)*$I$7)/A2taxstdlife))</f>
        <v>0.32319786781684928</v>
      </c>
      <c r="M497" s="164">
        <f>IF(A2taxstdlife="n/a","n/a",IF(M$3&gt;(A2taxstdlife+$E497),((Input!$I$144+Input!$I$110)*$I$7)-SUM($I497:L497),((Input!$I$144+Input!$I$110)*$I$7)/A2taxstdlife))</f>
        <v>0.32319786781684928</v>
      </c>
      <c r="N497" s="164">
        <f>IF(A2taxstdlife="n/a","n/a",IF(N$3&gt;(A2taxstdlife+$E497),((Input!$I$144+Input!$I$110)*$I$7)-SUM($I497:M497),((Input!$I$144+Input!$I$110)*$I$7)/A2taxstdlife))</f>
        <v>0.32319786781684928</v>
      </c>
      <c r="O497" s="164">
        <f>IF(A2taxstdlife="n/a","n/a",IF(O$3&gt;(A2taxstdlife+$E497),((Input!$I$144+Input!$I$110)*$I$7)-SUM($I497:N497),((Input!$I$144+Input!$I$110)*$I$7)/A2taxstdlife))</f>
        <v>0.32319786781684928</v>
      </c>
      <c r="P497" s="164">
        <f>IF(A2taxstdlife="n/a","n/a",IF(P$3&gt;(A2taxstdlife+$E497),((Input!$I$144+Input!$I$110)*$I$7)-SUM($I497:O497),((Input!$I$144+Input!$I$110)*$I$7)/A2taxstdlife))</f>
        <v>0.32319786781684928</v>
      </c>
      <c r="Q497" s="164">
        <f>IF(A2taxstdlife="n/a","n/a",IF(Q$3&gt;(A2taxstdlife+$E497),((Input!$I$144+Input!$I$110)*$I$7)-SUM($I497:P497),((Input!$I$144+Input!$I$110)*$I$7)/A2taxstdlife))</f>
        <v>0.32319786781684928</v>
      </c>
      <c r="R497" s="164">
        <f>IF(A2taxstdlife="n/a","n/a",IF(R$3&gt;(A2taxstdlife+$E497),((Input!$I$144+Input!$I$110)*$I$7)-SUM($I497:Q497),((Input!$I$144+Input!$I$110)*$I$7)/A2taxstdlife))</f>
        <v>0.32319786781684928</v>
      </c>
      <c r="S497" s="164">
        <f>IF(A2taxstdlife="n/a","n/a",IF(S$3&gt;(A2taxstdlife+$E497),((Input!$I$144+Input!$I$110)*$I$7)-SUM($I497:R497),((Input!$I$144+Input!$I$110)*$I$7)/A2taxstdlife))</f>
        <v>0.32319786781684928</v>
      </c>
      <c r="T497" s="164">
        <f>IF(A2taxstdlife="n/a","n/a",IF(T$3&gt;(A2taxstdlife+$E497),((Input!$I$144+Input!$I$110)*$I$7)-SUM($I497:S497),((Input!$I$144+Input!$I$110)*$I$7)/A2taxstdlife))</f>
        <v>0.32319786781684928</v>
      </c>
      <c r="U497" s="164">
        <f>IF(A2taxstdlife="n/a","n/a",IF(U$3&gt;(A2taxstdlife+$E497),((Input!$I$144+Input!$I$110)*$I$7)-SUM($I497:T497),((Input!$I$144+Input!$I$110)*$I$7)/A2taxstdlife))</f>
        <v>0.32319786781684928</v>
      </c>
      <c r="V497" s="164">
        <f>IF(A2taxstdlife="n/a","n/a",IF(V$3&gt;(A2taxstdlife+$E497),((Input!$I$144+Input!$I$110)*$I$7)-SUM($I497:U497),((Input!$I$144+Input!$I$110)*$I$7)/A2taxstdlife))</f>
        <v>0.32319786781684928</v>
      </c>
      <c r="W497" s="164">
        <f>IF(A2taxstdlife="n/a","n/a",IF(W$3&gt;(A2taxstdlife+$E497),((Input!$I$144+Input!$I$110)*$I$7)-SUM($I497:V497),((Input!$I$144+Input!$I$110)*$I$7)/A2taxstdlife))</f>
        <v>0.32319786781684928</v>
      </c>
      <c r="X497" s="164">
        <f>IF(A2taxstdlife="n/a","n/a",IF(X$3&gt;(A2taxstdlife+$E497),((Input!$I$144+Input!$I$110)*$I$7)-SUM($I497:W497),((Input!$I$144+Input!$I$110)*$I$7)/A2taxstdlife))</f>
        <v>0.32319786781684928</v>
      </c>
      <c r="Y497" s="164">
        <f>IF(A2taxstdlife="n/a","n/a",IF(Y$3&gt;(A2taxstdlife+$E497),((Input!$I$144+Input!$I$110)*$I$7)-SUM($I497:X497),((Input!$I$144+Input!$I$110)*$I$7)/A2taxstdlife))</f>
        <v>0.32319786781684928</v>
      </c>
      <c r="Z497" s="164">
        <f>IF(A2taxstdlife="n/a","n/a",IF(Z$3&gt;(A2taxstdlife+$E497),((Input!$I$144+Input!$I$110)*$I$7)-SUM($I497:Y497),((Input!$I$144+Input!$I$110)*$I$7)/A2taxstdlife))</f>
        <v>0.32319786781684928</v>
      </c>
      <c r="AA497" s="164">
        <f>IF(A2taxstdlife="n/a","n/a",IF(AA$3&gt;(A2taxstdlife+$E497),((Input!$I$144+Input!$I$110)*$I$7)-SUM($I497:Z497),((Input!$I$144+Input!$I$110)*$I$7)/A2taxstdlife))</f>
        <v>0.32319786781684928</v>
      </c>
      <c r="AB497" s="164">
        <f>IF(A2taxstdlife="n/a","n/a",IF(AB$3&gt;(A2taxstdlife+$E497),((Input!$I$144+Input!$I$110)*$I$7)-SUM($I497:AA497),((Input!$I$144+Input!$I$110)*$I$7)/A2taxstdlife))</f>
        <v>0.32319786781684928</v>
      </c>
      <c r="AC497" s="164">
        <f>IF(A2taxstdlife="n/a","n/a",IF(AC$3&gt;(A2taxstdlife+$E497),((Input!$I$144+Input!$I$110)*$I$7)-SUM($I497:AB497),((Input!$I$144+Input!$I$110)*$I$7)/A2taxstdlife))</f>
        <v>0.32319786781684928</v>
      </c>
      <c r="AD497" s="164">
        <f>IF(A2taxstdlife="n/a","n/a",IF(AD$3&gt;(A2taxstdlife+$E497),((Input!$I$144+Input!$I$110)*$I$7)-SUM($I497:AC497),((Input!$I$144+Input!$I$110)*$I$7)/A2taxstdlife))</f>
        <v>0.32319786781684928</v>
      </c>
      <c r="AE497" s="164">
        <f>IF(A2taxstdlife="n/a","n/a",IF(AE$3&gt;(A2taxstdlife+$E497),((Input!$I$144+Input!$I$110)*$I$7)-SUM($I497:AD497),((Input!$I$144+Input!$I$110)*$I$7)/A2taxstdlife))</f>
        <v>0.32319786781684928</v>
      </c>
      <c r="AF497" s="164">
        <f>IF(A2taxstdlife="n/a","n/a",IF(AF$3&gt;(A2taxstdlife+$E497),((Input!$I$144+Input!$I$110)*$I$7)-SUM($I497:AE497),((Input!$I$144+Input!$I$110)*$I$7)/A2taxstdlife))</f>
        <v>0.32319786781684928</v>
      </c>
      <c r="AG497" s="164">
        <f>IF(A2taxstdlife="n/a","n/a",IF(AG$3&gt;(A2taxstdlife+$E497),((Input!$I$144+Input!$I$110)*$I$7)-SUM($I497:AF497),((Input!$I$144+Input!$I$110)*$I$7)/A2taxstdlife))</f>
        <v>0.32319786781684928</v>
      </c>
      <c r="AH497" s="164">
        <f>IF(A2taxstdlife="n/a","n/a",IF(AH$3&gt;(A2taxstdlife+$E497),((Input!$I$144+Input!$I$110)*$I$7)-SUM($I497:AG497),((Input!$I$144+Input!$I$110)*$I$7)/A2taxstdlife))</f>
        <v>0.32319786781684928</v>
      </c>
      <c r="AI497" s="164">
        <f>IF(A2taxstdlife="n/a","n/a",IF(AI$3&gt;(A2taxstdlife+$E497),((Input!$I$144+Input!$I$110)*$I$7)-SUM($I497:AH497),((Input!$I$144+Input!$I$110)*$I$7)/A2taxstdlife))</f>
        <v>0.32319786781684928</v>
      </c>
      <c r="AJ497" s="164">
        <f>IF(A2taxstdlife="n/a","n/a",IF(AJ$3&gt;(A2taxstdlife+$E497),((Input!$I$144+Input!$I$110)*$I$7)-SUM($I497:AI497),((Input!$I$144+Input!$I$110)*$I$7)/A2taxstdlife))</f>
        <v>0.32319786781684928</v>
      </c>
      <c r="AK497" s="164">
        <f>IF(A2taxstdlife="n/a","n/a",IF(AK$3&gt;(A2taxstdlife+$E497),((Input!$I$144+Input!$I$110)*$I$7)-SUM($I497:AJ497),((Input!$I$144+Input!$I$110)*$I$7)/A2taxstdlife))</f>
        <v>0.32319786781684928</v>
      </c>
      <c r="AL497" s="164">
        <f>IF(A2taxstdlife="n/a","n/a",IF(AL$3&gt;(A2taxstdlife+$E497),((Input!$I$144+Input!$I$110)*$I$7)-SUM($I497:AK497),((Input!$I$144+Input!$I$110)*$I$7)/A2taxstdlife))</f>
        <v>0.32319786781684928</v>
      </c>
      <c r="AM497" s="164">
        <f>IF(A2taxstdlife="n/a","n/a",IF(AM$3&gt;(A2taxstdlife+$E497),((Input!$I$144+Input!$I$110)*$I$7)-SUM($I497:AL497),((Input!$I$144+Input!$I$110)*$I$7)/A2taxstdlife))</f>
        <v>0.32319786781684928</v>
      </c>
      <c r="AN497" s="164">
        <f>IF(A2taxstdlife="n/a","n/a",IF(AN$3&gt;(A2taxstdlife+$E497),((Input!$I$144+Input!$I$110)*$I$7)-SUM($I497:AM497),((Input!$I$144+Input!$I$110)*$I$7)/A2taxstdlife))</f>
        <v>0.32319786781684928</v>
      </c>
      <c r="AO497" s="164">
        <f>IF(A2taxstdlife="n/a","n/a",IF(AO$3&gt;(A2taxstdlife+$E497),((Input!$I$144+Input!$I$110)*$I$7)-SUM($I497:AN497),((Input!$I$144+Input!$I$110)*$I$7)/A2taxstdlife))</f>
        <v>0.32319786781684928</v>
      </c>
      <c r="AP497" s="164">
        <f>IF(A2taxstdlife="n/a","n/a",IF(AP$3&gt;(A2taxstdlife+$E497),((Input!$I$144+Input!$I$110)*$I$7)-SUM($I497:AO497),((Input!$I$144+Input!$I$110)*$I$7)/A2taxstdlife))</f>
        <v>0.32319786781684928</v>
      </c>
      <c r="AQ497" s="164">
        <f>IF(A2taxstdlife="n/a","n/a",IF(AQ$3&gt;(A2taxstdlife+$E497),((Input!$I$144+Input!$I$110)*$I$7)-SUM($I497:AP497),((Input!$I$144+Input!$I$110)*$I$7)/A2taxstdlife))</f>
        <v>0.32319786781684928</v>
      </c>
      <c r="AR497" s="164">
        <f>IF(A2taxstdlife="n/a","n/a",IF(AR$3&gt;(A2taxstdlife+$E497),((Input!$I$144+Input!$I$110)*$I$7)-SUM($I497:AQ497),((Input!$I$144+Input!$I$110)*$I$7)/A2taxstdlife))</f>
        <v>0.32319786781684928</v>
      </c>
      <c r="AS497" s="164">
        <f>IF(A2taxstdlife="n/a","n/a",IF(AS$3&gt;(A2taxstdlife+$E497),((Input!$I$144+Input!$I$110)*$I$7)-SUM($I497:AR497),((Input!$I$144+Input!$I$110)*$I$7)/A2taxstdlife))</f>
        <v>0.32319786781684928</v>
      </c>
      <c r="AT497" s="164">
        <f>IF(A2taxstdlife="n/a","n/a",IF(AT$3&gt;(A2taxstdlife+$E497),((Input!$I$144+Input!$I$110)*$I$7)-SUM($I497:AS497),((Input!$I$144+Input!$I$110)*$I$7)/A2taxstdlife))</f>
        <v>0.32319786781684928</v>
      </c>
      <c r="AU497" s="164">
        <f>IF(A2taxstdlife="n/a","n/a",IF(AU$3&gt;(A2taxstdlife+$E497),((Input!$I$144+Input!$I$110)*$I$7)-SUM($I497:AT497),((Input!$I$144+Input!$I$110)*$I$7)/A2taxstdlife))</f>
        <v>0.32319786781684928</v>
      </c>
      <c r="AV497" s="164">
        <f>IF(A2taxstdlife="n/a","n/a",IF(AV$3&gt;(A2taxstdlife+$E497),((Input!$I$144+Input!$I$110)*$I$7)-SUM($I497:AU497),((Input!$I$144+Input!$I$110)*$I$7)/A2taxstdlife))</f>
        <v>0.32319786781684928</v>
      </c>
      <c r="AW497" s="164">
        <f>IF(A2taxstdlife="n/a","n/a",IF(AW$3&gt;(A2taxstdlife+$E497),((Input!$I$144+Input!$I$110)*$I$7)-SUM($I497:AV497),((Input!$I$144+Input!$I$110)*$I$7)/A2taxstdlife))</f>
        <v>0.32319786781684928</v>
      </c>
      <c r="AX497" s="164">
        <f>IF(A2taxstdlife="n/a","n/a",IF(AX$3&gt;(A2taxstdlife+$E497),((Input!$I$144+Input!$I$110)*$I$7)-SUM($I497:AW497),((Input!$I$144+Input!$I$110)*$I$7)/A2taxstdlife))</f>
        <v>-7.1054273576010019E-15</v>
      </c>
      <c r="AY497" s="164">
        <f>IF(A2taxstdlife="n/a","n/a",IF(AY$3&gt;(A2taxstdlife+$E497),((Input!$I$144+Input!$I$110)*$I$7)-SUM($I497:AX497),((Input!$I$144+Input!$I$110)*$I$7)/A2taxstdlife))</f>
        <v>0</v>
      </c>
      <c r="AZ497" s="164">
        <f>IF(A2taxstdlife="n/a","n/a",IF(AZ$3&gt;(A2taxstdlife+$E497),((Input!$I$144+Input!$I$110)*$I$7)-SUM($I497:AY497),((Input!$I$144+Input!$I$110)*$I$7)/A2taxstdlife))</f>
        <v>0</v>
      </c>
      <c r="BA497" s="164">
        <f>IF(A2taxstdlife="n/a","n/a",IF(BA$3&gt;(A2taxstdlife+$E497),((Input!$I$144+Input!$I$110)*$I$7)-SUM($I497:AZ497),((Input!$I$144+Input!$I$110)*$I$7)/A2taxstdlife))</f>
        <v>0</v>
      </c>
      <c r="BB497" s="164">
        <f>IF(A2taxstdlife="n/a","n/a",IF(BB$3&gt;(A2taxstdlife+$E497),((Input!$I$144+Input!$I$110)*$I$7)-SUM($I497:BA497),((Input!$I$144+Input!$I$110)*$I$7)/A2taxstdlife))</f>
        <v>0</v>
      </c>
      <c r="BC497" s="164">
        <f>IF(A2taxstdlife="n/a","n/a",IF(BC$3&gt;(A2taxstdlife+$E497),((Input!$I$144+Input!$I$110)*$I$7)-SUM($I497:BB497),((Input!$I$144+Input!$I$110)*$I$7)/A2taxstdlife))</f>
        <v>0</v>
      </c>
      <c r="BD497" s="164">
        <f>IF(A2taxstdlife="n/a","n/a",IF(BD$3&gt;(A2taxstdlife+$E497),((Input!$I$144+Input!$I$110)*$I$7)-SUM($I497:BC497),((Input!$I$144+Input!$I$110)*$I$7)/A2taxstdlife))</f>
        <v>0</v>
      </c>
      <c r="BE497" s="164">
        <f>IF(A2taxstdlife="n/a","n/a",IF(BE$3&gt;(A2taxstdlife+$E497),((Input!$I$144+Input!$I$110)*$I$7)-SUM($I497:BD497),((Input!$I$144+Input!$I$110)*$I$7)/A2taxstdlife))</f>
        <v>0</v>
      </c>
      <c r="BF497" s="164">
        <f>IF(A2taxstdlife="n/a","n/a",IF(BF$3&gt;(A2taxstdlife+$E497),((Input!$I$144+Input!$I$110)*$I$7)-SUM($I497:BE497),((Input!$I$144+Input!$I$110)*$I$7)/A2taxstdlife))</f>
        <v>0</v>
      </c>
      <c r="BG497" s="164">
        <f>IF(A2taxstdlife="n/a","n/a",IF(BG$3&gt;(A2taxstdlife+$E497),((Input!$I$144+Input!$I$110)*$I$7)-SUM($I497:BF497),((Input!$I$144+Input!$I$110)*$I$7)/A2taxstdlife))</f>
        <v>0</v>
      </c>
      <c r="BH497" s="164">
        <f>IF(A2taxstdlife="n/a","n/a",IF(BH$3&gt;(A2taxstdlife+$E497),((Input!$I$144+Input!$I$110)*$I$7)-SUM($I497:BG497),((Input!$I$144+Input!$I$110)*$I$7)/A2taxstdlife))</f>
        <v>0</v>
      </c>
      <c r="BI497" s="164">
        <f>IF(A2taxstdlife="n/a","n/a",IF(BI$3&gt;(A2taxstdlife+$E497),((Input!$I$144+Input!$I$110)*$I$7)-SUM($I497:BH497),((Input!$I$144+Input!$I$110)*$I$7)/A2taxstdlife))</f>
        <v>0</v>
      </c>
      <c r="BJ497" s="18"/>
      <c r="BK497" s="18"/>
    </row>
    <row r="498" spans="1:63" s="6" customFormat="1" hidden="1" outlineLevel="2">
      <c r="A498" s="18"/>
      <c r="B498" s="18"/>
      <c r="C498" s="36"/>
      <c r="D498" s="479"/>
      <c r="E498" s="283">
        <v>4</v>
      </c>
      <c r="F498" s="38"/>
      <c r="G498" s="306"/>
      <c r="H498" s="308"/>
      <c r="I498" s="308"/>
      <c r="J498" s="307"/>
      <c r="K498" s="164">
        <f>IF(A2taxstdlife="n/a","n/a",IF(K$3&gt;(A2taxstdlife+$E498),((Input!$J$144+Input!$J$110)*$J$7)-SUM($J498:J498),((Input!$J$144+Input!$J$110)*$J$7)/A2taxstdlife))</f>
        <v>0.19869528844764245</v>
      </c>
      <c r="L498" s="164">
        <f>IF(A2taxstdlife="n/a","n/a",IF(L$3&gt;(A2taxstdlife+$E498),((Input!$J$144+Input!$J$110)*$J$7)-SUM($J498:K498),((Input!$J$144+Input!$J$110)*$J$7)/A2taxstdlife))</f>
        <v>0.19869528844764245</v>
      </c>
      <c r="M498" s="164">
        <f>IF(A2taxstdlife="n/a","n/a",IF(M$3&gt;(A2taxstdlife+$E498),((Input!$J$144+Input!$J$110)*$J$7)-SUM($J498:L498),((Input!$J$144+Input!$J$110)*$J$7)/A2taxstdlife))</f>
        <v>0.19869528844764245</v>
      </c>
      <c r="N498" s="164">
        <f>IF(A2taxstdlife="n/a","n/a",IF(N$3&gt;(A2taxstdlife+$E498),((Input!$J$144+Input!$J$110)*$J$7)-SUM($J498:M498),((Input!$J$144+Input!$J$110)*$J$7)/A2taxstdlife))</f>
        <v>0.19869528844764245</v>
      </c>
      <c r="O498" s="164">
        <f>IF(A2taxstdlife="n/a","n/a",IF(O$3&gt;(A2taxstdlife+$E498),((Input!$J$144+Input!$J$110)*$J$7)-SUM($J498:N498),((Input!$J$144+Input!$J$110)*$J$7)/A2taxstdlife))</f>
        <v>0.19869528844764245</v>
      </c>
      <c r="P498" s="164">
        <f>IF(A2taxstdlife="n/a","n/a",IF(P$3&gt;(A2taxstdlife+$E498),((Input!$J$144+Input!$J$110)*$J$7)-SUM($J498:O498),((Input!$J$144+Input!$J$110)*$J$7)/A2taxstdlife))</f>
        <v>0.19869528844764245</v>
      </c>
      <c r="Q498" s="164">
        <f>IF(A2taxstdlife="n/a","n/a",IF(Q$3&gt;(A2taxstdlife+$E498),((Input!$J$144+Input!$J$110)*$J$7)-SUM($J498:P498),((Input!$J$144+Input!$J$110)*$J$7)/A2taxstdlife))</f>
        <v>0.19869528844764245</v>
      </c>
      <c r="R498" s="164">
        <f>IF(A2taxstdlife="n/a","n/a",IF(R$3&gt;(A2taxstdlife+$E498),((Input!$J$144+Input!$J$110)*$J$7)-SUM($J498:Q498),((Input!$J$144+Input!$J$110)*$J$7)/A2taxstdlife))</f>
        <v>0.19869528844764245</v>
      </c>
      <c r="S498" s="164">
        <f>IF(A2taxstdlife="n/a","n/a",IF(S$3&gt;(A2taxstdlife+$E498),((Input!$J$144+Input!$J$110)*$J$7)-SUM($J498:R498),((Input!$J$144+Input!$J$110)*$J$7)/A2taxstdlife))</f>
        <v>0.19869528844764245</v>
      </c>
      <c r="T498" s="164">
        <f>IF(A2taxstdlife="n/a","n/a",IF(T$3&gt;(A2taxstdlife+$E498),((Input!$J$144+Input!$J$110)*$J$7)-SUM($J498:S498),((Input!$J$144+Input!$J$110)*$J$7)/A2taxstdlife))</f>
        <v>0.19869528844764245</v>
      </c>
      <c r="U498" s="164">
        <f>IF(A2taxstdlife="n/a","n/a",IF(U$3&gt;(A2taxstdlife+$E498),((Input!$J$144+Input!$J$110)*$J$7)-SUM($J498:T498),((Input!$J$144+Input!$J$110)*$J$7)/A2taxstdlife))</f>
        <v>0.19869528844764245</v>
      </c>
      <c r="V498" s="164">
        <f>IF(A2taxstdlife="n/a","n/a",IF(V$3&gt;(A2taxstdlife+$E498),((Input!$J$144+Input!$J$110)*$J$7)-SUM($J498:U498),((Input!$J$144+Input!$J$110)*$J$7)/A2taxstdlife))</f>
        <v>0.19869528844764245</v>
      </c>
      <c r="W498" s="164">
        <f>IF(A2taxstdlife="n/a","n/a",IF(W$3&gt;(A2taxstdlife+$E498),((Input!$J$144+Input!$J$110)*$J$7)-SUM($J498:V498),((Input!$J$144+Input!$J$110)*$J$7)/A2taxstdlife))</f>
        <v>0.19869528844764245</v>
      </c>
      <c r="X498" s="164">
        <f>IF(A2taxstdlife="n/a","n/a",IF(X$3&gt;(A2taxstdlife+$E498),((Input!$J$144+Input!$J$110)*$J$7)-SUM($J498:W498),((Input!$J$144+Input!$J$110)*$J$7)/A2taxstdlife))</f>
        <v>0.19869528844764245</v>
      </c>
      <c r="Y498" s="164">
        <f>IF(A2taxstdlife="n/a","n/a",IF(Y$3&gt;(A2taxstdlife+$E498),((Input!$J$144+Input!$J$110)*$J$7)-SUM($J498:X498),((Input!$J$144+Input!$J$110)*$J$7)/A2taxstdlife))</f>
        <v>0.19869528844764245</v>
      </c>
      <c r="Z498" s="164">
        <f>IF(A2taxstdlife="n/a","n/a",IF(Z$3&gt;(A2taxstdlife+$E498),((Input!$J$144+Input!$J$110)*$J$7)-SUM($J498:Y498),((Input!$J$144+Input!$J$110)*$J$7)/A2taxstdlife))</f>
        <v>0.19869528844764245</v>
      </c>
      <c r="AA498" s="164">
        <f>IF(A2taxstdlife="n/a","n/a",IF(AA$3&gt;(A2taxstdlife+$E498),((Input!$J$144+Input!$J$110)*$J$7)-SUM($J498:Z498),((Input!$J$144+Input!$J$110)*$J$7)/A2taxstdlife))</f>
        <v>0.19869528844764245</v>
      </c>
      <c r="AB498" s="164">
        <f>IF(A2taxstdlife="n/a","n/a",IF(AB$3&gt;(A2taxstdlife+$E498),((Input!$J$144+Input!$J$110)*$J$7)-SUM($J498:AA498),((Input!$J$144+Input!$J$110)*$J$7)/A2taxstdlife))</f>
        <v>0.19869528844764245</v>
      </c>
      <c r="AC498" s="164">
        <f>IF(A2taxstdlife="n/a","n/a",IF(AC$3&gt;(A2taxstdlife+$E498),((Input!$J$144+Input!$J$110)*$J$7)-SUM($J498:AB498),((Input!$J$144+Input!$J$110)*$J$7)/A2taxstdlife))</f>
        <v>0.19869528844764245</v>
      </c>
      <c r="AD498" s="164">
        <f>IF(A2taxstdlife="n/a","n/a",IF(AD$3&gt;(A2taxstdlife+$E498),((Input!$J$144+Input!$J$110)*$J$7)-SUM($J498:AC498),((Input!$J$144+Input!$J$110)*$J$7)/A2taxstdlife))</f>
        <v>0.19869528844764245</v>
      </c>
      <c r="AE498" s="164">
        <f>IF(A2taxstdlife="n/a","n/a",IF(AE$3&gt;(A2taxstdlife+$E498),((Input!$J$144+Input!$J$110)*$J$7)-SUM($J498:AD498),((Input!$J$144+Input!$J$110)*$J$7)/A2taxstdlife))</f>
        <v>0.19869528844764245</v>
      </c>
      <c r="AF498" s="164">
        <f>IF(A2taxstdlife="n/a","n/a",IF(AF$3&gt;(A2taxstdlife+$E498),((Input!$J$144+Input!$J$110)*$J$7)-SUM($J498:AE498),((Input!$J$144+Input!$J$110)*$J$7)/A2taxstdlife))</f>
        <v>0.19869528844764245</v>
      </c>
      <c r="AG498" s="164">
        <f>IF(A2taxstdlife="n/a","n/a",IF(AG$3&gt;(A2taxstdlife+$E498),((Input!$J$144+Input!$J$110)*$J$7)-SUM($J498:AF498),((Input!$J$144+Input!$J$110)*$J$7)/A2taxstdlife))</f>
        <v>0.19869528844764245</v>
      </c>
      <c r="AH498" s="164">
        <f>IF(A2taxstdlife="n/a","n/a",IF(AH$3&gt;(A2taxstdlife+$E498),((Input!$J$144+Input!$J$110)*$J$7)-SUM($J498:AG498),((Input!$J$144+Input!$J$110)*$J$7)/A2taxstdlife))</f>
        <v>0.19869528844764245</v>
      </c>
      <c r="AI498" s="164">
        <f>IF(A2taxstdlife="n/a","n/a",IF(AI$3&gt;(A2taxstdlife+$E498),((Input!$J$144+Input!$J$110)*$J$7)-SUM($J498:AH498),((Input!$J$144+Input!$J$110)*$J$7)/A2taxstdlife))</f>
        <v>0.19869528844764245</v>
      </c>
      <c r="AJ498" s="164">
        <f>IF(A2taxstdlife="n/a","n/a",IF(AJ$3&gt;(A2taxstdlife+$E498),((Input!$J$144+Input!$J$110)*$J$7)-SUM($J498:AI498),((Input!$J$144+Input!$J$110)*$J$7)/A2taxstdlife))</f>
        <v>0.19869528844764245</v>
      </c>
      <c r="AK498" s="164">
        <f>IF(A2taxstdlife="n/a","n/a",IF(AK$3&gt;(A2taxstdlife+$E498),((Input!$J$144+Input!$J$110)*$J$7)-SUM($J498:AJ498),((Input!$J$144+Input!$J$110)*$J$7)/A2taxstdlife))</f>
        <v>0.19869528844764245</v>
      </c>
      <c r="AL498" s="164">
        <f>IF(A2taxstdlife="n/a","n/a",IF(AL$3&gt;(A2taxstdlife+$E498),((Input!$J$144+Input!$J$110)*$J$7)-SUM($J498:AK498),((Input!$J$144+Input!$J$110)*$J$7)/A2taxstdlife))</f>
        <v>0.19869528844764245</v>
      </c>
      <c r="AM498" s="164">
        <f>IF(A2taxstdlife="n/a","n/a",IF(AM$3&gt;(A2taxstdlife+$E498),((Input!$J$144+Input!$J$110)*$J$7)-SUM($J498:AL498),((Input!$J$144+Input!$J$110)*$J$7)/A2taxstdlife))</f>
        <v>0.19869528844764245</v>
      </c>
      <c r="AN498" s="164">
        <f>IF(A2taxstdlife="n/a","n/a",IF(AN$3&gt;(A2taxstdlife+$E498),((Input!$J$144+Input!$J$110)*$J$7)-SUM($J498:AM498),((Input!$J$144+Input!$J$110)*$J$7)/A2taxstdlife))</f>
        <v>0.19869528844764245</v>
      </c>
      <c r="AO498" s="164">
        <f>IF(A2taxstdlife="n/a","n/a",IF(AO$3&gt;(A2taxstdlife+$E498),((Input!$J$144+Input!$J$110)*$J$7)-SUM($J498:AN498),((Input!$J$144+Input!$J$110)*$J$7)/A2taxstdlife))</f>
        <v>0.19869528844764245</v>
      </c>
      <c r="AP498" s="164">
        <f>IF(A2taxstdlife="n/a","n/a",IF(AP$3&gt;(A2taxstdlife+$E498),((Input!$J$144+Input!$J$110)*$J$7)-SUM($J498:AO498),((Input!$J$144+Input!$J$110)*$J$7)/A2taxstdlife))</f>
        <v>0.19869528844764245</v>
      </c>
      <c r="AQ498" s="164">
        <f>IF(A2taxstdlife="n/a","n/a",IF(AQ$3&gt;(A2taxstdlife+$E498),((Input!$J$144+Input!$J$110)*$J$7)-SUM($J498:AP498),((Input!$J$144+Input!$J$110)*$J$7)/A2taxstdlife))</f>
        <v>0.19869528844764245</v>
      </c>
      <c r="AR498" s="164">
        <f>IF(A2taxstdlife="n/a","n/a",IF(AR$3&gt;(A2taxstdlife+$E498),((Input!$J$144+Input!$J$110)*$J$7)-SUM($J498:AQ498),((Input!$J$144+Input!$J$110)*$J$7)/A2taxstdlife))</f>
        <v>0.19869528844764245</v>
      </c>
      <c r="AS498" s="164">
        <f>IF(A2taxstdlife="n/a","n/a",IF(AS$3&gt;(A2taxstdlife+$E498),((Input!$J$144+Input!$J$110)*$J$7)-SUM($J498:AR498),((Input!$J$144+Input!$J$110)*$J$7)/A2taxstdlife))</f>
        <v>0.19869528844764245</v>
      </c>
      <c r="AT498" s="164">
        <f>IF(A2taxstdlife="n/a","n/a",IF(AT$3&gt;(A2taxstdlife+$E498),((Input!$J$144+Input!$J$110)*$J$7)-SUM($J498:AS498),((Input!$J$144+Input!$J$110)*$J$7)/A2taxstdlife))</f>
        <v>0.19869528844764245</v>
      </c>
      <c r="AU498" s="164">
        <f>IF(A2taxstdlife="n/a","n/a",IF(AU$3&gt;(A2taxstdlife+$E498),((Input!$J$144+Input!$J$110)*$J$7)-SUM($J498:AT498),((Input!$J$144+Input!$J$110)*$J$7)/A2taxstdlife))</f>
        <v>0.19869528844764245</v>
      </c>
      <c r="AV498" s="164">
        <f>IF(A2taxstdlife="n/a","n/a",IF(AV$3&gt;(A2taxstdlife+$E498),((Input!$J$144+Input!$J$110)*$J$7)-SUM($J498:AU498),((Input!$J$144+Input!$J$110)*$J$7)/A2taxstdlife))</f>
        <v>0.19869528844764245</v>
      </c>
      <c r="AW498" s="164">
        <f>IF(A2taxstdlife="n/a","n/a",IF(AW$3&gt;(A2taxstdlife+$E498),((Input!$J$144+Input!$J$110)*$J$7)-SUM($J498:AV498),((Input!$J$144+Input!$J$110)*$J$7)/A2taxstdlife))</f>
        <v>0.19869528844764245</v>
      </c>
      <c r="AX498" s="164">
        <f>IF(A2taxstdlife="n/a","n/a",IF(AX$3&gt;(A2taxstdlife+$E498),((Input!$J$144+Input!$J$110)*$J$7)-SUM($J498:AW498),((Input!$J$144+Input!$J$110)*$J$7)/A2taxstdlife))</f>
        <v>0.19869528844764245</v>
      </c>
      <c r="AY498" s="164">
        <f>IF(A2taxstdlife="n/a","n/a",IF(AY$3&gt;(A2taxstdlife+$E498),((Input!$J$144+Input!$J$110)*$J$7)-SUM($J498:AX498),((Input!$J$144+Input!$J$110)*$J$7)/A2taxstdlife))</f>
        <v>-8.8817841970012523E-16</v>
      </c>
      <c r="AZ498" s="164">
        <f>IF(A2taxstdlife="n/a","n/a",IF(AZ$3&gt;(A2taxstdlife+$E498),((Input!$J$144+Input!$J$110)*$J$7)-SUM($J498:AY498),((Input!$J$144+Input!$J$110)*$J$7)/A2taxstdlife))</f>
        <v>0</v>
      </c>
      <c r="BA498" s="164">
        <f>IF(A2taxstdlife="n/a","n/a",IF(BA$3&gt;(A2taxstdlife+$E498),((Input!$J$144+Input!$J$110)*$J$7)-SUM($J498:AZ498),((Input!$J$144+Input!$J$110)*$J$7)/A2taxstdlife))</f>
        <v>0</v>
      </c>
      <c r="BB498" s="164">
        <f>IF(A2taxstdlife="n/a","n/a",IF(BB$3&gt;(A2taxstdlife+$E498),((Input!$J$144+Input!$J$110)*$J$7)-SUM($J498:BA498),((Input!$J$144+Input!$J$110)*$J$7)/A2taxstdlife))</f>
        <v>0</v>
      </c>
      <c r="BC498" s="164">
        <f>IF(A2taxstdlife="n/a","n/a",IF(BC$3&gt;(A2taxstdlife+$E498),((Input!$J$144+Input!$J$110)*$J$7)-SUM($J498:BB498),((Input!$J$144+Input!$J$110)*$J$7)/A2taxstdlife))</f>
        <v>0</v>
      </c>
      <c r="BD498" s="164">
        <f>IF(A2taxstdlife="n/a","n/a",IF(BD$3&gt;(A2taxstdlife+$E498),((Input!$J$144+Input!$J$110)*$J$7)-SUM($J498:BC498),((Input!$J$144+Input!$J$110)*$J$7)/A2taxstdlife))</f>
        <v>0</v>
      </c>
      <c r="BE498" s="164">
        <f>IF(A2taxstdlife="n/a","n/a",IF(BE$3&gt;(A2taxstdlife+$E498),((Input!$J$144+Input!$J$110)*$J$7)-SUM($J498:BD498),((Input!$J$144+Input!$J$110)*$J$7)/A2taxstdlife))</f>
        <v>0</v>
      </c>
      <c r="BF498" s="164">
        <f>IF(A2taxstdlife="n/a","n/a",IF(BF$3&gt;(A2taxstdlife+$E498),((Input!$J$144+Input!$J$110)*$J$7)-SUM($J498:BE498),((Input!$J$144+Input!$J$110)*$J$7)/A2taxstdlife))</f>
        <v>0</v>
      </c>
      <c r="BG498" s="164">
        <f>IF(A2taxstdlife="n/a","n/a",IF(BG$3&gt;(A2taxstdlife+$E498),((Input!$J$144+Input!$J$110)*$J$7)-SUM($J498:BF498),((Input!$J$144+Input!$J$110)*$J$7)/A2taxstdlife))</f>
        <v>0</v>
      </c>
      <c r="BH498" s="164">
        <f>IF(A2taxstdlife="n/a","n/a",IF(BH$3&gt;(A2taxstdlife+$E498),((Input!$J$144+Input!$J$110)*$J$7)-SUM($J498:BG498),((Input!$J$144+Input!$J$110)*$J$7)/A2taxstdlife))</f>
        <v>0</v>
      </c>
      <c r="BI498" s="164">
        <f>IF(A2taxstdlife="n/a","n/a",IF(BI$3&gt;(A2taxstdlife+$E498),((Input!$J$144+Input!$J$110)*$J$7)-SUM($J498:BH498),((Input!$J$144+Input!$J$110)*$J$7)/A2taxstdlife))</f>
        <v>0</v>
      </c>
      <c r="BJ498" s="18"/>
      <c r="BK498" s="18"/>
    </row>
    <row r="499" spans="1:63" s="6" customFormat="1" hidden="1" outlineLevel="2">
      <c r="A499" s="18"/>
      <c r="B499" s="18"/>
      <c r="C499" s="36"/>
      <c r="D499" s="479"/>
      <c r="E499" s="283">
        <v>5</v>
      </c>
      <c r="F499" s="38"/>
      <c r="G499" s="306"/>
      <c r="H499" s="308"/>
      <c r="I499" s="308"/>
      <c r="J499" s="308"/>
      <c r="K499" s="307"/>
      <c r="L499" s="164">
        <f>IF(A2taxstdlife="n/a","n/a",IF(L$3&gt;(A2taxstdlife+$E499),((Input!$K$144+Input!$K$110)*$K$7)-SUM($K499:K499),((Input!$K$144+Input!$K$110)*$K$7)/A2taxstdlife))</f>
        <v>0.16541495623611399</v>
      </c>
      <c r="M499" s="164">
        <f>IF(A2taxstdlife="n/a","n/a",IF(M$3&gt;(A2taxstdlife+$E499),((Input!$K$144+Input!$K$110)*$K$7)-SUM($K499:L499),((Input!$K$144+Input!$K$110)*$K$7)/A2taxstdlife))</f>
        <v>0.16541495623611399</v>
      </c>
      <c r="N499" s="164">
        <f>IF(A2taxstdlife="n/a","n/a",IF(N$3&gt;(A2taxstdlife+$E499),((Input!$K$144+Input!$K$110)*$K$7)-SUM($K499:M499),((Input!$K$144+Input!$K$110)*$K$7)/A2taxstdlife))</f>
        <v>0.16541495623611399</v>
      </c>
      <c r="O499" s="164">
        <f>IF(A2taxstdlife="n/a","n/a",IF(O$3&gt;(A2taxstdlife+$E499),((Input!$K$144+Input!$K$110)*$K$7)-SUM($K499:N499),((Input!$K$144+Input!$K$110)*$K$7)/A2taxstdlife))</f>
        <v>0.16541495623611399</v>
      </c>
      <c r="P499" s="164">
        <f>IF(A2taxstdlife="n/a","n/a",IF(P$3&gt;(A2taxstdlife+$E499),((Input!$K$144+Input!$K$110)*$K$7)-SUM($K499:O499),((Input!$K$144+Input!$K$110)*$K$7)/A2taxstdlife))</f>
        <v>0.16541495623611399</v>
      </c>
      <c r="Q499" s="164">
        <f>IF(A2taxstdlife="n/a","n/a",IF(Q$3&gt;(A2taxstdlife+$E499),((Input!$K$144+Input!$K$110)*$K$7)-SUM($K499:P499),((Input!$K$144+Input!$K$110)*$K$7)/A2taxstdlife))</f>
        <v>0.16541495623611399</v>
      </c>
      <c r="R499" s="164">
        <f>IF(A2taxstdlife="n/a","n/a",IF(R$3&gt;(A2taxstdlife+$E499),((Input!$K$144+Input!$K$110)*$K$7)-SUM($K499:Q499),((Input!$K$144+Input!$K$110)*$K$7)/A2taxstdlife))</f>
        <v>0.16541495623611399</v>
      </c>
      <c r="S499" s="164">
        <f>IF(A2taxstdlife="n/a","n/a",IF(S$3&gt;(A2taxstdlife+$E499),((Input!$K$144+Input!$K$110)*$K$7)-SUM($K499:R499),((Input!$K$144+Input!$K$110)*$K$7)/A2taxstdlife))</f>
        <v>0.16541495623611399</v>
      </c>
      <c r="T499" s="164">
        <f>IF(A2taxstdlife="n/a","n/a",IF(T$3&gt;(A2taxstdlife+$E499),((Input!$K$144+Input!$K$110)*$K$7)-SUM($K499:S499),((Input!$K$144+Input!$K$110)*$K$7)/A2taxstdlife))</f>
        <v>0.16541495623611399</v>
      </c>
      <c r="U499" s="164">
        <f>IF(A2taxstdlife="n/a","n/a",IF(U$3&gt;(A2taxstdlife+$E499),((Input!$K$144+Input!$K$110)*$K$7)-SUM($K499:T499),((Input!$K$144+Input!$K$110)*$K$7)/A2taxstdlife))</f>
        <v>0.16541495623611399</v>
      </c>
      <c r="V499" s="164">
        <f>IF(A2taxstdlife="n/a","n/a",IF(V$3&gt;(A2taxstdlife+$E499),((Input!$K$144+Input!$K$110)*$K$7)-SUM($K499:U499),((Input!$K$144+Input!$K$110)*$K$7)/A2taxstdlife))</f>
        <v>0.16541495623611399</v>
      </c>
      <c r="W499" s="164">
        <f>IF(A2taxstdlife="n/a","n/a",IF(W$3&gt;(A2taxstdlife+$E499),((Input!$K$144+Input!$K$110)*$K$7)-SUM($K499:V499),((Input!$K$144+Input!$K$110)*$K$7)/A2taxstdlife))</f>
        <v>0.16541495623611399</v>
      </c>
      <c r="X499" s="164">
        <f>IF(A2taxstdlife="n/a","n/a",IF(X$3&gt;(A2taxstdlife+$E499),((Input!$K$144+Input!$K$110)*$K$7)-SUM($K499:W499),((Input!$K$144+Input!$K$110)*$K$7)/A2taxstdlife))</f>
        <v>0.16541495623611399</v>
      </c>
      <c r="Y499" s="164">
        <f>IF(A2taxstdlife="n/a","n/a",IF(Y$3&gt;(A2taxstdlife+$E499),((Input!$K$144+Input!$K$110)*$K$7)-SUM($K499:X499),((Input!$K$144+Input!$K$110)*$K$7)/A2taxstdlife))</f>
        <v>0.16541495623611399</v>
      </c>
      <c r="Z499" s="164">
        <f>IF(A2taxstdlife="n/a","n/a",IF(Z$3&gt;(A2taxstdlife+$E499),((Input!$K$144+Input!$K$110)*$K$7)-SUM($K499:Y499),((Input!$K$144+Input!$K$110)*$K$7)/A2taxstdlife))</f>
        <v>0.16541495623611399</v>
      </c>
      <c r="AA499" s="164">
        <f>IF(A2taxstdlife="n/a","n/a",IF(AA$3&gt;(A2taxstdlife+$E499),((Input!$K$144+Input!$K$110)*$K$7)-SUM($K499:Z499),((Input!$K$144+Input!$K$110)*$K$7)/A2taxstdlife))</f>
        <v>0.16541495623611399</v>
      </c>
      <c r="AB499" s="164">
        <f>IF(A2taxstdlife="n/a","n/a",IF(AB$3&gt;(A2taxstdlife+$E499),((Input!$K$144+Input!$K$110)*$K$7)-SUM($K499:AA499),((Input!$K$144+Input!$K$110)*$K$7)/A2taxstdlife))</f>
        <v>0.16541495623611399</v>
      </c>
      <c r="AC499" s="164">
        <f>IF(A2taxstdlife="n/a","n/a",IF(AC$3&gt;(A2taxstdlife+$E499),((Input!$K$144+Input!$K$110)*$K$7)-SUM($K499:AB499),((Input!$K$144+Input!$K$110)*$K$7)/A2taxstdlife))</f>
        <v>0.16541495623611399</v>
      </c>
      <c r="AD499" s="164">
        <f>IF(A2taxstdlife="n/a","n/a",IF(AD$3&gt;(A2taxstdlife+$E499),((Input!$K$144+Input!$K$110)*$K$7)-SUM($K499:AC499),((Input!$K$144+Input!$K$110)*$K$7)/A2taxstdlife))</f>
        <v>0.16541495623611399</v>
      </c>
      <c r="AE499" s="164">
        <f>IF(A2taxstdlife="n/a","n/a",IF(AE$3&gt;(A2taxstdlife+$E499),((Input!$K$144+Input!$K$110)*$K$7)-SUM($K499:AD499),((Input!$K$144+Input!$K$110)*$K$7)/A2taxstdlife))</f>
        <v>0.16541495623611399</v>
      </c>
      <c r="AF499" s="164">
        <f>IF(A2taxstdlife="n/a","n/a",IF(AF$3&gt;(A2taxstdlife+$E499),((Input!$K$144+Input!$K$110)*$K$7)-SUM($K499:AE499),((Input!$K$144+Input!$K$110)*$K$7)/A2taxstdlife))</f>
        <v>0.16541495623611399</v>
      </c>
      <c r="AG499" s="164">
        <f>IF(A2taxstdlife="n/a","n/a",IF(AG$3&gt;(A2taxstdlife+$E499),((Input!$K$144+Input!$K$110)*$K$7)-SUM($K499:AF499),((Input!$K$144+Input!$K$110)*$K$7)/A2taxstdlife))</f>
        <v>0.16541495623611399</v>
      </c>
      <c r="AH499" s="164">
        <f>IF(A2taxstdlife="n/a","n/a",IF(AH$3&gt;(A2taxstdlife+$E499),((Input!$K$144+Input!$K$110)*$K$7)-SUM($K499:AG499),((Input!$K$144+Input!$K$110)*$K$7)/A2taxstdlife))</f>
        <v>0.16541495623611399</v>
      </c>
      <c r="AI499" s="164">
        <f>IF(A2taxstdlife="n/a","n/a",IF(AI$3&gt;(A2taxstdlife+$E499),((Input!$K$144+Input!$K$110)*$K$7)-SUM($K499:AH499),((Input!$K$144+Input!$K$110)*$K$7)/A2taxstdlife))</f>
        <v>0.16541495623611399</v>
      </c>
      <c r="AJ499" s="164">
        <f>IF(A2taxstdlife="n/a","n/a",IF(AJ$3&gt;(A2taxstdlife+$E499),((Input!$K$144+Input!$K$110)*$K$7)-SUM($K499:AI499),((Input!$K$144+Input!$K$110)*$K$7)/A2taxstdlife))</f>
        <v>0.16541495623611399</v>
      </c>
      <c r="AK499" s="164">
        <f>IF(A2taxstdlife="n/a","n/a",IF(AK$3&gt;(A2taxstdlife+$E499),((Input!$K$144+Input!$K$110)*$K$7)-SUM($K499:AJ499),((Input!$K$144+Input!$K$110)*$K$7)/A2taxstdlife))</f>
        <v>0.16541495623611399</v>
      </c>
      <c r="AL499" s="164">
        <f>IF(A2taxstdlife="n/a","n/a",IF(AL$3&gt;(A2taxstdlife+$E499),((Input!$K$144+Input!$K$110)*$K$7)-SUM($K499:AK499),((Input!$K$144+Input!$K$110)*$K$7)/A2taxstdlife))</f>
        <v>0.16541495623611399</v>
      </c>
      <c r="AM499" s="164">
        <f>IF(A2taxstdlife="n/a","n/a",IF(AM$3&gt;(A2taxstdlife+$E499),((Input!$K$144+Input!$K$110)*$K$7)-SUM($K499:AL499),((Input!$K$144+Input!$K$110)*$K$7)/A2taxstdlife))</f>
        <v>0.16541495623611399</v>
      </c>
      <c r="AN499" s="164">
        <f>IF(A2taxstdlife="n/a","n/a",IF(AN$3&gt;(A2taxstdlife+$E499),((Input!$K$144+Input!$K$110)*$K$7)-SUM($K499:AM499),((Input!$K$144+Input!$K$110)*$K$7)/A2taxstdlife))</f>
        <v>0.16541495623611399</v>
      </c>
      <c r="AO499" s="164">
        <f>IF(A2taxstdlife="n/a","n/a",IF(AO$3&gt;(A2taxstdlife+$E499),((Input!$K$144+Input!$K$110)*$K$7)-SUM($K499:AN499),((Input!$K$144+Input!$K$110)*$K$7)/A2taxstdlife))</f>
        <v>0.16541495623611399</v>
      </c>
      <c r="AP499" s="164">
        <f>IF(A2taxstdlife="n/a","n/a",IF(AP$3&gt;(A2taxstdlife+$E499),((Input!$K$144+Input!$K$110)*$K$7)-SUM($K499:AO499),((Input!$K$144+Input!$K$110)*$K$7)/A2taxstdlife))</f>
        <v>0.16541495623611399</v>
      </c>
      <c r="AQ499" s="164">
        <f>IF(A2taxstdlife="n/a","n/a",IF(AQ$3&gt;(A2taxstdlife+$E499),((Input!$K$144+Input!$K$110)*$K$7)-SUM($K499:AP499),((Input!$K$144+Input!$K$110)*$K$7)/A2taxstdlife))</f>
        <v>0.16541495623611399</v>
      </c>
      <c r="AR499" s="164">
        <f>IF(A2taxstdlife="n/a","n/a",IF(AR$3&gt;(A2taxstdlife+$E499),((Input!$K$144+Input!$K$110)*$K$7)-SUM($K499:AQ499),((Input!$K$144+Input!$K$110)*$K$7)/A2taxstdlife))</f>
        <v>0.16541495623611399</v>
      </c>
      <c r="AS499" s="164">
        <f>IF(A2taxstdlife="n/a","n/a",IF(AS$3&gt;(A2taxstdlife+$E499),((Input!$K$144+Input!$K$110)*$K$7)-SUM($K499:AR499),((Input!$K$144+Input!$K$110)*$K$7)/A2taxstdlife))</f>
        <v>0.16541495623611399</v>
      </c>
      <c r="AT499" s="164">
        <f>IF(A2taxstdlife="n/a","n/a",IF(AT$3&gt;(A2taxstdlife+$E499),((Input!$K$144+Input!$K$110)*$K$7)-SUM($K499:AS499),((Input!$K$144+Input!$K$110)*$K$7)/A2taxstdlife))</f>
        <v>0.16541495623611399</v>
      </c>
      <c r="AU499" s="164">
        <f>IF(A2taxstdlife="n/a","n/a",IF(AU$3&gt;(A2taxstdlife+$E499),((Input!$K$144+Input!$K$110)*$K$7)-SUM($K499:AT499),((Input!$K$144+Input!$K$110)*$K$7)/A2taxstdlife))</f>
        <v>0.16541495623611399</v>
      </c>
      <c r="AV499" s="164">
        <f>IF(A2taxstdlife="n/a","n/a",IF(AV$3&gt;(A2taxstdlife+$E499),((Input!$K$144+Input!$K$110)*$K$7)-SUM($K499:AU499),((Input!$K$144+Input!$K$110)*$K$7)/A2taxstdlife))</f>
        <v>0.16541495623611399</v>
      </c>
      <c r="AW499" s="164">
        <f>IF(A2taxstdlife="n/a","n/a",IF(AW$3&gt;(A2taxstdlife+$E499),((Input!$K$144+Input!$K$110)*$K$7)-SUM($K499:AV499),((Input!$K$144+Input!$K$110)*$K$7)/A2taxstdlife))</f>
        <v>0.16541495623611399</v>
      </c>
      <c r="AX499" s="164">
        <f>IF(A2taxstdlife="n/a","n/a",IF(AX$3&gt;(A2taxstdlife+$E499),((Input!$K$144+Input!$K$110)*$K$7)-SUM($K499:AW499),((Input!$K$144+Input!$K$110)*$K$7)/A2taxstdlife))</f>
        <v>0.16541495623611399</v>
      </c>
      <c r="AY499" s="164">
        <f>IF(A2taxstdlife="n/a","n/a",IF(AY$3&gt;(A2taxstdlife+$E499),((Input!$K$144+Input!$K$110)*$K$7)-SUM($K499:AX499),((Input!$K$144+Input!$K$110)*$K$7)/A2taxstdlife))</f>
        <v>0.16541495623611399</v>
      </c>
      <c r="AZ499" s="164">
        <f>IF(A2taxstdlife="n/a","n/a",IF(AZ$3&gt;(A2taxstdlife+$E499),((Input!$K$144+Input!$K$110)*$K$7)-SUM($K499:AY499),((Input!$K$144+Input!$K$110)*$K$7)/A2taxstdlife))</f>
        <v>6.2172489379008766E-15</v>
      </c>
      <c r="BA499" s="164">
        <f>IF(A2taxstdlife="n/a","n/a",IF(BA$3&gt;(A2taxstdlife+$E499),((Input!$K$144+Input!$K$110)*$K$7)-SUM($K499:AZ499),((Input!$K$144+Input!$K$110)*$K$7)/A2taxstdlife))</f>
        <v>0</v>
      </c>
      <c r="BB499" s="164">
        <f>IF(A2taxstdlife="n/a","n/a",IF(BB$3&gt;(A2taxstdlife+$E499),((Input!$K$144+Input!$K$110)*$K$7)-SUM($K499:BA499),((Input!$K$144+Input!$K$110)*$K$7)/A2taxstdlife))</f>
        <v>0</v>
      </c>
      <c r="BC499" s="164">
        <f>IF(A2taxstdlife="n/a","n/a",IF(BC$3&gt;(A2taxstdlife+$E499),((Input!$K$144+Input!$K$110)*$K$7)-SUM($K499:BB499),((Input!$K$144+Input!$K$110)*$K$7)/A2taxstdlife))</f>
        <v>0</v>
      </c>
      <c r="BD499" s="164">
        <f>IF(A2taxstdlife="n/a","n/a",IF(BD$3&gt;(A2taxstdlife+$E499),((Input!$K$144+Input!$K$110)*$K$7)-SUM($K499:BC499),((Input!$K$144+Input!$K$110)*$K$7)/A2taxstdlife))</f>
        <v>0</v>
      </c>
      <c r="BE499" s="164">
        <f>IF(A2taxstdlife="n/a","n/a",IF(BE$3&gt;(A2taxstdlife+$E499),((Input!$K$144+Input!$K$110)*$K$7)-SUM($K499:BD499),((Input!$K$144+Input!$K$110)*$K$7)/A2taxstdlife))</f>
        <v>0</v>
      </c>
      <c r="BF499" s="164">
        <f>IF(A2taxstdlife="n/a","n/a",IF(BF$3&gt;(A2taxstdlife+$E499),((Input!$K$144+Input!$K$110)*$K$7)-SUM($K499:BE499),((Input!$K$144+Input!$K$110)*$K$7)/A2taxstdlife))</f>
        <v>0</v>
      </c>
      <c r="BG499" s="164">
        <f>IF(A2taxstdlife="n/a","n/a",IF(BG$3&gt;(A2taxstdlife+$E499),((Input!$K$144+Input!$K$110)*$K$7)-SUM($K499:BF499),((Input!$K$144+Input!$K$110)*$K$7)/A2taxstdlife))</f>
        <v>0</v>
      </c>
      <c r="BH499" s="164">
        <f>IF(A2taxstdlife="n/a","n/a",IF(BH$3&gt;(A2taxstdlife+$E499),((Input!$K$144+Input!$K$110)*$K$7)-SUM($K499:BG499),((Input!$K$144+Input!$K$110)*$K$7)/A2taxstdlife))</f>
        <v>0</v>
      </c>
      <c r="BI499" s="164">
        <f>IF(A2taxstdlife="n/a","n/a",IF(BI$3&gt;(A2taxstdlife+$E499),((Input!$K$144+Input!$K$110)*$K$7)-SUM($K499:BH499),((Input!$K$144+Input!$K$110)*$K$7)/A2taxstdlife))</f>
        <v>0</v>
      </c>
      <c r="BJ499" s="18"/>
      <c r="BK499" s="18"/>
    </row>
    <row r="500" spans="1:63" s="6" customFormat="1" hidden="1" outlineLevel="2">
      <c r="A500" s="18"/>
      <c r="B500" s="18"/>
      <c r="C500" s="36"/>
      <c r="D500" s="479"/>
      <c r="E500" s="283">
        <v>6</v>
      </c>
      <c r="F500" s="38"/>
      <c r="G500" s="306"/>
      <c r="H500" s="308"/>
      <c r="I500" s="308"/>
      <c r="J500" s="308"/>
      <c r="K500" s="308"/>
      <c r="L500" s="307"/>
      <c r="M500" s="164">
        <f>IF(A2taxstdlife="n/a","n/a",IF(M$3&gt;(A2taxstdlife+$E500),((Input!$L$144+Input!$L$110)*$L$7)-SUM($L500:L500),((Input!$L$144+Input!$L$110)*$L$7)/A2taxstdlife))</f>
        <v>0</v>
      </c>
      <c r="N500" s="164">
        <f>IF(A2taxstdlife="n/a","n/a",IF(N$3&gt;(A2taxstdlife+$E500),((Input!$L$144+Input!$L$110)*$L$7)-SUM($L500:M500),((Input!$L$144+Input!$L$110)*$L$7)/A2taxstdlife))</f>
        <v>0</v>
      </c>
      <c r="O500" s="164">
        <f>IF(A2taxstdlife="n/a","n/a",IF(O$3&gt;(A2taxstdlife+$E500),((Input!$L$144+Input!$L$110)*$L$7)-SUM($L500:N500),((Input!$L$144+Input!$L$110)*$L$7)/A2taxstdlife))</f>
        <v>0</v>
      </c>
      <c r="P500" s="164">
        <f>IF(A2taxstdlife="n/a","n/a",IF(P$3&gt;(A2taxstdlife+$E500),((Input!$L$144+Input!$L$110)*$L$7)-SUM($L500:O500),((Input!$L$144+Input!$L$110)*$L$7)/A2taxstdlife))</f>
        <v>0</v>
      </c>
      <c r="Q500" s="164">
        <f>IF(A2taxstdlife="n/a","n/a",IF(Q$3&gt;(A2taxstdlife+$E500),((Input!$L$144+Input!$L$110)*$L$7)-SUM($L500:P500),((Input!$L$144+Input!$L$110)*$L$7)/A2taxstdlife))</f>
        <v>0</v>
      </c>
      <c r="R500" s="164">
        <f>IF(A2taxstdlife="n/a","n/a",IF(R$3&gt;(A2taxstdlife+$E500),((Input!$L$144+Input!$L$110)*$L$7)-SUM($L500:Q500),((Input!$L$144+Input!$L$110)*$L$7)/A2taxstdlife))</f>
        <v>0</v>
      </c>
      <c r="S500" s="164">
        <f>IF(A2taxstdlife="n/a","n/a",IF(S$3&gt;(A2taxstdlife+$E500),((Input!$L$144+Input!$L$110)*$L$7)-SUM($L500:R500),((Input!$L$144+Input!$L$110)*$L$7)/A2taxstdlife))</f>
        <v>0</v>
      </c>
      <c r="T500" s="164">
        <f>IF(A2taxstdlife="n/a","n/a",IF(T$3&gt;(A2taxstdlife+$E500),((Input!$L$144+Input!$L$110)*$L$7)-SUM($L500:S500),((Input!$L$144+Input!$L$110)*$L$7)/A2taxstdlife))</f>
        <v>0</v>
      </c>
      <c r="U500" s="164">
        <f>IF(A2taxstdlife="n/a","n/a",IF(U$3&gt;(A2taxstdlife+$E500),((Input!$L$144+Input!$L$110)*$L$7)-SUM($L500:T500),((Input!$L$144+Input!$L$110)*$L$7)/A2taxstdlife))</f>
        <v>0</v>
      </c>
      <c r="V500" s="164">
        <f>IF(A2taxstdlife="n/a","n/a",IF(V$3&gt;(A2taxstdlife+$E500),((Input!$L$144+Input!$L$110)*$L$7)-SUM($L500:U500),((Input!$L$144+Input!$L$110)*$L$7)/A2taxstdlife))</f>
        <v>0</v>
      </c>
      <c r="W500" s="164">
        <f>IF(A2taxstdlife="n/a","n/a",IF(W$3&gt;(A2taxstdlife+$E500),((Input!$L$144+Input!$L$110)*$L$7)-SUM($L500:V500),((Input!$L$144+Input!$L$110)*$L$7)/A2taxstdlife))</f>
        <v>0</v>
      </c>
      <c r="X500" s="164">
        <f>IF(A2taxstdlife="n/a","n/a",IF(X$3&gt;(A2taxstdlife+$E500),((Input!$L$144+Input!$L$110)*$L$7)-SUM($L500:W500),((Input!$L$144+Input!$L$110)*$L$7)/A2taxstdlife))</f>
        <v>0</v>
      </c>
      <c r="Y500" s="164">
        <f>IF(A2taxstdlife="n/a","n/a",IF(Y$3&gt;(A2taxstdlife+$E500),((Input!$L$144+Input!$L$110)*$L$7)-SUM($L500:X500),((Input!$L$144+Input!$L$110)*$L$7)/A2taxstdlife))</f>
        <v>0</v>
      </c>
      <c r="Z500" s="164">
        <f>IF(A2taxstdlife="n/a","n/a",IF(Z$3&gt;(A2taxstdlife+$E500),((Input!$L$144+Input!$L$110)*$L$7)-SUM($L500:Y500),((Input!$L$144+Input!$L$110)*$L$7)/A2taxstdlife))</f>
        <v>0</v>
      </c>
      <c r="AA500" s="164">
        <f>IF(A2taxstdlife="n/a","n/a",IF(AA$3&gt;(A2taxstdlife+$E500),((Input!$L$144+Input!$L$110)*$L$7)-SUM($L500:Z500),((Input!$L$144+Input!$L$110)*$L$7)/A2taxstdlife))</f>
        <v>0</v>
      </c>
      <c r="AB500" s="164">
        <f>IF(A2taxstdlife="n/a","n/a",IF(AB$3&gt;(A2taxstdlife+$E500),((Input!$L$144+Input!$L$110)*$L$7)-SUM($L500:AA500),((Input!$L$144+Input!$L$110)*$L$7)/A2taxstdlife))</f>
        <v>0</v>
      </c>
      <c r="AC500" s="164">
        <f>IF(A2taxstdlife="n/a","n/a",IF(AC$3&gt;(A2taxstdlife+$E500),((Input!$L$144+Input!$L$110)*$L$7)-SUM($L500:AB500),((Input!$L$144+Input!$L$110)*$L$7)/A2taxstdlife))</f>
        <v>0</v>
      </c>
      <c r="AD500" s="164">
        <f>IF(A2taxstdlife="n/a","n/a",IF(AD$3&gt;(A2taxstdlife+$E500),((Input!$L$144+Input!$L$110)*$L$7)-SUM($L500:AC500),((Input!$L$144+Input!$L$110)*$L$7)/A2taxstdlife))</f>
        <v>0</v>
      </c>
      <c r="AE500" s="164">
        <f>IF(A2taxstdlife="n/a","n/a",IF(AE$3&gt;(A2taxstdlife+$E500),((Input!$L$144+Input!$L$110)*$L$7)-SUM($L500:AD500),((Input!$L$144+Input!$L$110)*$L$7)/A2taxstdlife))</f>
        <v>0</v>
      </c>
      <c r="AF500" s="164">
        <f>IF(A2taxstdlife="n/a","n/a",IF(AF$3&gt;(A2taxstdlife+$E500),((Input!$L$144+Input!$L$110)*$L$7)-SUM($L500:AE500),((Input!$L$144+Input!$L$110)*$L$7)/A2taxstdlife))</f>
        <v>0</v>
      </c>
      <c r="AG500" s="164">
        <f>IF(A2taxstdlife="n/a","n/a",IF(AG$3&gt;(A2taxstdlife+$E500),((Input!$L$144+Input!$L$110)*$L$7)-SUM($L500:AF500),((Input!$L$144+Input!$L$110)*$L$7)/A2taxstdlife))</f>
        <v>0</v>
      </c>
      <c r="AH500" s="164">
        <f>IF(A2taxstdlife="n/a","n/a",IF(AH$3&gt;(A2taxstdlife+$E500),((Input!$L$144+Input!$L$110)*$L$7)-SUM($L500:AG500),((Input!$L$144+Input!$L$110)*$L$7)/A2taxstdlife))</f>
        <v>0</v>
      </c>
      <c r="AI500" s="164">
        <f>IF(A2taxstdlife="n/a","n/a",IF(AI$3&gt;(A2taxstdlife+$E500),((Input!$L$144+Input!$L$110)*$L$7)-SUM($L500:AH500),((Input!$L$144+Input!$L$110)*$L$7)/A2taxstdlife))</f>
        <v>0</v>
      </c>
      <c r="AJ500" s="164">
        <f>IF(A2taxstdlife="n/a","n/a",IF(AJ$3&gt;(A2taxstdlife+$E500),((Input!$L$144+Input!$L$110)*$L$7)-SUM($L500:AI500),((Input!$L$144+Input!$L$110)*$L$7)/A2taxstdlife))</f>
        <v>0</v>
      </c>
      <c r="AK500" s="164">
        <f>IF(A2taxstdlife="n/a","n/a",IF(AK$3&gt;(A2taxstdlife+$E500),((Input!$L$144+Input!$L$110)*$L$7)-SUM($L500:AJ500),((Input!$L$144+Input!$L$110)*$L$7)/A2taxstdlife))</f>
        <v>0</v>
      </c>
      <c r="AL500" s="164">
        <f>IF(A2taxstdlife="n/a","n/a",IF(AL$3&gt;(A2taxstdlife+$E500),((Input!$L$144+Input!$L$110)*$L$7)-SUM($L500:AK500),((Input!$L$144+Input!$L$110)*$L$7)/A2taxstdlife))</f>
        <v>0</v>
      </c>
      <c r="AM500" s="164">
        <f>IF(A2taxstdlife="n/a","n/a",IF(AM$3&gt;(A2taxstdlife+$E500),((Input!$L$144+Input!$L$110)*$L$7)-SUM($L500:AL500),((Input!$L$144+Input!$L$110)*$L$7)/A2taxstdlife))</f>
        <v>0</v>
      </c>
      <c r="AN500" s="164">
        <f>IF(A2taxstdlife="n/a","n/a",IF(AN$3&gt;(A2taxstdlife+$E500),((Input!$L$144+Input!$L$110)*$L$7)-SUM($L500:AM500),((Input!$L$144+Input!$L$110)*$L$7)/A2taxstdlife))</f>
        <v>0</v>
      </c>
      <c r="AO500" s="164">
        <f>IF(A2taxstdlife="n/a","n/a",IF(AO$3&gt;(A2taxstdlife+$E500),((Input!$L$144+Input!$L$110)*$L$7)-SUM($L500:AN500),((Input!$L$144+Input!$L$110)*$L$7)/A2taxstdlife))</f>
        <v>0</v>
      </c>
      <c r="AP500" s="164">
        <f>IF(A2taxstdlife="n/a","n/a",IF(AP$3&gt;(A2taxstdlife+$E500),((Input!$L$144+Input!$L$110)*$L$7)-SUM($L500:AO500),((Input!$L$144+Input!$L$110)*$L$7)/A2taxstdlife))</f>
        <v>0</v>
      </c>
      <c r="AQ500" s="164">
        <f>IF(A2taxstdlife="n/a","n/a",IF(AQ$3&gt;(A2taxstdlife+$E500),((Input!$L$144+Input!$L$110)*$L$7)-SUM($L500:AP500),((Input!$L$144+Input!$L$110)*$L$7)/A2taxstdlife))</f>
        <v>0</v>
      </c>
      <c r="AR500" s="164">
        <f>IF(A2taxstdlife="n/a","n/a",IF(AR$3&gt;(A2taxstdlife+$E500),((Input!$L$144+Input!$L$110)*$L$7)-SUM($L500:AQ500),((Input!$L$144+Input!$L$110)*$L$7)/A2taxstdlife))</f>
        <v>0</v>
      </c>
      <c r="AS500" s="164">
        <f>IF(A2taxstdlife="n/a","n/a",IF(AS$3&gt;(A2taxstdlife+$E500),((Input!$L$144+Input!$L$110)*$L$7)-SUM($L500:AR500),((Input!$L$144+Input!$L$110)*$L$7)/A2taxstdlife))</f>
        <v>0</v>
      </c>
      <c r="AT500" s="164">
        <f>IF(A2taxstdlife="n/a","n/a",IF(AT$3&gt;(A2taxstdlife+$E500),((Input!$L$144+Input!$L$110)*$L$7)-SUM($L500:AS500),((Input!$L$144+Input!$L$110)*$L$7)/A2taxstdlife))</f>
        <v>0</v>
      </c>
      <c r="AU500" s="164">
        <f>IF(A2taxstdlife="n/a","n/a",IF(AU$3&gt;(A2taxstdlife+$E500),((Input!$L$144+Input!$L$110)*$L$7)-SUM($L500:AT500),((Input!$L$144+Input!$L$110)*$L$7)/A2taxstdlife))</f>
        <v>0</v>
      </c>
      <c r="AV500" s="164">
        <f>IF(A2taxstdlife="n/a","n/a",IF(AV$3&gt;(A2taxstdlife+$E500),((Input!$L$144+Input!$L$110)*$L$7)-SUM($L500:AU500),((Input!$L$144+Input!$L$110)*$L$7)/A2taxstdlife))</f>
        <v>0</v>
      </c>
      <c r="AW500" s="164">
        <f>IF(A2taxstdlife="n/a","n/a",IF(AW$3&gt;(A2taxstdlife+$E500),((Input!$L$144+Input!$L$110)*$L$7)-SUM($L500:AV500),((Input!$L$144+Input!$L$110)*$L$7)/A2taxstdlife))</f>
        <v>0</v>
      </c>
      <c r="AX500" s="164">
        <f>IF(A2taxstdlife="n/a","n/a",IF(AX$3&gt;(A2taxstdlife+$E500),((Input!$L$144+Input!$L$110)*$L$7)-SUM($L500:AW500),((Input!$L$144+Input!$L$110)*$L$7)/A2taxstdlife))</f>
        <v>0</v>
      </c>
      <c r="AY500" s="164">
        <f>IF(A2taxstdlife="n/a","n/a",IF(AY$3&gt;(A2taxstdlife+$E500),((Input!$L$144+Input!$L$110)*$L$7)-SUM($L500:AX500),((Input!$L$144+Input!$L$110)*$L$7)/A2taxstdlife))</f>
        <v>0</v>
      </c>
      <c r="AZ500" s="164">
        <f>IF(A2taxstdlife="n/a","n/a",IF(AZ$3&gt;(A2taxstdlife+$E500),((Input!$L$144+Input!$L$110)*$L$7)-SUM($L500:AY500),((Input!$L$144+Input!$L$110)*$L$7)/A2taxstdlife))</f>
        <v>0</v>
      </c>
      <c r="BA500" s="164">
        <f>IF(A2taxstdlife="n/a","n/a",IF(BA$3&gt;(A2taxstdlife+$E500),((Input!$L$144+Input!$L$110)*$L$7)-SUM($L500:AZ500),((Input!$L$144+Input!$L$110)*$L$7)/A2taxstdlife))</f>
        <v>0</v>
      </c>
      <c r="BB500" s="164">
        <f>IF(A2taxstdlife="n/a","n/a",IF(BB$3&gt;(A2taxstdlife+$E500),((Input!$L$144+Input!$L$110)*$L$7)-SUM($L500:BA500),((Input!$L$144+Input!$L$110)*$L$7)/A2taxstdlife))</f>
        <v>0</v>
      </c>
      <c r="BC500" s="164">
        <f>IF(A2taxstdlife="n/a","n/a",IF(BC$3&gt;(A2taxstdlife+$E500),((Input!$L$144+Input!$L$110)*$L$7)-SUM($L500:BB500),((Input!$L$144+Input!$L$110)*$L$7)/A2taxstdlife))</f>
        <v>0</v>
      </c>
      <c r="BD500" s="164">
        <f>IF(A2taxstdlife="n/a","n/a",IF(BD$3&gt;(A2taxstdlife+$E500),((Input!$L$144+Input!$L$110)*$L$7)-SUM($L500:BC500),((Input!$L$144+Input!$L$110)*$L$7)/A2taxstdlife))</f>
        <v>0</v>
      </c>
      <c r="BE500" s="164">
        <f>IF(A2taxstdlife="n/a","n/a",IF(BE$3&gt;(A2taxstdlife+$E500),((Input!$L$144+Input!$L$110)*$L$7)-SUM($L500:BD500),((Input!$L$144+Input!$L$110)*$L$7)/A2taxstdlife))</f>
        <v>0</v>
      </c>
      <c r="BF500" s="164">
        <f>IF(A2taxstdlife="n/a","n/a",IF(BF$3&gt;(A2taxstdlife+$E500),((Input!$L$144+Input!$L$110)*$L$7)-SUM($L500:BE500),((Input!$L$144+Input!$L$110)*$L$7)/A2taxstdlife))</f>
        <v>0</v>
      </c>
      <c r="BG500" s="164">
        <f>IF(A2taxstdlife="n/a","n/a",IF(BG$3&gt;(A2taxstdlife+$E500),((Input!$L$144+Input!$L$110)*$L$7)-SUM($L500:BF500),((Input!$L$144+Input!$L$110)*$L$7)/A2taxstdlife))</f>
        <v>0</v>
      </c>
      <c r="BH500" s="164">
        <f>IF(A2taxstdlife="n/a","n/a",IF(BH$3&gt;(A2taxstdlife+$E500),((Input!$L$144+Input!$L$110)*$L$7)-SUM($L500:BG500),((Input!$L$144+Input!$L$110)*$L$7)/A2taxstdlife))</f>
        <v>0</v>
      </c>
      <c r="BI500" s="164">
        <f>IF(A2taxstdlife="n/a","n/a",IF(BI$3&gt;(A2taxstdlife+$E500),((Input!$L$144+Input!$L$110)*$L$7)-SUM($L500:BH500),((Input!$L$144+Input!$L$110)*$L$7)/A2taxstdlife))</f>
        <v>0</v>
      </c>
      <c r="BJ500" s="18"/>
      <c r="BK500" s="18"/>
    </row>
    <row r="501" spans="1:63" s="6" customFormat="1" hidden="1" outlineLevel="2">
      <c r="A501" s="18"/>
      <c r="B501" s="18"/>
      <c r="C501" s="36"/>
      <c r="D501" s="479"/>
      <c r="E501" s="283">
        <v>7</v>
      </c>
      <c r="F501" s="38"/>
      <c r="G501" s="306"/>
      <c r="H501" s="308"/>
      <c r="I501" s="308"/>
      <c r="J501" s="308"/>
      <c r="K501" s="308"/>
      <c r="L501" s="308"/>
      <c r="M501" s="307"/>
      <c r="N501" s="164">
        <f>IF(A2taxstdlife="n/a","n/a",IF(N$3&gt;(A2taxstdlife+$E501),((Input!$M$144+Input!$M$110)*$M$7)-SUM($M501:M501),((Input!$M$144+Input!$M$110)*$M$7)/A2taxstdlife))</f>
        <v>0</v>
      </c>
      <c r="O501" s="164">
        <f>IF(A2taxstdlife="n/a","n/a",IF(O$3&gt;(A2taxstdlife+$E501),((Input!$M$144+Input!$M$110)*$M$7)-SUM($M501:N501),((Input!$M$144+Input!$M$110)*$M$7)/A2taxstdlife))</f>
        <v>0</v>
      </c>
      <c r="P501" s="164">
        <f>IF(A2taxstdlife="n/a","n/a",IF(P$3&gt;(A2taxstdlife+$E501),((Input!$M$144+Input!$M$110)*$M$7)-SUM($M501:O501),((Input!$M$144+Input!$M$110)*$M$7)/A2taxstdlife))</f>
        <v>0</v>
      </c>
      <c r="Q501" s="164">
        <f>IF(A2taxstdlife="n/a","n/a",IF(Q$3&gt;(A2taxstdlife+$E501),((Input!$M$144+Input!$M$110)*$M$7)-SUM($M501:P501),((Input!$M$144+Input!$M$110)*$M$7)/A2taxstdlife))</f>
        <v>0</v>
      </c>
      <c r="R501" s="164">
        <f>IF(A2taxstdlife="n/a","n/a",IF(R$3&gt;(A2taxstdlife+$E501),((Input!$M$144+Input!$M$110)*$M$7)-SUM($M501:Q501),((Input!$M$144+Input!$M$110)*$M$7)/A2taxstdlife))</f>
        <v>0</v>
      </c>
      <c r="S501" s="164">
        <f>IF(A2taxstdlife="n/a","n/a",IF(S$3&gt;(A2taxstdlife+$E501),((Input!$M$144+Input!$M$110)*$M$7)-SUM($M501:R501),((Input!$M$144+Input!$M$110)*$M$7)/A2taxstdlife))</f>
        <v>0</v>
      </c>
      <c r="T501" s="164">
        <f>IF(A2taxstdlife="n/a","n/a",IF(T$3&gt;(A2taxstdlife+$E501),((Input!$M$144+Input!$M$110)*$M$7)-SUM($M501:S501),((Input!$M$144+Input!$M$110)*$M$7)/A2taxstdlife))</f>
        <v>0</v>
      </c>
      <c r="U501" s="164">
        <f>IF(A2taxstdlife="n/a","n/a",IF(U$3&gt;(A2taxstdlife+$E501),((Input!$M$144+Input!$M$110)*$M$7)-SUM($M501:T501),((Input!$M$144+Input!$M$110)*$M$7)/A2taxstdlife))</f>
        <v>0</v>
      </c>
      <c r="V501" s="164">
        <f>IF(A2taxstdlife="n/a","n/a",IF(V$3&gt;(A2taxstdlife+$E501),((Input!$M$144+Input!$M$110)*$M$7)-SUM($M501:U501),((Input!$M$144+Input!$M$110)*$M$7)/A2taxstdlife))</f>
        <v>0</v>
      </c>
      <c r="W501" s="164">
        <f>IF(A2taxstdlife="n/a","n/a",IF(W$3&gt;(A2taxstdlife+$E501),((Input!$M$144+Input!$M$110)*$M$7)-SUM($M501:V501),((Input!$M$144+Input!$M$110)*$M$7)/A2taxstdlife))</f>
        <v>0</v>
      </c>
      <c r="X501" s="164">
        <f>IF(A2taxstdlife="n/a","n/a",IF(X$3&gt;(A2taxstdlife+$E501),((Input!$M$144+Input!$M$110)*$M$7)-SUM($M501:W501),((Input!$M$144+Input!$M$110)*$M$7)/A2taxstdlife))</f>
        <v>0</v>
      </c>
      <c r="Y501" s="164">
        <f>IF(A2taxstdlife="n/a","n/a",IF(Y$3&gt;(A2taxstdlife+$E501),((Input!$M$144+Input!$M$110)*$M$7)-SUM($M501:X501),((Input!$M$144+Input!$M$110)*$M$7)/A2taxstdlife))</f>
        <v>0</v>
      </c>
      <c r="Z501" s="164">
        <f>IF(A2taxstdlife="n/a","n/a",IF(Z$3&gt;(A2taxstdlife+$E501),((Input!$M$144+Input!$M$110)*$M$7)-SUM($M501:Y501),((Input!$M$144+Input!$M$110)*$M$7)/A2taxstdlife))</f>
        <v>0</v>
      </c>
      <c r="AA501" s="164">
        <f>IF(A2taxstdlife="n/a","n/a",IF(AA$3&gt;(A2taxstdlife+$E501),((Input!$M$144+Input!$M$110)*$M$7)-SUM($M501:Z501),((Input!$M$144+Input!$M$110)*$M$7)/A2taxstdlife))</f>
        <v>0</v>
      </c>
      <c r="AB501" s="164">
        <f>IF(A2taxstdlife="n/a","n/a",IF(AB$3&gt;(A2taxstdlife+$E501),((Input!$M$144+Input!$M$110)*$M$7)-SUM($M501:AA501),((Input!$M$144+Input!$M$110)*$M$7)/A2taxstdlife))</f>
        <v>0</v>
      </c>
      <c r="AC501" s="164">
        <f>IF(A2taxstdlife="n/a","n/a",IF(AC$3&gt;(A2taxstdlife+$E501),((Input!$M$144+Input!$M$110)*$M$7)-SUM($M501:AB501),((Input!$M$144+Input!$M$110)*$M$7)/A2taxstdlife))</f>
        <v>0</v>
      </c>
      <c r="AD501" s="164">
        <f>IF(A2taxstdlife="n/a","n/a",IF(AD$3&gt;(A2taxstdlife+$E501),((Input!$M$144+Input!$M$110)*$M$7)-SUM($M501:AC501),((Input!$M$144+Input!$M$110)*$M$7)/A2taxstdlife))</f>
        <v>0</v>
      </c>
      <c r="AE501" s="164">
        <f>IF(A2taxstdlife="n/a","n/a",IF(AE$3&gt;(A2taxstdlife+$E501),((Input!$M$144+Input!$M$110)*$M$7)-SUM($M501:AD501),((Input!$M$144+Input!$M$110)*$M$7)/A2taxstdlife))</f>
        <v>0</v>
      </c>
      <c r="AF501" s="164">
        <f>IF(A2taxstdlife="n/a","n/a",IF(AF$3&gt;(A2taxstdlife+$E501),((Input!$M$144+Input!$M$110)*$M$7)-SUM($M501:AE501),((Input!$M$144+Input!$M$110)*$M$7)/A2taxstdlife))</f>
        <v>0</v>
      </c>
      <c r="AG501" s="164">
        <f>IF(A2taxstdlife="n/a","n/a",IF(AG$3&gt;(A2taxstdlife+$E501),((Input!$M$144+Input!$M$110)*$M$7)-SUM($M501:AF501),((Input!$M$144+Input!$M$110)*$M$7)/A2taxstdlife))</f>
        <v>0</v>
      </c>
      <c r="AH501" s="164">
        <f>IF(A2taxstdlife="n/a","n/a",IF(AH$3&gt;(A2taxstdlife+$E501),((Input!$M$144+Input!$M$110)*$M$7)-SUM($M501:AG501),((Input!$M$144+Input!$M$110)*$M$7)/A2taxstdlife))</f>
        <v>0</v>
      </c>
      <c r="AI501" s="164">
        <f>IF(A2taxstdlife="n/a","n/a",IF(AI$3&gt;(A2taxstdlife+$E501),((Input!$M$144+Input!$M$110)*$M$7)-SUM($M501:AH501),((Input!$M$144+Input!$M$110)*$M$7)/A2taxstdlife))</f>
        <v>0</v>
      </c>
      <c r="AJ501" s="164">
        <f>IF(A2taxstdlife="n/a","n/a",IF(AJ$3&gt;(A2taxstdlife+$E501),((Input!$M$144+Input!$M$110)*$M$7)-SUM($M501:AI501),((Input!$M$144+Input!$M$110)*$M$7)/A2taxstdlife))</f>
        <v>0</v>
      </c>
      <c r="AK501" s="164">
        <f>IF(A2taxstdlife="n/a","n/a",IF(AK$3&gt;(A2taxstdlife+$E501),((Input!$M$144+Input!$M$110)*$M$7)-SUM($M501:AJ501),((Input!$M$144+Input!$M$110)*$M$7)/A2taxstdlife))</f>
        <v>0</v>
      </c>
      <c r="AL501" s="164">
        <f>IF(A2taxstdlife="n/a","n/a",IF(AL$3&gt;(A2taxstdlife+$E501),((Input!$M$144+Input!$M$110)*$M$7)-SUM($M501:AK501),((Input!$M$144+Input!$M$110)*$M$7)/A2taxstdlife))</f>
        <v>0</v>
      </c>
      <c r="AM501" s="164">
        <f>IF(A2taxstdlife="n/a","n/a",IF(AM$3&gt;(A2taxstdlife+$E501),((Input!$M$144+Input!$M$110)*$M$7)-SUM($M501:AL501),((Input!$M$144+Input!$M$110)*$M$7)/A2taxstdlife))</f>
        <v>0</v>
      </c>
      <c r="AN501" s="164">
        <f>IF(A2taxstdlife="n/a","n/a",IF(AN$3&gt;(A2taxstdlife+$E501),((Input!$M$144+Input!$M$110)*$M$7)-SUM($M501:AM501),((Input!$M$144+Input!$M$110)*$M$7)/A2taxstdlife))</f>
        <v>0</v>
      </c>
      <c r="AO501" s="164">
        <f>IF(A2taxstdlife="n/a","n/a",IF(AO$3&gt;(A2taxstdlife+$E501),((Input!$M$144+Input!$M$110)*$M$7)-SUM($M501:AN501),((Input!$M$144+Input!$M$110)*$M$7)/A2taxstdlife))</f>
        <v>0</v>
      </c>
      <c r="AP501" s="164">
        <f>IF(A2taxstdlife="n/a","n/a",IF(AP$3&gt;(A2taxstdlife+$E501),((Input!$M$144+Input!$M$110)*$M$7)-SUM($M501:AO501),((Input!$M$144+Input!$M$110)*$M$7)/A2taxstdlife))</f>
        <v>0</v>
      </c>
      <c r="AQ501" s="164">
        <f>IF(A2taxstdlife="n/a","n/a",IF(AQ$3&gt;(A2taxstdlife+$E501),((Input!$M$144+Input!$M$110)*$M$7)-SUM($M501:AP501),((Input!$M$144+Input!$M$110)*$M$7)/A2taxstdlife))</f>
        <v>0</v>
      </c>
      <c r="AR501" s="164">
        <f>IF(A2taxstdlife="n/a","n/a",IF(AR$3&gt;(A2taxstdlife+$E501),((Input!$M$144+Input!$M$110)*$M$7)-SUM($M501:AQ501),((Input!$M$144+Input!$M$110)*$M$7)/A2taxstdlife))</f>
        <v>0</v>
      </c>
      <c r="AS501" s="164">
        <f>IF(A2taxstdlife="n/a","n/a",IF(AS$3&gt;(A2taxstdlife+$E501),((Input!$M$144+Input!$M$110)*$M$7)-SUM($M501:AR501),((Input!$M$144+Input!$M$110)*$M$7)/A2taxstdlife))</f>
        <v>0</v>
      </c>
      <c r="AT501" s="164">
        <f>IF(A2taxstdlife="n/a","n/a",IF(AT$3&gt;(A2taxstdlife+$E501),((Input!$M$144+Input!$M$110)*$M$7)-SUM($M501:AS501),((Input!$M$144+Input!$M$110)*$M$7)/A2taxstdlife))</f>
        <v>0</v>
      </c>
      <c r="AU501" s="164">
        <f>IF(A2taxstdlife="n/a","n/a",IF(AU$3&gt;(A2taxstdlife+$E501),((Input!$M$144+Input!$M$110)*$M$7)-SUM($M501:AT501),((Input!$M$144+Input!$M$110)*$M$7)/A2taxstdlife))</f>
        <v>0</v>
      </c>
      <c r="AV501" s="164">
        <f>IF(A2taxstdlife="n/a","n/a",IF(AV$3&gt;(A2taxstdlife+$E501),((Input!$M$144+Input!$M$110)*$M$7)-SUM($M501:AU501),((Input!$M$144+Input!$M$110)*$M$7)/A2taxstdlife))</f>
        <v>0</v>
      </c>
      <c r="AW501" s="164">
        <f>IF(A2taxstdlife="n/a","n/a",IF(AW$3&gt;(A2taxstdlife+$E501),((Input!$M$144+Input!$M$110)*$M$7)-SUM($M501:AV501),((Input!$M$144+Input!$M$110)*$M$7)/A2taxstdlife))</f>
        <v>0</v>
      </c>
      <c r="AX501" s="164">
        <f>IF(A2taxstdlife="n/a","n/a",IF(AX$3&gt;(A2taxstdlife+$E501),((Input!$M$144+Input!$M$110)*$M$7)-SUM($M501:AW501),((Input!$M$144+Input!$M$110)*$M$7)/A2taxstdlife))</f>
        <v>0</v>
      </c>
      <c r="AY501" s="164">
        <f>IF(A2taxstdlife="n/a","n/a",IF(AY$3&gt;(A2taxstdlife+$E501),((Input!$M$144+Input!$M$110)*$M$7)-SUM($M501:AX501),((Input!$M$144+Input!$M$110)*$M$7)/A2taxstdlife))</f>
        <v>0</v>
      </c>
      <c r="AZ501" s="164">
        <f>IF(A2taxstdlife="n/a","n/a",IF(AZ$3&gt;(A2taxstdlife+$E501),((Input!$M$144+Input!$M$110)*$M$7)-SUM($M501:AY501),((Input!$M$144+Input!$M$110)*$M$7)/A2taxstdlife))</f>
        <v>0</v>
      </c>
      <c r="BA501" s="164">
        <f>IF(A2taxstdlife="n/a","n/a",IF(BA$3&gt;(A2taxstdlife+$E501),((Input!$M$144+Input!$M$110)*$M$7)-SUM($M501:AZ501),((Input!$M$144+Input!$M$110)*$M$7)/A2taxstdlife))</f>
        <v>0</v>
      </c>
      <c r="BB501" s="164">
        <f>IF(A2taxstdlife="n/a","n/a",IF(BB$3&gt;(A2taxstdlife+$E501),((Input!$M$144+Input!$M$110)*$M$7)-SUM($M501:BA501),((Input!$M$144+Input!$M$110)*$M$7)/A2taxstdlife))</f>
        <v>0</v>
      </c>
      <c r="BC501" s="164">
        <f>IF(A2taxstdlife="n/a","n/a",IF(BC$3&gt;(A2taxstdlife+$E501),((Input!$M$144+Input!$M$110)*$M$7)-SUM($M501:BB501),((Input!$M$144+Input!$M$110)*$M$7)/A2taxstdlife))</f>
        <v>0</v>
      </c>
      <c r="BD501" s="164">
        <f>IF(A2taxstdlife="n/a","n/a",IF(BD$3&gt;(A2taxstdlife+$E501),((Input!$M$144+Input!$M$110)*$M$7)-SUM($M501:BC501),((Input!$M$144+Input!$M$110)*$M$7)/A2taxstdlife))</f>
        <v>0</v>
      </c>
      <c r="BE501" s="164">
        <f>IF(A2taxstdlife="n/a","n/a",IF(BE$3&gt;(A2taxstdlife+$E501),((Input!$M$144+Input!$M$110)*$M$7)-SUM($M501:BD501),((Input!$M$144+Input!$M$110)*$M$7)/A2taxstdlife))</f>
        <v>0</v>
      </c>
      <c r="BF501" s="164">
        <f>IF(A2taxstdlife="n/a","n/a",IF(BF$3&gt;(A2taxstdlife+$E501),((Input!$M$144+Input!$M$110)*$M$7)-SUM($M501:BE501),((Input!$M$144+Input!$M$110)*$M$7)/A2taxstdlife))</f>
        <v>0</v>
      </c>
      <c r="BG501" s="164">
        <f>IF(A2taxstdlife="n/a","n/a",IF(BG$3&gt;(A2taxstdlife+$E501),((Input!$M$144+Input!$M$110)*$M$7)-SUM($M501:BF501),((Input!$M$144+Input!$M$110)*$M$7)/A2taxstdlife))</f>
        <v>0</v>
      </c>
      <c r="BH501" s="164">
        <f>IF(A2taxstdlife="n/a","n/a",IF(BH$3&gt;(A2taxstdlife+$E501),((Input!$M$144+Input!$M$110)*$M$7)-SUM($M501:BG501),((Input!$M$144+Input!$M$110)*$M$7)/A2taxstdlife))</f>
        <v>0</v>
      </c>
      <c r="BI501" s="164">
        <f>IF(A2taxstdlife="n/a","n/a",IF(BI$3&gt;(A2taxstdlife+$E501),((Input!$M$144+Input!$M$110)*$M$7)-SUM($M501:BH501),((Input!$M$144+Input!$M$110)*$M$7)/A2taxstdlife))</f>
        <v>0</v>
      </c>
      <c r="BJ501" s="18"/>
      <c r="BK501" s="18"/>
    </row>
    <row r="502" spans="1:63" s="6" customFormat="1" hidden="1" outlineLevel="2">
      <c r="A502" s="18"/>
      <c r="B502" s="18"/>
      <c r="C502" s="36"/>
      <c r="D502" s="479"/>
      <c r="E502" s="283">
        <v>8</v>
      </c>
      <c r="F502" s="38"/>
      <c r="G502" s="306"/>
      <c r="H502" s="308"/>
      <c r="I502" s="308"/>
      <c r="J502" s="308"/>
      <c r="K502" s="308"/>
      <c r="L502" s="308"/>
      <c r="M502" s="308"/>
      <c r="N502" s="307"/>
      <c r="O502" s="164">
        <f>IF(A2taxstdlife="n/a","n/a",IF(O$3&gt;(A2taxstdlife+$E502),((Input!$N$144+Input!$N$110)*$N$7)-SUM($N502:N502),((Input!$N$144+Input!$N$110)*$N$7)/A2taxstdlife))</f>
        <v>0</v>
      </c>
      <c r="P502" s="164">
        <f>IF(A2taxstdlife="n/a","n/a",IF(P$3&gt;(A2taxstdlife+$E502),((Input!$N$144+Input!$N$110)*$N$7)-SUM($N502:O502),((Input!$N$144+Input!$N$110)*$N$7)/A2taxstdlife))</f>
        <v>0</v>
      </c>
      <c r="Q502" s="164">
        <f>IF(A2taxstdlife="n/a","n/a",IF(Q$3&gt;(A2taxstdlife+$E502),((Input!$N$144+Input!$N$110)*$N$7)-SUM($N502:P502),((Input!$N$144+Input!$N$110)*$N$7)/A2taxstdlife))</f>
        <v>0</v>
      </c>
      <c r="R502" s="164">
        <f>IF(A2taxstdlife="n/a","n/a",IF(R$3&gt;(A2taxstdlife+$E502),((Input!$N$144+Input!$N$110)*$N$7)-SUM($N502:Q502),((Input!$N$144+Input!$N$110)*$N$7)/A2taxstdlife))</f>
        <v>0</v>
      </c>
      <c r="S502" s="164">
        <f>IF(A2taxstdlife="n/a","n/a",IF(S$3&gt;(A2taxstdlife+$E502),((Input!$N$144+Input!$N$110)*$N$7)-SUM($N502:R502),((Input!$N$144+Input!$N$110)*$N$7)/A2taxstdlife))</f>
        <v>0</v>
      </c>
      <c r="T502" s="164">
        <f>IF(A2taxstdlife="n/a","n/a",IF(T$3&gt;(A2taxstdlife+$E502),((Input!$N$144+Input!$N$110)*$N$7)-SUM($N502:S502),((Input!$N$144+Input!$N$110)*$N$7)/A2taxstdlife))</f>
        <v>0</v>
      </c>
      <c r="U502" s="164">
        <f>IF(A2taxstdlife="n/a","n/a",IF(U$3&gt;(A2taxstdlife+$E502),((Input!$N$144+Input!$N$110)*$N$7)-SUM($N502:T502),((Input!$N$144+Input!$N$110)*$N$7)/A2taxstdlife))</f>
        <v>0</v>
      </c>
      <c r="V502" s="164">
        <f>IF(A2taxstdlife="n/a","n/a",IF(V$3&gt;(A2taxstdlife+$E502),((Input!$N$144+Input!$N$110)*$N$7)-SUM($N502:U502),((Input!$N$144+Input!$N$110)*$N$7)/A2taxstdlife))</f>
        <v>0</v>
      </c>
      <c r="W502" s="164">
        <f>IF(A2taxstdlife="n/a","n/a",IF(W$3&gt;(A2taxstdlife+$E502),((Input!$N$144+Input!$N$110)*$N$7)-SUM($N502:V502),((Input!$N$144+Input!$N$110)*$N$7)/A2taxstdlife))</f>
        <v>0</v>
      </c>
      <c r="X502" s="164">
        <f>IF(A2taxstdlife="n/a","n/a",IF(X$3&gt;(A2taxstdlife+$E502),((Input!$N$144+Input!$N$110)*$N$7)-SUM($N502:W502),((Input!$N$144+Input!$N$110)*$N$7)/A2taxstdlife))</f>
        <v>0</v>
      </c>
      <c r="Y502" s="164">
        <f>IF(A2taxstdlife="n/a","n/a",IF(Y$3&gt;(A2taxstdlife+$E502),((Input!$N$144+Input!$N$110)*$N$7)-SUM($N502:X502),((Input!$N$144+Input!$N$110)*$N$7)/A2taxstdlife))</f>
        <v>0</v>
      </c>
      <c r="Z502" s="164">
        <f>IF(A2taxstdlife="n/a","n/a",IF(Z$3&gt;(A2taxstdlife+$E502),((Input!$N$144+Input!$N$110)*$N$7)-SUM($N502:Y502),((Input!$N$144+Input!$N$110)*$N$7)/A2taxstdlife))</f>
        <v>0</v>
      </c>
      <c r="AA502" s="164">
        <f>IF(A2taxstdlife="n/a","n/a",IF(AA$3&gt;(A2taxstdlife+$E502),((Input!$N$144+Input!$N$110)*$N$7)-SUM($N502:Z502),((Input!$N$144+Input!$N$110)*$N$7)/A2taxstdlife))</f>
        <v>0</v>
      </c>
      <c r="AB502" s="164">
        <f>IF(A2taxstdlife="n/a","n/a",IF(AB$3&gt;(A2taxstdlife+$E502),((Input!$N$144+Input!$N$110)*$N$7)-SUM($N502:AA502),((Input!$N$144+Input!$N$110)*$N$7)/A2taxstdlife))</f>
        <v>0</v>
      </c>
      <c r="AC502" s="164">
        <f>IF(A2taxstdlife="n/a","n/a",IF(AC$3&gt;(A2taxstdlife+$E502),((Input!$N$144+Input!$N$110)*$N$7)-SUM($N502:AB502),((Input!$N$144+Input!$N$110)*$N$7)/A2taxstdlife))</f>
        <v>0</v>
      </c>
      <c r="AD502" s="164">
        <f>IF(A2taxstdlife="n/a","n/a",IF(AD$3&gt;(A2taxstdlife+$E502),((Input!$N$144+Input!$N$110)*$N$7)-SUM($N502:AC502),((Input!$N$144+Input!$N$110)*$N$7)/A2taxstdlife))</f>
        <v>0</v>
      </c>
      <c r="AE502" s="164">
        <f>IF(A2taxstdlife="n/a","n/a",IF(AE$3&gt;(A2taxstdlife+$E502),((Input!$N$144+Input!$N$110)*$N$7)-SUM($N502:AD502),((Input!$N$144+Input!$N$110)*$N$7)/A2taxstdlife))</f>
        <v>0</v>
      </c>
      <c r="AF502" s="164">
        <f>IF(A2taxstdlife="n/a","n/a",IF(AF$3&gt;(A2taxstdlife+$E502),((Input!$N$144+Input!$N$110)*$N$7)-SUM($N502:AE502),((Input!$N$144+Input!$N$110)*$N$7)/A2taxstdlife))</f>
        <v>0</v>
      </c>
      <c r="AG502" s="164">
        <f>IF(A2taxstdlife="n/a","n/a",IF(AG$3&gt;(A2taxstdlife+$E502),((Input!$N$144+Input!$N$110)*$N$7)-SUM($N502:AF502),((Input!$N$144+Input!$N$110)*$N$7)/A2taxstdlife))</f>
        <v>0</v>
      </c>
      <c r="AH502" s="164">
        <f>IF(A2taxstdlife="n/a","n/a",IF(AH$3&gt;(A2taxstdlife+$E502),((Input!$N$144+Input!$N$110)*$N$7)-SUM($N502:AG502),((Input!$N$144+Input!$N$110)*$N$7)/A2taxstdlife))</f>
        <v>0</v>
      </c>
      <c r="AI502" s="164">
        <f>IF(A2taxstdlife="n/a","n/a",IF(AI$3&gt;(A2taxstdlife+$E502),((Input!$N$144+Input!$N$110)*$N$7)-SUM($N502:AH502),((Input!$N$144+Input!$N$110)*$N$7)/A2taxstdlife))</f>
        <v>0</v>
      </c>
      <c r="AJ502" s="164">
        <f>IF(A2taxstdlife="n/a","n/a",IF(AJ$3&gt;(A2taxstdlife+$E502),((Input!$N$144+Input!$N$110)*$N$7)-SUM($N502:AI502),((Input!$N$144+Input!$N$110)*$N$7)/A2taxstdlife))</f>
        <v>0</v>
      </c>
      <c r="AK502" s="164">
        <f>IF(A2taxstdlife="n/a","n/a",IF(AK$3&gt;(A2taxstdlife+$E502),((Input!$N$144+Input!$N$110)*$N$7)-SUM($N502:AJ502),((Input!$N$144+Input!$N$110)*$N$7)/A2taxstdlife))</f>
        <v>0</v>
      </c>
      <c r="AL502" s="164">
        <f>IF(A2taxstdlife="n/a","n/a",IF(AL$3&gt;(A2taxstdlife+$E502),((Input!$N$144+Input!$N$110)*$N$7)-SUM($N502:AK502),((Input!$N$144+Input!$N$110)*$N$7)/A2taxstdlife))</f>
        <v>0</v>
      </c>
      <c r="AM502" s="164">
        <f>IF(A2taxstdlife="n/a","n/a",IF(AM$3&gt;(A2taxstdlife+$E502),((Input!$N$144+Input!$N$110)*$N$7)-SUM($N502:AL502),((Input!$N$144+Input!$N$110)*$N$7)/A2taxstdlife))</f>
        <v>0</v>
      </c>
      <c r="AN502" s="164">
        <f>IF(A2taxstdlife="n/a","n/a",IF(AN$3&gt;(A2taxstdlife+$E502),((Input!$N$144+Input!$N$110)*$N$7)-SUM($N502:AM502),((Input!$N$144+Input!$N$110)*$N$7)/A2taxstdlife))</f>
        <v>0</v>
      </c>
      <c r="AO502" s="164">
        <f>IF(A2taxstdlife="n/a","n/a",IF(AO$3&gt;(A2taxstdlife+$E502),((Input!$N$144+Input!$N$110)*$N$7)-SUM($N502:AN502),((Input!$N$144+Input!$N$110)*$N$7)/A2taxstdlife))</f>
        <v>0</v>
      </c>
      <c r="AP502" s="164">
        <f>IF(A2taxstdlife="n/a","n/a",IF(AP$3&gt;(A2taxstdlife+$E502),((Input!$N$144+Input!$N$110)*$N$7)-SUM($N502:AO502),((Input!$N$144+Input!$N$110)*$N$7)/A2taxstdlife))</f>
        <v>0</v>
      </c>
      <c r="AQ502" s="164">
        <f>IF(A2taxstdlife="n/a","n/a",IF(AQ$3&gt;(A2taxstdlife+$E502),((Input!$N$144+Input!$N$110)*$N$7)-SUM($N502:AP502),((Input!$N$144+Input!$N$110)*$N$7)/A2taxstdlife))</f>
        <v>0</v>
      </c>
      <c r="AR502" s="164">
        <f>IF(A2taxstdlife="n/a","n/a",IF(AR$3&gt;(A2taxstdlife+$E502),((Input!$N$144+Input!$N$110)*$N$7)-SUM($N502:AQ502),((Input!$N$144+Input!$N$110)*$N$7)/A2taxstdlife))</f>
        <v>0</v>
      </c>
      <c r="AS502" s="164">
        <f>IF(A2taxstdlife="n/a","n/a",IF(AS$3&gt;(A2taxstdlife+$E502),((Input!$N$144+Input!$N$110)*$N$7)-SUM($N502:AR502),((Input!$N$144+Input!$N$110)*$N$7)/A2taxstdlife))</f>
        <v>0</v>
      </c>
      <c r="AT502" s="164">
        <f>IF(A2taxstdlife="n/a","n/a",IF(AT$3&gt;(A2taxstdlife+$E502),((Input!$N$144+Input!$N$110)*$N$7)-SUM($N502:AS502),((Input!$N$144+Input!$N$110)*$N$7)/A2taxstdlife))</f>
        <v>0</v>
      </c>
      <c r="AU502" s="164">
        <f>IF(A2taxstdlife="n/a","n/a",IF(AU$3&gt;(A2taxstdlife+$E502),((Input!$N$144+Input!$N$110)*$N$7)-SUM($N502:AT502),((Input!$N$144+Input!$N$110)*$N$7)/A2taxstdlife))</f>
        <v>0</v>
      </c>
      <c r="AV502" s="164">
        <f>IF(A2taxstdlife="n/a","n/a",IF(AV$3&gt;(A2taxstdlife+$E502),((Input!$N$144+Input!$N$110)*$N$7)-SUM($N502:AU502),((Input!$N$144+Input!$N$110)*$N$7)/A2taxstdlife))</f>
        <v>0</v>
      </c>
      <c r="AW502" s="164">
        <f>IF(A2taxstdlife="n/a","n/a",IF(AW$3&gt;(A2taxstdlife+$E502),((Input!$N$144+Input!$N$110)*$N$7)-SUM($N502:AV502),((Input!$N$144+Input!$N$110)*$N$7)/A2taxstdlife))</f>
        <v>0</v>
      </c>
      <c r="AX502" s="164">
        <f>IF(A2taxstdlife="n/a","n/a",IF(AX$3&gt;(A2taxstdlife+$E502),((Input!$N$144+Input!$N$110)*$N$7)-SUM($N502:AW502),((Input!$N$144+Input!$N$110)*$N$7)/A2taxstdlife))</f>
        <v>0</v>
      </c>
      <c r="AY502" s="164">
        <f>IF(A2taxstdlife="n/a","n/a",IF(AY$3&gt;(A2taxstdlife+$E502),((Input!$N$144+Input!$N$110)*$N$7)-SUM($N502:AX502),((Input!$N$144+Input!$N$110)*$N$7)/A2taxstdlife))</f>
        <v>0</v>
      </c>
      <c r="AZ502" s="164">
        <f>IF(A2taxstdlife="n/a","n/a",IF(AZ$3&gt;(A2taxstdlife+$E502),((Input!$N$144+Input!$N$110)*$N$7)-SUM($N502:AY502),((Input!$N$144+Input!$N$110)*$N$7)/A2taxstdlife))</f>
        <v>0</v>
      </c>
      <c r="BA502" s="164">
        <f>IF(A2taxstdlife="n/a","n/a",IF(BA$3&gt;(A2taxstdlife+$E502),((Input!$N$144+Input!$N$110)*$N$7)-SUM($N502:AZ502),((Input!$N$144+Input!$N$110)*$N$7)/A2taxstdlife))</f>
        <v>0</v>
      </c>
      <c r="BB502" s="164">
        <f>IF(A2taxstdlife="n/a","n/a",IF(BB$3&gt;(A2taxstdlife+$E502),((Input!$N$144+Input!$N$110)*$N$7)-SUM($N502:BA502),((Input!$N$144+Input!$N$110)*$N$7)/A2taxstdlife))</f>
        <v>0</v>
      </c>
      <c r="BC502" s="164">
        <f>IF(A2taxstdlife="n/a","n/a",IF(BC$3&gt;(A2taxstdlife+$E502),((Input!$N$144+Input!$N$110)*$N$7)-SUM($N502:BB502),((Input!$N$144+Input!$N$110)*$N$7)/A2taxstdlife))</f>
        <v>0</v>
      </c>
      <c r="BD502" s="164">
        <f>IF(A2taxstdlife="n/a","n/a",IF(BD$3&gt;(A2taxstdlife+$E502),((Input!$N$144+Input!$N$110)*$N$7)-SUM($N502:BC502),((Input!$N$144+Input!$N$110)*$N$7)/A2taxstdlife))</f>
        <v>0</v>
      </c>
      <c r="BE502" s="164">
        <f>IF(A2taxstdlife="n/a","n/a",IF(BE$3&gt;(A2taxstdlife+$E502),((Input!$N$144+Input!$N$110)*$N$7)-SUM($N502:BD502),((Input!$N$144+Input!$N$110)*$N$7)/A2taxstdlife))</f>
        <v>0</v>
      </c>
      <c r="BF502" s="164">
        <f>IF(A2taxstdlife="n/a","n/a",IF(BF$3&gt;(A2taxstdlife+$E502),((Input!$N$144+Input!$N$110)*$N$7)-SUM($N502:BE502),((Input!$N$144+Input!$N$110)*$N$7)/A2taxstdlife))</f>
        <v>0</v>
      </c>
      <c r="BG502" s="164">
        <f>IF(A2taxstdlife="n/a","n/a",IF(BG$3&gt;(A2taxstdlife+$E502),((Input!$N$144+Input!$N$110)*$N$7)-SUM($N502:BF502),((Input!$N$144+Input!$N$110)*$N$7)/A2taxstdlife))</f>
        <v>0</v>
      </c>
      <c r="BH502" s="164">
        <f>IF(A2taxstdlife="n/a","n/a",IF(BH$3&gt;(A2taxstdlife+$E502),((Input!$N$144+Input!$N$110)*$N$7)-SUM($N502:BG502),((Input!$N$144+Input!$N$110)*$N$7)/A2taxstdlife))</f>
        <v>0</v>
      </c>
      <c r="BI502" s="164">
        <f>IF(A2taxstdlife="n/a","n/a",IF(BI$3&gt;(A2taxstdlife+$E502),((Input!$N$144+Input!$N$110)*$N$7)-SUM($N502:BH502),((Input!$N$144+Input!$N$110)*$N$7)/A2taxstdlife))</f>
        <v>0</v>
      </c>
      <c r="BJ502" s="18"/>
      <c r="BK502" s="18"/>
    </row>
    <row r="503" spans="1:63" s="6" customFormat="1" hidden="1" outlineLevel="2">
      <c r="A503" s="18"/>
      <c r="B503" s="18"/>
      <c r="C503" s="36"/>
      <c r="D503" s="479"/>
      <c r="E503" s="283">
        <v>9</v>
      </c>
      <c r="F503" s="38"/>
      <c r="G503" s="306"/>
      <c r="H503" s="308"/>
      <c r="I503" s="308"/>
      <c r="J503" s="308"/>
      <c r="K503" s="308"/>
      <c r="L503" s="308"/>
      <c r="M503" s="308"/>
      <c r="N503" s="308"/>
      <c r="O503" s="307"/>
      <c r="P503" s="164">
        <f>IF(A2taxstdlife="n/a","n/a",IF(P$3&gt;(A2taxstdlife+$E503),((Input!$O$144+Input!$O$110)*$O$7)-SUM($O503:O503),((Input!$O$144+Input!$O$110)*$O$7)/A2taxstdlife))</f>
        <v>0</v>
      </c>
      <c r="Q503" s="164">
        <f>IF(A2taxstdlife="n/a","n/a",IF(Q$3&gt;(A2taxstdlife+$E503),((Input!$O$144+Input!$O$110)*$O$7)-SUM($O503:P503),((Input!$O$144+Input!$O$110)*$O$7)/A2taxstdlife))</f>
        <v>0</v>
      </c>
      <c r="R503" s="164">
        <f>IF(A2taxstdlife="n/a","n/a",IF(R$3&gt;(A2taxstdlife+$E503),((Input!$O$144+Input!$O$110)*$O$7)-SUM($O503:Q503),((Input!$O$144+Input!$O$110)*$O$7)/A2taxstdlife))</f>
        <v>0</v>
      </c>
      <c r="S503" s="164">
        <f>IF(A2taxstdlife="n/a","n/a",IF(S$3&gt;(A2taxstdlife+$E503),((Input!$O$144+Input!$O$110)*$O$7)-SUM($O503:R503),((Input!$O$144+Input!$O$110)*$O$7)/A2taxstdlife))</f>
        <v>0</v>
      </c>
      <c r="T503" s="164">
        <f>IF(A2taxstdlife="n/a","n/a",IF(T$3&gt;(A2taxstdlife+$E503),((Input!$O$144+Input!$O$110)*$O$7)-SUM($O503:S503),((Input!$O$144+Input!$O$110)*$O$7)/A2taxstdlife))</f>
        <v>0</v>
      </c>
      <c r="U503" s="164">
        <f>IF(A2taxstdlife="n/a","n/a",IF(U$3&gt;(A2taxstdlife+$E503),((Input!$O$144+Input!$O$110)*$O$7)-SUM($O503:T503),((Input!$O$144+Input!$O$110)*$O$7)/A2taxstdlife))</f>
        <v>0</v>
      </c>
      <c r="V503" s="164">
        <f>IF(A2taxstdlife="n/a","n/a",IF(V$3&gt;(A2taxstdlife+$E503),((Input!$O$144+Input!$O$110)*$O$7)-SUM($O503:U503),((Input!$O$144+Input!$O$110)*$O$7)/A2taxstdlife))</f>
        <v>0</v>
      </c>
      <c r="W503" s="164">
        <f>IF(A2taxstdlife="n/a","n/a",IF(W$3&gt;(A2taxstdlife+$E503),((Input!$O$144+Input!$O$110)*$O$7)-SUM($O503:V503),((Input!$O$144+Input!$O$110)*$O$7)/A2taxstdlife))</f>
        <v>0</v>
      </c>
      <c r="X503" s="164">
        <f>IF(A2taxstdlife="n/a","n/a",IF(X$3&gt;(A2taxstdlife+$E503),((Input!$O$144+Input!$O$110)*$O$7)-SUM($O503:W503),((Input!$O$144+Input!$O$110)*$O$7)/A2taxstdlife))</f>
        <v>0</v>
      </c>
      <c r="Y503" s="164">
        <f>IF(A2taxstdlife="n/a","n/a",IF(Y$3&gt;(A2taxstdlife+$E503),((Input!$O$144+Input!$O$110)*$O$7)-SUM($O503:X503),((Input!$O$144+Input!$O$110)*$O$7)/A2taxstdlife))</f>
        <v>0</v>
      </c>
      <c r="Z503" s="164">
        <f>IF(A2taxstdlife="n/a","n/a",IF(Z$3&gt;(A2taxstdlife+$E503),((Input!$O$144+Input!$O$110)*$O$7)-SUM($O503:Y503),((Input!$O$144+Input!$O$110)*$O$7)/A2taxstdlife))</f>
        <v>0</v>
      </c>
      <c r="AA503" s="164">
        <f>IF(A2taxstdlife="n/a","n/a",IF(AA$3&gt;(A2taxstdlife+$E503),((Input!$O$144+Input!$O$110)*$O$7)-SUM($O503:Z503),((Input!$O$144+Input!$O$110)*$O$7)/A2taxstdlife))</f>
        <v>0</v>
      </c>
      <c r="AB503" s="164">
        <f>IF(A2taxstdlife="n/a","n/a",IF(AB$3&gt;(A2taxstdlife+$E503),((Input!$O$144+Input!$O$110)*$O$7)-SUM($O503:AA503),((Input!$O$144+Input!$O$110)*$O$7)/A2taxstdlife))</f>
        <v>0</v>
      </c>
      <c r="AC503" s="164">
        <f>IF(A2taxstdlife="n/a","n/a",IF(AC$3&gt;(A2taxstdlife+$E503),((Input!$O$144+Input!$O$110)*$O$7)-SUM($O503:AB503),((Input!$O$144+Input!$O$110)*$O$7)/A2taxstdlife))</f>
        <v>0</v>
      </c>
      <c r="AD503" s="164">
        <f>IF(A2taxstdlife="n/a","n/a",IF(AD$3&gt;(A2taxstdlife+$E503),((Input!$O$144+Input!$O$110)*$O$7)-SUM($O503:AC503),((Input!$O$144+Input!$O$110)*$O$7)/A2taxstdlife))</f>
        <v>0</v>
      </c>
      <c r="AE503" s="164">
        <f>IF(A2taxstdlife="n/a","n/a",IF(AE$3&gt;(A2taxstdlife+$E503),((Input!$O$144+Input!$O$110)*$O$7)-SUM($O503:AD503),((Input!$O$144+Input!$O$110)*$O$7)/A2taxstdlife))</f>
        <v>0</v>
      </c>
      <c r="AF503" s="164">
        <f>IF(A2taxstdlife="n/a","n/a",IF(AF$3&gt;(A2taxstdlife+$E503),((Input!$O$144+Input!$O$110)*$O$7)-SUM($O503:AE503),((Input!$O$144+Input!$O$110)*$O$7)/A2taxstdlife))</f>
        <v>0</v>
      </c>
      <c r="AG503" s="164">
        <f>IF(A2taxstdlife="n/a","n/a",IF(AG$3&gt;(A2taxstdlife+$E503),((Input!$O$144+Input!$O$110)*$O$7)-SUM($O503:AF503),((Input!$O$144+Input!$O$110)*$O$7)/A2taxstdlife))</f>
        <v>0</v>
      </c>
      <c r="AH503" s="164">
        <f>IF(A2taxstdlife="n/a","n/a",IF(AH$3&gt;(A2taxstdlife+$E503),((Input!$O$144+Input!$O$110)*$O$7)-SUM($O503:AG503),((Input!$O$144+Input!$O$110)*$O$7)/A2taxstdlife))</f>
        <v>0</v>
      </c>
      <c r="AI503" s="164">
        <f>IF(A2taxstdlife="n/a","n/a",IF(AI$3&gt;(A2taxstdlife+$E503),((Input!$O$144+Input!$O$110)*$O$7)-SUM($O503:AH503),((Input!$O$144+Input!$O$110)*$O$7)/A2taxstdlife))</f>
        <v>0</v>
      </c>
      <c r="AJ503" s="164">
        <f>IF(A2taxstdlife="n/a","n/a",IF(AJ$3&gt;(A2taxstdlife+$E503),((Input!$O$144+Input!$O$110)*$O$7)-SUM($O503:AI503),((Input!$O$144+Input!$O$110)*$O$7)/A2taxstdlife))</f>
        <v>0</v>
      </c>
      <c r="AK503" s="164">
        <f>IF(A2taxstdlife="n/a","n/a",IF(AK$3&gt;(A2taxstdlife+$E503),((Input!$O$144+Input!$O$110)*$O$7)-SUM($O503:AJ503),((Input!$O$144+Input!$O$110)*$O$7)/A2taxstdlife))</f>
        <v>0</v>
      </c>
      <c r="AL503" s="164">
        <f>IF(A2taxstdlife="n/a","n/a",IF(AL$3&gt;(A2taxstdlife+$E503),((Input!$O$144+Input!$O$110)*$O$7)-SUM($O503:AK503),((Input!$O$144+Input!$O$110)*$O$7)/A2taxstdlife))</f>
        <v>0</v>
      </c>
      <c r="AM503" s="164">
        <f>IF(A2taxstdlife="n/a","n/a",IF(AM$3&gt;(A2taxstdlife+$E503),((Input!$O$144+Input!$O$110)*$O$7)-SUM($O503:AL503),((Input!$O$144+Input!$O$110)*$O$7)/A2taxstdlife))</f>
        <v>0</v>
      </c>
      <c r="AN503" s="164">
        <f>IF(A2taxstdlife="n/a","n/a",IF(AN$3&gt;(A2taxstdlife+$E503),((Input!$O$144+Input!$O$110)*$O$7)-SUM($O503:AM503),((Input!$O$144+Input!$O$110)*$O$7)/A2taxstdlife))</f>
        <v>0</v>
      </c>
      <c r="AO503" s="164">
        <f>IF(A2taxstdlife="n/a","n/a",IF(AO$3&gt;(A2taxstdlife+$E503),((Input!$O$144+Input!$O$110)*$O$7)-SUM($O503:AN503),((Input!$O$144+Input!$O$110)*$O$7)/A2taxstdlife))</f>
        <v>0</v>
      </c>
      <c r="AP503" s="164">
        <f>IF(A2taxstdlife="n/a","n/a",IF(AP$3&gt;(A2taxstdlife+$E503),((Input!$O$144+Input!$O$110)*$O$7)-SUM($O503:AO503),((Input!$O$144+Input!$O$110)*$O$7)/A2taxstdlife))</f>
        <v>0</v>
      </c>
      <c r="AQ503" s="164">
        <f>IF(A2taxstdlife="n/a","n/a",IF(AQ$3&gt;(A2taxstdlife+$E503),((Input!$O$144+Input!$O$110)*$O$7)-SUM($O503:AP503),((Input!$O$144+Input!$O$110)*$O$7)/A2taxstdlife))</f>
        <v>0</v>
      </c>
      <c r="AR503" s="164">
        <f>IF(A2taxstdlife="n/a","n/a",IF(AR$3&gt;(A2taxstdlife+$E503),((Input!$O$144+Input!$O$110)*$O$7)-SUM($O503:AQ503),((Input!$O$144+Input!$O$110)*$O$7)/A2taxstdlife))</f>
        <v>0</v>
      </c>
      <c r="AS503" s="164">
        <f>IF(A2taxstdlife="n/a","n/a",IF(AS$3&gt;(A2taxstdlife+$E503),((Input!$O$144+Input!$O$110)*$O$7)-SUM($O503:AR503),((Input!$O$144+Input!$O$110)*$O$7)/A2taxstdlife))</f>
        <v>0</v>
      </c>
      <c r="AT503" s="164">
        <f>IF(A2taxstdlife="n/a","n/a",IF(AT$3&gt;(A2taxstdlife+$E503),((Input!$O$144+Input!$O$110)*$O$7)-SUM($O503:AS503),((Input!$O$144+Input!$O$110)*$O$7)/A2taxstdlife))</f>
        <v>0</v>
      </c>
      <c r="AU503" s="164">
        <f>IF(A2taxstdlife="n/a","n/a",IF(AU$3&gt;(A2taxstdlife+$E503),((Input!$O$144+Input!$O$110)*$O$7)-SUM($O503:AT503),((Input!$O$144+Input!$O$110)*$O$7)/A2taxstdlife))</f>
        <v>0</v>
      </c>
      <c r="AV503" s="164">
        <f>IF(A2taxstdlife="n/a","n/a",IF(AV$3&gt;(A2taxstdlife+$E503),((Input!$O$144+Input!$O$110)*$O$7)-SUM($O503:AU503),((Input!$O$144+Input!$O$110)*$O$7)/A2taxstdlife))</f>
        <v>0</v>
      </c>
      <c r="AW503" s="164">
        <f>IF(A2taxstdlife="n/a","n/a",IF(AW$3&gt;(A2taxstdlife+$E503),((Input!$O$144+Input!$O$110)*$O$7)-SUM($O503:AV503),((Input!$O$144+Input!$O$110)*$O$7)/A2taxstdlife))</f>
        <v>0</v>
      </c>
      <c r="AX503" s="164">
        <f>IF(A2taxstdlife="n/a","n/a",IF(AX$3&gt;(A2taxstdlife+$E503),((Input!$O$144+Input!$O$110)*$O$7)-SUM($O503:AW503),((Input!$O$144+Input!$O$110)*$O$7)/A2taxstdlife))</f>
        <v>0</v>
      </c>
      <c r="AY503" s="164">
        <f>IF(A2taxstdlife="n/a","n/a",IF(AY$3&gt;(A2taxstdlife+$E503),((Input!$O$144+Input!$O$110)*$O$7)-SUM($O503:AX503),((Input!$O$144+Input!$O$110)*$O$7)/A2taxstdlife))</f>
        <v>0</v>
      </c>
      <c r="AZ503" s="164">
        <f>IF(A2taxstdlife="n/a","n/a",IF(AZ$3&gt;(A2taxstdlife+$E503),((Input!$O$144+Input!$O$110)*$O$7)-SUM($O503:AY503),((Input!$O$144+Input!$O$110)*$O$7)/A2taxstdlife))</f>
        <v>0</v>
      </c>
      <c r="BA503" s="164">
        <f>IF(A2taxstdlife="n/a","n/a",IF(BA$3&gt;(A2taxstdlife+$E503),((Input!$O$144+Input!$O$110)*$O$7)-SUM($O503:AZ503),((Input!$O$144+Input!$O$110)*$O$7)/A2taxstdlife))</f>
        <v>0</v>
      </c>
      <c r="BB503" s="164">
        <f>IF(A2taxstdlife="n/a","n/a",IF(BB$3&gt;(A2taxstdlife+$E503),((Input!$O$144+Input!$O$110)*$O$7)-SUM($O503:BA503),((Input!$O$144+Input!$O$110)*$O$7)/A2taxstdlife))</f>
        <v>0</v>
      </c>
      <c r="BC503" s="164">
        <f>IF(A2taxstdlife="n/a","n/a",IF(BC$3&gt;(A2taxstdlife+$E503),((Input!$O$144+Input!$O$110)*$O$7)-SUM($O503:BB503),((Input!$O$144+Input!$O$110)*$O$7)/A2taxstdlife))</f>
        <v>0</v>
      </c>
      <c r="BD503" s="164">
        <f>IF(A2taxstdlife="n/a","n/a",IF(BD$3&gt;(A2taxstdlife+$E503),((Input!$O$144+Input!$O$110)*$O$7)-SUM($O503:BC503),((Input!$O$144+Input!$O$110)*$O$7)/A2taxstdlife))</f>
        <v>0</v>
      </c>
      <c r="BE503" s="164">
        <f>IF(A2taxstdlife="n/a","n/a",IF(BE$3&gt;(A2taxstdlife+$E503),((Input!$O$144+Input!$O$110)*$O$7)-SUM($O503:BD503),((Input!$O$144+Input!$O$110)*$O$7)/A2taxstdlife))</f>
        <v>0</v>
      </c>
      <c r="BF503" s="164">
        <f>IF(A2taxstdlife="n/a","n/a",IF(BF$3&gt;(A2taxstdlife+$E503),((Input!$O$144+Input!$O$110)*$O$7)-SUM($O503:BE503),((Input!$O$144+Input!$O$110)*$O$7)/A2taxstdlife))</f>
        <v>0</v>
      </c>
      <c r="BG503" s="164">
        <f>IF(A2taxstdlife="n/a","n/a",IF(BG$3&gt;(A2taxstdlife+$E503),((Input!$O$144+Input!$O$110)*$O$7)-SUM($O503:BF503),((Input!$O$144+Input!$O$110)*$O$7)/A2taxstdlife))</f>
        <v>0</v>
      </c>
      <c r="BH503" s="164">
        <f>IF(A2taxstdlife="n/a","n/a",IF(BH$3&gt;(A2taxstdlife+$E503),((Input!$O$144+Input!$O$110)*$O$7)-SUM($O503:BG503),((Input!$O$144+Input!$O$110)*$O$7)/A2taxstdlife))</f>
        <v>0</v>
      </c>
      <c r="BI503" s="164">
        <f>IF(A2taxstdlife="n/a","n/a",IF(BI$3&gt;(A2taxstdlife+$E503),((Input!$O$144+Input!$O$110)*$O$7)-SUM($O503:BH503),((Input!$O$144+Input!$O$110)*$O$7)/A2taxstdlife))</f>
        <v>0</v>
      </c>
      <c r="BJ503" s="18"/>
      <c r="BK503" s="18"/>
    </row>
    <row r="504" spans="1:63" s="6" customFormat="1" hidden="1" outlineLevel="2">
      <c r="A504" s="18"/>
      <c r="B504" s="18"/>
      <c r="C504" s="36"/>
      <c r="D504" s="479"/>
      <c r="E504" s="284">
        <v>10</v>
      </c>
      <c r="F504" s="38"/>
      <c r="G504" s="306"/>
      <c r="H504" s="308"/>
      <c r="I504" s="308"/>
      <c r="J504" s="308"/>
      <c r="K504" s="308"/>
      <c r="L504" s="308"/>
      <c r="M504" s="308"/>
      <c r="N504" s="308"/>
      <c r="O504" s="308"/>
      <c r="P504" s="307"/>
      <c r="Q504" s="164">
        <f>IF(A2taxstdlife="n/a","n/a",IF(Q$3&gt;(A2taxstdlife+$E504),((Input!$P$144+Input!$P$110)*$P$7)-SUM($P504:P504),((Input!$P$144+Input!$P$110)*$P$7)/A2taxstdlife))</f>
        <v>0</v>
      </c>
      <c r="R504" s="164">
        <f>IF(A2taxstdlife="n/a","n/a",IF(R$3&gt;(A2taxstdlife+$E504),((Input!$P$144+Input!$P$110)*$P$7)-SUM($P504:Q504),((Input!$P$144+Input!$P$110)*$P$7)/A2taxstdlife))</f>
        <v>0</v>
      </c>
      <c r="S504" s="164">
        <f>IF(A2taxstdlife="n/a","n/a",IF(S$3&gt;(A2taxstdlife+$E504),((Input!$P$144+Input!$P$110)*$P$7)-SUM($P504:R504),((Input!$P$144+Input!$P$110)*$P$7)/A2taxstdlife))</f>
        <v>0</v>
      </c>
      <c r="T504" s="164">
        <f>IF(A2taxstdlife="n/a","n/a",IF(T$3&gt;(A2taxstdlife+$E504),((Input!$P$144+Input!$P$110)*$P$7)-SUM($P504:S504),((Input!$P$144+Input!$P$110)*$P$7)/A2taxstdlife))</f>
        <v>0</v>
      </c>
      <c r="U504" s="164">
        <f>IF(A2taxstdlife="n/a","n/a",IF(U$3&gt;(A2taxstdlife+$E504),((Input!$P$144+Input!$P$110)*$P$7)-SUM($P504:T504),((Input!$P$144+Input!$P$110)*$P$7)/A2taxstdlife))</f>
        <v>0</v>
      </c>
      <c r="V504" s="164">
        <f>IF(A2taxstdlife="n/a","n/a",IF(V$3&gt;(A2taxstdlife+$E504),((Input!$P$144+Input!$P$110)*$P$7)-SUM($P504:U504),((Input!$P$144+Input!$P$110)*$P$7)/A2taxstdlife))</f>
        <v>0</v>
      </c>
      <c r="W504" s="164">
        <f>IF(A2taxstdlife="n/a","n/a",IF(W$3&gt;(A2taxstdlife+$E504),((Input!$P$144+Input!$P$110)*$P$7)-SUM($P504:V504),((Input!$P$144+Input!$P$110)*$P$7)/A2taxstdlife))</f>
        <v>0</v>
      </c>
      <c r="X504" s="164">
        <f>IF(A2taxstdlife="n/a","n/a",IF(X$3&gt;(A2taxstdlife+$E504),((Input!$P$144+Input!$P$110)*$P$7)-SUM($P504:W504),((Input!$P$144+Input!$P$110)*$P$7)/A2taxstdlife))</f>
        <v>0</v>
      </c>
      <c r="Y504" s="164">
        <f>IF(A2taxstdlife="n/a","n/a",IF(Y$3&gt;(A2taxstdlife+$E504),((Input!$P$144+Input!$P$110)*$P$7)-SUM($P504:X504),((Input!$P$144+Input!$P$110)*$P$7)/A2taxstdlife))</f>
        <v>0</v>
      </c>
      <c r="Z504" s="164">
        <f>IF(A2taxstdlife="n/a","n/a",IF(Z$3&gt;(A2taxstdlife+$E504),((Input!$P$144+Input!$P$110)*$P$7)-SUM($P504:Y504),((Input!$P$144+Input!$P$110)*$P$7)/A2taxstdlife))</f>
        <v>0</v>
      </c>
      <c r="AA504" s="164">
        <f>IF(A2taxstdlife="n/a","n/a",IF(AA$3&gt;(A2taxstdlife+$E504),((Input!$P$144+Input!$P$110)*$P$7)-SUM($P504:Z504),((Input!$P$144+Input!$P$110)*$P$7)/A2taxstdlife))</f>
        <v>0</v>
      </c>
      <c r="AB504" s="164">
        <f>IF(A2taxstdlife="n/a","n/a",IF(AB$3&gt;(A2taxstdlife+$E504),((Input!$P$144+Input!$P$110)*$P$7)-SUM($P504:AA504),((Input!$P$144+Input!$P$110)*$P$7)/A2taxstdlife))</f>
        <v>0</v>
      </c>
      <c r="AC504" s="164">
        <f>IF(A2taxstdlife="n/a","n/a",IF(AC$3&gt;(A2taxstdlife+$E504),((Input!$P$144+Input!$P$110)*$P$7)-SUM($P504:AB504),((Input!$P$144+Input!$P$110)*$P$7)/A2taxstdlife))</f>
        <v>0</v>
      </c>
      <c r="AD504" s="164">
        <f>IF(A2taxstdlife="n/a","n/a",IF(AD$3&gt;(A2taxstdlife+$E504),((Input!$P$144+Input!$P$110)*$P$7)-SUM($P504:AC504),((Input!$P$144+Input!$P$110)*$P$7)/A2taxstdlife))</f>
        <v>0</v>
      </c>
      <c r="AE504" s="164">
        <f>IF(A2taxstdlife="n/a","n/a",IF(AE$3&gt;(A2taxstdlife+$E504),((Input!$P$144+Input!$P$110)*$P$7)-SUM($P504:AD504),((Input!$P$144+Input!$P$110)*$P$7)/A2taxstdlife))</f>
        <v>0</v>
      </c>
      <c r="AF504" s="164">
        <f>IF(A2taxstdlife="n/a","n/a",IF(AF$3&gt;(A2taxstdlife+$E504),((Input!$P$144+Input!$P$110)*$P$7)-SUM($P504:AE504),((Input!$P$144+Input!$P$110)*$P$7)/A2taxstdlife))</f>
        <v>0</v>
      </c>
      <c r="AG504" s="164">
        <f>IF(A2taxstdlife="n/a","n/a",IF(AG$3&gt;(A2taxstdlife+$E504),((Input!$P$144+Input!$P$110)*$P$7)-SUM($P504:AF504),((Input!$P$144+Input!$P$110)*$P$7)/A2taxstdlife))</f>
        <v>0</v>
      </c>
      <c r="AH504" s="164">
        <f>IF(A2taxstdlife="n/a","n/a",IF(AH$3&gt;(A2taxstdlife+$E504),((Input!$P$144+Input!$P$110)*$P$7)-SUM($P504:AG504),((Input!$P$144+Input!$P$110)*$P$7)/A2taxstdlife))</f>
        <v>0</v>
      </c>
      <c r="AI504" s="164">
        <f>IF(A2taxstdlife="n/a","n/a",IF(AI$3&gt;(A2taxstdlife+$E504),((Input!$P$144+Input!$P$110)*$P$7)-SUM($P504:AH504),((Input!$P$144+Input!$P$110)*$P$7)/A2taxstdlife))</f>
        <v>0</v>
      </c>
      <c r="AJ504" s="164">
        <f>IF(A2taxstdlife="n/a","n/a",IF(AJ$3&gt;(A2taxstdlife+$E504),((Input!$P$144+Input!$P$110)*$P$7)-SUM($P504:AI504),((Input!$P$144+Input!$P$110)*$P$7)/A2taxstdlife))</f>
        <v>0</v>
      </c>
      <c r="AK504" s="164">
        <f>IF(A2taxstdlife="n/a","n/a",IF(AK$3&gt;(A2taxstdlife+$E504),((Input!$P$144+Input!$P$110)*$P$7)-SUM($P504:AJ504),((Input!$P$144+Input!$P$110)*$P$7)/A2taxstdlife))</f>
        <v>0</v>
      </c>
      <c r="AL504" s="164">
        <f>IF(A2taxstdlife="n/a","n/a",IF(AL$3&gt;(A2taxstdlife+$E504),((Input!$P$144+Input!$P$110)*$P$7)-SUM($P504:AK504),((Input!$P$144+Input!$P$110)*$P$7)/A2taxstdlife))</f>
        <v>0</v>
      </c>
      <c r="AM504" s="164">
        <f>IF(A2taxstdlife="n/a","n/a",IF(AM$3&gt;(A2taxstdlife+$E504),((Input!$P$144+Input!$P$110)*$P$7)-SUM($P504:AL504),((Input!$P$144+Input!$P$110)*$P$7)/A2taxstdlife))</f>
        <v>0</v>
      </c>
      <c r="AN504" s="164">
        <f>IF(A2taxstdlife="n/a","n/a",IF(AN$3&gt;(A2taxstdlife+$E504),((Input!$P$144+Input!$P$110)*$P$7)-SUM($P504:AM504),((Input!$P$144+Input!$P$110)*$P$7)/A2taxstdlife))</f>
        <v>0</v>
      </c>
      <c r="AO504" s="164">
        <f>IF(A2taxstdlife="n/a","n/a",IF(AO$3&gt;(A2taxstdlife+$E504),((Input!$P$144+Input!$P$110)*$P$7)-SUM($P504:AN504),((Input!$P$144+Input!$P$110)*$P$7)/A2taxstdlife))</f>
        <v>0</v>
      </c>
      <c r="AP504" s="164">
        <f>IF(A2taxstdlife="n/a","n/a",IF(AP$3&gt;(A2taxstdlife+$E504),((Input!$P$144+Input!$P$110)*$P$7)-SUM($P504:AO504),((Input!$P$144+Input!$P$110)*$P$7)/A2taxstdlife))</f>
        <v>0</v>
      </c>
      <c r="AQ504" s="164">
        <f>IF(A2taxstdlife="n/a","n/a",IF(AQ$3&gt;(A2taxstdlife+$E504),((Input!$P$144+Input!$P$110)*$P$7)-SUM($P504:AP504),((Input!$P$144+Input!$P$110)*$P$7)/A2taxstdlife))</f>
        <v>0</v>
      </c>
      <c r="AR504" s="164">
        <f>IF(A2taxstdlife="n/a","n/a",IF(AR$3&gt;(A2taxstdlife+$E504),((Input!$P$144+Input!$P$110)*$P$7)-SUM($P504:AQ504),((Input!$P$144+Input!$P$110)*$P$7)/A2taxstdlife))</f>
        <v>0</v>
      </c>
      <c r="AS504" s="164">
        <f>IF(A2taxstdlife="n/a","n/a",IF(AS$3&gt;(A2taxstdlife+$E504),((Input!$P$144+Input!$P$110)*$P$7)-SUM($P504:AR504),((Input!$P$144+Input!$P$110)*$P$7)/A2taxstdlife))</f>
        <v>0</v>
      </c>
      <c r="AT504" s="164">
        <f>IF(A2taxstdlife="n/a","n/a",IF(AT$3&gt;(A2taxstdlife+$E504),((Input!$P$144+Input!$P$110)*$P$7)-SUM($P504:AS504),((Input!$P$144+Input!$P$110)*$P$7)/A2taxstdlife))</f>
        <v>0</v>
      </c>
      <c r="AU504" s="164">
        <f>IF(A2taxstdlife="n/a","n/a",IF(AU$3&gt;(A2taxstdlife+$E504),((Input!$P$144+Input!$P$110)*$P$7)-SUM($P504:AT504),((Input!$P$144+Input!$P$110)*$P$7)/A2taxstdlife))</f>
        <v>0</v>
      </c>
      <c r="AV504" s="164">
        <f>IF(A2taxstdlife="n/a","n/a",IF(AV$3&gt;(A2taxstdlife+$E504),((Input!$P$144+Input!$P$110)*$P$7)-SUM($P504:AU504),((Input!$P$144+Input!$P$110)*$P$7)/A2taxstdlife))</f>
        <v>0</v>
      </c>
      <c r="AW504" s="164">
        <f>IF(A2taxstdlife="n/a","n/a",IF(AW$3&gt;(A2taxstdlife+$E504),((Input!$P$144+Input!$P$110)*$P$7)-SUM($P504:AV504),((Input!$P$144+Input!$P$110)*$P$7)/A2taxstdlife))</f>
        <v>0</v>
      </c>
      <c r="AX504" s="164">
        <f>IF(A2taxstdlife="n/a","n/a",IF(AX$3&gt;(A2taxstdlife+$E504),((Input!$P$144+Input!$P$110)*$P$7)-SUM($P504:AW504),((Input!$P$144+Input!$P$110)*$P$7)/A2taxstdlife))</f>
        <v>0</v>
      </c>
      <c r="AY504" s="164">
        <f>IF(A2taxstdlife="n/a","n/a",IF(AY$3&gt;(A2taxstdlife+$E504),((Input!$P$144+Input!$P$110)*$P$7)-SUM($P504:AX504),((Input!$P$144+Input!$P$110)*$P$7)/A2taxstdlife))</f>
        <v>0</v>
      </c>
      <c r="AZ504" s="164">
        <f>IF(A2taxstdlife="n/a","n/a",IF(AZ$3&gt;(A2taxstdlife+$E504),((Input!$P$144+Input!$P$110)*$P$7)-SUM($P504:AY504),((Input!$P$144+Input!$P$110)*$P$7)/A2taxstdlife))</f>
        <v>0</v>
      </c>
      <c r="BA504" s="164">
        <f>IF(A2taxstdlife="n/a","n/a",IF(BA$3&gt;(A2taxstdlife+$E504),((Input!$P$144+Input!$P$110)*$P$7)-SUM($P504:AZ504),((Input!$P$144+Input!$P$110)*$P$7)/A2taxstdlife))</f>
        <v>0</v>
      </c>
      <c r="BB504" s="164">
        <f>IF(A2taxstdlife="n/a","n/a",IF(BB$3&gt;(A2taxstdlife+$E504),((Input!$P$144+Input!$P$110)*$P$7)-SUM($P504:BA504),((Input!$P$144+Input!$P$110)*$P$7)/A2taxstdlife))</f>
        <v>0</v>
      </c>
      <c r="BC504" s="164">
        <f>IF(A2taxstdlife="n/a","n/a",IF(BC$3&gt;(A2taxstdlife+$E504),((Input!$P$144+Input!$P$110)*$P$7)-SUM($P504:BB504),((Input!$P$144+Input!$P$110)*$P$7)/A2taxstdlife))</f>
        <v>0</v>
      </c>
      <c r="BD504" s="164">
        <f>IF(A2taxstdlife="n/a","n/a",IF(BD$3&gt;(A2taxstdlife+$E504),((Input!$P$144+Input!$P$110)*$P$7)-SUM($P504:BC504),((Input!$P$144+Input!$P$110)*$P$7)/A2taxstdlife))</f>
        <v>0</v>
      </c>
      <c r="BE504" s="164">
        <f>IF(A2taxstdlife="n/a","n/a",IF(BE$3&gt;(A2taxstdlife+$E504),((Input!$P$144+Input!$P$110)*$P$7)-SUM($P504:BD504),((Input!$P$144+Input!$P$110)*$P$7)/A2taxstdlife))</f>
        <v>0</v>
      </c>
      <c r="BF504" s="164">
        <f>IF(A2taxstdlife="n/a","n/a",IF(BF$3&gt;(A2taxstdlife+$E504),((Input!$P$144+Input!$P$110)*$P$7)-SUM($P504:BE504),((Input!$P$144+Input!$P$110)*$P$7)/A2taxstdlife))</f>
        <v>0</v>
      </c>
      <c r="BG504" s="164">
        <f>IF(A2taxstdlife="n/a","n/a",IF(BG$3&gt;(A2taxstdlife+$E504),((Input!$P$144+Input!$P$110)*$P$7)-SUM($P504:BF504),((Input!$P$144+Input!$P$110)*$P$7)/A2taxstdlife))</f>
        <v>0</v>
      </c>
      <c r="BH504" s="164">
        <f>IF(A2taxstdlife="n/a","n/a",IF(BH$3&gt;(A2taxstdlife+$E504),((Input!$P$144+Input!$P$110)*$P$7)-SUM($P504:BG504),((Input!$P$144+Input!$P$110)*$P$7)/A2taxstdlife))</f>
        <v>0</v>
      </c>
      <c r="BI504" s="164">
        <f>IF(A2taxstdlife="n/a","n/a",IF(BI$3&gt;(A2taxstdlife+$E504),((Input!$P$144+Input!$P$110)*$P$7)-SUM($P504:BH504),((Input!$P$144+Input!$P$110)*$P$7)/A2taxstdlife))</f>
        <v>0</v>
      </c>
      <c r="BJ504" s="18"/>
      <c r="BK504" s="18"/>
    </row>
    <row r="505" spans="1:63" s="6" customFormat="1" hidden="1" outlineLevel="1">
      <c r="A505" s="18"/>
      <c r="B505" s="18"/>
      <c r="C505" s="36" t="str">
        <f>Asset2</f>
        <v>Transmission buildings 132/66kV</v>
      </c>
      <c r="D505" s="18"/>
      <c r="E505" s="18"/>
      <c r="F505" s="33"/>
      <c r="G505" s="159">
        <f>SUM(G493:G504)</f>
        <v>1.5510629524578854</v>
      </c>
      <c r="H505" s="159">
        <f t="shared" ref="H505:BI505" si="110">SUM(H493:H504)</f>
        <v>2.1277144094954998</v>
      </c>
      <c r="I505" s="159">
        <f t="shared" si="110"/>
        <v>2.795647369719962</v>
      </c>
      <c r="J505" s="159">
        <f t="shared" si="110"/>
        <v>3.1188452375368114</v>
      </c>
      <c r="K505" s="159">
        <f t="shared" si="110"/>
        <v>3.3175405259844539</v>
      </c>
      <c r="L505" s="159">
        <f t="shared" si="110"/>
        <v>3.4829554822205679</v>
      </c>
      <c r="M505" s="159">
        <f t="shared" si="110"/>
        <v>3.4829554822205679</v>
      </c>
      <c r="N505" s="159">
        <f t="shared" si="110"/>
        <v>3.4829554822205679</v>
      </c>
      <c r="O505" s="159">
        <f t="shared" si="110"/>
        <v>3.4829554822205679</v>
      </c>
      <c r="P505" s="159">
        <f t="shared" si="110"/>
        <v>3.4829554822205679</v>
      </c>
      <c r="Q505" s="159">
        <f t="shared" si="110"/>
        <v>3.4829554822205679</v>
      </c>
      <c r="R505" s="159">
        <f t="shared" si="110"/>
        <v>3.4829554822205679</v>
      </c>
      <c r="S505" s="159">
        <f t="shared" si="110"/>
        <v>3.4829554822205679</v>
      </c>
      <c r="T505" s="159">
        <f t="shared" si="110"/>
        <v>3.4829554822205679</v>
      </c>
      <c r="U505" s="159">
        <f t="shared" si="110"/>
        <v>3.4829554822205679</v>
      </c>
      <c r="V505" s="159">
        <f t="shared" si="110"/>
        <v>3.4829554822205679</v>
      </c>
      <c r="W505" s="159">
        <f t="shared" si="110"/>
        <v>3.4829554822205679</v>
      </c>
      <c r="X505" s="159">
        <f t="shared" si="110"/>
        <v>3.4829554822205679</v>
      </c>
      <c r="Y505" s="159">
        <f t="shared" si="110"/>
        <v>3.4829554822205679</v>
      </c>
      <c r="Z505" s="159">
        <f t="shared" si="110"/>
        <v>3.4829554822205679</v>
      </c>
      <c r="AA505" s="159">
        <f t="shared" si="110"/>
        <v>3.4829554822205679</v>
      </c>
      <c r="AB505" s="159">
        <f t="shared" si="110"/>
        <v>3.4829554822205679</v>
      </c>
      <c r="AC505" s="159">
        <f t="shared" si="110"/>
        <v>3.4829554822205679</v>
      </c>
      <c r="AD505" s="159">
        <f t="shared" si="110"/>
        <v>3.4829554822205679</v>
      </c>
      <c r="AE505" s="159">
        <f t="shared" si="110"/>
        <v>3.4829554822205679</v>
      </c>
      <c r="AF505" s="159">
        <f t="shared" si="110"/>
        <v>3.4829554822205679</v>
      </c>
      <c r="AG505" s="159">
        <f t="shared" si="110"/>
        <v>3.4829554822205679</v>
      </c>
      <c r="AH505" s="159">
        <f t="shared" si="110"/>
        <v>3.4829554822205679</v>
      </c>
      <c r="AI505" s="159">
        <f t="shared" si="110"/>
        <v>3.4829554822205679</v>
      </c>
      <c r="AJ505" s="159">
        <f t="shared" si="110"/>
        <v>3.4829554822205679</v>
      </c>
      <c r="AK505" s="159">
        <f t="shared" si="110"/>
        <v>3.3804979122188259</v>
      </c>
      <c r="AL505" s="159">
        <f t="shared" si="110"/>
        <v>1.9318925297626823</v>
      </c>
      <c r="AM505" s="159">
        <f t="shared" si="110"/>
        <v>1.9318925297626823</v>
      </c>
      <c r="AN505" s="159">
        <f t="shared" si="110"/>
        <v>1.9318925297626823</v>
      </c>
      <c r="AO505" s="159">
        <f t="shared" si="110"/>
        <v>1.9318925297626823</v>
      </c>
      <c r="AP505" s="159">
        <f t="shared" si="110"/>
        <v>1.9318925297626823</v>
      </c>
      <c r="AQ505" s="159">
        <f t="shared" si="110"/>
        <v>1.9318925297626823</v>
      </c>
      <c r="AR505" s="159">
        <f t="shared" si="110"/>
        <v>1.9318925297626823</v>
      </c>
      <c r="AS505" s="159">
        <f t="shared" si="110"/>
        <v>1.9318925297626823</v>
      </c>
      <c r="AT505" s="159">
        <f t="shared" si="110"/>
        <v>1.9318925297626823</v>
      </c>
      <c r="AU505" s="159">
        <f t="shared" si="110"/>
        <v>1.9318925297626823</v>
      </c>
      <c r="AV505" s="159">
        <f t="shared" si="110"/>
        <v>1.3552410727250717</v>
      </c>
      <c r="AW505" s="159">
        <f t="shared" si="110"/>
        <v>0.68730811250060575</v>
      </c>
      <c r="AX505" s="159">
        <f t="shared" si="110"/>
        <v>0.36411024468374931</v>
      </c>
      <c r="AY505" s="159">
        <f t="shared" si="110"/>
        <v>0.1654149562361131</v>
      </c>
      <c r="AZ505" s="159">
        <f t="shared" si="110"/>
        <v>6.2172489379008766E-15</v>
      </c>
      <c r="BA505" s="159">
        <f t="shared" si="110"/>
        <v>0</v>
      </c>
      <c r="BB505" s="159">
        <f t="shared" si="110"/>
        <v>0</v>
      </c>
      <c r="BC505" s="159">
        <f t="shared" si="110"/>
        <v>0</v>
      </c>
      <c r="BD505" s="159">
        <f t="shared" si="110"/>
        <v>0</v>
      </c>
      <c r="BE505" s="159">
        <f t="shared" si="110"/>
        <v>0</v>
      </c>
      <c r="BF505" s="159">
        <f t="shared" si="110"/>
        <v>0</v>
      </c>
      <c r="BG505" s="159">
        <f t="shared" si="110"/>
        <v>0</v>
      </c>
      <c r="BH505" s="159">
        <f t="shared" si="110"/>
        <v>0</v>
      </c>
      <c r="BI505" s="159">
        <f t="shared" si="110"/>
        <v>0</v>
      </c>
      <c r="BJ505" s="18"/>
      <c r="BK505" s="18"/>
    </row>
    <row r="506" spans="1:63" s="6" customFormat="1" hidden="1" outlineLevel="2">
      <c r="A506" s="18"/>
      <c r="B506" s="43" t="str">
        <f>C518</f>
        <v>Zone buildings 132/66kV</v>
      </c>
      <c r="C506" s="44"/>
      <c r="D506" s="45" t="s">
        <v>72</v>
      </c>
      <c r="E506" s="44"/>
      <c r="F506" s="46"/>
      <c r="G506" s="163">
        <f>IF(G$3&gt;A3taxremlife,A3taxvalue-SUM($F506:F506),IF(A3taxremlife="N/A","n/a",A3taxvalue/A3taxremlife))</f>
        <v>2.4162278432491218</v>
      </c>
      <c r="H506" s="163">
        <f>IF(H$3&gt;A3taxremlife,A3taxvalue-SUM($F506:G506),IF(A3taxremlife="N/A","n/a",A3taxvalue/A3taxremlife))</f>
        <v>2.4162278432491218</v>
      </c>
      <c r="I506" s="163">
        <f>IF(I$3&gt;A3taxremlife,A3taxvalue-SUM($F506:H506),IF(A3taxremlife="N/A","n/a",A3taxvalue/A3taxremlife))</f>
        <v>2.4162278432491218</v>
      </c>
      <c r="J506" s="163">
        <f>IF(J$3&gt;A3taxremlife,A3taxvalue-SUM($F506:I506),IF(A3taxremlife="N/A","n/a",A3taxvalue/A3taxremlife))</f>
        <v>2.4162278432491218</v>
      </c>
      <c r="K506" s="163">
        <f>IF(K$3&gt;A3taxremlife,A3taxvalue-SUM($F506:J506),IF(A3taxremlife="N/A","n/a",A3taxvalue/A3taxremlife))</f>
        <v>2.4162278432491218</v>
      </c>
      <c r="L506" s="163">
        <f>IF(L$3&gt;A3taxremlife,A3taxvalue-SUM($F506:K506),IF(A3taxremlife="N/A","n/a",A3taxvalue/A3taxremlife))</f>
        <v>2.4162278432491218</v>
      </c>
      <c r="M506" s="163">
        <f>IF(M$3&gt;A3taxremlife,A3taxvalue-SUM($F506:L506),IF(A3taxremlife="N/A","n/a",A3taxvalue/A3taxremlife))</f>
        <v>2.4162278432491218</v>
      </c>
      <c r="N506" s="163">
        <f>IF(N$3&gt;A3taxremlife,A3taxvalue-SUM($F506:M506),IF(A3taxremlife="N/A","n/a",A3taxvalue/A3taxremlife))</f>
        <v>2.4162278432491218</v>
      </c>
      <c r="O506" s="163">
        <f>IF(O$3&gt;A3taxremlife,A3taxvalue-SUM($F506:N506),IF(A3taxremlife="N/A","n/a",A3taxvalue/A3taxremlife))</f>
        <v>2.4162278432491218</v>
      </c>
      <c r="P506" s="163">
        <f>IF(P$3&gt;A3taxremlife,A3taxvalue-SUM($F506:O506),IF(A3taxremlife="N/A","n/a",A3taxvalue/A3taxremlife))</f>
        <v>2.4162278432491218</v>
      </c>
      <c r="Q506" s="163">
        <f>IF(Q$3&gt;A3taxremlife,A3taxvalue-SUM($F506:P506),IF(A3taxremlife="N/A","n/a",A3taxvalue/A3taxremlife))</f>
        <v>2.4162278432491218</v>
      </c>
      <c r="R506" s="163">
        <f>IF(R$3&gt;A3taxremlife,A3taxvalue-SUM($F506:Q506),IF(A3taxremlife="N/A","n/a",A3taxvalue/A3taxremlife))</f>
        <v>2.4162278432491218</v>
      </c>
      <c r="S506" s="163">
        <f>IF(S$3&gt;A3taxremlife,A3taxvalue-SUM($F506:R506),IF(A3taxremlife="N/A","n/a",A3taxvalue/A3taxremlife))</f>
        <v>2.4162278432491218</v>
      </c>
      <c r="T506" s="163">
        <f>IF(T$3&gt;A3taxremlife,A3taxvalue-SUM($F506:S506),IF(A3taxremlife="N/A","n/a",A3taxvalue/A3taxremlife))</f>
        <v>2.4162278432491218</v>
      </c>
      <c r="U506" s="163">
        <f>IF(U$3&gt;A3taxremlife,A3taxvalue-SUM($F506:T506),IF(A3taxremlife="N/A","n/a",A3taxvalue/A3taxremlife))</f>
        <v>2.4162278432491218</v>
      </c>
      <c r="V506" s="163">
        <f>IF(V$3&gt;A3taxremlife,A3taxvalue-SUM($F506:U506),IF(A3taxremlife="N/A","n/a",A3taxvalue/A3taxremlife))</f>
        <v>2.4162278432491218</v>
      </c>
      <c r="W506" s="163">
        <f>IF(W$3&gt;A3taxremlife,A3taxvalue-SUM($F506:V506),IF(A3taxremlife="N/A","n/a",A3taxvalue/A3taxremlife))</f>
        <v>2.4162278432491218</v>
      </c>
      <c r="X506" s="163">
        <f>IF(X$3&gt;A3taxremlife,A3taxvalue-SUM($F506:W506),IF(A3taxremlife="N/A","n/a",A3taxvalue/A3taxremlife))</f>
        <v>2.4162278432491218</v>
      </c>
      <c r="Y506" s="163">
        <f>IF(Y$3&gt;A3taxremlife,A3taxvalue-SUM($F506:X506),IF(A3taxremlife="N/A","n/a",A3taxvalue/A3taxremlife))</f>
        <v>2.4162278432491218</v>
      </c>
      <c r="Z506" s="163">
        <f>IF(Z$3&gt;A3taxremlife,A3taxvalue-SUM($F506:Y506),IF(A3taxremlife="N/A","n/a",A3taxvalue/A3taxremlife))</f>
        <v>2.4162278432491218</v>
      </c>
      <c r="AA506" s="163">
        <f>IF(AA$3&gt;A3taxremlife,A3taxvalue-SUM($F506:Z506),IF(A3taxremlife="N/A","n/a",A3taxvalue/A3taxremlife))</f>
        <v>2.4162278432491218</v>
      </c>
      <c r="AB506" s="163">
        <f>IF(AB$3&gt;A3taxremlife,A3taxvalue-SUM($F506:AA506),IF(A3taxremlife="N/A","n/a",A3taxvalue/A3taxremlife))</f>
        <v>2.4162278432491218</v>
      </c>
      <c r="AC506" s="163">
        <f>IF(AC$3&gt;A3taxremlife,A3taxvalue-SUM($F506:AB506),IF(A3taxremlife="N/A","n/a",A3taxvalue/A3taxremlife))</f>
        <v>2.4162278432491218</v>
      </c>
      <c r="AD506" s="163">
        <f>IF(AD$3&gt;A3taxremlife,A3taxvalue-SUM($F506:AC506),IF(A3taxremlife="N/A","n/a",A3taxvalue/A3taxremlife))</f>
        <v>2.4162278432491218</v>
      </c>
      <c r="AE506" s="163">
        <f>IF(AE$3&gt;A3taxremlife,A3taxvalue-SUM($F506:AD506),IF(A3taxremlife="N/A","n/a",A3taxvalue/A3taxremlife))</f>
        <v>2.4162278432491218</v>
      </c>
      <c r="AF506" s="163">
        <f>IF(AF$3&gt;A3taxremlife,A3taxvalue-SUM($F506:AE506),IF(A3taxremlife="N/A","n/a",A3taxvalue/A3taxremlife))</f>
        <v>2.4162278432491218</v>
      </c>
      <c r="AG506" s="163">
        <f>IF(AG$3&gt;A3taxremlife,A3taxvalue-SUM($F506:AF506),IF(A3taxremlife="N/A","n/a",A3taxvalue/A3taxremlife))</f>
        <v>2.4162278432491218</v>
      </c>
      <c r="AH506" s="163">
        <f>IF(AH$3&gt;A3taxremlife,A3taxvalue-SUM($F506:AG506),IF(A3taxremlife="N/A","n/a",A3taxvalue/A3taxremlife))</f>
        <v>2.4162278432491218</v>
      </c>
      <c r="AI506" s="163">
        <f>IF(AI$3&gt;A3taxremlife,A3taxvalue-SUM($F506:AH506),IF(A3taxremlife="N/A","n/a",A3taxvalue/A3taxremlife))</f>
        <v>2.4162278432491218</v>
      </c>
      <c r="AJ506" s="163">
        <f>IF(AJ$3&gt;A3taxremlife,A3taxvalue-SUM($F506:AI506),IF(A3taxremlife="N/A","n/a",A3taxvalue/A3taxremlife))</f>
        <v>2.4162278432491218</v>
      </c>
      <c r="AK506" s="163">
        <f>IF(AK$3&gt;A3taxremlife,A3taxvalue-SUM($F506:AJ506),IF(A3taxremlife="N/A","n/a",A3taxvalue/A3taxremlife))</f>
        <v>2.4162278432491218</v>
      </c>
      <c r="AL506" s="163">
        <f>IF(AL$3&gt;A3taxremlife,A3taxvalue-SUM($F506:AK506),IF(A3taxremlife="N/A","n/a",A3taxvalue/A3taxremlife))</f>
        <v>2.4162278432491218</v>
      </c>
      <c r="AM506" s="163">
        <f>IF(AM$3&gt;A3taxremlife,A3taxvalue-SUM($F506:AL506),IF(A3taxremlife="N/A","n/a",A3taxvalue/A3taxremlife))</f>
        <v>2.4162278432491218</v>
      </c>
      <c r="AN506" s="163">
        <f>IF(AN$3&gt;A3taxremlife,A3taxvalue-SUM($F506:AM506),IF(A3taxremlife="N/A","n/a",A3taxvalue/A3taxremlife))</f>
        <v>2.4162278432491218</v>
      </c>
      <c r="AO506" s="163">
        <f>IF(AO$3&gt;A3taxremlife,A3taxvalue-SUM($F506:AN506),IF(A3taxremlife="N/A","n/a",A3taxvalue/A3taxremlife))</f>
        <v>0.1757230869985591</v>
      </c>
      <c r="AP506" s="163">
        <f>IF(AP$3&gt;A3taxremlife,A3taxvalue-SUM($F506:AO506),IF(A3taxremlife="N/A","n/a",A3taxvalue/A3taxremlife))</f>
        <v>0</v>
      </c>
      <c r="AQ506" s="163">
        <f>IF(AQ$3&gt;A3taxremlife,A3taxvalue-SUM($F506:AP506),IF(A3taxremlife="N/A","n/a",A3taxvalue/A3taxremlife))</f>
        <v>0</v>
      </c>
      <c r="AR506" s="163">
        <f>IF(AR$3&gt;A3taxremlife,A3taxvalue-SUM($F506:AQ506),IF(A3taxremlife="N/A","n/a",A3taxvalue/A3taxremlife))</f>
        <v>0</v>
      </c>
      <c r="AS506" s="163">
        <f>IF(AS$3&gt;A3taxremlife,A3taxvalue-SUM($F506:AR506),IF(A3taxremlife="N/A","n/a",A3taxvalue/A3taxremlife))</f>
        <v>0</v>
      </c>
      <c r="AT506" s="163">
        <f>IF(AT$3&gt;A3taxremlife,A3taxvalue-SUM($F506:AS506),IF(A3taxremlife="N/A","n/a",A3taxvalue/A3taxremlife))</f>
        <v>0</v>
      </c>
      <c r="AU506" s="163">
        <f>IF(AU$3&gt;A3taxremlife,A3taxvalue-SUM($F506:AT506),IF(A3taxremlife="N/A","n/a",A3taxvalue/A3taxremlife))</f>
        <v>0</v>
      </c>
      <c r="AV506" s="163">
        <f>IF(AV$3&gt;A3taxremlife,A3taxvalue-SUM($F506:AU506),IF(A3taxremlife="N/A","n/a",A3taxvalue/A3taxremlife))</f>
        <v>0</v>
      </c>
      <c r="AW506" s="163">
        <f>IF(AW$3&gt;A3taxremlife,A3taxvalue-SUM($F506:AV506),IF(A3taxremlife="N/A","n/a",A3taxvalue/A3taxremlife))</f>
        <v>0</v>
      </c>
      <c r="AX506" s="163">
        <f>IF(AX$3&gt;A3taxremlife,A3taxvalue-SUM($F506:AW506),IF(A3taxremlife="N/A","n/a",A3taxvalue/A3taxremlife))</f>
        <v>0</v>
      </c>
      <c r="AY506" s="163">
        <f>IF(AY$3&gt;A3taxremlife,A3taxvalue-SUM($F506:AX506),IF(A3taxremlife="N/A","n/a",A3taxvalue/A3taxremlife))</f>
        <v>0</v>
      </c>
      <c r="AZ506" s="163">
        <f>IF(AZ$3&gt;A3taxremlife,A3taxvalue-SUM($F506:AY506),IF(A3taxremlife="N/A","n/a",A3taxvalue/A3taxremlife))</f>
        <v>0</v>
      </c>
      <c r="BA506" s="163">
        <f>IF(BA$3&gt;A3taxremlife,A3taxvalue-SUM($F506:AZ506),IF(A3taxremlife="N/A","n/a",A3taxvalue/A3taxremlife))</f>
        <v>0</v>
      </c>
      <c r="BB506" s="163">
        <f>IF(BB$3&gt;A3taxremlife,A3taxvalue-SUM($F506:BA506),IF(A3taxremlife="N/A","n/a",A3taxvalue/A3taxremlife))</f>
        <v>0</v>
      </c>
      <c r="BC506" s="163">
        <f>IF(BC$3&gt;A3taxremlife,A3taxvalue-SUM($F506:BB506),IF(A3taxremlife="N/A","n/a",A3taxvalue/A3taxremlife))</f>
        <v>0</v>
      </c>
      <c r="BD506" s="163">
        <f>IF(BD$3&gt;A3taxremlife,A3taxvalue-SUM($F506:BC506),IF(A3taxremlife="N/A","n/a",A3taxvalue/A3taxremlife))</f>
        <v>0</v>
      </c>
      <c r="BE506" s="163">
        <f>IF(BE$3&gt;A3taxremlife,A3taxvalue-SUM($F506:BD506),IF(A3taxremlife="N/A","n/a",A3taxvalue/A3taxremlife))</f>
        <v>0</v>
      </c>
      <c r="BF506" s="163">
        <f>IF(BF$3&gt;A3taxremlife,A3taxvalue-SUM($F506:BE506),IF(A3taxremlife="N/A","n/a",A3taxvalue/A3taxremlife))</f>
        <v>0</v>
      </c>
      <c r="BG506" s="163">
        <f>IF(BG$3&gt;A3taxremlife,A3taxvalue-SUM($F506:BF506),IF(A3taxremlife="N/A","n/a",A3taxvalue/A3taxremlife))</f>
        <v>0</v>
      </c>
      <c r="BH506" s="163">
        <f>IF(BH$3&gt;A3taxremlife,A3taxvalue-SUM($F506:BG506),IF(A3taxremlife="N/A","n/a",A3taxvalue/A3taxremlife))</f>
        <v>0</v>
      </c>
      <c r="BI506" s="163">
        <f>IF(BI$3&gt;A3taxremlife,A3taxvalue-SUM($F506:BH506),IF(A3taxremlife="N/A","n/a",A3taxvalue/A3taxremlife))</f>
        <v>0</v>
      </c>
      <c r="BJ506" s="18"/>
      <c r="BK506" s="18"/>
    </row>
    <row r="507" spans="1:63" s="6" customFormat="1" hidden="1" outlineLevel="2">
      <c r="A507" s="18"/>
      <c r="B507" s="18"/>
      <c r="C507" s="36"/>
      <c r="D507" s="479" t="s">
        <v>71</v>
      </c>
      <c r="E507" s="283">
        <v>0</v>
      </c>
      <c r="F507" s="38"/>
      <c r="G507" s="164"/>
      <c r="H507" s="164"/>
      <c r="I507" s="164"/>
      <c r="J507" s="164"/>
      <c r="K507" s="164"/>
      <c r="L507" s="164"/>
      <c r="M507" s="164"/>
      <c r="N507" s="164"/>
      <c r="O507" s="164"/>
      <c r="P507" s="164"/>
      <c r="Q507" s="164"/>
      <c r="R507" s="164"/>
      <c r="S507" s="164"/>
      <c r="T507" s="164"/>
      <c r="U507" s="164"/>
      <c r="V507" s="164"/>
      <c r="W507" s="164"/>
      <c r="X507" s="164"/>
      <c r="Y507" s="164"/>
      <c r="Z507" s="164"/>
      <c r="AA507" s="164"/>
      <c r="AB507" s="164"/>
      <c r="AC507" s="164"/>
      <c r="AD507" s="164"/>
      <c r="AE507" s="164"/>
      <c r="AF507" s="164"/>
      <c r="AG507" s="164"/>
      <c r="AH507" s="164"/>
      <c r="AI507" s="164"/>
      <c r="AJ507" s="164"/>
      <c r="AK507" s="164"/>
      <c r="AL507" s="164"/>
      <c r="AM507" s="164"/>
      <c r="AN507" s="164"/>
      <c r="AO507" s="164"/>
      <c r="AP507" s="164"/>
      <c r="AQ507" s="164"/>
      <c r="AR507" s="164"/>
      <c r="AS507" s="164"/>
      <c r="AT507" s="164"/>
      <c r="AU507" s="164"/>
      <c r="AV507" s="164"/>
      <c r="AW507" s="164"/>
      <c r="AX507" s="164"/>
      <c r="AY507" s="164"/>
      <c r="AZ507" s="164"/>
      <c r="BA507" s="164"/>
      <c r="BB507" s="164"/>
      <c r="BC507" s="164"/>
      <c r="BD507" s="164"/>
      <c r="BE507" s="164"/>
      <c r="BF507" s="164"/>
      <c r="BG507" s="164"/>
      <c r="BH507" s="164"/>
      <c r="BI507" s="164"/>
      <c r="BJ507" s="18"/>
      <c r="BK507" s="18"/>
    </row>
    <row r="508" spans="1:63" s="6" customFormat="1" hidden="1" outlineLevel="2">
      <c r="A508" s="18"/>
      <c r="B508" s="18"/>
      <c r="C508" s="36"/>
      <c r="D508" s="479"/>
      <c r="E508" s="283">
        <v>1</v>
      </c>
      <c r="F508" s="38"/>
      <c r="G508" s="305"/>
      <c r="H508" s="164">
        <f>IF(A3taxstdlife="n/a","n/a",IF(H$3&gt;(A3taxstdlife+$E508),((Input!$G$145+Input!$G$111)*$G$7)-SUM($G508:G508),((Input!$G$145+Input!$G$111)*$G$7)/A3taxstdlife))</f>
        <v>0</v>
      </c>
      <c r="I508" s="164">
        <f>IF(A3taxstdlife="n/a","n/a",IF(I$3&gt;(A3taxstdlife+$E508),((Input!$G$145+Input!$G$111)*$G$7)-SUM($G508:H508),((Input!$G$145+Input!$G$111)*$G$7)/A3taxstdlife))</f>
        <v>0</v>
      </c>
      <c r="J508" s="164">
        <f>IF(A3taxstdlife="n/a","n/a",IF(J$3&gt;(A3taxstdlife+$E508),((Input!$G$145+Input!$G$111)*$G$7)-SUM($G508:I508),((Input!$G$145+Input!$G$111)*$G$7)/A3taxstdlife))</f>
        <v>0</v>
      </c>
      <c r="K508" s="164">
        <f>IF(A3taxstdlife="n/a","n/a",IF(K$3&gt;(A3taxstdlife+$E508),((Input!$G$145+Input!$G$111)*$G$7)-SUM($G508:J508),((Input!$G$145+Input!$G$111)*$G$7)/A3taxstdlife))</f>
        <v>0</v>
      </c>
      <c r="L508" s="164">
        <f>IF(A3taxstdlife="n/a","n/a",IF(L$3&gt;(A3taxstdlife+$E508),((Input!$G$145+Input!$G$111)*$G$7)-SUM($G508:K508),((Input!$G$145+Input!$G$111)*$G$7)/A3taxstdlife))</f>
        <v>0</v>
      </c>
      <c r="M508" s="164">
        <f>IF(A3taxstdlife="n/a","n/a",IF(M$3&gt;(A3taxstdlife+$E508),((Input!$G$145+Input!$G$111)*$G$7)-SUM($G508:L508),((Input!$G$145+Input!$G$111)*$G$7)/A3taxstdlife))</f>
        <v>0</v>
      </c>
      <c r="N508" s="164">
        <f>IF(A3taxstdlife="n/a","n/a",IF(N$3&gt;(A3taxstdlife+$E508),((Input!$G$145+Input!$G$111)*$G$7)-SUM($G508:M508),((Input!$G$145+Input!$G$111)*$G$7)/A3taxstdlife))</f>
        <v>0</v>
      </c>
      <c r="O508" s="164">
        <f>IF(A3taxstdlife="n/a","n/a",IF(O$3&gt;(A3taxstdlife+$E508),((Input!$G$145+Input!$G$111)*$G$7)-SUM($G508:N508),((Input!$G$145+Input!$G$111)*$G$7)/A3taxstdlife))</f>
        <v>0</v>
      </c>
      <c r="P508" s="164">
        <f>IF(A3taxstdlife="n/a","n/a",IF(P$3&gt;(A3taxstdlife+$E508),((Input!$G$145+Input!$G$111)*$G$7)-SUM($G508:O508),((Input!$G$145+Input!$G$111)*$G$7)/A3taxstdlife))</f>
        <v>0</v>
      </c>
      <c r="Q508" s="164">
        <f>IF(A3taxstdlife="n/a","n/a",IF(Q$3&gt;(A3taxstdlife+$E508),((Input!$G$145+Input!$G$111)*$G$7)-SUM($G508:P508),((Input!$G$145+Input!$G$111)*$G$7)/A3taxstdlife))</f>
        <v>0</v>
      </c>
      <c r="R508" s="164">
        <f>IF(A3taxstdlife="n/a","n/a",IF(R$3&gt;(A3taxstdlife+$E508),((Input!$G$145+Input!$G$111)*$G$7)-SUM($G508:Q508),((Input!$G$145+Input!$G$111)*$G$7)/A3taxstdlife))</f>
        <v>0</v>
      </c>
      <c r="S508" s="164">
        <f>IF(A3taxstdlife="n/a","n/a",IF(S$3&gt;(A3taxstdlife+$E508),((Input!$G$145+Input!$G$111)*$G$7)-SUM($G508:R508),((Input!$G$145+Input!$G$111)*$G$7)/A3taxstdlife))</f>
        <v>0</v>
      </c>
      <c r="T508" s="164">
        <f>IF(A3taxstdlife="n/a","n/a",IF(T$3&gt;(A3taxstdlife+$E508),((Input!$G$145+Input!$G$111)*$G$7)-SUM($G508:S508),((Input!$G$145+Input!$G$111)*$G$7)/A3taxstdlife))</f>
        <v>0</v>
      </c>
      <c r="U508" s="164">
        <f>IF(A3taxstdlife="n/a","n/a",IF(U$3&gt;(A3taxstdlife+$E508),((Input!$G$145+Input!$G$111)*$G$7)-SUM($G508:T508),((Input!$G$145+Input!$G$111)*$G$7)/A3taxstdlife))</f>
        <v>0</v>
      </c>
      <c r="V508" s="164">
        <f>IF(A3taxstdlife="n/a","n/a",IF(V$3&gt;(A3taxstdlife+$E508),((Input!$G$145+Input!$G$111)*$G$7)-SUM($G508:U508),((Input!$G$145+Input!$G$111)*$G$7)/A3taxstdlife))</f>
        <v>0</v>
      </c>
      <c r="W508" s="164">
        <f>IF(A3taxstdlife="n/a","n/a",IF(W$3&gt;(A3taxstdlife+$E508),((Input!$G$145+Input!$G$111)*$G$7)-SUM($G508:V508),((Input!$G$145+Input!$G$111)*$G$7)/A3taxstdlife))</f>
        <v>0</v>
      </c>
      <c r="X508" s="164">
        <f>IF(A3taxstdlife="n/a","n/a",IF(X$3&gt;(A3taxstdlife+$E508),((Input!$G$145+Input!$G$111)*$G$7)-SUM($G508:W508),((Input!$G$145+Input!$G$111)*$G$7)/A3taxstdlife))</f>
        <v>0</v>
      </c>
      <c r="Y508" s="164">
        <f>IF(A3taxstdlife="n/a","n/a",IF(Y$3&gt;(A3taxstdlife+$E508),((Input!$G$145+Input!$G$111)*$G$7)-SUM($G508:X508),((Input!$G$145+Input!$G$111)*$G$7)/A3taxstdlife))</f>
        <v>0</v>
      </c>
      <c r="Z508" s="164">
        <f>IF(A3taxstdlife="n/a","n/a",IF(Z$3&gt;(A3taxstdlife+$E508),((Input!$G$145+Input!$G$111)*$G$7)-SUM($G508:Y508),((Input!$G$145+Input!$G$111)*$G$7)/A3taxstdlife))</f>
        <v>0</v>
      </c>
      <c r="AA508" s="164">
        <f>IF(A3taxstdlife="n/a","n/a",IF(AA$3&gt;(A3taxstdlife+$E508),((Input!$G$145+Input!$G$111)*$G$7)-SUM($G508:Z508),((Input!$G$145+Input!$G$111)*$G$7)/A3taxstdlife))</f>
        <v>0</v>
      </c>
      <c r="AB508" s="164">
        <f>IF(A3taxstdlife="n/a","n/a",IF(AB$3&gt;(A3taxstdlife+$E508),((Input!$G$145+Input!$G$111)*$G$7)-SUM($G508:AA508),((Input!$G$145+Input!$G$111)*$G$7)/A3taxstdlife))</f>
        <v>0</v>
      </c>
      <c r="AC508" s="164">
        <f>IF(A3taxstdlife="n/a","n/a",IF(AC$3&gt;(A3taxstdlife+$E508),((Input!$G$145+Input!$G$111)*$G$7)-SUM($G508:AB508),((Input!$G$145+Input!$G$111)*$G$7)/A3taxstdlife))</f>
        <v>0</v>
      </c>
      <c r="AD508" s="164">
        <f>IF(A3taxstdlife="n/a","n/a",IF(AD$3&gt;(A3taxstdlife+$E508),((Input!$G$145+Input!$G$111)*$G$7)-SUM($G508:AC508),((Input!$G$145+Input!$G$111)*$G$7)/A3taxstdlife))</f>
        <v>0</v>
      </c>
      <c r="AE508" s="164">
        <f>IF(A3taxstdlife="n/a","n/a",IF(AE$3&gt;(A3taxstdlife+$E508),((Input!$G$145+Input!$G$111)*$G$7)-SUM($G508:AD508),((Input!$G$145+Input!$G$111)*$G$7)/A3taxstdlife))</f>
        <v>0</v>
      </c>
      <c r="AF508" s="164">
        <f>IF(A3taxstdlife="n/a","n/a",IF(AF$3&gt;(A3taxstdlife+$E508),((Input!$G$145+Input!$G$111)*$G$7)-SUM($G508:AE508),((Input!$G$145+Input!$G$111)*$G$7)/A3taxstdlife))</f>
        <v>0</v>
      </c>
      <c r="AG508" s="164">
        <f>IF(A3taxstdlife="n/a","n/a",IF(AG$3&gt;(A3taxstdlife+$E508),((Input!$G$145+Input!$G$111)*$G$7)-SUM($G508:AF508),((Input!$G$145+Input!$G$111)*$G$7)/A3taxstdlife))</f>
        <v>0</v>
      </c>
      <c r="AH508" s="164">
        <f>IF(A3taxstdlife="n/a","n/a",IF(AH$3&gt;(A3taxstdlife+$E508),((Input!$G$145+Input!$G$111)*$G$7)-SUM($G508:AG508),((Input!$G$145+Input!$G$111)*$G$7)/A3taxstdlife))</f>
        <v>0</v>
      </c>
      <c r="AI508" s="164">
        <f>IF(A3taxstdlife="n/a","n/a",IF(AI$3&gt;(A3taxstdlife+$E508),((Input!$G$145+Input!$G$111)*$G$7)-SUM($G508:AH508),((Input!$G$145+Input!$G$111)*$G$7)/A3taxstdlife))</f>
        <v>0</v>
      </c>
      <c r="AJ508" s="164">
        <f>IF(A3taxstdlife="n/a","n/a",IF(AJ$3&gt;(A3taxstdlife+$E508),((Input!$G$145+Input!$G$111)*$G$7)-SUM($G508:AI508),((Input!$G$145+Input!$G$111)*$G$7)/A3taxstdlife))</f>
        <v>0</v>
      </c>
      <c r="AK508" s="164">
        <f>IF(A3taxstdlife="n/a","n/a",IF(AK$3&gt;(A3taxstdlife+$E508),((Input!$G$145+Input!$G$111)*$G$7)-SUM($G508:AJ508),((Input!$G$145+Input!$G$111)*$G$7)/A3taxstdlife))</f>
        <v>0</v>
      </c>
      <c r="AL508" s="164">
        <f>IF(A3taxstdlife="n/a","n/a",IF(AL$3&gt;(A3taxstdlife+$E508),((Input!$G$145+Input!$G$111)*$G$7)-SUM($G508:AK508),((Input!$G$145+Input!$G$111)*$G$7)/A3taxstdlife))</f>
        <v>0</v>
      </c>
      <c r="AM508" s="164">
        <f>IF(A3taxstdlife="n/a","n/a",IF(AM$3&gt;(A3taxstdlife+$E508),((Input!$G$145+Input!$G$111)*$G$7)-SUM($G508:AL508),((Input!$G$145+Input!$G$111)*$G$7)/A3taxstdlife))</f>
        <v>0</v>
      </c>
      <c r="AN508" s="164">
        <f>IF(A3taxstdlife="n/a","n/a",IF(AN$3&gt;(A3taxstdlife+$E508),((Input!$G$145+Input!$G$111)*$G$7)-SUM($G508:AM508),((Input!$G$145+Input!$G$111)*$G$7)/A3taxstdlife))</f>
        <v>0</v>
      </c>
      <c r="AO508" s="164">
        <f>IF(A3taxstdlife="n/a","n/a",IF(AO$3&gt;(A3taxstdlife+$E508),((Input!$G$145+Input!$G$111)*$G$7)-SUM($G508:AN508),((Input!$G$145+Input!$G$111)*$G$7)/A3taxstdlife))</f>
        <v>0</v>
      </c>
      <c r="AP508" s="164">
        <f>IF(A3taxstdlife="n/a","n/a",IF(AP$3&gt;(A3taxstdlife+$E508),((Input!$G$145+Input!$G$111)*$G$7)-SUM($G508:AO508),((Input!$G$145+Input!$G$111)*$G$7)/A3taxstdlife))</f>
        <v>0</v>
      </c>
      <c r="AQ508" s="164">
        <f>IF(A3taxstdlife="n/a","n/a",IF(AQ$3&gt;(A3taxstdlife+$E508),((Input!$G$145+Input!$G$111)*$G$7)-SUM($G508:AP508),((Input!$G$145+Input!$G$111)*$G$7)/A3taxstdlife))</f>
        <v>0</v>
      </c>
      <c r="AR508" s="164">
        <f>IF(A3taxstdlife="n/a","n/a",IF(AR$3&gt;(A3taxstdlife+$E508),((Input!$G$145+Input!$G$111)*$G$7)-SUM($G508:AQ508),((Input!$G$145+Input!$G$111)*$G$7)/A3taxstdlife))</f>
        <v>0</v>
      </c>
      <c r="AS508" s="164">
        <f>IF(A3taxstdlife="n/a","n/a",IF(AS$3&gt;(A3taxstdlife+$E508),((Input!$G$145+Input!$G$111)*$G$7)-SUM($G508:AR508),((Input!$G$145+Input!$G$111)*$G$7)/A3taxstdlife))</f>
        <v>0</v>
      </c>
      <c r="AT508" s="164">
        <f>IF(A3taxstdlife="n/a","n/a",IF(AT$3&gt;(A3taxstdlife+$E508),((Input!$G$145+Input!$G$111)*$G$7)-SUM($G508:AS508),((Input!$G$145+Input!$G$111)*$G$7)/A3taxstdlife))</f>
        <v>0</v>
      </c>
      <c r="AU508" s="164">
        <f>IF(A3taxstdlife="n/a","n/a",IF(AU$3&gt;(A3taxstdlife+$E508),((Input!$G$145+Input!$G$111)*$G$7)-SUM($G508:AT508),((Input!$G$145+Input!$G$111)*$G$7)/A3taxstdlife))</f>
        <v>0</v>
      </c>
      <c r="AV508" s="164">
        <f>IF(A3taxstdlife="n/a","n/a",IF(AV$3&gt;(A3taxstdlife+$E508),((Input!$G$145+Input!$G$111)*$G$7)-SUM($G508:AU508),((Input!$G$145+Input!$G$111)*$G$7)/A3taxstdlife))</f>
        <v>0</v>
      </c>
      <c r="AW508" s="164">
        <f>IF(A3taxstdlife="n/a","n/a",IF(AW$3&gt;(A3taxstdlife+$E508),((Input!$G$145+Input!$G$111)*$G$7)-SUM($G508:AV508),((Input!$G$145+Input!$G$111)*$G$7)/A3taxstdlife))</f>
        <v>0</v>
      </c>
      <c r="AX508" s="164">
        <f>IF(A3taxstdlife="n/a","n/a",IF(AX$3&gt;(A3taxstdlife+$E508),((Input!$G$145+Input!$G$111)*$G$7)-SUM($G508:AW508),((Input!$G$145+Input!$G$111)*$G$7)/A3taxstdlife))</f>
        <v>0</v>
      </c>
      <c r="AY508" s="164">
        <f>IF(A3taxstdlife="n/a","n/a",IF(AY$3&gt;(A3taxstdlife+$E508),((Input!$G$145+Input!$G$111)*$G$7)-SUM($G508:AX508),((Input!$G$145+Input!$G$111)*$G$7)/A3taxstdlife))</f>
        <v>0</v>
      </c>
      <c r="AZ508" s="164">
        <f>IF(A3taxstdlife="n/a","n/a",IF(AZ$3&gt;(A3taxstdlife+$E508),((Input!$G$145+Input!$G$111)*$G$7)-SUM($G508:AY508),((Input!$G$145+Input!$G$111)*$G$7)/A3taxstdlife))</f>
        <v>0</v>
      </c>
      <c r="BA508" s="164">
        <f>IF(A3taxstdlife="n/a","n/a",IF(BA$3&gt;(A3taxstdlife+$E508),((Input!$G$145+Input!$G$111)*$G$7)-SUM($G508:AZ508),((Input!$G$145+Input!$G$111)*$G$7)/A3taxstdlife))</f>
        <v>0</v>
      </c>
      <c r="BB508" s="164">
        <f>IF(A3taxstdlife="n/a","n/a",IF(BB$3&gt;(A3taxstdlife+$E508),((Input!$G$145+Input!$G$111)*$G$7)-SUM($G508:BA508),((Input!$G$145+Input!$G$111)*$G$7)/A3taxstdlife))</f>
        <v>0</v>
      </c>
      <c r="BC508" s="164">
        <f>IF(A3taxstdlife="n/a","n/a",IF(BC$3&gt;(A3taxstdlife+$E508),((Input!$G$145+Input!$G$111)*$G$7)-SUM($G508:BB508),((Input!$G$145+Input!$G$111)*$G$7)/A3taxstdlife))</f>
        <v>0</v>
      </c>
      <c r="BD508" s="164">
        <f>IF(A3taxstdlife="n/a","n/a",IF(BD$3&gt;(A3taxstdlife+$E508),((Input!$G$145+Input!$G$111)*$G$7)-SUM($G508:BC508),((Input!$G$145+Input!$G$111)*$G$7)/A3taxstdlife))</f>
        <v>0</v>
      </c>
      <c r="BE508" s="164">
        <f>IF(A3taxstdlife="n/a","n/a",IF(BE$3&gt;(A3taxstdlife+$E508),((Input!$G$145+Input!$G$111)*$G$7)-SUM($G508:BD508),((Input!$G$145+Input!$G$111)*$G$7)/A3taxstdlife))</f>
        <v>0</v>
      </c>
      <c r="BF508" s="164">
        <f>IF(A3taxstdlife="n/a","n/a",IF(BF$3&gt;(A3taxstdlife+$E508),((Input!$G$145+Input!$G$111)*$G$7)-SUM($G508:BE508),((Input!$G$145+Input!$G$111)*$G$7)/A3taxstdlife))</f>
        <v>0</v>
      </c>
      <c r="BG508" s="164">
        <f>IF(A3taxstdlife="n/a","n/a",IF(BG$3&gt;(A3taxstdlife+$E508),((Input!$G$145+Input!$G$111)*$G$7)-SUM($G508:BF508),((Input!$G$145+Input!$G$111)*$G$7)/A3taxstdlife))</f>
        <v>0</v>
      </c>
      <c r="BH508" s="164">
        <f>IF(A3taxstdlife="n/a","n/a",IF(BH$3&gt;(A3taxstdlife+$E508),((Input!$G$145+Input!$G$111)*$G$7)-SUM($G508:BG508),((Input!$G$145+Input!$G$111)*$G$7)/A3taxstdlife))</f>
        <v>0</v>
      </c>
      <c r="BI508" s="164">
        <f>IF(A3taxstdlife="n/a","n/a",IF(BI$3&gt;(A3taxstdlife+$E508),((Input!$G$145+Input!$G$111)*$G$7)-SUM($G508:BH508),((Input!$G$145+Input!$G$111)*$G$7)/A3taxstdlife))</f>
        <v>0</v>
      </c>
      <c r="BJ508" s="18"/>
      <c r="BK508" s="18"/>
    </row>
    <row r="509" spans="1:63" s="6" customFormat="1" hidden="1" outlineLevel="2">
      <c r="A509" s="18"/>
      <c r="B509" s="18"/>
      <c r="C509" s="36"/>
      <c r="D509" s="479"/>
      <c r="E509" s="283">
        <v>2</v>
      </c>
      <c r="F509" s="38"/>
      <c r="G509" s="306"/>
      <c r="H509" s="307"/>
      <c r="I509" s="164">
        <f>IF(A3taxstdlife="n/a","n/a",IF(I$3&gt;(A3taxstdlife+$E509),((Input!$H$145+Input!$H$111)*$H$7)-SUM($H509:H509),((Input!$H$145+Input!$H$111)*$H$7)/A3taxstdlife))</f>
        <v>0</v>
      </c>
      <c r="J509" s="164">
        <f>IF(A3taxstdlife="n/a","n/a",IF(J$3&gt;(A3taxstdlife+$E509),((Input!$H$145+Input!$H$111)*$H$7)-SUM($H509:I509),((Input!$H$145+Input!$H$111)*$H$7)/A3taxstdlife))</f>
        <v>0</v>
      </c>
      <c r="K509" s="164">
        <f>IF(A3taxstdlife="n/a","n/a",IF(K$3&gt;(A3taxstdlife+$E509),((Input!$H$145+Input!$H$111)*$H$7)-SUM($H509:J509),((Input!$H$145+Input!$H$111)*$H$7)/A3taxstdlife))</f>
        <v>0</v>
      </c>
      <c r="L509" s="164">
        <f>IF(A3taxstdlife="n/a","n/a",IF(L$3&gt;(A3taxstdlife+$E509),((Input!$H$145+Input!$H$111)*$H$7)-SUM($H509:K509),((Input!$H$145+Input!$H$111)*$H$7)/A3taxstdlife))</f>
        <v>0</v>
      </c>
      <c r="M509" s="164">
        <f>IF(A3taxstdlife="n/a","n/a",IF(M$3&gt;(A3taxstdlife+$E509),((Input!$H$145+Input!$H$111)*$H$7)-SUM($H509:L509),((Input!$H$145+Input!$H$111)*$H$7)/A3taxstdlife))</f>
        <v>0</v>
      </c>
      <c r="N509" s="164">
        <f>IF(A3taxstdlife="n/a","n/a",IF(N$3&gt;(A3taxstdlife+$E509),((Input!$H$145+Input!$H$111)*$H$7)-SUM($H509:M509),((Input!$H$145+Input!$H$111)*$H$7)/A3taxstdlife))</f>
        <v>0</v>
      </c>
      <c r="O509" s="164">
        <f>IF(A3taxstdlife="n/a","n/a",IF(O$3&gt;(A3taxstdlife+$E509),((Input!$H$145+Input!$H$111)*$H$7)-SUM($H509:N509),((Input!$H$145+Input!$H$111)*$H$7)/A3taxstdlife))</f>
        <v>0</v>
      </c>
      <c r="P509" s="164">
        <f>IF(A3taxstdlife="n/a","n/a",IF(P$3&gt;(A3taxstdlife+$E509),((Input!$H$145+Input!$H$111)*$H$7)-SUM($H509:O509),((Input!$H$145+Input!$H$111)*$H$7)/A3taxstdlife))</f>
        <v>0</v>
      </c>
      <c r="Q509" s="164">
        <f>IF(A3taxstdlife="n/a","n/a",IF(Q$3&gt;(A3taxstdlife+$E509),((Input!$H$145+Input!$H$111)*$H$7)-SUM($H509:P509),((Input!$H$145+Input!$H$111)*$H$7)/A3taxstdlife))</f>
        <v>0</v>
      </c>
      <c r="R509" s="164">
        <f>IF(A3taxstdlife="n/a","n/a",IF(R$3&gt;(A3taxstdlife+$E509),((Input!$H$145+Input!$H$111)*$H$7)-SUM($H509:Q509),((Input!$H$145+Input!$H$111)*$H$7)/A3taxstdlife))</f>
        <v>0</v>
      </c>
      <c r="S509" s="164">
        <f>IF(A3taxstdlife="n/a","n/a",IF(S$3&gt;(A3taxstdlife+$E509),((Input!$H$145+Input!$H$111)*$H$7)-SUM($H509:R509),((Input!$H$145+Input!$H$111)*$H$7)/A3taxstdlife))</f>
        <v>0</v>
      </c>
      <c r="T509" s="164">
        <f>IF(A3taxstdlife="n/a","n/a",IF(T$3&gt;(A3taxstdlife+$E509),((Input!$H$145+Input!$H$111)*$H$7)-SUM($H509:S509),((Input!$H$145+Input!$H$111)*$H$7)/A3taxstdlife))</f>
        <v>0</v>
      </c>
      <c r="U509" s="164">
        <f>IF(A3taxstdlife="n/a","n/a",IF(U$3&gt;(A3taxstdlife+$E509),((Input!$H$145+Input!$H$111)*$H$7)-SUM($H509:T509),((Input!$H$145+Input!$H$111)*$H$7)/A3taxstdlife))</f>
        <v>0</v>
      </c>
      <c r="V509" s="164">
        <f>IF(A3taxstdlife="n/a","n/a",IF(V$3&gt;(A3taxstdlife+$E509),((Input!$H$145+Input!$H$111)*$H$7)-SUM($H509:U509),((Input!$H$145+Input!$H$111)*$H$7)/A3taxstdlife))</f>
        <v>0</v>
      </c>
      <c r="W509" s="164">
        <f>IF(A3taxstdlife="n/a","n/a",IF(W$3&gt;(A3taxstdlife+$E509),((Input!$H$145+Input!$H$111)*$H$7)-SUM($H509:V509),((Input!$H$145+Input!$H$111)*$H$7)/A3taxstdlife))</f>
        <v>0</v>
      </c>
      <c r="X509" s="164">
        <f>IF(A3taxstdlife="n/a","n/a",IF(X$3&gt;(A3taxstdlife+$E509),((Input!$H$145+Input!$H$111)*$H$7)-SUM($H509:W509),((Input!$H$145+Input!$H$111)*$H$7)/A3taxstdlife))</f>
        <v>0</v>
      </c>
      <c r="Y509" s="164">
        <f>IF(A3taxstdlife="n/a","n/a",IF(Y$3&gt;(A3taxstdlife+$E509),((Input!$H$145+Input!$H$111)*$H$7)-SUM($H509:X509),((Input!$H$145+Input!$H$111)*$H$7)/A3taxstdlife))</f>
        <v>0</v>
      </c>
      <c r="Z509" s="164">
        <f>IF(A3taxstdlife="n/a","n/a",IF(Z$3&gt;(A3taxstdlife+$E509),((Input!$H$145+Input!$H$111)*$H$7)-SUM($H509:Y509),((Input!$H$145+Input!$H$111)*$H$7)/A3taxstdlife))</f>
        <v>0</v>
      </c>
      <c r="AA509" s="164">
        <f>IF(A3taxstdlife="n/a","n/a",IF(AA$3&gt;(A3taxstdlife+$E509),((Input!$H$145+Input!$H$111)*$H$7)-SUM($H509:Z509),((Input!$H$145+Input!$H$111)*$H$7)/A3taxstdlife))</f>
        <v>0</v>
      </c>
      <c r="AB509" s="164">
        <f>IF(A3taxstdlife="n/a","n/a",IF(AB$3&gt;(A3taxstdlife+$E509),((Input!$H$145+Input!$H$111)*$H$7)-SUM($H509:AA509),((Input!$H$145+Input!$H$111)*$H$7)/A3taxstdlife))</f>
        <v>0</v>
      </c>
      <c r="AC509" s="164">
        <f>IF(A3taxstdlife="n/a","n/a",IF(AC$3&gt;(A3taxstdlife+$E509),((Input!$H$145+Input!$H$111)*$H$7)-SUM($H509:AB509),((Input!$H$145+Input!$H$111)*$H$7)/A3taxstdlife))</f>
        <v>0</v>
      </c>
      <c r="AD509" s="164">
        <f>IF(A3taxstdlife="n/a","n/a",IF(AD$3&gt;(A3taxstdlife+$E509),((Input!$H$145+Input!$H$111)*$H$7)-SUM($H509:AC509),((Input!$H$145+Input!$H$111)*$H$7)/A3taxstdlife))</f>
        <v>0</v>
      </c>
      <c r="AE509" s="164">
        <f>IF(A3taxstdlife="n/a","n/a",IF(AE$3&gt;(A3taxstdlife+$E509),((Input!$H$145+Input!$H$111)*$H$7)-SUM($H509:AD509),((Input!$H$145+Input!$H$111)*$H$7)/A3taxstdlife))</f>
        <v>0</v>
      </c>
      <c r="AF509" s="164">
        <f>IF(A3taxstdlife="n/a","n/a",IF(AF$3&gt;(A3taxstdlife+$E509),((Input!$H$145+Input!$H$111)*$H$7)-SUM($H509:AE509),((Input!$H$145+Input!$H$111)*$H$7)/A3taxstdlife))</f>
        <v>0</v>
      </c>
      <c r="AG509" s="164">
        <f>IF(A3taxstdlife="n/a","n/a",IF(AG$3&gt;(A3taxstdlife+$E509),((Input!$H$145+Input!$H$111)*$H$7)-SUM($H509:AF509),((Input!$H$145+Input!$H$111)*$H$7)/A3taxstdlife))</f>
        <v>0</v>
      </c>
      <c r="AH509" s="164">
        <f>IF(A3taxstdlife="n/a","n/a",IF(AH$3&gt;(A3taxstdlife+$E509),((Input!$H$145+Input!$H$111)*$H$7)-SUM($H509:AG509),((Input!$H$145+Input!$H$111)*$H$7)/A3taxstdlife))</f>
        <v>0</v>
      </c>
      <c r="AI509" s="164">
        <f>IF(A3taxstdlife="n/a","n/a",IF(AI$3&gt;(A3taxstdlife+$E509),((Input!$H$145+Input!$H$111)*$H$7)-SUM($H509:AH509),((Input!$H$145+Input!$H$111)*$H$7)/A3taxstdlife))</f>
        <v>0</v>
      </c>
      <c r="AJ509" s="164">
        <f>IF(A3taxstdlife="n/a","n/a",IF(AJ$3&gt;(A3taxstdlife+$E509),((Input!$H$145+Input!$H$111)*$H$7)-SUM($H509:AI509),((Input!$H$145+Input!$H$111)*$H$7)/A3taxstdlife))</f>
        <v>0</v>
      </c>
      <c r="AK509" s="164">
        <f>IF(A3taxstdlife="n/a","n/a",IF(AK$3&gt;(A3taxstdlife+$E509),((Input!$H$145+Input!$H$111)*$H$7)-SUM($H509:AJ509),((Input!$H$145+Input!$H$111)*$H$7)/A3taxstdlife))</f>
        <v>0</v>
      </c>
      <c r="AL509" s="164">
        <f>IF(A3taxstdlife="n/a","n/a",IF(AL$3&gt;(A3taxstdlife+$E509),((Input!$H$145+Input!$H$111)*$H$7)-SUM($H509:AK509),((Input!$H$145+Input!$H$111)*$H$7)/A3taxstdlife))</f>
        <v>0</v>
      </c>
      <c r="AM509" s="164">
        <f>IF(A3taxstdlife="n/a","n/a",IF(AM$3&gt;(A3taxstdlife+$E509),((Input!$H$145+Input!$H$111)*$H$7)-SUM($H509:AL509),((Input!$H$145+Input!$H$111)*$H$7)/A3taxstdlife))</f>
        <v>0</v>
      </c>
      <c r="AN509" s="164">
        <f>IF(A3taxstdlife="n/a","n/a",IF(AN$3&gt;(A3taxstdlife+$E509),((Input!$H$145+Input!$H$111)*$H$7)-SUM($H509:AM509),((Input!$H$145+Input!$H$111)*$H$7)/A3taxstdlife))</f>
        <v>0</v>
      </c>
      <c r="AO509" s="164">
        <f>IF(A3taxstdlife="n/a","n/a",IF(AO$3&gt;(A3taxstdlife+$E509),((Input!$H$145+Input!$H$111)*$H$7)-SUM($H509:AN509),((Input!$H$145+Input!$H$111)*$H$7)/A3taxstdlife))</f>
        <v>0</v>
      </c>
      <c r="AP509" s="164">
        <f>IF(A3taxstdlife="n/a","n/a",IF(AP$3&gt;(A3taxstdlife+$E509),((Input!$H$145+Input!$H$111)*$H$7)-SUM($H509:AO509),((Input!$H$145+Input!$H$111)*$H$7)/A3taxstdlife))</f>
        <v>0</v>
      </c>
      <c r="AQ509" s="164">
        <f>IF(A3taxstdlife="n/a","n/a",IF(AQ$3&gt;(A3taxstdlife+$E509),((Input!$H$145+Input!$H$111)*$H$7)-SUM($H509:AP509),((Input!$H$145+Input!$H$111)*$H$7)/A3taxstdlife))</f>
        <v>0</v>
      </c>
      <c r="AR509" s="164">
        <f>IF(A3taxstdlife="n/a","n/a",IF(AR$3&gt;(A3taxstdlife+$E509),((Input!$H$145+Input!$H$111)*$H$7)-SUM($H509:AQ509),((Input!$H$145+Input!$H$111)*$H$7)/A3taxstdlife))</f>
        <v>0</v>
      </c>
      <c r="AS509" s="164">
        <f>IF(A3taxstdlife="n/a","n/a",IF(AS$3&gt;(A3taxstdlife+$E509),((Input!$H$145+Input!$H$111)*$H$7)-SUM($H509:AR509),((Input!$H$145+Input!$H$111)*$H$7)/A3taxstdlife))</f>
        <v>0</v>
      </c>
      <c r="AT509" s="164">
        <f>IF(A3taxstdlife="n/a","n/a",IF(AT$3&gt;(A3taxstdlife+$E509),((Input!$H$145+Input!$H$111)*$H$7)-SUM($H509:AS509),((Input!$H$145+Input!$H$111)*$H$7)/A3taxstdlife))</f>
        <v>0</v>
      </c>
      <c r="AU509" s="164">
        <f>IF(A3taxstdlife="n/a","n/a",IF(AU$3&gt;(A3taxstdlife+$E509),((Input!$H$145+Input!$H$111)*$H$7)-SUM($H509:AT509),((Input!$H$145+Input!$H$111)*$H$7)/A3taxstdlife))</f>
        <v>0</v>
      </c>
      <c r="AV509" s="164">
        <f>IF(A3taxstdlife="n/a","n/a",IF(AV$3&gt;(A3taxstdlife+$E509),((Input!$H$145+Input!$H$111)*$H$7)-SUM($H509:AU509),((Input!$H$145+Input!$H$111)*$H$7)/A3taxstdlife))</f>
        <v>0</v>
      </c>
      <c r="AW509" s="164">
        <f>IF(A3taxstdlife="n/a","n/a",IF(AW$3&gt;(A3taxstdlife+$E509),((Input!$H$145+Input!$H$111)*$H$7)-SUM($H509:AV509),((Input!$H$145+Input!$H$111)*$H$7)/A3taxstdlife))</f>
        <v>0</v>
      </c>
      <c r="AX509" s="164">
        <f>IF(A3taxstdlife="n/a","n/a",IF(AX$3&gt;(A3taxstdlife+$E509),((Input!$H$145+Input!$H$111)*$H$7)-SUM($H509:AW509),((Input!$H$145+Input!$H$111)*$H$7)/A3taxstdlife))</f>
        <v>0</v>
      </c>
      <c r="AY509" s="164">
        <f>IF(A3taxstdlife="n/a","n/a",IF(AY$3&gt;(A3taxstdlife+$E509),((Input!$H$145+Input!$H$111)*$H$7)-SUM($H509:AX509),((Input!$H$145+Input!$H$111)*$H$7)/A3taxstdlife))</f>
        <v>0</v>
      </c>
      <c r="AZ509" s="164">
        <f>IF(A3taxstdlife="n/a","n/a",IF(AZ$3&gt;(A3taxstdlife+$E509),((Input!$H$145+Input!$H$111)*$H$7)-SUM($H509:AY509),((Input!$H$145+Input!$H$111)*$H$7)/A3taxstdlife))</f>
        <v>0</v>
      </c>
      <c r="BA509" s="164">
        <f>IF(A3taxstdlife="n/a","n/a",IF(BA$3&gt;(A3taxstdlife+$E509),((Input!$H$145+Input!$H$111)*$H$7)-SUM($H509:AZ509),((Input!$H$145+Input!$H$111)*$H$7)/A3taxstdlife))</f>
        <v>0</v>
      </c>
      <c r="BB509" s="164">
        <f>IF(A3taxstdlife="n/a","n/a",IF(BB$3&gt;(A3taxstdlife+$E509),((Input!$H$145+Input!$H$111)*$H$7)-SUM($H509:BA509),((Input!$H$145+Input!$H$111)*$H$7)/A3taxstdlife))</f>
        <v>0</v>
      </c>
      <c r="BC509" s="164">
        <f>IF(A3taxstdlife="n/a","n/a",IF(BC$3&gt;(A3taxstdlife+$E509),((Input!$H$145+Input!$H$111)*$H$7)-SUM($H509:BB509),((Input!$H$145+Input!$H$111)*$H$7)/A3taxstdlife))</f>
        <v>0</v>
      </c>
      <c r="BD509" s="164">
        <f>IF(A3taxstdlife="n/a","n/a",IF(BD$3&gt;(A3taxstdlife+$E509),((Input!$H$145+Input!$H$111)*$H$7)-SUM($H509:BC509),((Input!$H$145+Input!$H$111)*$H$7)/A3taxstdlife))</f>
        <v>0</v>
      </c>
      <c r="BE509" s="164">
        <f>IF(A3taxstdlife="n/a","n/a",IF(BE$3&gt;(A3taxstdlife+$E509),((Input!$H$145+Input!$H$111)*$H$7)-SUM($H509:BD509),((Input!$H$145+Input!$H$111)*$H$7)/A3taxstdlife))</f>
        <v>0</v>
      </c>
      <c r="BF509" s="164">
        <f>IF(A3taxstdlife="n/a","n/a",IF(BF$3&gt;(A3taxstdlife+$E509),((Input!$H$145+Input!$H$111)*$H$7)-SUM($H509:BE509),((Input!$H$145+Input!$H$111)*$H$7)/A3taxstdlife))</f>
        <v>0</v>
      </c>
      <c r="BG509" s="164">
        <f>IF(A3taxstdlife="n/a","n/a",IF(BG$3&gt;(A3taxstdlife+$E509),((Input!$H$145+Input!$H$111)*$H$7)-SUM($H509:BF509),((Input!$H$145+Input!$H$111)*$H$7)/A3taxstdlife))</f>
        <v>0</v>
      </c>
      <c r="BH509" s="164">
        <f>IF(A3taxstdlife="n/a","n/a",IF(BH$3&gt;(A3taxstdlife+$E509),((Input!$H$145+Input!$H$111)*$H$7)-SUM($H509:BG509),((Input!$H$145+Input!$H$111)*$H$7)/A3taxstdlife))</f>
        <v>0</v>
      </c>
      <c r="BI509" s="164">
        <f>IF(A3taxstdlife="n/a","n/a",IF(BI$3&gt;(A3taxstdlife+$E509),((Input!$H$145+Input!$H$111)*$H$7)-SUM($H509:BH509),((Input!$H$145+Input!$H$111)*$H$7)/A3taxstdlife))</f>
        <v>0</v>
      </c>
      <c r="BJ509" s="18"/>
      <c r="BK509" s="18"/>
    </row>
    <row r="510" spans="1:63" s="6" customFormat="1" hidden="1" outlineLevel="2">
      <c r="A510" s="18"/>
      <c r="B510" s="18"/>
      <c r="C510" s="36"/>
      <c r="D510" s="479"/>
      <c r="E510" s="283">
        <v>3</v>
      </c>
      <c r="F510" s="38"/>
      <c r="G510" s="306"/>
      <c r="H510" s="308"/>
      <c r="I510" s="307"/>
      <c r="J510" s="164">
        <f>IF(A3taxstdlife="n/a","n/a",IF(J$3&gt;(A3taxstdlife+$E510),((Input!$I$145+Input!$I$111)*$I$7)-SUM($I510:I510),((Input!$I$145+Input!$I$111)*$I$7)/A3taxstdlife))</f>
        <v>0</v>
      </c>
      <c r="K510" s="164">
        <f>IF(A3taxstdlife="n/a","n/a",IF(K$3&gt;(A3taxstdlife+$E510),((Input!$I$145+Input!$I$111)*$I$7)-SUM($I510:J510),((Input!$I$145+Input!$I$111)*$I$7)/A3taxstdlife))</f>
        <v>0</v>
      </c>
      <c r="L510" s="164">
        <f>IF(A3taxstdlife="n/a","n/a",IF(L$3&gt;(A3taxstdlife+$E510),((Input!$I$145+Input!$I$111)*$I$7)-SUM($I510:K510),((Input!$I$145+Input!$I$111)*$I$7)/A3taxstdlife))</f>
        <v>0</v>
      </c>
      <c r="M510" s="164">
        <f>IF(A3taxstdlife="n/a","n/a",IF(M$3&gt;(A3taxstdlife+$E510),((Input!$I$145+Input!$I$111)*$I$7)-SUM($I510:L510),((Input!$I$145+Input!$I$111)*$I$7)/A3taxstdlife))</f>
        <v>0</v>
      </c>
      <c r="N510" s="164">
        <f>IF(A3taxstdlife="n/a","n/a",IF(N$3&gt;(A3taxstdlife+$E510),((Input!$I$145+Input!$I$111)*$I$7)-SUM($I510:M510),((Input!$I$145+Input!$I$111)*$I$7)/A3taxstdlife))</f>
        <v>0</v>
      </c>
      <c r="O510" s="164">
        <f>IF(A3taxstdlife="n/a","n/a",IF(O$3&gt;(A3taxstdlife+$E510),((Input!$I$145+Input!$I$111)*$I$7)-SUM($I510:N510),((Input!$I$145+Input!$I$111)*$I$7)/A3taxstdlife))</f>
        <v>0</v>
      </c>
      <c r="P510" s="164">
        <f>IF(A3taxstdlife="n/a","n/a",IF(P$3&gt;(A3taxstdlife+$E510),((Input!$I$145+Input!$I$111)*$I$7)-SUM($I510:O510),((Input!$I$145+Input!$I$111)*$I$7)/A3taxstdlife))</f>
        <v>0</v>
      </c>
      <c r="Q510" s="164">
        <f>IF(A3taxstdlife="n/a","n/a",IF(Q$3&gt;(A3taxstdlife+$E510),((Input!$I$145+Input!$I$111)*$I$7)-SUM($I510:P510),((Input!$I$145+Input!$I$111)*$I$7)/A3taxstdlife))</f>
        <v>0</v>
      </c>
      <c r="R510" s="164">
        <f>IF(A3taxstdlife="n/a","n/a",IF(R$3&gt;(A3taxstdlife+$E510),((Input!$I$145+Input!$I$111)*$I$7)-SUM($I510:Q510),((Input!$I$145+Input!$I$111)*$I$7)/A3taxstdlife))</f>
        <v>0</v>
      </c>
      <c r="S510" s="164">
        <f>IF(A3taxstdlife="n/a","n/a",IF(S$3&gt;(A3taxstdlife+$E510),((Input!$I$145+Input!$I$111)*$I$7)-SUM($I510:R510),((Input!$I$145+Input!$I$111)*$I$7)/A3taxstdlife))</f>
        <v>0</v>
      </c>
      <c r="T510" s="164">
        <f>IF(A3taxstdlife="n/a","n/a",IF(T$3&gt;(A3taxstdlife+$E510),((Input!$I$145+Input!$I$111)*$I$7)-SUM($I510:S510),((Input!$I$145+Input!$I$111)*$I$7)/A3taxstdlife))</f>
        <v>0</v>
      </c>
      <c r="U510" s="164">
        <f>IF(A3taxstdlife="n/a","n/a",IF(U$3&gt;(A3taxstdlife+$E510),((Input!$I$145+Input!$I$111)*$I$7)-SUM($I510:T510),((Input!$I$145+Input!$I$111)*$I$7)/A3taxstdlife))</f>
        <v>0</v>
      </c>
      <c r="V510" s="164">
        <f>IF(A3taxstdlife="n/a","n/a",IF(V$3&gt;(A3taxstdlife+$E510),((Input!$I$145+Input!$I$111)*$I$7)-SUM($I510:U510),((Input!$I$145+Input!$I$111)*$I$7)/A3taxstdlife))</f>
        <v>0</v>
      </c>
      <c r="W510" s="164">
        <f>IF(A3taxstdlife="n/a","n/a",IF(W$3&gt;(A3taxstdlife+$E510),((Input!$I$145+Input!$I$111)*$I$7)-SUM($I510:V510),((Input!$I$145+Input!$I$111)*$I$7)/A3taxstdlife))</f>
        <v>0</v>
      </c>
      <c r="X510" s="164">
        <f>IF(A3taxstdlife="n/a","n/a",IF(X$3&gt;(A3taxstdlife+$E510),((Input!$I$145+Input!$I$111)*$I$7)-SUM($I510:W510),((Input!$I$145+Input!$I$111)*$I$7)/A3taxstdlife))</f>
        <v>0</v>
      </c>
      <c r="Y510" s="164">
        <f>IF(A3taxstdlife="n/a","n/a",IF(Y$3&gt;(A3taxstdlife+$E510),((Input!$I$145+Input!$I$111)*$I$7)-SUM($I510:X510),((Input!$I$145+Input!$I$111)*$I$7)/A3taxstdlife))</f>
        <v>0</v>
      </c>
      <c r="Z510" s="164">
        <f>IF(A3taxstdlife="n/a","n/a",IF(Z$3&gt;(A3taxstdlife+$E510),((Input!$I$145+Input!$I$111)*$I$7)-SUM($I510:Y510),((Input!$I$145+Input!$I$111)*$I$7)/A3taxstdlife))</f>
        <v>0</v>
      </c>
      <c r="AA510" s="164">
        <f>IF(A3taxstdlife="n/a","n/a",IF(AA$3&gt;(A3taxstdlife+$E510),((Input!$I$145+Input!$I$111)*$I$7)-SUM($I510:Z510),((Input!$I$145+Input!$I$111)*$I$7)/A3taxstdlife))</f>
        <v>0</v>
      </c>
      <c r="AB510" s="164">
        <f>IF(A3taxstdlife="n/a","n/a",IF(AB$3&gt;(A3taxstdlife+$E510),((Input!$I$145+Input!$I$111)*$I$7)-SUM($I510:AA510),((Input!$I$145+Input!$I$111)*$I$7)/A3taxstdlife))</f>
        <v>0</v>
      </c>
      <c r="AC510" s="164">
        <f>IF(A3taxstdlife="n/a","n/a",IF(AC$3&gt;(A3taxstdlife+$E510),((Input!$I$145+Input!$I$111)*$I$7)-SUM($I510:AB510),((Input!$I$145+Input!$I$111)*$I$7)/A3taxstdlife))</f>
        <v>0</v>
      </c>
      <c r="AD510" s="164">
        <f>IF(A3taxstdlife="n/a","n/a",IF(AD$3&gt;(A3taxstdlife+$E510),((Input!$I$145+Input!$I$111)*$I$7)-SUM($I510:AC510),((Input!$I$145+Input!$I$111)*$I$7)/A3taxstdlife))</f>
        <v>0</v>
      </c>
      <c r="AE510" s="164">
        <f>IF(A3taxstdlife="n/a","n/a",IF(AE$3&gt;(A3taxstdlife+$E510),((Input!$I$145+Input!$I$111)*$I$7)-SUM($I510:AD510),((Input!$I$145+Input!$I$111)*$I$7)/A3taxstdlife))</f>
        <v>0</v>
      </c>
      <c r="AF510" s="164">
        <f>IF(A3taxstdlife="n/a","n/a",IF(AF$3&gt;(A3taxstdlife+$E510),((Input!$I$145+Input!$I$111)*$I$7)-SUM($I510:AE510),((Input!$I$145+Input!$I$111)*$I$7)/A3taxstdlife))</f>
        <v>0</v>
      </c>
      <c r="AG510" s="164">
        <f>IF(A3taxstdlife="n/a","n/a",IF(AG$3&gt;(A3taxstdlife+$E510),((Input!$I$145+Input!$I$111)*$I$7)-SUM($I510:AF510),((Input!$I$145+Input!$I$111)*$I$7)/A3taxstdlife))</f>
        <v>0</v>
      </c>
      <c r="AH510" s="164">
        <f>IF(A3taxstdlife="n/a","n/a",IF(AH$3&gt;(A3taxstdlife+$E510),((Input!$I$145+Input!$I$111)*$I$7)-SUM($I510:AG510),((Input!$I$145+Input!$I$111)*$I$7)/A3taxstdlife))</f>
        <v>0</v>
      </c>
      <c r="AI510" s="164">
        <f>IF(A3taxstdlife="n/a","n/a",IF(AI$3&gt;(A3taxstdlife+$E510),((Input!$I$145+Input!$I$111)*$I$7)-SUM($I510:AH510),((Input!$I$145+Input!$I$111)*$I$7)/A3taxstdlife))</f>
        <v>0</v>
      </c>
      <c r="AJ510" s="164">
        <f>IF(A3taxstdlife="n/a","n/a",IF(AJ$3&gt;(A3taxstdlife+$E510),((Input!$I$145+Input!$I$111)*$I$7)-SUM($I510:AI510),((Input!$I$145+Input!$I$111)*$I$7)/A3taxstdlife))</f>
        <v>0</v>
      </c>
      <c r="AK510" s="164">
        <f>IF(A3taxstdlife="n/a","n/a",IF(AK$3&gt;(A3taxstdlife+$E510),((Input!$I$145+Input!$I$111)*$I$7)-SUM($I510:AJ510),((Input!$I$145+Input!$I$111)*$I$7)/A3taxstdlife))</f>
        <v>0</v>
      </c>
      <c r="AL510" s="164">
        <f>IF(A3taxstdlife="n/a","n/a",IF(AL$3&gt;(A3taxstdlife+$E510),((Input!$I$145+Input!$I$111)*$I$7)-SUM($I510:AK510),((Input!$I$145+Input!$I$111)*$I$7)/A3taxstdlife))</f>
        <v>0</v>
      </c>
      <c r="AM510" s="164">
        <f>IF(A3taxstdlife="n/a","n/a",IF(AM$3&gt;(A3taxstdlife+$E510),((Input!$I$145+Input!$I$111)*$I$7)-SUM($I510:AL510),((Input!$I$145+Input!$I$111)*$I$7)/A3taxstdlife))</f>
        <v>0</v>
      </c>
      <c r="AN510" s="164">
        <f>IF(A3taxstdlife="n/a","n/a",IF(AN$3&gt;(A3taxstdlife+$E510),((Input!$I$145+Input!$I$111)*$I$7)-SUM($I510:AM510),((Input!$I$145+Input!$I$111)*$I$7)/A3taxstdlife))</f>
        <v>0</v>
      </c>
      <c r="AO510" s="164">
        <f>IF(A3taxstdlife="n/a","n/a",IF(AO$3&gt;(A3taxstdlife+$E510),((Input!$I$145+Input!$I$111)*$I$7)-SUM($I510:AN510),((Input!$I$145+Input!$I$111)*$I$7)/A3taxstdlife))</f>
        <v>0</v>
      </c>
      <c r="AP510" s="164">
        <f>IF(A3taxstdlife="n/a","n/a",IF(AP$3&gt;(A3taxstdlife+$E510),((Input!$I$145+Input!$I$111)*$I$7)-SUM($I510:AO510),((Input!$I$145+Input!$I$111)*$I$7)/A3taxstdlife))</f>
        <v>0</v>
      </c>
      <c r="AQ510" s="164">
        <f>IF(A3taxstdlife="n/a","n/a",IF(AQ$3&gt;(A3taxstdlife+$E510),((Input!$I$145+Input!$I$111)*$I$7)-SUM($I510:AP510),((Input!$I$145+Input!$I$111)*$I$7)/A3taxstdlife))</f>
        <v>0</v>
      </c>
      <c r="AR510" s="164">
        <f>IF(A3taxstdlife="n/a","n/a",IF(AR$3&gt;(A3taxstdlife+$E510),((Input!$I$145+Input!$I$111)*$I$7)-SUM($I510:AQ510),((Input!$I$145+Input!$I$111)*$I$7)/A3taxstdlife))</f>
        <v>0</v>
      </c>
      <c r="AS510" s="164">
        <f>IF(A3taxstdlife="n/a","n/a",IF(AS$3&gt;(A3taxstdlife+$E510),((Input!$I$145+Input!$I$111)*$I$7)-SUM($I510:AR510),((Input!$I$145+Input!$I$111)*$I$7)/A3taxstdlife))</f>
        <v>0</v>
      </c>
      <c r="AT510" s="164">
        <f>IF(A3taxstdlife="n/a","n/a",IF(AT$3&gt;(A3taxstdlife+$E510),((Input!$I$145+Input!$I$111)*$I$7)-SUM($I510:AS510),((Input!$I$145+Input!$I$111)*$I$7)/A3taxstdlife))</f>
        <v>0</v>
      </c>
      <c r="AU510" s="164">
        <f>IF(A3taxstdlife="n/a","n/a",IF(AU$3&gt;(A3taxstdlife+$E510),((Input!$I$145+Input!$I$111)*$I$7)-SUM($I510:AT510),((Input!$I$145+Input!$I$111)*$I$7)/A3taxstdlife))</f>
        <v>0</v>
      </c>
      <c r="AV510" s="164">
        <f>IF(A3taxstdlife="n/a","n/a",IF(AV$3&gt;(A3taxstdlife+$E510),((Input!$I$145+Input!$I$111)*$I$7)-SUM($I510:AU510),((Input!$I$145+Input!$I$111)*$I$7)/A3taxstdlife))</f>
        <v>0</v>
      </c>
      <c r="AW510" s="164">
        <f>IF(A3taxstdlife="n/a","n/a",IF(AW$3&gt;(A3taxstdlife+$E510),((Input!$I$145+Input!$I$111)*$I$7)-SUM($I510:AV510),((Input!$I$145+Input!$I$111)*$I$7)/A3taxstdlife))</f>
        <v>0</v>
      </c>
      <c r="AX510" s="164">
        <f>IF(A3taxstdlife="n/a","n/a",IF(AX$3&gt;(A3taxstdlife+$E510),((Input!$I$145+Input!$I$111)*$I$7)-SUM($I510:AW510),((Input!$I$145+Input!$I$111)*$I$7)/A3taxstdlife))</f>
        <v>0</v>
      </c>
      <c r="AY510" s="164">
        <f>IF(A3taxstdlife="n/a","n/a",IF(AY$3&gt;(A3taxstdlife+$E510),((Input!$I$145+Input!$I$111)*$I$7)-SUM($I510:AX510),((Input!$I$145+Input!$I$111)*$I$7)/A3taxstdlife))</f>
        <v>0</v>
      </c>
      <c r="AZ510" s="164">
        <f>IF(A3taxstdlife="n/a","n/a",IF(AZ$3&gt;(A3taxstdlife+$E510),((Input!$I$145+Input!$I$111)*$I$7)-SUM($I510:AY510),((Input!$I$145+Input!$I$111)*$I$7)/A3taxstdlife))</f>
        <v>0</v>
      </c>
      <c r="BA510" s="164">
        <f>IF(A3taxstdlife="n/a","n/a",IF(BA$3&gt;(A3taxstdlife+$E510),((Input!$I$145+Input!$I$111)*$I$7)-SUM($I510:AZ510),((Input!$I$145+Input!$I$111)*$I$7)/A3taxstdlife))</f>
        <v>0</v>
      </c>
      <c r="BB510" s="164">
        <f>IF(A3taxstdlife="n/a","n/a",IF(BB$3&gt;(A3taxstdlife+$E510),((Input!$I$145+Input!$I$111)*$I$7)-SUM($I510:BA510),((Input!$I$145+Input!$I$111)*$I$7)/A3taxstdlife))</f>
        <v>0</v>
      </c>
      <c r="BC510" s="164">
        <f>IF(A3taxstdlife="n/a","n/a",IF(BC$3&gt;(A3taxstdlife+$E510),((Input!$I$145+Input!$I$111)*$I$7)-SUM($I510:BB510),((Input!$I$145+Input!$I$111)*$I$7)/A3taxstdlife))</f>
        <v>0</v>
      </c>
      <c r="BD510" s="164">
        <f>IF(A3taxstdlife="n/a","n/a",IF(BD$3&gt;(A3taxstdlife+$E510),((Input!$I$145+Input!$I$111)*$I$7)-SUM($I510:BC510),((Input!$I$145+Input!$I$111)*$I$7)/A3taxstdlife))</f>
        <v>0</v>
      </c>
      <c r="BE510" s="164">
        <f>IF(A3taxstdlife="n/a","n/a",IF(BE$3&gt;(A3taxstdlife+$E510),((Input!$I$145+Input!$I$111)*$I$7)-SUM($I510:BD510),((Input!$I$145+Input!$I$111)*$I$7)/A3taxstdlife))</f>
        <v>0</v>
      </c>
      <c r="BF510" s="164">
        <f>IF(A3taxstdlife="n/a","n/a",IF(BF$3&gt;(A3taxstdlife+$E510),((Input!$I$145+Input!$I$111)*$I$7)-SUM($I510:BE510),((Input!$I$145+Input!$I$111)*$I$7)/A3taxstdlife))</f>
        <v>0</v>
      </c>
      <c r="BG510" s="164">
        <f>IF(A3taxstdlife="n/a","n/a",IF(BG$3&gt;(A3taxstdlife+$E510),((Input!$I$145+Input!$I$111)*$I$7)-SUM($I510:BF510),((Input!$I$145+Input!$I$111)*$I$7)/A3taxstdlife))</f>
        <v>0</v>
      </c>
      <c r="BH510" s="164">
        <f>IF(A3taxstdlife="n/a","n/a",IF(BH$3&gt;(A3taxstdlife+$E510),((Input!$I$145+Input!$I$111)*$I$7)-SUM($I510:BG510),((Input!$I$145+Input!$I$111)*$I$7)/A3taxstdlife))</f>
        <v>0</v>
      </c>
      <c r="BI510" s="164">
        <f>IF(A3taxstdlife="n/a","n/a",IF(BI$3&gt;(A3taxstdlife+$E510),((Input!$I$145+Input!$I$111)*$I$7)-SUM($I510:BH510),((Input!$I$145+Input!$I$111)*$I$7)/A3taxstdlife))</f>
        <v>0</v>
      </c>
      <c r="BJ510" s="18"/>
      <c r="BK510" s="18"/>
    </row>
    <row r="511" spans="1:63" s="6" customFormat="1" hidden="1" outlineLevel="2">
      <c r="A511" s="18"/>
      <c r="B511" s="18"/>
      <c r="C511" s="36"/>
      <c r="D511" s="479"/>
      <c r="E511" s="283">
        <v>4</v>
      </c>
      <c r="F511" s="38"/>
      <c r="G511" s="306"/>
      <c r="H511" s="308"/>
      <c r="I511" s="308"/>
      <c r="J511" s="307"/>
      <c r="K511" s="164">
        <f>IF(A3taxstdlife="n/a","n/a",IF(K$3&gt;(A3taxstdlife+$E511),((Input!$J$145+Input!$J$111)*$J$7)-SUM($J511:J511),((Input!$J$145+Input!$J$111)*$J$7)/A3taxstdlife))</f>
        <v>0</v>
      </c>
      <c r="L511" s="164">
        <f>IF(A3taxstdlife="n/a","n/a",IF(L$3&gt;(A3taxstdlife+$E511),((Input!$J$145+Input!$J$111)*$J$7)-SUM($J511:K511),((Input!$J$145+Input!$J$111)*$J$7)/A3taxstdlife))</f>
        <v>0</v>
      </c>
      <c r="M511" s="164">
        <f>IF(A3taxstdlife="n/a","n/a",IF(M$3&gt;(A3taxstdlife+$E511),((Input!$J$145+Input!$J$111)*$J$7)-SUM($J511:L511),((Input!$J$145+Input!$J$111)*$J$7)/A3taxstdlife))</f>
        <v>0</v>
      </c>
      <c r="N511" s="164">
        <f>IF(A3taxstdlife="n/a","n/a",IF(N$3&gt;(A3taxstdlife+$E511),((Input!$J$145+Input!$J$111)*$J$7)-SUM($J511:M511),((Input!$J$145+Input!$J$111)*$J$7)/A3taxstdlife))</f>
        <v>0</v>
      </c>
      <c r="O511" s="164">
        <f>IF(A3taxstdlife="n/a","n/a",IF(O$3&gt;(A3taxstdlife+$E511),((Input!$J$145+Input!$J$111)*$J$7)-SUM($J511:N511),((Input!$J$145+Input!$J$111)*$J$7)/A3taxstdlife))</f>
        <v>0</v>
      </c>
      <c r="P511" s="164">
        <f>IF(A3taxstdlife="n/a","n/a",IF(P$3&gt;(A3taxstdlife+$E511),((Input!$J$145+Input!$J$111)*$J$7)-SUM($J511:O511),((Input!$J$145+Input!$J$111)*$J$7)/A3taxstdlife))</f>
        <v>0</v>
      </c>
      <c r="Q511" s="164">
        <f>IF(A3taxstdlife="n/a","n/a",IF(Q$3&gt;(A3taxstdlife+$E511),((Input!$J$145+Input!$J$111)*$J$7)-SUM($J511:P511),((Input!$J$145+Input!$J$111)*$J$7)/A3taxstdlife))</f>
        <v>0</v>
      </c>
      <c r="R511" s="164">
        <f>IF(A3taxstdlife="n/a","n/a",IF(R$3&gt;(A3taxstdlife+$E511),((Input!$J$145+Input!$J$111)*$J$7)-SUM($J511:Q511),((Input!$J$145+Input!$J$111)*$J$7)/A3taxstdlife))</f>
        <v>0</v>
      </c>
      <c r="S511" s="164">
        <f>IF(A3taxstdlife="n/a","n/a",IF(S$3&gt;(A3taxstdlife+$E511),((Input!$J$145+Input!$J$111)*$J$7)-SUM($J511:R511),((Input!$J$145+Input!$J$111)*$J$7)/A3taxstdlife))</f>
        <v>0</v>
      </c>
      <c r="T511" s="164">
        <f>IF(A3taxstdlife="n/a","n/a",IF(T$3&gt;(A3taxstdlife+$E511),((Input!$J$145+Input!$J$111)*$J$7)-SUM($J511:S511),((Input!$J$145+Input!$J$111)*$J$7)/A3taxstdlife))</f>
        <v>0</v>
      </c>
      <c r="U511" s="164">
        <f>IF(A3taxstdlife="n/a","n/a",IF(U$3&gt;(A3taxstdlife+$E511),((Input!$J$145+Input!$J$111)*$J$7)-SUM($J511:T511),((Input!$J$145+Input!$J$111)*$J$7)/A3taxstdlife))</f>
        <v>0</v>
      </c>
      <c r="V511" s="164">
        <f>IF(A3taxstdlife="n/a","n/a",IF(V$3&gt;(A3taxstdlife+$E511),((Input!$J$145+Input!$J$111)*$J$7)-SUM($J511:U511),((Input!$J$145+Input!$J$111)*$J$7)/A3taxstdlife))</f>
        <v>0</v>
      </c>
      <c r="W511" s="164">
        <f>IF(A3taxstdlife="n/a","n/a",IF(W$3&gt;(A3taxstdlife+$E511),((Input!$J$145+Input!$J$111)*$J$7)-SUM($J511:V511),((Input!$J$145+Input!$J$111)*$J$7)/A3taxstdlife))</f>
        <v>0</v>
      </c>
      <c r="X511" s="164">
        <f>IF(A3taxstdlife="n/a","n/a",IF(X$3&gt;(A3taxstdlife+$E511),((Input!$J$145+Input!$J$111)*$J$7)-SUM($J511:W511),((Input!$J$145+Input!$J$111)*$J$7)/A3taxstdlife))</f>
        <v>0</v>
      </c>
      <c r="Y511" s="164">
        <f>IF(A3taxstdlife="n/a","n/a",IF(Y$3&gt;(A3taxstdlife+$E511),((Input!$J$145+Input!$J$111)*$J$7)-SUM($J511:X511),((Input!$J$145+Input!$J$111)*$J$7)/A3taxstdlife))</f>
        <v>0</v>
      </c>
      <c r="Z511" s="164">
        <f>IF(A3taxstdlife="n/a","n/a",IF(Z$3&gt;(A3taxstdlife+$E511),((Input!$J$145+Input!$J$111)*$J$7)-SUM($J511:Y511),((Input!$J$145+Input!$J$111)*$J$7)/A3taxstdlife))</f>
        <v>0</v>
      </c>
      <c r="AA511" s="164">
        <f>IF(A3taxstdlife="n/a","n/a",IF(AA$3&gt;(A3taxstdlife+$E511),((Input!$J$145+Input!$J$111)*$J$7)-SUM($J511:Z511),((Input!$J$145+Input!$J$111)*$J$7)/A3taxstdlife))</f>
        <v>0</v>
      </c>
      <c r="AB511" s="164">
        <f>IF(A3taxstdlife="n/a","n/a",IF(AB$3&gt;(A3taxstdlife+$E511),((Input!$J$145+Input!$J$111)*$J$7)-SUM($J511:AA511),((Input!$J$145+Input!$J$111)*$J$7)/A3taxstdlife))</f>
        <v>0</v>
      </c>
      <c r="AC511" s="164">
        <f>IF(A3taxstdlife="n/a","n/a",IF(AC$3&gt;(A3taxstdlife+$E511),((Input!$J$145+Input!$J$111)*$J$7)-SUM($J511:AB511),((Input!$J$145+Input!$J$111)*$J$7)/A3taxstdlife))</f>
        <v>0</v>
      </c>
      <c r="AD511" s="164">
        <f>IF(A3taxstdlife="n/a","n/a",IF(AD$3&gt;(A3taxstdlife+$E511),((Input!$J$145+Input!$J$111)*$J$7)-SUM($J511:AC511),((Input!$J$145+Input!$J$111)*$J$7)/A3taxstdlife))</f>
        <v>0</v>
      </c>
      <c r="AE511" s="164">
        <f>IF(A3taxstdlife="n/a","n/a",IF(AE$3&gt;(A3taxstdlife+$E511),((Input!$J$145+Input!$J$111)*$J$7)-SUM($J511:AD511),((Input!$J$145+Input!$J$111)*$J$7)/A3taxstdlife))</f>
        <v>0</v>
      </c>
      <c r="AF511" s="164">
        <f>IF(A3taxstdlife="n/a","n/a",IF(AF$3&gt;(A3taxstdlife+$E511),((Input!$J$145+Input!$J$111)*$J$7)-SUM($J511:AE511),((Input!$J$145+Input!$J$111)*$J$7)/A3taxstdlife))</f>
        <v>0</v>
      </c>
      <c r="AG511" s="164">
        <f>IF(A3taxstdlife="n/a","n/a",IF(AG$3&gt;(A3taxstdlife+$E511),((Input!$J$145+Input!$J$111)*$J$7)-SUM($J511:AF511),((Input!$J$145+Input!$J$111)*$J$7)/A3taxstdlife))</f>
        <v>0</v>
      </c>
      <c r="AH511" s="164">
        <f>IF(A3taxstdlife="n/a","n/a",IF(AH$3&gt;(A3taxstdlife+$E511),((Input!$J$145+Input!$J$111)*$J$7)-SUM($J511:AG511),((Input!$J$145+Input!$J$111)*$J$7)/A3taxstdlife))</f>
        <v>0</v>
      </c>
      <c r="AI511" s="164">
        <f>IF(A3taxstdlife="n/a","n/a",IF(AI$3&gt;(A3taxstdlife+$E511),((Input!$J$145+Input!$J$111)*$J$7)-SUM($J511:AH511),((Input!$J$145+Input!$J$111)*$J$7)/A3taxstdlife))</f>
        <v>0</v>
      </c>
      <c r="AJ511" s="164">
        <f>IF(A3taxstdlife="n/a","n/a",IF(AJ$3&gt;(A3taxstdlife+$E511),((Input!$J$145+Input!$J$111)*$J$7)-SUM($J511:AI511),((Input!$J$145+Input!$J$111)*$J$7)/A3taxstdlife))</f>
        <v>0</v>
      </c>
      <c r="AK511" s="164">
        <f>IF(A3taxstdlife="n/a","n/a",IF(AK$3&gt;(A3taxstdlife+$E511),((Input!$J$145+Input!$J$111)*$J$7)-SUM($J511:AJ511),((Input!$J$145+Input!$J$111)*$J$7)/A3taxstdlife))</f>
        <v>0</v>
      </c>
      <c r="AL511" s="164">
        <f>IF(A3taxstdlife="n/a","n/a",IF(AL$3&gt;(A3taxstdlife+$E511),((Input!$J$145+Input!$J$111)*$J$7)-SUM($J511:AK511),((Input!$J$145+Input!$J$111)*$J$7)/A3taxstdlife))</f>
        <v>0</v>
      </c>
      <c r="AM511" s="164">
        <f>IF(A3taxstdlife="n/a","n/a",IF(AM$3&gt;(A3taxstdlife+$E511),((Input!$J$145+Input!$J$111)*$J$7)-SUM($J511:AL511),((Input!$J$145+Input!$J$111)*$J$7)/A3taxstdlife))</f>
        <v>0</v>
      </c>
      <c r="AN511" s="164">
        <f>IF(A3taxstdlife="n/a","n/a",IF(AN$3&gt;(A3taxstdlife+$E511),((Input!$J$145+Input!$J$111)*$J$7)-SUM($J511:AM511),((Input!$J$145+Input!$J$111)*$J$7)/A3taxstdlife))</f>
        <v>0</v>
      </c>
      <c r="AO511" s="164">
        <f>IF(A3taxstdlife="n/a","n/a",IF(AO$3&gt;(A3taxstdlife+$E511),((Input!$J$145+Input!$J$111)*$J$7)-SUM($J511:AN511),((Input!$J$145+Input!$J$111)*$J$7)/A3taxstdlife))</f>
        <v>0</v>
      </c>
      <c r="AP511" s="164">
        <f>IF(A3taxstdlife="n/a","n/a",IF(AP$3&gt;(A3taxstdlife+$E511),((Input!$J$145+Input!$J$111)*$J$7)-SUM($J511:AO511),((Input!$J$145+Input!$J$111)*$J$7)/A3taxstdlife))</f>
        <v>0</v>
      </c>
      <c r="AQ511" s="164">
        <f>IF(A3taxstdlife="n/a","n/a",IF(AQ$3&gt;(A3taxstdlife+$E511),((Input!$J$145+Input!$J$111)*$J$7)-SUM($J511:AP511),((Input!$J$145+Input!$J$111)*$J$7)/A3taxstdlife))</f>
        <v>0</v>
      </c>
      <c r="AR511" s="164">
        <f>IF(A3taxstdlife="n/a","n/a",IF(AR$3&gt;(A3taxstdlife+$E511),((Input!$J$145+Input!$J$111)*$J$7)-SUM($J511:AQ511),((Input!$J$145+Input!$J$111)*$J$7)/A3taxstdlife))</f>
        <v>0</v>
      </c>
      <c r="AS511" s="164">
        <f>IF(A3taxstdlife="n/a","n/a",IF(AS$3&gt;(A3taxstdlife+$E511),((Input!$J$145+Input!$J$111)*$J$7)-SUM($J511:AR511),((Input!$J$145+Input!$J$111)*$J$7)/A3taxstdlife))</f>
        <v>0</v>
      </c>
      <c r="AT511" s="164">
        <f>IF(A3taxstdlife="n/a","n/a",IF(AT$3&gt;(A3taxstdlife+$E511),((Input!$J$145+Input!$J$111)*$J$7)-SUM($J511:AS511),((Input!$J$145+Input!$J$111)*$J$7)/A3taxstdlife))</f>
        <v>0</v>
      </c>
      <c r="AU511" s="164">
        <f>IF(A3taxstdlife="n/a","n/a",IF(AU$3&gt;(A3taxstdlife+$E511),((Input!$J$145+Input!$J$111)*$J$7)-SUM($J511:AT511),((Input!$J$145+Input!$J$111)*$J$7)/A3taxstdlife))</f>
        <v>0</v>
      </c>
      <c r="AV511" s="164">
        <f>IF(A3taxstdlife="n/a","n/a",IF(AV$3&gt;(A3taxstdlife+$E511),((Input!$J$145+Input!$J$111)*$J$7)-SUM($J511:AU511),((Input!$J$145+Input!$J$111)*$J$7)/A3taxstdlife))</f>
        <v>0</v>
      </c>
      <c r="AW511" s="164">
        <f>IF(A3taxstdlife="n/a","n/a",IF(AW$3&gt;(A3taxstdlife+$E511),((Input!$J$145+Input!$J$111)*$J$7)-SUM($J511:AV511),((Input!$J$145+Input!$J$111)*$J$7)/A3taxstdlife))</f>
        <v>0</v>
      </c>
      <c r="AX511" s="164">
        <f>IF(A3taxstdlife="n/a","n/a",IF(AX$3&gt;(A3taxstdlife+$E511),((Input!$J$145+Input!$J$111)*$J$7)-SUM($J511:AW511),((Input!$J$145+Input!$J$111)*$J$7)/A3taxstdlife))</f>
        <v>0</v>
      </c>
      <c r="AY511" s="164">
        <f>IF(A3taxstdlife="n/a","n/a",IF(AY$3&gt;(A3taxstdlife+$E511),((Input!$J$145+Input!$J$111)*$J$7)-SUM($J511:AX511),((Input!$J$145+Input!$J$111)*$J$7)/A3taxstdlife))</f>
        <v>0</v>
      </c>
      <c r="AZ511" s="164">
        <f>IF(A3taxstdlife="n/a","n/a",IF(AZ$3&gt;(A3taxstdlife+$E511),((Input!$J$145+Input!$J$111)*$J$7)-SUM($J511:AY511),((Input!$J$145+Input!$J$111)*$J$7)/A3taxstdlife))</f>
        <v>0</v>
      </c>
      <c r="BA511" s="164">
        <f>IF(A3taxstdlife="n/a","n/a",IF(BA$3&gt;(A3taxstdlife+$E511),((Input!$J$145+Input!$J$111)*$J$7)-SUM($J511:AZ511),((Input!$J$145+Input!$J$111)*$J$7)/A3taxstdlife))</f>
        <v>0</v>
      </c>
      <c r="BB511" s="164">
        <f>IF(A3taxstdlife="n/a","n/a",IF(BB$3&gt;(A3taxstdlife+$E511),((Input!$J$145+Input!$J$111)*$J$7)-SUM($J511:BA511),((Input!$J$145+Input!$J$111)*$J$7)/A3taxstdlife))</f>
        <v>0</v>
      </c>
      <c r="BC511" s="164">
        <f>IF(A3taxstdlife="n/a","n/a",IF(BC$3&gt;(A3taxstdlife+$E511),((Input!$J$145+Input!$J$111)*$J$7)-SUM($J511:BB511),((Input!$J$145+Input!$J$111)*$J$7)/A3taxstdlife))</f>
        <v>0</v>
      </c>
      <c r="BD511" s="164">
        <f>IF(A3taxstdlife="n/a","n/a",IF(BD$3&gt;(A3taxstdlife+$E511),((Input!$J$145+Input!$J$111)*$J$7)-SUM($J511:BC511),((Input!$J$145+Input!$J$111)*$J$7)/A3taxstdlife))</f>
        <v>0</v>
      </c>
      <c r="BE511" s="164">
        <f>IF(A3taxstdlife="n/a","n/a",IF(BE$3&gt;(A3taxstdlife+$E511),((Input!$J$145+Input!$J$111)*$J$7)-SUM($J511:BD511),((Input!$J$145+Input!$J$111)*$J$7)/A3taxstdlife))</f>
        <v>0</v>
      </c>
      <c r="BF511" s="164">
        <f>IF(A3taxstdlife="n/a","n/a",IF(BF$3&gt;(A3taxstdlife+$E511),((Input!$J$145+Input!$J$111)*$J$7)-SUM($J511:BE511),((Input!$J$145+Input!$J$111)*$J$7)/A3taxstdlife))</f>
        <v>0</v>
      </c>
      <c r="BG511" s="164">
        <f>IF(A3taxstdlife="n/a","n/a",IF(BG$3&gt;(A3taxstdlife+$E511),((Input!$J$145+Input!$J$111)*$J$7)-SUM($J511:BF511),((Input!$J$145+Input!$J$111)*$J$7)/A3taxstdlife))</f>
        <v>0</v>
      </c>
      <c r="BH511" s="164">
        <f>IF(A3taxstdlife="n/a","n/a",IF(BH$3&gt;(A3taxstdlife+$E511),((Input!$J$145+Input!$J$111)*$J$7)-SUM($J511:BG511),((Input!$J$145+Input!$J$111)*$J$7)/A3taxstdlife))</f>
        <v>0</v>
      </c>
      <c r="BI511" s="164">
        <f>IF(A3taxstdlife="n/a","n/a",IF(BI$3&gt;(A3taxstdlife+$E511),((Input!$J$145+Input!$J$111)*$J$7)-SUM($J511:BH511),((Input!$J$145+Input!$J$111)*$J$7)/A3taxstdlife))</f>
        <v>0</v>
      </c>
      <c r="BJ511" s="18"/>
      <c r="BK511" s="18"/>
    </row>
    <row r="512" spans="1:63" s="6" customFormat="1" hidden="1" outlineLevel="2">
      <c r="A512" s="18"/>
      <c r="B512" s="18"/>
      <c r="C512" s="36"/>
      <c r="D512" s="479"/>
      <c r="E512" s="283">
        <v>5</v>
      </c>
      <c r="F512" s="38"/>
      <c r="G512" s="306"/>
      <c r="H512" s="308"/>
      <c r="I512" s="308"/>
      <c r="J512" s="308"/>
      <c r="K512" s="307"/>
      <c r="L512" s="164">
        <f>IF(A3taxstdlife="n/a","n/a",IF(L$3&gt;(A3taxstdlife+$E512),((Input!$K$145+Input!$K$111)*$K$7)-SUM($K512:K512),((Input!$K$145+Input!$K$111)*$K$7)/A3taxstdlife))</f>
        <v>0</v>
      </c>
      <c r="M512" s="164">
        <f>IF(A3taxstdlife="n/a","n/a",IF(M$3&gt;(A3taxstdlife+$E512),((Input!$K$145+Input!$K$111)*$K$7)-SUM($K512:L512),((Input!$K$145+Input!$K$111)*$K$7)/A3taxstdlife))</f>
        <v>0</v>
      </c>
      <c r="N512" s="164">
        <f>IF(A3taxstdlife="n/a","n/a",IF(N$3&gt;(A3taxstdlife+$E512),((Input!$K$145+Input!$K$111)*$K$7)-SUM($K512:M512),((Input!$K$145+Input!$K$111)*$K$7)/A3taxstdlife))</f>
        <v>0</v>
      </c>
      <c r="O512" s="164">
        <f>IF(A3taxstdlife="n/a","n/a",IF(O$3&gt;(A3taxstdlife+$E512),((Input!$K$145+Input!$K$111)*$K$7)-SUM($K512:N512),((Input!$K$145+Input!$K$111)*$K$7)/A3taxstdlife))</f>
        <v>0</v>
      </c>
      <c r="P512" s="164">
        <f>IF(A3taxstdlife="n/a","n/a",IF(P$3&gt;(A3taxstdlife+$E512),((Input!$K$145+Input!$K$111)*$K$7)-SUM($K512:O512),((Input!$K$145+Input!$K$111)*$K$7)/A3taxstdlife))</f>
        <v>0</v>
      </c>
      <c r="Q512" s="164">
        <f>IF(A3taxstdlife="n/a","n/a",IF(Q$3&gt;(A3taxstdlife+$E512),((Input!$K$145+Input!$K$111)*$K$7)-SUM($K512:P512),((Input!$K$145+Input!$K$111)*$K$7)/A3taxstdlife))</f>
        <v>0</v>
      </c>
      <c r="R512" s="164">
        <f>IF(A3taxstdlife="n/a","n/a",IF(R$3&gt;(A3taxstdlife+$E512),((Input!$K$145+Input!$K$111)*$K$7)-SUM($K512:Q512),((Input!$K$145+Input!$K$111)*$K$7)/A3taxstdlife))</f>
        <v>0</v>
      </c>
      <c r="S512" s="164">
        <f>IF(A3taxstdlife="n/a","n/a",IF(S$3&gt;(A3taxstdlife+$E512),((Input!$K$145+Input!$K$111)*$K$7)-SUM($K512:R512),((Input!$K$145+Input!$K$111)*$K$7)/A3taxstdlife))</f>
        <v>0</v>
      </c>
      <c r="T512" s="164">
        <f>IF(A3taxstdlife="n/a","n/a",IF(T$3&gt;(A3taxstdlife+$E512),((Input!$K$145+Input!$K$111)*$K$7)-SUM($K512:S512),((Input!$K$145+Input!$K$111)*$K$7)/A3taxstdlife))</f>
        <v>0</v>
      </c>
      <c r="U512" s="164">
        <f>IF(A3taxstdlife="n/a","n/a",IF(U$3&gt;(A3taxstdlife+$E512),((Input!$K$145+Input!$K$111)*$K$7)-SUM($K512:T512),((Input!$K$145+Input!$K$111)*$K$7)/A3taxstdlife))</f>
        <v>0</v>
      </c>
      <c r="V512" s="164">
        <f>IF(A3taxstdlife="n/a","n/a",IF(V$3&gt;(A3taxstdlife+$E512),((Input!$K$145+Input!$K$111)*$K$7)-SUM($K512:U512),((Input!$K$145+Input!$K$111)*$K$7)/A3taxstdlife))</f>
        <v>0</v>
      </c>
      <c r="W512" s="164">
        <f>IF(A3taxstdlife="n/a","n/a",IF(W$3&gt;(A3taxstdlife+$E512),((Input!$K$145+Input!$K$111)*$K$7)-SUM($K512:V512),((Input!$K$145+Input!$K$111)*$K$7)/A3taxstdlife))</f>
        <v>0</v>
      </c>
      <c r="X512" s="164">
        <f>IF(A3taxstdlife="n/a","n/a",IF(X$3&gt;(A3taxstdlife+$E512),((Input!$K$145+Input!$K$111)*$K$7)-SUM($K512:W512),((Input!$K$145+Input!$K$111)*$K$7)/A3taxstdlife))</f>
        <v>0</v>
      </c>
      <c r="Y512" s="164">
        <f>IF(A3taxstdlife="n/a","n/a",IF(Y$3&gt;(A3taxstdlife+$E512),((Input!$K$145+Input!$K$111)*$K$7)-SUM($K512:X512),((Input!$K$145+Input!$K$111)*$K$7)/A3taxstdlife))</f>
        <v>0</v>
      </c>
      <c r="Z512" s="164">
        <f>IF(A3taxstdlife="n/a","n/a",IF(Z$3&gt;(A3taxstdlife+$E512),((Input!$K$145+Input!$K$111)*$K$7)-SUM($K512:Y512),((Input!$K$145+Input!$K$111)*$K$7)/A3taxstdlife))</f>
        <v>0</v>
      </c>
      <c r="AA512" s="164">
        <f>IF(A3taxstdlife="n/a","n/a",IF(AA$3&gt;(A3taxstdlife+$E512),((Input!$K$145+Input!$K$111)*$K$7)-SUM($K512:Z512),((Input!$K$145+Input!$K$111)*$K$7)/A3taxstdlife))</f>
        <v>0</v>
      </c>
      <c r="AB512" s="164">
        <f>IF(A3taxstdlife="n/a","n/a",IF(AB$3&gt;(A3taxstdlife+$E512),((Input!$K$145+Input!$K$111)*$K$7)-SUM($K512:AA512),((Input!$K$145+Input!$K$111)*$K$7)/A3taxstdlife))</f>
        <v>0</v>
      </c>
      <c r="AC512" s="164">
        <f>IF(A3taxstdlife="n/a","n/a",IF(AC$3&gt;(A3taxstdlife+$E512),((Input!$K$145+Input!$K$111)*$K$7)-SUM($K512:AB512),((Input!$K$145+Input!$K$111)*$K$7)/A3taxstdlife))</f>
        <v>0</v>
      </c>
      <c r="AD512" s="164">
        <f>IF(A3taxstdlife="n/a","n/a",IF(AD$3&gt;(A3taxstdlife+$E512),((Input!$K$145+Input!$K$111)*$K$7)-SUM($K512:AC512),((Input!$K$145+Input!$K$111)*$K$7)/A3taxstdlife))</f>
        <v>0</v>
      </c>
      <c r="AE512" s="164">
        <f>IF(A3taxstdlife="n/a","n/a",IF(AE$3&gt;(A3taxstdlife+$E512),((Input!$K$145+Input!$K$111)*$K$7)-SUM($K512:AD512),((Input!$K$145+Input!$K$111)*$K$7)/A3taxstdlife))</f>
        <v>0</v>
      </c>
      <c r="AF512" s="164">
        <f>IF(A3taxstdlife="n/a","n/a",IF(AF$3&gt;(A3taxstdlife+$E512),((Input!$K$145+Input!$K$111)*$K$7)-SUM($K512:AE512),((Input!$K$145+Input!$K$111)*$K$7)/A3taxstdlife))</f>
        <v>0</v>
      </c>
      <c r="AG512" s="164">
        <f>IF(A3taxstdlife="n/a","n/a",IF(AG$3&gt;(A3taxstdlife+$E512),((Input!$K$145+Input!$K$111)*$K$7)-SUM($K512:AF512),((Input!$K$145+Input!$K$111)*$K$7)/A3taxstdlife))</f>
        <v>0</v>
      </c>
      <c r="AH512" s="164">
        <f>IF(A3taxstdlife="n/a","n/a",IF(AH$3&gt;(A3taxstdlife+$E512),((Input!$K$145+Input!$K$111)*$K$7)-SUM($K512:AG512),((Input!$K$145+Input!$K$111)*$K$7)/A3taxstdlife))</f>
        <v>0</v>
      </c>
      <c r="AI512" s="164">
        <f>IF(A3taxstdlife="n/a","n/a",IF(AI$3&gt;(A3taxstdlife+$E512),((Input!$K$145+Input!$K$111)*$K$7)-SUM($K512:AH512),((Input!$K$145+Input!$K$111)*$K$7)/A3taxstdlife))</f>
        <v>0</v>
      </c>
      <c r="AJ512" s="164">
        <f>IF(A3taxstdlife="n/a","n/a",IF(AJ$3&gt;(A3taxstdlife+$E512),((Input!$K$145+Input!$K$111)*$K$7)-SUM($K512:AI512),((Input!$K$145+Input!$K$111)*$K$7)/A3taxstdlife))</f>
        <v>0</v>
      </c>
      <c r="AK512" s="164">
        <f>IF(A3taxstdlife="n/a","n/a",IF(AK$3&gt;(A3taxstdlife+$E512),((Input!$K$145+Input!$K$111)*$K$7)-SUM($K512:AJ512),((Input!$K$145+Input!$K$111)*$K$7)/A3taxstdlife))</f>
        <v>0</v>
      </c>
      <c r="AL512" s="164">
        <f>IF(A3taxstdlife="n/a","n/a",IF(AL$3&gt;(A3taxstdlife+$E512),((Input!$K$145+Input!$K$111)*$K$7)-SUM($K512:AK512),((Input!$K$145+Input!$K$111)*$K$7)/A3taxstdlife))</f>
        <v>0</v>
      </c>
      <c r="AM512" s="164">
        <f>IF(A3taxstdlife="n/a","n/a",IF(AM$3&gt;(A3taxstdlife+$E512),((Input!$K$145+Input!$K$111)*$K$7)-SUM($K512:AL512),((Input!$K$145+Input!$K$111)*$K$7)/A3taxstdlife))</f>
        <v>0</v>
      </c>
      <c r="AN512" s="164">
        <f>IF(A3taxstdlife="n/a","n/a",IF(AN$3&gt;(A3taxstdlife+$E512),((Input!$K$145+Input!$K$111)*$K$7)-SUM($K512:AM512),((Input!$K$145+Input!$K$111)*$K$7)/A3taxstdlife))</f>
        <v>0</v>
      </c>
      <c r="AO512" s="164">
        <f>IF(A3taxstdlife="n/a","n/a",IF(AO$3&gt;(A3taxstdlife+$E512),((Input!$K$145+Input!$K$111)*$K$7)-SUM($K512:AN512),((Input!$K$145+Input!$K$111)*$K$7)/A3taxstdlife))</f>
        <v>0</v>
      </c>
      <c r="AP512" s="164">
        <f>IF(A3taxstdlife="n/a","n/a",IF(AP$3&gt;(A3taxstdlife+$E512),((Input!$K$145+Input!$K$111)*$K$7)-SUM($K512:AO512),((Input!$K$145+Input!$K$111)*$K$7)/A3taxstdlife))</f>
        <v>0</v>
      </c>
      <c r="AQ512" s="164">
        <f>IF(A3taxstdlife="n/a","n/a",IF(AQ$3&gt;(A3taxstdlife+$E512),((Input!$K$145+Input!$K$111)*$K$7)-SUM($K512:AP512),((Input!$K$145+Input!$K$111)*$K$7)/A3taxstdlife))</f>
        <v>0</v>
      </c>
      <c r="AR512" s="164">
        <f>IF(A3taxstdlife="n/a","n/a",IF(AR$3&gt;(A3taxstdlife+$E512),((Input!$K$145+Input!$K$111)*$K$7)-SUM($K512:AQ512),((Input!$K$145+Input!$K$111)*$K$7)/A3taxstdlife))</f>
        <v>0</v>
      </c>
      <c r="AS512" s="164">
        <f>IF(A3taxstdlife="n/a","n/a",IF(AS$3&gt;(A3taxstdlife+$E512),((Input!$K$145+Input!$K$111)*$K$7)-SUM($K512:AR512),((Input!$K$145+Input!$K$111)*$K$7)/A3taxstdlife))</f>
        <v>0</v>
      </c>
      <c r="AT512" s="164">
        <f>IF(A3taxstdlife="n/a","n/a",IF(AT$3&gt;(A3taxstdlife+$E512),((Input!$K$145+Input!$K$111)*$K$7)-SUM($K512:AS512),((Input!$K$145+Input!$K$111)*$K$7)/A3taxstdlife))</f>
        <v>0</v>
      </c>
      <c r="AU512" s="164">
        <f>IF(A3taxstdlife="n/a","n/a",IF(AU$3&gt;(A3taxstdlife+$E512),((Input!$K$145+Input!$K$111)*$K$7)-SUM($K512:AT512),((Input!$K$145+Input!$K$111)*$K$7)/A3taxstdlife))</f>
        <v>0</v>
      </c>
      <c r="AV512" s="164">
        <f>IF(A3taxstdlife="n/a","n/a",IF(AV$3&gt;(A3taxstdlife+$E512),((Input!$K$145+Input!$K$111)*$K$7)-SUM($K512:AU512),((Input!$K$145+Input!$K$111)*$K$7)/A3taxstdlife))</f>
        <v>0</v>
      </c>
      <c r="AW512" s="164">
        <f>IF(A3taxstdlife="n/a","n/a",IF(AW$3&gt;(A3taxstdlife+$E512),((Input!$K$145+Input!$K$111)*$K$7)-SUM($K512:AV512),((Input!$K$145+Input!$K$111)*$K$7)/A3taxstdlife))</f>
        <v>0</v>
      </c>
      <c r="AX512" s="164">
        <f>IF(A3taxstdlife="n/a","n/a",IF(AX$3&gt;(A3taxstdlife+$E512),((Input!$K$145+Input!$K$111)*$K$7)-SUM($K512:AW512),((Input!$K$145+Input!$K$111)*$K$7)/A3taxstdlife))</f>
        <v>0</v>
      </c>
      <c r="AY512" s="164">
        <f>IF(A3taxstdlife="n/a","n/a",IF(AY$3&gt;(A3taxstdlife+$E512),((Input!$K$145+Input!$K$111)*$K$7)-SUM($K512:AX512),((Input!$K$145+Input!$K$111)*$K$7)/A3taxstdlife))</f>
        <v>0</v>
      </c>
      <c r="AZ512" s="164">
        <f>IF(A3taxstdlife="n/a","n/a",IF(AZ$3&gt;(A3taxstdlife+$E512),((Input!$K$145+Input!$K$111)*$K$7)-SUM($K512:AY512),((Input!$K$145+Input!$K$111)*$K$7)/A3taxstdlife))</f>
        <v>0</v>
      </c>
      <c r="BA512" s="164">
        <f>IF(A3taxstdlife="n/a","n/a",IF(BA$3&gt;(A3taxstdlife+$E512),((Input!$K$145+Input!$K$111)*$K$7)-SUM($K512:AZ512),((Input!$K$145+Input!$K$111)*$K$7)/A3taxstdlife))</f>
        <v>0</v>
      </c>
      <c r="BB512" s="164">
        <f>IF(A3taxstdlife="n/a","n/a",IF(BB$3&gt;(A3taxstdlife+$E512),((Input!$K$145+Input!$K$111)*$K$7)-SUM($K512:BA512),((Input!$K$145+Input!$K$111)*$K$7)/A3taxstdlife))</f>
        <v>0</v>
      </c>
      <c r="BC512" s="164">
        <f>IF(A3taxstdlife="n/a","n/a",IF(BC$3&gt;(A3taxstdlife+$E512),((Input!$K$145+Input!$K$111)*$K$7)-SUM($K512:BB512),((Input!$K$145+Input!$K$111)*$K$7)/A3taxstdlife))</f>
        <v>0</v>
      </c>
      <c r="BD512" s="164">
        <f>IF(A3taxstdlife="n/a","n/a",IF(BD$3&gt;(A3taxstdlife+$E512),((Input!$K$145+Input!$K$111)*$K$7)-SUM($K512:BC512),((Input!$K$145+Input!$K$111)*$K$7)/A3taxstdlife))</f>
        <v>0</v>
      </c>
      <c r="BE512" s="164">
        <f>IF(A3taxstdlife="n/a","n/a",IF(BE$3&gt;(A3taxstdlife+$E512),((Input!$K$145+Input!$K$111)*$K$7)-SUM($K512:BD512),((Input!$K$145+Input!$K$111)*$K$7)/A3taxstdlife))</f>
        <v>0</v>
      </c>
      <c r="BF512" s="164">
        <f>IF(A3taxstdlife="n/a","n/a",IF(BF$3&gt;(A3taxstdlife+$E512),((Input!$K$145+Input!$K$111)*$K$7)-SUM($K512:BE512),((Input!$K$145+Input!$K$111)*$K$7)/A3taxstdlife))</f>
        <v>0</v>
      </c>
      <c r="BG512" s="164">
        <f>IF(A3taxstdlife="n/a","n/a",IF(BG$3&gt;(A3taxstdlife+$E512),((Input!$K$145+Input!$K$111)*$K$7)-SUM($K512:BF512),((Input!$K$145+Input!$K$111)*$K$7)/A3taxstdlife))</f>
        <v>0</v>
      </c>
      <c r="BH512" s="164">
        <f>IF(A3taxstdlife="n/a","n/a",IF(BH$3&gt;(A3taxstdlife+$E512),((Input!$K$145+Input!$K$111)*$K$7)-SUM($K512:BG512),((Input!$K$145+Input!$K$111)*$K$7)/A3taxstdlife))</f>
        <v>0</v>
      </c>
      <c r="BI512" s="164">
        <f>IF(A3taxstdlife="n/a","n/a",IF(BI$3&gt;(A3taxstdlife+$E512),((Input!$K$145+Input!$K$111)*$K$7)-SUM($K512:BH512),((Input!$K$145+Input!$K$111)*$K$7)/A3taxstdlife))</f>
        <v>0</v>
      </c>
      <c r="BJ512" s="18"/>
      <c r="BK512" s="18"/>
    </row>
    <row r="513" spans="1:63" s="6" customFormat="1" hidden="1" outlineLevel="2">
      <c r="A513" s="18"/>
      <c r="B513" s="18"/>
      <c r="C513" s="36"/>
      <c r="D513" s="479"/>
      <c r="E513" s="283">
        <v>6</v>
      </c>
      <c r="F513" s="38"/>
      <c r="G513" s="306"/>
      <c r="H513" s="308"/>
      <c r="I513" s="308"/>
      <c r="J513" s="308"/>
      <c r="K513" s="308"/>
      <c r="L513" s="307"/>
      <c r="M513" s="164">
        <f>IF(A3taxstdlife="n/a","n/a",IF(M$3&gt;(A3taxstdlife+$E513),((Input!$L$145+Input!$L$111)*$L$7)-SUM($L513:L513),((Input!$L$145+Input!$L$111)*$L$7)/A3taxstdlife))</f>
        <v>0</v>
      </c>
      <c r="N513" s="164">
        <f>IF(A3taxstdlife="n/a","n/a",IF(N$3&gt;(A3taxstdlife+$E513),((Input!$L$145+Input!$L$111)*$L$7)-SUM($L513:M513),((Input!$L$145+Input!$L$111)*$L$7)/A3taxstdlife))</f>
        <v>0</v>
      </c>
      <c r="O513" s="164">
        <f>IF(A3taxstdlife="n/a","n/a",IF(O$3&gt;(A3taxstdlife+$E513),((Input!$L$145+Input!$L$111)*$L$7)-SUM($L513:N513),((Input!$L$145+Input!$L$111)*$L$7)/A3taxstdlife))</f>
        <v>0</v>
      </c>
      <c r="P513" s="164">
        <f>IF(A3taxstdlife="n/a","n/a",IF(P$3&gt;(A3taxstdlife+$E513),((Input!$L$145+Input!$L$111)*$L$7)-SUM($L513:O513),((Input!$L$145+Input!$L$111)*$L$7)/A3taxstdlife))</f>
        <v>0</v>
      </c>
      <c r="Q513" s="164">
        <f>IF(A3taxstdlife="n/a","n/a",IF(Q$3&gt;(A3taxstdlife+$E513),((Input!$L$145+Input!$L$111)*$L$7)-SUM($L513:P513),((Input!$L$145+Input!$L$111)*$L$7)/A3taxstdlife))</f>
        <v>0</v>
      </c>
      <c r="R513" s="164">
        <f>IF(A3taxstdlife="n/a","n/a",IF(R$3&gt;(A3taxstdlife+$E513),((Input!$L$145+Input!$L$111)*$L$7)-SUM($L513:Q513),((Input!$L$145+Input!$L$111)*$L$7)/A3taxstdlife))</f>
        <v>0</v>
      </c>
      <c r="S513" s="164">
        <f>IF(A3taxstdlife="n/a","n/a",IF(S$3&gt;(A3taxstdlife+$E513),((Input!$L$145+Input!$L$111)*$L$7)-SUM($L513:R513),((Input!$L$145+Input!$L$111)*$L$7)/A3taxstdlife))</f>
        <v>0</v>
      </c>
      <c r="T513" s="164">
        <f>IF(A3taxstdlife="n/a","n/a",IF(T$3&gt;(A3taxstdlife+$E513),((Input!$L$145+Input!$L$111)*$L$7)-SUM($L513:S513),((Input!$L$145+Input!$L$111)*$L$7)/A3taxstdlife))</f>
        <v>0</v>
      </c>
      <c r="U513" s="164">
        <f>IF(A3taxstdlife="n/a","n/a",IF(U$3&gt;(A3taxstdlife+$E513),((Input!$L$145+Input!$L$111)*$L$7)-SUM($L513:T513),((Input!$L$145+Input!$L$111)*$L$7)/A3taxstdlife))</f>
        <v>0</v>
      </c>
      <c r="V513" s="164">
        <f>IF(A3taxstdlife="n/a","n/a",IF(V$3&gt;(A3taxstdlife+$E513),((Input!$L$145+Input!$L$111)*$L$7)-SUM($L513:U513),((Input!$L$145+Input!$L$111)*$L$7)/A3taxstdlife))</f>
        <v>0</v>
      </c>
      <c r="W513" s="164">
        <f>IF(A3taxstdlife="n/a","n/a",IF(W$3&gt;(A3taxstdlife+$E513),((Input!$L$145+Input!$L$111)*$L$7)-SUM($L513:V513),((Input!$L$145+Input!$L$111)*$L$7)/A3taxstdlife))</f>
        <v>0</v>
      </c>
      <c r="X513" s="164">
        <f>IF(A3taxstdlife="n/a","n/a",IF(X$3&gt;(A3taxstdlife+$E513),((Input!$L$145+Input!$L$111)*$L$7)-SUM($L513:W513),((Input!$L$145+Input!$L$111)*$L$7)/A3taxstdlife))</f>
        <v>0</v>
      </c>
      <c r="Y513" s="164">
        <f>IF(A3taxstdlife="n/a","n/a",IF(Y$3&gt;(A3taxstdlife+$E513),((Input!$L$145+Input!$L$111)*$L$7)-SUM($L513:X513),((Input!$L$145+Input!$L$111)*$L$7)/A3taxstdlife))</f>
        <v>0</v>
      </c>
      <c r="Z513" s="164">
        <f>IF(A3taxstdlife="n/a","n/a",IF(Z$3&gt;(A3taxstdlife+$E513),((Input!$L$145+Input!$L$111)*$L$7)-SUM($L513:Y513),((Input!$L$145+Input!$L$111)*$L$7)/A3taxstdlife))</f>
        <v>0</v>
      </c>
      <c r="AA513" s="164">
        <f>IF(A3taxstdlife="n/a","n/a",IF(AA$3&gt;(A3taxstdlife+$E513),((Input!$L$145+Input!$L$111)*$L$7)-SUM($L513:Z513),((Input!$L$145+Input!$L$111)*$L$7)/A3taxstdlife))</f>
        <v>0</v>
      </c>
      <c r="AB513" s="164">
        <f>IF(A3taxstdlife="n/a","n/a",IF(AB$3&gt;(A3taxstdlife+$E513),((Input!$L$145+Input!$L$111)*$L$7)-SUM($L513:AA513),((Input!$L$145+Input!$L$111)*$L$7)/A3taxstdlife))</f>
        <v>0</v>
      </c>
      <c r="AC513" s="164">
        <f>IF(A3taxstdlife="n/a","n/a",IF(AC$3&gt;(A3taxstdlife+$E513),((Input!$L$145+Input!$L$111)*$L$7)-SUM($L513:AB513),((Input!$L$145+Input!$L$111)*$L$7)/A3taxstdlife))</f>
        <v>0</v>
      </c>
      <c r="AD513" s="164">
        <f>IF(A3taxstdlife="n/a","n/a",IF(AD$3&gt;(A3taxstdlife+$E513),((Input!$L$145+Input!$L$111)*$L$7)-SUM($L513:AC513),((Input!$L$145+Input!$L$111)*$L$7)/A3taxstdlife))</f>
        <v>0</v>
      </c>
      <c r="AE513" s="164">
        <f>IF(A3taxstdlife="n/a","n/a",IF(AE$3&gt;(A3taxstdlife+$E513),((Input!$L$145+Input!$L$111)*$L$7)-SUM($L513:AD513),((Input!$L$145+Input!$L$111)*$L$7)/A3taxstdlife))</f>
        <v>0</v>
      </c>
      <c r="AF513" s="164">
        <f>IF(A3taxstdlife="n/a","n/a",IF(AF$3&gt;(A3taxstdlife+$E513),((Input!$L$145+Input!$L$111)*$L$7)-SUM($L513:AE513),((Input!$L$145+Input!$L$111)*$L$7)/A3taxstdlife))</f>
        <v>0</v>
      </c>
      <c r="AG513" s="164">
        <f>IF(A3taxstdlife="n/a","n/a",IF(AG$3&gt;(A3taxstdlife+$E513),((Input!$L$145+Input!$L$111)*$L$7)-SUM($L513:AF513),((Input!$L$145+Input!$L$111)*$L$7)/A3taxstdlife))</f>
        <v>0</v>
      </c>
      <c r="AH513" s="164">
        <f>IF(A3taxstdlife="n/a","n/a",IF(AH$3&gt;(A3taxstdlife+$E513),((Input!$L$145+Input!$L$111)*$L$7)-SUM($L513:AG513),((Input!$L$145+Input!$L$111)*$L$7)/A3taxstdlife))</f>
        <v>0</v>
      </c>
      <c r="AI513" s="164">
        <f>IF(A3taxstdlife="n/a","n/a",IF(AI$3&gt;(A3taxstdlife+$E513),((Input!$L$145+Input!$L$111)*$L$7)-SUM($L513:AH513),((Input!$L$145+Input!$L$111)*$L$7)/A3taxstdlife))</f>
        <v>0</v>
      </c>
      <c r="AJ513" s="164">
        <f>IF(A3taxstdlife="n/a","n/a",IF(AJ$3&gt;(A3taxstdlife+$E513),((Input!$L$145+Input!$L$111)*$L$7)-SUM($L513:AI513),((Input!$L$145+Input!$L$111)*$L$7)/A3taxstdlife))</f>
        <v>0</v>
      </c>
      <c r="AK513" s="164">
        <f>IF(A3taxstdlife="n/a","n/a",IF(AK$3&gt;(A3taxstdlife+$E513),((Input!$L$145+Input!$L$111)*$L$7)-SUM($L513:AJ513),((Input!$L$145+Input!$L$111)*$L$7)/A3taxstdlife))</f>
        <v>0</v>
      </c>
      <c r="AL513" s="164">
        <f>IF(A3taxstdlife="n/a","n/a",IF(AL$3&gt;(A3taxstdlife+$E513),((Input!$L$145+Input!$L$111)*$L$7)-SUM($L513:AK513),((Input!$L$145+Input!$L$111)*$L$7)/A3taxstdlife))</f>
        <v>0</v>
      </c>
      <c r="AM513" s="164">
        <f>IF(A3taxstdlife="n/a","n/a",IF(AM$3&gt;(A3taxstdlife+$E513),((Input!$L$145+Input!$L$111)*$L$7)-SUM($L513:AL513),((Input!$L$145+Input!$L$111)*$L$7)/A3taxstdlife))</f>
        <v>0</v>
      </c>
      <c r="AN513" s="164">
        <f>IF(A3taxstdlife="n/a","n/a",IF(AN$3&gt;(A3taxstdlife+$E513),((Input!$L$145+Input!$L$111)*$L$7)-SUM($L513:AM513),((Input!$L$145+Input!$L$111)*$L$7)/A3taxstdlife))</f>
        <v>0</v>
      </c>
      <c r="AO513" s="164">
        <f>IF(A3taxstdlife="n/a","n/a",IF(AO$3&gt;(A3taxstdlife+$E513),((Input!$L$145+Input!$L$111)*$L$7)-SUM($L513:AN513),((Input!$L$145+Input!$L$111)*$L$7)/A3taxstdlife))</f>
        <v>0</v>
      </c>
      <c r="AP513" s="164">
        <f>IF(A3taxstdlife="n/a","n/a",IF(AP$3&gt;(A3taxstdlife+$E513),((Input!$L$145+Input!$L$111)*$L$7)-SUM($L513:AO513),((Input!$L$145+Input!$L$111)*$L$7)/A3taxstdlife))</f>
        <v>0</v>
      </c>
      <c r="AQ513" s="164">
        <f>IF(A3taxstdlife="n/a","n/a",IF(AQ$3&gt;(A3taxstdlife+$E513),((Input!$L$145+Input!$L$111)*$L$7)-SUM($L513:AP513),((Input!$L$145+Input!$L$111)*$L$7)/A3taxstdlife))</f>
        <v>0</v>
      </c>
      <c r="AR513" s="164">
        <f>IF(A3taxstdlife="n/a","n/a",IF(AR$3&gt;(A3taxstdlife+$E513),((Input!$L$145+Input!$L$111)*$L$7)-SUM($L513:AQ513),((Input!$L$145+Input!$L$111)*$L$7)/A3taxstdlife))</f>
        <v>0</v>
      </c>
      <c r="AS513" s="164">
        <f>IF(A3taxstdlife="n/a","n/a",IF(AS$3&gt;(A3taxstdlife+$E513),((Input!$L$145+Input!$L$111)*$L$7)-SUM($L513:AR513),((Input!$L$145+Input!$L$111)*$L$7)/A3taxstdlife))</f>
        <v>0</v>
      </c>
      <c r="AT513" s="164">
        <f>IF(A3taxstdlife="n/a","n/a",IF(AT$3&gt;(A3taxstdlife+$E513),((Input!$L$145+Input!$L$111)*$L$7)-SUM($L513:AS513),((Input!$L$145+Input!$L$111)*$L$7)/A3taxstdlife))</f>
        <v>0</v>
      </c>
      <c r="AU513" s="164">
        <f>IF(A3taxstdlife="n/a","n/a",IF(AU$3&gt;(A3taxstdlife+$E513),((Input!$L$145+Input!$L$111)*$L$7)-SUM($L513:AT513),((Input!$L$145+Input!$L$111)*$L$7)/A3taxstdlife))</f>
        <v>0</v>
      </c>
      <c r="AV513" s="164">
        <f>IF(A3taxstdlife="n/a","n/a",IF(AV$3&gt;(A3taxstdlife+$E513),((Input!$L$145+Input!$L$111)*$L$7)-SUM($L513:AU513),((Input!$L$145+Input!$L$111)*$L$7)/A3taxstdlife))</f>
        <v>0</v>
      </c>
      <c r="AW513" s="164">
        <f>IF(A3taxstdlife="n/a","n/a",IF(AW$3&gt;(A3taxstdlife+$E513),((Input!$L$145+Input!$L$111)*$L$7)-SUM($L513:AV513),((Input!$L$145+Input!$L$111)*$L$7)/A3taxstdlife))</f>
        <v>0</v>
      </c>
      <c r="AX513" s="164">
        <f>IF(A3taxstdlife="n/a","n/a",IF(AX$3&gt;(A3taxstdlife+$E513),((Input!$L$145+Input!$L$111)*$L$7)-SUM($L513:AW513),((Input!$L$145+Input!$L$111)*$L$7)/A3taxstdlife))</f>
        <v>0</v>
      </c>
      <c r="AY513" s="164">
        <f>IF(A3taxstdlife="n/a","n/a",IF(AY$3&gt;(A3taxstdlife+$E513),((Input!$L$145+Input!$L$111)*$L$7)-SUM($L513:AX513),((Input!$L$145+Input!$L$111)*$L$7)/A3taxstdlife))</f>
        <v>0</v>
      </c>
      <c r="AZ513" s="164">
        <f>IF(A3taxstdlife="n/a","n/a",IF(AZ$3&gt;(A3taxstdlife+$E513),((Input!$L$145+Input!$L$111)*$L$7)-SUM($L513:AY513),((Input!$L$145+Input!$L$111)*$L$7)/A3taxstdlife))</f>
        <v>0</v>
      </c>
      <c r="BA513" s="164">
        <f>IF(A3taxstdlife="n/a","n/a",IF(BA$3&gt;(A3taxstdlife+$E513),((Input!$L$145+Input!$L$111)*$L$7)-SUM($L513:AZ513),((Input!$L$145+Input!$L$111)*$L$7)/A3taxstdlife))</f>
        <v>0</v>
      </c>
      <c r="BB513" s="164">
        <f>IF(A3taxstdlife="n/a","n/a",IF(BB$3&gt;(A3taxstdlife+$E513),((Input!$L$145+Input!$L$111)*$L$7)-SUM($L513:BA513),((Input!$L$145+Input!$L$111)*$L$7)/A3taxstdlife))</f>
        <v>0</v>
      </c>
      <c r="BC513" s="164">
        <f>IF(A3taxstdlife="n/a","n/a",IF(BC$3&gt;(A3taxstdlife+$E513),((Input!$L$145+Input!$L$111)*$L$7)-SUM($L513:BB513),((Input!$L$145+Input!$L$111)*$L$7)/A3taxstdlife))</f>
        <v>0</v>
      </c>
      <c r="BD513" s="164">
        <f>IF(A3taxstdlife="n/a","n/a",IF(BD$3&gt;(A3taxstdlife+$E513),((Input!$L$145+Input!$L$111)*$L$7)-SUM($L513:BC513),((Input!$L$145+Input!$L$111)*$L$7)/A3taxstdlife))</f>
        <v>0</v>
      </c>
      <c r="BE513" s="164">
        <f>IF(A3taxstdlife="n/a","n/a",IF(BE$3&gt;(A3taxstdlife+$E513),((Input!$L$145+Input!$L$111)*$L$7)-SUM($L513:BD513),((Input!$L$145+Input!$L$111)*$L$7)/A3taxstdlife))</f>
        <v>0</v>
      </c>
      <c r="BF513" s="164">
        <f>IF(A3taxstdlife="n/a","n/a",IF(BF$3&gt;(A3taxstdlife+$E513),((Input!$L$145+Input!$L$111)*$L$7)-SUM($L513:BE513),((Input!$L$145+Input!$L$111)*$L$7)/A3taxstdlife))</f>
        <v>0</v>
      </c>
      <c r="BG513" s="164">
        <f>IF(A3taxstdlife="n/a","n/a",IF(BG$3&gt;(A3taxstdlife+$E513),((Input!$L$145+Input!$L$111)*$L$7)-SUM($L513:BF513),((Input!$L$145+Input!$L$111)*$L$7)/A3taxstdlife))</f>
        <v>0</v>
      </c>
      <c r="BH513" s="164">
        <f>IF(A3taxstdlife="n/a","n/a",IF(BH$3&gt;(A3taxstdlife+$E513),((Input!$L$145+Input!$L$111)*$L$7)-SUM($L513:BG513),((Input!$L$145+Input!$L$111)*$L$7)/A3taxstdlife))</f>
        <v>0</v>
      </c>
      <c r="BI513" s="164">
        <f>IF(A3taxstdlife="n/a","n/a",IF(BI$3&gt;(A3taxstdlife+$E513),((Input!$L$145+Input!$L$111)*$L$7)-SUM($L513:BH513),((Input!$L$145+Input!$L$111)*$L$7)/A3taxstdlife))</f>
        <v>0</v>
      </c>
      <c r="BJ513" s="18"/>
      <c r="BK513" s="18"/>
    </row>
    <row r="514" spans="1:63" s="6" customFormat="1" hidden="1" outlineLevel="2">
      <c r="A514" s="18"/>
      <c r="B514" s="18"/>
      <c r="C514" s="36"/>
      <c r="D514" s="479"/>
      <c r="E514" s="283">
        <v>7</v>
      </c>
      <c r="F514" s="38"/>
      <c r="G514" s="306"/>
      <c r="H514" s="308"/>
      <c r="I514" s="308"/>
      <c r="J514" s="308"/>
      <c r="K514" s="308"/>
      <c r="L514" s="308"/>
      <c r="M514" s="307"/>
      <c r="N514" s="164">
        <f>IF(A3taxstdlife="n/a","n/a",IF(N$3&gt;(A3taxstdlife+$E514),((Input!$M$145+Input!$M$111)*$M$7)-SUM($M514:M514),((Input!$M$145+Input!$M$111)*$M$7)/A3taxstdlife))</f>
        <v>0</v>
      </c>
      <c r="O514" s="164">
        <f>IF(A3taxstdlife="n/a","n/a",IF(O$3&gt;(A3taxstdlife+$E514),((Input!$M$145+Input!$M$111)*$M$7)-SUM($M514:N514),((Input!$M$145+Input!$M$111)*$M$7)/A3taxstdlife))</f>
        <v>0</v>
      </c>
      <c r="P514" s="164">
        <f>IF(A3taxstdlife="n/a","n/a",IF(P$3&gt;(A3taxstdlife+$E514),((Input!$M$145+Input!$M$111)*$M$7)-SUM($M514:O514),((Input!$M$145+Input!$M$111)*$M$7)/A3taxstdlife))</f>
        <v>0</v>
      </c>
      <c r="Q514" s="164">
        <f>IF(A3taxstdlife="n/a","n/a",IF(Q$3&gt;(A3taxstdlife+$E514),((Input!$M$145+Input!$M$111)*$M$7)-SUM($M514:P514),((Input!$M$145+Input!$M$111)*$M$7)/A3taxstdlife))</f>
        <v>0</v>
      </c>
      <c r="R514" s="164">
        <f>IF(A3taxstdlife="n/a","n/a",IF(R$3&gt;(A3taxstdlife+$E514),((Input!$M$145+Input!$M$111)*$M$7)-SUM($M514:Q514),((Input!$M$145+Input!$M$111)*$M$7)/A3taxstdlife))</f>
        <v>0</v>
      </c>
      <c r="S514" s="164">
        <f>IF(A3taxstdlife="n/a","n/a",IF(S$3&gt;(A3taxstdlife+$E514),((Input!$M$145+Input!$M$111)*$M$7)-SUM($M514:R514),((Input!$M$145+Input!$M$111)*$M$7)/A3taxstdlife))</f>
        <v>0</v>
      </c>
      <c r="T514" s="164">
        <f>IF(A3taxstdlife="n/a","n/a",IF(T$3&gt;(A3taxstdlife+$E514),((Input!$M$145+Input!$M$111)*$M$7)-SUM($M514:S514),((Input!$M$145+Input!$M$111)*$M$7)/A3taxstdlife))</f>
        <v>0</v>
      </c>
      <c r="U514" s="164">
        <f>IF(A3taxstdlife="n/a","n/a",IF(U$3&gt;(A3taxstdlife+$E514),((Input!$M$145+Input!$M$111)*$M$7)-SUM($M514:T514),((Input!$M$145+Input!$M$111)*$M$7)/A3taxstdlife))</f>
        <v>0</v>
      </c>
      <c r="V514" s="164">
        <f>IF(A3taxstdlife="n/a","n/a",IF(V$3&gt;(A3taxstdlife+$E514),((Input!$M$145+Input!$M$111)*$M$7)-SUM($M514:U514),((Input!$M$145+Input!$M$111)*$M$7)/A3taxstdlife))</f>
        <v>0</v>
      </c>
      <c r="W514" s="164">
        <f>IF(A3taxstdlife="n/a","n/a",IF(W$3&gt;(A3taxstdlife+$E514),((Input!$M$145+Input!$M$111)*$M$7)-SUM($M514:V514),((Input!$M$145+Input!$M$111)*$M$7)/A3taxstdlife))</f>
        <v>0</v>
      </c>
      <c r="X514" s="164">
        <f>IF(A3taxstdlife="n/a","n/a",IF(X$3&gt;(A3taxstdlife+$E514),((Input!$M$145+Input!$M$111)*$M$7)-SUM($M514:W514),((Input!$M$145+Input!$M$111)*$M$7)/A3taxstdlife))</f>
        <v>0</v>
      </c>
      <c r="Y514" s="164">
        <f>IF(A3taxstdlife="n/a","n/a",IF(Y$3&gt;(A3taxstdlife+$E514),((Input!$M$145+Input!$M$111)*$M$7)-SUM($M514:X514),((Input!$M$145+Input!$M$111)*$M$7)/A3taxstdlife))</f>
        <v>0</v>
      </c>
      <c r="Z514" s="164">
        <f>IF(A3taxstdlife="n/a","n/a",IF(Z$3&gt;(A3taxstdlife+$E514),((Input!$M$145+Input!$M$111)*$M$7)-SUM($M514:Y514),((Input!$M$145+Input!$M$111)*$M$7)/A3taxstdlife))</f>
        <v>0</v>
      </c>
      <c r="AA514" s="164">
        <f>IF(A3taxstdlife="n/a","n/a",IF(AA$3&gt;(A3taxstdlife+$E514),((Input!$M$145+Input!$M$111)*$M$7)-SUM($M514:Z514),((Input!$M$145+Input!$M$111)*$M$7)/A3taxstdlife))</f>
        <v>0</v>
      </c>
      <c r="AB514" s="164">
        <f>IF(A3taxstdlife="n/a","n/a",IF(AB$3&gt;(A3taxstdlife+$E514),((Input!$M$145+Input!$M$111)*$M$7)-SUM($M514:AA514),((Input!$M$145+Input!$M$111)*$M$7)/A3taxstdlife))</f>
        <v>0</v>
      </c>
      <c r="AC514" s="164">
        <f>IF(A3taxstdlife="n/a","n/a",IF(AC$3&gt;(A3taxstdlife+$E514),((Input!$M$145+Input!$M$111)*$M$7)-SUM($M514:AB514),((Input!$M$145+Input!$M$111)*$M$7)/A3taxstdlife))</f>
        <v>0</v>
      </c>
      <c r="AD514" s="164">
        <f>IF(A3taxstdlife="n/a","n/a",IF(AD$3&gt;(A3taxstdlife+$E514),((Input!$M$145+Input!$M$111)*$M$7)-SUM($M514:AC514),((Input!$M$145+Input!$M$111)*$M$7)/A3taxstdlife))</f>
        <v>0</v>
      </c>
      <c r="AE514" s="164">
        <f>IF(A3taxstdlife="n/a","n/a",IF(AE$3&gt;(A3taxstdlife+$E514),((Input!$M$145+Input!$M$111)*$M$7)-SUM($M514:AD514),((Input!$M$145+Input!$M$111)*$M$7)/A3taxstdlife))</f>
        <v>0</v>
      </c>
      <c r="AF514" s="164">
        <f>IF(A3taxstdlife="n/a","n/a",IF(AF$3&gt;(A3taxstdlife+$E514),((Input!$M$145+Input!$M$111)*$M$7)-SUM($M514:AE514),((Input!$M$145+Input!$M$111)*$M$7)/A3taxstdlife))</f>
        <v>0</v>
      </c>
      <c r="AG514" s="164">
        <f>IF(A3taxstdlife="n/a","n/a",IF(AG$3&gt;(A3taxstdlife+$E514),((Input!$M$145+Input!$M$111)*$M$7)-SUM($M514:AF514),((Input!$M$145+Input!$M$111)*$M$7)/A3taxstdlife))</f>
        <v>0</v>
      </c>
      <c r="AH514" s="164">
        <f>IF(A3taxstdlife="n/a","n/a",IF(AH$3&gt;(A3taxstdlife+$E514),((Input!$M$145+Input!$M$111)*$M$7)-SUM($M514:AG514),((Input!$M$145+Input!$M$111)*$M$7)/A3taxstdlife))</f>
        <v>0</v>
      </c>
      <c r="AI514" s="164">
        <f>IF(A3taxstdlife="n/a","n/a",IF(AI$3&gt;(A3taxstdlife+$E514),((Input!$M$145+Input!$M$111)*$M$7)-SUM($M514:AH514),((Input!$M$145+Input!$M$111)*$M$7)/A3taxstdlife))</f>
        <v>0</v>
      </c>
      <c r="AJ514" s="164">
        <f>IF(A3taxstdlife="n/a","n/a",IF(AJ$3&gt;(A3taxstdlife+$E514),((Input!$M$145+Input!$M$111)*$M$7)-SUM($M514:AI514),((Input!$M$145+Input!$M$111)*$M$7)/A3taxstdlife))</f>
        <v>0</v>
      </c>
      <c r="AK514" s="164">
        <f>IF(A3taxstdlife="n/a","n/a",IF(AK$3&gt;(A3taxstdlife+$E514),((Input!$M$145+Input!$M$111)*$M$7)-SUM($M514:AJ514),((Input!$M$145+Input!$M$111)*$M$7)/A3taxstdlife))</f>
        <v>0</v>
      </c>
      <c r="AL514" s="164">
        <f>IF(A3taxstdlife="n/a","n/a",IF(AL$3&gt;(A3taxstdlife+$E514),((Input!$M$145+Input!$M$111)*$M$7)-SUM($M514:AK514),((Input!$M$145+Input!$M$111)*$M$7)/A3taxstdlife))</f>
        <v>0</v>
      </c>
      <c r="AM514" s="164">
        <f>IF(A3taxstdlife="n/a","n/a",IF(AM$3&gt;(A3taxstdlife+$E514),((Input!$M$145+Input!$M$111)*$M$7)-SUM($M514:AL514),((Input!$M$145+Input!$M$111)*$M$7)/A3taxstdlife))</f>
        <v>0</v>
      </c>
      <c r="AN514" s="164">
        <f>IF(A3taxstdlife="n/a","n/a",IF(AN$3&gt;(A3taxstdlife+$E514),((Input!$M$145+Input!$M$111)*$M$7)-SUM($M514:AM514),((Input!$M$145+Input!$M$111)*$M$7)/A3taxstdlife))</f>
        <v>0</v>
      </c>
      <c r="AO514" s="164">
        <f>IF(A3taxstdlife="n/a","n/a",IF(AO$3&gt;(A3taxstdlife+$E514),((Input!$M$145+Input!$M$111)*$M$7)-SUM($M514:AN514),((Input!$M$145+Input!$M$111)*$M$7)/A3taxstdlife))</f>
        <v>0</v>
      </c>
      <c r="AP514" s="164">
        <f>IF(A3taxstdlife="n/a","n/a",IF(AP$3&gt;(A3taxstdlife+$E514),((Input!$M$145+Input!$M$111)*$M$7)-SUM($M514:AO514),((Input!$M$145+Input!$M$111)*$M$7)/A3taxstdlife))</f>
        <v>0</v>
      </c>
      <c r="AQ514" s="164">
        <f>IF(A3taxstdlife="n/a","n/a",IF(AQ$3&gt;(A3taxstdlife+$E514),((Input!$M$145+Input!$M$111)*$M$7)-SUM($M514:AP514),((Input!$M$145+Input!$M$111)*$M$7)/A3taxstdlife))</f>
        <v>0</v>
      </c>
      <c r="AR514" s="164">
        <f>IF(A3taxstdlife="n/a","n/a",IF(AR$3&gt;(A3taxstdlife+$E514),((Input!$M$145+Input!$M$111)*$M$7)-SUM($M514:AQ514),((Input!$M$145+Input!$M$111)*$M$7)/A3taxstdlife))</f>
        <v>0</v>
      </c>
      <c r="AS514" s="164">
        <f>IF(A3taxstdlife="n/a","n/a",IF(AS$3&gt;(A3taxstdlife+$E514),((Input!$M$145+Input!$M$111)*$M$7)-SUM($M514:AR514),((Input!$M$145+Input!$M$111)*$M$7)/A3taxstdlife))</f>
        <v>0</v>
      </c>
      <c r="AT514" s="164">
        <f>IF(A3taxstdlife="n/a","n/a",IF(AT$3&gt;(A3taxstdlife+$E514),((Input!$M$145+Input!$M$111)*$M$7)-SUM($M514:AS514),((Input!$M$145+Input!$M$111)*$M$7)/A3taxstdlife))</f>
        <v>0</v>
      </c>
      <c r="AU514" s="164">
        <f>IF(A3taxstdlife="n/a","n/a",IF(AU$3&gt;(A3taxstdlife+$E514),((Input!$M$145+Input!$M$111)*$M$7)-SUM($M514:AT514),((Input!$M$145+Input!$M$111)*$M$7)/A3taxstdlife))</f>
        <v>0</v>
      </c>
      <c r="AV514" s="164">
        <f>IF(A3taxstdlife="n/a","n/a",IF(AV$3&gt;(A3taxstdlife+$E514),((Input!$M$145+Input!$M$111)*$M$7)-SUM($M514:AU514),((Input!$M$145+Input!$M$111)*$M$7)/A3taxstdlife))</f>
        <v>0</v>
      </c>
      <c r="AW514" s="164">
        <f>IF(A3taxstdlife="n/a","n/a",IF(AW$3&gt;(A3taxstdlife+$E514),((Input!$M$145+Input!$M$111)*$M$7)-SUM($M514:AV514),((Input!$M$145+Input!$M$111)*$M$7)/A3taxstdlife))</f>
        <v>0</v>
      </c>
      <c r="AX514" s="164">
        <f>IF(A3taxstdlife="n/a","n/a",IF(AX$3&gt;(A3taxstdlife+$E514),((Input!$M$145+Input!$M$111)*$M$7)-SUM($M514:AW514),((Input!$M$145+Input!$M$111)*$M$7)/A3taxstdlife))</f>
        <v>0</v>
      </c>
      <c r="AY514" s="164">
        <f>IF(A3taxstdlife="n/a","n/a",IF(AY$3&gt;(A3taxstdlife+$E514),((Input!$M$145+Input!$M$111)*$M$7)-SUM($M514:AX514),((Input!$M$145+Input!$M$111)*$M$7)/A3taxstdlife))</f>
        <v>0</v>
      </c>
      <c r="AZ514" s="164">
        <f>IF(A3taxstdlife="n/a","n/a",IF(AZ$3&gt;(A3taxstdlife+$E514),((Input!$M$145+Input!$M$111)*$M$7)-SUM($M514:AY514),((Input!$M$145+Input!$M$111)*$M$7)/A3taxstdlife))</f>
        <v>0</v>
      </c>
      <c r="BA514" s="164">
        <f>IF(A3taxstdlife="n/a","n/a",IF(BA$3&gt;(A3taxstdlife+$E514),((Input!$M$145+Input!$M$111)*$M$7)-SUM($M514:AZ514),((Input!$M$145+Input!$M$111)*$M$7)/A3taxstdlife))</f>
        <v>0</v>
      </c>
      <c r="BB514" s="164">
        <f>IF(A3taxstdlife="n/a","n/a",IF(BB$3&gt;(A3taxstdlife+$E514),((Input!$M$145+Input!$M$111)*$M$7)-SUM($M514:BA514),((Input!$M$145+Input!$M$111)*$M$7)/A3taxstdlife))</f>
        <v>0</v>
      </c>
      <c r="BC514" s="164">
        <f>IF(A3taxstdlife="n/a","n/a",IF(BC$3&gt;(A3taxstdlife+$E514),((Input!$M$145+Input!$M$111)*$M$7)-SUM($M514:BB514),((Input!$M$145+Input!$M$111)*$M$7)/A3taxstdlife))</f>
        <v>0</v>
      </c>
      <c r="BD514" s="164">
        <f>IF(A3taxstdlife="n/a","n/a",IF(BD$3&gt;(A3taxstdlife+$E514),((Input!$M$145+Input!$M$111)*$M$7)-SUM($M514:BC514),((Input!$M$145+Input!$M$111)*$M$7)/A3taxstdlife))</f>
        <v>0</v>
      </c>
      <c r="BE514" s="164">
        <f>IF(A3taxstdlife="n/a","n/a",IF(BE$3&gt;(A3taxstdlife+$E514),((Input!$M$145+Input!$M$111)*$M$7)-SUM($M514:BD514),((Input!$M$145+Input!$M$111)*$M$7)/A3taxstdlife))</f>
        <v>0</v>
      </c>
      <c r="BF514" s="164">
        <f>IF(A3taxstdlife="n/a","n/a",IF(BF$3&gt;(A3taxstdlife+$E514),((Input!$M$145+Input!$M$111)*$M$7)-SUM($M514:BE514),((Input!$M$145+Input!$M$111)*$M$7)/A3taxstdlife))</f>
        <v>0</v>
      </c>
      <c r="BG514" s="164">
        <f>IF(A3taxstdlife="n/a","n/a",IF(BG$3&gt;(A3taxstdlife+$E514),((Input!$M$145+Input!$M$111)*$M$7)-SUM($M514:BF514),((Input!$M$145+Input!$M$111)*$M$7)/A3taxstdlife))</f>
        <v>0</v>
      </c>
      <c r="BH514" s="164">
        <f>IF(A3taxstdlife="n/a","n/a",IF(BH$3&gt;(A3taxstdlife+$E514),((Input!$M$145+Input!$M$111)*$M$7)-SUM($M514:BG514),((Input!$M$145+Input!$M$111)*$M$7)/A3taxstdlife))</f>
        <v>0</v>
      </c>
      <c r="BI514" s="164">
        <f>IF(A3taxstdlife="n/a","n/a",IF(BI$3&gt;(A3taxstdlife+$E514),((Input!$M$145+Input!$M$111)*$M$7)-SUM($M514:BH514),((Input!$M$145+Input!$M$111)*$M$7)/A3taxstdlife))</f>
        <v>0</v>
      </c>
      <c r="BJ514" s="18"/>
      <c r="BK514" s="18"/>
    </row>
    <row r="515" spans="1:63" s="6" customFormat="1" hidden="1" outlineLevel="2">
      <c r="A515" s="18"/>
      <c r="B515" s="18"/>
      <c r="C515" s="36"/>
      <c r="D515" s="479"/>
      <c r="E515" s="283">
        <v>8</v>
      </c>
      <c r="F515" s="38"/>
      <c r="G515" s="306"/>
      <c r="H515" s="308"/>
      <c r="I515" s="308"/>
      <c r="J515" s="308"/>
      <c r="K515" s="308"/>
      <c r="L515" s="308"/>
      <c r="M515" s="308"/>
      <c r="N515" s="307"/>
      <c r="O515" s="164">
        <f>IF(A3taxstdlife="n/a","n/a",IF(O$3&gt;(A3taxstdlife+$E515),((Input!$N$145+Input!$N$111)*$N$7)-SUM($N515:N515),((Input!$N$145+Input!$N$111)*$N$7)/A3taxstdlife))</f>
        <v>0</v>
      </c>
      <c r="P515" s="164">
        <f>IF(A3taxstdlife="n/a","n/a",IF(P$3&gt;(A3taxstdlife+$E515),((Input!$N$145+Input!$N$111)*$N$7)-SUM($N515:O515),((Input!$N$145+Input!$N$111)*$N$7)/A3taxstdlife))</f>
        <v>0</v>
      </c>
      <c r="Q515" s="164">
        <f>IF(A3taxstdlife="n/a","n/a",IF(Q$3&gt;(A3taxstdlife+$E515),((Input!$N$145+Input!$N$111)*$N$7)-SUM($N515:P515),((Input!$N$145+Input!$N$111)*$N$7)/A3taxstdlife))</f>
        <v>0</v>
      </c>
      <c r="R515" s="164">
        <f>IF(A3taxstdlife="n/a","n/a",IF(R$3&gt;(A3taxstdlife+$E515),((Input!$N$145+Input!$N$111)*$N$7)-SUM($N515:Q515),((Input!$N$145+Input!$N$111)*$N$7)/A3taxstdlife))</f>
        <v>0</v>
      </c>
      <c r="S515" s="164">
        <f>IF(A3taxstdlife="n/a","n/a",IF(S$3&gt;(A3taxstdlife+$E515),((Input!$N$145+Input!$N$111)*$N$7)-SUM($N515:R515),((Input!$N$145+Input!$N$111)*$N$7)/A3taxstdlife))</f>
        <v>0</v>
      </c>
      <c r="T515" s="164">
        <f>IF(A3taxstdlife="n/a","n/a",IF(T$3&gt;(A3taxstdlife+$E515),((Input!$N$145+Input!$N$111)*$N$7)-SUM($N515:S515),((Input!$N$145+Input!$N$111)*$N$7)/A3taxstdlife))</f>
        <v>0</v>
      </c>
      <c r="U515" s="164">
        <f>IF(A3taxstdlife="n/a","n/a",IF(U$3&gt;(A3taxstdlife+$E515),((Input!$N$145+Input!$N$111)*$N$7)-SUM($N515:T515),((Input!$N$145+Input!$N$111)*$N$7)/A3taxstdlife))</f>
        <v>0</v>
      </c>
      <c r="V515" s="164">
        <f>IF(A3taxstdlife="n/a","n/a",IF(V$3&gt;(A3taxstdlife+$E515),((Input!$N$145+Input!$N$111)*$N$7)-SUM($N515:U515),((Input!$N$145+Input!$N$111)*$N$7)/A3taxstdlife))</f>
        <v>0</v>
      </c>
      <c r="W515" s="164">
        <f>IF(A3taxstdlife="n/a","n/a",IF(W$3&gt;(A3taxstdlife+$E515),((Input!$N$145+Input!$N$111)*$N$7)-SUM($N515:V515),((Input!$N$145+Input!$N$111)*$N$7)/A3taxstdlife))</f>
        <v>0</v>
      </c>
      <c r="X515" s="164">
        <f>IF(A3taxstdlife="n/a","n/a",IF(X$3&gt;(A3taxstdlife+$E515),((Input!$N$145+Input!$N$111)*$N$7)-SUM($N515:W515),((Input!$N$145+Input!$N$111)*$N$7)/A3taxstdlife))</f>
        <v>0</v>
      </c>
      <c r="Y515" s="164">
        <f>IF(A3taxstdlife="n/a","n/a",IF(Y$3&gt;(A3taxstdlife+$E515),((Input!$N$145+Input!$N$111)*$N$7)-SUM($N515:X515),((Input!$N$145+Input!$N$111)*$N$7)/A3taxstdlife))</f>
        <v>0</v>
      </c>
      <c r="Z515" s="164">
        <f>IF(A3taxstdlife="n/a","n/a",IF(Z$3&gt;(A3taxstdlife+$E515),((Input!$N$145+Input!$N$111)*$N$7)-SUM($N515:Y515),((Input!$N$145+Input!$N$111)*$N$7)/A3taxstdlife))</f>
        <v>0</v>
      </c>
      <c r="AA515" s="164">
        <f>IF(A3taxstdlife="n/a","n/a",IF(AA$3&gt;(A3taxstdlife+$E515),((Input!$N$145+Input!$N$111)*$N$7)-SUM($N515:Z515),((Input!$N$145+Input!$N$111)*$N$7)/A3taxstdlife))</f>
        <v>0</v>
      </c>
      <c r="AB515" s="164">
        <f>IF(A3taxstdlife="n/a","n/a",IF(AB$3&gt;(A3taxstdlife+$E515),((Input!$N$145+Input!$N$111)*$N$7)-SUM($N515:AA515),((Input!$N$145+Input!$N$111)*$N$7)/A3taxstdlife))</f>
        <v>0</v>
      </c>
      <c r="AC515" s="164">
        <f>IF(A3taxstdlife="n/a","n/a",IF(AC$3&gt;(A3taxstdlife+$E515),((Input!$N$145+Input!$N$111)*$N$7)-SUM($N515:AB515),((Input!$N$145+Input!$N$111)*$N$7)/A3taxstdlife))</f>
        <v>0</v>
      </c>
      <c r="AD515" s="164">
        <f>IF(A3taxstdlife="n/a","n/a",IF(AD$3&gt;(A3taxstdlife+$E515),((Input!$N$145+Input!$N$111)*$N$7)-SUM($N515:AC515),((Input!$N$145+Input!$N$111)*$N$7)/A3taxstdlife))</f>
        <v>0</v>
      </c>
      <c r="AE515" s="164">
        <f>IF(A3taxstdlife="n/a","n/a",IF(AE$3&gt;(A3taxstdlife+$E515),((Input!$N$145+Input!$N$111)*$N$7)-SUM($N515:AD515),((Input!$N$145+Input!$N$111)*$N$7)/A3taxstdlife))</f>
        <v>0</v>
      </c>
      <c r="AF515" s="164">
        <f>IF(A3taxstdlife="n/a","n/a",IF(AF$3&gt;(A3taxstdlife+$E515),((Input!$N$145+Input!$N$111)*$N$7)-SUM($N515:AE515),((Input!$N$145+Input!$N$111)*$N$7)/A3taxstdlife))</f>
        <v>0</v>
      </c>
      <c r="AG515" s="164">
        <f>IF(A3taxstdlife="n/a","n/a",IF(AG$3&gt;(A3taxstdlife+$E515),((Input!$N$145+Input!$N$111)*$N$7)-SUM($N515:AF515),((Input!$N$145+Input!$N$111)*$N$7)/A3taxstdlife))</f>
        <v>0</v>
      </c>
      <c r="AH515" s="164">
        <f>IF(A3taxstdlife="n/a","n/a",IF(AH$3&gt;(A3taxstdlife+$E515),((Input!$N$145+Input!$N$111)*$N$7)-SUM($N515:AG515),((Input!$N$145+Input!$N$111)*$N$7)/A3taxstdlife))</f>
        <v>0</v>
      </c>
      <c r="AI515" s="164">
        <f>IF(A3taxstdlife="n/a","n/a",IF(AI$3&gt;(A3taxstdlife+$E515),((Input!$N$145+Input!$N$111)*$N$7)-SUM($N515:AH515),((Input!$N$145+Input!$N$111)*$N$7)/A3taxstdlife))</f>
        <v>0</v>
      </c>
      <c r="AJ515" s="164">
        <f>IF(A3taxstdlife="n/a","n/a",IF(AJ$3&gt;(A3taxstdlife+$E515),((Input!$N$145+Input!$N$111)*$N$7)-SUM($N515:AI515),((Input!$N$145+Input!$N$111)*$N$7)/A3taxstdlife))</f>
        <v>0</v>
      </c>
      <c r="AK515" s="164">
        <f>IF(A3taxstdlife="n/a","n/a",IF(AK$3&gt;(A3taxstdlife+$E515),((Input!$N$145+Input!$N$111)*$N$7)-SUM($N515:AJ515),((Input!$N$145+Input!$N$111)*$N$7)/A3taxstdlife))</f>
        <v>0</v>
      </c>
      <c r="AL515" s="164">
        <f>IF(A3taxstdlife="n/a","n/a",IF(AL$3&gt;(A3taxstdlife+$E515),((Input!$N$145+Input!$N$111)*$N$7)-SUM($N515:AK515),((Input!$N$145+Input!$N$111)*$N$7)/A3taxstdlife))</f>
        <v>0</v>
      </c>
      <c r="AM515" s="164">
        <f>IF(A3taxstdlife="n/a","n/a",IF(AM$3&gt;(A3taxstdlife+$E515),((Input!$N$145+Input!$N$111)*$N$7)-SUM($N515:AL515),((Input!$N$145+Input!$N$111)*$N$7)/A3taxstdlife))</f>
        <v>0</v>
      </c>
      <c r="AN515" s="164">
        <f>IF(A3taxstdlife="n/a","n/a",IF(AN$3&gt;(A3taxstdlife+$E515),((Input!$N$145+Input!$N$111)*$N$7)-SUM($N515:AM515),((Input!$N$145+Input!$N$111)*$N$7)/A3taxstdlife))</f>
        <v>0</v>
      </c>
      <c r="AO515" s="164">
        <f>IF(A3taxstdlife="n/a","n/a",IF(AO$3&gt;(A3taxstdlife+$E515),((Input!$N$145+Input!$N$111)*$N$7)-SUM($N515:AN515),((Input!$N$145+Input!$N$111)*$N$7)/A3taxstdlife))</f>
        <v>0</v>
      </c>
      <c r="AP515" s="164">
        <f>IF(A3taxstdlife="n/a","n/a",IF(AP$3&gt;(A3taxstdlife+$E515),((Input!$N$145+Input!$N$111)*$N$7)-SUM($N515:AO515),((Input!$N$145+Input!$N$111)*$N$7)/A3taxstdlife))</f>
        <v>0</v>
      </c>
      <c r="AQ515" s="164">
        <f>IF(A3taxstdlife="n/a","n/a",IF(AQ$3&gt;(A3taxstdlife+$E515),((Input!$N$145+Input!$N$111)*$N$7)-SUM($N515:AP515),((Input!$N$145+Input!$N$111)*$N$7)/A3taxstdlife))</f>
        <v>0</v>
      </c>
      <c r="AR515" s="164">
        <f>IF(A3taxstdlife="n/a","n/a",IF(AR$3&gt;(A3taxstdlife+$E515),((Input!$N$145+Input!$N$111)*$N$7)-SUM($N515:AQ515),((Input!$N$145+Input!$N$111)*$N$7)/A3taxstdlife))</f>
        <v>0</v>
      </c>
      <c r="AS515" s="164">
        <f>IF(A3taxstdlife="n/a","n/a",IF(AS$3&gt;(A3taxstdlife+$E515),((Input!$N$145+Input!$N$111)*$N$7)-SUM($N515:AR515),((Input!$N$145+Input!$N$111)*$N$7)/A3taxstdlife))</f>
        <v>0</v>
      </c>
      <c r="AT515" s="164">
        <f>IF(A3taxstdlife="n/a","n/a",IF(AT$3&gt;(A3taxstdlife+$E515),((Input!$N$145+Input!$N$111)*$N$7)-SUM($N515:AS515),((Input!$N$145+Input!$N$111)*$N$7)/A3taxstdlife))</f>
        <v>0</v>
      </c>
      <c r="AU515" s="164">
        <f>IF(A3taxstdlife="n/a","n/a",IF(AU$3&gt;(A3taxstdlife+$E515),((Input!$N$145+Input!$N$111)*$N$7)-SUM($N515:AT515),((Input!$N$145+Input!$N$111)*$N$7)/A3taxstdlife))</f>
        <v>0</v>
      </c>
      <c r="AV515" s="164">
        <f>IF(A3taxstdlife="n/a","n/a",IF(AV$3&gt;(A3taxstdlife+$E515),((Input!$N$145+Input!$N$111)*$N$7)-SUM($N515:AU515),((Input!$N$145+Input!$N$111)*$N$7)/A3taxstdlife))</f>
        <v>0</v>
      </c>
      <c r="AW515" s="164">
        <f>IF(A3taxstdlife="n/a","n/a",IF(AW$3&gt;(A3taxstdlife+$E515),((Input!$N$145+Input!$N$111)*$N$7)-SUM($N515:AV515),((Input!$N$145+Input!$N$111)*$N$7)/A3taxstdlife))</f>
        <v>0</v>
      </c>
      <c r="AX515" s="164">
        <f>IF(A3taxstdlife="n/a","n/a",IF(AX$3&gt;(A3taxstdlife+$E515),((Input!$N$145+Input!$N$111)*$N$7)-SUM($N515:AW515),((Input!$N$145+Input!$N$111)*$N$7)/A3taxstdlife))</f>
        <v>0</v>
      </c>
      <c r="AY515" s="164">
        <f>IF(A3taxstdlife="n/a","n/a",IF(AY$3&gt;(A3taxstdlife+$E515),((Input!$N$145+Input!$N$111)*$N$7)-SUM($N515:AX515),((Input!$N$145+Input!$N$111)*$N$7)/A3taxstdlife))</f>
        <v>0</v>
      </c>
      <c r="AZ515" s="164">
        <f>IF(A3taxstdlife="n/a","n/a",IF(AZ$3&gt;(A3taxstdlife+$E515),((Input!$N$145+Input!$N$111)*$N$7)-SUM($N515:AY515),((Input!$N$145+Input!$N$111)*$N$7)/A3taxstdlife))</f>
        <v>0</v>
      </c>
      <c r="BA515" s="164">
        <f>IF(A3taxstdlife="n/a","n/a",IF(BA$3&gt;(A3taxstdlife+$E515),((Input!$N$145+Input!$N$111)*$N$7)-SUM($N515:AZ515),((Input!$N$145+Input!$N$111)*$N$7)/A3taxstdlife))</f>
        <v>0</v>
      </c>
      <c r="BB515" s="164">
        <f>IF(A3taxstdlife="n/a","n/a",IF(BB$3&gt;(A3taxstdlife+$E515),((Input!$N$145+Input!$N$111)*$N$7)-SUM($N515:BA515),((Input!$N$145+Input!$N$111)*$N$7)/A3taxstdlife))</f>
        <v>0</v>
      </c>
      <c r="BC515" s="164">
        <f>IF(A3taxstdlife="n/a","n/a",IF(BC$3&gt;(A3taxstdlife+$E515),((Input!$N$145+Input!$N$111)*$N$7)-SUM($N515:BB515),((Input!$N$145+Input!$N$111)*$N$7)/A3taxstdlife))</f>
        <v>0</v>
      </c>
      <c r="BD515" s="164">
        <f>IF(A3taxstdlife="n/a","n/a",IF(BD$3&gt;(A3taxstdlife+$E515),((Input!$N$145+Input!$N$111)*$N$7)-SUM($N515:BC515),((Input!$N$145+Input!$N$111)*$N$7)/A3taxstdlife))</f>
        <v>0</v>
      </c>
      <c r="BE515" s="164">
        <f>IF(A3taxstdlife="n/a","n/a",IF(BE$3&gt;(A3taxstdlife+$E515),((Input!$N$145+Input!$N$111)*$N$7)-SUM($N515:BD515),((Input!$N$145+Input!$N$111)*$N$7)/A3taxstdlife))</f>
        <v>0</v>
      </c>
      <c r="BF515" s="164">
        <f>IF(A3taxstdlife="n/a","n/a",IF(BF$3&gt;(A3taxstdlife+$E515),((Input!$N$145+Input!$N$111)*$N$7)-SUM($N515:BE515),((Input!$N$145+Input!$N$111)*$N$7)/A3taxstdlife))</f>
        <v>0</v>
      </c>
      <c r="BG515" s="164">
        <f>IF(A3taxstdlife="n/a","n/a",IF(BG$3&gt;(A3taxstdlife+$E515),((Input!$N$145+Input!$N$111)*$N$7)-SUM($N515:BF515),((Input!$N$145+Input!$N$111)*$N$7)/A3taxstdlife))</f>
        <v>0</v>
      </c>
      <c r="BH515" s="164">
        <f>IF(A3taxstdlife="n/a","n/a",IF(BH$3&gt;(A3taxstdlife+$E515),((Input!$N$145+Input!$N$111)*$N$7)-SUM($N515:BG515),((Input!$N$145+Input!$N$111)*$N$7)/A3taxstdlife))</f>
        <v>0</v>
      </c>
      <c r="BI515" s="164">
        <f>IF(A3taxstdlife="n/a","n/a",IF(BI$3&gt;(A3taxstdlife+$E515),((Input!$N$145+Input!$N$111)*$N$7)-SUM($N515:BH515),((Input!$N$145+Input!$N$111)*$N$7)/A3taxstdlife))</f>
        <v>0</v>
      </c>
      <c r="BJ515" s="18"/>
      <c r="BK515" s="18"/>
    </row>
    <row r="516" spans="1:63" s="6" customFormat="1" hidden="1" outlineLevel="2">
      <c r="A516" s="18"/>
      <c r="B516" s="18"/>
      <c r="C516" s="36"/>
      <c r="D516" s="479"/>
      <c r="E516" s="283">
        <v>9</v>
      </c>
      <c r="F516" s="38"/>
      <c r="G516" s="306"/>
      <c r="H516" s="308"/>
      <c r="I516" s="308"/>
      <c r="J516" s="308"/>
      <c r="K516" s="308"/>
      <c r="L516" s="308"/>
      <c r="M516" s="308"/>
      <c r="N516" s="308"/>
      <c r="O516" s="307"/>
      <c r="P516" s="164">
        <f>IF(A3taxstdlife="n/a","n/a",IF(P$3&gt;(A3taxstdlife+$E516),((Input!$O$145+Input!$O$111)*$O$7)-SUM($O516:O516),((Input!$O$145+Input!$O$111)*$O$7)/A3taxstdlife))</f>
        <v>0</v>
      </c>
      <c r="Q516" s="164">
        <f>IF(A3taxstdlife="n/a","n/a",IF(Q$3&gt;(A3taxstdlife+$E516),((Input!$O$145+Input!$O$111)*$O$7)-SUM($O516:P516),((Input!$O$145+Input!$O$111)*$O$7)/A3taxstdlife))</f>
        <v>0</v>
      </c>
      <c r="R516" s="164">
        <f>IF(A3taxstdlife="n/a","n/a",IF(R$3&gt;(A3taxstdlife+$E516),((Input!$O$145+Input!$O$111)*$O$7)-SUM($O516:Q516),((Input!$O$145+Input!$O$111)*$O$7)/A3taxstdlife))</f>
        <v>0</v>
      </c>
      <c r="S516" s="164">
        <f>IF(A3taxstdlife="n/a","n/a",IF(S$3&gt;(A3taxstdlife+$E516),((Input!$O$145+Input!$O$111)*$O$7)-SUM($O516:R516),((Input!$O$145+Input!$O$111)*$O$7)/A3taxstdlife))</f>
        <v>0</v>
      </c>
      <c r="T516" s="164">
        <f>IF(A3taxstdlife="n/a","n/a",IF(T$3&gt;(A3taxstdlife+$E516),((Input!$O$145+Input!$O$111)*$O$7)-SUM($O516:S516),((Input!$O$145+Input!$O$111)*$O$7)/A3taxstdlife))</f>
        <v>0</v>
      </c>
      <c r="U516" s="164">
        <f>IF(A3taxstdlife="n/a","n/a",IF(U$3&gt;(A3taxstdlife+$E516),((Input!$O$145+Input!$O$111)*$O$7)-SUM($O516:T516),((Input!$O$145+Input!$O$111)*$O$7)/A3taxstdlife))</f>
        <v>0</v>
      </c>
      <c r="V516" s="164">
        <f>IF(A3taxstdlife="n/a","n/a",IF(V$3&gt;(A3taxstdlife+$E516),((Input!$O$145+Input!$O$111)*$O$7)-SUM($O516:U516),((Input!$O$145+Input!$O$111)*$O$7)/A3taxstdlife))</f>
        <v>0</v>
      </c>
      <c r="W516" s="164">
        <f>IF(A3taxstdlife="n/a","n/a",IF(W$3&gt;(A3taxstdlife+$E516),((Input!$O$145+Input!$O$111)*$O$7)-SUM($O516:V516),((Input!$O$145+Input!$O$111)*$O$7)/A3taxstdlife))</f>
        <v>0</v>
      </c>
      <c r="X516" s="164">
        <f>IF(A3taxstdlife="n/a","n/a",IF(X$3&gt;(A3taxstdlife+$E516),((Input!$O$145+Input!$O$111)*$O$7)-SUM($O516:W516),((Input!$O$145+Input!$O$111)*$O$7)/A3taxstdlife))</f>
        <v>0</v>
      </c>
      <c r="Y516" s="164">
        <f>IF(A3taxstdlife="n/a","n/a",IF(Y$3&gt;(A3taxstdlife+$E516),((Input!$O$145+Input!$O$111)*$O$7)-SUM($O516:X516),((Input!$O$145+Input!$O$111)*$O$7)/A3taxstdlife))</f>
        <v>0</v>
      </c>
      <c r="Z516" s="164">
        <f>IF(A3taxstdlife="n/a","n/a",IF(Z$3&gt;(A3taxstdlife+$E516),((Input!$O$145+Input!$O$111)*$O$7)-SUM($O516:Y516),((Input!$O$145+Input!$O$111)*$O$7)/A3taxstdlife))</f>
        <v>0</v>
      </c>
      <c r="AA516" s="164">
        <f>IF(A3taxstdlife="n/a","n/a",IF(AA$3&gt;(A3taxstdlife+$E516),((Input!$O$145+Input!$O$111)*$O$7)-SUM($O516:Z516),((Input!$O$145+Input!$O$111)*$O$7)/A3taxstdlife))</f>
        <v>0</v>
      </c>
      <c r="AB516" s="164">
        <f>IF(A3taxstdlife="n/a","n/a",IF(AB$3&gt;(A3taxstdlife+$E516),((Input!$O$145+Input!$O$111)*$O$7)-SUM($O516:AA516),((Input!$O$145+Input!$O$111)*$O$7)/A3taxstdlife))</f>
        <v>0</v>
      </c>
      <c r="AC516" s="164">
        <f>IF(A3taxstdlife="n/a","n/a",IF(AC$3&gt;(A3taxstdlife+$E516),((Input!$O$145+Input!$O$111)*$O$7)-SUM($O516:AB516),((Input!$O$145+Input!$O$111)*$O$7)/A3taxstdlife))</f>
        <v>0</v>
      </c>
      <c r="AD516" s="164">
        <f>IF(A3taxstdlife="n/a","n/a",IF(AD$3&gt;(A3taxstdlife+$E516),((Input!$O$145+Input!$O$111)*$O$7)-SUM($O516:AC516),((Input!$O$145+Input!$O$111)*$O$7)/A3taxstdlife))</f>
        <v>0</v>
      </c>
      <c r="AE516" s="164">
        <f>IF(A3taxstdlife="n/a","n/a",IF(AE$3&gt;(A3taxstdlife+$E516),((Input!$O$145+Input!$O$111)*$O$7)-SUM($O516:AD516),((Input!$O$145+Input!$O$111)*$O$7)/A3taxstdlife))</f>
        <v>0</v>
      </c>
      <c r="AF516" s="164">
        <f>IF(A3taxstdlife="n/a","n/a",IF(AF$3&gt;(A3taxstdlife+$E516),((Input!$O$145+Input!$O$111)*$O$7)-SUM($O516:AE516),((Input!$O$145+Input!$O$111)*$O$7)/A3taxstdlife))</f>
        <v>0</v>
      </c>
      <c r="AG516" s="164">
        <f>IF(A3taxstdlife="n/a","n/a",IF(AG$3&gt;(A3taxstdlife+$E516),((Input!$O$145+Input!$O$111)*$O$7)-SUM($O516:AF516),((Input!$O$145+Input!$O$111)*$O$7)/A3taxstdlife))</f>
        <v>0</v>
      </c>
      <c r="AH516" s="164">
        <f>IF(A3taxstdlife="n/a","n/a",IF(AH$3&gt;(A3taxstdlife+$E516),((Input!$O$145+Input!$O$111)*$O$7)-SUM($O516:AG516),((Input!$O$145+Input!$O$111)*$O$7)/A3taxstdlife))</f>
        <v>0</v>
      </c>
      <c r="AI516" s="164">
        <f>IF(A3taxstdlife="n/a","n/a",IF(AI$3&gt;(A3taxstdlife+$E516),((Input!$O$145+Input!$O$111)*$O$7)-SUM($O516:AH516),((Input!$O$145+Input!$O$111)*$O$7)/A3taxstdlife))</f>
        <v>0</v>
      </c>
      <c r="AJ516" s="164">
        <f>IF(A3taxstdlife="n/a","n/a",IF(AJ$3&gt;(A3taxstdlife+$E516),((Input!$O$145+Input!$O$111)*$O$7)-SUM($O516:AI516),((Input!$O$145+Input!$O$111)*$O$7)/A3taxstdlife))</f>
        <v>0</v>
      </c>
      <c r="AK516" s="164">
        <f>IF(A3taxstdlife="n/a","n/a",IF(AK$3&gt;(A3taxstdlife+$E516),((Input!$O$145+Input!$O$111)*$O$7)-SUM($O516:AJ516),((Input!$O$145+Input!$O$111)*$O$7)/A3taxstdlife))</f>
        <v>0</v>
      </c>
      <c r="AL516" s="164">
        <f>IF(A3taxstdlife="n/a","n/a",IF(AL$3&gt;(A3taxstdlife+$E516),((Input!$O$145+Input!$O$111)*$O$7)-SUM($O516:AK516),((Input!$O$145+Input!$O$111)*$O$7)/A3taxstdlife))</f>
        <v>0</v>
      </c>
      <c r="AM516" s="164">
        <f>IF(A3taxstdlife="n/a","n/a",IF(AM$3&gt;(A3taxstdlife+$E516),((Input!$O$145+Input!$O$111)*$O$7)-SUM($O516:AL516),((Input!$O$145+Input!$O$111)*$O$7)/A3taxstdlife))</f>
        <v>0</v>
      </c>
      <c r="AN516" s="164">
        <f>IF(A3taxstdlife="n/a","n/a",IF(AN$3&gt;(A3taxstdlife+$E516),((Input!$O$145+Input!$O$111)*$O$7)-SUM($O516:AM516),((Input!$O$145+Input!$O$111)*$O$7)/A3taxstdlife))</f>
        <v>0</v>
      </c>
      <c r="AO516" s="164">
        <f>IF(A3taxstdlife="n/a","n/a",IF(AO$3&gt;(A3taxstdlife+$E516),((Input!$O$145+Input!$O$111)*$O$7)-SUM($O516:AN516),((Input!$O$145+Input!$O$111)*$O$7)/A3taxstdlife))</f>
        <v>0</v>
      </c>
      <c r="AP516" s="164">
        <f>IF(A3taxstdlife="n/a","n/a",IF(AP$3&gt;(A3taxstdlife+$E516),((Input!$O$145+Input!$O$111)*$O$7)-SUM($O516:AO516),((Input!$O$145+Input!$O$111)*$O$7)/A3taxstdlife))</f>
        <v>0</v>
      </c>
      <c r="AQ516" s="164">
        <f>IF(A3taxstdlife="n/a","n/a",IF(AQ$3&gt;(A3taxstdlife+$E516),((Input!$O$145+Input!$O$111)*$O$7)-SUM($O516:AP516),((Input!$O$145+Input!$O$111)*$O$7)/A3taxstdlife))</f>
        <v>0</v>
      </c>
      <c r="AR516" s="164">
        <f>IF(A3taxstdlife="n/a","n/a",IF(AR$3&gt;(A3taxstdlife+$E516),((Input!$O$145+Input!$O$111)*$O$7)-SUM($O516:AQ516),((Input!$O$145+Input!$O$111)*$O$7)/A3taxstdlife))</f>
        <v>0</v>
      </c>
      <c r="AS516" s="164">
        <f>IF(A3taxstdlife="n/a","n/a",IF(AS$3&gt;(A3taxstdlife+$E516),((Input!$O$145+Input!$O$111)*$O$7)-SUM($O516:AR516),((Input!$O$145+Input!$O$111)*$O$7)/A3taxstdlife))</f>
        <v>0</v>
      </c>
      <c r="AT516" s="164">
        <f>IF(A3taxstdlife="n/a","n/a",IF(AT$3&gt;(A3taxstdlife+$E516),((Input!$O$145+Input!$O$111)*$O$7)-SUM($O516:AS516),((Input!$O$145+Input!$O$111)*$O$7)/A3taxstdlife))</f>
        <v>0</v>
      </c>
      <c r="AU516" s="164">
        <f>IF(A3taxstdlife="n/a","n/a",IF(AU$3&gt;(A3taxstdlife+$E516),((Input!$O$145+Input!$O$111)*$O$7)-SUM($O516:AT516),((Input!$O$145+Input!$O$111)*$O$7)/A3taxstdlife))</f>
        <v>0</v>
      </c>
      <c r="AV516" s="164">
        <f>IF(A3taxstdlife="n/a","n/a",IF(AV$3&gt;(A3taxstdlife+$E516),((Input!$O$145+Input!$O$111)*$O$7)-SUM($O516:AU516),((Input!$O$145+Input!$O$111)*$O$7)/A3taxstdlife))</f>
        <v>0</v>
      </c>
      <c r="AW516" s="164">
        <f>IF(A3taxstdlife="n/a","n/a",IF(AW$3&gt;(A3taxstdlife+$E516),((Input!$O$145+Input!$O$111)*$O$7)-SUM($O516:AV516),((Input!$O$145+Input!$O$111)*$O$7)/A3taxstdlife))</f>
        <v>0</v>
      </c>
      <c r="AX516" s="164">
        <f>IF(A3taxstdlife="n/a","n/a",IF(AX$3&gt;(A3taxstdlife+$E516),((Input!$O$145+Input!$O$111)*$O$7)-SUM($O516:AW516),((Input!$O$145+Input!$O$111)*$O$7)/A3taxstdlife))</f>
        <v>0</v>
      </c>
      <c r="AY516" s="164">
        <f>IF(A3taxstdlife="n/a","n/a",IF(AY$3&gt;(A3taxstdlife+$E516),((Input!$O$145+Input!$O$111)*$O$7)-SUM($O516:AX516),((Input!$O$145+Input!$O$111)*$O$7)/A3taxstdlife))</f>
        <v>0</v>
      </c>
      <c r="AZ516" s="164">
        <f>IF(A3taxstdlife="n/a","n/a",IF(AZ$3&gt;(A3taxstdlife+$E516),((Input!$O$145+Input!$O$111)*$O$7)-SUM($O516:AY516),((Input!$O$145+Input!$O$111)*$O$7)/A3taxstdlife))</f>
        <v>0</v>
      </c>
      <c r="BA516" s="164">
        <f>IF(A3taxstdlife="n/a","n/a",IF(BA$3&gt;(A3taxstdlife+$E516),((Input!$O$145+Input!$O$111)*$O$7)-SUM($O516:AZ516),((Input!$O$145+Input!$O$111)*$O$7)/A3taxstdlife))</f>
        <v>0</v>
      </c>
      <c r="BB516" s="164">
        <f>IF(A3taxstdlife="n/a","n/a",IF(BB$3&gt;(A3taxstdlife+$E516),((Input!$O$145+Input!$O$111)*$O$7)-SUM($O516:BA516),((Input!$O$145+Input!$O$111)*$O$7)/A3taxstdlife))</f>
        <v>0</v>
      </c>
      <c r="BC516" s="164">
        <f>IF(A3taxstdlife="n/a","n/a",IF(BC$3&gt;(A3taxstdlife+$E516),((Input!$O$145+Input!$O$111)*$O$7)-SUM($O516:BB516),((Input!$O$145+Input!$O$111)*$O$7)/A3taxstdlife))</f>
        <v>0</v>
      </c>
      <c r="BD516" s="164">
        <f>IF(A3taxstdlife="n/a","n/a",IF(BD$3&gt;(A3taxstdlife+$E516),((Input!$O$145+Input!$O$111)*$O$7)-SUM($O516:BC516),((Input!$O$145+Input!$O$111)*$O$7)/A3taxstdlife))</f>
        <v>0</v>
      </c>
      <c r="BE516" s="164">
        <f>IF(A3taxstdlife="n/a","n/a",IF(BE$3&gt;(A3taxstdlife+$E516),((Input!$O$145+Input!$O$111)*$O$7)-SUM($O516:BD516),((Input!$O$145+Input!$O$111)*$O$7)/A3taxstdlife))</f>
        <v>0</v>
      </c>
      <c r="BF516" s="164">
        <f>IF(A3taxstdlife="n/a","n/a",IF(BF$3&gt;(A3taxstdlife+$E516),((Input!$O$145+Input!$O$111)*$O$7)-SUM($O516:BE516),((Input!$O$145+Input!$O$111)*$O$7)/A3taxstdlife))</f>
        <v>0</v>
      </c>
      <c r="BG516" s="164">
        <f>IF(A3taxstdlife="n/a","n/a",IF(BG$3&gt;(A3taxstdlife+$E516),((Input!$O$145+Input!$O$111)*$O$7)-SUM($O516:BF516),((Input!$O$145+Input!$O$111)*$O$7)/A3taxstdlife))</f>
        <v>0</v>
      </c>
      <c r="BH516" s="164">
        <f>IF(A3taxstdlife="n/a","n/a",IF(BH$3&gt;(A3taxstdlife+$E516),((Input!$O$145+Input!$O$111)*$O$7)-SUM($O516:BG516),((Input!$O$145+Input!$O$111)*$O$7)/A3taxstdlife))</f>
        <v>0</v>
      </c>
      <c r="BI516" s="164">
        <f>IF(A3taxstdlife="n/a","n/a",IF(BI$3&gt;(A3taxstdlife+$E516),((Input!$O$145+Input!$O$111)*$O$7)-SUM($O516:BH516),((Input!$O$145+Input!$O$111)*$O$7)/A3taxstdlife))</f>
        <v>0</v>
      </c>
      <c r="BJ516" s="18"/>
      <c r="BK516" s="18"/>
    </row>
    <row r="517" spans="1:63" s="6" customFormat="1" hidden="1" outlineLevel="2">
      <c r="A517" s="18"/>
      <c r="B517" s="18"/>
      <c r="C517" s="36"/>
      <c r="D517" s="479"/>
      <c r="E517" s="284">
        <v>10</v>
      </c>
      <c r="F517" s="38"/>
      <c r="G517" s="306"/>
      <c r="H517" s="308"/>
      <c r="I517" s="308"/>
      <c r="J517" s="308"/>
      <c r="K517" s="308"/>
      <c r="L517" s="308"/>
      <c r="M517" s="308"/>
      <c r="N517" s="308"/>
      <c r="O517" s="308"/>
      <c r="P517" s="307"/>
      <c r="Q517" s="164">
        <f>IF(A3taxstdlife="n/a","n/a",IF(Q$3&gt;(A3taxstdlife+$E517),((Input!$P$145+Input!$P$111)*$P$7)-SUM($P517:P517),((Input!$P$145+Input!$P$111)*$P$7)/A3taxstdlife))</f>
        <v>0</v>
      </c>
      <c r="R517" s="164">
        <f>IF(A3taxstdlife="n/a","n/a",IF(R$3&gt;(A3taxstdlife+$E517),((Input!$P$145+Input!$P$111)*$P$7)-SUM($P517:Q517),((Input!$P$145+Input!$P$111)*$P$7)/A3taxstdlife))</f>
        <v>0</v>
      </c>
      <c r="S517" s="164">
        <f>IF(A3taxstdlife="n/a","n/a",IF(S$3&gt;(A3taxstdlife+$E517),((Input!$P$145+Input!$P$111)*$P$7)-SUM($P517:R517),((Input!$P$145+Input!$P$111)*$P$7)/A3taxstdlife))</f>
        <v>0</v>
      </c>
      <c r="T517" s="164">
        <f>IF(A3taxstdlife="n/a","n/a",IF(T$3&gt;(A3taxstdlife+$E517),((Input!$P$145+Input!$P$111)*$P$7)-SUM($P517:S517),((Input!$P$145+Input!$P$111)*$P$7)/A3taxstdlife))</f>
        <v>0</v>
      </c>
      <c r="U517" s="164">
        <f>IF(A3taxstdlife="n/a","n/a",IF(U$3&gt;(A3taxstdlife+$E517),((Input!$P$145+Input!$P$111)*$P$7)-SUM($P517:T517),((Input!$P$145+Input!$P$111)*$P$7)/A3taxstdlife))</f>
        <v>0</v>
      </c>
      <c r="V517" s="164">
        <f>IF(A3taxstdlife="n/a","n/a",IF(V$3&gt;(A3taxstdlife+$E517),((Input!$P$145+Input!$P$111)*$P$7)-SUM($P517:U517),((Input!$P$145+Input!$P$111)*$P$7)/A3taxstdlife))</f>
        <v>0</v>
      </c>
      <c r="W517" s="164">
        <f>IF(A3taxstdlife="n/a","n/a",IF(W$3&gt;(A3taxstdlife+$E517),((Input!$P$145+Input!$P$111)*$P$7)-SUM($P517:V517),((Input!$P$145+Input!$P$111)*$P$7)/A3taxstdlife))</f>
        <v>0</v>
      </c>
      <c r="X517" s="164">
        <f>IF(A3taxstdlife="n/a","n/a",IF(X$3&gt;(A3taxstdlife+$E517),((Input!$P$145+Input!$P$111)*$P$7)-SUM($P517:W517),((Input!$P$145+Input!$P$111)*$P$7)/A3taxstdlife))</f>
        <v>0</v>
      </c>
      <c r="Y517" s="164">
        <f>IF(A3taxstdlife="n/a","n/a",IF(Y$3&gt;(A3taxstdlife+$E517),((Input!$P$145+Input!$P$111)*$P$7)-SUM($P517:X517),((Input!$P$145+Input!$P$111)*$P$7)/A3taxstdlife))</f>
        <v>0</v>
      </c>
      <c r="Z517" s="164">
        <f>IF(A3taxstdlife="n/a","n/a",IF(Z$3&gt;(A3taxstdlife+$E517),((Input!$P$145+Input!$P$111)*$P$7)-SUM($P517:Y517),((Input!$P$145+Input!$P$111)*$P$7)/A3taxstdlife))</f>
        <v>0</v>
      </c>
      <c r="AA517" s="164">
        <f>IF(A3taxstdlife="n/a","n/a",IF(AA$3&gt;(A3taxstdlife+$E517),((Input!$P$145+Input!$P$111)*$P$7)-SUM($P517:Z517),((Input!$P$145+Input!$P$111)*$P$7)/A3taxstdlife))</f>
        <v>0</v>
      </c>
      <c r="AB517" s="164">
        <f>IF(A3taxstdlife="n/a","n/a",IF(AB$3&gt;(A3taxstdlife+$E517),((Input!$P$145+Input!$P$111)*$P$7)-SUM($P517:AA517),((Input!$P$145+Input!$P$111)*$P$7)/A3taxstdlife))</f>
        <v>0</v>
      </c>
      <c r="AC517" s="164">
        <f>IF(A3taxstdlife="n/a","n/a",IF(AC$3&gt;(A3taxstdlife+$E517),((Input!$P$145+Input!$P$111)*$P$7)-SUM($P517:AB517),((Input!$P$145+Input!$P$111)*$P$7)/A3taxstdlife))</f>
        <v>0</v>
      </c>
      <c r="AD517" s="164">
        <f>IF(A3taxstdlife="n/a","n/a",IF(AD$3&gt;(A3taxstdlife+$E517),((Input!$P$145+Input!$P$111)*$P$7)-SUM($P517:AC517),((Input!$P$145+Input!$P$111)*$P$7)/A3taxstdlife))</f>
        <v>0</v>
      </c>
      <c r="AE517" s="164">
        <f>IF(A3taxstdlife="n/a","n/a",IF(AE$3&gt;(A3taxstdlife+$E517),((Input!$P$145+Input!$P$111)*$P$7)-SUM($P517:AD517),((Input!$P$145+Input!$P$111)*$P$7)/A3taxstdlife))</f>
        <v>0</v>
      </c>
      <c r="AF517" s="164">
        <f>IF(A3taxstdlife="n/a","n/a",IF(AF$3&gt;(A3taxstdlife+$E517),((Input!$P$145+Input!$P$111)*$P$7)-SUM($P517:AE517),((Input!$P$145+Input!$P$111)*$P$7)/A3taxstdlife))</f>
        <v>0</v>
      </c>
      <c r="AG517" s="164">
        <f>IF(A3taxstdlife="n/a","n/a",IF(AG$3&gt;(A3taxstdlife+$E517),((Input!$P$145+Input!$P$111)*$P$7)-SUM($P517:AF517),((Input!$P$145+Input!$P$111)*$P$7)/A3taxstdlife))</f>
        <v>0</v>
      </c>
      <c r="AH517" s="164">
        <f>IF(A3taxstdlife="n/a","n/a",IF(AH$3&gt;(A3taxstdlife+$E517),((Input!$P$145+Input!$P$111)*$P$7)-SUM($P517:AG517),((Input!$P$145+Input!$P$111)*$P$7)/A3taxstdlife))</f>
        <v>0</v>
      </c>
      <c r="AI517" s="164">
        <f>IF(A3taxstdlife="n/a","n/a",IF(AI$3&gt;(A3taxstdlife+$E517),((Input!$P$145+Input!$P$111)*$P$7)-SUM($P517:AH517),((Input!$P$145+Input!$P$111)*$P$7)/A3taxstdlife))</f>
        <v>0</v>
      </c>
      <c r="AJ517" s="164">
        <f>IF(A3taxstdlife="n/a","n/a",IF(AJ$3&gt;(A3taxstdlife+$E517),((Input!$P$145+Input!$P$111)*$P$7)-SUM($P517:AI517),((Input!$P$145+Input!$P$111)*$P$7)/A3taxstdlife))</f>
        <v>0</v>
      </c>
      <c r="AK517" s="164">
        <f>IF(A3taxstdlife="n/a","n/a",IF(AK$3&gt;(A3taxstdlife+$E517),((Input!$P$145+Input!$P$111)*$P$7)-SUM($P517:AJ517),((Input!$P$145+Input!$P$111)*$P$7)/A3taxstdlife))</f>
        <v>0</v>
      </c>
      <c r="AL517" s="164">
        <f>IF(A3taxstdlife="n/a","n/a",IF(AL$3&gt;(A3taxstdlife+$E517),((Input!$P$145+Input!$P$111)*$P$7)-SUM($P517:AK517),((Input!$P$145+Input!$P$111)*$P$7)/A3taxstdlife))</f>
        <v>0</v>
      </c>
      <c r="AM517" s="164">
        <f>IF(A3taxstdlife="n/a","n/a",IF(AM$3&gt;(A3taxstdlife+$E517),((Input!$P$145+Input!$P$111)*$P$7)-SUM($P517:AL517),((Input!$P$145+Input!$P$111)*$P$7)/A3taxstdlife))</f>
        <v>0</v>
      </c>
      <c r="AN517" s="164">
        <f>IF(A3taxstdlife="n/a","n/a",IF(AN$3&gt;(A3taxstdlife+$E517),((Input!$P$145+Input!$P$111)*$P$7)-SUM($P517:AM517),((Input!$P$145+Input!$P$111)*$P$7)/A3taxstdlife))</f>
        <v>0</v>
      </c>
      <c r="AO517" s="164">
        <f>IF(A3taxstdlife="n/a","n/a",IF(AO$3&gt;(A3taxstdlife+$E517),((Input!$P$145+Input!$P$111)*$P$7)-SUM($P517:AN517),((Input!$P$145+Input!$P$111)*$P$7)/A3taxstdlife))</f>
        <v>0</v>
      </c>
      <c r="AP517" s="164">
        <f>IF(A3taxstdlife="n/a","n/a",IF(AP$3&gt;(A3taxstdlife+$E517),((Input!$P$145+Input!$P$111)*$P$7)-SUM($P517:AO517),((Input!$P$145+Input!$P$111)*$P$7)/A3taxstdlife))</f>
        <v>0</v>
      </c>
      <c r="AQ517" s="164">
        <f>IF(A3taxstdlife="n/a","n/a",IF(AQ$3&gt;(A3taxstdlife+$E517),((Input!$P$145+Input!$P$111)*$P$7)-SUM($P517:AP517),((Input!$P$145+Input!$P$111)*$P$7)/A3taxstdlife))</f>
        <v>0</v>
      </c>
      <c r="AR517" s="164">
        <f>IF(A3taxstdlife="n/a","n/a",IF(AR$3&gt;(A3taxstdlife+$E517),((Input!$P$145+Input!$P$111)*$P$7)-SUM($P517:AQ517),((Input!$P$145+Input!$P$111)*$P$7)/A3taxstdlife))</f>
        <v>0</v>
      </c>
      <c r="AS517" s="164">
        <f>IF(A3taxstdlife="n/a","n/a",IF(AS$3&gt;(A3taxstdlife+$E517),((Input!$P$145+Input!$P$111)*$P$7)-SUM($P517:AR517),((Input!$P$145+Input!$P$111)*$P$7)/A3taxstdlife))</f>
        <v>0</v>
      </c>
      <c r="AT517" s="164">
        <f>IF(A3taxstdlife="n/a","n/a",IF(AT$3&gt;(A3taxstdlife+$E517),((Input!$P$145+Input!$P$111)*$P$7)-SUM($P517:AS517),((Input!$P$145+Input!$P$111)*$P$7)/A3taxstdlife))</f>
        <v>0</v>
      </c>
      <c r="AU517" s="164">
        <f>IF(A3taxstdlife="n/a","n/a",IF(AU$3&gt;(A3taxstdlife+$E517),((Input!$P$145+Input!$P$111)*$P$7)-SUM($P517:AT517),((Input!$P$145+Input!$P$111)*$P$7)/A3taxstdlife))</f>
        <v>0</v>
      </c>
      <c r="AV517" s="164">
        <f>IF(A3taxstdlife="n/a","n/a",IF(AV$3&gt;(A3taxstdlife+$E517),((Input!$P$145+Input!$P$111)*$P$7)-SUM($P517:AU517),((Input!$P$145+Input!$P$111)*$P$7)/A3taxstdlife))</f>
        <v>0</v>
      </c>
      <c r="AW517" s="164">
        <f>IF(A3taxstdlife="n/a","n/a",IF(AW$3&gt;(A3taxstdlife+$E517),((Input!$P$145+Input!$P$111)*$P$7)-SUM($P517:AV517),((Input!$P$145+Input!$P$111)*$P$7)/A3taxstdlife))</f>
        <v>0</v>
      </c>
      <c r="AX517" s="164">
        <f>IF(A3taxstdlife="n/a","n/a",IF(AX$3&gt;(A3taxstdlife+$E517),((Input!$P$145+Input!$P$111)*$P$7)-SUM($P517:AW517),((Input!$P$145+Input!$P$111)*$P$7)/A3taxstdlife))</f>
        <v>0</v>
      </c>
      <c r="AY517" s="164">
        <f>IF(A3taxstdlife="n/a","n/a",IF(AY$3&gt;(A3taxstdlife+$E517),((Input!$P$145+Input!$P$111)*$P$7)-SUM($P517:AX517),((Input!$P$145+Input!$P$111)*$P$7)/A3taxstdlife))</f>
        <v>0</v>
      </c>
      <c r="AZ517" s="164">
        <f>IF(A3taxstdlife="n/a","n/a",IF(AZ$3&gt;(A3taxstdlife+$E517),((Input!$P$145+Input!$P$111)*$P$7)-SUM($P517:AY517),((Input!$P$145+Input!$P$111)*$P$7)/A3taxstdlife))</f>
        <v>0</v>
      </c>
      <c r="BA517" s="164">
        <f>IF(A3taxstdlife="n/a","n/a",IF(BA$3&gt;(A3taxstdlife+$E517),((Input!$P$145+Input!$P$111)*$P$7)-SUM($P517:AZ517),((Input!$P$145+Input!$P$111)*$P$7)/A3taxstdlife))</f>
        <v>0</v>
      </c>
      <c r="BB517" s="164">
        <f>IF(A3taxstdlife="n/a","n/a",IF(BB$3&gt;(A3taxstdlife+$E517),((Input!$P$145+Input!$P$111)*$P$7)-SUM($P517:BA517),((Input!$P$145+Input!$P$111)*$P$7)/A3taxstdlife))</f>
        <v>0</v>
      </c>
      <c r="BC517" s="164">
        <f>IF(A3taxstdlife="n/a","n/a",IF(BC$3&gt;(A3taxstdlife+$E517),((Input!$P$145+Input!$P$111)*$P$7)-SUM($P517:BB517),((Input!$P$145+Input!$P$111)*$P$7)/A3taxstdlife))</f>
        <v>0</v>
      </c>
      <c r="BD517" s="164">
        <f>IF(A3taxstdlife="n/a","n/a",IF(BD$3&gt;(A3taxstdlife+$E517),((Input!$P$145+Input!$P$111)*$P$7)-SUM($P517:BC517),((Input!$P$145+Input!$P$111)*$P$7)/A3taxstdlife))</f>
        <v>0</v>
      </c>
      <c r="BE517" s="164">
        <f>IF(A3taxstdlife="n/a","n/a",IF(BE$3&gt;(A3taxstdlife+$E517),((Input!$P$145+Input!$P$111)*$P$7)-SUM($P517:BD517),((Input!$P$145+Input!$P$111)*$P$7)/A3taxstdlife))</f>
        <v>0</v>
      </c>
      <c r="BF517" s="164">
        <f>IF(A3taxstdlife="n/a","n/a",IF(BF$3&gt;(A3taxstdlife+$E517),((Input!$P$145+Input!$P$111)*$P$7)-SUM($P517:BE517),((Input!$P$145+Input!$P$111)*$P$7)/A3taxstdlife))</f>
        <v>0</v>
      </c>
      <c r="BG517" s="164">
        <f>IF(A3taxstdlife="n/a","n/a",IF(BG$3&gt;(A3taxstdlife+$E517),((Input!$P$145+Input!$P$111)*$P$7)-SUM($P517:BF517),((Input!$P$145+Input!$P$111)*$P$7)/A3taxstdlife))</f>
        <v>0</v>
      </c>
      <c r="BH517" s="164">
        <f>IF(A3taxstdlife="n/a","n/a",IF(BH$3&gt;(A3taxstdlife+$E517),((Input!$P$145+Input!$P$111)*$P$7)-SUM($P517:BG517),((Input!$P$145+Input!$P$111)*$P$7)/A3taxstdlife))</f>
        <v>0</v>
      </c>
      <c r="BI517" s="164">
        <f>IF(A3taxstdlife="n/a","n/a",IF(BI$3&gt;(A3taxstdlife+$E517),((Input!$P$145+Input!$P$111)*$P$7)-SUM($P517:BH517),((Input!$P$145+Input!$P$111)*$P$7)/A3taxstdlife))</f>
        <v>0</v>
      </c>
      <c r="BJ517" s="18"/>
      <c r="BK517" s="18"/>
    </row>
    <row r="518" spans="1:63" s="6" customFormat="1" hidden="1" outlineLevel="1">
      <c r="A518" s="18"/>
      <c r="B518" s="18"/>
      <c r="C518" s="36" t="str">
        <f>Asset3</f>
        <v>Zone buildings 132/66kV</v>
      </c>
      <c r="D518" s="18"/>
      <c r="E518" s="18"/>
      <c r="F518" s="33"/>
      <c r="G518" s="159">
        <f>SUM(G506:G517)</f>
        <v>2.4162278432491218</v>
      </c>
      <c r="H518" s="159">
        <f t="shared" ref="H518:BH518" si="111">SUM(H506:H517)</f>
        <v>2.4162278432491218</v>
      </c>
      <c r="I518" s="159">
        <f t="shared" si="111"/>
        <v>2.4162278432491218</v>
      </c>
      <c r="J518" s="159">
        <f t="shared" si="111"/>
        <v>2.4162278432491218</v>
      </c>
      <c r="K518" s="159">
        <f t="shared" si="111"/>
        <v>2.4162278432491218</v>
      </c>
      <c r="L518" s="159">
        <f t="shared" si="111"/>
        <v>2.4162278432491218</v>
      </c>
      <c r="M518" s="159">
        <f t="shared" si="111"/>
        <v>2.4162278432491218</v>
      </c>
      <c r="N518" s="159">
        <f t="shared" si="111"/>
        <v>2.4162278432491218</v>
      </c>
      <c r="O518" s="159">
        <f t="shared" si="111"/>
        <v>2.4162278432491218</v>
      </c>
      <c r="P518" s="159">
        <f t="shared" si="111"/>
        <v>2.4162278432491218</v>
      </c>
      <c r="Q518" s="159">
        <f t="shared" si="111"/>
        <v>2.4162278432491218</v>
      </c>
      <c r="R518" s="159">
        <f t="shared" si="111"/>
        <v>2.4162278432491218</v>
      </c>
      <c r="S518" s="159">
        <f t="shared" si="111"/>
        <v>2.4162278432491218</v>
      </c>
      <c r="T518" s="159">
        <f t="shared" si="111"/>
        <v>2.4162278432491218</v>
      </c>
      <c r="U518" s="159">
        <f t="shared" si="111"/>
        <v>2.4162278432491218</v>
      </c>
      <c r="V518" s="159">
        <f t="shared" si="111"/>
        <v>2.4162278432491218</v>
      </c>
      <c r="W518" s="159">
        <f t="shared" si="111"/>
        <v>2.4162278432491218</v>
      </c>
      <c r="X518" s="159">
        <f t="shared" si="111"/>
        <v>2.4162278432491218</v>
      </c>
      <c r="Y518" s="159">
        <f t="shared" si="111"/>
        <v>2.4162278432491218</v>
      </c>
      <c r="Z518" s="159">
        <f t="shared" si="111"/>
        <v>2.4162278432491218</v>
      </c>
      <c r="AA518" s="159">
        <f t="shared" si="111"/>
        <v>2.4162278432491218</v>
      </c>
      <c r="AB518" s="159">
        <f t="shared" si="111"/>
        <v>2.4162278432491218</v>
      </c>
      <c r="AC518" s="159">
        <f t="shared" si="111"/>
        <v>2.4162278432491218</v>
      </c>
      <c r="AD518" s="159">
        <f t="shared" si="111"/>
        <v>2.4162278432491218</v>
      </c>
      <c r="AE518" s="159">
        <f t="shared" si="111"/>
        <v>2.4162278432491218</v>
      </c>
      <c r="AF518" s="159">
        <f t="shared" si="111"/>
        <v>2.4162278432491218</v>
      </c>
      <c r="AG518" s="159">
        <f t="shared" si="111"/>
        <v>2.4162278432491218</v>
      </c>
      <c r="AH518" s="159">
        <f t="shared" si="111"/>
        <v>2.4162278432491218</v>
      </c>
      <c r="AI518" s="159">
        <f t="shared" si="111"/>
        <v>2.4162278432491218</v>
      </c>
      <c r="AJ518" s="159">
        <f t="shared" si="111"/>
        <v>2.4162278432491218</v>
      </c>
      <c r="AK518" s="159">
        <f t="shared" si="111"/>
        <v>2.4162278432491218</v>
      </c>
      <c r="AL518" s="159">
        <f t="shared" si="111"/>
        <v>2.4162278432491218</v>
      </c>
      <c r="AM518" s="159">
        <f t="shared" si="111"/>
        <v>2.4162278432491218</v>
      </c>
      <c r="AN518" s="159">
        <f t="shared" si="111"/>
        <v>2.4162278432491218</v>
      </c>
      <c r="AO518" s="159">
        <f t="shared" si="111"/>
        <v>0.1757230869985591</v>
      </c>
      <c r="AP518" s="159">
        <f t="shared" si="111"/>
        <v>0</v>
      </c>
      <c r="AQ518" s="159">
        <f t="shared" si="111"/>
        <v>0</v>
      </c>
      <c r="AR518" s="159">
        <f t="shared" si="111"/>
        <v>0</v>
      </c>
      <c r="AS518" s="159">
        <f t="shared" si="111"/>
        <v>0</v>
      </c>
      <c r="AT518" s="159">
        <f t="shared" si="111"/>
        <v>0</v>
      </c>
      <c r="AU518" s="159">
        <f t="shared" si="111"/>
        <v>0</v>
      </c>
      <c r="AV518" s="159">
        <f t="shared" si="111"/>
        <v>0</v>
      </c>
      <c r="AW518" s="159">
        <f t="shared" si="111"/>
        <v>0</v>
      </c>
      <c r="AX518" s="159">
        <f t="shared" si="111"/>
        <v>0</v>
      </c>
      <c r="AY518" s="159">
        <f t="shared" si="111"/>
        <v>0</v>
      </c>
      <c r="AZ518" s="159">
        <f t="shared" si="111"/>
        <v>0</v>
      </c>
      <c r="BA518" s="159">
        <f t="shared" si="111"/>
        <v>0</v>
      </c>
      <c r="BB518" s="159">
        <f t="shared" si="111"/>
        <v>0</v>
      </c>
      <c r="BC518" s="159">
        <f t="shared" si="111"/>
        <v>0</v>
      </c>
      <c r="BD518" s="159">
        <f t="shared" si="111"/>
        <v>0</v>
      </c>
      <c r="BE518" s="159">
        <f t="shared" si="111"/>
        <v>0</v>
      </c>
      <c r="BF518" s="159">
        <f t="shared" si="111"/>
        <v>0</v>
      </c>
      <c r="BG518" s="159">
        <f t="shared" si="111"/>
        <v>0</v>
      </c>
      <c r="BH518" s="159">
        <f t="shared" si="111"/>
        <v>0</v>
      </c>
      <c r="BI518" s="159">
        <f>SUM(BI506:BI517)</f>
        <v>0</v>
      </c>
      <c r="BJ518" s="18"/>
      <c r="BK518" s="18"/>
    </row>
    <row r="519" spans="1:63" s="6" customFormat="1" hidden="1" outlineLevel="2">
      <c r="A519" s="18"/>
      <c r="B519" s="43" t="str">
        <f>C531</f>
        <v>Transmission transformers 132/66kV</v>
      </c>
      <c r="C519" s="44"/>
      <c r="D519" s="45" t="s">
        <v>72</v>
      </c>
      <c r="E519" s="44"/>
      <c r="F519" s="46"/>
      <c r="G519" s="163">
        <f>IF(G$3&gt;A4taxremlife,A4taxvalue-SUM($F519:F519),IF(A4taxremlife="N/A","n/a",A4taxvalue/A4taxremlife))</f>
        <v>0.93966417523972279</v>
      </c>
      <c r="H519" s="163">
        <f>IF(H$3&gt;A4taxremlife,A4taxvalue-SUM($F519:G519),IF(A4taxremlife="N/A","n/a",A4taxvalue/A4taxremlife))</f>
        <v>0.93966417523972279</v>
      </c>
      <c r="I519" s="163">
        <f>IF(I$3&gt;A4taxremlife,A4taxvalue-SUM($F519:H519),IF(A4taxremlife="N/A","n/a",A4taxvalue/A4taxremlife))</f>
        <v>0.93966417523972279</v>
      </c>
      <c r="J519" s="163">
        <f>IF(J$3&gt;A4taxremlife,A4taxvalue-SUM($F519:I519),IF(A4taxremlife="N/A","n/a",A4taxvalue/A4taxremlife))</f>
        <v>0.93966417523972279</v>
      </c>
      <c r="K519" s="163">
        <f>IF(K$3&gt;A4taxremlife,A4taxvalue-SUM($F519:J519),IF(A4taxremlife="N/A","n/a",A4taxvalue/A4taxremlife))</f>
        <v>0.93966417523972279</v>
      </c>
      <c r="L519" s="163">
        <f>IF(L$3&gt;A4taxremlife,A4taxvalue-SUM($F519:K519),IF(A4taxremlife="N/A","n/a",A4taxvalue/A4taxremlife))</f>
        <v>0.93966417523972279</v>
      </c>
      <c r="M519" s="163">
        <f>IF(M$3&gt;A4taxremlife,A4taxvalue-SUM($F519:L519),IF(A4taxremlife="N/A","n/a",A4taxvalue/A4taxremlife))</f>
        <v>0.93966417523972279</v>
      </c>
      <c r="N519" s="163">
        <f>IF(N$3&gt;A4taxremlife,A4taxvalue-SUM($F519:M519),IF(A4taxremlife="N/A","n/a",A4taxvalue/A4taxremlife))</f>
        <v>0.93966417523972279</v>
      </c>
      <c r="O519" s="163">
        <f>IF(O$3&gt;A4taxremlife,A4taxvalue-SUM($F519:N519),IF(A4taxremlife="N/A","n/a",A4taxvalue/A4taxremlife))</f>
        <v>0.93966417523972279</v>
      </c>
      <c r="P519" s="163">
        <f>IF(P$3&gt;A4taxremlife,A4taxvalue-SUM($F519:O519),IF(A4taxremlife="N/A","n/a",A4taxvalue/A4taxremlife))</f>
        <v>0.93966417523972279</v>
      </c>
      <c r="Q519" s="163">
        <f>IF(Q$3&gt;A4taxremlife,A4taxvalue-SUM($F519:P519),IF(A4taxremlife="N/A","n/a",A4taxvalue/A4taxremlife))</f>
        <v>0.93966417523972279</v>
      </c>
      <c r="R519" s="163">
        <f>IF(R$3&gt;A4taxremlife,A4taxvalue-SUM($F519:Q519),IF(A4taxremlife="N/A","n/a",A4taxvalue/A4taxremlife))</f>
        <v>0.93966417523972279</v>
      </c>
      <c r="S519" s="163">
        <f>IF(S$3&gt;A4taxremlife,A4taxvalue-SUM($F519:R519),IF(A4taxremlife="N/A","n/a",A4taxvalue/A4taxremlife))</f>
        <v>0.93966417523972279</v>
      </c>
      <c r="T519" s="163">
        <f>IF(T$3&gt;A4taxremlife,A4taxvalue-SUM($F519:S519),IF(A4taxremlife="N/A","n/a",A4taxvalue/A4taxremlife))</f>
        <v>0.93966417523972279</v>
      </c>
      <c r="U519" s="163">
        <f>IF(U$3&gt;A4taxremlife,A4taxvalue-SUM($F519:T519),IF(A4taxremlife="N/A","n/a",A4taxvalue/A4taxremlife))</f>
        <v>0.93966417523972279</v>
      </c>
      <c r="V519" s="163">
        <f>IF(V$3&gt;A4taxremlife,A4taxvalue-SUM($F519:U519),IF(A4taxremlife="N/A","n/a",A4taxvalue/A4taxremlife))</f>
        <v>0.93966417523972279</v>
      </c>
      <c r="W519" s="163">
        <f>IF(W$3&gt;A4taxremlife,A4taxvalue-SUM($F519:V519),IF(A4taxremlife="N/A","n/a",A4taxvalue/A4taxremlife))</f>
        <v>0.93966417523972279</v>
      </c>
      <c r="X519" s="163">
        <f>IF(X$3&gt;A4taxremlife,A4taxvalue-SUM($F519:W519),IF(A4taxremlife="N/A","n/a",A4taxvalue/A4taxremlife))</f>
        <v>0.93966417523972279</v>
      </c>
      <c r="Y519" s="163">
        <f>IF(Y$3&gt;A4taxremlife,A4taxvalue-SUM($F519:X519),IF(A4taxremlife="N/A","n/a",A4taxvalue/A4taxremlife))</f>
        <v>0.93966417523972279</v>
      </c>
      <c r="Z519" s="163">
        <f>IF(Z$3&gt;A4taxremlife,A4taxvalue-SUM($F519:Y519),IF(A4taxremlife="N/A","n/a",A4taxvalue/A4taxremlife))</f>
        <v>0.93966417523972279</v>
      </c>
      <c r="AA519" s="163">
        <f>IF(AA$3&gt;A4taxremlife,A4taxvalue-SUM($F519:Z519),IF(A4taxremlife="N/A","n/a",A4taxvalue/A4taxremlife))</f>
        <v>0.93966417523972279</v>
      </c>
      <c r="AB519" s="163">
        <f>IF(AB$3&gt;A4taxremlife,A4taxvalue-SUM($F519:AA519),IF(A4taxremlife="N/A","n/a",A4taxvalue/A4taxremlife))</f>
        <v>0.93966417523972279</v>
      </c>
      <c r="AC519" s="163">
        <f>IF(AC$3&gt;A4taxremlife,A4taxvalue-SUM($F519:AB519),IF(A4taxremlife="N/A","n/a",A4taxvalue/A4taxremlife))</f>
        <v>0.93966417523972279</v>
      </c>
      <c r="AD519" s="163">
        <f>IF(AD$3&gt;A4taxremlife,A4taxvalue-SUM($F519:AC519),IF(A4taxremlife="N/A","n/a",A4taxvalue/A4taxremlife))</f>
        <v>0.93966417523972279</v>
      </c>
      <c r="AE519" s="163">
        <f>IF(AE$3&gt;A4taxremlife,A4taxvalue-SUM($F519:AD519),IF(A4taxremlife="N/A","n/a",A4taxvalue/A4taxremlife))</f>
        <v>0.93966417523972279</v>
      </c>
      <c r="AF519" s="163">
        <f>IF(AF$3&gt;A4taxremlife,A4taxvalue-SUM($F519:AE519),IF(A4taxremlife="N/A","n/a",A4taxvalue/A4taxremlife))</f>
        <v>0.93966417523972279</v>
      </c>
      <c r="AG519" s="163">
        <f>IF(AG$3&gt;A4taxremlife,A4taxvalue-SUM($F519:AF519),IF(A4taxremlife="N/A","n/a",A4taxvalue/A4taxremlife))</f>
        <v>0.93966417523972279</v>
      </c>
      <c r="AH519" s="163">
        <f>IF(AH$3&gt;A4taxremlife,A4taxvalue-SUM($F519:AG519),IF(A4taxremlife="N/A","n/a",A4taxvalue/A4taxremlife))</f>
        <v>0.93966417523972279</v>
      </c>
      <c r="AI519" s="163">
        <f>IF(AI$3&gt;A4taxremlife,A4taxvalue-SUM($F519:AH519),IF(A4taxremlife="N/A","n/a",A4taxvalue/A4taxremlife))</f>
        <v>0.93966417523972279</v>
      </c>
      <c r="AJ519" s="163">
        <f>IF(AJ$3&gt;A4taxremlife,A4taxvalue-SUM($F519:AI519),IF(A4taxremlife="N/A","n/a",A4taxvalue/A4taxremlife))</f>
        <v>0.93966417523972279</v>
      </c>
      <c r="AK519" s="163">
        <f>IF(AK$3&gt;A4taxremlife,A4taxvalue-SUM($F519:AJ519),IF(A4taxremlife="N/A","n/a",A4taxvalue/A4taxremlife))</f>
        <v>0.41772633862559161</v>
      </c>
      <c r="AL519" s="163">
        <f>IF(AL$3&gt;A4taxremlife,A4taxvalue-SUM($F519:AK519),IF(A4taxremlife="N/A","n/a",A4taxvalue/A4taxremlife))</f>
        <v>0</v>
      </c>
      <c r="AM519" s="163">
        <f>IF(AM$3&gt;A4taxremlife,A4taxvalue-SUM($F519:AL519),IF(A4taxremlife="N/A","n/a",A4taxvalue/A4taxremlife))</f>
        <v>0</v>
      </c>
      <c r="AN519" s="163">
        <f>IF(AN$3&gt;A4taxremlife,A4taxvalue-SUM($F519:AM519),IF(A4taxremlife="N/A","n/a",A4taxvalue/A4taxremlife))</f>
        <v>0</v>
      </c>
      <c r="AO519" s="163">
        <f>IF(AO$3&gt;A4taxremlife,A4taxvalue-SUM($F519:AN519),IF(A4taxremlife="N/A","n/a",A4taxvalue/A4taxremlife))</f>
        <v>0</v>
      </c>
      <c r="AP519" s="163">
        <f>IF(AP$3&gt;A4taxremlife,A4taxvalue-SUM($F519:AO519),IF(A4taxremlife="N/A","n/a",A4taxvalue/A4taxremlife))</f>
        <v>0</v>
      </c>
      <c r="AQ519" s="163">
        <f>IF(AQ$3&gt;A4taxremlife,A4taxvalue-SUM($F519:AP519),IF(A4taxremlife="N/A","n/a",A4taxvalue/A4taxremlife))</f>
        <v>0</v>
      </c>
      <c r="AR519" s="163">
        <f>IF(AR$3&gt;A4taxremlife,A4taxvalue-SUM($F519:AQ519),IF(A4taxremlife="N/A","n/a",A4taxvalue/A4taxremlife))</f>
        <v>0</v>
      </c>
      <c r="AS519" s="163">
        <f>IF(AS$3&gt;A4taxremlife,A4taxvalue-SUM($F519:AR519),IF(A4taxremlife="N/A","n/a",A4taxvalue/A4taxremlife))</f>
        <v>0</v>
      </c>
      <c r="AT519" s="163">
        <f>IF(AT$3&gt;A4taxremlife,A4taxvalue-SUM($F519:AS519),IF(A4taxremlife="N/A","n/a",A4taxvalue/A4taxremlife))</f>
        <v>0</v>
      </c>
      <c r="AU519" s="163">
        <f>IF(AU$3&gt;A4taxremlife,A4taxvalue-SUM($F519:AT519),IF(A4taxremlife="N/A","n/a",A4taxvalue/A4taxremlife))</f>
        <v>0</v>
      </c>
      <c r="AV519" s="163">
        <f>IF(AV$3&gt;A4taxremlife,A4taxvalue-SUM($F519:AU519),IF(A4taxremlife="N/A","n/a",A4taxvalue/A4taxremlife))</f>
        <v>0</v>
      </c>
      <c r="AW519" s="163">
        <f>IF(AW$3&gt;A4taxremlife,A4taxvalue-SUM($F519:AV519),IF(A4taxremlife="N/A","n/a",A4taxvalue/A4taxremlife))</f>
        <v>0</v>
      </c>
      <c r="AX519" s="163">
        <f>IF(AX$3&gt;A4taxremlife,A4taxvalue-SUM($F519:AW519),IF(A4taxremlife="N/A","n/a",A4taxvalue/A4taxremlife))</f>
        <v>0</v>
      </c>
      <c r="AY519" s="163">
        <f>IF(AY$3&gt;A4taxremlife,A4taxvalue-SUM($F519:AX519),IF(A4taxremlife="N/A","n/a",A4taxvalue/A4taxremlife))</f>
        <v>0</v>
      </c>
      <c r="AZ519" s="163">
        <f>IF(AZ$3&gt;A4taxremlife,A4taxvalue-SUM($F519:AY519),IF(A4taxremlife="N/A","n/a",A4taxvalue/A4taxremlife))</f>
        <v>0</v>
      </c>
      <c r="BA519" s="163">
        <f>IF(BA$3&gt;A4taxremlife,A4taxvalue-SUM($F519:AZ519),IF(A4taxremlife="N/A","n/a",A4taxvalue/A4taxremlife))</f>
        <v>0</v>
      </c>
      <c r="BB519" s="163">
        <f>IF(BB$3&gt;A4taxremlife,A4taxvalue-SUM($F519:BA519),IF(A4taxremlife="N/A","n/a",A4taxvalue/A4taxremlife))</f>
        <v>0</v>
      </c>
      <c r="BC519" s="163">
        <f>IF(BC$3&gt;A4taxremlife,A4taxvalue-SUM($F519:BB519),IF(A4taxremlife="N/A","n/a",A4taxvalue/A4taxremlife))</f>
        <v>0</v>
      </c>
      <c r="BD519" s="163">
        <f>IF(BD$3&gt;A4taxremlife,A4taxvalue-SUM($F519:BC519),IF(A4taxremlife="N/A","n/a",A4taxvalue/A4taxremlife))</f>
        <v>0</v>
      </c>
      <c r="BE519" s="163">
        <f>IF(BE$3&gt;A4taxremlife,A4taxvalue-SUM($F519:BD519),IF(A4taxremlife="N/A","n/a",A4taxvalue/A4taxremlife))</f>
        <v>0</v>
      </c>
      <c r="BF519" s="163">
        <f>IF(BF$3&gt;A4taxremlife,A4taxvalue-SUM($F519:BE519),IF(A4taxremlife="N/A","n/a",A4taxvalue/A4taxremlife))</f>
        <v>0</v>
      </c>
      <c r="BG519" s="163">
        <f>IF(BG$3&gt;A4taxremlife,A4taxvalue-SUM($F519:BF519),IF(A4taxremlife="N/A","n/a",A4taxvalue/A4taxremlife))</f>
        <v>0</v>
      </c>
      <c r="BH519" s="163">
        <f>IF(BH$3&gt;A4taxremlife,A4taxvalue-SUM($F519:BG519),IF(A4taxremlife="N/A","n/a",A4taxvalue/A4taxremlife))</f>
        <v>0</v>
      </c>
      <c r="BI519" s="163">
        <f>IF(BI$3&gt;A4taxremlife,A4taxvalue-SUM($F519:BH519),IF(A4taxremlife="N/A","n/a",A4taxvalue/A4taxremlife))</f>
        <v>0</v>
      </c>
      <c r="BJ519" s="18"/>
      <c r="BK519" s="18"/>
    </row>
    <row r="520" spans="1:63" s="6" customFormat="1" hidden="1" outlineLevel="2">
      <c r="A520" s="18"/>
      <c r="B520" s="18"/>
      <c r="C520" s="36"/>
      <c r="D520" s="479" t="s">
        <v>71</v>
      </c>
      <c r="E520" s="283">
        <v>0</v>
      </c>
      <c r="F520" s="38"/>
      <c r="G520" s="164"/>
      <c r="H520" s="164"/>
      <c r="I520" s="164"/>
      <c r="J520" s="164"/>
      <c r="K520" s="164"/>
      <c r="L520" s="164"/>
      <c r="M520" s="164"/>
      <c r="N520" s="164"/>
      <c r="O520" s="164"/>
      <c r="P520" s="164"/>
      <c r="Q520" s="164"/>
      <c r="R520" s="164"/>
      <c r="S520" s="164"/>
      <c r="T520" s="164"/>
      <c r="U520" s="164"/>
      <c r="V520" s="164"/>
      <c r="W520" s="164"/>
      <c r="X520" s="164"/>
      <c r="Y520" s="164"/>
      <c r="Z520" s="164"/>
      <c r="AA520" s="164"/>
      <c r="AB520" s="164"/>
      <c r="AC520" s="164"/>
      <c r="AD520" s="164"/>
      <c r="AE520" s="164"/>
      <c r="AF520" s="164"/>
      <c r="AG520" s="164"/>
      <c r="AH520" s="164"/>
      <c r="AI520" s="164"/>
      <c r="AJ520" s="164"/>
      <c r="AK520" s="164"/>
      <c r="AL520" s="164"/>
      <c r="AM520" s="164"/>
      <c r="AN520" s="164"/>
      <c r="AO520" s="164"/>
      <c r="AP520" s="164"/>
      <c r="AQ520" s="164"/>
      <c r="AR520" s="164"/>
      <c r="AS520" s="164"/>
      <c r="AT520" s="164"/>
      <c r="AU520" s="164"/>
      <c r="AV520" s="164"/>
      <c r="AW520" s="164"/>
      <c r="AX520" s="164"/>
      <c r="AY520" s="164"/>
      <c r="AZ520" s="164"/>
      <c r="BA520" s="164"/>
      <c r="BB520" s="164"/>
      <c r="BC520" s="164"/>
      <c r="BD520" s="164"/>
      <c r="BE520" s="164"/>
      <c r="BF520" s="164"/>
      <c r="BG520" s="164"/>
      <c r="BH520" s="164"/>
      <c r="BI520" s="164"/>
      <c r="BJ520" s="18"/>
      <c r="BK520" s="18"/>
    </row>
    <row r="521" spans="1:63" s="6" customFormat="1" hidden="1" outlineLevel="2">
      <c r="A521" s="18"/>
      <c r="B521" s="18"/>
      <c r="C521" s="36"/>
      <c r="D521" s="479"/>
      <c r="E521" s="283">
        <v>1</v>
      </c>
      <c r="F521" s="38"/>
      <c r="G521" s="305"/>
      <c r="H521" s="164">
        <f>IF(A4taxstdlife="n/a","n/a",IF(H$3&gt;(A4taxstdlife+$E521),((Input!$G$146+Input!$G$112)*$G$7)-SUM($G521:G521),((Input!$G$146+Input!$G$112)*$G$7)/A4taxstdlife))</f>
        <v>0.11653155301007576</v>
      </c>
      <c r="I521" s="164">
        <f>IF(A4taxstdlife="n/a","n/a",IF(I$3&gt;(A4taxstdlife+$E521),((Input!$G$146+Input!$G$112)*$G$7)-SUM($G521:H521),((Input!$G$146+Input!$G$112)*$G$7)/A4taxstdlife))</f>
        <v>0.11653155301007576</v>
      </c>
      <c r="J521" s="164">
        <f>IF(A4taxstdlife="n/a","n/a",IF(J$3&gt;(A4taxstdlife+$E521),((Input!$G$146+Input!$G$112)*$G$7)-SUM($G521:I521),((Input!$G$146+Input!$G$112)*$G$7)/A4taxstdlife))</f>
        <v>0.11653155301007576</v>
      </c>
      <c r="K521" s="164">
        <f>IF(A4taxstdlife="n/a","n/a",IF(K$3&gt;(A4taxstdlife+$E521),((Input!$G$146+Input!$G$112)*$G$7)-SUM($G521:J521),((Input!$G$146+Input!$G$112)*$G$7)/A4taxstdlife))</f>
        <v>0.11653155301007576</v>
      </c>
      <c r="L521" s="164">
        <f>IF(A4taxstdlife="n/a","n/a",IF(L$3&gt;(A4taxstdlife+$E521),((Input!$G$146+Input!$G$112)*$G$7)-SUM($G521:K521),((Input!$G$146+Input!$G$112)*$G$7)/A4taxstdlife))</f>
        <v>0.11653155301007576</v>
      </c>
      <c r="M521" s="164">
        <f>IF(A4taxstdlife="n/a","n/a",IF(M$3&gt;(A4taxstdlife+$E521),((Input!$G$146+Input!$G$112)*$G$7)-SUM($G521:L521),((Input!$G$146+Input!$G$112)*$G$7)/A4taxstdlife))</f>
        <v>0.11653155301007576</v>
      </c>
      <c r="N521" s="164">
        <f>IF(A4taxstdlife="n/a","n/a",IF(N$3&gt;(A4taxstdlife+$E521),((Input!$G$146+Input!$G$112)*$G$7)-SUM($G521:M521),((Input!$G$146+Input!$G$112)*$G$7)/A4taxstdlife))</f>
        <v>0.11653155301007576</v>
      </c>
      <c r="O521" s="164">
        <f>IF(A4taxstdlife="n/a","n/a",IF(O$3&gt;(A4taxstdlife+$E521),((Input!$G$146+Input!$G$112)*$G$7)-SUM($G521:N521),((Input!$G$146+Input!$G$112)*$G$7)/A4taxstdlife))</f>
        <v>0.11653155301007576</v>
      </c>
      <c r="P521" s="164">
        <f>IF(A4taxstdlife="n/a","n/a",IF(P$3&gt;(A4taxstdlife+$E521),((Input!$G$146+Input!$G$112)*$G$7)-SUM($G521:O521),((Input!$G$146+Input!$G$112)*$G$7)/A4taxstdlife))</f>
        <v>0.11653155301007576</v>
      </c>
      <c r="Q521" s="164">
        <f>IF(A4taxstdlife="n/a","n/a",IF(Q$3&gt;(A4taxstdlife+$E521),((Input!$G$146+Input!$G$112)*$G$7)-SUM($G521:P521),((Input!$G$146+Input!$G$112)*$G$7)/A4taxstdlife))</f>
        <v>0.11653155301007576</v>
      </c>
      <c r="R521" s="164">
        <f>IF(A4taxstdlife="n/a","n/a",IF(R$3&gt;(A4taxstdlife+$E521),((Input!$G$146+Input!$G$112)*$G$7)-SUM($G521:Q521),((Input!$G$146+Input!$G$112)*$G$7)/A4taxstdlife))</f>
        <v>0.11653155301007576</v>
      </c>
      <c r="S521" s="164">
        <f>IF(A4taxstdlife="n/a","n/a",IF(S$3&gt;(A4taxstdlife+$E521),((Input!$G$146+Input!$G$112)*$G$7)-SUM($G521:R521),((Input!$G$146+Input!$G$112)*$G$7)/A4taxstdlife))</f>
        <v>0.11653155301007576</v>
      </c>
      <c r="T521" s="164">
        <f>IF(A4taxstdlife="n/a","n/a",IF(T$3&gt;(A4taxstdlife+$E521),((Input!$G$146+Input!$G$112)*$G$7)-SUM($G521:S521),((Input!$G$146+Input!$G$112)*$G$7)/A4taxstdlife))</f>
        <v>0.11653155301007576</v>
      </c>
      <c r="U521" s="164">
        <f>IF(A4taxstdlife="n/a","n/a",IF(U$3&gt;(A4taxstdlife+$E521),((Input!$G$146+Input!$G$112)*$G$7)-SUM($G521:T521),((Input!$G$146+Input!$G$112)*$G$7)/A4taxstdlife))</f>
        <v>0.11653155301007576</v>
      </c>
      <c r="V521" s="164">
        <f>IF(A4taxstdlife="n/a","n/a",IF(V$3&gt;(A4taxstdlife+$E521),((Input!$G$146+Input!$G$112)*$G$7)-SUM($G521:U521),((Input!$G$146+Input!$G$112)*$G$7)/A4taxstdlife))</f>
        <v>0.11653155301007576</v>
      </c>
      <c r="W521" s="164">
        <f>IF(A4taxstdlife="n/a","n/a",IF(W$3&gt;(A4taxstdlife+$E521),((Input!$G$146+Input!$G$112)*$G$7)-SUM($G521:V521),((Input!$G$146+Input!$G$112)*$G$7)/A4taxstdlife))</f>
        <v>0.11653155301007576</v>
      </c>
      <c r="X521" s="164">
        <f>IF(A4taxstdlife="n/a","n/a",IF(X$3&gt;(A4taxstdlife+$E521),((Input!$G$146+Input!$G$112)*$G$7)-SUM($G521:W521),((Input!$G$146+Input!$G$112)*$G$7)/A4taxstdlife))</f>
        <v>0.11653155301007576</v>
      </c>
      <c r="Y521" s="164">
        <f>IF(A4taxstdlife="n/a","n/a",IF(Y$3&gt;(A4taxstdlife+$E521),((Input!$G$146+Input!$G$112)*$G$7)-SUM($G521:X521),((Input!$G$146+Input!$G$112)*$G$7)/A4taxstdlife))</f>
        <v>0.11653155301007576</v>
      </c>
      <c r="Z521" s="164">
        <f>IF(A4taxstdlife="n/a","n/a",IF(Z$3&gt;(A4taxstdlife+$E521),((Input!$G$146+Input!$G$112)*$G$7)-SUM($G521:Y521),((Input!$G$146+Input!$G$112)*$G$7)/A4taxstdlife))</f>
        <v>0.11653155301007576</v>
      </c>
      <c r="AA521" s="164">
        <f>IF(A4taxstdlife="n/a","n/a",IF(AA$3&gt;(A4taxstdlife+$E521),((Input!$G$146+Input!$G$112)*$G$7)-SUM($G521:Z521),((Input!$G$146+Input!$G$112)*$G$7)/A4taxstdlife))</f>
        <v>0.11653155301007576</v>
      </c>
      <c r="AB521" s="164">
        <f>IF(A4taxstdlife="n/a","n/a",IF(AB$3&gt;(A4taxstdlife+$E521),((Input!$G$146+Input!$G$112)*$G$7)-SUM($G521:AA521),((Input!$G$146+Input!$G$112)*$G$7)/A4taxstdlife))</f>
        <v>0.11653155301007576</v>
      </c>
      <c r="AC521" s="164">
        <f>IF(A4taxstdlife="n/a","n/a",IF(AC$3&gt;(A4taxstdlife+$E521),((Input!$G$146+Input!$G$112)*$G$7)-SUM($G521:AB521),((Input!$G$146+Input!$G$112)*$G$7)/A4taxstdlife))</f>
        <v>0.11653155301007576</v>
      </c>
      <c r="AD521" s="164">
        <f>IF(A4taxstdlife="n/a","n/a",IF(AD$3&gt;(A4taxstdlife+$E521),((Input!$G$146+Input!$G$112)*$G$7)-SUM($G521:AC521),((Input!$G$146+Input!$G$112)*$G$7)/A4taxstdlife))</f>
        <v>0.11653155301007576</v>
      </c>
      <c r="AE521" s="164">
        <f>IF(A4taxstdlife="n/a","n/a",IF(AE$3&gt;(A4taxstdlife+$E521),((Input!$G$146+Input!$G$112)*$G$7)-SUM($G521:AD521),((Input!$G$146+Input!$G$112)*$G$7)/A4taxstdlife))</f>
        <v>0.11653155301007576</v>
      </c>
      <c r="AF521" s="164">
        <f>IF(A4taxstdlife="n/a","n/a",IF(AF$3&gt;(A4taxstdlife+$E521),((Input!$G$146+Input!$G$112)*$G$7)-SUM($G521:AE521),((Input!$G$146+Input!$G$112)*$G$7)/A4taxstdlife))</f>
        <v>0.11653155301007576</v>
      </c>
      <c r="AG521" s="164">
        <f>IF(A4taxstdlife="n/a","n/a",IF(AG$3&gt;(A4taxstdlife+$E521),((Input!$G$146+Input!$G$112)*$G$7)-SUM($G521:AF521),((Input!$G$146+Input!$G$112)*$G$7)/A4taxstdlife))</f>
        <v>0.11653155301007576</v>
      </c>
      <c r="AH521" s="164">
        <f>IF(A4taxstdlife="n/a","n/a",IF(AH$3&gt;(A4taxstdlife+$E521),((Input!$G$146+Input!$G$112)*$G$7)-SUM($G521:AG521),((Input!$G$146+Input!$G$112)*$G$7)/A4taxstdlife))</f>
        <v>0.11653155301007576</v>
      </c>
      <c r="AI521" s="164">
        <f>IF(A4taxstdlife="n/a","n/a",IF(AI$3&gt;(A4taxstdlife+$E521),((Input!$G$146+Input!$G$112)*$G$7)-SUM($G521:AH521),((Input!$G$146+Input!$G$112)*$G$7)/A4taxstdlife))</f>
        <v>0.11653155301007576</v>
      </c>
      <c r="AJ521" s="164">
        <f>IF(A4taxstdlife="n/a","n/a",IF(AJ$3&gt;(A4taxstdlife+$E521),((Input!$G$146+Input!$G$112)*$G$7)-SUM($G521:AI521),((Input!$G$146+Input!$G$112)*$G$7)/A4taxstdlife))</f>
        <v>0.11653155301007576</v>
      </c>
      <c r="AK521" s="164">
        <f>IF(A4taxstdlife="n/a","n/a",IF(AK$3&gt;(A4taxstdlife+$E521),((Input!$G$146+Input!$G$112)*$G$7)-SUM($G521:AJ521),((Input!$G$146+Input!$G$112)*$G$7)/A4taxstdlife))</f>
        <v>0.11653155301007576</v>
      </c>
      <c r="AL521" s="164">
        <f>IF(A4taxstdlife="n/a","n/a",IF(AL$3&gt;(A4taxstdlife+$E521),((Input!$G$146+Input!$G$112)*$G$7)-SUM($G521:AK521),((Input!$G$146+Input!$G$112)*$G$7)/A4taxstdlife))</f>
        <v>0.11653155301007576</v>
      </c>
      <c r="AM521" s="164">
        <f>IF(A4taxstdlife="n/a","n/a",IF(AM$3&gt;(A4taxstdlife+$E521),((Input!$G$146+Input!$G$112)*$G$7)-SUM($G521:AL521),((Input!$G$146+Input!$G$112)*$G$7)/A4taxstdlife))</f>
        <v>0.11653155301007576</v>
      </c>
      <c r="AN521" s="164">
        <f>IF(A4taxstdlife="n/a","n/a",IF(AN$3&gt;(A4taxstdlife+$E521),((Input!$G$146+Input!$G$112)*$G$7)-SUM($G521:AM521),((Input!$G$146+Input!$G$112)*$G$7)/A4taxstdlife))</f>
        <v>0.11653155301007576</v>
      </c>
      <c r="AO521" s="164">
        <f>IF(A4taxstdlife="n/a","n/a",IF(AO$3&gt;(A4taxstdlife+$E521),((Input!$G$146+Input!$G$112)*$G$7)-SUM($G521:AN521),((Input!$G$146+Input!$G$112)*$G$7)/A4taxstdlife))</f>
        <v>0.11653155301007576</v>
      </c>
      <c r="AP521" s="164">
        <f>IF(A4taxstdlife="n/a","n/a",IF(AP$3&gt;(A4taxstdlife+$E521),((Input!$G$146+Input!$G$112)*$G$7)-SUM($G521:AO521),((Input!$G$146+Input!$G$112)*$G$7)/A4taxstdlife))</f>
        <v>0.11653155301007576</v>
      </c>
      <c r="AQ521" s="164">
        <f>IF(A4taxstdlife="n/a","n/a",IF(AQ$3&gt;(A4taxstdlife+$E521),((Input!$G$146+Input!$G$112)*$G$7)-SUM($G521:AP521),((Input!$G$146+Input!$G$112)*$G$7)/A4taxstdlife))</f>
        <v>0.11653155301007576</v>
      </c>
      <c r="AR521" s="164">
        <f>IF(A4taxstdlife="n/a","n/a",IF(AR$3&gt;(A4taxstdlife+$E521),((Input!$G$146+Input!$G$112)*$G$7)-SUM($G521:AQ521),((Input!$G$146+Input!$G$112)*$G$7)/A4taxstdlife))</f>
        <v>0.11653155301007576</v>
      </c>
      <c r="AS521" s="164">
        <f>IF(A4taxstdlife="n/a","n/a",IF(AS$3&gt;(A4taxstdlife+$E521),((Input!$G$146+Input!$G$112)*$G$7)-SUM($G521:AR521),((Input!$G$146+Input!$G$112)*$G$7)/A4taxstdlife))</f>
        <v>0.11653155301007576</v>
      </c>
      <c r="AT521" s="164">
        <f>IF(A4taxstdlife="n/a","n/a",IF(AT$3&gt;(A4taxstdlife+$E521),((Input!$G$146+Input!$G$112)*$G$7)-SUM($G521:AS521),((Input!$G$146+Input!$G$112)*$G$7)/A4taxstdlife))</f>
        <v>0.11653155301007576</v>
      </c>
      <c r="AU521" s="164">
        <f>IF(A4taxstdlife="n/a","n/a",IF(AU$3&gt;(A4taxstdlife+$E521),((Input!$G$146+Input!$G$112)*$G$7)-SUM($G521:AT521),((Input!$G$146+Input!$G$112)*$G$7)/A4taxstdlife))</f>
        <v>0.11653155301007576</v>
      </c>
      <c r="AV521" s="164">
        <f>IF(A4taxstdlife="n/a","n/a",IF(AV$3&gt;(A4taxstdlife+$E521),((Input!$G$146+Input!$G$112)*$G$7)-SUM($G521:AU521),((Input!$G$146+Input!$G$112)*$G$7)/A4taxstdlife))</f>
        <v>0</v>
      </c>
      <c r="AW521" s="164">
        <f>IF(A4taxstdlife="n/a","n/a",IF(AW$3&gt;(A4taxstdlife+$E521),((Input!$G$146+Input!$G$112)*$G$7)-SUM($G521:AV521),((Input!$G$146+Input!$G$112)*$G$7)/A4taxstdlife))</f>
        <v>0</v>
      </c>
      <c r="AX521" s="164">
        <f>IF(A4taxstdlife="n/a","n/a",IF(AX$3&gt;(A4taxstdlife+$E521),((Input!$G$146+Input!$G$112)*$G$7)-SUM($G521:AW521),((Input!$G$146+Input!$G$112)*$G$7)/A4taxstdlife))</f>
        <v>0</v>
      </c>
      <c r="AY521" s="164">
        <f>IF(A4taxstdlife="n/a","n/a",IF(AY$3&gt;(A4taxstdlife+$E521),((Input!$G$146+Input!$G$112)*$G$7)-SUM($G521:AX521),((Input!$G$146+Input!$G$112)*$G$7)/A4taxstdlife))</f>
        <v>0</v>
      </c>
      <c r="AZ521" s="164">
        <f>IF(A4taxstdlife="n/a","n/a",IF(AZ$3&gt;(A4taxstdlife+$E521),((Input!$G$146+Input!$G$112)*$G$7)-SUM($G521:AY521),((Input!$G$146+Input!$G$112)*$G$7)/A4taxstdlife))</f>
        <v>0</v>
      </c>
      <c r="BA521" s="164">
        <f>IF(A4taxstdlife="n/a","n/a",IF(BA$3&gt;(A4taxstdlife+$E521),((Input!$G$146+Input!$G$112)*$G$7)-SUM($G521:AZ521),((Input!$G$146+Input!$G$112)*$G$7)/A4taxstdlife))</f>
        <v>0</v>
      </c>
      <c r="BB521" s="164">
        <f>IF(A4taxstdlife="n/a","n/a",IF(BB$3&gt;(A4taxstdlife+$E521),((Input!$G$146+Input!$G$112)*$G$7)-SUM($G521:BA521),((Input!$G$146+Input!$G$112)*$G$7)/A4taxstdlife))</f>
        <v>0</v>
      </c>
      <c r="BC521" s="164">
        <f>IF(A4taxstdlife="n/a","n/a",IF(BC$3&gt;(A4taxstdlife+$E521),((Input!$G$146+Input!$G$112)*$G$7)-SUM($G521:BB521),((Input!$G$146+Input!$G$112)*$G$7)/A4taxstdlife))</f>
        <v>0</v>
      </c>
      <c r="BD521" s="164">
        <f>IF(A4taxstdlife="n/a","n/a",IF(BD$3&gt;(A4taxstdlife+$E521),((Input!$G$146+Input!$G$112)*$G$7)-SUM($G521:BC521),((Input!$G$146+Input!$G$112)*$G$7)/A4taxstdlife))</f>
        <v>0</v>
      </c>
      <c r="BE521" s="164">
        <f>IF(A4taxstdlife="n/a","n/a",IF(BE$3&gt;(A4taxstdlife+$E521),((Input!$G$146+Input!$G$112)*$G$7)-SUM($G521:BD521),((Input!$G$146+Input!$G$112)*$G$7)/A4taxstdlife))</f>
        <v>0</v>
      </c>
      <c r="BF521" s="164">
        <f>IF(A4taxstdlife="n/a","n/a",IF(BF$3&gt;(A4taxstdlife+$E521),((Input!$G$146+Input!$G$112)*$G$7)-SUM($G521:BE521),((Input!$G$146+Input!$G$112)*$G$7)/A4taxstdlife))</f>
        <v>0</v>
      </c>
      <c r="BG521" s="164">
        <f>IF(A4taxstdlife="n/a","n/a",IF(BG$3&gt;(A4taxstdlife+$E521),((Input!$G$146+Input!$G$112)*$G$7)-SUM($G521:BF521),((Input!$G$146+Input!$G$112)*$G$7)/A4taxstdlife))</f>
        <v>0</v>
      </c>
      <c r="BH521" s="164">
        <f>IF(A4taxstdlife="n/a","n/a",IF(BH$3&gt;(A4taxstdlife+$E521),((Input!$G$146+Input!$G$112)*$G$7)-SUM($G521:BG521),((Input!$G$146+Input!$G$112)*$G$7)/A4taxstdlife))</f>
        <v>0</v>
      </c>
      <c r="BI521" s="164">
        <f>IF(A4taxstdlife="n/a","n/a",IF(BI$3&gt;(A4taxstdlife+$E521),((Input!$G$146+Input!$G$112)*$G$7)-SUM($G521:BH521),((Input!$G$146+Input!$G$112)*$G$7)/A4taxstdlife))</f>
        <v>0</v>
      </c>
      <c r="BJ521" s="18"/>
      <c r="BK521" s="18"/>
    </row>
    <row r="522" spans="1:63" s="6" customFormat="1" hidden="1" outlineLevel="2">
      <c r="A522" s="18"/>
      <c r="B522" s="18"/>
      <c r="C522" s="36"/>
      <c r="D522" s="479"/>
      <c r="E522" s="283">
        <v>2</v>
      </c>
      <c r="F522" s="38"/>
      <c r="G522" s="306"/>
      <c r="H522" s="307"/>
      <c r="I522" s="164">
        <f>IF(A4taxstdlife="n/a","n/a",IF(I$3&gt;(A4taxstdlife+$E522),((Input!$H$146+Input!$H$112)*$H$7)-SUM($H522:H522),((Input!$H$146+Input!$H$112)*$H$7)/A4taxstdlife))</f>
        <v>0.24992333299141883</v>
      </c>
      <c r="J522" s="164">
        <f>IF(A4taxstdlife="n/a","n/a",IF(J$3&gt;(A4taxstdlife+$E522),((Input!$H$146+Input!$H$112)*$H$7)-SUM($H522:I522),((Input!$H$146+Input!$H$112)*$H$7)/A4taxstdlife))</f>
        <v>0.24992333299141883</v>
      </c>
      <c r="K522" s="164">
        <f>IF(A4taxstdlife="n/a","n/a",IF(K$3&gt;(A4taxstdlife+$E522),((Input!$H$146+Input!$H$112)*$H$7)-SUM($H522:J522),((Input!$H$146+Input!$H$112)*$H$7)/A4taxstdlife))</f>
        <v>0.24992333299141883</v>
      </c>
      <c r="L522" s="164">
        <f>IF(A4taxstdlife="n/a","n/a",IF(L$3&gt;(A4taxstdlife+$E522),((Input!$H$146+Input!$H$112)*$H$7)-SUM($H522:K522),((Input!$H$146+Input!$H$112)*$H$7)/A4taxstdlife))</f>
        <v>0.24992333299141883</v>
      </c>
      <c r="M522" s="164">
        <f>IF(A4taxstdlife="n/a","n/a",IF(M$3&gt;(A4taxstdlife+$E522),((Input!$H$146+Input!$H$112)*$H$7)-SUM($H522:L522),((Input!$H$146+Input!$H$112)*$H$7)/A4taxstdlife))</f>
        <v>0.24992333299141883</v>
      </c>
      <c r="N522" s="164">
        <f>IF(A4taxstdlife="n/a","n/a",IF(N$3&gt;(A4taxstdlife+$E522),((Input!$H$146+Input!$H$112)*$H$7)-SUM($H522:M522),((Input!$H$146+Input!$H$112)*$H$7)/A4taxstdlife))</f>
        <v>0.24992333299141883</v>
      </c>
      <c r="O522" s="164">
        <f>IF(A4taxstdlife="n/a","n/a",IF(O$3&gt;(A4taxstdlife+$E522),((Input!$H$146+Input!$H$112)*$H$7)-SUM($H522:N522),((Input!$H$146+Input!$H$112)*$H$7)/A4taxstdlife))</f>
        <v>0.24992333299141883</v>
      </c>
      <c r="P522" s="164">
        <f>IF(A4taxstdlife="n/a","n/a",IF(P$3&gt;(A4taxstdlife+$E522),((Input!$H$146+Input!$H$112)*$H$7)-SUM($H522:O522),((Input!$H$146+Input!$H$112)*$H$7)/A4taxstdlife))</f>
        <v>0.24992333299141883</v>
      </c>
      <c r="Q522" s="164">
        <f>IF(A4taxstdlife="n/a","n/a",IF(Q$3&gt;(A4taxstdlife+$E522),((Input!$H$146+Input!$H$112)*$H$7)-SUM($H522:P522),((Input!$H$146+Input!$H$112)*$H$7)/A4taxstdlife))</f>
        <v>0.24992333299141883</v>
      </c>
      <c r="R522" s="164">
        <f>IF(A4taxstdlife="n/a","n/a",IF(R$3&gt;(A4taxstdlife+$E522),((Input!$H$146+Input!$H$112)*$H$7)-SUM($H522:Q522),((Input!$H$146+Input!$H$112)*$H$7)/A4taxstdlife))</f>
        <v>0.24992333299141883</v>
      </c>
      <c r="S522" s="164">
        <f>IF(A4taxstdlife="n/a","n/a",IF(S$3&gt;(A4taxstdlife+$E522),((Input!$H$146+Input!$H$112)*$H$7)-SUM($H522:R522),((Input!$H$146+Input!$H$112)*$H$7)/A4taxstdlife))</f>
        <v>0.24992333299141883</v>
      </c>
      <c r="T522" s="164">
        <f>IF(A4taxstdlife="n/a","n/a",IF(T$3&gt;(A4taxstdlife+$E522),((Input!$H$146+Input!$H$112)*$H$7)-SUM($H522:S522),((Input!$H$146+Input!$H$112)*$H$7)/A4taxstdlife))</f>
        <v>0.24992333299141883</v>
      </c>
      <c r="U522" s="164">
        <f>IF(A4taxstdlife="n/a","n/a",IF(U$3&gt;(A4taxstdlife+$E522),((Input!$H$146+Input!$H$112)*$H$7)-SUM($H522:T522),((Input!$H$146+Input!$H$112)*$H$7)/A4taxstdlife))</f>
        <v>0.24992333299141883</v>
      </c>
      <c r="V522" s="164">
        <f>IF(A4taxstdlife="n/a","n/a",IF(V$3&gt;(A4taxstdlife+$E522),((Input!$H$146+Input!$H$112)*$H$7)-SUM($H522:U522),((Input!$H$146+Input!$H$112)*$H$7)/A4taxstdlife))</f>
        <v>0.24992333299141883</v>
      </c>
      <c r="W522" s="164">
        <f>IF(A4taxstdlife="n/a","n/a",IF(W$3&gt;(A4taxstdlife+$E522),((Input!$H$146+Input!$H$112)*$H$7)-SUM($H522:V522),((Input!$H$146+Input!$H$112)*$H$7)/A4taxstdlife))</f>
        <v>0.24992333299141883</v>
      </c>
      <c r="X522" s="164">
        <f>IF(A4taxstdlife="n/a","n/a",IF(X$3&gt;(A4taxstdlife+$E522),((Input!$H$146+Input!$H$112)*$H$7)-SUM($H522:W522),((Input!$H$146+Input!$H$112)*$H$7)/A4taxstdlife))</f>
        <v>0.24992333299141883</v>
      </c>
      <c r="Y522" s="164">
        <f>IF(A4taxstdlife="n/a","n/a",IF(Y$3&gt;(A4taxstdlife+$E522),((Input!$H$146+Input!$H$112)*$H$7)-SUM($H522:X522),((Input!$H$146+Input!$H$112)*$H$7)/A4taxstdlife))</f>
        <v>0.24992333299141883</v>
      </c>
      <c r="Z522" s="164">
        <f>IF(A4taxstdlife="n/a","n/a",IF(Z$3&gt;(A4taxstdlife+$E522),((Input!$H$146+Input!$H$112)*$H$7)-SUM($H522:Y522),((Input!$H$146+Input!$H$112)*$H$7)/A4taxstdlife))</f>
        <v>0.24992333299141883</v>
      </c>
      <c r="AA522" s="164">
        <f>IF(A4taxstdlife="n/a","n/a",IF(AA$3&gt;(A4taxstdlife+$E522),((Input!$H$146+Input!$H$112)*$H$7)-SUM($H522:Z522),((Input!$H$146+Input!$H$112)*$H$7)/A4taxstdlife))</f>
        <v>0.24992333299141883</v>
      </c>
      <c r="AB522" s="164">
        <f>IF(A4taxstdlife="n/a","n/a",IF(AB$3&gt;(A4taxstdlife+$E522),((Input!$H$146+Input!$H$112)*$H$7)-SUM($H522:AA522),((Input!$H$146+Input!$H$112)*$H$7)/A4taxstdlife))</f>
        <v>0.24992333299141883</v>
      </c>
      <c r="AC522" s="164">
        <f>IF(A4taxstdlife="n/a","n/a",IF(AC$3&gt;(A4taxstdlife+$E522),((Input!$H$146+Input!$H$112)*$H$7)-SUM($H522:AB522),((Input!$H$146+Input!$H$112)*$H$7)/A4taxstdlife))</f>
        <v>0.24992333299141883</v>
      </c>
      <c r="AD522" s="164">
        <f>IF(A4taxstdlife="n/a","n/a",IF(AD$3&gt;(A4taxstdlife+$E522),((Input!$H$146+Input!$H$112)*$H$7)-SUM($H522:AC522),((Input!$H$146+Input!$H$112)*$H$7)/A4taxstdlife))</f>
        <v>0.24992333299141883</v>
      </c>
      <c r="AE522" s="164">
        <f>IF(A4taxstdlife="n/a","n/a",IF(AE$3&gt;(A4taxstdlife+$E522),((Input!$H$146+Input!$H$112)*$H$7)-SUM($H522:AD522),((Input!$H$146+Input!$H$112)*$H$7)/A4taxstdlife))</f>
        <v>0.24992333299141883</v>
      </c>
      <c r="AF522" s="164">
        <f>IF(A4taxstdlife="n/a","n/a",IF(AF$3&gt;(A4taxstdlife+$E522),((Input!$H$146+Input!$H$112)*$H$7)-SUM($H522:AE522),((Input!$H$146+Input!$H$112)*$H$7)/A4taxstdlife))</f>
        <v>0.24992333299141883</v>
      </c>
      <c r="AG522" s="164">
        <f>IF(A4taxstdlife="n/a","n/a",IF(AG$3&gt;(A4taxstdlife+$E522),((Input!$H$146+Input!$H$112)*$H$7)-SUM($H522:AF522),((Input!$H$146+Input!$H$112)*$H$7)/A4taxstdlife))</f>
        <v>0.24992333299141883</v>
      </c>
      <c r="AH522" s="164">
        <f>IF(A4taxstdlife="n/a","n/a",IF(AH$3&gt;(A4taxstdlife+$E522),((Input!$H$146+Input!$H$112)*$H$7)-SUM($H522:AG522),((Input!$H$146+Input!$H$112)*$H$7)/A4taxstdlife))</f>
        <v>0.24992333299141883</v>
      </c>
      <c r="AI522" s="164">
        <f>IF(A4taxstdlife="n/a","n/a",IF(AI$3&gt;(A4taxstdlife+$E522),((Input!$H$146+Input!$H$112)*$H$7)-SUM($H522:AH522),((Input!$H$146+Input!$H$112)*$H$7)/A4taxstdlife))</f>
        <v>0.24992333299141883</v>
      </c>
      <c r="AJ522" s="164">
        <f>IF(A4taxstdlife="n/a","n/a",IF(AJ$3&gt;(A4taxstdlife+$E522),((Input!$H$146+Input!$H$112)*$H$7)-SUM($H522:AI522),((Input!$H$146+Input!$H$112)*$H$7)/A4taxstdlife))</f>
        <v>0.24992333299141883</v>
      </c>
      <c r="AK522" s="164">
        <f>IF(A4taxstdlife="n/a","n/a",IF(AK$3&gt;(A4taxstdlife+$E522),((Input!$H$146+Input!$H$112)*$H$7)-SUM($H522:AJ522),((Input!$H$146+Input!$H$112)*$H$7)/A4taxstdlife))</f>
        <v>0.24992333299141883</v>
      </c>
      <c r="AL522" s="164">
        <f>IF(A4taxstdlife="n/a","n/a",IF(AL$3&gt;(A4taxstdlife+$E522),((Input!$H$146+Input!$H$112)*$H$7)-SUM($H522:AK522),((Input!$H$146+Input!$H$112)*$H$7)/A4taxstdlife))</f>
        <v>0.24992333299141883</v>
      </c>
      <c r="AM522" s="164">
        <f>IF(A4taxstdlife="n/a","n/a",IF(AM$3&gt;(A4taxstdlife+$E522),((Input!$H$146+Input!$H$112)*$H$7)-SUM($H522:AL522),((Input!$H$146+Input!$H$112)*$H$7)/A4taxstdlife))</f>
        <v>0.24992333299141883</v>
      </c>
      <c r="AN522" s="164">
        <f>IF(A4taxstdlife="n/a","n/a",IF(AN$3&gt;(A4taxstdlife+$E522),((Input!$H$146+Input!$H$112)*$H$7)-SUM($H522:AM522),((Input!$H$146+Input!$H$112)*$H$7)/A4taxstdlife))</f>
        <v>0.24992333299141883</v>
      </c>
      <c r="AO522" s="164">
        <f>IF(A4taxstdlife="n/a","n/a",IF(AO$3&gt;(A4taxstdlife+$E522),((Input!$H$146+Input!$H$112)*$H$7)-SUM($H522:AN522),((Input!$H$146+Input!$H$112)*$H$7)/A4taxstdlife))</f>
        <v>0.24992333299141883</v>
      </c>
      <c r="AP522" s="164">
        <f>IF(A4taxstdlife="n/a","n/a",IF(AP$3&gt;(A4taxstdlife+$E522),((Input!$H$146+Input!$H$112)*$H$7)-SUM($H522:AO522),((Input!$H$146+Input!$H$112)*$H$7)/A4taxstdlife))</f>
        <v>0.24992333299141883</v>
      </c>
      <c r="AQ522" s="164">
        <f>IF(A4taxstdlife="n/a","n/a",IF(AQ$3&gt;(A4taxstdlife+$E522),((Input!$H$146+Input!$H$112)*$H$7)-SUM($H522:AP522),((Input!$H$146+Input!$H$112)*$H$7)/A4taxstdlife))</f>
        <v>0.24992333299141883</v>
      </c>
      <c r="AR522" s="164">
        <f>IF(A4taxstdlife="n/a","n/a",IF(AR$3&gt;(A4taxstdlife+$E522),((Input!$H$146+Input!$H$112)*$H$7)-SUM($H522:AQ522),((Input!$H$146+Input!$H$112)*$H$7)/A4taxstdlife))</f>
        <v>0.24992333299141883</v>
      </c>
      <c r="AS522" s="164">
        <f>IF(A4taxstdlife="n/a","n/a",IF(AS$3&gt;(A4taxstdlife+$E522),((Input!$H$146+Input!$H$112)*$H$7)-SUM($H522:AR522),((Input!$H$146+Input!$H$112)*$H$7)/A4taxstdlife))</f>
        <v>0.24992333299141883</v>
      </c>
      <c r="AT522" s="164">
        <f>IF(A4taxstdlife="n/a","n/a",IF(AT$3&gt;(A4taxstdlife+$E522),((Input!$H$146+Input!$H$112)*$H$7)-SUM($H522:AS522),((Input!$H$146+Input!$H$112)*$H$7)/A4taxstdlife))</f>
        <v>0.24992333299141883</v>
      </c>
      <c r="AU522" s="164">
        <f>IF(A4taxstdlife="n/a","n/a",IF(AU$3&gt;(A4taxstdlife+$E522),((Input!$H$146+Input!$H$112)*$H$7)-SUM($H522:AT522),((Input!$H$146+Input!$H$112)*$H$7)/A4taxstdlife))</f>
        <v>0.24992333299141883</v>
      </c>
      <c r="AV522" s="164">
        <f>IF(A4taxstdlife="n/a","n/a",IF(AV$3&gt;(A4taxstdlife+$E522),((Input!$H$146+Input!$H$112)*$H$7)-SUM($H522:AU522),((Input!$H$146+Input!$H$112)*$H$7)/A4taxstdlife))</f>
        <v>0.24992333299141883</v>
      </c>
      <c r="AW522" s="164">
        <f>IF(A4taxstdlife="n/a","n/a",IF(AW$3&gt;(A4taxstdlife+$E522),((Input!$H$146+Input!$H$112)*$H$7)-SUM($H522:AV522),((Input!$H$146+Input!$H$112)*$H$7)/A4taxstdlife))</f>
        <v>-1.7763568394002505E-15</v>
      </c>
      <c r="AX522" s="164">
        <f>IF(A4taxstdlife="n/a","n/a",IF(AX$3&gt;(A4taxstdlife+$E522),((Input!$H$146+Input!$H$112)*$H$7)-SUM($H522:AW522),((Input!$H$146+Input!$H$112)*$H$7)/A4taxstdlife))</f>
        <v>0</v>
      </c>
      <c r="AY522" s="164">
        <f>IF(A4taxstdlife="n/a","n/a",IF(AY$3&gt;(A4taxstdlife+$E522),((Input!$H$146+Input!$H$112)*$H$7)-SUM($H522:AX522),((Input!$H$146+Input!$H$112)*$H$7)/A4taxstdlife))</f>
        <v>0</v>
      </c>
      <c r="AZ522" s="164">
        <f>IF(A4taxstdlife="n/a","n/a",IF(AZ$3&gt;(A4taxstdlife+$E522),((Input!$H$146+Input!$H$112)*$H$7)-SUM($H522:AY522),((Input!$H$146+Input!$H$112)*$H$7)/A4taxstdlife))</f>
        <v>0</v>
      </c>
      <c r="BA522" s="164">
        <f>IF(A4taxstdlife="n/a","n/a",IF(BA$3&gt;(A4taxstdlife+$E522),((Input!$H$146+Input!$H$112)*$H$7)-SUM($H522:AZ522),((Input!$H$146+Input!$H$112)*$H$7)/A4taxstdlife))</f>
        <v>0</v>
      </c>
      <c r="BB522" s="164">
        <f>IF(A4taxstdlife="n/a","n/a",IF(BB$3&gt;(A4taxstdlife+$E522),((Input!$H$146+Input!$H$112)*$H$7)-SUM($H522:BA522),((Input!$H$146+Input!$H$112)*$H$7)/A4taxstdlife))</f>
        <v>0</v>
      </c>
      <c r="BC522" s="164">
        <f>IF(A4taxstdlife="n/a","n/a",IF(BC$3&gt;(A4taxstdlife+$E522),((Input!$H$146+Input!$H$112)*$H$7)-SUM($H522:BB522),((Input!$H$146+Input!$H$112)*$H$7)/A4taxstdlife))</f>
        <v>0</v>
      </c>
      <c r="BD522" s="164">
        <f>IF(A4taxstdlife="n/a","n/a",IF(BD$3&gt;(A4taxstdlife+$E522),((Input!$H$146+Input!$H$112)*$H$7)-SUM($H522:BC522),((Input!$H$146+Input!$H$112)*$H$7)/A4taxstdlife))</f>
        <v>0</v>
      </c>
      <c r="BE522" s="164">
        <f>IF(A4taxstdlife="n/a","n/a",IF(BE$3&gt;(A4taxstdlife+$E522),((Input!$H$146+Input!$H$112)*$H$7)-SUM($H522:BD522),((Input!$H$146+Input!$H$112)*$H$7)/A4taxstdlife))</f>
        <v>0</v>
      </c>
      <c r="BF522" s="164">
        <f>IF(A4taxstdlife="n/a","n/a",IF(BF$3&gt;(A4taxstdlife+$E522),((Input!$H$146+Input!$H$112)*$H$7)-SUM($H522:BE522),((Input!$H$146+Input!$H$112)*$H$7)/A4taxstdlife))</f>
        <v>0</v>
      </c>
      <c r="BG522" s="164">
        <f>IF(A4taxstdlife="n/a","n/a",IF(BG$3&gt;(A4taxstdlife+$E522),((Input!$H$146+Input!$H$112)*$H$7)-SUM($H522:BF522),((Input!$H$146+Input!$H$112)*$H$7)/A4taxstdlife))</f>
        <v>0</v>
      </c>
      <c r="BH522" s="164">
        <f>IF(A4taxstdlife="n/a","n/a",IF(BH$3&gt;(A4taxstdlife+$E522),((Input!$H$146+Input!$H$112)*$H$7)-SUM($H522:BG522),((Input!$H$146+Input!$H$112)*$H$7)/A4taxstdlife))</f>
        <v>0</v>
      </c>
      <c r="BI522" s="164">
        <f>IF(A4taxstdlife="n/a","n/a",IF(BI$3&gt;(A4taxstdlife+$E522),((Input!$H$146+Input!$H$112)*$H$7)-SUM($H522:BH522),((Input!$H$146+Input!$H$112)*$H$7)/A4taxstdlife))</f>
        <v>0</v>
      </c>
      <c r="BJ522" s="18"/>
      <c r="BK522" s="18"/>
    </row>
    <row r="523" spans="1:63" s="6" customFormat="1" hidden="1" outlineLevel="2">
      <c r="A523" s="18"/>
      <c r="B523" s="18"/>
      <c r="C523" s="36"/>
      <c r="D523" s="479"/>
      <c r="E523" s="283">
        <v>3</v>
      </c>
      <c r="F523" s="38"/>
      <c r="G523" s="306"/>
      <c r="H523" s="308"/>
      <c r="I523" s="307"/>
      <c r="J523" s="164">
        <f>IF(A4taxstdlife="n/a","n/a",IF(J$3&gt;(A4taxstdlife+$E523),((Input!$I$146+Input!$I$112)*$I$7)-SUM($I523:I523),((Input!$I$146+Input!$I$112)*$I$7)/A4taxstdlife))</f>
        <v>6.9765060603746959E-2</v>
      </c>
      <c r="K523" s="164">
        <f>IF(A4taxstdlife="n/a","n/a",IF(K$3&gt;(A4taxstdlife+$E523),((Input!$I$146+Input!$I$112)*$I$7)-SUM($I523:J523),((Input!$I$146+Input!$I$112)*$I$7)/A4taxstdlife))</f>
        <v>6.9765060603746959E-2</v>
      </c>
      <c r="L523" s="164">
        <f>IF(A4taxstdlife="n/a","n/a",IF(L$3&gt;(A4taxstdlife+$E523),((Input!$I$146+Input!$I$112)*$I$7)-SUM($I523:K523),((Input!$I$146+Input!$I$112)*$I$7)/A4taxstdlife))</f>
        <v>6.9765060603746959E-2</v>
      </c>
      <c r="M523" s="164">
        <f>IF(A4taxstdlife="n/a","n/a",IF(M$3&gt;(A4taxstdlife+$E523),((Input!$I$146+Input!$I$112)*$I$7)-SUM($I523:L523),((Input!$I$146+Input!$I$112)*$I$7)/A4taxstdlife))</f>
        <v>6.9765060603746959E-2</v>
      </c>
      <c r="N523" s="164">
        <f>IF(A4taxstdlife="n/a","n/a",IF(N$3&gt;(A4taxstdlife+$E523),((Input!$I$146+Input!$I$112)*$I$7)-SUM($I523:M523),((Input!$I$146+Input!$I$112)*$I$7)/A4taxstdlife))</f>
        <v>6.9765060603746959E-2</v>
      </c>
      <c r="O523" s="164">
        <f>IF(A4taxstdlife="n/a","n/a",IF(O$3&gt;(A4taxstdlife+$E523),((Input!$I$146+Input!$I$112)*$I$7)-SUM($I523:N523),((Input!$I$146+Input!$I$112)*$I$7)/A4taxstdlife))</f>
        <v>6.9765060603746959E-2</v>
      </c>
      <c r="P523" s="164">
        <f>IF(A4taxstdlife="n/a","n/a",IF(P$3&gt;(A4taxstdlife+$E523),((Input!$I$146+Input!$I$112)*$I$7)-SUM($I523:O523),((Input!$I$146+Input!$I$112)*$I$7)/A4taxstdlife))</f>
        <v>6.9765060603746959E-2</v>
      </c>
      <c r="Q523" s="164">
        <f>IF(A4taxstdlife="n/a","n/a",IF(Q$3&gt;(A4taxstdlife+$E523),((Input!$I$146+Input!$I$112)*$I$7)-SUM($I523:P523),((Input!$I$146+Input!$I$112)*$I$7)/A4taxstdlife))</f>
        <v>6.9765060603746959E-2</v>
      </c>
      <c r="R523" s="164">
        <f>IF(A4taxstdlife="n/a","n/a",IF(R$3&gt;(A4taxstdlife+$E523),((Input!$I$146+Input!$I$112)*$I$7)-SUM($I523:Q523),((Input!$I$146+Input!$I$112)*$I$7)/A4taxstdlife))</f>
        <v>6.9765060603746959E-2</v>
      </c>
      <c r="S523" s="164">
        <f>IF(A4taxstdlife="n/a","n/a",IF(S$3&gt;(A4taxstdlife+$E523),((Input!$I$146+Input!$I$112)*$I$7)-SUM($I523:R523),((Input!$I$146+Input!$I$112)*$I$7)/A4taxstdlife))</f>
        <v>6.9765060603746959E-2</v>
      </c>
      <c r="T523" s="164">
        <f>IF(A4taxstdlife="n/a","n/a",IF(T$3&gt;(A4taxstdlife+$E523),((Input!$I$146+Input!$I$112)*$I$7)-SUM($I523:S523),((Input!$I$146+Input!$I$112)*$I$7)/A4taxstdlife))</f>
        <v>6.9765060603746959E-2</v>
      </c>
      <c r="U523" s="164">
        <f>IF(A4taxstdlife="n/a","n/a",IF(U$3&gt;(A4taxstdlife+$E523),((Input!$I$146+Input!$I$112)*$I$7)-SUM($I523:T523),((Input!$I$146+Input!$I$112)*$I$7)/A4taxstdlife))</f>
        <v>6.9765060603746959E-2</v>
      </c>
      <c r="V523" s="164">
        <f>IF(A4taxstdlife="n/a","n/a",IF(V$3&gt;(A4taxstdlife+$E523),((Input!$I$146+Input!$I$112)*$I$7)-SUM($I523:U523),((Input!$I$146+Input!$I$112)*$I$7)/A4taxstdlife))</f>
        <v>6.9765060603746959E-2</v>
      </c>
      <c r="W523" s="164">
        <f>IF(A4taxstdlife="n/a","n/a",IF(W$3&gt;(A4taxstdlife+$E523),((Input!$I$146+Input!$I$112)*$I$7)-SUM($I523:V523),((Input!$I$146+Input!$I$112)*$I$7)/A4taxstdlife))</f>
        <v>6.9765060603746959E-2</v>
      </c>
      <c r="X523" s="164">
        <f>IF(A4taxstdlife="n/a","n/a",IF(X$3&gt;(A4taxstdlife+$E523),((Input!$I$146+Input!$I$112)*$I$7)-SUM($I523:W523),((Input!$I$146+Input!$I$112)*$I$7)/A4taxstdlife))</f>
        <v>6.9765060603746959E-2</v>
      </c>
      <c r="Y523" s="164">
        <f>IF(A4taxstdlife="n/a","n/a",IF(Y$3&gt;(A4taxstdlife+$E523),((Input!$I$146+Input!$I$112)*$I$7)-SUM($I523:X523),((Input!$I$146+Input!$I$112)*$I$7)/A4taxstdlife))</f>
        <v>6.9765060603746959E-2</v>
      </c>
      <c r="Z523" s="164">
        <f>IF(A4taxstdlife="n/a","n/a",IF(Z$3&gt;(A4taxstdlife+$E523),((Input!$I$146+Input!$I$112)*$I$7)-SUM($I523:Y523),((Input!$I$146+Input!$I$112)*$I$7)/A4taxstdlife))</f>
        <v>6.9765060603746959E-2</v>
      </c>
      <c r="AA523" s="164">
        <f>IF(A4taxstdlife="n/a","n/a",IF(AA$3&gt;(A4taxstdlife+$E523),((Input!$I$146+Input!$I$112)*$I$7)-SUM($I523:Z523),((Input!$I$146+Input!$I$112)*$I$7)/A4taxstdlife))</f>
        <v>6.9765060603746959E-2</v>
      </c>
      <c r="AB523" s="164">
        <f>IF(A4taxstdlife="n/a","n/a",IF(AB$3&gt;(A4taxstdlife+$E523),((Input!$I$146+Input!$I$112)*$I$7)-SUM($I523:AA523),((Input!$I$146+Input!$I$112)*$I$7)/A4taxstdlife))</f>
        <v>6.9765060603746959E-2</v>
      </c>
      <c r="AC523" s="164">
        <f>IF(A4taxstdlife="n/a","n/a",IF(AC$3&gt;(A4taxstdlife+$E523),((Input!$I$146+Input!$I$112)*$I$7)-SUM($I523:AB523),((Input!$I$146+Input!$I$112)*$I$7)/A4taxstdlife))</f>
        <v>6.9765060603746959E-2</v>
      </c>
      <c r="AD523" s="164">
        <f>IF(A4taxstdlife="n/a","n/a",IF(AD$3&gt;(A4taxstdlife+$E523),((Input!$I$146+Input!$I$112)*$I$7)-SUM($I523:AC523),((Input!$I$146+Input!$I$112)*$I$7)/A4taxstdlife))</f>
        <v>6.9765060603746959E-2</v>
      </c>
      <c r="AE523" s="164">
        <f>IF(A4taxstdlife="n/a","n/a",IF(AE$3&gt;(A4taxstdlife+$E523),((Input!$I$146+Input!$I$112)*$I$7)-SUM($I523:AD523),((Input!$I$146+Input!$I$112)*$I$7)/A4taxstdlife))</f>
        <v>6.9765060603746959E-2</v>
      </c>
      <c r="AF523" s="164">
        <f>IF(A4taxstdlife="n/a","n/a",IF(AF$3&gt;(A4taxstdlife+$E523),((Input!$I$146+Input!$I$112)*$I$7)-SUM($I523:AE523),((Input!$I$146+Input!$I$112)*$I$7)/A4taxstdlife))</f>
        <v>6.9765060603746959E-2</v>
      </c>
      <c r="AG523" s="164">
        <f>IF(A4taxstdlife="n/a","n/a",IF(AG$3&gt;(A4taxstdlife+$E523),((Input!$I$146+Input!$I$112)*$I$7)-SUM($I523:AF523),((Input!$I$146+Input!$I$112)*$I$7)/A4taxstdlife))</f>
        <v>6.9765060603746959E-2</v>
      </c>
      <c r="AH523" s="164">
        <f>IF(A4taxstdlife="n/a","n/a",IF(AH$3&gt;(A4taxstdlife+$E523),((Input!$I$146+Input!$I$112)*$I$7)-SUM($I523:AG523),((Input!$I$146+Input!$I$112)*$I$7)/A4taxstdlife))</f>
        <v>6.9765060603746959E-2</v>
      </c>
      <c r="AI523" s="164">
        <f>IF(A4taxstdlife="n/a","n/a",IF(AI$3&gt;(A4taxstdlife+$E523),((Input!$I$146+Input!$I$112)*$I$7)-SUM($I523:AH523),((Input!$I$146+Input!$I$112)*$I$7)/A4taxstdlife))</f>
        <v>6.9765060603746959E-2</v>
      </c>
      <c r="AJ523" s="164">
        <f>IF(A4taxstdlife="n/a","n/a",IF(AJ$3&gt;(A4taxstdlife+$E523),((Input!$I$146+Input!$I$112)*$I$7)-SUM($I523:AI523),((Input!$I$146+Input!$I$112)*$I$7)/A4taxstdlife))</f>
        <v>6.9765060603746959E-2</v>
      </c>
      <c r="AK523" s="164">
        <f>IF(A4taxstdlife="n/a","n/a",IF(AK$3&gt;(A4taxstdlife+$E523),((Input!$I$146+Input!$I$112)*$I$7)-SUM($I523:AJ523),((Input!$I$146+Input!$I$112)*$I$7)/A4taxstdlife))</f>
        <v>6.9765060603746959E-2</v>
      </c>
      <c r="AL523" s="164">
        <f>IF(A4taxstdlife="n/a","n/a",IF(AL$3&gt;(A4taxstdlife+$E523),((Input!$I$146+Input!$I$112)*$I$7)-SUM($I523:AK523),((Input!$I$146+Input!$I$112)*$I$7)/A4taxstdlife))</f>
        <v>6.9765060603746959E-2</v>
      </c>
      <c r="AM523" s="164">
        <f>IF(A4taxstdlife="n/a","n/a",IF(AM$3&gt;(A4taxstdlife+$E523),((Input!$I$146+Input!$I$112)*$I$7)-SUM($I523:AL523),((Input!$I$146+Input!$I$112)*$I$7)/A4taxstdlife))</f>
        <v>6.9765060603746959E-2</v>
      </c>
      <c r="AN523" s="164">
        <f>IF(A4taxstdlife="n/a","n/a",IF(AN$3&gt;(A4taxstdlife+$E523),((Input!$I$146+Input!$I$112)*$I$7)-SUM($I523:AM523),((Input!$I$146+Input!$I$112)*$I$7)/A4taxstdlife))</f>
        <v>6.9765060603746959E-2</v>
      </c>
      <c r="AO523" s="164">
        <f>IF(A4taxstdlife="n/a","n/a",IF(AO$3&gt;(A4taxstdlife+$E523),((Input!$I$146+Input!$I$112)*$I$7)-SUM($I523:AN523),((Input!$I$146+Input!$I$112)*$I$7)/A4taxstdlife))</f>
        <v>6.9765060603746959E-2</v>
      </c>
      <c r="AP523" s="164">
        <f>IF(A4taxstdlife="n/a","n/a",IF(AP$3&gt;(A4taxstdlife+$E523),((Input!$I$146+Input!$I$112)*$I$7)-SUM($I523:AO523),((Input!$I$146+Input!$I$112)*$I$7)/A4taxstdlife))</f>
        <v>6.9765060603746959E-2</v>
      </c>
      <c r="AQ523" s="164">
        <f>IF(A4taxstdlife="n/a","n/a",IF(AQ$3&gt;(A4taxstdlife+$E523),((Input!$I$146+Input!$I$112)*$I$7)-SUM($I523:AP523),((Input!$I$146+Input!$I$112)*$I$7)/A4taxstdlife))</f>
        <v>6.9765060603746959E-2</v>
      </c>
      <c r="AR523" s="164">
        <f>IF(A4taxstdlife="n/a","n/a",IF(AR$3&gt;(A4taxstdlife+$E523),((Input!$I$146+Input!$I$112)*$I$7)-SUM($I523:AQ523),((Input!$I$146+Input!$I$112)*$I$7)/A4taxstdlife))</f>
        <v>6.9765060603746959E-2</v>
      </c>
      <c r="AS523" s="164">
        <f>IF(A4taxstdlife="n/a","n/a",IF(AS$3&gt;(A4taxstdlife+$E523),((Input!$I$146+Input!$I$112)*$I$7)-SUM($I523:AR523),((Input!$I$146+Input!$I$112)*$I$7)/A4taxstdlife))</f>
        <v>6.9765060603746959E-2</v>
      </c>
      <c r="AT523" s="164">
        <f>IF(A4taxstdlife="n/a","n/a",IF(AT$3&gt;(A4taxstdlife+$E523),((Input!$I$146+Input!$I$112)*$I$7)-SUM($I523:AS523),((Input!$I$146+Input!$I$112)*$I$7)/A4taxstdlife))</f>
        <v>6.9765060603746959E-2</v>
      </c>
      <c r="AU523" s="164">
        <f>IF(A4taxstdlife="n/a","n/a",IF(AU$3&gt;(A4taxstdlife+$E523),((Input!$I$146+Input!$I$112)*$I$7)-SUM($I523:AT523),((Input!$I$146+Input!$I$112)*$I$7)/A4taxstdlife))</f>
        <v>6.9765060603746959E-2</v>
      </c>
      <c r="AV523" s="164">
        <f>IF(A4taxstdlife="n/a","n/a",IF(AV$3&gt;(A4taxstdlife+$E523),((Input!$I$146+Input!$I$112)*$I$7)-SUM($I523:AU523),((Input!$I$146+Input!$I$112)*$I$7)/A4taxstdlife))</f>
        <v>6.9765060603746959E-2</v>
      </c>
      <c r="AW523" s="164">
        <f>IF(A4taxstdlife="n/a","n/a",IF(AW$3&gt;(A4taxstdlife+$E523),((Input!$I$146+Input!$I$112)*$I$7)-SUM($I523:AV523),((Input!$I$146+Input!$I$112)*$I$7)/A4taxstdlife))</f>
        <v>6.9765060603746959E-2</v>
      </c>
      <c r="AX523" s="164">
        <f>IF(A4taxstdlife="n/a","n/a",IF(AX$3&gt;(A4taxstdlife+$E523),((Input!$I$146+Input!$I$112)*$I$7)-SUM($I523:AW523),((Input!$I$146+Input!$I$112)*$I$7)/A4taxstdlife))</f>
        <v>1.7763568394002505E-15</v>
      </c>
      <c r="AY523" s="164">
        <f>IF(A4taxstdlife="n/a","n/a",IF(AY$3&gt;(A4taxstdlife+$E523),((Input!$I$146+Input!$I$112)*$I$7)-SUM($I523:AX523),((Input!$I$146+Input!$I$112)*$I$7)/A4taxstdlife))</f>
        <v>0</v>
      </c>
      <c r="AZ523" s="164">
        <f>IF(A4taxstdlife="n/a","n/a",IF(AZ$3&gt;(A4taxstdlife+$E523),((Input!$I$146+Input!$I$112)*$I$7)-SUM($I523:AY523),((Input!$I$146+Input!$I$112)*$I$7)/A4taxstdlife))</f>
        <v>0</v>
      </c>
      <c r="BA523" s="164">
        <f>IF(A4taxstdlife="n/a","n/a",IF(BA$3&gt;(A4taxstdlife+$E523),((Input!$I$146+Input!$I$112)*$I$7)-SUM($I523:AZ523),((Input!$I$146+Input!$I$112)*$I$7)/A4taxstdlife))</f>
        <v>0</v>
      </c>
      <c r="BB523" s="164">
        <f>IF(A4taxstdlife="n/a","n/a",IF(BB$3&gt;(A4taxstdlife+$E523),((Input!$I$146+Input!$I$112)*$I$7)-SUM($I523:BA523),((Input!$I$146+Input!$I$112)*$I$7)/A4taxstdlife))</f>
        <v>0</v>
      </c>
      <c r="BC523" s="164">
        <f>IF(A4taxstdlife="n/a","n/a",IF(BC$3&gt;(A4taxstdlife+$E523),((Input!$I$146+Input!$I$112)*$I$7)-SUM($I523:BB523),((Input!$I$146+Input!$I$112)*$I$7)/A4taxstdlife))</f>
        <v>0</v>
      </c>
      <c r="BD523" s="164">
        <f>IF(A4taxstdlife="n/a","n/a",IF(BD$3&gt;(A4taxstdlife+$E523),((Input!$I$146+Input!$I$112)*$I$7)-SUM($I523:BC523),((Input!$I$146+Input!$I$112)*$I$7)/A4taxstdlife))</f>
        <v>0</v>
      </c>
      <c r="BE523" s="164">
        <f>IF(A4taxstdlife="n/a","n/a",IF(BE$3&gt;(A4taxstdlife+$E523),((Input!$I$146+Input!$I$112)*$I$7)-SUM($I523:BD523),((Input!$I$146+Input!$I$112)*$I$7)/A4taxstdlife))</f>
        <v>0</v>
      </c>
      <c r="BF523" s="164">
        <f>IF(A4taxstdlife="n/a","n/a",IF(BF$3&gt;(A4taxstdlife+$E523),((Input!$I$146+Input!$I$112)*$I$7)-SUM($I523:BE523),((Input!$I$146+Input!$I$112)*$I$7)/A4taxstdlife))</f>
        <v>0</v>
      </c>
      <c r="BG523" s="164">
        <f>IF(A4taxstdlife="n/a","n/a",IF(BG$3&gt;(A4taxstdlife+$E523),((Input!$I$146+Input!$I$112)*$I$7)-SUM($I523:BF523),((Input!$I$146+Input!$I$112)*$I$7)/A4taxstdlife))</f>
        <v>0</v>
      </c>
      <c r="BH523" s="164">
        <f>IF(A4taxstdlife="n/a","n/a",IF(BH$3&gt;(A4taxstdlife+$E523),((Input!$I$146+Input!$I$112)*$I$7)-SUM($I523:BG523),((Input!$I$146+Input!$I$112)*$I$7)/A4taxstdlife))</f>
        <v>0</v>
      </c>
      <c r="BI523" s="164">
        <f>IF(A4taxstdlife="n/a","n/a",IF(BI$3&gt;(A4taxstdlife+$E523),((Input!$I$146+Input!$I$112)*$I$7)-SUM($I523:BH523),((Input!$I$146+Input!$I$112)*$I$7)/A4taxstdlife))</f>
        <v>0</v>
      </c>
      <c r="BJ523" s="18"/>
      <c r="BK523" s="18"/>
    </row>
    <row r="524" spans="1:63" s="6" customFormat="1" hidden="1" outlineLevel="2">
      <c r="A524" s="18"/>
      <c r="B524" s="18"/>
      <c r="C524" s="36"/>
      <c r="D524" s="479"/>
      <c r="E524" s="283">
        <v>4</v>
      </c>
      <c r="F524" s="38"/>
      <c r="G524" s="306"/>
      <c r="H524" s="308"/>
      <c r="I524" s="308"/>
      <c r="J524" s="307"/>
      <c r="K524" s="164">
        <f>IF(A4taxstdlife="n/a","n/a",IF(K$3&gt;(A4taxstdlife+$E524),((Input!$J$146+Input!$J$112)*$J$7)-SUM($J524:J524),((Input!$J$146+Input!$J$112)*$J$7)/A4taxstdlife))</f>
        <v>3.7385292606032322E-2</v>
      </c>
      <c r="L524" s="164">
        <f>IF(A4taxstdlife="n/a","n/a",IF(L$3&gt;(A4taxstdlife+$E524),((Input!$J$146+Input!$J$112)*$J$7)-SUM($J524:K524),((Input!$J$146+Input!$J$112)*$J$7)/A4taxstdlife))</f>
        <v>3.7385292606032322E-2</v>
      </c>
      <c r="M524" s="164">
        <f>IF(A4taxstdlife="n/a","n/a",IF(M$3&gt;(A4taxstdlife+$E524),((Input!$J$146+Input!$J$112)*$J$7)-SUM($J524:L524),((Input!$J$146+Input!$J$112)*$J$7)/A4taxstdlife))</f>
        <v>3.7385292606032322E-2</v>
      </c>
      <c r="N524" s="164">
        <f>IF(A4taxstdlife="n/a","n/a",IF(N$3&gt;(A4taxstdlife+$E524),((Input!$J$146+Input!$J$112)*$J$7)-SUM($J524:M524),((Input!$J$146+Input!$J$112)*$J$7)/A4taxstdlife))</f>
        <v>3.7385292606032322E-2</v>
      </c>
      <c r="O524" s="164">
        <f>IF(A4taxstdlife="n/a","n/a",IF(O$3&gt;(A4taxstdlife+$E524),((Input!$J$146+Input!$J$112)*$J$7)-SUM($J524:N524),((Input!$J$146+Input!$J$112)*$J$7)/A4taxstdlife))</f>
        <v>3.7385292606032322E-2</v>
      </c>
      <c r="P524" s="164">
        <f>IF(A4taxstdlife="n/a","n/a",IF(P$3&gt;(A4taxstdlife+$E524),((Input!$J$146+Input!$J$112)*$J$7)-SUM($J524:O524),((Input!$J$146+Input!$J$112)*$J$7)/A4taxstdlife))</f>
        <v>3.7385292606032322E-2</v>
      </c>
      <c r="Q524" s="164">
        <f>IF(A4taxstdlife="n/a","n/a",IF(Q$3&gt;(A4taxstdlife+$E524),((Input!$J$146+Input!$J$112)*$J$7)-SUM($J524:P524),((Input!$J$146+Input!$J$112)*$J$7)/A4taxstdlife))</f>
        <v>3.7385292606032322E-2</v>
      </c>
      <c r="R524" s="164">
        <f>IF(A4taxstdlife="n/a","n/a",IF(R$3&gt;(A4taxstdlife+$E524),((Input!$J$146+Input!$J$112)*$J$7)-SUM($J524:Q524),((Input!$J$146+Input!$J$112)*$J$7)/A4taxstdlife))</f>
        <v>3.7385292606032322E-2</v>
      </c>
      <c r="S524" s="164">
        <f>IF(A4taxstdlife="n/a","n/a",IF(S$3&gt;(A4taxstdlife+$E524),((Input!$J$146+Input!$J$112)*$J$7)-SUM($J524:R524),((Input!$J$146+Input!$J$112)*$J$7)/A4taxstdlife))</f>
        <v>3.7385292606032322E-2</v>
      </c>
      <c r="T524" s="164">
        <f>IF(A4taxstdlife="n/a","n/a",IF(T$3&gt;(A4taxstdlife+$E524),((Input!$J$146+Input!$J$112)*$J$7)-SUM($J524:S524),((Input!$J$146+Input!$J$112)*$J$7)/A4taxstdlife))</f>
        <v>3.7385292606032322E-2</v>
      </c>
      <c r="U524" s="164">
        <f>IF(A4taxstdlife="n/a","n/a",IF(U$3&gt;(A4taxstdlife+$E524),((Input!$J$146+Input!$J$112)*$J$7)-SUM($J524:T524),((Input!$J$146+Input!$J$112)*$J$7)/A4taxstdlife))</f>
        <v>3.7385292606032322E-2</v>
      </c>
      <c r="V524" s="164">
        <f>IF(A4taxstdlife="n/a","n/a",IF(V$3&gt;(A4taxstdlife+$E524),((Input!$J$146+Input!$J$112)*$J$7)-SUM($J524:U524),((Input!$J$146+Input!$J$112)*$J$7)/A4taxstdlife))</f>
        <v>3.7385292606032322E-2</v>
      </c>
      <c r="W524" s="164">
        <f>IF(A4taxstdlife="n/a","n/a",IF(W$3&gt;(A4taxstdlife+$E524),((Input!$J$146+Input!$J$112)*$J$7)-SUM($J524:V524),((Input!$J$146+Input!$J$112)*$J$7)/A4taxstdlife))</f>
        <v>3.7385292606032322E-2</v>
      </c>
      <c r="X524" s="164">
        <f>IF(A4taxstdlife="n/a","n/a",IF(X$3&gt;(A4taxstdlife+$E524),((Input!$J$146+Input!$J$112)*$J$7)-SUM($J524:W524),((Input!$J$146+Input!$J$112)*$J$7)/A4taxstdlife))</f>
        <v>3.7385292606032322E-2</v>
      </c>
      <c r="Y524" s="164">
        <f>IF(A4taxstdlife="n/a","n/a",IF(Y$3&gt;(A4taxstdlife+$E524),((Input!$J$146+Input!$J$112)*$J$7)-SUM($J524:X524),((Input!$J$146+Input!$J$112)*$J$7)/A4taxstdlife))</f>
        <v>3.7385292606032322E-2</v>
      </c>
      <c r="Z524" s="164">
        <f>IF(A4taxstdlife="n/a","n/a",IF(Z$3&gt;(A4taxstdlife+$E524),((Input!$J$146+Input!$J$112)*$J$7)-SUM($J524:Y524),((Input!$J$146+Input!$J$112)*$J$7)/A4taxstdlife))</f>
        <v>3.7385292606032322E-2</v>
      </c>
      <c r="AA524" s="164">
        <f>IF(A4taxstdlife="n/a","n/a",IF(AA$3&gt;(A4taxstdlife+$E524),((Input!$J$146+Input!$J$112)*$J$7)-SUM($J524:Z524),((Input!$J$146+Input!$J$112)*$J$7)/A4taxstdlife))</f>
        <v>3.7385292606032322E-2</v>
      </c>
      <c r="AB524" s="164">
        <f>IF(A4taxstdlife="n/a","n/a",IF(AB$3&gt;(A4taxstdlife+$E524),((Input!$J$146+Input!$J$112)*$J$7)-SUM($J524:AA524),((Input!$J$146+Input!$J$112)*$J$7)/A4taxstdlife))</f>
        <v>3.7385292606032322E-2</v>
      </c>
      <c r="AC524" s="164">
        <f>IF(A4taxstdlife="n/a","n/a",IF(AC$3&gt;(A4taxstdlife+$E524),((Input!$J$146+Input!$J$112)*$J$7)-SUM($J524:AB524),((Input!$J$146+Input!$J$112)*$J$7)/A4taxstdlife))</f>
        <v>3.7385292606032322E-2</v>
      </c>
      <c r="AD524" s="164">
        <f>IF(A4taxstdlife="n/a","n/a",IF(AD$3&gt;(A4taxstdlife+$E524),((Input!$J$146+Input!$J$112)*$J$7)-SUM($J524:AC524),((Input!$J$146+Input!$J$112)*$J$7)/A4taxstdlife))</f>
        <v>3.7385292606032322E-2</v>
      </c>
      <c r="AE524" s="164">
        <f>IF(A4taxstdlife="n/a","n/a",IF(AE$3&gt;(A4taxstdlife+$E524),((Input!$J$146+Input!$J$112)*$J$7)-SUM($J524:AD524),((Input!$J$146+Input!$J$112)*$J$7)/A4taxstdlife))</f>
        <v>3.7385292606032322E-2</v>
      </c>
      <c r="AF524" s="164">
        <f>IF(A4taxstdlife="n/a","n/a",IF(AF$3&gt;(A4taxstdlife+$E524),((Input!$J$146+Input!$J$112)*$J$7)-SUM($J524:AE524),((Input!$J$146+Input!$J$112)*$J$7)/A4taxstdlife))</f>
        <v>3.7385292606032322E-2</v>
      </c>
      <c r="AG524" s="164">
        <f>IF(A4taxstdlife="n/a","n/a",IF(AG$3&gt;(A4taxstdlife+$E524),((Input!$J$146+Input!$J$112)*$J$7)-SUM($J524:AF524),((Input!$J$146+Input!$J$112)*$J$7)/A4taxstdlife))</f>
        <v>3.7385292606032322E-2</v>
      </c>
      <c r="AH524" s="164">
        <f>IF(A4taxstdlife="n/a","n/a",IF(AH$3&gt;(A4taxstdlife+$E524),((Input!$J$146+Input!$J$112)*$J$7)-SUM($J524:AG524),((Input!$J$146+Input!$J$112)*$J$7)/A4taxstdlife))</f>
        <v>3.7385292606032322E-2</v>
      </c>
      <c r="AI524" s="164">
        <f>IF(A4taxstdlife="n/a","n/a",IF(AI$3&gt;(A4taxstdlife+$E524),((Input!$J$146+Input!$J$112)*$J$7)-SUM($J524:AH524),((Input!$J$146+Input!$J$112)*$J$7)/A4taxstdlife))</f>
        <v>3.7385292606032322E-2</v>
      </c>
      <c r="AJ524" s="164">
        <f>IF(A4taxstdlife="n/a","n/a",IF(AJ$3&gt;(A4taxstdlife+$E524),((Input!$J$146+Input!$J$112)*$J$7)-SUM($J524:AI524),((Input!$J$146+Input!$J$112)*$J$7)/A4taxstdlife))</f>
        <v>3.7385292606032322E-2</v>
      </c>
      <c r="AK524" s="164">
        <f>IF(A4taxstdlife="n/a","n/a",IF(AK$3&gt;(A4taxstdlife+$E524),((Input!$J$146+Input!$J$112)*$J$7)-SUM($J524:AJ524),((Input!$J$146+Input!$J$112)*$J$7)/A4taxstdlife))</f>
        <v>3.7385292606032322E-2</v>
      </c>
      <c r="AL524" s="164">
        <f>IF(A4taxstdlife="n/a","n/a",IF(AL$3&gt;(A4taxstdlife+$E524),((Input!$J$146+Input!$J$112)*$J$7)-SUM($J524:AK524),((Input!$J$146+Input!$J$112)*$J$7)/A4taxstdlife))</f>
        <v>3.7385292606032322E-2</v>
      </c>
      <c r="AM524" s="164">
        <f>IF(A4taxstdlife="n/a","n/a",IF(AM$3&gt;(A4taxstdlife+$E524),((Input!$J$146+Input!$J$112)*$J$7)-SUM($J524:AL524),((Input!$J$146+Input!$J$112)*$J$7)/A4taxstdlife))</f>
        <v>3.7385292606032322E-2</v>
      </c>
      <c r="AN524" s="164">
        <f>IF(A4taxstdlife="n/a","n/a",IF(AN$3&gt;(A4taxstdlife+$E524),((Input!$J$146+Input!$J$112)*$J$7)-SUM($J524:AM524),((Input!$J$146+Input!$J$112)*$J$7)/A4taxstdlife))</f>
        <v>3.7385292606032322E-2</v>
      </c>
      <c r="AO524" s="164">
        <f>IF(A4taxstdlife="n/a","n/a",IF(AO$3&gt;(A4taxstdlife+$E524),((Input!$J$146+Input!$J$112)*$J$7)-SUM($J524:AN524),((Input!$J$146+Input!$J$112)*$J$7)/A4taxstdlife))</f>
        <v>3.7385292606032322E-2</v>
      </c>
      <c r="AP524" s="164">
        <f>IF(A4taxstdlife="n/a","n/a",IF(AP$3&gt;(A4taxstdlife+$E524),((Input!$J$146+Input!$J$112)*$J$7)-SUM($J524:AO524),((Input!$J$146+Input!$J$112)*$J$7)/A4taxstdlife))</f>
        <v>3.7385292606032322E-2</v>
      </c>
      <c r="AQ524" s="164">
        <f>IF(A4taxstdlife="n/a","n/a",IF(AQ$3&gt;(A4taxstdlife+$E524),((Input!$J$146+Input!$J$112)*$J$7)-SUM($J524:AP524),((Input!$J$146+Input!$J$112)*$J$7)/A4taxstdlife))</f>
        <v>3.7385292606032322E-2</v>
      </c>
      <c r="AR524" s="164">
        <f>IF(A4taxstdlife="n/a","n/a",IF(AR$3&gt;(A4taxstdlife+$E524),((Input!$J$146+Input!$J$112)*$J$7)-SUM($J524:AQ524),((Input!$J$146+Input!$J$112)*$J$7)/A4taxstdlife))</f>
        <v>3.7385292606032322E-2</v>
      </c>
      <c r="AS524" s="164">
        <f>IF(A4taxstdlife="n/a","n/a",IF(AS$3&gt;(A4taxstdlife+$E524),((Input!$J$146+Input!$J$112)*$J$7)-SUM($J524:AR524),((Input!$J$146+Input!$J$112)*$J$7)/A4taxstdlife))</f>
        <v>3.7385292606032322E-2</v>
      </c>
      <c r="AT524" s="164">
        <f>IF(A4taxstdlife="n/a","n/a",IF(AT$3&gt;(A4taxstdlife+$E524),((Input!$J$146+Input!$J$112)*$J$7)-SUM($J524:AS524),((Input!$J$146+Input!$J$112)*$J$7)/A4taxstdlife))</f>
        <v>3.7385292606032322E-2</v>
      </c>
      <c r="AU524" s="164">
        <f>IF(A4taxstdlife="n/a","n/a",IF(AU$3&gt;(A4taxstdlife+$E524),((Input!$J$146+Input!$J$112)*$J$7)-SUM($J524:AT524),((Input!$J$146+Input!$J$112)*$J$7)/A4taxstdlife))</f>
        <v>3.7385292606032322E-2</v>
      </c>
      <c r="AV524" s="164">
        <f>IF(A4taxstdlife="n/a","n/a",IF(AV$3&gt;(A4taxstdlife+$E524),((Input!$J$146+Input!$J$112)*$J$7)-SUM($J524:AU524),((Input!$J$146+Input!$J$112)*$J$7)/A4taxstdlife))</f>
        <v>3.7385292606032322E-2</v>
      </c>
      <c r="AW524" s="164">
        <f>IF(A4taxstdlife="n/a","n/a",IF(AW$3&gt;(A4taxstdlife+$E524),((Input!$J$146+Input!$J$112)*$J$7)-SUM($J524:AV524),((Input!$J$146+Input!$J$112)*$J$7)/A4taxstdlife))</f>
        <v>3.7385292606032322E-2</v>
      </c>
      <c r="AX524" s="164">
        <f>IF(A4taxstdlife="n/a","n/a",IF(AX$3&gt;(A4taxstdlife+$E524),((Input!$J$146+Input!$J$112)*$J$7)-SUM($J524:AW524),((Input!$J$146+Input!$J$112)*$J$7)/A4taxstdlife))</f>
        <v>3.7385292606032322E-2</v>
      </c>
      <c r="AY524" s="164">
        <f>IF(A4taxstdlife="n/a","n/a",IF(AY$3&gt;(A4taxstdlife+$E524),((Input!$J$146+Input!$J$112)*$J$7)-SUM($J524:AX524),((Input!$J$146+Input!$J$112)*$J$7)/A4taxstdlife))</f>
        <v>8.8817841970012523E-16</v>
      </c>
      <c r="AZ524" s="164">
        <f>IF(A4taxstdlife="n/a","n/a",IF(AZ$3&gt;(A4taxstdlife+$E524),((Input!$J$146+Input!$J$112)*$J$7)-SUM($J524:AY524),((Input!$J$146+Input!$J$112)*$J$7)/A4taxstdlife))</f>
        <v>0</v>
      </c>
      <c r="BA524" s="164">
        <f>IF(A4taxstdlife="n/a","n/a",IF(BA$3&gt;(A4taxstdlife+$E524),((Input!$J$146+Input!$J$112)*$J$7)-SUM($J524:AZ524),((Input!$J$146+Input!$J$112)*$J$7)/A4taxstdlife))</f>
        <v>0</v>
      </c>
      <c r="BB524" s="164">
        <f>IF(A4taxstdlife="n/a","n/a",IF(BB$3&gt;(A4taxstdlife+$E524),((Input!$J$146+Input!$J$112)*$J$7)-SUM($J524:BA524),((Input!$J$146+Input!$J$112)*$J$7)/A4taxstdlife))</f>
        <v>0</v>
      </c>
      <c r="BC524" s="164">
        <f>IF(A4taxstdlife="n/a","n/a",IF(BC$3&gt;(A4taxstdlife+$E524),((Input!$J$146+Input!$J$112)*$J$7)-SUM($J524:BB524),((Input!$J$146+Input!$J$112)*$J$7)/A4taxstdlife))</f>
        <v>0</v>
      </c>
      <c r="BD524" s="164">
        <f>IF(A4taxstdlife="n/a","n/a",IF(BD$3&gt;(A4taxstdlife+$E524),((Input!$J$146+Input!$J$112)*$J$7)-SUM($J524:BC524),((Input!$J$146+Input!$J$112)*$J$7)/A4taxstdlife))</f>
        <v>0</v>
      </c>
      <c r="BE524" s="164">
        <f>IF(A4taxstdlife="n/a","n/a",IF(BE$3&gt;(A4taxstdlife+$E524),((Input!$J$146+Input!$J$112)*$J$7)-SUM($J524:BD524),((Input!$J$146+Input!$J$112)*$J$7)/A4taxstdlife))</f>
        <v>0</v>
      </c>
      <c r="BF524" s="164">
        <f>IF(A4taxstdlife="n/a","n/a",IF(BF$3&gt;(A4taxstdlife+$E524),((Input!$J$146+Input!$J$112)*$J$7)-SUM($J524:BE524),((Input!$J$146+Input!$J$112)*$J$7)/A4taxstdlife))</f>
        <v>0</v>
      </c>
      <c r="BG524" s="164">
        <f>IF(A4taxstdlife="n/a","n/a",IF(BG$3&gt;(A4taxstdlife+$E524),((Input!$J$146+Input!$J$112)*$J$7)-SUM($J524:BF524),((Input!$J$146+Input!$J$112)*$J$7)/A4taxstdlife))</f>
        <v>0</v>
      </c>
      <c r="BH524" s="164">
        <f>IF(A4taxstdlife="n/a","n/a",IF(BH$3&gt;(A4taxstdlife+$E524),((Input!$J$146+Input!$J$112)*$J$7)-SUM($J524:BG524),((Input!$J$146+Input!$J$112)*$J$7)/A4taxstdlife))</f>
        <v>0</v>
      </c>
      <c r="BI524" s="164">
        <f>IF(A4taxstdlife="n/a","n/a",IF(BI$3&gt;(A4taxstdlife+$E524),((Input!$J$146+Input!$J$112)*$J$7)-SUM($J524:BH524),((Input!$J$146+Input!$J$112)*$J$7)/A4taxstdlife))</f>
        <v>0</v>
      </c>
      <c r="BJ524" s="18"/>
      <c r="BK524" s="18"/>
    </row>
    <row r="525" spans="1:63" s="6" customFormat="1" hidden="1" outlineLevel="2">
      <c r="A525" s="18"/>
      <c r="B525" s="18"/>
      <c r="C525" s="36"/>
      <c r="D525" s="479"/>
      <c r="E525" s="283">
        <v>5</v>
      </c>
      <c r="F525" s="38"/>
      <c r="G525" s="306"/>
      <c r="H525" s="308"/>
      <c r="I525" s="308"/>
      <c r="J525" s="308"/>
      <c r="K525" s="307"/>
      <c r="L525" s="164">
        <f>IF(A4taxstdlife="n/a","n/a",IF(L$3&gt;(A4taxstdlife+$E525),((Input!$K$146+Input!$K$112)*$K$7)-SUM($K525:K525),((Input!$K$146+Input!$K$112)*$K$7)/A4taxstdlife))</f>
        <v>4.3515089289264605E-2</v>
      </c>
      <c r="M525" s="164">
        <f>IF(A4taxstdlife="n/a","n/a",IF(M$3&gt;(A4taxstdlife+$E525),((Input!$K$146+Input!$K$112)*$K$7)-SUM($K525:L525),((Input!$K$146+Input!$K$112)*$K$7)/A4taxstdlife))</f>
        <v>4.3515089289264605E-2</v>
      </c>
      <c r="N525" s="164">
        <f>IF(A4taxstdlife="n/a","n/a",IF(N$3&gt;(A4taxstdlife+$E525),((Input!$K$146+Input!$K$112)*$K$7)-SUM($K525:M525),((Input!$K$146+Input!$K$112)*$K$7)/A4taxstdlife))</f>
        <v>4.3515089289264605E-2</v>
      </c>
      <c r="O525" s="164">
        <f>IF(A4taxstdlife="n/a","n/a",IF(O$3&gt;(A4taxstdlife+$E525),((Input!$K$146+Input!$K$112)*$K$7)-SUM($K525:N525),((Input!$K$146+Input!$K$112)*$K$7)/A4taxstdlife))</f>
        <v>4.3515089289264605E-2</v>
      </c>
      <c r="P525" s="164">
        <f>IF(A4taxstdlife="n/a","n/a",IF(P$3&gt;(A4taxstdlife+$E525),((Input!$K$146+Input!$K$112)*$K$7)-SUM($K525:O525),((Input!$K$146+Input!$K$112)*$K$7)/A4taxstdlife))</f>
        <v>4.3515089289264605E-2</v>
      </c>
      <c r="Q525" s="164">
        <f>IF(A4taxstdlife="n/a","n/a",IF(Q$3&gt;(A4taxstdlife+$E525),((Input!$K$146+Input!$K$112)*$K$7)-SUM($K525:P525),((Input!$K$146+Input!$K$112)*$K$7)/A4taxstdlife))</f>
        <v>4.3515089289264605E-2</v>
      </c>
      <c r="R525" s="164">
        <f>IF(A4taxstdlife="n/a","n/a",IF(R$3&gt;(A4taxstdlife+$E525),((Input!$K$146+Input!$K$112)*$K$7)-SUM($K525:Q525),((Input!$K$146+Input!$K$112)*$K$7)/A4taxstdlife))</f>
        <v>4.3515089289264605E-2</v>
      </c>
      <c r="S525" s="164">
        <f>IF(A4taxstdlife="n/a","n/a",IF(S$3&gt;(A4taxstdlife+$E525),((Input!$K$146+Input!$K$112)*$K$7)-SUM($K525:R525),((Input!$K$146+Input!$K$112)*$K$7)/A4taxstdlife))</f>
        <v>4.3515089289264605E-2</v>
      </c>
      <c r="T525" s="164">
        <f>IF(A4taxstdlife="n/a","n/a",IF(T$3&gt;(A4taxstdlife+$E525),((Input!$K$146+Input!$K$112)*$K$7)-SUM($K525:S525),((Input!$K$146+Input!$K$112)*$K$7)/A4taxstdlife))</f>
        <v>4.3515089289264605E-2</v>
      </c>
      <c r="U525" s="164">
        <f>IF(A4taxstdlife="n/a","n/a",IF(U$3&gt;(A4taxstdlife+$E525),((Input!$K$146+Input!$K$112)*$K$7)-SUM($K525:T525),((Input!$K$146+Input!$K$112)*$K$7)/A4taxstdlife))</f>
        <v>4.3515089289264605E-2</v>
      </c>
      <c r="V525" s="164">
        <f>IF(A4taxstdlife="n/a","n/a",IF(V$3&gt;(A4taxstdlife+$E525),((Input!$K$146+Input!$K$112)*$K$7)-SUM($K525:U525),((Input!$K$146+Input!$K$112)*$K$7)/A4taxstdlife))</f>
        <v>4.3515089289264605E-2</v>
      </c>
      <c r="W525" s="164">
        <f>IF(A4taxstdlife="n/a","n/a",IF(W$3&gt;(A4taxstdlife+$E525),((Input!$K$146+Input!$K$112)*$K$7)-SUM($K525:V525),((Input!$K$146+Input!$K$112)*$K$7)/A4taxstdlife))</f>
        <v>4.3515089289264605E-2</v>
      </c>
      <c r="X525" s="164">
        <f>IF(A4taxstdlife="n/a","n/a",IF(X$3&gt;(A4taxstdlife+$E525),((Input!$K$146+Input!$K$112)*$K$7)-SUM($K525:W525),((Input!$K$146+Input!$K$112)*$K$7)/A4taxstdlife))</f>
        <v>4.3515089289264605E-2</v>
      </c>
      <c r="Y525" s="164">
        <f>IF(A4taxstdlife="n/a","n/a",IF(Y$3&gt;(A4taxstdlife+$E525),((Input!$K$146+Input!$K$112)*$K$7)-SUM($K525:X525),((Input!$K$146+Input!$K$112)*$K$7)/A4taxstdlife))</f>
        <v>4.3515089289264605E-2</v>
      </c>
      <c r="Z525" s="164">
        <f>IF(A4taxstdlife="n/a","n/a",IF(Z$3&gt;(A4taxstdlife+$E525),((Input!$K$146+Input!$K$112)*$K$7)-SUM($K525:Y525),((Input!$K$146+Input!$K$112)*$K$7)/A4taxstdlife))</f>
        <v>4.3515089289264605E-2</v>
      </c>
      <c r="AA525" s="164">
        <f>IF(A4taxstdlife="n/a","n/a",IF(AA$3&gt;(A4taxstdlife+$E525),((Input!$K$146+Input!$K$112)*$K$7)-SUM($K525:Z525),((Input!$K$146+Input!$K$112)*$K$7)/A4taxstdlife))</f>
        <v>4.3515089289264605E-2</v>
      </c>
      <c r="AB525" s="164">
        <f>IF(A4taxstdlife="n/a","n/a",IF(AB$3&gt;(A4taxstdlife+$E525),((Input!$K$146+Input!$K$112)*$K$7)-SUM($K525:AA525),((Input!$K$146+Input!$K$112)*$K$7)/A4taxstdlife))</f>
        <v>4.3515089289264605E-2</v>
      </c>
      <c r="AC525" s="164">
        <f>IF(A4taxstdlife="n/a","n/a",IF(AC$3&gt;(A4taxstdlife+$E525),((Input!$K$146+Input!$K$112)*$K$7)-SUM($K525:AB525),((Input!$K$146+Input!$K$112)*$K$7)/A4taxstdlife))</f>
        <v>4.3515089289264605E-2</v>
      </c>
      <c r="AD525" s="164">
        <f>IF(A4taxstdlife="n/a","n/a",IF(AD$3&gt;(A4taxstdlife+$E525),((Input!$K$146+Input!$K$112)*$K$7)-SUM($K525:AC525),((Input!$K$146+Input!$K$112)*$K$7)/A4taxstdlife))</f>
        <v>4.3515089289264605E-2</v>
      </c>
      <c r="AE525" s="164">
        <f>IF(A4taxstdlife="n/a","n/a",IF(AE$3&gt;(A4taxstdlife+$E525),((Input!$K$146+Input!$K$112)*$K$7)-SUM($K525:AD525),((Input!$K$146+Input!$K$112)*$K$7)/A4taxstdlife))</f>
        <v>4.3515089289264605E-2</v>
      </c>
      <c r="AF525" s="164">
        <f>IF(A4taxstdlife="n/a","n/a",IF(AF$3&gt;(A4taxstdlife+$E525),((Input!$K$146+Input!$K$112)*$K$7)-SUM($K525:AE525),((Input!$K$146+Input!$K$112)*$K$7)/A4taxstdlife))</f>
        <v>4.3515089289264605E-2</v>
      </c>
      <c r="AG525" s="164">
        <f>IF(A4taxstdlife="n/a","n/a",IF(AG$3&gt;(A4taxstdlife+$E525),((Input!$K$146+Input!$K$112)*$K$7)-SUM($K525:AF525),((Input!$K$146+Input!$K$112)*$K$7)/A4taxstdlife))</f>
        <v>4.3515089289264605E-2</v>
      </c>
      <c r="AH525" s="164">
        <f>IF(A4taxstdlife="n/a","n/a",IF(AH$3&gt;(A4taxstdlife+$E525),((Input!$K$146+Input!$K$112)*$K$7)-SUM($K525:AG525),((Input!$K$146+Input!$K$112)*$K$7)/A4taxstdlife))</f>
        <v>4.3515089289264605E-2</v>
      </c>
      <c r="AI525" s="164">
        <f>IF(A4taxstdlife="n/a","n/a",IF(AI$3&gt;(A4taxstdlife+$E525),((Input!$K$146+Input!$K$112)*$K$7)-SUM($K525:AH525),((Input!$K$146+Input!$K$112)*$K$7)/A4taxstdlife))</f>
        <v>4.3515089289264605E-2</v>
      </c>
      <c r="AJ525" s="164">
        <f>IF(A4taxstdlife="n/a","n/a",IF(AJ$3&gt;(A4taxstdlife+$E525),((Input!$K$146+Input!$K$112)*$K$7)-SUM($K525:AI525),((Input!$K$146+Input!$K$112)*$K$7)/A4taxstdlife))</f>
        <v>4.3515089289264605E-2</v>
      </c>
      <c r="AK525" s="164">
        <f>IF(A4taxstdlife="n/a","n/a",IF(AK$3&gt;(A4taxstdlife+$E525),((Input!$K$146+Input!$K$112)*$K$7)-SUM($K525:AJ525),((Input!$K$146+Input!$K$112)*$K$7)/A4taxstdlife))</f>
        <v>4.3515089289264605E-2</v>
      </c>
      <c r="AL525" s="164">
        <f>IF(A4taxstdlife="n/a","n/a",IF(AL$3&gt;(A4taxstdlife+$E525),((Input!$K$146+Input!$K$112)*$K$7)-SUM($K525:AK525),((Input!$K$146+Input!$K$112)*$K$7)/A4taxstdlife))</f>
        <v>4.3515089289264605E-2</v>
      </c>
      <c r="AM525" s="164">
        <f>IF(A4taxstdlife="n/a","n/a",IF(AM$3&gt;(A4taxstdlife+$E525),((Input!$K$146+Input!$K$112)*$K$7)-SUM($K525:AL525),((Input!$K$146+Input!$K$112)*$K$7)/A4taxstdlife))</f>
        <v>4.3515089289264605E-2</v>
      </c>
      <c r="AN525" s="164">
        <f>IF(A4taxstdlife="n/a","n/a",IF(AN$3&gt;(A4taxstdlife+$E525),((Input!$K$146+Input!$K$112)*$K$7)-SUM($K525:AM525),((Input!$K$146+Input!$K$112)*$K$7)/A4taxstdlife))</f>
        <v>4.3515089289264605E-2</v>
      </c>
      <c r="AO525" s="164">
        <f>IF(A4taxstdlife="n/a","n/a",IF(AO$3&gt;(A4taxstdlife+$E525),((Input!$K$146+Input!$K$112)*$K$7)-SUM($K525:AN525),((Input!$K$146+Input!$K$112)*$K$7)/A4taxstdlife))</f>
        <v>4.3515089289264605E-2</v>
      </c>
      <c r="AP525" s="164">
        <f>IF(A4taxstdlife="n/a","n/a",IF(AP$3&gt;(A4taxstdlife+$E525),((Input!$K$146+Input!$K$112)*$K$7)-SUM($K525:AO525),((Input!$K$146+Input!$K$112)*$K$7)/A4taxstdlife))</f>
        <v>4.3515089289264605E-2</v>
      </c>
      <c r="AQ525" s="164">
        <f>IF(A4taxstdlife="n/a","n/a",IF(AQ$3&gt;(A4taxstdlife+$E525),((Input!$K$146+Input!$K$112)*$K$7)-SUM($K525:AP525),((Input!$K$146+Input!$K$112)*$K$7)/A4taxstdlife))</f>
        <v>4.3515089289264605E-2</v>
      </c>
      <c r="AR525" s="164">
        <f>IF(A4taxstdlife="n/a","n/a",IF(AR$3&gt;(A4taxstdlife+$E525),((Input!$K$146+Input!$K$112)*$K$7)-SUM($K525:AQ525),((Input!$K$146+Input!$K$112)*$K$7)/A4taxstdlife))</f>
        <v>4.3515089289264605E-2</v>
      </c>
      <c r="AS525" s="164">
        <f>IF(A4taxstdlife="n/a","n/a",IF(AS$3&gt;(A4taxstdlife+$E525),((Input!$K$146+Input!$K$112)*$K$7)-SUM($K525:AR525),((Input!$K$146+Input!$K$112)*$K$7)/A4taxstdlife))</f>
        <v>4.3515089289264605E-2</v>
      </c>
      <c r="AT525" s="164">
        <f>IF(A4taxstdlife="n/a","n/a",IF(AT$3&gt;(A4taxstdlife+$E525),((Input!$K$146+Input!$K$112)*$K$7)-SUM($K525:AS525),((Input!$K$146+Input!$K$112)*$K$7)/A4taxstdlife))</f>
        <v>4.3515089289264605E-2</v>
      </c>
      <c r="AU525" s="164">
        <f>IF(A4taxstdlife="n/a","n/a",IF(AU$3&gt;(A4taxstdlife+$E525),((Input!$K$146+Input!$K$112)*$K$7)-SUM($K525:AT525),((Input!$K$146+Input!$K$112)*$K$7)/A4taxstdlife))</f>
        <v>4.3515089289264605E-2</v>
      </c>
      <c r="AV525" s="164">
        <f>IF(A4taxstdlife="n/a","n/a",IF(AV$3&gt;(A4taxstdlife+$E525),((Input!$K$146+Input!$K$112)*$K$7)-SUM($K525:AU525),((Input!$K$146+Input!$K$112)*$K$7)/A4taxstdlife))</f>
        <v>4.3515089289264605E-2</v>
      </c>
      <c r="AW525" s="164">
        <f>IF(A4taxstdlife="n/a","n/a",IF(AW$3&gt;(A4taxstdlife+$E525),((Input!$K$146+Input!$K$112)*$K$7)-SUM($K525:AV525),((Input!$K$146+Input!$K$112)*$K$7)/A4taxstdlife))</f>
        <v>4.3515089289264605E-2</v>
      </c>
      <c r="AX525" s="164">
        <f>IF(A4taxstdlife="n/a","n/a",IF(AX$3&gt;(A4taxstdlife+$E525),((Input!$K$146+Input!$K$112)*$K$7)-SUM($K525:AW525),((Input!$K$146+Input!$K$112)*$K$7)/A4taxstdlife))</f>
        <v>4.3515089289264605E-2</v>
      </c>
      <c r="AY525" s="164">
        <f>IF(A4taxstdlife="n/a","n/a",IF(AY$3&gt;(A4taxstdlife+$E525),((Input!$K$146+Input!$K$112)*$K$7)-SUM($K525:AX525),((Input!$K$146+Input!$K$112)*$K$7)/A4taxstdlife))</f>
        <v>4.3515089289264605E-2</v>
      </c>
      <c r="AZ525" s="164">
        <f>IF(A4taxstdlife="n/a","n/a",IF(AZ$3&gt;(A4taxstdlife+$E525),((Input!$K$146+Input!$K$112)*$K$7)-SUM($K525:AY525),((Input!$K$146+Input!$K$112)*$K$7)/A4taxstdlife))</f>
        <v>-2.2204460492503131E-16</v>
      </c>
      <c r="BA525" s="164">
        <f>IF(A4taxstdlife="n/a","n/a",IF(BA$3&gt;(A4taxstdlife+$E525),((Input!$K$146+Input!$K$112)*$K$7)-SUM($K525:AZ525),((Input!$K$146+Input!$K$112)*$K$7)/A4taxstdlife))</f>
        <v>0</v>
      </c>
      <c r="BB525" s="164">
        <f>IF(A4taxstdlife="n/a","n/a",IF(BB$3&gt;(A4taxstdlife+$E525),((Input!$K$146+Input!$K$112)*$K$7)-SUM($K525:BA525),((Input!$K$146+Input!$K$112)*$K$7)/A4taxstdlife))</f>
        <v>0</v>
      </c>
      <c r="BC525" s="164">
        <f>IF(A4taxstdlife="n/a","n/a",IF(BC$3&gt;(A4taxstdlife+$E525),((Input!$K$146+Input!$K$112)*$K$7)-SUM($K525:BB525),((Input!$K$146+Input!$K$112)*$K$7)/A4taxstdlife))</f>
        <v>0</v>
      </c>
      <c r="BD525" s="164">
        <f>IF(A4taxstdlife="n/a","n/a",IF(BD$3&gt;(A4taxstdlife+$E525),((Input!$K$146+Input!$K$112)*$K$7)-SUM($K525:BC525),((Input!$K$146+Input!$K$112)*$K$7)/A4taxstdlife))</f>
        <v>0</v>
      </c>
      <c r="BE525" s="164">
        <f>IF(A4taxstdlife="n/a","n/a",IF(BE$3&gt;(A4taxstdlife+$E525),((Input!$K$146+Input!$K$112)*$K$7)-SUM($K525:BD525),((Input!$K$146+Input!$K$112)*$K$7)/A4taxstdlife))</f>
        <v>0</v>
      </c>
      <c r="BF525" s="164">
        <f>IF(A4taxstdlife="n/a","n/a",IF(BF$3&gt;(A4taxstdlife+$E525),((Input!$K$146+Input!$K$112)*$K$7)-SUM($K525:BE525),((Input!$K$146+Input!$K$112)*$K$7)/A4taxstdlife))</f>
        <v>0</v>
      </c>
      <c r="BG525" s="164">
        <f>IF(A4taxstdlife="n/a","n/a",IF(BG$3&gt;(A4taxstdlife+$E525),((Input!$K$146+Input!$K$112)*$K$7)-SUM($K525:BF525),((Input!$K$146+Input!$K$112)*$K$7)/A4taxstdlife))</f>
        <v>0</v>
      </c>
      <c r="BH525" s="164">
        <f>IF(A4taxstdlife="n/a","n/a",IF(BH$3&gt;(A4taxstdlife+$E525),((Input!$K$146+Input!$K$112)*$K$7)-SUM($K525:BG525),((Input!$K$146+Input!$K$112)*$K$7)/A4taxstdlife))</f>
        <v>0</v>
      </c>
      <c r="BI525" s="164">
        <f>IF(A4taxstdlife="n/a","n/a",IF(BI$3&gt;(A4taxstdlife+$E525),((Input!$K$146+Input!$K$112)*$K$7)-SUM($K525:BH525),((Input!$K$146+Input!$K$112)*$K$7)/A4taxstdlife))</f>
        <v>0</v>
      </c>
      <c r="BJ525" s="18"/>
      <c r="BK525" s="18"/>
    </row>
    <row r="526" spans="1:63" s="6" customFormat="1" hidden="1" outlineLevel="2">
      <c r="A526" s="18"/>
      <c r="B526" s="18"/>
      <c r="C526" s="36"/>
      <c r="D526" s="479"/>
      <c r="E526" s="283">
        <v>6</v>
      </c>
      <c r="F526" s="38"/>
      <c r="G526" s="306"/>
      <c r="H526" s="308"/>
      <c r="I526" s="308"/>
      <c r="J526" s="308"/>
      <c r="K526" s="308"/>
      <c r="L526" s="307"/>
      <c r="M526" s="164">
        <f>IF(A4taxstdlife="n/a","n/a",IF(M$3&gt;(A4taxstdlife+$E526),((Input!$L$146+Input!$L$112)*$L$7)-SUM($L526:L526),((Input!$L$146+Input!$L$112)*$L$7)/A4taxstdlife))</f>
        <v>0</v>
      </c>
      <c r="N526" s="164">
        <f>IF(A4taxstdlife="n/a","n/a",IF(N$3&gt;(A4taxstdlife+$E526),((Input!$L$146+Input!$L$112)*$L$7)-SUM($L526:M526),((Input!$L$146+Input!$L$112)*$L$7)/A4taxstdlife))</f>
        <v>0</v>
      </c>
      <c r="O526" s="164">
        <f>IF(A4taxstdlife="n/a","n/a",IF(O$3&gt;(A4taxstdlife+$E526),((Input!$L$146+Input!$L$112)*$L$7)-SUM($L526:N526),((Input!$L$146+Input!$L$112)*$L$7)/A4taxstdlife))</f>
        <v>0</v>
      </c>
      <c r="P526" s="164">
        <f>IF(A4taxstdlife="n/a","n/a",IF(P$3&gt;(A4taxstdlife+$E526),((Input!$L$146+Input!$L$112)*$L$7)-SUM($L526:O526),((Input!$L$146+Input!$L$112)*$L$7)/A4taxstdlife))</f>
        <v>0</v>
      </c>
      <c r="Q526" s="164">
        <f>IF(A4taxstdlife="n/a","n/a",IF(Q$3&gt;(A4taxstdlife+$E526),((Input!$L$146+Input!$L$112)*$L$7)-SUM($L526:P526),((Input!$L$146+Input!$L$112)*$L$7)/A4taxstdlife))</f>
        <v>0</v>
      </c>
      <c r="R526" s="164">
        <f>IF(A4taxstdlife="n/a","n/a",IF(R$3&gt;(A4taxstdlife+$E526),((Input!$L$146+Input!$L$112)*$L$7)-SUM($L526:Q526),((Input!$L$146+Input!$L$112)*$L$7)/A4taxstdlife))</f>
        <v>0</v>
      </c>
      <c r="S526" s="164">
        <f>IF(A4taxstdlife="n/a","n/a",IF(S$3&gt;(A4taxstdlife+$E526),((Input!$L$146+Input!$L$112)*$L$7)-SUM($L526:R526),((Input!$L$146+Input!$L$112)*$L$7)/A4taxstdlife))</f>
        <v>0</v>
      </c>
      <c r="T526" s="164">
        <f>IF(A4taxstdlife="n/a","n/a",IF(T$3&gt;(A4taxstdlife+$E526),((Input!$L$146+Input!$L$112)*$L$7)-SUM($L526:S526),((Input!$L$146+Input!$L$112)*$L$7)/A4taxstdlife))</f>
        <v>0</v>
      </c>
      <c r="U526" s="164">
        <f>IF(A4taxstdlife="n/a","n/a",IF(U$3&gt;(A4taxstdlife+$E526),((Input!$L$146+Input!$L$112)*$L$7)-SUM($L526:T526),((Input!$L$146+Input!$L$112)*$L$7)/A4taxstdlife))</f>
        <v>0</v>
      </c>
      <c r="V526" s="164">
        <f>IF(A4taxstdlife="n/a","n/a",IF(V$3&gt;(A4taxstdlife+$E526),((Input!$L$146+Input!$L$112)*$L$7)-SUM($L526:U526),((Input!$L$146+Input!$L$112)*$L$7)/A4taxstdlife))</f>
        <v>0</v>
      </c>
      <c r="W526" s="164">
        <f>IF(A4taxstdlife="n/a","n/a",IF(W$3&gt;(A4taxstdlife+$E526),((Input!$L$146+Input!$L$112)*$L$7)-SUM($L526:V526),((Input!$L$146+Input!$L$112)*$L$7)/A4taxstdlife))</f>
        <v>0</v>
      </c>
      <c r="X526" s="164">
        <f>IF(A4taxstdlife="n/a","n/a",IF(X$3&gt;(A4taxstdlife+$E526),((Input!$L$146+Input!$L$112)*$L$7)-SUM($L526:W526),((Input!$L$146+Input!$L$112)*$L$7)/A4taxstdlife))</f>
        <v>0</v>
      </c>
      <c r="Y526" s="164">
        <f>IF(A4taxstdlife="n/a","n/a",IF(Y$3&gt;(A4taxstdlife+$E526),((Input!$L$146+Input!$L$112)*$L$7)-SUM($L526:X526),((Input!$L$146+Input!$L$112)*$L$7)/A4taxstdlife))</f>
        <v>0</v>
      </c>
      <c r="Z526" s="164">
        <f>IF(A4taxstdlife="n/a","n/a",IF(Z$3&gt;(A4taxstdlife+$E526),((Input!$L$146+Input!$L$112)*$L$7)-SUM($L526:Y526),((Input!$L$146+Input!$L$112)*$L$7)/A4taxstdlife))</f>
        <v>0</v>
      </c>
      <c r="AA526" s="164">
        <f>IF(A4taxstdlife="n/a","n/a",IF(AA$3&gt;(A4taxstdlife+$E526),((Input!$L$146+Input!$L$112)*$L$7)-SUM($L526:Z526),((Input!$L$146+Input!$L$112)*$L$7)/A4taxstdlife))</f>
        <v>0</v>
      </c>
      <c r="AB526" s="164">
        <f>IF(A4taxstdlife="n/a","n/a",IF(AB$3&gt;(A4taxstdlife+$E526),((Input!$L$146+Input!$L$112)*$L$7)-SUM($L526:AA526),((Input!$L$146+Input!$L$112)*$L$7)/A4taxstdlife))</f>
        <v>0</v>
      </c>
      <c r="AC526" s="164">
        <f>IF(A4taxstdlife="n/a","n/a",IF(AC$3&gt;(A4taxstdlife+$E526),((Input!$L$146+Input!$L$112)*$L$7)-SUM($L526:AB526),((Input!$L$146+Input!$L$112)*$L$7)/A4taxstdlife))</f>
        <v>0</v>
      </c>
      <c r="AD526" s="164">
        <f>IF(A4taxstdlife="n/a","n/a",IF(AD$3&gt;(A4taxstdlife+$E526),((Input!$L$146+Input!$L$112)*$L$7)-SUM($L526:AC526),((Input!$L$146+Input!$L$112)*$L$7)/A4taxstdlife))</f>
        <v>0</v>
      </c>
      <c r="AE526" s="164">
        <f>IF(A4taxstdlife="n/a","n/a",IF(AE$3&gt;(A4taxstdlife+$E526),((Input!$L$146+Input!$L$112)*$L$7)-SUM($L526:AD526),((Input!$L$146+Input!$L$112)*$L$7)/A4taxstdlife))</f>
        <v>0</v>
      </c>
      <c r="AF526" s="164">
        <f>IF(A4taxstdlife="n/a","n/a",IF(AF$3&gt;(A4taxstdlife+$E526),((Input!$L$146+Input!$L$112)*$L$7)-SUM($L526:AE526),((Input!$L$146+Input!$L$112)*$L$7)/A4taxstdlife))</f>
        <v>0</v>
      </c>
      <c r="AG526" s="164">
        <f>IF(A4taxstdlife="n/a","n/a",IF(AG$3&gt;(A4taxstdlife+$E526),((Input!$L$146+Input!$L$112)*$L$7)-SUM($L526:AF526),((Input!$L$146+Input!$L$112)*$L$7)/A4taxstdlife))</f>
        <v>0</v>
      </c>
      <c r="AH526" s="164">
        <f>IF(A4taxstdlife="n/a","n/a",IF(AH$3&gt;(A4taxstdlife+$E526),((Input!$L$146+Input!$L$112)*$L$7)-SUM($L526:AG526),((Input!$L$146+Input!$L$112)*$L$7)/A4taxstdlife))</f>
        <v>0</v>
      </c>
      <c r="AI526" s="164">
        <f>IF(A4taxstdlife="n/a","n/a",IF(AI$3&gt;(A4taxstdlife+$E526),((Input!$L$146+Input!$L$112)*$L$7)-SUM($L526:AH526),((Input!$L$146+Input!$L$112)*$L$7)/A4taxstdlife))</f>
        <v>0</v>
      </c>
      <c r="AJ526" s="164">
        <f>IF(A4taxstdlife="n/a","n/a",IF(AJ$3&gt;(A4taxstdlife+$E526),((Input!$L$146+Input!$L$112)*$L$7)-SUM($L526:AI526),((Input!$L$146+Input!$L$112)*$L$7)/A4taxstdlife))</f>
        <v>0</v>
      </c>
      <c r="AK526" s="164">
        <f>IF(A4taxstdlife="n/a","n/a",IF(AK$3&gt;(A4taxstdlife+$E526),((Input!$L$146+Input!$L$112)*$L$7)-SUM($L526:AJ526),((Input!$L$146+Input!$L$112)*$L$7)/A4taxstdlife))</f>
        <v>0</v>
      </c>
      <c r="AL526" s="164">
        <f>IF(A4taxstdlife="n/a","n/a",IF(AL$3&gt;(A4taxstdlife+$E526),((Input!$L$146+Input!$L$112)*$L$7)-SUM($L526:AK526),((Input!$L$146+Input!$L$112)*$L$7)/A4taxstdlife))</f>
        <v>0</v>
      </c>
      <c r="AM526" s="164">
        <f>IF(A4taxstdlife="n/a","n/a",IF(AM$3&gt;(A4taxstdlife+$E526),((Input!$L$146+Input!$L$112)*$L$7)-SUM($L526:AL526),((Input!$L$146+Input!$L$112)*$L$7)/A4taxstdlife))</f>
        <v>0</v>
      </c>
      <c r="AN526" s="164">
        <f>IF(A4taxstdlife="n/a","n/a",IF(AN$3&gt;(A4taxstdlife+$E526),((Input!$L$146+Input!$L$112)*$L$7)-SUM($L526:AM526),((Input!$L$146+Input!$L$112)*$L$7)/A4taxstdlife))</f>
        <v>0</v>
      </c>
      <c r="AO526" s="164">
        <f>IF(A4taxstdlife="n/a","n/a",IF(AO$3&gt;(A4taxstdlife+$E526),((Input!$L$146+Input!$L$112)*$L$7)-SUM($L526:AN526),((Input!$L$146+Input!$L$112)*$L$7)/A4taxstdlife))</f>
        <v>0</v>
      </c>
      <c r="AP526" s="164">
        <f>IF(A4taxstdlife="n/a","n/a",IF(AP$3&gt;(A4taxstdlife+$E526),((Input!$L$146+Input!$L$112)*$L$7)-SUM($L526:AO526),((Input!$L$146+Input!$L$112)*$L$7)/A4taxstdlife))</f>
        <v>0</v>
      </c>
      <c r="AQ526" s="164">
        <f>IF(A4taxstdlife="n/a","n/a",IF(AQ$3&gt;(A4taxstdlife+$E526),((Input!$L$146+Input!$L$112)*$L$7)-SUM($L526:AP526),((Input!$L$146+Input!$L$112)*$L$7)/A4taxstdlife))</f>
        <v>0</v>
      </c>
      <c r="AR526" s="164">
        <f>IF(A4taxstdlife="n/a","n/a",IF(AR$3&gt;(A4taxstdlife+$E526),((Input!$L$146+Input!$L$112)*$L$7)-SUM($L526:AQ526),((Input!$L$146+Input!$L$112)*$L$7)/A4taxstdlife))</f>
        <v>0</v>
      </c>
      <c r="AS526" s="164">
        <f>IF(A4taxstdlife="n/a","n/a",IF(AS$3&gt;(A4taxstdlife+$E526),((Input!$L$146+Input!$L$112)*$L$7)-SUM($L526:AR526),((Input!$L$146+Input!$L$112)*$L$7)/A4taxstdlife))</f>
        <v>0</v>
      </c>
      <c r="AT526" s="164">
        <f>IF(A4taxstdlife="n/a","n/a",IF(AT$3&gt;(A4taxstdlife+$E526),((Input!$L$146+Input!$L$112)*$L$7)-SUM($L526:AS526),((Input!$L$146+Input!$L$112)*$L$7)/A4taxstdlife))</f>
        <v>0</v>
      </c>
      <c r="AU526" s="164">
        <f>IF(A4taxstdlife="n/a","n/a",IF(AU$3&gt;(A4taxstdlife+$E526),((Input!$L$146+Input!$L$112)*$L$7)-SUM($L526:AT526),((Input!$L$146+Input!$L$112)*$L$7)/A4taxstdlife))</f>
        <v>0</v>
      </c>
      <c r="AV526" s="164">
        <f>IF(A4taxstdlife="n/a","n/a",IF(AV$3&gt;(A4taxstdlife+$E526),((Input!$L$146+Input!$L$112)*$L$7)-SUM($L526:AU526),((Input!$L$146+Input!$L$112)*$L$7)/A4taxstdlife))</f>
        <v>0</v>
      </c>
      <c r="AW526" s="164">
        <f>IF(A4taxstdlife="n/a","n/a",IF(AW$3&gt;(A4taxstdlife+$E526),((Input!$L$146+Input!$L$112)*$L$7)-SUM($L526:AV526),((Input!$L$146+Input!$L$112)*$L$7)/A4taxstdlife))</f>
        <v>0</v>
      </c>
      <c r="AX526" s="164">
        <f>IF(A4taxstdlife="n/a","n/a",IF(AX$3&gt;(A4taxstdlife+$E526),((Input!$L$146+Input!$L$112)*$L$7)-SUM($L526:AW526),((Input!$L$146+Input!$L$112)*$L$7)/A4taxstdlife))</f>
        <v>0</v>
      </c>
      <c r="AY526" s="164">
        <f>IF(A4taxstdlife="n/a","n/a",IF(AY$3&gt;(A4taxstdlife+$E526),((Input!$L$146+Input!$L$112)*$L$7)-SUM($L526:AX526),((Input!$L$146+Input!$L$112)*$L$7)/A4taxstdlife))</f>
        <v>0</v>
      </c>
      <c r="AZ526" s="164">
        <f>IF(A4taxstdlife="n/a","n/a",IF(AZ$3&gt;(A4taxstdlife+$E526),((Input!$L$146+Input!$L$112)*$L$7)-SUM($L526:AY526),((Input!$L$146+Input!$L$112)*$L$7)/A4taxstdlife))</f>
        <v>0</v>
      </c>
      <c r="BA526" s="164">
        <f>IF(A4taxstdlife="n/a","n/a",IF(BA$3&gt;(A4taxstdlife+$E526),((Input!$L$146+Input!$L$112)*$L$7)-SUM($L526:AZ526),((Input!$L$146+Input!$L$112)*$L$7)/A4taxstdlife))</f>
        <v>0</v>
      </c>
      <c r="BB526" s="164">
        <f>IF(A4taxstdlife="n/a","n/a",IF(BB$3&gt;(A4taxstdlife+$E526),((Input!$L$146+Input!$L$112)*$L$7)-SUM($L526:BA526),((Input!$L$146+Input!$L$112)*$L$7)/A4taxstdlife))</f>
        <v>0</v>
      </c>
      <c r="BC526" s="164">
        <f>IF(A4taxstdlife="n/a","n/a",IF(BC$3&gt;(A4taxstdlife+$E526),((Input!$L$146+Input!$L$112)*$L$7)-SUM($L526:BB526),((Input!$L$146+Input!$L$112)*$L$7)/A4taxstdlife))</f>
        <v>0</v>
      </c>
      <c r="BD526" s="164">
        <f>IF(A4taxstdlife="n/a","n/a",IF(BD$3&gt;(A4taxstdlife+$E526),((Input!$L$146+Input!$L$112)*$L$7)-SUM($L526:BC526),((Input!$L$146+Input!$L$112)*$L$7)/A4taxstdlife))</f>
        <v>0</v>
      </c>
      <c r="BE526" s="164">
        <f>IF(A4taxstdlife="n/a","n/a",IF(BE$3&gt;(A4taxstdlife+$E526),((Input!$L$146+Input!$L$112)*$L$7)-SUM($L526:BD526),((Input!$L$146+Input!$L$112)*$L$7)/A4taxstdlife))</f>
        <v>0</v>
      </c>
      <c r="BF526" s="164">
        <f>IF(A4taxstdlife="n/a","n/a",IF(BF$3&gt;(A4taxstdlife+$E526),((Input!$L$146+Input!$L$112)*$L$7)-SUM($L526:BE526),((Input!$L$146+Input!$L$112)*$L$7)/A4taxstdlife))</f>
        <v>0</v>
      </c>
      <c r="BG526" s="164">
        <f>IF(A4taxstdlife="n/a","n/a",IF(BG$3&gt;(A4taxstdlife+$E526),((Input!$L$146+Input!$L$112)*$L$7)-SUM($L526:BF526),((Input!$L$146+Input!$L$112)*$L$7)/A4taxstdlife))</f>
        <v>0</v>
      </c>
      <c r="BH526" s="164">
        <f>IF(A4taxstdlife="n/a","n/a",IF(BH$3&gt;(A4taxstdlife+$E526),((Input!$L$146+Input!$L$112)*$L$7)-SUM($L526:BG526),((Input!$L$146+Input!$L$112)*$L$7)/A4taxstdlife))</f>
        <v>0</v>
      </c>
      <c r="BI526" s="164">
        <f>IF(A4taxstdlife="n/a","n/a",IF(BI$3&gt;(A4taxstdlife+$E526),((Input!$L$146+Input!$L$112)*$L$7)-SUM($L526:BH526),((Input!$L$146+Input!$L$112)*$L$7)/A4taxstdlife))</f>
        <v>0</v>
      </c>
      <c r="BJ526" s="18"/>
      <c r="BK526" s="18"/>
    </row>
    <row r="527" spans="1:63" s="6" customFormat="1" hidden="1" outlineLevel="2">
      <c r="A527" s="18"/>
      <c r="B527" s="18"/>
      <c r="C527" s="36"/>
      <c r="D527" s="479"/>
      <c r="E527" s="283">
        <v>7</v>
      </c>
      <c r="F527" s="38"/>
      <c r="G527" s="306"/>
      <c r="H527" s="308"/>
      <c r="I527" s="308"/>
      <c r="J527" s="308"/>
      <c r="K527" s="308"/>
      <c r="L527" s="308"/>
      <c r="M527" s="307"/>
      <c r="N527" s="164">
        <f>IF(A4taxstdlife="n/a","n/a",IF(N$3&gt;(A4taxstdlife+$E527),((Input!$M$146+Input!$M$112)*$M$7)-SUM($M527:M527),((Input!$M$146+Input!$M$112)*$M$7)/A4taxstdlife))</f>
        <v>0</v>
      </c>
      <c r="O527" s="164">
        <f>IF(A4taxstdlife="n/a","n/a",IF(O$3&gt;(A4taxstdlife+$E527),((Input!$M$146+Input!$M$112)*$M$7)-SUM($M527:N527),((Input!$M$146+Input!$M$112)*$M$7)/A4taxstdlife))</f>
        <v>0</v>
      </c>
      <c r="P527" s="164">
        <f>IF(A4taxstdlife="n/a","n/a",IF(P$3&gt;(A4taxstdlife+$E527),((Input!$M$146+Input!$M$112)*$M$7)-SUM($M527:O527),((Input!$M$146+Input!$M$112)*$M$7)/A4taxstdlife))</f>
        <v>0</v>
      </c>
      <c r="Q527" s="164">
        <f>IF(A4taxstdlife="n/a","n/a",IF(Q$3&gt;(A4taxstdlife+$E527),((Input!$M$146+Input!$M$112)*$M$7)-SUM($M527:P527),((Input!$M$146+Input!$M$112)*$M$7)/A4taxstdlife))</f>
        <v>0</v>
      </c>
      <c r="R527" s="164">
        <f>IF(A4taxstdlife="n/a","n/a",IF(R$3&gt;(A4taxstdlife+$E527),((Input!$M$146+Input!$M$112)*$M$7)-SUM($M527:Q527),((Input!$M$146+Input!$M$112)*$M$7)/A4taxstdlife))</f>
        <v>0</v>
      </c>
      <c r="S527" s="164">
        <f>IF(A4taxstdlife="n/a","n/a",IF(S$3&gt;(A4taxstdlife+$E527),((Input!$M$146+Input!$M$112)*$M$7)-SUM($M527:R527),((Input!$M$146+Input!$M$112)*$M$7)/A4taxstdlife))</f>
        <v>0</v>
      </c>
      <c r="T527" s="164">
        <f>IF(A4taxstdlife="n/a","n/a",IF(T$3&gt;(A4taxstdlife+$E527),((Input!$M$146+Input!$M$112)*$M$7)-SUM($M527:S527),((Input!$M$146+Input!$M$112)*$M$7)/A4taxstdlife))</f>
        <v>0</v>
      </c>
      <c r="U527" s="164">
        <f>IF(A4taxstdlife="n/a","n/a",IF(U$3&gt;(A4taxstdlife+$E527),((Input!$M$146+Input!$M$112)*$M$7)-SUM($M527:T527),((Input!$M$146+Input!$M$112)*$M$7)/A4taxstdlife))</f>
        <v>0</v>
      </c>
      <c r="V527" s="164">
        <f>IF(A4taxstdlife="n/a","n/a",IF(V$3&gt;(A4taxstdlife+$E527),((Input!$M$146+Input!$M$112)*$M$7)-SUM($M527:U527),((Input!$M$146+Input!$M$112)*$M$7)/A4taxstdlife))</f>
        <v>0</v>
      </c>
      <c r="W527" s="164">
        <f>IF(A4taxstdlife="n/a","n/a",IF(W$3&gt;(A4taxstdlife+$E527),((Input!$M$146+Input!$M$112)*$M$7)-SUM($M527:V527),((Input!$M$146+Input!$M$112)*$M$7)/A4taxstdlife))</f>
        <v>0</v>
      </c>
      <c r="X527" s="164">
        <f>IF(A4taxstdlife="n/a","n/a",IF(X$3&gt;(A4taxstdlife+$E527),((Input!$M$146+Input!$M$112)*$M$7)-SUM($M527:W527),((Input!$M$146+Input!$M$112)*$M$7)/A4taxstdlife))</f>
        <v>0</v>
      </c>
      <c r="Y527" s="164">
        <f>IF(A4taxstdlife="n/a","n/a",IF(Y$3&gt;(A4taxstdlife+$E527),((Input!$M$146+Input!$M$112)*$M$7)-SUM($M527:X527),((Input!$M$146+Input!$M$112)*$M$7)/A4taxstdlife))</f>
        <v>0</v>
      </c>
      <c r="Z527" s="164">
        <f>IF(A4taxstdlife="n/a","n/a",IF(Z$3&gt;(A4taxstdlife+$E527),((Input!$M$146+Input!$M$112)*$M$7)-SUM($M527:Y527),((Input!$M$146+Input!$M$112)*$M$7)/A4taxstdlife))</f>
        <v>0</v>
      </c>
      <c r="AA527" s="164">
        <f>IF(A4taxstdlife="n/a","n/a",IF(AA$3&gt;(A4taxstdlife+$E527),((Input!$M$146+Input!$M$112)*$M$7)-SUM($M527:Z527),((Input!$M$146+Input!$M$112)*$M$7)/A4taxstdlife))</f>
        <v>0</v>
      </c>
      <c r="AB527" s="164">
        <f>IF(A4taxstdlife="n/a","n/a",IF(AB$3&gt;(A4taxstdlife+$E527),((Input!$M$146+Input!$M$112)*$M$7)-SUM($M527:AA527),((Input!$M$146+Input!$M$112)*$M$7)/A4taxstdlife))</f>
        <v>0</v>
      </c>
      <c r="AC527" s="164">
        <f>IF(A4taxstdlife="n/a","n/a",IF(AC$3&gt;(A4taxstdlife+$E527),((Input!$M$146+Input!$M$112)*$M$7)-SUM($M527:AB527),((Input!$M$146+Input!$M$112)*$M$7)/A4taxstdlife))</f>
        <v>0</v>
      </c>
      <c r="AD527" s="164">
        <f>IF(A4taxstdlife="n/a","n/a",IF(AD$3&gt;(A4taxstdlife+$E527),((Input!$M$146+Input!$M$112)*$M$7)-SUM($M527:AC527),((Input!$M$146+Input!$M$112)*$M$7)/A4taxstdlife))</f>
        <v>0</v>
      </c>
      <c r="AE527" s="164">
        <f>IF(A4taxstdlife="n/a","n/a",IF(AE$3&gt;(A4taxstdlife+$E527),((Input!$M$146+Input!$M$112)*$M$7)-SUM($M527:AD527),((Input!$M$146+Input!$M$112)*$M$7)/A4taxstdlife))</f>
        <v>0</v>
      </c>
      <c r="AF527" s="164">
        <f>IF(A4taxstdlife="n/a","n/a",IF(AF$3&gt;(A4taxstdlife+$E527),((Input!$M$146+Input!$M$112)*$M$7)-SUM($M527:AE527),((Input!$M$146+Input!$M$112)*$M$7)/A4taxstdlife))</f>
        <v>0</v>
      </c>
      <c r="AG527" s="164">
        <f>IF(A4taxstdlife="n/a","n/a",IF(AG$3&gt;(A4taxstdlife+$E527),((Input!$M$146+Input!$M$112)*$M$7)-SUM($M527:AF527),((Input!$M$146+Input!$M$112)*$M$7)/A4taxstdlife))</f>
        <v>0</v>
      </c>
      <c r="AH527" s="164">
        <f>IF(A4taxstdlife="n/a","n/a",IF(AH$3&gt;(A4taxstdlife+$E527),((Input!$M$146+Input!$M$112)*$M$7)-SUM($M527:AG527),((Input!$M$146+Input!$M$112)*$M$7)/A4taxstdlife))</f>
        <v>0</v>
      </c>
      <c r="AI527" s="164">
        <f>IF(A4taxstdlife="n/a","n/a",IF(AI$3&gt;(A4taxstdlife+$E527),((Input!$M$146+Input!$M$112)*$M$7)-SUM($M527:AH527),((Input!$M$146+Input!$M$112)*$M$7)/A4taxstdlife))</f>
        <v>0</v>
      </c>
      <c r="AJ527" s="164">
        <f>IF(A4taxstdlife="n/a","n/a",IF(AJ$3&gt;(A4taxstdlife+$E527),((Input!$M$146+Input!$M$112)*$M$7)-SUM($M527:AI527),((Input!$M$146+Input!$M$112)*$M$7)/A4taxstdlife))</f>
        <v>0</v>
      </c>
      <c r="AK527" s="164">
        <f>IF(A4taxstdlife="n/a","n/a",IF(AK$3&gt;(A4taxstdlife+$E527),((Input!$M$146+Input!$M$112)*$M$7)-SUM($M527:AJ527),((Input!$M$146+Input!$M$112)*$M$7)/A4taxstdlife))</f>
        <v>0</v>
      </c>
      <c r="AL527" s="164">
        <f>IF(A4taxstdlife="n/a","n/a",IF(AL$3&gt;(A4taxstdlife+$E527),((Input!$M$146+Input!$M$112)*$M$7)-SUM($M527:AK527),((Input!$M$146+Input!$M$112)*$M$7)/A4taxstdlife))</f>
        <v>0</v>
      </c>
      <c r="AM527" s="164">
        <f>IF(A4taxstdlife="n/a","n/a",IF(AM$3&gt;(A4taxstdlife+$E527),((Input!$M$146+Input!$M$112)*$M$7)-SUM($M527:AL527),((Input!$M$146+Input!$M$112)*$M$7)/A4taxstdlife))</f>
        <v>0</v>
      </c>
      <c r="AN527" s="164">
        <f>IF(A4taxstdlife="n/a","n/a",IF(AN$3&gt;(A4taxstdlife+$E527),((Input!$M$146+Input!$M$112)*$M$7)-SUM($M527:AM527),((Input!$M$146+Input!$M$112)*$M$7)/A4taxstdlife))</f>
        <v>0</v>
      </c>
      <c r="AO527" s="164">
        <f>IF(A4taxstdlife="n/a","n/a",IF(AO$3&gt;(A4taxstdlife+$E527),((Input!$M$146+Input!$M$112)*$M$7)-SUM($M527:AN527),((Input!$M$146+Input!$M$112)*$M$7)/A4taxstdlife))</f>
        <v>0</v>
      </c>
      <c r="AP527" s="164">
        <f>IF(A4taxstdlife="n/a","n/a",IF(AP$3&gt;(A4taxstdlife+$E527),((Input!$M$146+Input!$M$112)*$M$7)-SUM($M527:AO527),((Input!$M$146+Input!$M$112)*$M$7)/A4taxstdlife))</f>
        <v>0</v>
      </c>
      <c r="AQ527" s="164">
        <f>IF(A4taxstdlife="n/a","n/a",IF(AQ$3&gt;(A4taxstdlife+$E527),((Input!$M$146+Input!$M$112)*$M$7)-SUM($M527:AP527),((Input!$M$146+Input!$M$112)*$M$7)/A4taxstdlife))</f>
        <v>0</v>
      </c>
      <c r="AR527" s="164">
        <f>IF(A4taxstdlife="n/a","n/a",IF(AR$3&gt;(A4taxstdlife+$E527),((Input!$M$146+Input!$M$112)*$M$7)-SUM($M527:AQ527),((Input!$M$146+Input!$M$112)*$M$7)/A4taxstdlife))</f>
        <v>0</v>
      </c>
      <c r="AS527" s="164">
        <f>IF(A4taxstdlife="n/a","n/a",IF(AS$3&gt;(A4taxstdlife+$E527),((Input!$M$146+Input!$M$112)*$M$7)-SUM($M527:AR527),((Input!$M$146+Input!$M$112)*$M$7)/A4taxstdlife))</f>
        <v>0</v>
      </c>
      <c r="AT527" s="164">
        <f>IF(A4taxstdlife="n/a","n/a",IF(AT$3&gt;(A4taxstdlife+$E527),((Input!$M$146+Input!$M$112)*$M$7)-SUM($M527:AS527),((Input!$M$146+Input!$M$112)*$M$7)/A4taxstdlife))</f>
        <v>0</v>
      </c>
      <c r="AU527" s="164">
        <f>IF(A4taxstdlife="n/a","n/a",IF(AU$3&gt;(A4taxstdlife+$E527),((Input!$M$146+Input!$M$112)*$M$7)-SUM($M527:AT527),((Input!$M$146+Input!$M$112)*$M$7)/A4taxstdlife))</f>
        <v>0</v>
      </c>
      <c r="AV527" s="164">
        <f>IF(A4taxstdlife="n/a","n/a",IF(AV$3&gt;(A4taxstdlife+$E527),((Input!$M$146+Input!$M$112)*$M$7)-SUM($M527:AU527),((Input!$M$146+Input!$M$112)*$M$7)/A4taxstdlife))</f>
        <v>0</v>
      </c>
      <c r="AW527" s="164">
        <f>IF(A4taxstdlife="n/a","n/a",IF(AW$3&gt;(A4taxstdlife+$E527),((Input!$M$146+Input!$M$112)*$M$7)-SUM($M527:AV527),((Input!$M$146+Input!$M$112)*$M$7)/A4taxstdlife))</f>
        <v>0</v>
      </c>
      <c r="AX527" s="164">
        <f>IF(A4taxstdlife="n/a","n/a",IF(AX$3&gt;(A4taxstdlife+$E527),((Input!$M$146+Input!$M$112)*$M$7)-SUM($M527:AW527),((Input!$M$146+Input!$M$112)*$M$7)/A4taxstdlife))</f>
        <v>0</v>
      </c>
      <c r="AY527" s="164">
        <f>IF(A4taxstdlife="n/a","n/a",IF(AY$3&gt;(A4taxstdlife+$E527),((Input!$M$146+Input!$M$112)*$M$7)-SUM($M527:AX527),((Input!$M$146+Input!$M$112)*$M$7)/A4taxstdlife))</f>
        <v>0</v>
      </c>
      <c r="AZ527" s="164">
        <f>IF(A4taxstdlife="n/a","n/a",IF(AZ$3&gt;(A4taxstdlife+$E527),((Input!$M$146+Input!$M$112)*$M$7)-SUM($M527:AY527),((Input!$M$146+Input!$M$112)*$M$7)/A4taxstdlife))</f>
        <v>0</v>
      </c>
      <c r="BA527" s="164">
        <f>IF(A4taxstdlife="n/a","n/a",IF(BA$3&gt;(A4taxstdlife+$E527),((Input!$M$146+Input!$M$112)*$M$7)-SUM($M527:AZ527),((Input!$M$146+Input!$M$112)*$M$7)/A4taxstdlife))</f>
        <v>0</v>
      </c>
      <c r="BB527" s="164">
        <f>IF(A4taxstdlife="n/a","n/a",IF(BB$3&gt;(A4taxstdlife+$E527),((Input!$M$146+Input!$M$112)*$M$7)-SUM($M527:BA527),((Input!$M$146+Input!$M$112)*$M$7)/A4taxstdlife))</f>
        <v>0</v>
      </c>
      <c r="BC527" s="164">
        <f>IF(A4taxstdlife="n/a","n/a",IF(BC$3&gt;(A4taxstdlife+$E527),((Input!$M$146+Input!$M$112)*$M$7)-SUM($M527:BB527),((Input!$M$146+Input!$M$112)*$M$7)/A4taxstdlife))</f>
        <v>0</v>
      </c>
      <c r="BD527" s="164">
        <f>IF(A4taxstdlife="n/a","n/a",IF(BD$3&gt;(A4taxstdlife+$E527),((Input!$M$146+Input!$M$112)*$M$7)-SUM($M527:BC527),((Input!$M$146+Input!$M$112)*$M$7)/A4taxstdlife))</f>
        <v>0</v>
      </c>
      <c r="BE527" s="164">
        <f>IF(A4taxstdlife="n/a","n/a",IF(BE$3&gt;(A4taxstdlife+$E527),((Input!$M$146+Input!$M$112)*$M$7)-SUM($M527:BD527),((Input!$M$146+Input!$M$112)*$M$7)/A4taxstdlife))</f>
        <v>0</v>
      </c>
      <c r="BF527" s="164">
        <f>IF(A4taxstdlife="n/a","n/a",IF(BF$3&gt;(A4taxstdlife+$E527),((Input!$M$146+Input!$M$112)*$M$7)-SUM($M527:BE527),((Input!$M$146+Input!$M$112)*$M$7)/A4taxstdlife))</f>
        <v>0</v>
      </c>
      <c r="BG527" s="164">
        <f>IF(A4taxstdlife="n/a","n/a",IF(BG$3&gt;(A4taxstdlife+$E527),((Input!$M$146+Input!$M$112)*$M$7)-SUM($M527:BF527),((Input!$M$146+Input!$M$112)*$M$7)/A4taxstdlife))</f>
        <v>0</v>
      </c>
      <c r="BH527" s="164">
        <f>IF(A4taxstdlife="n/a","n/a",IF(BH$3&gt;(A4taxstdlife+$E527),((Input!$M$146+Input!$M$112)*$M$7)-SUM($M527:BG527),((Input!$M$146+Input!$M$112)*$M$7)/A4taxstdlife))</f>
        <v>0</v>
      </c>
      <c r="BI527" s="164">
        <f>IF(A4taxstdlife="n/a","n/a",IF(BI$3&gt;(A4taxstdlife+$E527),((Input!$M$146+Input!$M$112)*$M$7)-SUM($M527:BH527),((Input!$M$146+Input!$M$112)*$M$7)/A4taxstdlife))</f>
        <v>0</v>
      </c>
      <c r="BJ527" s="18"/>
      <c r="BK527" s="18"/>
    </row>
    <row r="528" spans="1:63" s="6" customFormat="1" hidden="1" outlineLevel="2">
      <c r="A528" s="18"/>
      <c r="B528" s="18"/>
      <c r="C528" s="36"/>
      <c r="D528" s="479"/>
      <c r="E528" s="283">
        <v>8</v>
      </c>
      <c r="F528" s="38"/>
      <c r="G528" s="306"/>
      <c r="H528" s="308"/>
      <c r="I528" s="308"/>
      <c r="J528" s="308"/>
      <c r="K528" s="308"/>
      <c r="L528" s="308"/>
      <c r="M528" s="308"/>
      <c r="N528" s="307"/>
      <c r="O528" s="164">
        <f>IF(A4taxstdlife="n/a","n/a",IF(O$3&gt;(A4taxstdlife+$E528),((Input!$N$146+Input!$N$112)*$N$7)-SUM($N528:N528),((Input!$N$146+Input!$N$112)*$N$7)/A4taxstdlife))</f>
        <v>0</v>
      </c>
      <c r="P528" s="164">
        <f>IF(A4taxstdlife="n/a","n/a",IF(P$3&gt;(A4taxstdlife+$E528),((Input!$N$146+Input!$N$112)*$N$7)-SUM($N528:O528),((Input!$N$146+Input!$N$112)*$N$7)/A4taxstdlife))</f>
        <v>0</v>
      </c>
      <c r="Q528" s="164">
        <f>IF(A4taxstdlife="n/a","n/a",IF(Q$3&gt;(A4taxstdlife+$E528),((Input!$N$146+Input!$N$112)*$N$7)-SUM($N528:P528),((Input!$N$146+Input!$N$112)*$N$7)/A4taxstdlife))</f>
        <v>0</v>
      </c>
      <c r="R528" s="164">
        <f>IF(A4taxstdlife="n/a","n/a",IF(R$3&gt;(A4taxstdlife+$E528),((Input!$N$146+Input!$N$112)*$N$7)-SUM($N528:Q528),((Input!$N$146+Input!$N$112)*$N$7)/A4taxstdlife))</f>
        <v>0</v>
      </c>
      <c r="S528" s="164">
        <f>IF(A4taxstdlife="n/a","n/a",IF(S$3&gt;(A4taxstdlife+$E528),((Input!$N$146+Input!$N$112)*$N$7)-SUM($N528:R528),((Input!$N$146+Input!$N$112)*$N$7)/A4taxstdlife))</f>
        <v>0</v>
      </c>
      <c r="T528" s="164">
        <f>IF(A4taxstdlife="n/a","n/a",IF(T$3&gt;(A4taxstdlife+$E528),((Input!$N$146+Input!$N$112)*$N$7)-SUM($N528:S528),((Input!$N$146+Input!$N$112)*$N$7)/A4taxstdlife))</f>
        <v>0</v>
      </c>
      <c r="U528" s="164">
        <f>IF(A4taxstdlife="n/a","n/a",IF(U$3&gt;(A4taxstdlife+$E528),((Input!$N$146+Input!$N$112)*$N$7)-SUM($N528:T528),((Input!$N$146+Input!$N$112)*$N$7)/A4taxstdlife))</f>
        <v>0</v>
      </c>
      <c r="V528" s="164">
        <f>IF(A4taxstdlife="n/a","n/a",IF(V$3&gt;(A4taxstdlife+$E528),((Input!$N$146+Input!$N$112)*$N$7)-SUM($N528:U528),((Input!$N$146+Input!$N$112)*$N$7)/A4taxstdlife))</f>
        <v>0</v>
      </c>
      <c r="W528" s="164">
        <f>IF(A4taxstdlife="n/a","n/a",IF(W$3&gt;(A4taxstdlife+$E528),((Input!$N$146+Input!$N$112)*$N$7)-SUM($N528:V528),((Input!$N$146+Input!$N$112)*$N$7)/A4taxstdlife))</f>
        <v>0</v>
      </c>
      <c r="X528" s="164">
        <f>IF(A4taxstdlife="n/a","n/a",IF(X$3&gt;(A4taxstdlife+$E528),((Input!$N$146+Input!$N$112)*$N$7)-SUM($N528:W528),((Input!$N$146+Input!$N$112)*$N$7)/A4taxstdlife))</f>
        <v>0</v>
      </c>
      <c r="Y528" s="164">
        <f>IF(A4taxstdlife="n/a","n/a",IF(Y$3&gt;(A4taxstdlife+$E528),((Input!$N$146+Input!$N$112)*$N$7)-SUM($N528:X528),((Input!$N$146+Input!$N$112)*$N$7)/A4taxstdlife))</f>
        <v>0</v>
      </c>
      <c r="Z528" s="164">
        <f>IF(A4taxstdlife="n/a","n/a",IF(Z$3&gt;(A4taxstdlife+$E528),((Input!$N$146+Input!$N$112)*$N$7)-SUM($N528:Y528),((Input!$N$146+Input!$N$112)*$N$7)/A4taxstdlife))</f>
        <v>0</v>
      </c>
      <c r="AA528" s="164">
        <f>IF(A4taxstdlife="n/a","n/a",IF(AA$3&gt;(A4taxstdlife+$E528),((Input!$N$146+Input!$N$112)*$N$7)-SUM($N528:Z528),((Input!$N$146+Input!$N$112)*$N$7)/A4taxstdlife))</f>
        <v>0</v>
      </c>
      <c r="AB528" s="164">
        <f>IF(A4taxstdlife="n/a","n/a",IF(AB$3&gt;(A4taxstdlife+$E528),((Input!$N$146+Input!$N$112)*$N$7)-SUM($N528:AA528),((Input!$N$146+Input!$N$112)*$N$7)/A4taxstdlife))</f>
        <v>0</v>
      </c>
      <c r="AC528" s="164">
        <f>IF(A4taxstdlife="n/a","n/a",IF(AC$3&gt;(A4taxstdlife+$E528),((Input!$N$146+Input!$N$112)*$N$7)-SUM($N528:AB528),((Input!$N$146+Input!$N$112)*$N$7)/A4taxstdlife))</f>
        <v>0</v>
      </c>
      <c r="AD528" s="164">
        <f>IF(A4taxstdlife="n/a","n/a",IF(AD$3&gt;(A4taxstdlife+$E528),((Input!$N$146+Input!$N$112)*$N$7)-SUM($N528:AC528),((Input!$N$146+Input!$N$112)*$N$7)/A4taxstdlife))</f>
        <v>0</v>
      </c>
      <c r="AE528" s="164">
        <f>IF(A4taxstdlife="n/a","n/a",IF(AE$3&gt;(A4taxstdlife+$E528),((Input!$N$146+Input!$N$112)*$N$7)-SUM($N528:AD528),((Input!$N$146+Input!$N$112)*$N$7)/A4taxstdlife))</f>
        <v>0</v>
      </c>
      <c r="AF528" s="164">
        <f>IF(A4taxstdlife="n/a","n/a",IF(AF$3&gt;(A4taxstdlife+$E528),((Input!$N$146+Input!$N$112)*$N$7)-SUM($N528:AE528),((Input!$N$146+Input!$N$112)*$N$7)/A4taxstdlife))</f>
        <v>0</v>
      </c>
      <c r="AG528" s="164">
        <f>IF(A4taxstdlife="n/a","n/a",IF(AG$3&gt;(A4taxstdlife+$E528),((Input!$N$146+Input!$N$112)*$N$7)-SUM($N528:AF528),((Input!$N$146+Input!$N$112)*$N$7)/A4taxstdlife))</f>
        <v>0</v>
      </c>
      <c r="AH528" s="164">
        <f>IF(A4taxstdlife="n/a","n/a",IF(AH$3&gt;(A4taxstdlife+$E528),((Input!$N$146+Input!$N$112)*$N$7)-SUM($N528:AG528),((Input!$N$146+Input!$N$112)*$N$7)/A4taxstdlife))</f>
        <v>0</v>
      </c>
      <c r="AI528" s="164">
        <f>IF(A4taxstdlife="n/a","n/a",IF(AI$3&gt;(A4taxstdlife+$E528),((Input!$N$146+Input!$N$112)*$N$7)-SUM($N528:AH528),((Input!$N$146+Input!$N$112)*$N$7)/A4taxstdlife))</f>
        <v>0</v>
      </c>
      <c r="AJ528" s="164">
        <f>IF(A4taxstdlife="n/a","n/a",IF(AJ$3&gt;(A4taxstdlife+$E528),((Input!$N$146+Input!$N$112)*$N$7)-SUM($N528:AI528),((Input!$N$146+Input!$N$112)*$N$7)/A4taxstdlife))</f>
        <v>0</v>
      </c>
      <c r="AK528" s="164">
        <f>IF(A4taxstdlife="n/a","n/a",IF(AK$3&gt;(A4taxstdlife+$E528),((Input!$N$146+Input!$N$112)*$N$7)-SUM($N528:AJ528),((Input!$N$146+Input!$N$112)*$N$7)/A4taxstdlife))</f>
        <v>0</v>
      </c>
      <c r="AL528" s="164">
        <f>IF(A4taxstdlife="n/a","n/a",IF(AL$3&gt;(A4taxstdlife+$E528),((Input!$N$146+Input!$N$112)*$N$7)-SUM($N528:AK528),((Input!$N$146+Input!$N$112)*$N$7)/A4taxstdlife))</f>
        <v>0</v>
      </c>
      <c r="AM528" s="164">
        <f>IF(A4taxstdlife="n/a","n/a",IF(AM$3&gt;(A4taxstdlife+$E528),((Input!$N$146+Input!$N$112)*$N$7)-SUM($N528:AL528),((Input!$N$146+Input!$N$112)*$N$7)/A4taxstdlife))</f>
        <v>0</v>
      </c>
      <c r="AN528" s="164">
        <f>IF(A4taxstdlife="n/a","n/a",IF(AN$3&gt;(A4taxstdlife+$E528),((Input!$N$146+Input!$N$112)*$N$7)-SUM($N528:AM528),((Input!$N$146+Input!$N$112)*$N$7)/A4taxstdlife))</f>
        <v>0</v>
      </c>
      <c r="AO528" s="164">
        <f>IF(A4taxstdlife="n/a","n/a",IF(AO$3&gt;(A4taxstdlife+$E528),((Input!$N$146+Input!$N$112)*$N$7)-SUM($N528:AN528),((Input!$N$146+Input!$N$112)*$N$7)/A4taxstdlife))</f>
        <v>0</v>
      </c>
      <c r="AP528" s="164">
        <f>IF(A4taxstdlife="n/a","n/a",IF(AP$3&gt;(A4taxstdlife+$E528),((Input!$N$146+Input!$N$112)*$N$7)-SUM($N528:AO528),((Input!$N$146+Input!$N$112)*$N$7)/A4taxstdlife))</f>
        <v>0</v>
      </c>
      <c r="AQ528" s="164">
        <f>IF(A4taxstdlife="n/a","n/a",IF(AQ$3&gt;(A4taxstdlife+$E528),((Input!$N$146+Input!$N$112)*$N$7)-SUM($N528:AP528),((Input!$N$146+Input!$N$112)*$N$7)/A4taxstdlife))</f>
        <v>0</v>
      </c>
      <c r="AR528" s="164">
        <f>IF(A4taxstdlife="n/a","n/a",IF(AR$3&gt;(A4taxstdlife+$E528),((Input!$N$146+Input!$N$112)*$N$7)-SUM($N528:AQ528),((Input!$N$146+Input!$N$112)*$N$7)/A4taxstdlife))</f>
        <v>0</v>
      </c>
      <c r="AS528" s="164">
        <f>IF(A4taxstdlife="n/a","n/a",IF(AS$3&gt;(A4taxstdlife+$E528),((Input!$N$146+Input!$N$112)*$N$7)-SUM($N528:AR528),((Input!$N$146+Input!$N$112)*$N$7)/A4taxstdlife))</f>
        <v>0</v>
      </c>
      <c r="AT528" s="164">
        <f>IF(A4taxstdlife="n/a","n/a",IF(AT$3&gt;(A4taxstdlife+$E528),((Input!$N$146+Input!$N$112)*$N$7)-SUM($N528:AS528),((Input!$N$146+Input!$N$112)*$N$7)/A4taxstdlife))</f>
        <v>0</v>
      </c>
      <c r="AU528" s="164">
        <f>IF(A4taxstdlife="n/a","n/a",IF(AU$3&gt;(A4taxstdlife+$E528),((Input!$N$146+Input!$N$112)*$N$7)-SUM($N528:AT528),((Input!$N$146+Input!$N$112)*$N$7)/A4taxstdlife))</f>
        <v>0</v>
      </c>
      <c r="AV528" s="164">
        <f>IF(A4taxstdlife="n/a","n/a",IF(AV$3&gt;(A4taxstdlife+$E528),((Input!$N$146+Input!$N$112)*$N$7)-SUM($N528:AU528),((Input!$N$146+Input!$N$112)*$N$7)/A4taxstdlife))</f>
        <v>0</v>
      </c>
      <c r="AW528" s="164">
        <f>IF(A4taxstdlife="n/a","n/a",IF(AW$3&gt;(A4taxstdlife+$E528),((Input!$N$146+Input!$N$112)*$N$7)-SUM($N528:AV528),((Input!$N$146+Input!$N$112)*$N$7)/A4taxstdlife))</f>
        <v>0</v>
      </c>
      <c r="AX528" s="164">
        <f>IF(A4taxstdlife="n/a","n/a",IF(AX$3&gt;(A4taxstdlife+$E528),((Input!$N$146+Input!$N$112)*$N$7)-SUM($N528:AW528),((Input!$N$146+Input!$N$112)*$N$7)/A4taxstdlife))</f>
        <v>0</v>
      </c>
      <c r="AY528" s="164">
        <f>IF(A4taxstdlife="n/a","n/a",IF(AY$3&gt;(A4taxstdlife+$E528),((Input!$N$146+Input!$N$112)*$N$7)-SUM($N528:AX528),((Input!$N$146+Input!$N$112)*$N$7)/A4taxstdlife))</f>
        <v>0</v>
      </c>
      <c r="AZ528" s="164">
        <f>IF(A4taxstdlife="n/a","n/a",IF(AZ$3&gt;(A4taxstdlife+$E528),((Input!$N$146+Input!$N$112)*$N$7)-SUM($N528:AY528),((Input!$N$146+Input!$N$112)*$N$7)/A4taxstdlife))</f>
        <v>0</v>
      </c>
      <c r="BA528" s="164">
        <f>IF(A4taxstdlife="n/a","n/a",IF(BA$3&gt;(A4taxstdlife+$E528),((Input!$N$146+Input!$N$112)*$N$7)-SUM($N528:AZ528),((Input!$N$146+Input!$N$112)*$N$7)/A4taxstdlife))</f>
        <v>0</v>
      </c>
      <c r="BB528" s="164">
        <f>IF(A4taxstdlife="n/a","n/a",IF(BB$3&gt;(A4taxstdlife+$E528),((Input!$N$146+Input!$N$112)*$N$7)-SUM($N528:BA528),((Input!$N$146+Input!$N$112)*$N$7)/A4taxstdlife))</f>
        <v>0</v>
      </c>
      <c r="BC528" s="164">
        <f>IF(A4taxstdlife="n/a","n/a",IF(BC$3&gt;(A4taxstdlife+$E528),((Input!$N$146+Input!$N$112)*$N$7)-SUM($N528:BB528),((Input!$N$146+Input!$N$112)*$N$7)/A4taxstdlife))</f>
        <v>0</v>
      </c>
      <c r="BD528" s="164">
        <f>IF(A4taxstdlife="n/a","n/a",IF(BD$3&gt;(A4taxstdlife+$E528),((Input!$N$146+Input!$N$112)*$N$7)-SUM($N528:BC528),((Input!$N$146+Input!$N$112)*$N$7)/A4taxstdlife))</f>
        <v>0</v>
      </c>
      <c r="BE528" s="164">
        <f>IF(A4taxstdlife="n/a","n/a",IF(BE$3&gt;(A4taxstdlife+$E528),((Input!$N$146+Input!$N$112)*$N$7)-SUM($N528:BD528),((Input!$N$146+Input!$N$112)*$N$7)/A4taxstdlife))</f>
        <v>0</v>
      </c>
      <c r="BF528" s="164">
        <f>IF(A4taxstdlife="n/a","n/a",IF(BF$3&gt;(A4taxstdlife+$E528),((Input!$N$146+Input!$N$112)*$N$7)-SUM($N528:BE528),((Input!$N$146+Input!$N$112)*$N$7)/A4taxstdlife))</f>
        <v>0</v>
      </c>
      <c r="BG528" s="164">
        <f>IF(A4taxstdlife="n/a","n/a",IF(BG$3&gt;(A4taxstdlife+$E528),((Input!$N$146+Input!$N$112)*$N$7)-SUM($N528:BF528),((Input!$N$146+Input!$N$112)*$N$7)/A4taxstdlife))</f>
        <v>0</v>
      </c>
      <c r="BH528" s="164">
        <f>IF(A4taxstdlife="n/a","n/a",IF(BH$3&gt;(A4taxstdlife+$E528),((Input!$N$146+Input!$N$112)*$N$7)-SUM($N528:BG528),((Input!$N$146+Input!$N$112)*$N$7)/A4taxstdlife))</f>
        <v>0</v>
      </c>
      <c r="BI528" s="164">
        <f>IF(A4taxstdlife="n/a","n/a",IF(BI$3&gt;(A4taxstdlife+$E528),((Input!$N$146+Input!$N$112)*$N$7)-SUM($N528:BH528),((Input!$N$146+Input!$N$112)*$N$7)/A4taxstdlife))</f>
        <v>0</v>
      </c>
      <c r="BJ528" s="18"/>
      <c r="BK528" s="18"/>
    </row>
    <row r="529" spans="1:63" s="6" customFormat="1" hidden="1" outlineLevel="2">
      <c r="A529" s="18"/>
      <c r="B529" s="18"/>
      <c r="C529" s="36"/>
      <c r="D529" s="479"/>
      <c r="E529" s="283">
        <v>9</v>
      </c>
      <c r="F529" s="38"/>
      <c r="G529" s="306"/>
      <c r="H529" s="308"/>
      <c r="I529" s="308"/>
      <c r="J529" s="308"/>
      <c r="K529" s="308"/>
      <c r="L529" s="308"/>
      <c r="M529" s="308"/>
      <c r="N529" s="308"/>
      <c r="O529" s="307"/>
      <c r="P529" s="164">
        <f>IF(A4taxstdlife="n/a","n/a",IF(P$3&gt;(A4taxstdlife+$E529),((Input!$O$146+Input!$O$112)*$O$7)-SUM($O529:O529),((Input!$O$146+Input!$O$112)*$O$7)/A4taxstdlife))</f>
        <v>0</v>
      </c>
      <c r="Q529" s="164">
        <f>IF(A4taxstdlife="n/a","n/a",IF(Q$3&gt;(A4taxstdlife+$E529),((Input!$O$146+Input!$O$112)*$O$7)-SUM($O529:P529),((Input!$O$146+Input!$O$112)*$O$7)/A4taxstdlife))</f>
        <v>0</v>
      </c>
      <c r="R529" s="164">
        <f>IF(A4taxstdlife="n/a","n/a",IF(R$3&gt;(A4taxstdlife+$E529),((Input!$O$146+Input!$O$112)*$O$7)-SUM($O529:Q529),((Input!$O$146+Input!$O$112)*$O$7)/A4taxstdlife))</f>
        <v>0</v>
      </c>
      <c r="S529" s="164">
        <f>IF(A4taxstdlife="n/a","n/a",IF(S$3&gt;(A4taxstdlife+$E529),((Input!$O$146+Input!$O$112)*$O$7)-SUM($O529:R529),((Input!$O$146+Input!$O$112)*$O$7)/A4taxstdlife))</f>
        <v>0</v>
      </c>
      <c r="T529" s="164">
        <f>IF(A4taxstdlife="n/a","n/a",IF(T$3&gt;(A4taxstdlife+$E529),((Input!$O$146+Input!$O$112)*$O$7)-SUM($O529:S529),((Input!$O$146+Input!$O$112)*$O$7)/A4taxstdlife))</f>
        <v>0</v>
      </c>
      <c r="U529" s="164">
        <f>IF(A4taxstdlife="n/a","n/a",IF(U$3&gt;(A4taxstdlife+$E529),((Input!$O$146+Input!$O$112)*$O$7)-SUM($O529:T529),((Input!$O$146+Input!$O$112)*$O$7)/A4taxstdlife))</f>
        <v>0</v>
      </c>
      <c r="V529" s="164">
        <f>IF(A4taxstdlife="n/a","n/a",IF(V$3&gt;(A4taxstdlife+$E529),((Input!$O$146+Input!$O$112)*$O$7)-SUM($O529:U529),((Input!$O$146+Input!$O$112)*$O$7)/A4taxstdlife))</f>
        <v>0</v>
      </c>
      <c r="W529" s="164">
        <f>IF(A4taxstdlife="n/a","n/a",IF(W$3&gt;(A4taxstdlife+$E529),((Input!$O$146+Input!$O$112)*$O$7)-SUM($O529:V529),((Input!$O$146+Input!$O$112)*$O$7)/A4taxstdlife))</f>
        <v>0</v>
      </c>
      <c r="X529" s="164">
        <f>IF(A4taxstdlife="n/a","n/a",IF(X$3&gt;(A4taxstdlife+$E529),((Input!$O$146+Input!$O$112)*$O$7)-SUM($O529:W529),((Input!$O$146+Input!$O$112)*$O$7)/A4taxstdlife))</f>
        <v>0</v>
      </c>
      <c r="Y529" s="164">
        <f>IF(A4taxstdlife="n/a","n/a",IF(Y$3&gt;(A4taxstdlife+$E529),((Input!$O$146+Input!$O$112)*$O$7)-SUM($O529:X529),((Input!$O$146+Input!$O$112)*$O$7)/A4taxstdlife))</f>
        <v>0</v>
      </c>
      <c r="Z529" s="164">
        <f>IF(A4taxstdlife="n/a","n/a",IF(Z$3&gt;(A4taxstdlife+$E529),((Input!$O$146+Input!$O$112)*$O$7)-SUM($O529:Y529),((Input!$O$146+Input!$O$112)*$O$7)/A4taxstdlife))</f>
        <v>0</v>
      </c>
      <c r="AA529" s="164">
        <f>IF(A4taxstdlife="n/a","n/a",IF(AA$3&gt;(A4taxstdlife+$E529),((Input!$O$146+Input!$O$112)*$O$7)-SUM($O529:Z529),((Input!$O$146+Input!$O$112)*$O$7)/A4taxstdlife))</f>
        <v>0</v>
      </c>
      <c r="AB529" s="164">
        <f>IF(A4taxstdlife="n/a","n/a",IF(AB$3&gt;(A4taxstdlife+$E529),((Input!$O$146+Input!$O$112)*$O$7)-SUM($O529:AA529),((Input!$O$146+Input!$O$112)*$O$7)/A4taxstdlife))</f>
        <v>0</v>
      </c>
      <c r="AC529" s="164">
        <f>IF(A4taxstdlife="n/a","n/a",IF(AC$3&gt;(A4taxstdlife+$E529),((Input!$O$146+Input!$O$112)*$O$7)-SUM($O529:AB529),((Input!$O$146+Input!$O$112)*$O$7)/A4taxstdlife))</f>
        <v>0</v>
      </c>
      <c r="AD529" s="164">
        <f>IF(A4taxstdlife="n/a","n/a",IF(AD$3&gt;(A4taxstdlife+$E529),((Input!$O$146+Input!$O$112)*$O$7)-SUM($O529:AC529),((Input!$O$146+Input!$O$112)*$O$7)/A4taxstdlife))</f>
        <v>0</v>
      </c>
      <c r="AE529" s="164">
        <f>IF(A4taxstdlife="n/a","n/a",IF(AE$3&gt;(A4taxstdlife+$E529),((Input!$O$146+Input!$O$112)*$O$7)-SUM($O529:AD529),((Input!$O$146+Input!$O$112)*$O$7)/A4taxstdlife))</f>
        <v>0</v>
      </c>
      <c r="AF529" s="164">
        <f>IF(A4taxstdlife="n/a","n/a",IF(AF$3&gt;(A4taxstdlife+$E529),((Input!$O$146+Input!$O$112)*$O$7)-SUM($O529:AE529),((Input!$O$146+Input!$O$112)*$O$7)/A4taxstdlife))</f>
        <v>0</v>
      </c>
      <c r="AG529" s="164">
        <f>IF(A4taxstdlife="n/a","n/a",IF(AG$3&gt;(A4taxstdlife+$E529),((Input!$O$146+Input!$O$112)*$O$7)-SUM($O529:AF529),((Input!$O$146+Input!$O$112)*$O$7)/A4taxstdlife))</f>
        <v>0</v>
      </c>
      <c r="AH529" s="164">
        <f>IF(A4taxstdlife="n/a","n/a",IF(AH$3&gt;(A4taxstdlife+$E529),((Input!$O$146+Input!$O$112)*$O$7)-SUM($O529:AG529),((Input!$O$146+Input!$O$112)*$O$7)/A4taxstdlife))</f>
        <v>0</v>
      </c>
      <c r="AI529" s="164">
        <f>IF(A4taxstdlife="n/a","n/a",IF(AI$3&gt;(A4taxstdlife+$E529),((Input!$O$146+Input!$O$112)*$O$7)-SUM($O529:AH529),((Input!$O$146+Input!$O$112)*$O$7)/A4taxstdlife))</f>
        <v>0</v>
      </c>
      <c r="AJ529" s="164">
        <f>IF(A4taxstdlife="n/a","n/a",IF(AJ$3&gt;(A4taxstdlife+$E529),((Input!$O$146+Input!$O$112)*$O$7)-SUM($O529:AI529),((Input!$O$146+Input!$O$112)*$O$7)/A4taxstdlife))</f>
        <v>0</v>
      </c>
      <c r="AK529" s="164">
        <f>IF(A4taxstdlife="n/a","n/a",IF(AK$3&gt;(A4taxstdlife+$E529),((Input!$O$146+Input!$O$112)*$O$7)-SUM($O529:AJ529),((Input!$O$146+Input!$O$112)*$O$7)/A4taxstdlife))</f>
        <v>0</v>
      </c>
      <c r="AL529" s="164">
        <f>IF(A4taxstdlife="n/a","n/a",IF(AL$3&gt;(A4taxstdlife+$E529),((Input!$O$146+Input!$O$112)*$O$7)-SUM($O529:AK529),((Input!$O$146+Input!$O$112)*$O$7)/A4taxstdlife))</f>
        <v>0</v>
      </c>
      <c r="AM529" s="164">
        <f>IF(A4taxstdlife="n/a","n/a",IF(AM$3&gt;(A4taxstdlife+$E529),((Input!$O$146+Input!$O$112)*$O$7)-SUM($O529:AL529),((Input!$O$146+Input!$O$112)*$O$7)/A4taxstdlife))</f>
        <v>0</v>
      </c>
      <c r="AN529" s="164">
        <f>IF(A4taxstdlife="n/a","n/a",IF(AN$3&gt;(A4taxstdlife+$E529),((Input!$O$146+Input!$O$112)*$O$7)-SUM($O529:AM529),((Input!$O$146+Input!$O$112)*$O$7)/A4taxstdlife))</f>
        <v>0</v>
      </c>
      <c r="AO529" s="164">
        <f>IF(A4taxstdlife="n/a","n/a",IF(AO$3&gt;(A4taxstdlife+$E529),((Input!$O$146+Input!$O$112)*$O$7)-SUM($O529:AN529),((Input!$O$146+Input!$O$112)*$O$7)/A4taxstdlife))</f>
        <v>0</v>
      </c>
      <c r="AP529" s="164">
        <f>IF(A4taxstdlife="n/a","n/a",IF(AP$3&gt;(A4taxstdlife+$E529),((Input!$O$146+Input!$O$112)*$O$7)-SUM($O529:AO529),((Input!$O$146+Input!$O$112)*$O$7)/A4taxstdlife))</f>
        <v>0</v>
      </c>
      <c r="AQ529" s="164">
        <f>IF(A4taxstdlife="n/a","n/a",IF(AQ$3&gt;(A4taxstdlife+$E529),((Input!$O$146+Input!$O$112)*$O$7)-SUM($O529:AP529),((Input!$O$146+Input!$O$112)*$O$7)/A4taxstdlife))</f>
        <v>0</v>
      </c>
      <c r="AR529" s="164">
        <f>IF(A4taxstdlife="n/a","n/a",IF(AR$3&gt;(A4taxstdlife+$E529),((Input!$O$146+Input!$O$112)*$O$7)-SUM($O529:AQ529),((Input!$O$146+Input!$O$112)*$O$7)/A4taxstdlife))</f>
        <v>0</v>
      </c>
      <c r="AS529" s="164">
        <f>IF(A4taxstdlife="n/a","n/a",IF(AS$3&gt;(A4taxstdlife+$E529),((Input!$O$146+Input!$O$112)*$O$7)-SUM($O529:AR529),((Input!$O$146+Input!$O$112)*$O$7)/A4taxstdlife))</f>
        <v>0</v>
      </c>
      <c r="AT529" s="164">
        <f>IF(A4taxstdlife="n/a","n/a",IF(AT$3&gt;(A4taxstdlife+$E529),((Input!$O$146+Input!$O$112)*$O$7)-SUM($O529:AS529),((Input!$O$146+Input!$O$112)*$O$7)/A4taxstdlife))</f>
        <v>0</v>
      </c>
      <c r="AU529" s="164">
        <f>IF(A4taxstdlife="n/a","n/a",IF(AU$3&gt;(A4taxstdlife+$E529),((Input!$O$146+Input!$O$112)*$O$7)-SUM($O529:AT529),((Input!$O$146+Input!$O$112)*$O$7)/A4taxstdlife))</f>
        <v>0</v>
      </c>
      <c r="AV529" s="164">
        <f>IF(A4taxstdlife="n/a","n/a",IF(AV$3&gt;(A4taxstdlife+$E529),((Input!$O$146+Input!$O$112)*$O$7)-SUM($O529:AU529),((Input!$O$146+Input!$O$112)*$O$7)/A4taxstdlife))</f>
        <v>0</v>
      </c>
      <c r="AW529" s="164">
        <f>IF(A4taxstdlife="n/a","n/a",IF(AW$3&gt;(A4taxstdlife+$E529),((Input!$O$146+Input!$O$112)*$O$7)-SUM($O529:AV529),((Input!$O$146+Input!$O$112)*$O$7)/A4taxstdlife))</f>
        <v>0</v>
      </c>
      <c r="AX529" s="164">
        <f>IF(A4taxstdlife="n/a","n/a",IF(AX$3&gt;(A4taxstdlife+$E529),((Input!$O$146+Input!$O$112)*$O$7)-SUM($O529:AW529),((Input!$O$146+Input!$O$112)*$O$7)/A4taxstdlife))</f>
        <v>0</v>
      </c>
      <c r="AY529" s="164">
        <f>IF(A4taxstdlife="n/a","n/a",IF(AY$3&gt;(A4taxstdlife+$E529),((Input!$O$146+Input!$O$112)*$O$7)-SUM($O529:AX529),((Input!$O$146+Input!$O$112)*$O$7)/A4taxstdlife))</f>
        <v>0</v>
      </c>
      <c r="AZ529" s="164">
        <f>IF(A4taxstdlife="n/a","n/a",IF(AZ$3&gt;(A4taxstdlife+$E529),((Input!$O$146+Input!$O$112)*$O$7)-SUM($O529:AY529),((Input!$O$146+Input!$O$112)*$O$7)/A4taxstdlife))</f>
        <v>0</v>
      </c>
      <c r="BA529" s="164">
        <f>IF(A4taxstdlife="n/a","n/a",IF(BA$3&gt;(A4taxstdlife+$E529),((Input!$O$146+Input!$O$112)*$O$7)-SUM($O529:AZ529),((Input!$O$146+Input!$O$112)*$O$7)/A4taxstdlife))</f>
        <v>0</v>
      </c>
      <c r="BB529" s="164">
        <f>IF(A4taxstdlife="n/a","n/a",IF(BB$3&gt;(A4taxstdlife+$E529),((Input!$O$146+Input!$O$112)*$O$7)-SUM($O529:BA529),((Input!$O$146+Input!$O$112)*$O$7)/A4taxstdlife))</f>
        <v>0</v>
      </c>
      <c r="BC529" s="164">
        <f>IF(A4taxstdlife="n/a","n/a",IF(BC$3&gt;(A4taxstdlife+$E529),((Input!$O$146+Input!$O$112)*$O$7)-SUM($O529:BB529),((Input!$O$146+Input!$O$112)*$O$7)/A4taxstdlife))</f>
        <v>0</v>
      </c>
      <c r="BD529" s="164">
        <f>IF(A4taxstdlife="n/a","n/a",IF(BD$3&gt;(A4taxstdlife+$E529),((Input!$O$146+Input!$O$112)*$O$7)-SUM($O529:BC529),((Input!$O$146+Input!$O$112)*$O$7)/A4taxstdlife))</f>
        <v>0</v>
      </c>
      <c r="BE529" s="164">
        <f>IF(A4taxstdlife="n/a","n/a",IF(BE$3&gt;(A4taxstdlife+$E529),((Input!$O$146+Input!$O$112)*$O$7)-SUM($O529:BD529),((Input!$O$146+Input!$O$112)*$O$7)/A4taxstdlife))</f>
        <v>0</v>
      </c>
      <c r="BF529" s="164">
        <f>IF(A4taxstdlife="n/a","n/a",IF(BF$3&gt;(A4taxstdlife+$E529),((Input!$O$146+Input!$O$112)*$O$7)-SUM($O529:BE529),((Input!$O$146+Input!$O$112)*$O$7)/A4taxstdlife))</f>
        <v>0</v>
      </c>
      <c r="BG529" s="164">
        <f>IF(A4taxstdlife="n/a","n/a",IF(BG$3&gt;(A4taxstdlife+$E529),((Input!$O$146+Input!$O$112)*$O$7)-SUM($O529:BF529),((Input!$O$146+Input!$O$112)*$O$7)/A4taxstdlife))</f>
        <v>0</v>
      </c>
      <c r="BH529" s="164">
        <f>IF(A4taxstdlife="n/a","n/a",IF(BH$3&gt;(A4taxstdlife+$E529),((Input!$O$146+Input!$O$112)*$O$7)-SUM($O529:BG529),((Input!$O$146+Input!$O$112)*$O$7)/A4taxstdlife))</f>
        <v>0</v>
      </c>
      <c r="BI529" s="164">
        <f>IF(A4taxstdlife="n/a","n/a",IF(BI$3&gt;(A4taxstdlife+$E529),((Input!$O$146+Input!$O$112)*$O$7)-SUM($O529:BH529),((Input!$O$146+Input!$O$112)*$O$7)/A4taxstdlife))</f>
        <v>0</v>
      </c>
      <c r="BJ529" s="18"/>
      <c r="BK529" s="18"/>
    </row>
    <row r="530" spans="1:63" s="6" customFormat="1" hidden="1" outlineLevel="2">
      <c r="A530" s="18"/>
      <c r="B530" s="18"/>
      <c r="C530" s="36"/>
      <c r="D530" s="479"/>
      <c r="E530" s="284">
        <v>10</v>
      </c>
      <c r="F530" s="38"/>
      <c r="G530" s="306"/>
      <c r="H530" s="308"/>
      <c r="I530" s="308"/>
      <c r="J530" s="308"/>
      <c r="K530" s="308"/>
      <c r="L530" s="308"/>
      <c r="M530" s="308"/>
      <c r="N530" s="308"/>
      <c r="O530" s="308"/>
      <c r="P530" s="307"/>
      <c r="Q530" s="164">
        <f>IF(A4taxstdlife="n/a","n/a",IF(Q$3&gt;(A4taxstdlife+$E530),((Input!$P$146+Input!$P$112)*$P$7)-SUM($P530:P530),((Input!$P$146+Input!$P$112)*$P$7)/A4taxstdlife))</f>
        <v>0</v>
      </c>
      <c r="R530" s="164">
        <f>IF(A4taxstdlife="n/a","n/a",IF(R$3&gt;(A4taxstdlife+$E530),((Input!$P$146+Input!$P$112)*$P$7)-SUM($P530:Q530),((Input!$P$146+Input!$P$112)*$P$7)/A4taxstdlife))</f>
        <v>0</v>
      </c>
      <c r="S530" s="164">
        <f>IF(A4taxstdlife="n/a","n/a",IF(S$3&gt;(A4taxstdlife+$E530),((Input!$P$146+Input!$P$112)*$P$7)-SUM($P530:R530),((Input!$P$146+Input!$P$112)*$P$7)/A4taxstdlife))</f>
        <v>0</v>
      </c>
      <c r="T530" s="164">
        <f>IF(A4taxstdlife="n/a","n/a",IF(T$3&gt;(A4taxstdlife+$E530),((Input!$P$146+Input!$P$112)*$P$7)-SUM($P530:S530),((Input!$P$146+Input!$P$112)*$P$7)/A4taxstdlife))</f>
        <v>0</v>
      </c>
      <c r="U530" s="164">
        <f>IF(A4taxstdlife="n/a","n/a",IF(U$3&gt;(A4taxstdlife+$E530),((Input!$P$146+Input!$P$112)*$P$7)-SUM($P530:T530),((Input!$P$146+Input!$P$112)*$P$7)/A4taxstdlife))</f>
        <v>0</v>
      </c>
      <c r="V530" s="164">
        <f>IF(A4taxstdlife="n/a","n/a",IF(V$3&gt;(A4taxstdlife+$E530),((Input!$P$146+Input!$P$112)*$P$7)-SUM($P530:U530),((Input!$P$146+Input!$P$112)*$P$7)/A4taxstdlife))</f>
        <v>0</v>
      </c>
      <c r="W530" s="164">
        <f>IF(A4taxstdlife="n/a","n/a",IF(W$3&gt;(A4taxstdlife+$E530),((Input!$P$146+Input!$P$112)*$P$7)-SUM($P530:V530),((Input!$P$146+Input!$P$112)*$P$7)/A4taxstdlife))</f>
        <v>0</v>
      </c>
      <c r="X530" s="164">
        <f>IF(A4taxstdlife="n/a","n/a",IF(X$3&gt;(A4taxstdlife+$E530),((Input!$P$146+Input!$P$112)*$P$7)-SUM($P530:W530),((Input!$P$146+Input!$P$112)*$P$7)/A4taxstdlife))</f>
        <v>0</v>
      </c>
      <c r="Y530" s="164">
        <f>IF(A4taxstdlife="n/a","n/a",IF(Y$3&gt;(A4taxstdlife+$E530),((Input!$P$146+Input!$P$112)*$P$7)-SUM($P530:X530),((Input!$P$146+Input!$P$112)*$P$7)/A4taxstdlife))</f>
        <v>0</v>
      </c>
      <c r="Z530" s="164">
        <f>IF(A4taxstdlife="n/a","n/a",IF(Z$3&gt;(A4taxstdlife+$E530),((Input!$P$146+Input!$P$112)*$P$7)-SUM($P530:Y530),((Input!$P$146+Input!$P$112)*$P$7)/A4taxstdlife))</f>
        <v>0</v>
      </c>
      <c r="AA530" s="164">
        <f>IF(A4taxstdlife="n/a","n/a",IF(AA$3&gt;(A4taxstdlife+$E530),((Input!$P$146+Input!$P$112)*$P$7)-SUM($P530:Z530),((Input!$P$146+Input!$P$112)*$P$7)/A4taxstdlife))</f>
        <v>0</v>
      </c>
      <c r="AB530" s="164">
        <f>IF(A4taxstdlife="n/a","n/a",IF(AB$3&gt;(A4taxstdlife+$E530),((Input!$P$146+Input!$P$112)*$P$7)-SUM($P530:AA530),((Input!$P$146+Input!$P$112)*$P$7)/A4taxstdlife))</f>
        <v>0</v>
      </c>
      <c r="AC530" s="164">
        <f>IF(A4taxstdlife="n/a","n/a",IF(AC$3&gt;(A4taxstdlife+$E530),((Input!$P$146+Input!$P$112)*$P$7)-SUM($P530:AB530),((Input!$P$146+Input!$P$112)*$P$7)/A4taxstdlife))</f>
        <v>0</v>
      </c>
      <c r="AD530" s="164">
        <f>IF(A4taxstdlife="n/a","n/a",IF(AD$3&gt;(A4taxstdlife+$E530),((Input!$P$146+Input!$P$112)*$P$7)-SUM($P530:AC530),((Input!$P$146+Input!$P$112)*$P$7)/A4taxstdlife))</f>
        <v>0</v>
      </c>
      <c r="AE530" s="164">
        <f>IF(A4taxstdlife="n/a","n/a",IF(AE$3&gt;(A4taxstdlife+$E530),((Input!$P$146+Input!$P$112)*$P$7)-SUM($P530:AD530),((Input!$P$146+Input!$P$112)*$P$7)/A4taxstdlife))</f>
        <v>0</v>
      </c>
      <c r="AF530" s="164">
        <f>IF(A4taxstdlife="n/a","n/a",IF(AF$3&gt;(A4taxstdlife+$E530),((Input!$P$146+Input!$P$112)*$P$7)-SUM($P530:AE530),((Input!$P$146+Input!$P$112)*$P$7)/A4taxstdlife))</f>
        <v>0</v>
      </c>
      <c r="AG530" s="164">
        <f>IF(A4taxstdlife="n/a","n/a",IF(AG$3&gt;(A4taxstdlife+$E530),((Input!$P$146+Input!$P$112)*$P$7)-SUM($P530:AF530),((Input!$P$146+Input!$P$112)*$P$7)/A4taxstdlife))</f>
        <v>0</v>
      </c>
      <c r="AH530" s="164">
        <f>IF(A4taxstdlife="n/a","n/a",IF(AH$3&gt;(A4taxstdlife+$E530),((Input!$P$146+Input!$P$112)*$P$7)-SUM($P530:AG530),((Input!$P$146+Input!$P$112)*$P$7)/A4taxstdlife))</f>
        <v>0</v>
      </c>
      <c r="AI530" s="164">
        <f>IF(A4taxstdlife="n/a","n/a",IF(AI$3&gt;(A4taxstdlife+$E530),((Input!$P$146+Input!$P$112)*$P$7)-SUM($P530:AH530),((Input!$P$146+Input!$P$112)*$P$7)/A4taxstdlife))</f>
        <v>0</v>
      </c>
      <c r="AJ530" s="164">
        <f>IF(A4taxstdlife="n/a","n/a",IF(AJ$3&gt;(A4taxstdlife+$E530),((Input!$P$146+Input!$P$112)*$P$7)-SUM($P530:AI530),((Input!$P$146+Input!$P$112)*$P$7)/A4taxstdlife))</f>
        <v>0</v>
      </c>
      <c r="AK530" s="164">
        <f>IF(A4taxstdlife="n/a","n/a",IF(AK$3&gt;(A4taxstdlife+$E530),((Input!$P$146+Input!$P$112)*$P$7)-SUM($P530:AJ530),((Input!$P$146+Input!$P$112)*$P$7)/A4taxstdlife))</f>
        <v>0</v>
      </c>
      <c r="AL530" s="164">
        <f>IF(A4taxstdlife="n/a","n/a",IF(AL$3&gt;(A4taxstdlife+$E530),((Input!$P$146+Input!$P$112)*$P$7)-SUM($P530:AK530),((Input!$P$146+Input!$P$112)*$P$7)/A4taxstdlife))</f>
        <v>0</v>
      </c>
      <c r="AM530" s="164">
        <f>IF(A4taxstdlife="n/a","n/a",IF(AM$3&gt;(A4taxstdlife+$E530),((Input!$P$146+Input!$P$112)*$P$7)-SUM($P530:AL530),((Input!$P$146+Input!$P$112)*$P$7)/A4taxstdlife))</f>
        <v>0</v>
      </c>
      <c r="AN530" s="164">
        <f>IF(A4taxstdlife="n/a","n/a",IF(AN$3&gt;(A4taxstdlife+$E530),((Input!$P$146+Input!$P$112)*$P$7)-SUM($P530:AM530),((Input!$P$146+Input!$P$112)*$P$7)/A4taxstdlife))</f>
        <v>0</v>
      </c>
      <c r="AO530" s="164">
        <f>IF(A4taxstdlife="n/a","n/a",IF(AO$3&gt;(A4taxstdlife+$E530),((Input!$P$146+Input!$P$112)*$P$7)-SUM($P530:AN530),((Input!$P$146+Input!$P$112)*$P$7)/A4taxstdlife))</f>
        <v>0</v>
      </c>
      <c r="AP530" s="164">
        <f>IF(A4taxstdlife="n/a","n/a",IF(AP$3&gt;(A4taxstdlife+$E530),((Input!$P$146+Input!$P$112)*$P$7)-SUM($P530:AO530),((Input!$P$146+Input!$P$112)*$P$7)/A4taxstdlife))</f>
        <v>0</v>
      </c>
      <c r="AQ530" s="164">
        <f>IF(A4taxstdlife="n/a","n/a",IF(AQ$3&gt;(A4taxstdlife+$E530),((Input!$P$146+Input!$P$112)*$P$7)-SUM($P530:AP530),((Input!$P$146+Input!$P$112)*$P$7)/A4taxstdlife))</f>
        <v>0</v>
      </c>
      <c r="AR530" s="164">
        <f>IF(A4taxstdlife="n/a","n/a",IF(AR$3&gt;(A4taxstdlife+$E530),((Input!$P$146+Input!$P$112)*$P$7)-SUM($P530:AQ530),((Input!$P$146+Input!$P$112)*$P$7)/A4taxstdlife))</f>
        <v>0</v>
      </c>
      <c r="AS530" s="164">
        <f>IF(A4taxstdlife="n/a","n/a",IF(AS$3&gt;(A4taxstdlife+$E530),((Input!$P$146+Input!$P$112)*$P$7)-SUM($P530:AR530),((Input!$P$146+Input!$P$112)*$P$7)/A4taxstdlife))</f>
        <v>0</v>
      </c>
      <c r="AT530" s="164">
        <f>IF(A4taxstdlife="n/a","n/a",IF(AT$3&gt;(A4taxstdlife+$E530),((Input!$P$146+Input!$P$112)*$P$7)-SUM($P530:AS530),((Input!$P$146+Input!$P$112)*$P$7)/A4taxstdlife))</f>
        <v>0</v>
      </c>
      <c r="AU530" s="164">
        <f>IF(A4taxstdlife="n/a","n/a",IF(AU$3&gt;(A4taxstdlife+$E530),((Input!$P$146+Input!$P$112)*$P$7)-SUM($P530:AT530),((Input!$P$146+Input!$P$112)*$P$7)/A4taxstdlife))</f>
        <v>0</v>
      </c>
      <c r="AV530" s="164">
        <f>IF(A4taxstdlife="n/a","n/a",IF(AV$3&gt;(A4taxstdlife+$E530),((Input!$P$146+Input!$P$112)*$P$7)-SUM($P530:AU530),((Input!$P$146+Input!$P$112)*$P$7)/A4taxstdlife))</f>
        <v>0</v>
      </c>
      <c r="AW530" s="164">
        <f>IF(A4taxstdlife="n/a","n/a",IF(AW$3&gt;(A4taxstdlife+$E530),((Input!$P$146+Input!$P$112)*$P$7)-SUM($P530:AV530),((Input!$P$146+Input!$P$112)*$P$7)/A4taxstdlife))</f>
        <v>0</v>
      </c>
      <c r="AX530" s="164">
        <f>IF(A4taxstdlife="n/a","n/a",IF(AX$3&gt;(A4taxstdlife+$E530),((Input!$P$146+Input!$P$112)*$P$7)-SUM($P530:AW530),((Input!$P$146+Input!$P$112)*$P$7)/A4taxstdlife))</f>
        <v>0</v>
      </c>
      <c r="AY530" s="164">
        <f>IF(A4taxstdlife="n/a","n/a",IF(AY$3&gt;(A4taxstdlife+$E530),((Input!$P$146+Input!$P$112)*$P$7)-SUM($P530:AX530),((Input!$P$146+Input!$P$112)*$P$7)/A4taxstdlife))</f>
        <v>0</v>
      </c>
      <c r="AZ530" s="164">
        <f>IF(A4taxstdlife="n/a","n/a",IF(AZ$3&gt;(A4taxstdlife+$E530),((Input!$P$146+Input!$P$112)*$P$7)-SUM($P530:AY530),((Input!$P$146+Input!$P$112)*$P$7)/A4taxstdlife))</f>
        <v>0</v>
      </c>
      <c r="BA530" s="164">
        <f>IF(A4taxstdlife="n/a","n/a",IF(BA$3&gt;(A4taxstdlife+$E530),((Input!$P$146+Input!$P$112)*$P$7)-SUM($P530:AZ530),((Input!$P$146+Input!$P$112)*$P$7)/A4taxstdlife))</f>
        <v>0</v>
      </c>
      <c r="BB530" s="164">
        <f>IF(A4taxstdlife="n/a","n/a",IF(BB$3&gt;(A4taxstdlife+$E530),((Input!$P$146+Input!$P$112)*$P$7)-SUM($P530:BA530),((Input!$P$146+Input!$P$112)*$P$7)/A4taxstdlife))</f>
        <v>0</v>
      </c>
      <c r="BC530" s="164">
        <f>IF(A4taxstdlife="n/a","n/a",IF(BC$3&gt;(A4taxstdlife+$E530),((Input!$P$146+Input!$P$112)*$P$7)-SUM($P530:BB530),((Input!$P$146+Input!$P$112)*$P$7)/A4taxstdlife))</f>
        <v>0</v>
      </c>
      <c r="BD530" s="164">
        <f>IF(A4taxstdlife="n/a","n/a",IF(BD$3&gt;(A4taxstdlife+$E530),((Input!$P$146+Input!$P$112)*$P$7)-SUM($P530:BC530),((Input!$P$146+Input!$P$112)*$P$7)/A4taxstdlife))</f>
        <v>0</v>
      </c>
      <c r="BE530" s="164">
        <f>IF(A4taxstdlife="n/a","n/a",IF(BE$3&gt;(A4taxstdlife+$E530),((Input!$P$146+Input!$P$112)*$P$7)-SUM($P530:BD530),((Input!$P$146+Input!$P$112)*$P$7)/A4taxstdlife))</f>
        <v>0</v>
      </c>
      <c r="BF530" s="164">
        <f>IF(A4taxstdlife="n/a","n/a",IF(BF$3&gt;(A4taxstdlife+$E530),((Input!$P$146+Input!$P$112)*$P$7)-SUM($P530:BE530),((Input!$P$146+Input!$P$112)*$P$7)/A4taxstdlife))</f>
        <v>0</v>
      </c>
      <c r="BG530" s="164">
        <f>IF(A4taxstdlife="n/a","n/a",IF(BG$3&gt;(A4taxstdlife+$E530),((Input!$P$146+Input!$P$112)*$P$7)-SUM($P530:BF530),((Input!$P$146+Input!$P$112)*$P$7)/A4taxstdlife))</f>
        <v>0</v>
      </c>
      <c r="BH530" s="164">
        <f>IF(A4taxstdlife="n/a","n/a",IF(BH$3&gt;(A4taxstdlife+$E530),((Input!$P$146+Input!$P$112)*$P$7)-SUM($P530:BG530),((Input!$P$146+Input!$P$112)*$P$7)/A4taxstdlife))</f>
        <v>0</v>
      </c>
      <c r="BI530" s="164">
        <f>IF(A4taxstdlife="n/a","n/a",IF(BI$3&gt;(A4taxstdlife+$E530),((Input!$P$146+Input!$P$112)*$P$7)-SUM($P530:BH530),((Input!$P$146+Input!$P$112)*$P$7)/A4taxstdlife))</f>
        <v>0</v>
      </c>
      <c r="BJ530" s="18"/>
      <c r="BK530" s="18"/>
    </row>
    <row r="531" spans="1:63" s="6" customFormat="1" hidden="1" outlineLevel="1">
      <c r="A531" s="18"/>
      <c r="B531" s="18"/>
      <c r="C531" s="36" t="str">
        <f>Asset4</f>
        <v>Transmission transformers 132/66kV</v>
      </c>
      <c r="D531" s="18"/>
      <c r="E531" s="18"/>
      <c r="F531" s="33"/>
      <c r="G531" s="159">
        <f t="shared" ref="G531:AL531" si="112">SUM(G519:G530)</f>
        <v>0.93966417523972279</v>
      </c>
      <c r="H531" s="159">
        <f t="shared" si="112"/>
        <v>1.0561957282497985</v>
      </c>
      <c r="I531" s="159">
        <f t="shared" si="112"/>
        <v>1.3061190612412172</v>
      </c>
      <c r="J531" s="159">
        <f t="shared" si="112"/>
        <v>1.3758841218449642</v>
      </c>
      <c r="K531" s="159">
        <f t="shared" si="112"/>
        <v>1.4132694144509965</v>
      </c>
      <c r="L531" s="159">
        <f t="shared" si="112"/>
        <v>1.4567845037402611</v>
      </c>
      <c r="M531" s="159">
        <f t="shared" si="112"/>
        <v>1.4567845037402611</v>
      </c>
      <c r="N531" s="159">
        <f t="shared" si="112"/>
        <v>1.4567845037402611</v>
      </c>
      <c r="O531" s="159">
        <f t="shared" si="112"/>
        <v>1.4567845037402611</v>
      </c>
      <c r="P531" s="159">
        <f t="shared" si="112"/>
        <v>1.4567845037402611</v>
      </c>
      <c r="Q531" s="159">
        <f t="shared" si="112"/>
        <v>1.4567845037402611</v>
      </c>
      <c r="R531" s="159">
        <f t="shared" si="112"/>
        <v>1.4567845037402611</v>
      </c>
      <c r="S531" s="159">
        <f t="shared" si="112"/>
        <v>1.4567845037402611</v>
      </c>
      <c r="T531" s="159">
        <f t="shared" si="112"/>
        <v>1.4567845037402611</v>
      </c>
      <c r="U531" s="159">
        <f t="shared" si="112"/>
        <v>1.4567845037402611</v>
      </c>
      <c r="V531" s="159">
        <f t="shared" si="112"/>
        <v>1.4567845037402611</v>
      </c>
      <c r="W531" s="159">
        <f t="shared" si="112"/>
        <v>1.4567845037402611</v>
      </c>
      <c r="X531" s="159">
        <f t="shared" si="112"/>
        <v>1.4567845037402611</v>
      </c>
      <c r="Y531" s="159">
        <f t="shared" si="112"/>
        <v>1.4567845037402611</v>
      </c>
      <c r="Z531" s="159">
        <f t="shared" si="112"/>
        <v>1.4567845037402611</v>
      </c>
      <c r="AA531" s="159">
        <f t="shared" si="112"/>
        <v>1.4567845037402611</v>
      </c>
      <c r="AB531" s="159">
        <f t="shared" si="112"/>
        <v>1.4567845037402611</v>
      </c>
      <c r="AC531" s="159">
        <f t="shared" si="112"/>
        <v>1.4567845037402611</v>
      </c>
      <c r="AD531" s="159">
        <f t="shared" si="112"/>
        <v>1.4567845037402611</v>
      </c>
      <c r="AE531" s="159">
        <f t="shared" si="112"/>
        <v>1.4567845037402611</v>
      </c>
      <c r="AF531" s="159">
        <f t="shared" si="112"/>
        <v>1.4567845037402611</v>
      </c>
      <c r="AG531" s="159">
        <f t="shared" si="112"/>
        <v>1.4567845037402611</v>
      </c>
      <c r="AH531" s="159">
        <f t="shared" si="112"/>
        <v>1.4567845037402611</v>
      </c>
      <c r="AI531" s="159">
        <f t="shared" si="112"/>
        <v>1.4567845037402611</v>
      </c>
      <c r="AJ531" s="159">
        <f t="shared" si="112"/>
        <v>1.4567845037402611</v>
      </c>
      <c r="AK531" s="159">
        <f t="shared" si="112"/>
        <v>0.93484666712613018</v>
      </c>
      <c r="AL531" s="159">
        <f t="shared" si="112"/>
        <v>0.51712032850053846</v>
      </c>
      <c r="AM531" s="159">
        <f t="shared" ref="AM531:BI531" si="113">SUM(AM519:AM530)</f>
        <v>0.51712032850053846</v>
      </c>
      <c r="AN531" s="159">
        <f t="shared" si="113"/>
        <v>0.51712032850053846</v>
      </c>
      <c r="AO531" s="159">
        <f t="shared" si="113"/>
        <v>0.51712032850053846</v>
      </c>
      <c r="AP531" s="159">
        <f t="shared" si="113"/>
        <v>0.51712032850053846</v>
      </c>
      <c r="AQ531" s="159">
        <f t="shared" si="113"/>
        <v>0.51712032850053846</v>
      </c>
      <c r="AR531" s="159">
        <f t="shared" si="113"/>
        <v>0.51712032850053846</v>
      </c>
      <c r="AS531" s="159">
        <f t="shared" si="113"/>
        <v>0.51712032850053846</v>
      </c>
      <c r="AT531" s="159">
        <f t="shared" si="113"/>
        <v>0.51712032850053846</v>
      </c>
      <c r="AU531" s="159">
        <f t="shared" si="113"/>
        <v>0.51712032850053846</v>
      </c>
      <c r="AV531" s="159">
        <f t="shared" si="113"/>
        <v>0.40058877549046268</v>
      </c>
      <c r="AW531" s="159">
        <f t="shared" si="113"/>
        <v>0.15066544249904212</v>
      </c>
      <c r="AX531" s="159">
        <f t="shared" si="113"/>
        <v>8.0900381895298704E-2</v>
      </c>
      <c r="AY531" s="159">
        <f t="shared" si="113"/>
        <v>4.3515089289265493E-2</v>
      </c>
      <c r="AZ531" s="159">
        <f t="shared" si="113"/>
        <v>-2.2204460492503131E-16</v>
      </c>
      <c r="BA531" s="159">
        <f t="shared" si="113"/>
        <v>0</v>
      </c>
      <c r="BB531" s="159">
        <f t="shared" si="113"/>
        <v>0</v>
      </c>
      <c r="BC531" s="159">
        <f t="shared" si="113"/>
        <v>0</v>
      </c>
      <c r="BD531" s="159">
        <f t="shared" si="113"/>
        <v>0</v>
      </c>
      <c r="BE531" s="159">
        <f t="shared" si="113"/>
        <v>0</v>
      </c>
      <c r="BF531" s="159">
        <f t="shared" si="113"/>
        <v>0</v>
      </c>
      <c r="BG531" s="159">
        <f t="shared" si="113"/>
        <v>0</v>
      </c>
      <c r="BH531" s="159">
        <f t="shared" si="113"/>
        <v>0</v>
      </c>
      <c r="BI531" s="159">
        <f t="shared" si="113"/>
        <v>0</v>
      </c>
      <c r="BJ531" s="18"/>
      <c r="BK531" s="18"/>
    </row>
    <row r="532" spans="1:63" s="6" customFormat="1" hidden="1" outlineLevel="2">
      <c r="A532" s="18"/>
      <c r="B532" s="127" t="str">
        <f>C544</f>
        <v>Zone transformers 132/66kV</v>
      </c>
      <c r="C532" s="44"/>
      <c r="D532" s="45" t="s">
        <v>72</v>
      </c>
      <c r="E532" s="44"/>
      <c r="F532" s="46"/>
      <c r="G532" s="163">
        <f>IF(G$3&gt;A5taxremlife,A5taxvalue-SUM($F532:F532),IF(A5taxremlife="N/A","n/a",A5taxvalue/A5taxremlife))</f>
        <v>0.40331276550591061</v>
      </c>
      <c r="H532" s="163">
        <f>IF(H$3&gt;A5taxremlife,A5taxvalue-SUM($F532:G532),IF(A5taxremlife="N/A","n/a",A5taxvalue/A5taxremlife))</f>
        <v>0.40331276550591061</v>
      </c>
      <c r="I532" s="163">
        <f>IF(I$3&gt;A5taxremlife,A5taxvalue-SUM($F532:H532),IF(A5taxremlife="N/A","n/a",A5taxvalue/A5taxremlife))</f>
        <v>0.40331276550591061</v>
      </c>
      <c r="J532" s="163">
        <f>IF(J$3&gt;A5taxremlife,A5taxvalue-SUM($F532:I532),IF(A5taxremlife="N/A","n/a",A5taxvalue/A5taxremlife))</f>
        <v>0.40331276550591061</v>
      </c>
      <c r="K532" s="163">
        <f>IF(K$3&gt;A5taxremlife,A5taxvalue-SUM($F532:J532),IF(A5taxremlife="N/A","n/a",A5taxvalue/A5taxremlife))</f>
        <v>0.40331276550591061</v>
      </c>
      <c r="L532" s="163">
        <f>IF(L$3&gt;A5taxremlife,A5taxvalue-SUM($F532:K532),IF(A5taxremlife="N/A","n/a",A5taxvalue/A5taxremlife))</f>
        <v>0.40331276550591061</v>
      </c>
      <c r="M532" s="163">
        <f>IF(M$3&gt;A5taxremlife,A5taxvalue-SUM($F532:L532),IF(A5taxremlife="N/A","n/a",A5taxvalue/A5taxremlife))</f>
        <v>0.40331276550591061</v>
      </c>
      <c r="N532" s="163">
        <f>IF(N$3&gt;A5taxremlife,A5taxvalue-SUM($F532:M532),IF(A5taxremlife="N/A","n/a",A5taxvalue/A5taxremlife))</f>
        <v>0.40331276550591061</v>
      </c>
      <c r="O532" s="163">
        <f>IF(O$3&gt;A5taxremlife,A5taxvalue-SUM($F532:N532),IF(A5taxremlife="N/A","n/a",A5taxvalue/A5taxremlife))</f>
        <v>0.40331276550591061</v>
      </c>
      <c r="P532" s="163">
        <f>IF(P$3&gt;A5taxremlife,A5taxvalue-SUM($F532:O532),IF(A5taxremlife="N/A","n/a",A5taxvalue/A5taxremlife))</f>
        <v>0.40331276550591061</v>
      </c>
      <c r="Q532" s="163">
        <f>IF(Q$3&gt;A5taxremlife,A5taxvalue-SUM($F532:P532),IF(A5taxremlife="N/A","n/a",A5taxvalue/A5taxremlife))</f>
        <v>0.40331276550591061</v>
      </c>
      <c r="R532" s="163">
        <f>IF(R$3&gt;A5taxremlife,A5taxvalue-SUM($F532:Q532),IF(A5taxremlife="N/A","n/a",A5taxvalue/A5taxremlife))</f>
        <v>0.40331276550591061</v>
      </c>
      <c r="S532" s="163">
        <f>IF(S$3&gt;A5taxremlife,A5taxvalue-SUM($F532:R532),IF(A5taxremlife="N/A","n/a",A5taxvalue/A5taxremlife))</f>
        <v>0.40331276550591061</v>
      </c>
      <c r="T532" s="163">
        <f>IF(T$3&gt;A5taxremlife,A5taxvalue-SUM($F532:S532),IF(A5taxremlife="N/A","n/a",A5taxvalue/A5taxremlife))</f>
        <v>0.40331276550591061</v>
      </c>
      <c r="U532" s="163">
        <f>IF(U$3&gt;A5taxremlife,A5taxvalue-SUM($F532:T532),IF(A5taxremlife="N/A","n/a",A5taxvalue/A5taxremlife))</f>
        <v>0.40331276550591061</v>
      </c>
      <c r="V532" s="163">
        <f>IF(V$3&gt;A5taxremlife,A5taxvalue-SUM($F532:U532),IF(A5taxremlife="N/A","n/a",A5taxvalue/A5taxremlife))</f>
        <v>0.40331276550591061</v>
      </c>
      <c r="W532" s="163">
        <f>IF(W$3&gt;A5taxremlife,A5taxvalue-SUM($F532:V532),IF(A5taxremlife="N/A","n/a",A5taxvalue/A5taxremlife))</f>
        <v>0.40331276550591061</v>
      </c>
      <c r="X532" s="163">
        <f>IF(X$3&gt;A5taxremlife,A5taxvalue-SUM($F532:W532),IF(A5taxremlife="N/A","n/a",A5taxvalue/A5taxremlife))</f>
        <v>0.40331276550591061</v>
      </c>
      <c r="Y532" s="163">
        <f>IF(Y$3&gt;A5taxremlife,A5taxvalue-SUM($F532:X532),IF(A5taxremlife="N/A","n/a",A5taxvalue/A5taxremlife))</f>
        <v>0.40331276550591061</v>
      </c>
      <c r="Z532" s="163">
        <f>IF(Z$3&gt;A5taxremlife,A5taxvalue-SUM($F532:Y532),IF(A5taxremlife="N/A","n/a",A5taxvalue/A5taxremlife))</f>
        <v>0.40331276550591061</v>
      </c>
      <c r="AA532" s="163">
        <f>IF(AA$3&gt;A5taxremlife,A5taxvalue-SUM($F532:Z532),IF(A5taxremlife="N/A","n/a",A5taxvalue/A5taxremlife))</f>
        <v>0.40331276550591061</v>
      </c>
      <c r="AB532" s="163">
        <f>IF(AB$3&gt;A5taxremlife,A5taxvalue-SUM($F532:AA532),IF(A5taxremlife="N/A","n/a",A5taxvalue/A5taxremlife))</f>
        <v>0.40331276550591061</v>
      </c>
      <c r="AC532" s="163">
        <f>IF(AC$3&gt;A5taxremlife,A5taxvalue-SUM($F532:AB532),IF(A5taxremlife="N/A","n/a",A5taxvalue/A5taxremlife))</f>
        <v>0.40331276550591061</v>
      </c>
      <c r="AD532" s="163">
        <f>IF(AD$3&gt;A5taxremlife,A5taxvalue-SUM($F532:AC532),IF(A5taxremlife="N/A","n/a",A5taxvalue/A5taxremlife))</f>
        <v>0.40331276550591061</v>
      </c>
      <c r="AE532" s="163">
        <f>IF(AE$3&gt;A5taxremlife,A5taxvalue-SUM($F532:AD532),IF(A5taxremlife="N/A","n/a",A5taxvalue/A5taxremlife))</f>
        <v>0.40331276550591061</v>
      </c>
      <c r="AF532" s="163">
        <f>IF(AF$3&gt;A5taxremlife,A5taxvalue-SUM($F532:AE532),IF(A5taxremlife="N/A","n/a",A5taxvalue/A5taxremlife))</f>
        <v>0.40331276550591061</v>
      </c>
      <c r="AG532" s="163">
        <f>IF(AG$3&gt;A5taxremlife,A5taxvalue-SUM($F532:AF532),IF(A5taxremlife="N/A","n/a",A5taxvalue/A5taxremlife))</f>
        <v>0.40331276550591061</v>
      </c>
      <c r="AH532" s="163">
        <f>IF(AH$3&gt;A5taxremlife,A5taxvalue-SUM($F532:AG532),IF(A5taxremlife="N/A","n/a",A5taxvalue/A5taxremlife))</f>
        <v>0.40331276550591061</v>
      </c>
      <c r="AI532" s="163">
        <f>IF(AI$3&gt;A5taxremlife,A5taxvalue-SUM($F532:AH532),IF(A5taxremlife="N/A","n/a",A5taxvalue/A5taxremlife))</f>
        <v>0.40331276550591061</v>
      </c>
      <c r="AJ532" s="163">
        <f>IF(AJ$3&gt;A5taxremlife,A5taxvalue-SUM($F532:AI532),IF(A5taxremlife="N/A","n/a",A5taxvalue/A5taxremlife))</f>
        <v>0.40331276550591061</v>
      </c>
      <c r="AK532" s="163">
        <f>IF(AK$3&gt;A5taxremlife,A5taxvalue-SUM($F532:AJ532),IF(A5taxremlife="N/A","n/a",A5taxvalue/A5taxremlife))</f>
        <v>0.25727932391658115</v>
      </c>
      <c r="AL532" s="163">
        <f>IF(AL$3&gt;A5taxremlife,A5taxvalue-SUM($F532:AK532),IF(A5taxremlife="N/A","n/a",A5taxvalue/A5taxremlife))</f>
        <v>0</v>
      </c>
      <c r="AM532" s="163">
        <f>IF(AM$3&gt;A5taxremlife,A5taxvalue-SUM($F532:AL532),IF(A5taxremlife="N/A","n/a",A5taxvalue/A5taxremlife))</f>
        <v>0</v>
      </c>
      <c r="AN532" s="163">
        <f>IF(AN$3&gt;A5taxremlife,A5taxvalue-SUM($F532:AM532),IF(A5taxremlife="N/A","n/a",A5taxvalue/A5taxremlife))</f>
        <v>0</v>
      </c>
      <c r="AO532" s="163">
        <f>IF(AO$3&gt;A5taxremlife,A5taxvalue-SUM($F532:AN532),IF(A5taxremlife="N/A","n/a",A5taxvalue/A5taxremlife))</f>
        <v>0</v>
      </c>
      <c r="AP532" s="163">
        <f>IF(AP$3&gt;A5taxremlife,A5taxvalue-SUM($F532:AO532),IF(A5taxremlife="N/A","n/a",A5taxvalue/A5taxremlife))</f>
        <v>0</v>
      </c>
      <c r="AQ532" s="163">
        <f>IF(AQ$3&gt;A5taxremlife,A5taxvalue-SUM($F532:AP532),IF(A5taxremlife="N/A","n/a",A5taxvalue/A5taxremlife))</f>
        <v>0</v>
      </c>
      <c r="AR532" s="163">
        <f>IF(AR$3&gt;A5taxremlife,A5taxvalue-SUM($F532:AQ532),IF(A5taxremlife="N/A","n/a",A5taxvalue/A5taxremlife))</f>
        <v>0</v>
      </c>
      <c r="AS532" s="163">
        <f>IF(AS$3&gt;A5taxremlife,A5taxvalue-SUM($F532:AR532),IF(A5taxremlife="N/A","n/a",A5taxvalue/A5taxremlife))</f>
        <v>0</v>
      </c>
      <c r="AT532" s="163">
        <f>IF(AT$3&gt;A5taxremlife,A5taxvalue-SUM($F532:AS532),IF(A5taxremlife="N/A","n/a",A5taxvalue/A5taxremlife))</f>
        <v>0</v>
      </c>
      <c r="AU532" s="163">
        <f>IF(AU$3&gt;A5taxremlife,A5taxvalue-SUM($F532:AT532),IF(A5taxremlife="N/A","n/a",A5taxvalue/A5taxremlife))</f>
        <v>0</v>
      </c>
      <c r="AV532" s="163">
        <f>IF(AV$3&gt;A5taxremlife,A5taxvalue-SUM($F532:AU532),IF(A5taxremlife="N/A","n/a",A5taxvalue/A5taxremlife))</f>
        <v>0</v>
      </c>
      <c r="AW532" s="163">
        <f>IF(AW$3&gt;A5taxremlife,A5taxvalue-SUM($F532:AV532),IF(A5taxremlife="N/A","n/a",A5taxvalue/A5taxremlife))</f>
        <v>0</v>
      </c>
      <c r="AX532" s="163">
        <f>IF(AX$3&gt;A5taxremlife,A5taxvalue-SUM($F532:AW532),IF(A5taxremlife="N/A","n/a",A5taxvalue/A5taxremlife))</f>
        <v>0</v>
      </c>
      <c r="AY532" s="163">
        <f>IF(AY$3&gt;A5taxremlife,A5taxvalue-SUM($F532:AX532),IF(A5taxremlife="N/A","n/a",A5taxvalue/A5taxremlife))</f>
        <v>0</v>
      </c>
      <c r="AZ532" s="163">
        <f>IF(AZ$3&gt;A5taxremlife,A5taxvalue-SUM($F532:AY532),IF(A5taxremlife="N/A","n/a",A5taxvalue/A5taxremlife))</f>
        <v>0</v>
      </c>
      <c r="BA532" s="163">
        <f>IF(BA$3&gt;A5taxremlife,A5taxvalue-SUM($F532:AZ532),IF(A5taxremlife="N/A","n/a",A5taxvalue/A5taxremlife))</f>
        <v>0</v>
      </c>
      <c r="BB532" s="163">
        <f>IF(BB$3&gt;A5taxremlife,A5taxvalue-SUM($F532:BA532),IF(A5taxremlife="N/A","n/a",A5taxvalue/A5taxremlife))</f>
        <v>0</v>
      </c>
      <c r="BC532" s="163">
        <f>IF(BC$3&gt;A5taxremlife,A5taxvalue-SUM($F532:BB532),IF(A5taxremlife="N/A","n/a",A5taxvalue/A5taxremlife))</f>
        <v>0</v>
      </c>
      <c r="BD532" s="163">
        <f>IF(BD$3&gt;A5taxremlife,A5taxvalue-SUM($F532:BC532),IF(A5taxremlife="N/A","n/a",A5taxvalue/A5taxremlife))</f>
        <v>0</v>
      </c>
      <c r="BE532" s="163">
        <f>IF(BE$3&gt;A5taxremlife,A5taxvalue-SUM($F532:BD532),IF(A5taxremlife="N/A","n/a",A5taxvalue/A5taxremlife))</f>
        <v>0</v>
      </c>
      <c r="BF532" s="163">
        <f>IF(BF$3&gt;A5taxremlife,A5taxvalue-SUM($F532:BE532),IF(A5taxremlife="N/A","n/a",A5taxvalue/A5taxremlife))</f>
        <v>0</v>
      </c>
      <c r="BG532" s="163">
        <f>IF(BG$3&gt;A5taxremlife,A5taxvalue-SUM($F532:BF532),IF(A5taxremlife="N/A","n/a",A5taxvalue/A5taxremlife))</f>
        <v>0</v>
      </c>
      <c r="BH532" s="163">
        <f>IF(BH$3&gt;A5taxremlife,A5taxvalue-SUM($F532:BG532),IF(A5taxremlife="N/A","n/a",A5taxvalue/A5taxremlife))</f>
        <v>0</v>
      </c>
      <c r="BI532" s="163">
        <f>IF(BI$3&gt;A5taxremlife,A5taxvalue-SUM($F532:BH532),IF(A5taxremlife="N/A","n/a",A5taxvalue/A5taxremlife))</f>
        <v>0</v>
      </c>
      <c r="BJ532" s="18"/>
      <c r="BK532" s="18"/>
    </row>
    <row r="533" spans="1:63" s="6" customFormat="1" hidden="1" outlineLevel="2">
      <c r="A533" s="18"/>
      <c r="B533" s="18"/>
      <c r="C533" s="36"/>
      <c r="D533" s="479" t="s">
        <v>71</v>
      </c>
      <c r="E533" s="283">
        <v>0</v>
      </c>
      <c r="F533" s="38"/>
      <c r="G533" s="164"/>
      <c r="H533" s="164"/>
      <c r="I533" s="164"/>
      <c r="J533" s="164"/>
      <c r="K533" s="164"/>
      <c r="L533" s="164"/>
      <c r="M533" s="164"/>
      <c r="N533" s="164"/>
      <c r="O533" s="164"/>
      <c r="P533" s="164"/>
      <c r="Q533" s="164"/>
      <c r="R533" s="164"/>
      <c r="S533" s="164"/>
      <c r="T533" s="164"/>
      <c r="U533" s="164"/>
      <c r="V533" s="164"/>
      <c r="W533" s="164"/>
      <c r="X533" s="164"/>
      <c r="Y533" s="164"/>
      <c r="Z533" s="164"/>
      <c r="AA533" s="164"/>
      <c r="AB533" s="164"/>
      <c r="AC533" s="164"/>
      <c r="AD533" s="164"/>
      <c r="AE533" s="164"/>
      <c r="AF533" s="164"/>
      <c r="AG533" s="164"/>
      <c r="AH533" s="164"/>
      <c r="AI533" s="164"/>
      <c r="AJ533" s="164"/>
      <c r="AK533" s="164"/>
      <c r="AL533" s="164"/>
      <c r="AM533" s="164"/>
      <c r="AN533" s="164"/>
      <c r="AO533" s="164"/>
      <c r="AP533" s="164"/>
      <c r="AQ533" s="164"/>
      <c r="AR533" s="164"/>
      <c r="AS533" s="164"/>
      <c r="AT533" s="164"/>
      <c r="AU533" s="164"/>
      <c r="AV533" s="164"/>
      <c r="AW533" s="164"/>
      <c r="AX533" s="164"/>
      <c r="AY533" s="164"/>
      <c r="AZ533" s="164"/>
      <c r="BA533" s="164"/>
      <c r="BB533" s="164"/>
      <c r="BC533" s="164"/>
      <c r="BD533" s="164"/>
      <c r="BE533" s="164"/>
      <c r="BF533" s="164"/>
      <c r="BG533" s="164"/>
      <c r="BH533" s="164"/>
      <c r="BI533" s="164"/>
      <c r="BJ533" s="18"/>
      <c r="BK533" s="18"/>
    </row>
    <row r="534" spans="1:63" s="6" customFormat="1" hidden="1" outlineLevel="2">
      <c r="A534" s="18"/>
      <c r="B534" s="18"/>
      <c r="C534" s="36"/>
      <c r="D534" s="479"/>
      <c r="E534" s="283">
        <v>1</v>
      </c>
      <c r="F534" s="38"/>
      <c r="G534" s="305"/>
      <c r="H534" s="164">
        <f>IF(A5taxstdlife="n/a","n/a",IF(H$3&gt;(A5taxstdlife+$E534),((Input!$G$147+Input!$G$113)*$G$7)-SUM($G534:G534),((Input!$G$147+Input!$G$113)*$G$7)/A5taxstdlife))</f>
        <v>0.17960762821029885</v>
      </c>
      <c r="I534" s="164">
        <f>IF(A5taxstdlife="n/a","n/a",IF(I$3&gt;(A5taxstdlife+$E534),((Input!$G$147+Input!$G$113)*$G$7)-SUM($G534:H534),((Input!$G$147+Input!$G$113)*$G$7)/A5taxstdlife))</f>
        <v>0.17960762821029885</v>
      </c>
      <c r="J534" s="164">
        <f>IF(A5taxstdlife="n/a","n/a",IF(J$3&gt;(A5taxstdlife+$E534),((Input!$G$147+Input!$G$113)*$G$7)-SUM($G534:I534),((Input!$G$147+Input!$G$113)*$G$7)/A5taxstdlife))</f>
        <v>0.17960762821029885</v>
      </c>
      <c r="K534" s="164">
        <f>IF(A5taxstdlife="n/a","n/a",IF(K$3&gt;(A5taxstdlife+$E534),((Input!$G$147+Input!$G$113)*$G$7)-SUM($G534:J534),((Input!$G$147+Input!$G$113)*$G$7)/A5taxstdlife))</f>
        <v>0.17960762821029885</v>
      </c>
      <c r="L534" s="164">
        <f>IF(A5taxstdlife="n/a","n/a",IF(L$3&gt;(A5taxstdlife+$E534),((Input!$G$147+Input!$G$113)*$G$7)-SUM($G534:K534),((Input!$G$147+Input!$G$113)*$G$7)/A5taxstdlife))</f>
        <v>0.17960762821029885</v>
      </c>
      <c r="M534" s="164">
        <f>IF(A5taxstdlife="n/a","n/a",IF(M$3&gt;(A5taxstdlife+$E534),((Input!$G$147+Input!$G$113)*$G$7)-SUM($G534:L534),((Input!$G$147+Input!$G$113)*$G$7)/A5taxstdlife))</f>
        <v>0.17960762821029885</v>
      </c>
      <c r="N534" s="164">
        <f>IF(A5taxstdlife="n/a","n/a",IF(N$3&gt;(A5taxstdlife+$E534),((Input!$G$147+Input!$G$113)*$G$7)-SUM($G534:M534),((Input!$G$147+Input!$G$113)*$G$7)/A5taxstdlife))</f>
        <v>0.17960762821029885</v>
      </c>
      <c r="O534" s="164">
        <f>IF(A5taxstdlife="n/a","n/a",IF(O$3&gt;(A5taxstdlife+$E534),((Input!$G$147+Input!$G$113)*$G$7)-SUM($G534:N534),((Input!$G$147+Input!$G$113)*$G$7)/A5taxstdlife))</f>
        <v>0.17960762821029885</v>
      </c>
      <c r="P534" s="164">
        <f>IF(A5taxstdlife="n/a","n/a",IF(P$3&gt;(A5taxstdlife+$E534),((Input!$G$147+Input!$G$113)*$G$7)-SUM($G534:O534),((Input!$G$147+Input!$G$113)*$G$7)/A5taxstdlife))</f>
        <v>0.17960762821029885</v>
      </c>
      <c r="Q534" s="164">
        <f>IF(A5taxstdlife="n/a","n/a",IF(Q$3&gt;(A5taxstdlife+$E534),((Input!$G$147+Input!$G$113)*$G$7)-SUM($G534:P534),((Input!$G$147+Input!$G$113)*$G$7)/A5taxstdlife))</f>
        <v>0.17960762821029885</v>
      </c>
      <c r="R534" s="164">
        <f>IF(A5taxstdlife="n/a","n/a",IF(R$3&gt;(A5taxstdlife+$E534),((Input!$G$147+Input!$G$113)*$G$7)-SUM($G534:Q534),((Input!$G$147+Input!$G$113)*$G$7)/A5taxstdlife))</f>
        <v>0.17960762821029885</v>
      </c>
      <c r="S534" s="164">
        <f>IF(A5taxstdlife="n/a","n/a",IF(S$3&gt;(A5taxstdlife+$E534),((Input!$G$147+Input!$G$113)*$G$7)-SUM($G534:R534),((Input!$G$147+Input!$G$113)*$G$7)/A5taxstdlife))</f>
        <v>0.17960762821029885</v>
      </c>
      <c r="T534" s="164">
        <f>IF(A5taxstdlife="n/a","n/a",IF(T$3&gt;(A5taxstdlife+$E534),((Input!$G$147+Input!$G$113)*$G$7)-SUM($G534:S534),((Input!$G$147+Input!$G$113)*$G$7)/A5taxstdlife))</f>
        <v>0.17960762821029885</v>
      </c>
      <c r="U534" s="164">
        <f>IF(A5taxstdlife="n/a","n/a",IF(U$3&gt;(A5taxstdlife+$E534),((Input!$G$147+Input!$G$113)*$G$7)-SUM($G534:T534),((Input!$G$147+Input!$G$113)*$G$7)/A5taxstdlife))</f>
        <v>0.17960762821029885</v>
      </c>
      <c r="V534" s="164">
        <f>IF(A5taxstdlife="n/a","n/a",IF(V$3&gt;(A5taxstdlife+$E534),((Input!$G$147+Input!$G$113)*$G$7)-SUM($G534:U534),((Input!$G$147+Input!$G$113)*$G$7)/A5taxstdlife))</f>
        <v>0.17960762821029885</v>
      </c>
      <c r="W534" s="164">
        <f>IF(A5taxstdlife="n/a","n/a",IF(W$3&gt;(A5taxstdlife+$E534),((Input!$G$147+Input!$G$113)*$G$7)-SUM($G534:V534),((Input!$G$147+Input!$G$113)*$G$7)/A5taxstdlife))</f>
        <v>0.17960762821029885</v>
      </c>
      <c r="X534" s="164">
        <f>IF(A5taxstdlife="n/a","n/a",IF(X$3&gt;(A5taxstdlife+$E534),((Input!$G$147+Input!$G$113)*$G$7)-SUM($G534:W534),((Input!$G$147+Input!$G$113)*$G$7)/A5taxstdlife))</f>
        <v>0.17960762821029885</v>
      </c>
      <c r="Y534" s="164">
        <f>IF(A5taxstdlife="n/a","n/a",IF(Y$3&gt;(A5taxstdlife+$E534),((Input!$G$147+Input!$G$113)*$G$7)-SUM($G534:X534),((Input!$G$147+Input!$G$113)*$G$7)/A5taxstdlife))</f>
        <v>0.17960762821029885</v>
      </c>
      <c r="Z534" s="164">
        <f>IF(A5taxstdlife="n/a","n/a",IF(Z$3&gt;(A5taxstdlife+$E534),((Input!$G$147+Input!$G$113)*$G$7)-SUM($G534:Y534),((Input!$G$147+Input!$G$113)*$G$7)/A5taxstdlife))</f>
        <v>0.17960762821029885</v>
      </c>
      <c r="AA534" s="164">
        <f>IF(A5taxstdlife="n/a","n/a",IF(AA$3&gt;(A5taxstdlife+$E534),((Input!$G$147+Input!$G$113)*$G$7)-SUM($G534:Z534),((Input!$G$147+Input!$G$113)*$G$7)/A5taxstdlife))</f>
        <v>0.17960762821029885</v>
      </c>
      <c r="AB534" s="164">
        <f>IF(A5taxstdlife="n/a","n/a",IF(AB$3&gt;(A5taxstdlife+$E534),((Input!$G$147+Input!$G$113)*$G$7)-SUM($G534:AA534),((Input!$G$147+Input!$G$113)*$G$7)/A5taxstdlife))</f>
        <v>0.17960762821029885</v>
      </c>
      <c r="AC534" s="164">
        <f>IF(A5taxstdlife="n/a","n/a",IF(AC$3&gt;(A5taxstdlife+$E534),((Input!$G$147+Input!$G$113)*$G$7)-SUM($G534:AB534),((Input!$G$147+Input!$G$113)*$G$7)/A5taxstdlife))</f>
        <v>0.17960762821029885</v>
      </c>
      <c r="AD534" s="164">
        <f>IF(A5taxstdlife="n/a","n/a",IF(AD$3&gt;(A5taxstdlife+$E534),((Input!$G$147+Input!$G$113)*$G$7)-SUM($G534:AC534),((Input!$G$147+Input!$G$113)*$G$7)/A5taxstdlife))</f>
        <v>0.17960762821029885</v>
      </c>
      <c r="AE534" s="164">
        <f>IF(A5taxstdlife="n/a","n/a",IF(AE$3&gt;(A5taxstdlife+$E534),((Input!$G$147+Input!$G$113)*$G$7)-SUM($G534:AD534),((Input!$G$147+Input!$G$113)*$G$7)/A5taxstdlife))</f>
        <v>0.17960762821029885</v>
      </c>
      <c r="AF534" s="164">
        <f>IF(A5taxstdlife="n/a","n/a",IF(AF$3&gt;(A5taxstdlife+$E534),((Input!$G$147+Input!$G$113)*$G$7)-SUM($G534:AE534),((Input!$G$147+Input!$G$113)*$G$7)/A5taxstdlife))</f>
        <v>0.17960762821029885</v>
      </c>
      <c r="AG534" s="164">
        <f>IF(A5taxstdlife="n/a","n/a",IF(AG$3&gt;(A5taxstdlife+$E534),((Input!$G$147+Input!$G$113)*$G$7)-SUM($G534:AF534),((Input!$G$147+Input!$G$113)*$G$7)/A5taxstdlife))</f>
        <v>0.17960762821029885</v>
      </c>
      <c r="AH534" s="164">
        <f>IF(A5taxstdlife="n/a","n/a",IF(AH$3&gt;(A5taxstdlife+$E534),((Input!$G$147+Input!$G$113)*$G$7)-SUM($G534:AG534),((Input!$G$147+Input!$G$113)*$G$7)/A5taxstdlife))</f>
        <v>0.17960762821029885</v>
      </c>
      <c r="AI534" s="164">
        <f>IF(A5taxstdlife="n/a","n/a",IF(AI$3&gt;(A5taxstdlife+$E534),((Input!$G$147+Input!$G$113)*$G$7)-SUM($G534:AH534),((Input!$G$147+Input!$G$113)*$G$7)/A5taxstdlife))</f>
        <v>0.17960762821029885</v>
      </c>
      <c r="AJ534" s="164">
        <f>IF(A5taxstdlife="n/a","n/a",IF(AJ$3&gt;(A5taxstdlife+$E534),((Input!$G$147+Input!$G$113)*$G$7)-SUM($G534:AI534),((Input!$G$147+Input!$G$113)*$G$7)/A5taxstdlife))</f>
        <v>0.17960762821029885</v>
      </c>
      <c r="AK534" s="164">
        <f>IF(A5taxstdlife="n/a","n/a",IF(AK$3&gt;(A5taxstdlife+$E534),((Input!$G$147+Input!$G$113)*$G$7)-SUM($G534:AJ534),((Input!$G$147+Input!$G$113)*$G$7)/A5taxstdlife))</f>
        <v>0.17960762821029885</v>
      </c>
      <c r="AL534" s="164">
        <f>IF(A5taxstdlife="n/a","n/a",IF(AL$3&gt;(A5taxstdlife+$E534),((Input!$G$147+Input!$G$113)*$G$7)-SUM($G534:AK534),((Input!$G$147+Input!$G$113)*$G$7)/A5taxstdlife))</f>
        <v>0.17960762821029885</v>
      </c>
      <c r="AM534" s="164">
        <f>IF(A5taxstdlife="n/a","n/a",IF(AM$3&gt;(A5taxstdlife+$E534),((Input!$G$147+Input!$G$113)*$G$7)-SUM($G534:AL534),((Input!$G$147+Input!$G$113)*$G$7)/A5taxstdlife))</f>
        <v>0.17960762821029885</v>
      </c>
      <c r="AN534" s="164">
        <f>IF(A5taxstdlife="n/a","n/a",IF(AN$3&gt;(A5taxstdlife+$E534),((Input!$G$147+Input!$G$113)*$G$7)-SUM($G534:AM534),((Input!$G$147+Input!$G$113)*$G$7)/A5taxstdlife))</f>
        <v>0.17960762821029885</v>
      </c>
      <c r="AO534" s="164">
        <f>IF(A5taxstdlife="n/a","n/a",IF(AO$3&gt;(A5taxstdlife+$E534),((Input!$G$147+Input!$G$113)*$G$7)-SUM($G534:AN534),((Input!$G$147+Input!$G$113)*$G$7)/A5taxstdlife))</f>
        <v>0.17960762821029885</v>
      </c>
      <c r="AP534" s="164">
        <f>IF(A5taxstdlife="n/a","n/a",IF(AP$3&gt;(A5taxstdlife+$E534),((Input!$G$147+Input!$G$113)*$G$7)-SUM($G534:AO534),((Input!$G$147+Input!$G$113)*$G$7)/A5taxstdlife))</f>
        <v>0.17960762821029885</v>
      </c>
      <c r="AQ534" s="164">
        <f>IF(A5taxstdlife="n/a","n/a",IF(AQ$3&gt;(A5taxstdlife+$E534),((Input!$G$147+Input!$G$113)*$G$7)-SUM($G534:AP534),((Input!$G$147+Input!$G$113)*$G$7)/A5taxstdlife))</f>
        <v>0.17960762821029885</v>
      </c>
      <c r="AR534" s="164">
        <f>IF(A5taxstdlife="n/a","n/a",IF(AR$3&gt;(A5taxstdlife+$E534),((Input!$G$147+Input!$G$113)*$G$7)-SUM($G534:AQ534),((Input!$G$147+Input!$G$113)*$G$7)/A5taxstdlife))</f>
        <v>0.17960762821029885</v>
      </c>
      <c r="AS534" s="164">
        <f>IF(A5taxstdlife="n/a","n/a",IF(AS$3&gt;(A5taxstdlife+$E534),((Input!$G$147+Input!$G$113)*$G$7)-SUM($G534:AR534),((Input!$G$147+Input!$G$113)*$G$7)/A5taxstdlife))</f>
        <v>0.17960762821029885</v>
      </c>
      <c r="AT534" s="164">
        <f>IF(A5taxstdlife="n/a","n/a",IF(AT$3&gt;(A5taxstdlife+$E534),((Input!$G$147+Input!$G$113)*$G$7)-SUM($G534:AS534),((Input!$G$147+Input!$G$113)*$G$7)/A5taxstdlife))</f>
        <v>0.17960762821029885</v>
      </c>
      <c r="AU534" s="164">
        <f>IF(A5taxstdlife="n/a","n/a",IF(AU$3&gt;(A5taxstdlife+$E534),((Input!$G$147+Input!$G$113)*$G$7)-SUM($G534:AT534),((Input!$G$147+Input!$G$113)*$G$7)/A5taxstdlife))</f>
        <v>0.17960762821029885</v>
      </c>
      <c r="AV534" s="164">
        <f>IF(A5taxstdlife="n/a","n/a",IF(AV$3&gt;(A5taxstdlife+$E534),((Input!$G$147+Input!$G$113)*$G$7)-SUM($G534:AU534),((Input!$G$147+Input!$G$113)*$G$7)/A5taxstdlife))</f>
        <v>0.17960762821029885</v>
      </c>
      <c r="AW534" s="164">
        <f>IF(A5taxstdlife="n/a","n/a",IF(AW$3&gt;(A5taxstdlife+$E534),((Input!$G$147+Input!$G$113)*$G$7)-SUM($G534:AV534),((Input!$G$147+Input!$G$113)*$G$7)/A5taxstdlife))</f>
        <v>0.17960762821029885</v>
      </c>
      <c r="AX534" s="164">
        <f>IF(A5taxstdlife="n/a","n/a",IF(AX$3&gt;(A5taxstdlife+$E534),((Input!$G$147+Input!$G$113)*$G$7)-SUM($G534:AW534),((Input!$G$147+Input!$G$113)*$G$7)/A5taxstdlife))</f>
        <v>0.17960762821029885</v>
      </c>
      <c r="AY534" s="164">
        <f>IF(A5taxstdlife="n/a","n/a",IF(AY$3&gt;(A5taxstdlife+$E534),((Input!$G$147+Input!$G$113)*$G$7)-SUM($G534:AX534),((Input!$G$147+Input!$G$113)*$G$7)/A5taxstdlife))</f>
        <v>0.17960762821029885</v>
      </c>
      <c r="AZ534" s="164">
        <f>IF(A5taxstdlife="n/a","n/a",IF(AZ$3&gt;(A5taxstdlife+$E534),((Input!$G$147+Input!$G$113)*$G$7)-SUM($G534:AY534),((Input!$G$147+Input!$G$113)*$G$7)/A5taxstdlife))</f>
        <v>0.17960762821029885</v>
      </c>
      <c r="BA534" s="164">
        <f>IF(A5taxstdlife="n/a","n/a",IF(BA$3&gt;(A5taxstdlife+$E534),((Input!$G$147+Input!$G$113)*$G$7)-SUM($G534:AZ534),((Input!$G$147+Input!$G$113)*$G$7)/A5taxstdlife))</f>
        <v>3.5527136788005009E-15</v>
      </c>
      <c r="BB534" s="164">
        <f>IF(A5taxstdlife="n/a","n/a",IF(BB$3&gt;(A5taxstdlife+$E534),((Input!$G$147+Input!$G$113)*$G$7)-SUM($G534:BA534),((Input!$G$147+Input!$G$113)*$G$7)/A5taxstdlife))</f>
        <v>0</v>
      </c>
      <c r="BC534" s="164">
        <f>IF(A5taxstdlife="n/a","n/a",IF(BC$3&gt;(A5taxstdlife+$E534),((Input!$G$147+Input!$G$113)*$G$7)-SUM($G534:BB534),((Input!$G$147+Input!$G$113)*$G$7)/A5taxstdlife))</f>
        <v>0</v>
      </c>
      <c r="BD534" s="164">
        <f>IF(A5taxstdlife="n/a","n/a",IF(BD$3&gt;(A5taxstdlife+$E534),((Input!$G$147+Input!$G$113)*$G$7)-SUM($G534:BC534),((Input!$G$147+Input!$G$113)*$G$7)/A5taxstdlife))</f>
        <v>0</v>
      </c>
      <c r="BE534" s="164">
        <f>IF(A5taxstdlife="n/a","n/a",IF(BE$3&gt;(A5taxstdlife+$E534),((Input!$G$147+Input!$G$113)*$G$7)-SUM($G534:BD534),((Input!$G$147+Input!$G$113)*$G$7)/A5taxstdlife))</f>
        <v>0</v>
      </c>
      <c r="BF534" s="164">
        <f>IF(A5taxstdlife="n/a","n/a",IF(BF$3&gt;(A5taxstdlife+$E534),((Input!$G$147+Input!$G$113)*$G$7)-SUM($G534:BE534),((Input!$G$147+Input!$G$113)*$G$7)/A5taxstdlife))</f>
        <v>0</v>
      </c>
      <c r="BG534" s="164">
        <f>IF(A5taxstdlife="n/a","n/a",IF(BG$3&gt;(A5taxstdlife+$E534),((Input!$G$147+Input!$G$113)*$G$7)-SUM($G534:BF534),((Input!$G$147+Input!$G$113)*$G$7)/A5taxstdlife))</f>
        <v>0</v>
      </c>
      <c r="BH534" s="164">
        <f>IF(A5taxstdlife="n/a","n/a",IF(BH$3&gt;(A5taxstdlife+$E534),((Input!$G$147+Input!$G$113)*$G$7)-SUM($G534:BG534),((Input!$G$147+Input!$G$113)*$G$7)/A5taxstdlife))</f>
        <v>0</v>
      </c>
      <c r="BI534" s="164">
        <f>IF(A5taxstdlife="n/a","n/a",IF(BI$3&gt;(A5taxstdlife+$E534),((Input!$G$147+Input!$G$113)*$G$7)-SUM($G534:BH534),((Input!$G$147+Input!$G$113)*$G$7)/A5taxstdlife))</f>
        <v>0</v>
      </c>
      <c r="BJ534" s="18"/>
      <c r="BK534" s="18"/>
    </row>
    <row r="535" spans="1:63" s="6" customFormat="1" hidden="1" outlineLevel="2">
      <c r="A535" s="18"/>
      <c r="B535" s="18"/>
      <c r="C535" s="36"/>
      <c r="D535" s="479"/>
      <c r="E535" s="283">
        <v>2</v>
      </c>
      <c r="F535" s="38"/>
      <c r="G535" s="306"/>
      <c r="H535" s="307"/>
      <c r="I535" s="164">
        <f>IF(A5taxstdlife="n/a","n/a",IF(I$3&gt;(A5taxstdlife+$E535),((Input!$H$147+Input!$H$113)*$H$7)-SUM($H535:H535),((Input!$H$147+Input!$H$113)*$H$7)/A5taxstdlife))</f>
        <v>0.18766518691851963</v>
      </c>
      <c r="J535" s="164">
        <f>IF(A5taxstdlife="n/a","n/a",IF(J$3&gt;(A5taxstdlife+$E535),((Input!$H$147+Input!$H$113)*$H$7)-SUM($H535:I535),((Input!$H$147+Input!$H$113)*$H$7)/A5taxstdlife))</f>
        <v>0.18766518691851963</v>
      </c>
      <c r="K535" s="164">
        <f>IF(A5taxstdlife="n/a","n/a",IF(K$3&gt;(A5taxstdlife+$E535),((Input!$H$147+Input!$H$113)*$H$7)-SUM($H535:J535),((Input!$H$147+Input!$H$113)*$H$7)/A5taxstdlife))</f>
        <v>0.18766518691851963</v>
      </c>
      <c r="L535" s="164">
        <f>IF(A5taxstdlife="n/a","n/a",IF(L$3&gt;(A5taxstdlife+$E535),((Input!$H$147+Input!$H$113)*$H$7)-SUM($H535:K535),((Input!$H$147+Input!$H$113)*$H$7)/A5taxstdlife))</f>
        <v>0.18766518691851963</v>
      </c>
      <c r="M535" s="164">
        <f>IF(A5taxstdlife="n/a","n/a",IF(M$3&gt;(A5taxstdlife+$E535),((Input!$H$147+Input!$H$113)*$H$7)-SUM($H535:L535),((Input!$H$147+Input!$H$113)*$H$7)/A5taxstdlife))</f>
        <v>0.18766518691851963</v>
      </c>
      <c r="N535" s="164">
        <f>IF(A5taxstdlife="n/a","n/a",IF(N$3&gt;(A5taxstdlife+$E535),((Input!$H$147+Input!$H$113)*$H$7)-SUM($H535:M535),((Input!$H$147+Input!$H$113)*$H$7)/A5taxstdlife))</f>
        <v>0.18766518691851963</v>
      </c>
      <c r="O535" s="164">
        <f>IF(A5taxstdlife="n/a","n/a",IF(O$3&gt;(A5taxstdlife+$E535),((Input!$H$147+Input!$H$113)*$H$7)-SUM($H535:N535),((Input!$H$147+Input!$H$113)*$H$7)/A5taxstdlife))</f>
        <v>0.18766518691851963</v>
      </c>
      <c r="P535" s="164">
        <f>IF(A5taxstdlife="n/a","n/a",IF(P$3&gt;(A5taxstdlife+$E535),((Input!$H$147+Input!$H$113)*$H$7)-SUM($H535:O535),((Input!$H$147+Input!$H$113)*$H$7)/A5taxstdlife))</f>
        <v>0.18766518691851963</v>
      </c>
      <c r="Q535" s="164">
        <f>IF(A5taxstdlife="n/a","n/a",IF(Q$3&gt;(A5taxstdlife+$E535),((Input!$H$147+Input!$H$113)*$H$7)-SUM($H535:P535),((Input!$H$147+Input!$H$113)*$H$7)/A5taxstdlife))</f>
        <v>0.18766518691851963</v>
      </c>
      <c r="R535" s="164">
        <f>IF(A5taxstdlife="n/a","n/a",IF(R$3&gt;(A5taxstdlife+$E535),((Input!$H$147+Input!$H$113)*$H$7)-SUM($H535:Q535),((Input!$H$147+Input!$H$113)*$H$7)/A5taxstdlife))</f>
        <v>0.18766518691851963</v>
      </c>
      <c r="S535" s="164">
        <f>IF(A5taxstdlife="n/a","n/a",IF(S$3&gt;(A5taxstdlife+$E535),((Input!$H$147+Input!$H$113)*$H$7)-SUM($H535:R535),((Input!$H$147+Input!$H$113)*$H$7)/A5taxstdlife))</f>
        <v>0.18766518691851963</v>
      </c>
      <c r="T535" s="164">
        <f>IF(A5taxstdlife="n/a","n/a",IF(T$3&gt;(A5taxstdlife+$E535),((Input!$H$147+Input!$H$113)*$H$7)-SUM($H535:S535),((Input!$H$147+Input!$H$113)*$H$7)/A5taxstdlife))</f>
        <v>0.18766518691851963</v>
      </c>
      <c r="U535" s="164">
        <f>IF(A5taxstdlife="n/a","n/a",IF(U$3&gt;(A5taxstdlife+$E535),((Input!$H$147+Input!$H$113)*$H$7)-SUM($H535:T535),((Input!$H$147+Input!$H$113)*$H$7)/A5taxstdlife))</f>
        <v>0.18766518691851963</v>
      </c>
      <c r="V535" s="164">
        <f>IF(A5taxstdlife="n/a","n/a",IF(V$3&gt;(A5taxstdlife+$E535),((Input!$H$147+Input!$H$113)*$H$7)-SUM($H535:U535),((Input!$H$147+Input!$H$113)*$H$7)/A5taxstdlife))</f>
        <v>0.18766518691851963</v>
      </c>
      <c r="W535" s="164">
        <f>IF(A5taxstdlife="n/a","n/a",IF(W$3&gt;(A5taxstdlife+$E535),((Input!$H$147+Input!$H$113)*$H$7)-SUM($H535:V535),((Input!$H$147+Input!$H$113)*$H$7)/A5taxstdlife))</f>
        <v>0.18766518691851963</v>
      </c>
      <c r="X535" s="164">
        <f>IF(A5taxstdlife="n/a","n/a",IF(X$3&gt;(A5taxstdlife+$E535),((Input!$H$147+Input!$H$113)*$H$7)-SUM($H535:W535),((Input!$H$147+Input!$H$113)*$H$7)/A5taxstdlife))</f>
        <v>0.18766518691851963</v>
      </c>
      <c r="Y535" s="164">
        <f>IF(A5taxstdlife="n/a","n/a",IF(Y$3&gt;(A5taxstdlife+$E535),((Input!$H$147+Input!$H$113)*$H$7)-SUM($H535:X535),((Input!$H$147+Input!$H$113)*$H$7)/A5taxstdlife))</f>
        <v>0.18766518691851963</v>
      </c>
      <c r="Z535" s="164">
        <f>IF(A5taxstdlife="n/a","n/a",IF(Z$3&gt;(A5taxstdlife+$E535),((Input!$H$147+Input!$H$113)*$H$7)-SUM($H535:Y535),((Input!$H$147+Input!$H$113)*$H$7)/A5taxstdlife))</f>
        <v>0.18766518691851963</v>
      </c>
      <c r="AA535" s="164">
        <f>IF(A5taxstdlife="n/a","n/a",IF(AA$3&gt;(A5taxstdlife+$E535),((Input!$H$147+Input!$H$113)*$H$7)-SUM($H535:Z535),((Input!$H$147+Input!$H$113)*$H$7)/A5taxstdlife))</f>
        <v>0.18766518691851963</v>
      </c>
      <c r="AB535" s="164">
        <f>IF(A5taxstdlife="n/a","n/a",IF(AB$3&gt;(A5taxstdlife+$E535),((Input!$H$147+Input!$H$113)*$H$7)-SUM($H535:AA535),((Input!$H$147+Input!$H$113)*$H$7)/A5taxstdlife))</f>
        <v>0.18766518691851963</v>
      </c>
      <c r="AC535" s="164">
        <f>IF(A5taxstdlife="n/a","n/a",IF(AC$3&gt;(A5taxstdlife+$E535),((Input!$H$147+Input!$H$113)*$H$7)-SUM($H535:AB535),((Input!$H$147+Input!$H$113)*$H$7)/A5taxstdlife))</f>
        <v>0.18766518691851963</v>
      </c>
      <c r="AD535" s="164">
        <f>IF(A5taxstdlife="n/a","n/a",IF(AD$3&gt;(A5taxstdlife+$E535),((Input!$H$147+Input!$H$113)*$H$7)-SUM($H535:AC535),((Input!$H$147+Input!$H$113)*$H$7)/A5taxstdlife))</f>
        <v>0.18766518691851963</v>
      </c>
      <c r="AE535" s="164">
        <f>IF(A5taxstdlife="n/a","n/a",IF(AE$3&gt;(A5taxstdlife+$E535),((Input!$H$147+Input!$H$113)*$H$7)-SUM($H535:AD535),((Input!$H$147+Input!$H$113)*$H$7)/A5taxstdlife))</f>
        <v>0.18766518691851963</v>
      </c>
      <c r="AF535" s="164">
        <f>IF(A5taxstdlife="n/a","n/a",IF(AF$3&gt;(A5taxstdlife+$E535),((Input!$H$147+Input!$H$113)*$H$7)-SUM($H535:AE535),((Input!$H$147+Input!$H$113)*$H$7)/A5taxstdlife))</f>
        <v>0.18766518691851963</v>
      </c>
      <c r="AG535" s="164">
        <f>IF(A5taxstdlife="n/a","n/a",IF(AG$3&gt;(A5taxstdlife+$E535),((Input!$H$147+Input!$H$113)*$H$7)-SUM($H535:AF535),((Input!$H$147+Input!$H$113)*$H$7)/A5taxstdlife))</f>
        <v>0.18766518691851963</v>
      </c>
      <c r="AH535" s="164">
        <f>IF(A5taxstdlife="n/a","n/a",IF(AH$3&gt;(A5taxstdlife+$E535),((Input!$H$147+Input!$H$113)*$H$7)-SUM($H535:AG535),((Input!$H$147+Input!$H$113)*$H$7)/A5taxstdlife))</f>
        <v>0.18766518691851963</v>
      </c>
      <c r="AI535" s="164">
        <f>IF(A5taxstdlife="n/a","n/a",IF(AI$3&gt;(A5taxstdlife+$E535),((Input!$H$147+Input!$H$113)*$H$7)-SUM($H535:AH535),((Input!$H$147+Input!$H$113)*$H$7)/A5taxstdlife))</f>
        <v>0.18766518691851963</v>
      </c>
      <c r="AJ535" s="164">
        <f>IF(A5taxstdlife="n/a","n/a",IF(AJ$3&gt;(A5taxstdlife+$E535),((Input!$H$147+Input!$H$113)*$H$7)-SUM($H535:AI535),((Input!$H$147+Input!$H$113)*$H$7)/A5taxstdlife))</f>
        <v>0.18766518691851963</v>
      </c>
      <c r="AK535" s="164">
        <f>IF(A5taxstdlife="n/a","n/a",IF(AK$3&gt;(A5taxstdlife+$E535),((Input!$H$147+Input!$H$113)*$H$7)-SUM($H535:AJ535),((Input!$H$147+Input!$H$113)*$H$7)/A5taxstdlife))</f>
        <v>0.18766518691851963</v>
      </c>
      <c r="AL535" s="164">
        <f>IF(A5taxstdlife="n/a","n/a",IF(AL$3&gt;(A5taxstdlife+$E535),((Input!$H$147+Input!$H$113)*$H$7)-SUM($H535:AK535),((Input!$H$147+Input!$H$113)*$H$7)/A5taxstdlife))</f>
        <v>0.18766518691851963</v>
      </c>
      <c r="AM535" s="164">
        <f>IF(A5taxstdlife="n/a","n/a",IF(AM$3&gt;(A5taxstdlife+$E535),((Input!$H$147+Input!$H$113)*$H$7)-SUM($H535:AL535),((Input!$H$147+Input!$H$113)*$H$7)/A5taxstdlife))</f>
        <v>0.18766518691851963</v>
      </c>
      <c r="AN535" s="164">
        <f>IF(A5taxstdlife="n/a","n/a",IF(AN$3&gt;(A5taxstdlife+$E535),((Input!$H$147+Input!$H$113)*$H$7)-SUM($H535:AM535),((Input!$H$147+Input!$H$113)*$H$7)/A5taxstdlife))</f>
        <v>0.18766518691851963</v>
      </c>
      <c r="AO535" s="164">
        <f>IF(A5taxstdlife="n/a","n/a",IF(AO$3&gt;(A5taxstdlife+$E535),((Input!$H$147+Input!$H$113)*$H$7)-SUM($H535:AN535),((Input!$H$147+Input!$H$113)*$H$7)/A5taxstdlife))</f>
        <v>0.18766518691851963</v>
      </c>
      <c r="AP535" s="164">
        <f>IF(A5taxstdlife="n/a","n/a",IF(AP$3&gt;(A5taxstdlife+$E535),((Input!$H$147+Input!$H$113)*$H$7)-SUM($H535:AO535),((Input!$H$147+Input!$H$113)*$H$7)/A5taxstdlife))</f>
        <v>0.18766518691851963</v>
      </c>
      <c r="AQ535" s="164">
        <f>IF(A5taxstdlife="n/a","n/a",IF(AQ$3&gt;(A5taxstdlife+$E535),((Input!$H$147+Input!$H$113)*$H$7)-SUM($H535:AP535),((Input!$H$147+Input!$H$113)*$H$7)/A5taxstdlife))</f>
        <v>0.18766518691851963</v>
      </c>
      <c r="AR535" s="164">
        <f>IF(A5taxstdlife="n/a","n/a",IF(AR$3&gt;(A5taxstdlife+$E535),((Input!$H$147+Input!$H$113)*$H$7)-SUM($H535:AQ535),((Input!$H$147+Input!$H$113)*$H$7)/A5taxstdlife))</f>
        <v>0.18766518691851963</v>
      </c>
      <c r="AS535" s="164">
        <f>IF(A5taxstdlife="n/a","n/a",IF(AS$3&gt;(A5taxstdlife+$E535),((Input!$H$147+Input!$H$113)*$H$7)-SUM($H535:AR535),((Input!$H$147+Input!$H$113)*$H$7)/A5taxstdlife))</f>
        <v>0.18766518691851963</v>
      </c>
      <c r="AT535" s="164">
        <f>IF(A5taxstdlife="n/a","n/a",IF(AT$3&gt;(A5taxstdlife+$E535),((Input!$H$147+Input!$H$113)*$H$7)-SUM($H535:AS535),((Input!$H$147+Input!$H$113)*$H$7)/A5taxstdlife))</f>
        <v>0.18766518691851963</v>
      </c>
      <c r="AU535" s="164">
        <f>IF(A5taxstdlife="n/a","n/a",IF(AU$3&gt;(A5taxstdlife+$E535),((Input!$H$147+Input!$H$113)*$H$7)-SUM($H535:AT535),((Input!$H$147+Input!$H$113)*$H$7)/A5taxstdlife))</f>
        <v>0.18766518691851963</v>
      </c>
      <c r="AV535" s="164">
        <f>IF(A5taxstdlife="n/a","n/a",IF(AV$3&gt;(A5taxstdlife+$E535),((Input!$H$147+Input!$H$113)*$H$7)-SUM($H535:AU535),((Input!$H$147+Input!$H$113)*$H$7)/A5taxstdlife))</f>
        <v>0.18766518691851963</v>
      </c>
      <c r="AW535" s="164">
        <f>IF(A5taxstdlife="n/a","n/a",IF(AW$3&gt;(A5taxstdlife+$E535),((Input!$H$147+Input!$H$113)*$H$7)-SUM($H535:AV535),((Input!$H$147+Input!$H$113)*$H$7)/A5taxstdlife))</f>
        <v>0.18766518691851963</v>
      </c>
      <c r="AX535" s="164">
        <f>IF(A5taxstdlife="n/a","n/a",IF(AX$3&gt;(A5taxstdlife+$E535),((Input!$H$147+Input!$H$113)*$H$7)-SUM($H535:AW535),((Input!$H$147+Input!$H$113)*$H$7)/A5taxstdlife))</f>
        <v>0.18766518691851963</v>
      </c>
      <c r="AY535" s="164">
        <f>IF(A5taxstdlife="n/a","n/a",IF(AY$3&gt;(A5taxstdlife+$E535),((Input!$H$147+Input!$H$113)*$H$7)-SUM($H535:AX535),((Input!$H$147+Input!$H$113)*$H$7)/A5taxstdlife))</f>
        <v>0.18766518691851963</v>
      </c>
      <c r="AZ535" s="164">
        <f>IF(A5taxstdlife="n/a","n/a",IF(AZ$3&gt;(A5taxstdlife+$E535),((Input!$H$147+Input!$H$113)*$H$7)-SUM($H535:AY535),((Input!$H$147+Input!$H$113)*$H$7)/A5taxstdlife))</f>
        <v>0.18766518691851963</v>
      </c>
      <c r="BA535" s="164">
        <f>IF(A5taxstdlife="n/a","n/a",IF(BA$3&gt;(A5taxstdlife+$E535),((Input!$H$147+Input!$H$113)*$H$7)-SUM($H535:AZ535),((Input!$H$147+Input!$H$113)*$H$7)/A5taxstdlife))</f>
        <v>0.18766518691851963</v>
      </c>
      <c r="BB535" s="164">
        <f>IF(A5taxstdlife="n/a","n/a",IF(BB$3&gt;(A5taxstdlife+$E535),((Input!$H$147+Input!$H$113)*$H$7)-SUM($H535:BA535),((Input!$H$147+Input!$H$113)*$H$7)/A5taxstdlife))</f>
        <v>-1.7763568394002505E-15</v>
      </c>
      <c r="BC535" s="164">
        <f>IF(A5taxstdlife="n/a","n/a",IF(BC$3&gt;(A5taxstdlife+$E535),((Input!$H$147+Input!$H$113)*$H$7)-SUM($H535:BB535),((Input!$H$147+Input!$H$113)*$H$7)/A5taxstdlife))</f>
        <v>0</v>
      </c>
      <c r="BD535" s="164">
        <f>IF(A5taxstdlife="n/a","n/a",IF(BD$3&gt;(A5taxstdlife+$E535),((Input!$H$147+Input!$H$113)*$H$7)-SUM($H535:BC535),((Input!$H$147+Input!$H$113)*$H$7)/A5taxstdlife))</f>
        <v>0</v>
      </c>
      <c r="BE535" s="164">
        <f>IF(A5taxstdlife="n/a","n/a",IF(BE$3&gt;(A5taxstdlife+$E535),((Input!$H$147+Input!$H$113)*$H$7)-SUM($H535:BD535),((Input!$H$147+Input!$H$113)*$H$7)/A5taxstdlife))</f>
        <v>0</v>
      </c>
      <c r="BF535" s="164">
        <f>IF(A5taxstdlife="n/a","n/a",IF(BF$3&gt;(A5taxstdlife+$E535),((Input!$H$147+Input!$H$113)*$H$7)-SUM($H535:BE535),((Input!$H$147+Input!$H$113)*$H$7)/A5taxstdlife))</f>
        <v>0</v>
      </c>
      <c r="BG535" s="164">
        <f>IF(A5taxstdlife="n/a","n/a",IF(BG$3&gt;(A5taxstdlife+$E535),((Input!$H$147+Input!$H$113)*$H$7)-SUM($H535:BF535),((Input!$H$147+Input!$H$113)*$H$7)/A5taxstdlife))</f>
        <v>0</v>
      </c>
      <c r="BH535" s="164">
        <f>IF(A5taxstdlife="n/a","n/a",IF(BH$3&gt;(A5taxstdlife+$E535),((Input!$H$147+Input!$H$113)*$H$7)-SUM($H535:BG535),((Input!$H$147+Input!$H$113)*$H$7)/A5taxstdlife))</f>
        <v>0</v>
      </c>
      <c r="BI535" s="164">
        <f>IF(A5taxstdlife="n/a","n/a",IF(BI$3&gt;(A5taxstdlife+$E535),((Input!$H$147+Input!$H$113)*$H$7)-SUM($H535:BH535),((Input!$H$147+Input!$H$113)*$H$7)/A5taxstdlife))</f>
        <v>0</v>
      </c>
      <c r="BJ535" s="18"/>
      <c r="BK535" s="18"/>
    </row>
    <row r="536" spans="1:63" s="6" customFormat="1" hidden="1" outlineLevel="2">
      <c r="A536" s="18"/>
      <c r="B536" s="18"/>
      <c r="C536" s="36"/>
      <c r="D536" s="479"/>
      <c r="E536" s="283">
        <v>3</v>
      </c>
      <c r="F536" s="38"/>
      <c r="G536" s="306"/>
      <c r="H536" s="308"/>
      <c r="I536" s="307"/>
      <c r="J536" s="164">
        <f>IF(A5taxstdlife="n/a","n/a",IF(J$3&gt;(A5taxstdlife+$E536),((Input!$I$147+Input!$I$113)*$I$7)-SUM($I536:I536),((Input!$I$147+Input!$I$113)*$I$7)/A5taxstdlife))</f>
        <v>6.1767477232161805E-2</v>
      </c>
      <c r="K536" s="164">
        <f>IF(A5taxstdlife="n/a","n/a",IF(K$3&gt;(A5taxstdlife+$E536),((Input!$I$147+Input!$I$113)*$I$7)-SUM($I536:J536),((Input!$I$147+Input!$I$113)*$I$7)/A5taxstdlife))</f>
        <v>6.1767477232161805E-2</v>
      </c>
      <c r="L536" s="164">
        <f>IF(A5taxstdlife="n/a","n/a",IF(L$3&gt;(A5taxstdlife+$E536),((Input!$I$147+Input!$I$113)*$I$7)-SUM($I536:K536),((Input!$I$147+Input!$I$113)*$I$7)/A5taxstdlife))</f>
        <v>6.1767477232161805E-2</v>
      </c>
      <c r="M536" s="164">
        <f>IF(A5taxstdlife="n/a","n/a",IF(M$3&gt;(A5taxstdlife+$E536),((Input!$I$147+Input!$I$113)*$I$7)-SUM($I536:L536),((Input!$I$147+Input!$I$113)*$I$7)/A5taxstdlife))</f>
        <v>6.1767477232161805E-2</v>
      </c>
      <c r="N536" s="164">
        <f>IF(A5taxstdlife="n/a","n/a",IF(N$3&gt;(A5taxstdlife+$E536),((Input!$I$147+Input!$I$113)*$I$7)-SUM($I536:M536),((Input!$I$147+Input!$I$113)*$I$7)/A5taxstdlife))</f>
        <v>6.1767477232161805E-2</v>
      </c>
      <c r="O536" s="164">
        <f>IF(A5taxstdlife="n/a","n/a",IF(O$3&gt;(A5taxstdlife+$E536),((Input!$I$147+Input!$I$113)*$I$7)-SUM($I536:N536),((Input!$I$147+Input!$I$113)*$I$7)/A5taxstdlife))</f>
        <v>6.1767477232161805E-2</v>
      </c>
      <c r="P536" s="164">
        <f>IF(A5taxstdlife="n/a","n/a",IF(P$3&gt;(A5taxstdlife+$E536),((Input!$I$147+Input!$I$113)*$I$7)-SUM($I536:O536),((Input!$I$147+Input!$I$113)*$I$7)/A5taxstdlife))</f>
        <v>6.1767477232161805E-2</v>
      </c>
      <c r="Q536" s="164">
        <f>IF(A5taxstdlife="n/a","n/a",IF(Q$3&gt;(A5taxstdlife+$E536),((Input!$I$147+Input!$I$113)*$I$7)-SUM($I536:P536),((Input!$I$147+Input!$I$113)*$I$7)/A5taxstdlife))</f>
        <v>6.1767477232161805E-2</v>
      </c>
      <c r="R536" s="164">
        <f>IF(A5taxstdlife="n/a","n/a",IF(R$3&gt;(A5taxstdlife+$E536),((Input!$I$147+Input!$I$113)*$I$7)-SUM($I536:Q536),((Input!$I$147+Input!$I$113)*$I$7)/A5taxstdlife))</f>
        <v>6.1767477232161805E-2</v>
      </c>
      <c r="S536" s="164">
        <f>IF(A5taxstdlife="n/a","n/a",IF(S$3&gt;(A5taxstdlife+$E536),((Input!$I$147+Input!$I$113)*$I$7)-SUM($I536:R536),((Input!$I$147+Input!$I$113)*$I$7)/A5taxstdlife))</f>
        <v>6.1767477232161805E-2</v>
      </c>
      <c r="T536" s="164">
        <f>IF(A5taxstdlife="n/a","n/a",IF(T$3&gt;(A5taxstdlife+$E536),((Input!$I$147+Input!$I$113)*$I$7)-SUM($I536:S536),((Input!$I$147+Input!$I$113)*$I$7)/A5taxstdlife))</f>
        <v>6.1767477232161805E-2</v>
      </c>
      <c r="U536" s="164">
        <f>IF(A5taxstdlife="n/a","n/a",IF(U$3&gt;(A5taxstdlife+$E536),((Input!$I$147+Input!$I$113)*$I$7)-SUM($I536:T536),((Input!$I$147+Input!$I$113)*$I$7)/A5taxstdlife))</f>
        <v>6.1767477232161805E-2</v>
      </c>
      <c r="V536" s="164">
        <f>IF(A5taxstdlife="n/a","n/a",IF(V$3&gt;(A5taxstdlife+$E536),((Input!$I$147+Input!$I$113)*$I$7)-SUM($I536:U536),((Input!$I$147+Input!$I$113)*$I$7)/A5taxstdlife))</f>
        <v>6.1767477232161805E-2</v>
      </c>
      <c r="W536" s="164">
        <f>IF(A5taxstdlife="n/a","n/a",IF(W$3&gt;(A5taxstdlife+$E536),((Input!$I$147+Input!$I$113)*$I$7)-SUM($I536:V536),((Input!$I$147+Input!$I$113)*$I$7)/A5taxstdlife))</f>
        <v>6.1767477232161805E-2</v>
      </c>
      <c r="X536" s="164">
        <f>IF(A5taxstdlife="n/a","n/a",IF(X$3&gt;(A5taxstdlife+$E536),((Input!$I$147+Input!$I$113)*$I$7)-SUM($I536:W536),((Input!$I$147+Input!$I$113)*$I$7)/A5taxstdlife))</f>
        <v>6.1767477232161805E-2</v>
      </c>
      <c r="Y536" s="164">
        <f>IF(A5taxstdlife="n/a","n/a",IF(Y$3&gt;(A5taxstdlife+$E536),((Input!$I$147+Input!$I$113)*$I$7)-SUM($I536:X536),((Input!$I$147+Input!$I$113)*$I$7)/A5taxstdlife))</f>
        <v>6.1767477232161805E-2</v>
      </c>
      <c r="Z536" s="164">
        <f>IF(A5taxstdlife="n/a","n/a",IF(Z$3&gt;(A5taxstdlife+$E536),((Input!$I$147+Input!$I$113)*$I$7)-SUM($I536:Y536),((Input!$I$147+Input!$I$113)*$I$7)/A5taxstdlife))</f>
        <v>6.1767477232161805E-2</v>
      </c>
      <c r="AA536" s="164">
        <f>IF(A5taxstdlife="n/a","n/a",IF(AA$3&gt;(A5taxstdlife+$E536),((Input!$I$147+Input!$I$113)*$I$7)-SUM($I536:Z536),((Input!$I$147+Input!$I$113)*$I$7)/A5taxstdlife))</f>
        <v>6.1767477232161805E-2</v>
      </c>
      <c r="AB536" s="164">
        <f>IF(A5taxstdlife="n/a","n/a",IF(AB$3&gt;(A5taxstdlife+$E536),((Input!$I$147+Input!$I$113)*$I$7)-SUM($I536:AA536),((Input!$I$147+Input!$I$113)*$I$7)/A5taxstdlife))</f>
        <v>6.1767477232161805E-2</v>
      </c>
      <c r="AC536" s="164">
        <f>IF(A5taxstdlife="n/a","n/a",IF(AC$3&gt;(A5taxstdlife+$E536),((Input!$I$147+Input!$I$113)*$I$7)-SUM($I536:AB536),((Input!$I$147+Input!$I$113)*$I$7)/A5taxstdlife))</f>
        <v>6.1767477232161805E-2</v>
      </c>
      <c r="AD536" s="164">
        <f>IF(A5taxstdlife="n/a","n/a",IF(AD$3&gt;(A5taxstdlife+$E536),((Input!$I$147+Input!$I$113)*$I$7)-SUM($I536:AC536),((Input!$I$147+Input!$I$113)*$I$7)/A5taxstdlife))</f>
        <v>6.1767477232161805E-2</v>
      </c>
      <c r="AE536" s="164">
        <f>IF(A5taxstdlife="n/a","n/a",IF(AE$3&gt;(A5taxstdlife+$E536),((Input!$I$147+Input!$I$113)*$I$7)-SUM($I536:AD536),((Input!$I$147+Input!$I$113)*$I$7)/A5taxstdlife))</f>
        <v>6.1767477232161805E-2</v>
      </c>
      <c r="AF536" s="164">
        <f>IF(A5taxstdlife="n/a","n/a",IF(AF$3&gt;(A5taxstdlife+$E536),((Input!$I$147+Input!$I$113)*$I$7)-SUM($I536:AE536),((Input!$I$147+Input!$I$113)*$I$7)/A5taxstdlife))</f>
        <v>6.1767477232161805E-2</v>
      </c>
      <c r="AG536" s="164">
        <f>IF(A5taxstdlife="n/a","n/a",IF(AG$3&gt;(A5taxstdlife+$E536),((Input!$I$147+Input!$I$113)*$I$7)-SUM($I536:AF536),((Input!$I$147+Input!$I$113)*$I$7)/A5taxstdlife))</f>
        <v>6.1767477232161805E-2</v>
      </c>
      <c r="AH536" s="164">
        <f>IF(A5taxstdlife="n/a","n/a",IF(AH$3&gt;(A5taxstdlife+$E536),((Input!$I$147+Input!$I$113)*$I$7)-SUM($I536:AG536),((Input!$I$147+Input!$I$113)*$I$7)/A5taxstdlife))</f>
        <v>6.1767477232161805E-2</v>
      </c>
      <c r="AI536" s="164">
        <f>IF(A5taxstdlife="n/a","n/a",IF(AI$3&gt;(A5taxstdlife+$E536),((Input!$I$147+Input!$I$113)*$I$7)-SUM($I536:AH536),((Input!$I$147+Input!$I$113)*$I$7)/A5taxstdlife))</f>
        <v>6.1767477232161805E-2</v>
      </c>
      <c r="AJ536" s="164">
        <f>IF(A5taxstdlife="n/a","n/a",IF(AJ$3&gt;(A5taxstdlife+$E536),((Input!$I$147+Input!$I$113)*$I$7)-SUM($I536:AI536),((Input!$I$147+Input!$I$113)*$I$7)/A5taxstdlife))</f>
        <v>6.1767477232161805E-2</v>
      </c>
      <c r="AK536" s="164">
        <f>IF(A5taxstdlife="n/a","n/a",IF(AK$3&gt;(A5taxstdlife+$E536),((Input!$I$147+Input!$I$113)*$I$7)-SUM($I536:AJ536),((Input!$I$147+Input!$I$113)*$I$7)/A5taxstdlife))</f>
        <v>6.1767477232161805E-2</v>
      </c>
      <c r="AL536" s="164">
        <f>IF(A5taxstdlife="n/a","n/a",IF(AL$3&gt;(A5taxstdlife+$E536),((Input!$I$147+Input!$I$113)*$I$7)-SUM($I536:AK536),((Input!$I$147+Input!$I$113)*$I$7)/A5taxstdlife))</f>
        <v>6.1767477232161805E-2</v>
      </c>
      <c r="AM536" s="164">
        <f>IF(A5taxstdlife="n/a","n/a",IF(AM$3&gt;(A5taxstdlife+$E536),((Input!$I$147+Input!$I$113)*$I$7)-SUM($I536:AL536),((Input!$I$147+Input!$I$113)*$I$7)/A5taxstdlife))</f>
        <v>6.1767477232161805E-2</v>
      </c>
      <c r="AN536" s="164">
        <f>IF(A5taxstdlife="n/a","n/a",IF(AN$3&gt;(A5taxstdlife+$E536),((Input!$I$147+Input!$I$113)*$I$7)-SUM($I536:AM536),((Input!$I$147+Input!$I$113)*$I$7)/A5taxstdlife))</f>
        <v>6.1767477232161805E-2</v>
      </c>
      <c r="AO536" s="164">
        <f>IF(A5taxstdlife="n/a","n/a",IF(AO$3&gt;(A5taxstdlife+$E536),((Input!$I$147+Input!$I$113)*$I$7)-SUM($I536:AN536),((Input!$I$147+Input!$I$113)*$I$7)/A5taxstdlife))</f>
        <v>6.1767477232161805E-2</v>
      </c>
      <c r="AP536" s="164">
        <f>IF(A5taxstdlife="n/a","n/a",IF(AP$3&gt;(A5taxstdlife+$E536),((Input!$I$147+Input!$I$113)*$I$7)-SUM($I536:AO536),((Input!$I$147+Input!$I$113)*$I$7)/A5taxstdlife))</f>
        <v>6.1767477232161805E-2</v>
      </c>
      <c r="AQ536" s="164">
        <f>IF(A5taxstdlife="n/a","n/a",IF(AQ$3&gt;(A5taxstdlife+$E536),((Input!$I$147+Input!$I$113)*$I$7)-SUM($I536:AP536),((Input!$I$147+Input!$I$113)*$I$7)/A5taxstdlife))</f>
        <v>6.1767477232161805E-2</v>
      </c>
      <c r="AR536" s="164">
        <f>IF(A5taxstdlife="n/a","n/a",IF(AR$3&gt;(A5taxstdlife+$E536),((Input!$I$147+Input!$I$113)*$I$7)-SUM($I536:AQ536),((Input!$I$147+Input!$I$113)*$I$7)/A5taxstdlife))</f>
        <v>6.1767477232161805E-2</v>
      </c>
      <c r="AS536" s="164">
        <f>IF(A5taxstdlife="n/a","n/a",IF(AS$3&gt;(A5taxstdlife+$E536),((Input!$I$147+Input!$I$113)*$I$7)-SUM($I536:AR536),((Input!$I$147+Input!$I$113)*$I$7)/A5taxstdlife))</f>
        <v>6.1767477232161805E-2</v>
      </c>
      <c r="AT536" s="164">
        <f>IF(A5taxstdlife="n/a","n/a",IF(AT$3&gt;(A5taxstdlife+$E536),((Input!$I$147+Input!$I$113)*$I$7)-SUM($I536:AS536),((Input!$I$147+Input!$I$113)*$I$7)/A5taxstdlife))</f>
        <v>6.1767477232161805E-2</v>
      </c>
      <c r="AU536" s="164">
        <f>IF(A5taxstdlife="n/a","n/a",IF(AU$3&gt;(A5taxstdlife+$E536),((Input!$I$147+Input!$I$113)*$I$7)-SUM($I536:AT536),((Input!$I$147+Input!$I$113)*$I$7)/A5taxstdlife))</f>
        <v>6.1767477232161805E-2</v>
      </c>
      <c r="AV536" s="164">
        <f>IF(A5taxstdlife="n/a","n/a",IF(AV$3&gt;(A5taxstdlife+$E536),((Input!$I$147+Input!$I$113)*$I$7)-SUM($I536:AU536),((Input!$I$147+Input!$I$113)*$I$7)/A5taxstdlife))</f>
        <v>6.1767477232161805E-2</v>
      </c>
      <c r="AW536" s="164">
        <f>IF(A5taxstdlife="n/a","n/a",IF(AW$3&gt;(A5taxstdlife+$E536),((Input!$I$147+Input!$I$113)*$I$7)-SUM($I536:AV536),((Input!$I$147+Input!$I$113)*$I$7)/A5taxstdlife))</f>
        <v>6.1767477232161805E-2</v>
      </c>
      <c r="AX536" s="164">
        <f>IF(A5taxstdlife="n/a","n/a",IF(AX$3&gt;(A5taxstdlife+$E536),((Input!$I$147+Input!$I$113)*$I$7)-SUM($I536:AW536),((Input!$I$147+Input!$I$113)*$I$7)/A5taxstdlife))</f>
        <v>6.1767477232161805E-2</v>
      </c>
      <c r="AY536" s="164">
        <f>IF(A5taxstdlife="n/a","n/a",IF(AY$3&gt;(A5taxstdlife+$E536),((Input!$I$147+Input!$I$113)*$I$7)-SUM($I536:AX536),((Input!$I$147+Input!$I$113)*$I$7)/A5taxstdlife))</f>
        <v>6.1767477232161805E-2</v>
      </c>
      <c r="AZ536" s="164">
        <f>IF(A5taxstdlife="n/a","n/a",IF(AZ$3&gt;(A5taxstdlife+$E536),((Input!$I$147+Input!$I$113)*$I$7)-SUM($I536:AY536),((Input!$I$147+Input!$I$113)*$I$7)/A5taxstdlife))</f>
        <v>6.1767477232161805E-2</v>
      </c>
      <c r="BA536" s="164">
        <f>IF(A5taxstdlife="n/a","n/a",IF(BA$3&gt;(A5taxstdlife+$E536),((Input!$I$147+Input!$I$113)*$I$7)-SUM($I536:AZ536),((Input!$I$147+Input!$I$113)*$I$7)/A5taxstdlife))</f>
        <v>6.1767477232161805E-2</v>
      </c>
      <c r="BB536" s="164">
        <f>IF(A5taxstdlife="n/a","n/a",IF(BB$3&gt;(A5taxstdlife+$E536),((Input!$I$147+Input!$I$113)*$I$7)-SUM($I536:BA536),((Input!$I$147+Input!$I$113)*$I$7)/A5taxstdlife))</f>
        <v>6.1767477232161805E-2</v>
      </c>
      <c r="BC536" s="164">
        <f>IF(A5taxstdlife="n/a","n/a",IF(BC$3&gt;(A5taxstdlife+$E536),((Input!$I$147+Input!$I$113)*$I$7)-SUM($I536:BB536),((Input!$I$147+Input!$I$113)*$I$7)/A5taxstdlife))</f>
        <v>-3.1086244689504383E-15</v>
      </c>
      <c r="BD536" s="164">
        <f>IF(A5taxstdlife="n/a","n/a",IF(BD$3&gt;(A5taxstdlife+$E536),((Input!$I$147+Input!$I$113)*$I$7)-SUM($I536:BC536),((Input!$I$147+Input!$I$113)*$I$7)/A5taxstdlife))</f>
        <v>0</v>
      </c>
      <c r="BE536" s="164">
        <f>IF(A5taxstdlife="n/a","n/a",IF(BE$3&gt;(A5taxstdlife+$E536),((Input!$I$147+Input!$I$113)*$I$7)-SUM($I536:BD536),((Input!$I$147+Input!$I$113)*$I$7)/A5taxstdlife))</f>
        <v>0</v>
      </c>
      <c r="BF536" s="164">
        <f>IF(A5taxstdlife="n/a","n/a",IF(BF$3&gt;(A5taxstdlife+$E536),((Input!$I$147+Input!$I$113)*$I$7)-SUM($I536:BE536),((Input!$I$147+Input!$I$113)*$I$7)/A5taxstdlife))</f>
        <v>0</v>
      </c>
      <c r="BG536" s="164">
        <f>IF(A5taxstdlife="n/a","n/a",IF(BG$3&gt;(A5taxstdlife+$E536),((Input!$I$147+Input!$I$113)*$I$7)-SUM($I536:BF536),((Input!$I$147+Input!$I$113)*$I$7)/A5taxstdlife))</f>
        <v>0</v>
      </c>
      <c r="BH536" s="164">
        <f>IF(A5taxstdlife="n/a","n/a",IF(BH$3&gt;(A5taxstdlife+$E536),((Input!$I$147+Input!$I$113)*$I$7)-SUM($I536:BG536),((Input!$I$147+Input!$I$113)*$I$7)/A5taxstdlife))</f>
        <v>0</v>
      </c>
      <c r="BI536" s="164">
        <f>IF(A5taxstdlife="n/a","n/a",IF(BI$3&gt;(A5taxstdlife+$E536),((Input!$I$147+Input!$I$113)*$I$7)-SUM($I536:BH536),((Input!$I$147+Input!$I$113)*$I$7)/A5taxstdlife))</f>
        <v>0</v>
      </c>
      <c r="BJ536" s="18"/>
      <c r="BK536" s="18"/>
    </row>
    <row r="537" spans="1:63" s="6" customFormat="1" hidden="1" outlineLevel="2">
      <c r="A537" s="18"/>
      <c r="B537" s="18"/>
      <c r="C537" s="36"/>
      <c r="D537" s="479"/>
      <c r="E537" s="283">
        <v>4</v>
      </c>
      <c r="F537" s="38"/>
      <c r="G537" s="306"/>
      <c r="H537" s="308"/>
      <c r="I537" s="308"/>
      <c r="J537" s="307"/>
      <c r="K537" s="164">
        <f>IF(A5taxstdlife="n/a","n/a",IF(K$3&gt;(A5taxstdlife+$E537),((Input!$J$147+Input!$J$113)*$J$7)-SUM($J537:J537),((Input!$J$147+Input!$J$113)*$J$7)/A5taxstdlife))</f>
        <v>4.7720396375998307E-2</v>
      </c>
      <c r="L537" s="164">
        <f>IF(A5taxstdlife="n/a","n/a",IF(L$3&gt;(A5taxstdlife+$E537),((Input!$J$147+Input!$J$113)*$J$7)-SUM($J537:K537),((Input!$J$147+Input!$J$113)*$J$7)/A5taxstdlife))</f>
        <v>4.7720396375998307E-2</v>
      </c>
      <c r="M537" s="164">
        <f>IF(A5taxstdlife="n/a","n/a",IF(M$3&gt;(A5taxstdlife+$E537),((Input!$J$147+Input!$J$113)*$J$7)-SUM($J537:L537),((Input!$J$147+Input!$J$113)*$J$7)/A5taxstdlife))</f>
        <v>4.7720396375998307E-2</v>
      </c>
      <c r="N537" s="164">
        <f>IF(A5taxstdlife="n/a","n/a",IF(N$3&gt;(A5taxstdlife+$E537),((Input!$J$147+Input!$J$113)*$J$7)-SUM($J537:M537),((Input!$J$147+Input!$J$113)*$J$7)/A5taxstdlife))</f>
        <v>4.7720396375998307E-2</v>
      </c>
      <c r="O537" s="164">
        <f>IF(A5taxstdlife="n/a","n/a",IF(O$3&gt;(A5taxstdlife+$E537),((Input!$J$147+Input!$J$113)*$J$7)-SUM($J537:N537),((Input!$J$147+Input!$J$113)*$J$7)/A5taxstdlife))</f>
        <v>4.7720396375998307E-2</v>
      </c>
      <c r="P537" s="164">
        <f>IF(A5taxstdlife="n/a","n/a",IF(P$3&gt;(A5taxstdlife+$E537),((Input!$J$147+Input!$J$113)*$J$7)-SUM($J537:O537),((Input!$J$147+Input!$J$113)*$J$7)/A5taxstdlife))</f>
        <v>4.7720396375998307E-2</v>
      </c>
      <c r="Q537" s="164">
        <f>IF(A5taxstdlife="n/a","n/a",IF(Q$3&gt;(A5taxstdlife+$E537),((Input!$J$147+Input!$J$113)*$J$7)-SUM($J537:P537),((Input!$J$147+Input!$J$113)*$J$7)/A5taxstdlife))</f>
        <v>4.7720396375998307E-2</v>
      </c>
      <c r="R537" s="164">
        <f>IF(A5taxstdlife="n/a","n/a",IF(R$3&gt;(A5taxstdlife+$E537),((Input!$J$147+Input!$J$113)*$J$7)-SUM($J537:Q537),((Input!$J$147+Input!$J$113)*$J$7)/A5taxstdlife))</f>
        <v>4.7720396375998307E-2</v>
      </c>
      <c r="S537" s="164">
        <f>IF(A5taxstdlife="n/a","n/a",IF(S$3&gt;(A5taxstdlife+$E537),((Input!$J$147+Input!$J$113)*$J$7)-SUM($J537:R537),((Input!$J$147+Input!$J$113)*$J$7)/A5taxstdlife))</f>
        <v>4.7720396375998307E-2</v>
      </c>
      <c r="T537" s="164">
        <f>IF(A5taxstdlife="n/a","n/a",IF(T$3&gt;(A5taxstdlife+$E537),((Input!$J$147+Input!$J$113)*$J$7)-SUM($J537:S537),((Input!$J$147+Input!$J$113)*$J$7)/A5taxstdlife))</f>
        <v>4.7720396375998307E-2</v>
      </c>
      <c r="U537" s="164">
        <f>IF(A5taxstdlife="n/a","n/a",IF(U$3&gt;(A5taxstdlife+$E537),((Input!$J$147+Input!$J$113)*$J$7)-SUM($J537:T537),((Input!$J$147+Input!$J$113)*$J$7)/A5taxstdlife))</f>
        <v>4.7720396375998307E-2</v>
      </c>
      <c r="V537" s="164">
        <f>IF(A5taxstdlife="n/a","n/a",IF(V$3&gt;(A5taxstdlife+$E537),((Input!$J$147+Input!$J$113)*$J$7)-SUM($J537:U537),((Input!$J$147+Input!$J$113)*$J$7)/A5taxstdlife))</f>
        <v>4.7720396375998307E-2</v>
      </c>
      <c r="W537" s="164">
        <f>IF(A5taxstdlife="n/a","n/a",IF(W$3&gt;(A5taxstdlife+$E537),((Input!$J$147+Input!$J$113)*$J$7)-SUM($J537:V537),((Input!$J$147+Input!$J$113)*$J$7)/A5taxstdlife))</f>
        <v>4.7720396375998307E-2</v>
      </c>
      <c r="X537" s="164">
        <f>IF(A5taxstdlife="n/a","n/a",IF(X$3&gt;(A5taxstdlife+$E537),((Input!$J$147+Input!$J$113)*$J$7)-SUM($J537:W537),((Input!$J$147+Input!$J$113)*$J$7)/A5taxstdlife))</f>
        <v>4.7720396375998307E-2</v>
      </c>
      <c r="Y537" s="164">
        <f>IF(A5taxstdlife="n/a","n/a",IF(Y$3&gt;(A5taxstdlife+$E537),((Input!$J$147+Input!$J$113)*$J$7)-SUM($J537:X537),((Input!$J$147+Input!$J$113)*$J$7)/A5taxstdlife))</f>
        <v>4.7720396375998307E-2</v>
      </c>
      <c r="Z537" s="164">
        <f>IF(A5taxstdlife="n/a","n/a",IF(Z$3&gt;(A5taxstdlife+$E537),((Input!$J$147+Input!$J$113)*$J$7)-SUM($J537:Y537),((Input!$J$147+Input!$J$113)*$J$7)/A5taxstdlife))</f>
        <v>4.7720396375998307E-2</v>
      </c>
      <c r="AA537" s="164">
        <f>IF(A5taxstdlife="n/a","n/a",IF(AA$3&gt;(A5taxstdlife+$E537),((Input!$J$147+Input!$J$113)*$J$7)-SUM($J537:Z537),((Input!$J$147+Input!$J$113)*$J$7)/A5taxstdlife))</f>
        <v>4.7720396375998307E-2</v>
      </c>
      <c r="AB537" s="164">
        <f>IF(A5taxstdlife="n/a","n/a",IF(AB$3&gt;(A5taxstdlife+$E537),((Input!$J$147+Input!$J$113)*$J$7)-SUM($J537:AA537),((Input!$J$147+Input!$J$113)*$J$7)/A5taxstdlife))</f>
        <v>4.7720396375998307E-2</v>
      </c>
      <c r="AC537" s="164">
        <f>IF(A5taxstdlife="n/a","n/a",IF(AC$3&gt;(A5taxstdlife+$E537),((Input!$J$147+Input!$J$113)*$J$7)-SUM($J537:AB537),((Input!$J$147+Input!$J$113)*$J$7)/A5taxstdlife))</f>
        <v>4.7720396375998307E-2</v>
      </c>
      <c r="AD537" s="164">
        <f>IF(A5taxstdlife="n/a","n/a",IF(AD$3&gt;(A5taxstdlife+$E537),((Input!$J$147+Input!$J$113)*$J$7)-SUM($J537:AC537),((Input!$J$147+Input!$J$113)*$J$7)/A5taxstdlife))</f>
        <v>4.7720396375998307E-2</v>
      </c>
      <c r="AE537" s="164">
        <f>IF(A5taxstdlife="n/a","n/a",IF(AE$3&gt;(A5taxstdlife+$E537),((Input!$J$147+Input!$J$113)*$J$7)-SUM($J537:AD537),((Input!$J$147+Input!$J$113)*$J$7)/A5taxstdlife))</f>
        <v>4.7720396375998307E-2</v>
      </c>
      <c r="AF537" s="164">
        <f>IF(A5taxstdlife="n/a","n/a",IF(AF$3&gt;(A5taxstdlife+$E537),((Input!$J$147+Input!$J$113)*$J$7)-SUM($J537:AE537),((Input!$J$147+Input!$J$113)*$J$7)/A5taxstdlife))</f>
        <v>4.7720396375998307E-2</v>
      </c>
      <c r="AG537" s="164">
        <f>IF(A5taxstdlife="n/a","n/a",IF(AG$3&gt;(A5taxstdlife+$E537),((Input!$J$147+Input!$J$113)*$J$7)-SUM($J537:AF537),((Input!$J$147+Input!$J$113)*$J$7)/A5taxstdlife))</f>
        <v>4.7720396375998307E-2</v>
      </c>
      <c r="AH537" s="164">
        <f>IF(A5taxstdlife="n/a","n/a",IF(AH$3&gt;(A5taxstdlife+$E537),((Input!$J$147+Input!$J$113)*$J$7)-SUM($J537:AG537),((Input!$J$147+Input!$J$113)*$J$7)/A5taxstdlife))</f>
        <v>4.7720396375998307E-2</v>
      </c>
      <c r="AI537" s="164">
        <f>IF(A5taxstdlife="n/a","n/a",IF(AI$3&gt;(A5taxstdlife+$E537),((Input!$J$147+Input!$J$113)*$J$7)-SUM($J537:AH537),((Input!$J$147+Input!$J$113)*$J$7)/A5taxstdlife))</f>
        <v>4.7720396375998307E-2</v>
      </c>
      <c r="AJ537" s="164">
        <f>IF(A5taxstdlife="n/a","n/a",IF(AJ$3&gt;(A5taxstdlife+$E537),((Input!$J$147+Input!$J$113)*$J$7)-SUM($J537:AI537),((Input!$J$147+Input!$J$113)*$J$7)/A5taxstdlife))</f>
        <v>4.7720396375998307E-2</v>
      </c>
      <c r="AK537" s="164">
        <f>IF(A5taxstdlife="n/a","n/a",IF(AK$3&gt;(A5taxstdlife+$E537),((Input!$J$147+Input!$J$113)*$J$7)-SUM($J537:AJ537),((Input!$J$147+Input!$J$113)*$J$7)/A5taxstdlife))</f>
        <v>4.7720396375998307E-2</v>
      </c>
      <c r="AL537" s="164">
        <f>IF(A5taxstdlife="n/a","n/a",IF(AL$3&gt;(A5taxstdlife+$E537),((Input!$J$147+Input!$J$113)*$J$7)-SUM($J537:AK537),((Input!$J$147+Input!$J$113)*$J$7)/A5taxstdlife))</f>
        <v>4.7720396375998307E-2</v>
      </c>
      <c r="AM537" s="164">
        <f>IF(A5taxstdlife="n/a","n/a",IF(AM$3&gt;(A5taxstdlife+$E537),((Input!$J$147+Input!$J$113)*$J$7)-SUM($J537:AL537),((Input!$J$147+Input!$J$113)*$J$7)/A5taxstdlife))</f>
        <v>4.7720396375998307E-2</v>
      </c>
      <c r="AN537" s="164">
        <f>IF(A5taxstdlife="n/a","n/a",IF(AN$3&gt;(A5taxstdlife+$E537),((Input!$J$147+Input!$J$113)*$J$7)-SUM($J537:AM537),((Input!$J$147+Input!$J$113)*$J$7)/A5taxstdlife))</f>
        <v>4.7720396375998307E-2</v>
      </c>
      <c r="AO537" s="164">
        <f>IF(A5taxstdlife="n/a","n/a",IF(AO$3&gt;(A5taxstdlife+$E537),((Input!$J$147+Input!$J$113)*$J$7)-SUM($J537:AN537),((Input!$J$147+Input!$J$113)*$J$7)/A5taxstdlife))</f>
        <v>4.7720396375998307E-2</v>
      </c>
      <c r="AP537" s="164">
        <f>IF(A5taxstdlife="n/a","n/a",IF(AP$3&gt;(A5taxstdlife+$E537),((Input!$J$147+Input!$J$113)*$J$7)-SUM($J537:AO537),((Input!$J$147+Input!$J$113)*$J$7)/A5taxstdlife))</f>
        <v>4.7720396375998307E-2</v>
      </c>
      <c r="AQ537" s="164">
        <f>IF(A5taxstdlife="n/a","n/a",IF(AQ$3&gt;(A5taxstdlife+$E537),((Input!$J$147+Input!$J$113)*$J$7)-SUM($J537:AP537),((Input!$J$147+Input!$J$113)*$J$7)/A5taxstdlife))</f>
        <v>4.7720396375998307E-2</v>
      </c>
      <c r="AR537" s="164">
        <f>IF(A5taxstdlife="n/a","n/a",IF(AR$3&gt;(A5taxstdlife+$E537),((Input!$J$147+Input!$J$113)*$J$7)-SUM($J537:AQ537),((Input!$J$147+Input!$J$113)*$J$7)/A5taxstdlife))</f>
        <v>4.7720396375998307E-2</v>
      </c>
      <c r="AS537" s="164">
        <f>IF(A5taxstdlife="n/a","n/a",IF(AS$3&gt;(A5taxstdlife+$E537),((Input!$J$147+Input!$J$113)*$J$7)-SUM($J537:AR537),((Input!$J$147+Input!$J$113)*$J$7)/A5taxstdlife))</f>
        <v>4.7720396375998307E-2</v>
      </c>
      <c r="AT537" s="164">
        <f>IF(A5taxstdlife="n/a","n/a",IF(AT$3&gt;(A5taxstdlife+$E537),((Input!$J$147+Input!$J$113)*$J$7)-SUM($J537:AS537),((Input!$J$147+Input!$J$113)*$J$7)/A5taxstdlife))</f>
        <v>4.7720396375998307E-2</v>
      </c>
      <c r="AU537" s="164">
        <f>IF(A5taxstdlife="n/a","n/a",IF(AU$3&gt;(A5taxstdlife+$E537),((Input!$J$147+Input!$J$113)*$J$7)-SUM($J537:AT537),((Input!$J$147+Input!$J$113)*$J$7)/A5taxstdlife))</f>
        <v>4.7720396375998307E-2</v>
      </c>
      <c r="AV537" s="164">
        <f>IF(A5taxstdlife="n/a","n/a",IF(AV$3&gt;(A5taxstdlife+$E537),((Input!$J$147+Input!$J$113)*$J$7)-SUM($J537:AU537),((Input!$J$147+Input!$J$113)*$J$7)/A5taxstdlife))</f>
        <v>4.7720396375998307E-2</v>
      </c>
      <c r="AW537" s="164">
        <f>IF(A5taxstdlife="n/a","n/a",IF(AW$3&gt;(A5taxstdlife+$E537),((Input!$J$147+Input!$J$113)*$J$7)-SUM($J537:AV537),((Input!$J$147+Input!$J$113)*$J$7)/A5taxstdlife))</f>
        <v>4.7720396375998307E-2</v>
      </c>
      <c r="AX537" s="164">
        <f>IF(A5taxstdlife="n/a","n/a",IF(AX$3&gt;(A5taxstdlife+$E537),((Input!$J$147+Input!$J$113)*$J$7)-SUM($J537:AW537),((Input!$J$147+Input!$J$113)*$J$7)/A5taxstdlife))</f>
        <v>4.7720396375998307E-2</v>
      </c>
      <c r="AY537" s="164">
        <f>IF(A5taxstdlife="n/a","n/a",IF(AY$3&gt;(A5taxstdlife+$E537),((Input!$J$147+Input!$J$113)*$J$7)-SUM($J537:AX537),((Input!$J$147+Input!$J$113)*$J$7)/A5taxstdlife))</f>
        <v>4.7720396375998307E-2</v>
      </c>
      <c r="AZ537" s="164">
        <f>IF(A5taxstdlife="n/a","n/a",IF(AZ$3&gt;(A5taxstdlife+$E537),((Input!$J$147+Input!$J$113)*$J$7)-SUM($J537:AY537),((Input!$J$147+Input!$J$113)*$J$7)/A5taxstdlife))</f>
        <v>4.7720396375998307E-2</v>
      </c>
      <c r="BA537" s="164">
        <f>IF(A5taxstdlife="n/a","n/a",IF(BA$3&gt;(A5taxstdlife+$E537),((Input!$J$147+Input!$J$113)*$J$7)-SUM($J537:AZ537),((Input!$J$147+Input!$J$113)*$J$7)/A5taxstdlife))</f>
        <v>4.7720396375998307E-2</v>
      </c>
      <c r="BB537" s="164">
        <f>IF(A5taxstdlife="n/a","n/a",IF(BB$3&gt;(A5taxstdlife+$E537),((Input!$J$147+Input!$J$113)*$J$7)-SUM($J537:BA537),((Input!$J$147+Input!$J$113)*$J$7)/A5taxstdlife))</f>
        <v>4.7720396375998307E-2</v>
      </c>
      <c r="BC537" s="164">
        <f>IF(A5taxstdlife="n/a","n/a",IF(BC$3&gt;(A5taxstdlife+$E537),((Input!$J$147+Input!$J$113)*$J$7)-SUM($J537:BB537),((Input!$J$147+Input!$J$113)*$J$7)/A5taxstdlife))</f>
        <v>4.7720396375998307E-2</v>
      </c>
      <c r="BD537" s="164">
        <f>IF(A5taxstdlife="n/a","n/a",IF(BD$3&gt;(A5taxstdlife+$E537),((Input!$J$147+Input!$J$113)*$J$7)-SUM($J537:BC537),((Input!$J$147+Input!$J$113)*$J$7)/A5taxstdlife))</f>
        <v>1.7763568394002505E-15</v>
      </c>
      <c r="BE537" s="164">
        <f>IF(A5taxstdlife="n/a","n/a",IF(BE$3&gt;(A5taxstdlife+$E537),((Input!$J$147+Input!$J$113)*$J$7)-SUM($J537:BD537),((Input!$J$147+Input!$J$113)*$J$7)/A5taxstdlife))</f>
        <v>0</v>
      </c>
      <c r="BF537" s="164">
        <f>IF(A5taxstdlife="n/a","n/a",IF(BF$3&gt;(A5taxstdlife+$E537),((Input!$J$147+Input!$J$113)*$J$7)-SUM($J537:BE537),((Input!$J$147+Input!$J$113)*$J$7)/A5taxstdlife))</f>
        <v>0</v>
      </c>
      <c r="BG537" s="164">
        <f>IF(A5taxstdlife="n/a","n/a",IF(BG$3&gt;(A5taxstdlife+$E537),((Input!$J$147+Input!$J$113)*$J$7)-SUM($J537:BF537),((Input!$J$147+Input!$J$113)*$J$7)/A5taxstdlife))</f>
        <v>0</v>
      </c>
      <c r="BH537" s="164">
        <f>IF(A5taxstdlife="n/a","n/a",IF(BH$3&gt;(A5taxstdlife+$E537),((Input!$J$147+Input!$J$113)*$J$7)-SUM($J537:BG537),((Input!$J$147+Input!$J$113)*$J$7)/A5taxstdlife))</f>
        <v>0</v>
      </c>
      <c r="BI537" s="164">
        <f>IF(A5taxstdlife="n/a","n/a",IF(BI$3&gt;(A5taxstdlife+$E537),((Input!$J$147+Input!$J$113)*$J$7)-SUM($J537:BH537),((Input!$J$147+Input!$J$113)*$J$7)/A5taxstdlife))</f>
        <v>0</v>
      </c>
      <c r="BJ537" s="18"/>
      <c r="BK537" s="18"/>
    </row>
    <row r="538" spans="1:63" s="6" customFormat="1" hidden="1" outlineLevel="2">
      <c r="A538" s="18"/>
      <c r="B538" s="18"/>
      <c r="C538" s="36"/>
      <c r="D538" s="479"/>
      <c r="E538" s="283">
        <v>5</v>
      </c>
      <c r="F538" s="38"/>
      <c r="G538" s="306"/>
      <c r="H538" s="308"/>
      <c r="I538" s="308"/>
      <c r="J538" s="308"/>
      <c r="K538" s="307"/>
      <c r="L538" s="164">
        <f>IF(A5taxstdlife="n/a","n/a",IF(L$3&gt;(A5taxstdlife+$E538),((Input!$K$147+Input!$K$113)*$K$7)-SUM($K538:K538),((Input!$K$147+Input!$K$113)*$K$7)/A5taxstdlife))</f>
        <v>2.9985841770294733E-2</v>
      </c>
      <c r="M538" s="164">
        <f>IF(A5taxstdlife="n/a","n/a",IF(M$3&gt;(A5taxstdlife+$E538),((Input!$K$147+Input!$K$113)*$K$7)-SUM($K538:L538),((Input!$K$147+Input!$K$113)*$K$7)/A5taxstdlife))</f>
        <v>2.9985841770294733E-2</v>
      </c>
      <c r="N538" s="164">
        <f>IF(A5taxstdlife="n/a","n/a",IF(N$3&gt;(A5taxstdlife+$E538),((Input!$K$147+Input!$K$113)*$K$7)-SUM($K538:M538),((Input!$K$147+Input!$K$113)*$K$7)/A5taxstdlife))</f>
        <v>2.9985841770294733E-2</v>
      </c>
      <c r="O538" s="164">
        <f>IF(A5taxstdlife="n/a","n/a",IF(O$3&gt;(A5taxstdlife+$E538),((Input!$K$147+Input!$K$113)*$K$7)-SUM($K538:N538),((Input!$K$147+Input!$K$113)*$K$7)/A5taxstdlife))</f>
        <v>2.9985841770294733E-2</v>
      </c>
      <c r="P538" s="164">
        <f>IF(A5taxstdlife="n/a","n/a",IF(P$3&gt;(A5taxstdlife+$E538),((Input!$K$147+Input!$K$113)*$K$7)-SUM($K538:O538),((Input!$K$147+Input!$K$113)*$K$7)/A5taxstdlife))</f>
        <v>2.9985841770294733E-2</v>
      </c>
      <c r="Q538" s="164">
        <f>IF(A5taxstdlife="n/a","n/a",IF(Q$3&gt;(A5taxstdlife+$E538),((Input!$K$147+Input!$K$113)*$K$7)-SUM($K538:P538),((Input!$K$147+Input!$K$113)*$K$7)/A5taxstdlife))</f>
        <v>2.9985841770294733E-2</v>
      </c>
      <c r="R538" s="164">
        <f>IF(A5taxstdlife="n/a","n/a",IF(R$3&gt;(A5taxstdlife+$E538),((Input!$K$147+Input!$K$113)*$K$7)-SUM($K538:Q538),((Input!$K$147+Input!$K$113)*$K$7)/A5taxstdlife))</f>
        <v>2.9985841770294733E-2</v>
      </c>
      <c r="S538" s="164">
        <f>IF(A5taxstdlife="n/a","n/a",IF(S$3&gt;(A5taxstdlife+$E538),((Input!$K$147+Input!$K$113)*$K$7)-SUM($K538:R538),((Input!$K$147+Input!$K$113)*$K$7)/A5taxstdlife))</f>
        <v>2.9985841770294733E-2</v>
      </c>
      <c r="T538" s="164">
        <f>IF(A5taxstdlife="n/a","n/a",IF(T$3&gt;(A5taxstdlife+$E538),((Input!$K$147+Input!$K$113)*$K$7)-SUM($K538:S538),((Input!$K$147+Input!$K$113)*$K$7)/A5taxstdlife))</f>
        <v>2.9985841770294733E-2</v>
      </c>
      <c r="U538" s="164">
        <f>IF(A5taxstdlife="n/a","n/a",IF(U$3&gt;(A5taxstdlife+$E538),((Input!$K$147+Input!$K$113)*$K$7)-SUM($K538:T538),((Input!$K$147+Input!$K$113)*$K$7)/A5taxstdlife))</f>
        <v>2.9985841770294733E-2</v>
      </c>
      <c r="V538" s="164">
        <f>IF(A5taxstdlife="n/a","n/a",IF(V$3&gt;(A5taxstdlife+$E538),((Input!$K$147+Input!$K$113)*$K$7)-SUM($K538:U538),((Input!$K$147+Input!$K$113)*$K$7)/A5taxstdlife))</f>
        <v>2.9985841770294733E-2</v>
      </c>
      <c r="W538" s="164">
        <f>IF(A5taxstdlife="n/a","n/a",IF(W$3&gt;(A5taxstdlife+$E538),((Input!$K$147+Input!$K$113)*$K$7)-SUM($K538:V538),((Input!$K$147+Input!$K$113)*$K$7)/A5taxstdlife))</f>
        <v>2.9985841770294733E-2</v>
      </c>
      <c r="X538" s="164">
        <f>IF(A5taxstdlife="n/a","n/a",IF(X$3&gt;(A5taxstdlife+$E538),((Input!$K$147+Input!$K$113)*$K$7)-SUM($K538:W538),((Input!$K$147+Input!$K$113)*$K$7)/A5taxstdlife))</f>
        <v>2.9985841770294733E-2</v>
      </c>
      <c r="Y538" s="164">
        <f>IF(A5taxstdlife="n/a","n/a",IF(Y$3&gt;(A5taxstdlife+$E538),((Input!$K$147+Input!$K$113)*$K$7)-SUM($K538:X538),((Input!$K$147+Input!$K$113)*$K$7)/A5taxstdlife))</f>
        <v>2.9985841770294733E-2</v>
      </c>
      <c r="Z538" s="164">
        <f>IF(A5taxstdlife="n/a","n/a",IF(Z$3&gt;(A5taxstdlife+$E538),((Input!$K$147+Input!$K$113)*$K$7)-SUM($K538:Y538),((Input!$K$147+Input!$K$113)*$K$7)/A5taxstdlife))</f>
        <v>2.9985841770294733E-2</v>
      </c>
      <c r="AA538" s="164">
        <f>IF(A5taxstdlife="n/a","n/a",IF(AA$3&gt;(A5taxstdlife+$E538),((Input!$K$147+Input!$K$113)*$K$7)-SUM($K538:Z538),((Input!$K$147+Input!$K$113)*$K$7)/A5taxstdlife))</f>
        <v>2.9985841770294733E-2</v>
      </c>
      <c r="AB538" s="164">
        <f>IF(A5taxstdlife="n/a","n/a",IF(AB$3&gt;(A5taxstdlife+$E538),((Input!$K$147+Input!$K$113)*$K$7)-SUM($K538:AA538),((Input!$K$147+Input!$K$113)*$K$7)/A5taxstdlife))</f>
        <v>2.9985841770294733E-2</v>
      </c>
      <c r="AC538" s="164">
        <f>IF(A5taxstdlife="n/a","n/a",IF(AC$3&gt;(A5taxstdlife+$E538),((Input!$K$147+Input!$K$113)*$K$7)-SUM($K538:AB538),((Input!$K$147+Input!$K$113)*$K$7)/A5taxstdlife))</f>
        <v>2.9985841770294733E-2</v>
      </c>
      <c r="AD538" s="164">
        <f>IF(A5taxstdlife="n/a","n/a",IF(AD$3&gt;(A5taxstdlife+$E538),((Input!$K$147+Input!$K$113)*$K$7)-SUM($K538:AC538),((Input!$K$147+Input!$K$113)*$K$7)/A5taxstdlife))</f>
        <v>2.9985841770294733E-2</v>
      </c>
      <c r="AE538" s="164">
        <f>IF(A5taxstdlife="n/a","n/a",IF(AE$3&gt;(A5taxstdlife+$E538),((Input!$K$147+Input!$K$113)*$K$7)-SUM($K538:AD538),((Input!$K$147+Input!$K$113)*$K$7)/A5taxstdlife))</f>
        <v>2.9985841770294733E-2</v>
      </c>
      <c r="AF538" s="164">
        <f>IF(A5taxstdlife="n/a","n/a",IF(AF$3&gt;(A5taxstdlife+$E538),((Input!$K$147+Input!$K$113)*$K$7)-SUM($K538:AE538),((Input!$K$147+Input!$K$113)*$K$7)/A5taxstdlife))</f>
        <v>2.9985841770294733E-2</v>
      </c>
      <c r="AG538" s="164">
        <f>IF(A5taxstdlife="n/a","n/a",IF(AG$3&gt;(A5taxstdlife+$E538),((Input!$K$147+Input!$K$113)*$K$7)-SUM($K538:AF538),((Input!$K$147+Input!$K$113)*$K$7)/A5taxstdlife))</f>
        <v>2.9985841770294733E-2</v>
      </c>
      <c r="AH538" s="164">
        <f>IF(A5taxstdlife="n/a","n/a",IF(AH$3&gt;(A5taxstdlife+$E538),((Input!$K$147+Input!$K$113)*$K$7)-SUM($K538:AG538),((Input!$K$147+Input!$K$113)*$K$7)/A5taxstdlife))</f>
        <v>2.9985841770294733E-2</v>
      </c>
      <c r="AI538" s="164">
        <f>IF(A5taxstdlife="n/a","n/a",IF(AI$3&gt;(A5taxstdlife+$E538),((Input!$K$147+Input!$K$113)*$K$7)-SUM($K538:AH538),((Input!$K$147+Input!$K$113)*$K$7)/A5taxstdlife))</f>
        <v>2.9985841770294733E-2</v>
      </c>
      <c r="AJ538" s="164">
        <f>IF(A5taxstdlife="n/a","n/a",IF(AJ$3&gt;(A5taxstdlife+$E538),((Input!$K$147+Input!$K$113)*$K$7)-SUM($K538:AI538),((Input!$K$147+Input!$K$113)*$K$7)/A5taxstdlife))</f>
        <v>2.9985841770294733E-2</v>
      </c>
      <c r="AK538" s="164">
        <f>IF(A5taxstdlife="n/a","n/a",IF(AK$3&gt;(A5taxstdlife+$E538),((Input!$K$147+Input!$K$113)*$K$7)-SUM($K538:AJ538),((Input!$K$147+Input!$K$113)*$K$7)/A5taxstdlife))</f>
        <v>2.9985841770294733E-2</v>
      </c>
      <c r="AL538" s="164">
        <f>IF(A5taxstdlife="n/a","n/a",IF(AL$3&gt;(A5taxstdlife+$E538),((Input!$K$147+Input!$K$113)*$K$7)-SUM($K538:AK538),((Input!$K$147+Input!$K$113)*$K$7)/A5taxstdlife))</f>
        <v>2.9985841770294733E-2</v>
      </c>
      <c r="AM538" s="164">
        <f>IF(A5taxstdlife="n/a","n/a",IF(AM$3&gt;(A5taxstdlife+$E538),((Input!$K$147+Input!$K$113)*$K$7)-SUM($K538:AL538),((Input!$K$147+Input!$K$113)*$K$7)/A5taxstdlife))</f>
        <v>2.9985841770294733E-2</v>
      </c>
      <c r="AN538" s="164">
        <f>IF(A5taxstdlife="n/a","n/a",IF(AN$3&gt;(A5taxstdlife+$E538),((Input!$K$147+Input!$K$113)*$K$7)-SUM($K538:AM538),((Input!$K$147+Input!$K$113)*$K$7)/A5taxstdlife))</f>
        <v>2.9985841770294733E-2</v>
      </c>
      <c r="AO538" s="164">
        <f>IF(A5taxstdlife="n/a","n/a",IF(AO$3&gt;(A5taxstdlife+$E538),((Input!$K$147+Input!$K$113)*$K$7)-SUM($K538:AN538),((Input!$K$147+Input!$K$113)*$K$7)/A5taxstdlife))</f>
        <v>2.9985841770294733E-2</v>
      </c>
      <c r="AP538" s="164">
        <f>IF(A5taxstdlife="n/a","n/a",IF(AP$3&gt;(A5taxstdlife+$E538),((Input!$K$147+Input!$K$113)*$K$7)-SUM($K538:AO538),((Input!$K$147+Input!$K$113)*$K$7)/A5taxstdlife))</f>
        <v>2.9985841770294733E-2</v>
      </c>
      <c r="AQ538" s="164">
        <f>IF(A5taxstdlife="n/a","n/a",IF(AQ$3&gt;(A5taxstdlife+$E538),((Input!$K$147+Input!$K$113)*$K$7)-SUM($K538:AP538),((Input!$K$147+Input!$K$113)*$K$7)/A5taxstdlife))</f>
        <v>2.9985841770294733E-2</v>
      </c>
      <c r="AR538" s="164">
        <f>IF(A5taxstdlife="n/a","n/a",IF(AR$3&gt;(A5taxstdlife+$E538),((Input!$K$147+Input!$K$113)*$K$7)-SUM($K538:AQ538),((Input!$K$147+Input!$K$113)*$K$7)/A5taxstdlife))</f>
        <v>2.9985841770294733E-2</v>
      </c>
      <c r="AS538" s="164">
        <f>IF(A5taxstdlife="n/a","n/a",IF(AS$3&gt;(A5taxstdlife+$E538),((Input!$K$147+Input!$K$113)*$K$7)-SUM($K538:AR538),((Input!$K$147+Input!$K$113)*$K$7)/A5taxstdlife))</f>
        <v>2.9985841770294733E-2</v>
      </c>
      <c r="AT538" s="164">
        <f>IF(A5taxstdlife="n/a","n/a",IF(AT$3&gt;(A5taxstdlife+$E538),((Input!$K$147+Input!$K$113)*$K$7)-SUM($K538:AS538),((Input!$K$147+Input!$K$113)*$K$7)/A5taxstdlife))</f>
        <v>2.9985841770294733E-2</v>
      </c>
      <c r="AU538" s="164">
        <f>IF(A5taxstdlife="n/a","n/a",IF(AU$3&gt;(A5taxstdlife+$E538),((Input!$K$147+Input!$K$113)*$K$7)-SUM($K538:AT538),((Input!$K$147+Input!$K$113)*$K$7)/A5taxstdlife))</f>
        <v>2.9985841770294733E-2</v>
      </c>
      <c r="AV538" s="164">
        <f>IF(A5taxstdlife="n/a","n/a",IF(AV$3&gt;(A5taxstdlife+$E538),((Input!$K$147+Input!$K$113)*$K$7)-SUM($K538:AU538),((Input!$K$147+Input!$K$113)*$K$7)/A5taxstdlife))</f>
        <v>2.9985841770294733E-2</v>
      </c>
      <c r="AW538" s="164">
        <f>IF(A5taxstdlife="n/a","n/a",IF(AW$3&gt;(A5taxstdlife+$E538),((Input!$K$147+Input!$K$113)*$K$7)-SUM($K538:AV538),((Input!$K$147+Input!$K$113)*$K$7)/A5taxstdlife))</f>
        <v>2.9985841770294733E-2</v>
      </c>
      <c r="AX538" s="164">
        <f>IF(A5taxstdlife="n/a","n/a",IF(AX$3&gt;(A5taxstdlife+$E538),((Input!$K$147+Input!$K$113)*$K$7)-SUM($K538:AW538),((Input!$K$147+Input!$K$113)*$K$7)/A5taxstdlife))</f>
        <v>2.9985841770294733E-2</v>
      </c>
      <c r="AY538" s="164">
        <f>IF(A5taxstdlife="n/a","n/a",IF(AY$3&gt;(A5taxstdlife+$E538),((Input!$K$147+Input!$K$113)*$K$7)-SUM($K538:AX538),((Input!$K$147+Input!$K$113)*$K$7)/A5taxstdlife))</f>
        <v>2.9985841770294733E-2</v>
      </c>
      <c r="AZ538" s="164">
        <f>IF(A5taxstdlife="n/a","n/a",IF(AZ$3&gt;(A5taxstdlife+$E538),((Input!$K$147+Input!$K$113)*$K$7)-SUM($K538:AY538),((Input!$K$147+Input!$K$113)*$K$7)/A5taxstdlife))</f>
        <v>2.9985841770294733E-2</v>
      </c>
      <c r="BA538" s="164">
        <f>IF(A5taxstdlife="n/a","n/a",IF(BA$3&gt;(A5taxstdlife+$E538),((Input!$K$147+Input!$K$113)*$K$7)-SUM($K538:AZ538),((Input!$K$147+Input!$K$113)*$K$7)/A5taxstdlife))</f>
        <v>2.9985841770294733E-2</v>
      </c>
      <c r="BB538" s="164">
        <f>IF(A5taxstdlife="n/a","n/a",IF(BB$3&gt;(A5taxstdlife+$E538),((Input!$K$147+Input!$K$113)*$K$7)-SUM($K538:BA538),((Input!$K$147+Input!$K$113)*$K$7)/A5taxstdlife))</f>
        <v>2.9985841770294733E-2</v>
      </c>
      <c r="BC538" s="164">
        <f>IF(A5taxstdlife="n/a","n/a",IF(BC$3&gt;(A5taxstdlife+$E538),((Input!$K$147+Input!$K$113)*$K$7)-SUM($K538:BB538),((Input!$K$147+Input!$K$113)*$K$7)/A5taxstdlife))</f>
        <v>2.9985841770294733E-2</v>
      </c>
      <c r="BD538" s="164">
        <f>IF(A5taxstdlife="n/a","n/a",IF(BD$3&gt;(A5taxstdlife+$E538),((Input!$K$147+Input!$K$113)*$K$7)-SUM($K538:BC538),((Input!$K$147+Input!$K$113)*$K$7)/A5taxstdlife))</f>
        <v>2.9985841770294733E-2</v>
      </c>
      <c r="BE538" s="164">
        <f>IF(A5taxstdlife="n/a","n/a",IF(BE$3&gt;(A5taxstdlife+$E538),((Input!$K$147+Input!$K$113)*$K$7)-SUM($K538:BD538),((Input!$K$147+Input!$K$113)*$K$7)/A5taxstdlife))</f>
        <v>0</v>
      </c>
      <c r="BF538" s="164">
        <f>IF(A5taxstdlife="n/a","n/a",IF(BF$3&gt;(A5taxstdlife+$E538),((Input!$K$147+Input!$K$113)*$K$7)-SUM($K538:BE538),((Input!$K$147+Input!$K$113)*$K$7)/A5taxstdlife))</f>
        <v>0</v>
      </c>
      <c r="BG538" s="164">
        <f>IF(A5taxstdlife="n/a","n/a",IF(BG$3&gt;(A5taxstdlife+$E538),((Input!$K$147+Input!$K$113)*$K$7)-SUM($K538:BF538),((Input!$K$147+Input!$K$113)*$K$7)/A5taxstdlife))</f>
        <v>0</v>
      </c>
      <c r="BH538" s="164">
        <f>IF(A5taxstdlife="n/a","n/a",IF(BH$3&gt;(A5taxstdlife+$E538),((Input!$K$147+Input!$K$113)*$K$7)-SUM($K538:BG538),((Input!$K$147+Input!$K$113)*$K$7)/A5taxstdlife))</f>
        <v>0</v>
      </c>
      <c r="BI538" s="164">
        <f>IF(A5taxstdlife="n/a","n/a",IF(BI$3&gt;(A5taxstdlife+$E538),((Input!$K$147+Input!$K$113)*$K$7)-SUM($K538:BH538),((Input!$K$147+Input!$K$113)*$K$7)/A5taxstdlife))</f>
        <v>0</v>
      </c>
      <c r="BJ538" s="18"/>
      <c r="BK538" s="18"/>
    </row>
    <row r="539" spans="1:63" s="6" customFormat="1" hidden="1" outlineLevel="2">
      <c r="A539" s="18"/>
      <c r="B539" s="18"/>
      <c r="C539" s="36"/>
      <c r="D539" s="479"/>
      <c r="E539" s="283">
        <v>6</v>
      </c>
      <c r="F539" s="38"/>
      <c r="G539" s="306"/>
      <c r="H539" s="308"/>
      <c r="I539" s="308"/>
      <c r="J539" s="308"/>
      <c r="K539" s="308"/>
      <c r="L539" s="307"/>
      <c r="M539" s="164">
        <f>IF(A5taxstdlife="n/a","n/a",IF(M$3&gt;(A5taxstdlife+$E539),((Input!$L$147+Input!$L$113)*$L$7)-SUM($L539:L539),((Input!$L$147+Input!$L$113)*$L$7)/A5taxstdlife))</f>
        <v>0</v>
      </c>
      <c r="N539" s="164">
        <f>IF(A5taxstdlife="n/a","n/a",IF(N$3&gt;(A5taxstdlife+$E539),((Input!$L$147+Input!$L$113)*$L$7)-SUM($L539:M539),((Input!$L$147+Input!$L$113)*$L$7)/A5taxstdlife))</f>
        <v>0</v>
      </c>
      <c r="O539" s="164">
        <f>IF(A5taxstdlife="n/a","n/a",IF(O$3&gt;(A5taxstdlife+$E539),((Input!$L$147+Input!$L$113)*$L$7)-SUM($L539:N539),((Input!$L$147+Input!$L$113)*$L$7)/A5taxstdlife))</f>
        <v>0</v>
      </c>
      <c r="P539" s="164">
        <f>IF(A5taxstdlife="n/a","n/a",IF(P$3&gt;(A5taxstdlife+$E539),((Input!$L$147+Input!$L$113)*$L$7)-SUM($L539:O539),((Input!$L$147+Input!$L$113)*$L$7)/A5taxstdlife))</f>
        <v>0</v>
      </c>
      <c r="Q539" s="164">
        <f>IF(A5taxstdlife="n/a","n/a",IF(Q$3&gt;(A5taxstdlife+$E539),((Input!$L$147+Input!$L$113)*$L$7)-SUM($L539:P539),((Input!$L$147+Input!$L$113)*$L$7)/A5taxstdlife))</f>
        <v>0</v>
      </c>
      <c r="R539" s="164">
        <f>IF(A5taxstdlife="n/a","n/a",IF(R$3&gt;(A5taxstdlife+$E539),((Input!$L$147+Input!$L$113)*$L$7)-SUM($L539:Q539),((Input!$L$147+Input!$L$113)*$L$7)/A5taxstdlife))</f>
        <v>0</v>
      </c>
      <c r="S539" s="164">
        <f>IF(A5taxstdlife="n/a","n/a",IF(S$3&gt;(A5taxstdlife+$E539),((Input!$L$147+Input!$L$113)*$L$7)-SUM($L539:R539),((Input!$L$147+Input!$L$113)*$L$7)/A5taxstdlife))</f>
        <v>0</v>
      </c>
      <c r="T539" s="164">
        <f>IF(A5taxstdlife="n/a","n/a",IF(T$3&gt;(A5taxstdlife+$E539),((Input!$L$147+Input!$L$113)*$L$7)-SUM($L539:S539),((Input!$L$147+Input!$L$113)*$L$7)/A5taxstdlife))</f>
        <v>0</v>
      </c>
      <c r="U539" s="164">
        <f>IF(A5taxstdlife="n/a","n/a",IF(U$3&gt;(A5taxstdlife+$E539),((Input!$L$147+Input!$L$113)*$L$7)-SUM($L539:T539),((Input!$L$147+Input!$L$113)*$L$7)/A5taxstdlife))</f>
        <v>0</v>
      </c>
      <c r="V539" s="164">
        <f>IF(A5taxstdlife="n/a","n/a",IF(V$3&gt;(A5taxstdlife+$E539),((Input!$L$147+Input!$L$113)*$L$7)-SUM($L539:U539),((Input!$L$147+Input!$L$113)*$L$7)/A5taxstdlife))</f>
        <v>0</v>
      </c>
      <c r="W539" s="164">
        <f>IF(A5taxstdlife="n/a","n/a",IF(W$3&gt;(A5taxstdlife+$E539),((Input!$L$147+Input!$L$113)*$L$7)-SUM($L539:V539),((Input!$L$147+Input!$L$113)*$L$7)/A5taxstdlife))</f>
        <v>0</v>
      </c>
      <c r="X539" s="164">
        <f>IF(A5taxstdlife="n/a","n/a",IF(X$3&gt;(A5taxstdlife+$E539),((Input!$L$147+Input!$L$113)*$L$7)-SUM($L539:W539),((Input!$L$147+Input!$L$113)*$L$7)/A5taxstdlife))</f>
        <v>0</v>
      </c>
      <c r="Y539" s="164">
        <f>IF(A5taxstdlife="n/a","n/a",IF(Y$3&gt;(A5taxstdlife+$E539),((Input!$L$147+Input!$L$113)*$L$7)-SUM($L539:X539),((Input!$L$147+Input!$L$113)*$L$7)/A5taxstdlife))</f>
        <v>0</v>
      </c>
      <c r="Z539" s="164">
        <f>IF(A5taxstdlife="n/a","n/a",IF(Z$3&gt;(A5taxstdlife+$E539),((Input!$L$147+Input!$L$113)*$L$7)-SUM($L539:Y539),((Input!$L$147+Input!$L$113)*$L$7)/A5taxstdlife))</f>
        <v>0</v>
      </c>
      <c r="AA539" s="164">
        <f>IF(A5taxstdlife="n/a","n/a",IF(AA$3&gt;(A5taxstdlife+$E539),((Input!$L$147+Input!$L$113)*$L$7)-SUM($L539:Z539),((Input!$L$147+Input!$L$113)*$L$7)/A5taxstdlife))</f>
        <v>0</v>
      </c>
      <c r="AB539" s="164">
        <f>IF(A5taxstdlife="n/a","n/a",IF(AB$3&gt;(A5taxstdlife+$E539),((Input!$L$147+Input!$L$113)*$L$7)-SUM($L539:AA539),((Input!$L$147+Input!$L$113)*$L$7)/A5taxstdlife))</f>
        <v>0</v>
      </c>
      <c r="AC539" s="164">
        <f>IF(A5taxstdlife="n/a","n/a",IF(AC$3&gt;(A5taxstdlife+$E539),((Input!$L$147+Input!$L$113)*$L$7)-SUM($L539:AB539),((Input!$L$147+Input!$L$113)*$L$7)/A5taxstdlife))</f>
        <v>0</v>
      </c>
      <c r="AD539" s="164">
        <f>IF(A5taxstdlife="n/a","n/a",IF(AD$3&gt;(A5taxstdlife+$E539),((Input!$L$147+Input!$L$113)*$L$7)-SUM($L539:AC539),((Input!$L$147+Input!$L$113)*$L$7)/A5taxstdlife))</f>
        <v>0</v>
      </c>
      <c r="AE539" s="164">
        <f>IF(A5taxstdlife="n/a","n/a",IF(AE$3&gt;(A5taxstdlife+$E539),((Input!$L$147+Input!$L$113)*$L$7)-SUM($L539:AD539),((Input!$L$147+Input!$L$113)*$L$7)/A5taxstdlife))</f>
        <v>0</v>
      </c>
      <c r="AF539" s="164">
        <f>IF(A5taxstdlife="n/a","n/a",IF(AF$3&gt;(A5taxstdlife+$E539),((Input!$L$147+Input!$L$113)*$L$7)-SUM($L539:AE539),((Input!$L$147+Input!$L$113)*$L$7)/A5taxstdlife))</f>
        <v>0</v>
      </c>
      <c r="AG539" s="164">
        <f>IF(A5taxstdlife="n/a","n/a",IF(AG$3&gt;(A5taxstdlife+$E539),((Input!$L$147+Input!$L$113)*$L$7)-SUM($L539:AF539),((Input!$L$147+Input!$L$113)*$L$7)/A5taxstdlife))</f>
        <v>0</v>
      </c>
      <c r="AH539" s="164">
        <f>IF(A5taxstdlife="n/a","n/a",IF(AH$3&gt;(A5taxstdlife+$E539),((Input!$L$147+Input!$L$113)*$L$7)-SUM($L539:AG539),((Input!$L$147+Input!$L$113)*$L$7)/A5taxstdlife))</f>
        <v>0</v>
      </c>
      <c r="AI539" s="164">
        <f>IF(A5taxstdlife="n/a","n/a",IF(AI$3&gt;(A5taxstdlife+$E539),((Input!$L$147+Input!$L$113)*$L$7)-SUM($L539:AH539),((Input!$L$147+Input!$L$113)*$L$7)/A5taxstdlife))</f>
        <v>0</v>
      </c>
      <c r="AJ539" s="164">
        <f>IF(A5taxstdlife="n/a","n/a",IF(AJ$3&gt;(A5taxstdlife+$E539),((Input!$L$147+Input!$L$113)*$L$7)-SUM($L539:AI539),((Input!$L$147+Input!$L$113)*$L$7)/A5taxstdlife))</f>
        <v>0</v>
      </c>
      <c r="AK539" s="164">
        <f>IF(A5taxstdlife="n/a","n/a",IF(AK$3&gt;(A5taxstdlife+$E539),((Input!$L$147+Input!$L$113)*$L$7)-SUM($L539:AJ539),((Input!$L$147+Input!$L$113)*$L$7)/A5taxstdlife))</f>
        <v>0</v>
      </c>
      <c r="AL539" s="164">
        <f>IF(A5taxstdlife="n/a","n/a",IF(AL$3&gt;(A5taxstdlife+$E539),((Input!$L$147+Input!$L$113)*$L$7)-SUM($L539:AK539),((Input!$L$147+Input!$L$113)*$L$7)/A5taxstdlife))</f>
        <v>0</v>
      </c>
      <c r="AM539" s="164">
        <f>IF(A5taxstdlife="n/a","n/a",IF(AM$3&gt;(A5taxstdlife+$E539),((Input!$L$147+Input!$L$113)*$L$7)-SUM($L539:AL539),((Input!$L$147+Input!$L$113)*$L$7)/A5taxstdlife))</f>
        <v>0</v>
      </c>
      <c r="AN539" s="164">
        <f>IF(A5taxstdlife="n/a","n/a",IF(AN$3&gt;(A5taxstdlife+$E539),((Input!$L$147+Input!$L$113)*$L$7)-SUM($L539:AM539),((Input!$L$147+Input!$L$113)*$L$7)/A5taxstdlife))</f>
        <v>0</v>
      </c>
      <c r="AO539" s="164">
        <f>IF(A5taxstdlife="n/a","n/a",IF(AO$3&gt;(A5taxstdlife+$E539),((Input!$L$147+Input!$L$113)*$L$7)-SUM($L539:AN539),((Input!$L$147+Input!$L$113)*$L$7)/A5taxstdlife))</f>
        <v>0</v>
      </c>
      <c r="AP539" s="164">
        <f>IF(A5taxstdlife="n/a","n/a",IF(AP$3&gt;(A5taxstdlife+$E539),((Input!$L$147+Input!$L$113)*$L$7)-SUM($L539:AO539),((Input!$L$147+Input!$L$113)*$L$7)/A5taxstdlife))</f>
        <v>0</v>
      </c>
      <c r="AQ539" s="164">
        <f>IF(A5taxstdlife="n/a","n/a",IF(AQ$3&gt;(A5taxstdlife+$E539),((Input!$L$147+Input!$L$113)*$L$7)-SUM($L539:AP539),((Input!$L$147+Input!$L$113)*$L$7)/A5taxstdlife))</f>
        <v>0</v>
      </c>
      <c r="AR539" s="164">
        <f>IF(A5taxstdlife="n/a","n/a",IF(AR$3&gt;(A5taxstdlife+$E539),((Input!$L$147+Input!$L$113)*$L$7)-SUM($L539:AQ539),((Input!$L$147+Input!$L$113)*$L$7)/A5taxstdlife))</f>
        <v>0</v>
      </c>
      <c r="AS539" s="164">
        <f>IF(A5taxstdlife="n/a","n/a",IF(AS$3&gt;(A5taxstdlife+$E539),((Input!$L$147+Input!$L$113)*$L$7)-SUM($L539:AR539),((Input!$L$147+Input!$L$113)*$L$7)/A5taxstdlife))</f>
        <v>0</v>
      </c>
      <c r="AT539" s="164">
        <f>IF(A5taxstdlife="n/a","n/a",IF(AT$3&gt;(A5taxstdlife+$E539),((Input!$L$147+Input!$L$113)*$L$7)-SUM($L539:AS539),((Input!$L$147+Input!$L$113)*$L$7)/A5taxstdlife))</f>
        <v>0</v>
      </c>
      <c r="AU539" s="164">
        <f>IF(A5taxstdlife="n/a","n/a",IF(AU$3&gt;(A5taxstdlife+$E539),((Input!$L$147+Input!$L$113)*$L$7)-SUM($L539:AT539),((Input!$L$147+Input!$L$113)*$L$7)/A5taxstdlife))</f>
        <v>0</v>
      </c>
      <c r="AV539" s="164">
        <f>IF(A5taxstdlife="n/a","n/a",IF(AV$3&gt;(A5taxstdlife+$E539),((Input!$L$147+Input!$L$113)*$L$7)-SUM($L539:AU539),((Input!$L$147+Input!$L$113)*$L$7)/A5taxstdlife))</f>
        <v>0</v>
      </c>
      <c r="AW539" s="164">
        <f>IF(A5taxstdlife="n/a","n/a",IF(AW$3&gt;(A5taxstdlife+$E539),((Input!$L$147+Input!$L$113)*$L$7)-SUM($L539:AV539),((Input!$L$147+Input!$L$113)*$L$7)/A5taxstdlife))</f>
        <v>0</v>
      </c>
      <c r="AX539" s="164">
        <f>IF(A5taxstdlife="n/a","n/a",IF(AX$3&gt;(A5taxstdlife+$E539),((Input!$L$147+Input!$L$113)*$L$7)-SUM($L539:AW539),((Input!$L$147+Input!$L$113)*$L$7)/A5taxstdlife))</f>
        <v>0</v>
      </c>
      <c r="AY539" s="164">
        <f>IF(A5taxstdlife="n/a","n/a",IF(AY$3&gt;(A5taxstdlife+$E539),((Input!$L$147+Input!$L$113)*$L$7)-SUM($L539:AX539),((Input!$L$147+Input!$L$113)*$L$7)/A5taxstdlife))</f>
        <v>0</v>
      </c>
      <c r="AZ539" s="164">
        <f>IF(A5taxstdlife="n/a","n/a",IF(AZ$3&gt;(A5taxstdlife+$E539),((Input!$L$147+Input!$L$113)*$L$7)-SUM($L539:AY539),((Input!$L$147+Input!$L$113)*$L$7)/A5taxstdlife))</f>
        <v>0</v>
      </c>
      <c r="BA539" s="164">
        <f>IF(A5taxstdlife="n/a","n/a",IF(BA$3&gt;(A5taxstdlife+$E539),((Input!$L$147+Input!$L$113)*$L$7)-SUM($L539:AZ539),((Input!$L$147+Input!$L$113)*$L$7)/A5taxstdlife))</f>
        <v>0</v>
      </c>
      <c r="BB539" s="164">
        <f>IF(A5taxstdlife="n/a","n/a",IF(BB$3&gt;(A5taxstdlife+$E539),((Input!$L$147+Input!$L$113)*$L$7)-SUM($L539:BA539),((Input!$L$147+Input!$L$113)*$L$7)/A5taxstdlife))</f>
        <v>0</v>
      </c>
      <c r="BC539" s="164">
        <f>IF(A5taxstdlife="n/a","n/a",IF(BC$3&gt;(A5taxstdlife+$E539),((Input!$L$147+Input!$L$113)*$L$7)-SUM($L539:BB539),((Input!$L$147+Input!$L$113)*$L$7)/A5taxstdlife))</f>
        <v>0</v>
      </c>
      <c r="BD539" s="164">
        <f>IF(A5taxstdlife="n/a","n/a",IF(BD$3&gt;(A5taxstdlife+$E539),((Input!$L$147+Input!$L$113)*$L$7)-SUM($L539:BC539),((Input!$L$147+Input!$L$113)*$L$7)/A5taxstdlife))</f>
        <v>0</v>
      </c>
      <c r="BE539" s="164">
        <f>IF(A5taxstdlife="n/a","n/a",IF(BE$3&gt;(A5taxstdlife+$E539),((Input!$L$147+Input!$L$113)*$L$7)-SUM($L539:BD539),((Input!$L$147+Input!$L$113)*$L$7)/A5taxstdlife))</f>
        <v>0</v>
      </c>
      <c r="BF539" s="164">
        <f>IF(A5taxstdlife="n/a","n/a",IF(BF$3&gt;(A5taxstdlife+$E539),((Input!$L$147+Input!$L$113)*$L$7)-SUM($L539:BE539),((Input!$L$147+Input!$L$113)*$L$7)/A5taxstdlife))</f>
        <v>0</v>
      </c>
      <c r="BG539" s="164">
        <f>IF(A5taxstdlife="n/a","n/a",IF(BG$3&gt;(A5taxstdlife+$E539),((Input!$L$147+Input!$L$113)*$L$7)-SUM($L539:BF539),((Input!$L$147+Input!$L$113)*$L$7)/A5taxstdlife))</f>
        <v>0</v>
      </c>
      <c r="BH539" s="164">
        <f>IF(A5taxstdlife="n/a","n/a",IF(BH$3&gt;(A5taxstdlife+$E539),((Input!$L$147+Input!$L$113)*$L$7)-SUM($L539:BG539),((Input!$L$147+Input!$L$113)*$L$7)/A5taxstdlife))</f>
        <v>0</v>
      </c>
      <c r="BI539" s="164">
        <f>IF(A5taxstdlife="n/a","n/a",IF(BI$3&gt;(A5taxstdlife+$E539),((Input!$L$147+Input!$L$113)*$L$7)-SUM($L539:BH539),((Input!$L$147+Input!$L$113)*$L$7)/A5taxstdlife))</f>
        <v>0</v>
      </c>
      <c r="BJ539" s="18"/>
      <c r="BK539" s="18"/>
    </row>
    <row r="540" spans="1:63" s="6" customFormat="1" hidden="1" outlineLevel="2">
      <c r="A540" s="18"/>
      <c r="B540" s="18"/>
      <c r="C540" s="36"/>
      <c r="D540" s="479"/>
      <c r="E540" s="283">
        <v>7</v>
      </c>
      <c r="F540" s="38"/>
      <c r="G540" s="306"/>
      <c r="H540" s="308"/>
      <c r="I540" s="308"/>
      <c r="J540" s="308"/>
      <c r="K540" s="308"/>
      <c r="L540" s="308"/>
      <c r="M540" s="307"/>
      <c r="N540" s="164">
        <f>IF(A5taxstdlife="n/a","n/a",IF(N$3&gt;(A5taxstdlife+$E540),((Input!$M$147+Input!$M$113)*$M$7)-SUM($M540:M540),((Input!$M$147+Input!$M$113)*$M$7)/A5taxstdlife))</f>
        <v>0</v>
      </c>
      <c r="O540" s="164">
        <f>IF(A5taxstdlife="n/a","n/a",IF(O$3&gt;(A5taxstdlife+$E540),((Input!$M$147+Input!$M$113)*$M$7)-SUM($M540:N540),((Input!$M$147+Input!$M$113)*$M$7)/A5taxstdlife))</f>
        <v>0</v>
      </c>
      <c r="P540" s="164">
        <f>IF(A5taxstdlife="n/a","n/a",IF(P$3&gt;(A5taxstdlife+$E540),((Input!$M$147+Input!$M$113)*$M$7)-SUM($M540:O540),((Input!$M$147+Input!$M$113)*$M$7)/A5taxstdlife))</f>
        <v>0</v>
      </c>
      <c r="Q540" s="164">
        <f>IF(A5taxstdlife="n/a","n/a",IF(Q$3&gt;(A5taxstdlife+$E540),((Input!$M$147+Input!$M$113)*$M$7)-SUM($M540:P540),((Input!$M$147+Input!$M$113)*$M$7)/A5taxstdlife))</f>
        <v>0</v>
      </c>
      <c r="R540" s="164">
        <f>IF(A5taxstdlife="n/a","n/a",IF(R$3&gt;(A5taxstdlife+$E540),((Input!$M$147+Input!$M$113)*$M$7)-SUM($M540:Q540),((Input!$M$147+Input!$M$113)*$M$7)/A5taxstdlife))</f>
        <v>0</v>
      </c>
      <c r="S540" s="164">
        <f>IF(A5taxstdlife="n/a","n/a",IF(S$3&gt;(A5taxstdlife+$E540),((Input!$M$147+Input!$M$113)*$M$7)-SUM($M540:R540),((Input!$M$147+Input!$M$113)*$M$7)/A5taxstdlife))</f>
        <v>0</v>
      </c>
      <c r="T540" s="164">
        <f>IF(A5taxstdlife="n/a","n/a",IF(T$3&gt;(A5taxstdlife+$E540),((Input!$M$147+Input!$M$113)*$M$7)-SUM($M540:S540),((Input!$M$147+Input!$M$113)*$M$7)/A5taxstdlife))</f>
        <v>0</v>
      </c>
      <c r="U540" s="164">
        <f>IF(A5taxstdlife="n/a","n/a",IF(U$3&gt;(A5taxstdlife+$E540),((Input!$M$147+Input!$M$113)*$M$7)-SUM($M540:T540),((Input!$M$147+Input!$M$113)*$M$7)/A5taxstdlife))</f>
        <v>0</v>
      </c>
      <c r="V540" s="164">
        <f>IF(A5taxstdlife="n/a","n/a",IF(V$3&gt;(A5taxstdlife+$E540),((Input!$M$147+Input!$M$113)*$M$7)-SUM($M540:U540),((Input!$M$147+Input!$M$113)*$M$7)/A5taxstdlife))</f>
        <v>0</v>
      </c>
      <c r="W540" s="164">
        <f>IF(A5taxstdlife="n/a","n/a",IF(W$3&gt;(A5taxstdlife+$E540),((Input!$M$147+Input!$M$113)*$M$7)-SUM($M540:V540),((Input!$M$147+Input!$M$113)*$M$7)/A5taxstdlife))</f>
        <v>0</v>
      </c>
      <c r="X540" s="164">
        <f>IF(A5taxstdlife="n/a","n/a",IF(X$3&gt;(A5taxstdlife+$E540),((Input!$M$147+Input!$M$113)*$M$7)-SUM($M540:W540),((Input!$M$147+Input!$M$113)*$M$7)/A5taxstdlife))</f>
        <v>0</v>
      </c>
      <c r="Y540" s="164">
        <f>IF(A5taxstdlife="n/a","n/a",IF(Y$3&gt;(A5taxstdlife+$E540),((Input!$M$147+Input!$M$113)*$M$7)-SUM($M540:X540),((Input!$M$147+Input!$M$113)*$M$7)/A5taxstdlife))</f>
        <v>0</v>
      </c>
      <c r="Z540" s="164">
        <f>IF(A5taxstdlife="n/a","n/a",IF(Z$3&gt;(A5taxstdlife+$E540),((Input!$M$147+Input!$M$113)*$M$7)-SUM($M540:Y540),((Input!$M$147+Input!$M$113)*$M$7)/A5taxstdlife))</f>
        <v>0</v>
      </c>
      <c r="AA540" s="164">
        <f>IF(A5taxstdlife="n/a","n/a",IF(AA$3&gt;(A5taxstdlife+$E540),((Input!$M$147+Input!$M$113)*$M$7)-SUM($M540:Z540),((Input!$M$147+Input!$M$113)*$M$7)/A5taxstdlife))</f>
        <v>0</v>
      </c>
      <c r="AB540" s="164">
        <f>IF(A5taxstdlife="n/a","n/a",IF(AB$3&gt;(A5taxstdlife+$E540),((Input!$M$147+Input!$M$113)*$M$7)-SUM($M540:AA540),((Input!$M$147+Input!$M$113)*$M$7)/A5taxstdlife))</f>
        <v>0</v>
      </c>
      <c r="AC540" s="164">
        <f>IF(A5taxstdlife="n/a","n/a",IF(AC$3&gt;(A5taxstdlife+$E540),((Input!$M$147+Input!$M$113)*$M$7)-SUM($M540:AB540),((Input!$M$147+Input!$M$113)*$M$7)/A5taxstdlife))</f>
        <v>0</v>
      </c>
      <c r="AD540" s="164">
        <f>IF(A5taxstdlife="n/a","n/a",IF(AD$3&gt;(A5taxstdlife+$E540),((Input!$M$147+Input!$M$113)*$M$7)-SUM($M540:AC540),((Input!$M$147+Input!$M$113)*$M$7)/A5taxstdlife))</f>
        <v>0</v>
      </c>
      <c r="AE540" s="164">
        <f>IF(A5taxstdlife="n/a","n/a",IF(AE$3&gt;(A5taxstdlife+$E540),((Input!$M$147+Input!$M$113)*$M$7)-SUM($M540:AD540),((Input!$M$147+Input!$M$113)*$M$7)/A5taxstdlife))</f>
        <v>0</v>
      </c>
      <c r="AF540" s="164">
        <f>IF(A5taxstdlife="n/a","n/a",IF(AF$3&gt;(A5taxstdlife+$E540),((Input!$M$147+Input!$M$113)*$M$7)-SUM($M540:AE540),((Input!$M$147+Input!$M$113)*$M$7)/A5taxstdlife))</f>
        <v>0</v>
      </c>
      <c r="AG540" s="164">
        <f>IF(A5taxstdlife="n/a","n/a",IF(AG$3&gt;(A5taxstdlife+$E540),((Input!$M$147+Input!$M$113)*$M$7)-SUM($M540:AF540),((Input!$M$147+Input!$M$113)*$M$7)/A5taxstdlife))</f>
        <v>0</v>
      </c>
      <c r="AH540" s="164">
        <f>IF(A5taxstdlife="n/a","n/a",IF(AH$3&gt;(A5taxstdlife+$E540),((Input!$M$147+Input!$M$113)*$M$7)-SUM($M540:AG540),((Input!$M$147+Input!$M$113)*$M$7)/A5taxstdlife))</f>
        <v>0</v>
      </c>
      <c r="AI540" s="164">
        <f>IF(A5taxstdlife="n/a","n/a",IF(AI$3&gt;(A5taxstdlife+$E540),((Input!$M$147+Input!$M$113)*$M$7)-SUM($M540:AH540),((Input!$M$147+Input!$M$113)*$M$7)/A5taxstdlife))</f>
        <v>0</v>
      </c>
      <c r="AJ540" s="164">
        <f>IF(A5taxstdlife="n/a","n/a",IF(AJ$3&gt;(A5taxstdlife+$E540),((Input!$M$147+Input!$M$113)*$M$7)-SUM($M540:AI540),((Input!$M$147+Input!$M$113)*$M$7)/A5taxstdlife))</f>
        <v>0</v>
      </c>
      <c r="AK540" s="164">
        <f>IF(A5taxstdlife="n/a","n/a",IF(AK$3&gt;(A5taxstdlife+$E540),((Input!$M$147+Input!$M$113)*$M$7)-SUM($M540:AJ540),((Input!$M$147+Input!$M$113)*$M$7)/A5taxstdlife))</f>
        <v>0</v>
      </c>
      <c r="AL540" s="164">
        <f>IF(A5taxstdlife="n/a","n/a",IF(AL$3&gt;(A5taxstdlife+$E540),((Input!$M$147+Input!$M$113)*$M$7)-SUM($M540:AK540),((Input!$M$147+Input!$M$113)*$M$7)/A5taxstdlife))</f>
        <v>0</v>
      </c>
      <c r="AM540" s="164">
        <f>IF(A5taxstdlife="n/a","n/a",IF(AM$3&gt;(A5taxstdlife+$E540),((Input!$M$147+Input!$M$113)*$M$7)-SUM($M540:AL540),((Input!$M$147+Input!$M$113)*$M$7)/A5taxstdlife))</f>
        <v>0</v>
      </c>
      <c r="AN540" s="164">
        <f>IF(A5taxstdlife="n/a","n/a",IF(AN$3&gt;(A5taxstdlife+$E540),((Input!$M$147+Input!$M$113)*$M$7)-SUM($M540:AM540),((Input!$M$147+Input!$M$113)*$M$7)/A5taxstdlife))</f>
        <v>0</v>
      </c>
      <c r="AO540" s="164">
        <f>IF(A5taxstdlife="n/a","n/a",IF(AO$3&gt;(A5taxstdlife+$E540),((Input!$M$147+Input!$M$113)*$M$7)-SUM($M540:AN540),((Input!$M$147+Input!$M$113)*$M$7)/A5taxstdlife))</f>
        <v>0</v>
      </c>
      <c r="AP540" s="164">
        <f>IF(A5taxstdlife="n/a","n/a",IF(AP$3&gt;(A5taxstdlife+$E540),((Input!$M$147+Input!$M$113)*$M$7)-SUM($M540:AO540),((Input!$M$147+Input!$M$113)*$M$7)/A5taxstdlife))</f>
        <v>0</v>
      </c>
      <c r="AQ540" s="164">
        <f>IF(A5taxstdlife="n/a","n/a",IF(AQ$3&gt;(A5taxstdlife+$E540),((Input!$M$147+Input!$M$113)*$M$7)-SUM($M540:AP540),((Input!$M$147+Input!$M$113)*$M$7)/A5taxstdlife))</f>
        <v>0</v>
      </c>
      <c r="AR540" s="164">
        <f>IF(A5taxstdlife="n/a","n/a",IF(AR$3&gt;(A5taxstdlife+$E540),((Input!$M$147+Input!$M$113)*$M$7)-SUM($M540:AQ540),((Input!$M$147+Input!$M$113)*$M$7)/A5taxstdlife))</f>
        <v>0</v>
      </c>
      <c r="AS540" s="164">
        <f>IF(A5taxstdlife="n/a","n/a",IF(AS$3&gt;(A5taxstdlife+$E540),((Input!$M$147+Input!$M$113)*$M$7)-SUM($M540:AR540),((Input!$M$147+Input!$M$113)*$M$7)/A5taxstdlife))</f>
        <v>0</v>
      </c>
      <c r="AT540" s="164">
        <f>IF(A5taxstdlife="n/a","n/a",IF(AT$3&gt;(A5taxstdlife+$E540),((Input!$M$147+Input!$M$113)*$M$7)-SUM($M540:AS540),((Input!$M$147+Input!$M$113)*$M$7)/A5taxstdlife))</f>
        <v>0</v>
      </c>
      <c r="AU540" s="164">
        <f>IF(A5taxstdlife="n/a","n/a",IF(AU$3&gt;(A5taxstdlife+$E540),((Input!$M$147+Input!$M$113)*$M$7)-SUM($M540:AT540),((Input!$M$147+Input!$M$113)*$M$7)/A5taxstdlife))</f>
        <v>0</v>
      </c>
      <c r="AV540" s="164">
        <f>IF(A5taxstdlife="n/a","n/a",IF(AV$3&gt;(A5taxstdlife+$E540),((Input!$M$147+Input!$M$113)*$M$7)-SUM($M540:AU540),((Input!$M$147+Input!$M$113)*$M$7)/A5taxstdlife))</f>
        <v>0</v>
      </c>
      <c r="AW540" s="164">
        <f>IF(A5taxstdlife="n/a","n/a",IF(AW$3&gt;(A5taxstdlife+$E540),((Input!$M$147+Input!$M$113)*$M$7)-SUM($M540:AV540),((Input!$M$147+Input!$M$113)*$M$7)/A5taxstdlife))</f>
        <v>0</v>
      </c>
      <c r="AX540" s="164">
        <f>IF(A5taxstdlife="n/a","n/a",IF(AX$3&gt;(A5taxstdlife+$E540),((Input!$M$147+Input!$M$113)*$M$7)-SUM($M540:AW540),((Input!$M$147+Input!$M$113)*$M$7)/A5taxstdlife))</f>
        <v>0</v>
      </c>
      <c r="AY540" s="164">
        <f>IF(A5taxstdlife="n/a","n/a",IF(AY$3&gt;(A5taxstdlife+$E540),((Input!$M$147+Input!$M$113)*$M$7)-SUM($M540:AX540),((Input!$M$147+Input!$M$113)*$M$7)/A5taxstdlife))</f>
        <v>0</v>
      </c>
      <c r="AZ540" s="164">
        <f>IF(A5taxstdlife="n/a","n/a",IF(AZ$3&gt;(A5taxstdlife+$E540),((Input!$M$147+Input!$M$113)*$M$7)-SUM($M540:AY540),((Input!$M$147+Input!$M$113)*$M$7)/A5taxstdlife))</f>
        <v>0</v>
      </c>
      <c r="BA540" s="164">
        <f>IF(A5taxstdlife="n/a","n/a",IF(BA$3&gt;(A5taxstdlife+$E540),((Input!$M$147+Input!$M$113)*$M$7)-SUM($M540:AZ540),((Input!$M$147+Input!$M$113)*$M$7)/A5taxstdlife))</f>
        <v>0</v>
      </c>
      <c r="BB540" s="164">
        <f>IF(A5taxstdlife="n/a","n/a",IF(BB$3&gt;(A5taxstdlife+$E540),((Input!$M$147+Input!$M$113)*$M$7)-SUM($M540:BA540),((Input!$M$147+Input!$M$113)*$M$7)/A5taxstdlife))</f>
        <v>0</v>
      </c>
      <c r="BC540" s="164">
        <f>IF(A5taxstdlife="n/a","n/a",IF(BC$3&gt;(A5taxstdlife+$E540),((Input!$M$147+Input!$M$113)*$M$7)-SUM($M540:BB540),((Input!$M$147+Input!$M$113)*$M$7)/A5taxstdlife))</f>
        <v>0</v>
      </c>
      <c r="BD540" s="164">
        <f>IF(A5taxstdlife="n/a","n/a",IF(BD$3&gt;(A5taxstdlife+$E540),((Input!$M$147+Input!$M$113)*$M$7)-SUM($M540:BC540),((Input!$M$147+Input!$M$113)*$M$7)/A5taxstdlife))</f>
        <v>0</v>
      </c>
      <c r="BE540" s="164">
        <f>IF(A5taxstdlife="n/a","n/a",IF(BE$3&gt;(A5taxstdlife+$E540),((Input!$M$147+Input!$M$113)*$M$7)-SUM($M540:BD540),((Input!$M$147+Input!$M$113)*$M$7)/A5taxstdlife))</f>
        <v>0</v>
      </c>
      <c r="BF540" s="164">
        <f>IF(A5taxstdlife="n/a","n/a",IF(BF$3&gt;(A5taxstdlife+$E540),((Input!$M$147+Input!$M$113)*$M$7)-SUM($M540:BE540),((Input!$M$147+Input!$M$113)*$M$7)/A5taxstdlife))</f>
        <v>0</v>
      </c>
      <c r="BG540" s="164">
        <f>IF(A5taxstdlife="n/a","n/a",IF(BG$3&gt;(A5taxstdlife+$E540),((Input!$M$147+Input!$M$113)*$M$7)-SUM($M540:BF540),((Input!$M$147+Input!$M$113)*$M$7)/A5taxstdlife))</f>
        <v>0</v>
      </c>
      <c r="BH540" s="164">
        <f>IF(A5taxstdlife="n/a","n/a",IF(BH$3&gt;(A5taxstdlife+$E540),((Input!$M$147+Input!$M$113)*$M$7)-SUM($M540:BG540),((Input!$M$147+Input!$M$113)*$M$7)/A5taxstdlife))</f>
        <v>0</v>
      </c>
      <c r="BI540" s="164">
        <f>IF(A5taxstdlife="n/a","n/a",IF(BI$3&gt;(A5taxstdlife+$E540),((Input!$M$147+Input!$M$113)*$M$7)-SUM($M540:BH540),((Input!$M$147+Input!$M$113)*$M$7)/A5taxstdlife))</f>
        <v>0</v>
      </c>
      <c r="BJ540" s="18"/>
      <c r="BK540" s="18"/>
    </row>
    <row r="541" spans="1:63" s="6" customFormat="1" hidden="1" outlineLevel="2">
      <c r="A541" s="18"/>
      <c r="B541" s="18"/>
      <c r="C541" s="36"/>
      <c r="D541" s="479"/>
      <c r="E541" s="283">
        <v>8</v>
      </c>
      <c r="F541" s="38"/>
      <c r="G541" s="306"/>
      <c r="H541" s="308"/>
      <c r="I541" s="308"/>
      <c r="J541" s="308"/>
      <c r="K541" s="308"/>
      <c r="L541" s="308"/>
      <c r="M541" s="308"/>
      <c r="N541" s="307"/>
      <c r="O541" s="164">
        <f>IF(A5taxstdlife="n/a","n/a",IF(O$3&gt;(A5taxstdlife+$E541),((Input!$N$147+Input!$N$113)*$N$7)-SUM($N541:N541),((Input!$N$147+Input!$N$113)*$N$7)/A5taxstdlife))</f>
        <v>0</v>
      </c>
      <c r="P541" s="164">
        <f>IF(A5taxstdlife="n/a","n/a",IF(P$3&gt;(A5taxstdlife+$E541),((Input!$N$147+Input!$N$113)*$N$7)-SUM($N541:O541),((Input!$N$147+Input!$N$113)*$N$7)/A5taxstdlife))</f>
        <v>0</v>
      </c>
      <c r="Q541" s="164">
        <f>IF(A5taxstdlife="n/a","n/a",IF(Q$3&gt;(A5taxstdlife+$E541),((Input!$N$147+Input!$N$113)*$N$7)-SUM($N541:P541),((Input!$N$147+Input!$N$113)*$N$7)/A5taxstdlife))</f>
        <v>0</v>
      </c>
      <c r="R541" s="164">
        <f>IF(A5taxstdlife="n/a","n/a",IF(R$3&gt;(A5taxstdlife+$E541),((Input!$N$147+Input!$N$113)*$N$7)-SUM($N541:Q541),((Input!$N$147+Input!$N$113)*$N$7)/A5taxstdlife))</f>
        <v>0</v>
      </c>
      <c r="S541" s="164">
        <f>IF(A5taxstdlife="n/a","n/a",IF(S$3&gt;(A5taxstdlife+$E541),((Input!$N$147+Input!$N$113)*$N$7)-SUM($N541:R541),((Input!$N$147+Input!$N$113)*$N$7)/A5taxstdlife))</f>
        <v>0</v>
      </c>
      <c r="T541" s="164">
        <f>IF(A5taxstdlife="n/a","n/a",IF(T$3&gt;(A5taxstdlife+$E541),((Input!$N$147+Input!$N$113)*$N$7)-SUM($N541:S541),((Input!$N$147+Input!$N$113)*$N$7)/A5taxstdlife))</f>
        <v>0</v>
      </c>
      <c r="U541" s="164">
        <f>IF(A5taxstdlife="n/a","n/a",IF(U$3&gt;(A5taxstdlife+$E541),((Input!$N$147+Input!$N$113)*$N$7)-SUM($N541:T541),((Input!$N$147+Input!$N$113)*$N$7)/A5taxstdlife))</f>
        <v>0</v>
      </c>
      <c r="V541" s="164">
        <f>IF(A5taxstdlife="n/a","n/a",IF(V$3&gt;(A5taxstdlife+$E541),((Input!$N$147+Input!$N$113)*$N$7)-SUM($N541:U541),((Input!$N$147+Input!$N$113)*$N$7)/A5taxstdlife))</f>
        <v>0</v>
      </c>
      <c r="W541" s="164">
        <f>IF(A5taxstdlife="n/a","n/a",IF(W$3&gt;(A5taxstdlife+$E541),((Input!$N$147+Input!$N$113)*$N$7)-SUM($N541:V541),((Input!$N$147+Input!$N$113)*$N$7)/A5taxstdlife))</f>
        <v>0</v>
      </c>
      <c r="X541" s="164">
        <f>IF(A5taxstdlife="n/a","n/a",IF(X$3&gt;(A5taxstdlife+$E541),((Input!$N$147+Input!$N$113)*$N$7)-SUM($N541:W541),((Input!$N$147+Input!$N$113)*$N$7)/A5taxstdlife))</f>
        <v>0</v>
      </c>
      <c r="Y541" s="164">
        <f>IF(A5taxstdlife="n/a","n/a",IF(Y$3&gt;(A5taxstdlife+$E541),((Input!$N$147+Input!$N$113)*$N$7)-SUM($N541:X541),((Input!$N$147+Input!$N$113)*$N$7)/A5taxstdlife))</f>
        <v>0</v>
      </c>
      <c r="Z541" s="164">
        <f>IF(A5taxstdlife="n/a","n/a",IF(Z$3&gt;(A5taxstdlife+$E541),((Input!$N$147+Input!$N$113)*$N$7)-SUM($N541:Y541),((Input!$N$147+Input!$N$113)*$N$7)/A5taxstdlife))</f>
        <v>0</v>
      </c>
      <c r="AA541" s="164">
        <f>IF(A5taxstdlife="n/a","n/a",IF(AA$3&gt;(A5taxstdlife+$E541),((Input!$N$147+Input!$N$113)*$N$7)-SUM($N541:Z541),((Input!$N$147+Input!$N$113)*$N$7)/A5taxstdlife))</f>
        <v>0</v>
      </c>
      <c r="AB541" s="164">
        <f>IF(A5taxstdlife="n/a","n/a",IF(AB$3&gt;(A5taxstdlife+$E541),((Input!$N$147+Input!$N$113)*$N$7)-SUM($N541:AA541),((Input!$N$147+Input!$N$113)*$N$7)/A5taxstdlife))</f>
        <v>0</v>
      </c>
      <c r="AC541" s="164">
        <f>IF(A5taxstdlife="n/a","n/a",IF(AC$3&gt;(A5taxstdlife+$E541),((Input!$N$147+Input!$N$113)*$N$7)-SUM($N541:AB541),((Input!$N$147+Input!$N$113)*$N$7)/A5taxstdlife))</f>
        <v>0</v>
      </c>
      <c r="AD541" s="164">
        <f>IF(A5taxstdlife="n/a","n/a",IF(AD$3&gt;(A5taxstdlife+$E541),((Input!$N$147+Input!$N$113)*$N$7)-SUM($N541:AC541),((Input!$N$147+Input!$N$113)*$N$7)/A5taxstdlife))</f>
        <v>0</v>
      </c>
      <c r="AE541" s="164">
        <f>IF(A5taxstdlife="n/a","n/a",IF(AE$3&gt;(A5taxstdlife+$E541),((Input!$N$147+Input!$N$113)*$N$7)-SUM($N541:AD541),((Input!$N$147+Input!$N$113)*$N$7)/A5taxstdlife))</f>
        <v>0</v>
      </c>
      <c r="AF541" s="164">
        <f>IF(A5taxstdlife="n/a","n/a",IF(AF$3&gt;(A5taxstdlife+$E541),((Input!$N$147+Input!$N$113)*$N$7)-SUM($N541:AE541),((Input!$N$147+Input!$N$113)*$N$7)/A5taxstdlife))</f>
        <v>0</v>
      </c>
      <c r="AG541" s="164">
        <f>IF(A5taxstdlife="n/a","n/a",IF(AG$3&gt;(A5taxstdlife+$E541),((Input!$N$147+Input!$N$113)*$N$7)-SUM($N541:AF541),((Input!$N$147+Input!$N$113)*$N$7)/A5taxstdlife))</f>
        <v>0</v>
      </c>
      <c r="AH541" s="164">
        <f>IF(A5taxstdlife="n/a","n/a",IF(AH$3&gt;(A5taxstdlife+$E541),((Input!$N$147+Input!$N$113)*$N$7)-SUM($N541:AG541),((Input!$N$147+Input!$N$113)*$N$7)/A5taxstdlife))</f>
        <v>0</v>
      </c>
      <c r="AI541" s="164">
        <f>IF(A5taxstdlife="n/a","n/a",IF(AI$3&gt;(A5taxstdlife+$E541),((Input!$N$147+Input!$N$113)*$N$7)-SUM($N541:AH541),((Input!$N$147+Input!$N$113)*$N$7)/A5taxstdlife))</f>
        <v>0</v>
      </c>
      <c r="AJ541" s="164">
        <f>IF(A5taxstdlife="n/a","n/a",IF(AJ$3&gt;(A5taxstdlife+$E541),((Input!$N$147+Input!$N$113)*$N$7)-SUM($N541:AI541),((Input!$N$147+Input!$N$113)*$N$7)/A5taxstdlife))</f>
        <v>0</v>
      </c>
      <c r="AK541" s="164">
        <f>IF(A5taxstdlife="n/a","n/a",IF(AK$3&gt;(A5taxstdlife+$E541),((Input!$N$147+Input!$N$113)*$N$7)-SUM($N541:AJ541),((Input!$N$147+Input!$N$113)*$N$7)/A5taxstdlife))</f>
        <v>0</v>
      </c>
      <c r="AL541" s="164">
        <f>IF(A5taxstdlife="n/a","n/a",IF(AL$3&gt;(A5taxstdlife+$E541),((Input!$N$147+Input!$N$113)*$N$7)-SUM($N541:AK541),((Input!$N$147+Input!$N$113)*$N$7)/A5taxstdlife))</f>
        <v>0</v>
      </c>
      <c r="AM541" s="164">
        <f>IF(A5taxstdlife="n/a","n/a",IF(AM$3&gt;(A5taxstdlife+$E541),((Input!$N$147+Input!$N$113)*$N$7)-SUM($N541:AL541),((Input!$N$147+Input!$N$113)*$N$7)/A5taxstdlife))</f>
        <v>0</v>
      </c>
      <c r="AN541" s="164">
        <f>IF(A5taxstdlife="n/a","n/a",IF(AN$3&gt;(A5taxstdlife+$E541),((Input!$N$147+Input!$N$113)*$N$7)-SUM($N541:AM541),((Input!$N$147+Input!$N$113)*$N$7)/A5taxstdlife))</f>
        <v>0</v>
      </c>
      <c r="AO541" s="164">
        <f>IF(A5taxstdlife="n/a","n/a",IF(AO$3&gt;(A5taxstdlife+$E541),((Input!$N$147+Input!$N$113)*$N$7)-SUM($N541:AN541),((Input!$N$147+Input!$N$113)*$N$7)/A5taxstdlife))</f>
        <v>0</v>
      </c>
      <c r="AP541" s="164">
        <f>IF(A5taxstdlife="n/a","n/a",IF(AP$3&gt;(A5taxstdlife+$E541),((Input!$N$147+Input!$N$113)*$N$7)-SUM($N541:AO541),((Input!$N$147+Input!$N$113)*$N$7)/A5taxstdlife))</f>
        <v>0</v>
      </c>
      <c r="AQ541" s="164">
        <f>IF(A5taxstdlife="n/a","n/a",IF(AQ$3&gt;(A5taxstdlife+$E541),((Input!$N$147+Input!$N$113)*$N$7)-SUM($N541:AP541),((Input!$N$147+Input!$N$113)*$N$7)/A5taxstdlife))</f>
        <v>0</v>
      </c>
      <c r="AR541" s="164">
        <f>IF(A5taxstdlife="n/a","n/a",IF(AR$3&gt;(A5taxstdlife+$E541),((Input!$N$147+Input!$N$113)*$N$7)-SUM($N541:AQ541),((Input!$N$147+Input!$N$113)*$N$7)/A5taxstdlife))</f>
        <v>0</v>
      </c>
      <c r="AS541" s="164">
        <f>IF(A5taxstdlife="n/a","n/a",IF(AS$3&gt;(A5taxstdlife+$E541),((Input!$N$147+Input!$N$113)*$N$7)-SUM($N541:AR541),((Input!$N$147+Input!$N$113)*$N$7)/A5taxstdlife))</f>
        <v>0</v>
      </c>
      <c r="AT541" s="164">
        <f>IF(A5taxstdlife="n/a","n/a",IF(AT$3&gt;(A5taxstdlife+$E541),((Input!$N$147+Input!$N$113)*$N$7)-SUM($N541:AS541),((Input!$N$147+Input!$N$113)*$N$7)/A5taxstdlife))</f>
        <v>0</v>
      </c>
      <c r="AU541" s="164">
        <f>IF(A5taxstdlife="n/a","n/a",IF(AU$3&gt;(A5taxstdlife+$E541),((Input!$N$147+Input!$N$113)*$N$7)-SUM($N541:AT541),((Input!$N$147+Input!$N$113)*$N$7)/A5taxstdlife))</f>
        <v>0</v>
      </c>
      <c r="AV541" s="164">
        <f>IF(A5taxstdlife="n/a","n/a",IF(AV$3&gt;(A5taxstdlife+$E541),((Input!$N$147+Input!$N$113)*$N$7)-SUM($N541:AU541),((Input!$N$147+Input!$N$113)*$N$7)/A5taxstdlife))</f>
        <v>0</v>
      </c>
      <c r="AW541" s="164">
        <f>IF(A5taxstdlife="n/a","n/a",IF(AW$3&gt;(A5taxstdlife+$E541),((Input!$N$147+Input!$N$113)*$N$7)-SUM($N541:AV541),((Input!$N$147+Input!$N$113)*$N$7)/A5taxstdlife))</f>
        <v>0</v>
      </c>
      <c r="AX541" s="164">
        <f>IF(A5taxstdlife="n/a","n/a",IF(AX$3&gt;(A5taxstdlife+$E541),((Input!$N$147+Input!$N$113)*$N$7)-SUM($N541:AW541),((Input!$N$147+Input!$N$113)*$N$7)/A5taxstdlife))</f>
        <v>0</v>
      </c>
      <c r="AY541" s="164">
        <f>IF(A5taxstdlife="n/a","n/a",IF(AY$3&gt;(A5taxstdlife+$E541),((Input!$N$147+Input!$N$113)*$N$7)-SUM($N541:AX541),((Input!$N$147+Input!$N$113)*$N$7)/A5taxstdlife))</f>
        <v>0</v>
      </c>
      <c r="AZ541" s="164">
        <f>IF(A5taxstdlife="n/a","n/a",IF(AZ$3&gt;(A5taxstdlife+$E541),((Input!$N$147+Input!$N$113)*$N$7)-SUM($N541:AY541),((Input!$N$147+Input!$N$113)*$N$7)/A5taxstdlife))</f>
        <v>0</v>
      </c>
      <c r="BA541" s="164">
        <f>IF(A5taxstdlife="n/a","n/a",IF(BA$3&gt;(A5taxstdlife+$E541),((Input!$N$147+Input!$N$113)*$N$7)-SUM($N541:AZ541),((Input!$N$147+Input!$N$113)*$N$7)/A5taxstdlife))</f>
        <v>0</v>
      </c>
      <c r="BB541" s="164">
        <f>IF(A5taxstdlife="n/a","n/a",IF(BB$3&gt;(A5taxstdlife+$E541),((Input!$N$147+Input!$N$113)*$N$7)-SUM($N541:BA541),((Input!$N$147+Input!$N$113)*$N$7)/A5taxstdlife))</f>
        <v>0</v>
      </c>
      <c r="BC541" s="164">
        <f>IF(A5taxstdlife="n/a","n/a",IF(BC$3&gt;(A5taxstdlife+$E541),((Input!$N$147+Input!$N$113)*$N$7)-SUM($N541:BB541),((Input!$N$147+Input!$N$113)*$N$7)/A5taxstdlife))</f>
        <v>0</v>
      </c>
      <c r="BD541" s="164">
        <f>IF(A5taxstdlife="n/a","n/a",IF(BD$3&gt;(A5taxstdlife+$E541),((Input!$N$147+Input!$N$113)*$N$7)-SUM($N541:BC541),((Input!$N$147+Input!$N$113)*$N$7)/A5taxstdlife))</f>
        <v>0</v>
      </c>
      <c r="BE541" s="164">
        <f>IF(A5taxstdlife="n/a","n/a",IF(BE$3&gt;(A5taxstdlife+$E541),((Input!$N$147+Input!$N$113)*$N$7)-SUM($N541:BD541),((Input!$N$147+Input!$N$113)*$N$7)/A5taxstdlife))</f>
        <v>0</v>
      </c>
      <c r="BF541" s="164">
        <f>IF(A5taxstdlife="n/a","n/a",IF(BF$3&gt;(A5taxstdlife+$E541),((Input!$N$147+Input!$N$113)*$N$7)-SUM($N541:BE541),((Input!$N$147+Input!$N$113)*$N$7)/A5taxstdlife))</f>
        <v>0</v>
      </c>
      <c r="BG541" s="164">
        <f>IF(A5taxstdlife="n/a","n/a",IF(BG$3&gt;(A5taxstdlife+$E541),((Input!$N$147+Input!$N$113)*$N$7)-SUM($N541:BF541),((Input!$N$147+Input!$N$113)*$N$7)/A5taxstdlife))</f>
        <v>0</v>
      </c>
      <c r="BH541" s="164">
        <f>IF(A5taxstdlife="n/a","n/a",IF(BH$3&gt;(A5taxstdlife+$E541),((Input!$N$147+Input!$N$113)*$N$7)-SUM($N541:BG541),((Input!$N$147+Input!$N$113)*$N$7)/A5taxstdlife))</f>
        <v>0</v>
      </c>
      <c r="BI541" s="164">
        <f>IF(A5taxstdlife="n/a","n/a",IF(BI$3&gt;(A5taxstdlife+$E541),((Input!$N$147+Input!$N$113)*$N$7)-SUM($N541:BH541),((Input!$N$147+Input!$N$113)*$N$7)/A5taxstdlife))</f>
        <v>0</v>
      </c>
      <c r="BJ541" s="18"/>
      <c r="BK541" s="18"/>
    </row>
    <row r="542" spans="1:63" s="6" customFormat="1" hidden="1" outlineLevel="2">
      <c r="A542" s="18"/>
      <c r="B542" s="18"/>
      <c r="C542" s="36"/>
      <c r="D542" s="479"/>
      <c r="E542" s="283">
        <v>9</v>
      </c>
      <c r="F542" s="38"/>
      <c r="G542" s="306"/>
      <c r="H542" s="308"/>
      <c r="I542" s="308"/>
      <c r="J542" s="308"/>
      <c r="K542" s="308"/>
      <c r="L542" s="308"/>
      <c r="M542" s="308"/>
      <c r="N542" s="308"/>
      <c r="O542" s="307"/>
      <c r="P542" s="164">
        <f>IF(A5taxstdlife="n/a","n/a",IF(P$3&gt;(A5taxstdlife+$E542),((Input!$O$147+Input!$O$113)*$O$7)-SUM($O542:O542),((Input!$O$147+Input!$O$113)*$O$7)/A5taxstdlife))</f>
        <v>0</v>
      </c>
      <c r="Q542" s="164">
        <f>IF(A5taxstdlife="n/a","n/a",IF(Q$3&gt;(A5taxstdlife+$E542),((Input!$O$147+Input!$O$113)*$O$7)-SUM($O542:P542),((Input!$O$147+Input!$O$113)*$O$7)/A5taxstdlife))</f>
        <v>0</v>
      </c>
      <c r="R542" s="164">
        <f>IF(A5taxstdlife="n/a","n/a",IF(R$3&gt;(A5taxstdlife+$E542),((Input!$O$147+Input!$O$113)*$O$7)-SUM($O542:Q542),((Input!$O$147+Input!$O$113)*$O$7)/A5taxstdlife))</f>
        <v>0</v>
      </c>
      <c r="S542" s="164">
        <f>IF(A5taxstdlife="n/a","n/a",IF(S$3&gt;(A5taxstdlife+$E542),((Input!$O$147+Input!$O$113)*$O$7)-SUM($O542:R542),((Input!$O$147+Input!$O$113)*$O$7)/A5taxstdlife))</f>
        <v>0</v>
      </c>
      <c r="T542" s="164">
        <f>IF(A5taxstdlife="n/a","n/a",IF(T$3&gt;(A5taxstdlife+$E542),((Input!$O$147+Input!$O$113)*$O$7)-SUM($O542:S542),((Input!$O$147+Input!$O$113)*$O$7)/A5taxstdlife))</f>
        <v>0</v>
      </c>
      <c r="U542" s="164">
        <f>IF(A5taxstdlife="n/a","n/a",IF(U$3&gt;(A5taxstdlife+$E542),((Input!$O$147+Input!$O$113)*$O$7)-SUM($O542:T542),((Input!$O$147+Input!$O$113)*$O$7)/A5taxstdlife))</f>
        <v>0</v>
      </c>
      <c r="V542" s="164">
        <f>IF(A5taxstdlife="n/a","n/a",IF(V$3&gt;(A5taxstdlife+$E542),((Input!$O$147+Input!$O$113)*$O$7)-SUM($O542:U542),((Input!$O$147+Input!$O$113)*$O$7)/A5taxstdlife))</f>
        <v>0</v>
      </c>
      <c r="W542" s="164">
        <f>IF(A5taxstdlife="n/a","n/a",IF(W$3&gt;(A5taxstdlife+$E542),((Input!$O$147+Input!$O$113)*$O$7)-SUM($O542:V542),((Input!$O$147+Input!$O$113)*$O$7)/A5taxstdlife))</f>
        <v>0</v>
      </c>
      <c r="X542" s="164">
        <f>IF(A5taxstdlife="n/a","n/a",IF(X$3&gt;(A5taxstdlife+$E542),((Input!$O$147+Input!$O$113)*$O$7)-SUM($O542:W542),((Input!$O$147+Input!$O$113)*$O$7)/A5taxstdlife))</f>
        <v>0</v>
      </c>
      <c r="Y542" s="164">
        <f>IF(A5taxstdlife="n/a","n/a",IF(Y$3&gt;(A5taxstdlife+$E542),((Input!$O$147+Input!$O$113)*$O$7)-SUM($O542:X542),((Input!$O$147+Input!$O$113)*$O$7)/A5taxstdlife))</f>
        <v>0</v>
      </c>
      <c r="Z542" s="164">
        <f>IF(A5taxstdlife="n/a","n/a",IF(Z$3&gt;(A5taxstdlife+$E542),((Input!$O$147+Input!$O$113)*$O$7)-SUM($O542:Y542),((Input!$O$147+Input!$O$113)*$O$7)/A5taxstdlife))</f>
        <v>0</v>
      </c>
      <c r="AA542" s="164">
        <f>IF(A5taxstdlife="n/a","n/a",IF(AA$3&gt;(A5taxstdlife+$E542),((Input!$O$147+Input!$O$113)*$O$7)-SUM($O542:Z542),((Input!$O$147+Input!$O$113)*$O$7)/A5taxstdlife))</f>
        <v>0</v>
      </c>
      <c r="AB542" s="164">
        <f>IF(A5taxstdlife="n/a","n/a",IF(AB$3&gt;(A5taxstdlife+$E542),((Input!$O$147+Input!$O$113)*$O$7)-SUM($O542:AA542),((Input!$O$147+Input!$O$113)*$O$7)/A5taxstdlife))</f>
        <v>0</v>
      </c>
      <c r="AC542" s="164">
        <f>IF(A5taxstdlife="n/a","n/a",IF(AC$3&gt;(A5taxstdlife+$E542),((Input!$O$147+Input!$O$113)*$O$7)-SUM($O542:AB542),((Input!$O$147+Input!$O$113)*$O$7)/A5taxstdlife))</f>
        <v>0</v>
      </c>
      <c r="AD542" s="164">
        <f>IF(A5taxstdlife="n/a","n/a",IF(AD$3&gt;(A5taxstdlife+$E542),((Input!$O$147+Input!$O$113)*$O$7)-SUM($O542:AC542),((Input!$O$147+Input!$O$113)*$O$7)/A5taxstdlife))</f>
        <v>0</v>
      </c>
      <c r="AE542" s="164">
        <f>IF(A5taxstdlife="n/a","n/a",IF(AE$3&gt;(A5taxstdlife+$E542),((Input!$O$147+Input!$O$113)*$O$7)-SUM($O542:AD542),((Input!$O$147+Input!$O$113)*$O$7)/A5taxstdlife))</f>
        <v>0</v>
      </c>
      <c r="AF542" s="164">
        <f>IF(A5taxstdlife="n/a","n/a",IF(AF$3&gt;(A5taxstdlife+$E542),((Input!$O$147+Input!$O$113)*$O$7)-SUM($O542:AE542),((Input!$O$147+Input!$O$113)*$O$7)/A5taxstdlife))</f>
        <v>0</v>
      </c>
      <c r="AG542" s="164">
        <f>IF(A5taxstdlife="n/a","n/a",IF(AG$3&gt;(A5taxstdlife+$E542),((Input!$O$147+Input!$O$113)*$O$7)-SUM($O542:AF542),((Input!$O$147+Input!$O$113)*$O$7)/A5taxstdlife))</f>
        <v>0</v>
      </c>
      <c r="AH542" s="164">
        <f>IF(A5taxstdlife="n/a","n/a",IF(AH$3&gt;(A5taxstdlife+$E542),((Input!$O$147+Input!$O$113)*$O$7)-SUM($O542:AG542),((Input!$O$147+Input!$O$113)*$O$7)/A5taxstdlife))</f>
        <v>0</v>
      </c>
      <c r="AI542" s="164">
        <f>IF(A5taxstdlife="n/a","n/a",IF(AI$3&gt;(A5taxstdlife+$E542),((Input!$O$147+Input!$O$113)*$O$7)-SUM($O542:AH542),((Input!$O$147+Input!$O$113)*$O$7)/A5taxstdlife))</f>
        <v>0</v>
      </c>
      <c r="AJ542" s="164">
        <f>IF(A5taxstdlife="n/a","n/a",IF(AJ$3&gt;(A5taxstdlife+$E542),((Input!$O$147+Input!$O$113)*$O$7)-SUM($O542:AI542),((Input!$O$147+Input!$O$113)*$O$7)/A5taxstdlife))</f>
        <v>0</v>
      </c>
      <c r="AK542" s="164">
        <f>IF(A5taxstdlife="n/a","n/a",IF(AK$3&gt;(A5taxstdlife+$E542),((Input!$O$147+Input!$O$113)*$O$7)-SUM($O542:AJ542),((Input!$O$147+Input!$O$113)*$O$7)/A5taxstdlife))</f>
        <v>0</v>
      </c>
      <c r="AL542" s="164">
        <f>IF(A5taxstdlife="n/a","n/a",IF(AL$3&gt;(A5taxstdlife+$E542),((Input!$O$147+Input!$O$113)*$O$7)-SUM($O542:AK542),((Input!$O$147+Input!$O$113)*$O$7)/A5taxstdlife))</f>
        <v>0</v>
      </c>
      <c r="AM542" s="164">
        <f>IF(A5taxstdlife="n/a","n/a",IF(AM$3&gt;(A5taxstdlife+$E542),((Input!$O$147+Input!$O$113)*$O$7)-SUM($O542:AL542),((Input!$O$147+Input!$O$113)*$O$7)/A5taxstdlife))</f>
        <v>0</v>
      </c>
      <c r="AN542" s="164">
        <f>IF(A5taxstdlife="n/a","n/a",IF(AN$3&gt;(A5taxstdlife+$E542),((Input!$O$147+Input!$O$113)*$O$7)-SUM($O542:AM542),((Input!$O$147+Input!$O$113)*$O$7)/A5taxstdlife))</f>
        <v>0</v>
      </c>
      <c r="AO542" s="164">
        <f>IF(A5taxstdlife="n/a","n/a",IF(AO$3&gt;(A5taxstdlife+$E542),((Input!$O$147+Input!$O$113)*$O$7)-SUM($O542:AN542),((Input!$O$147+Input!$O$113)*$O$7)/A5taxstdlife))</f>
        <v>0</v>
      </c>
      <c r="AP542" s="164">
        <f>IF(A5taxstdlife="n/a","n/a",IF(AP$3&gt;(A5taxstdlife+$E542),((Input!$O$147+Input!$O$113)*$O$7)-SUM($O542:AO542),((Input!$O$147+Input!$O$113)*$O$7)/A5taxstdlife))</f>
        <v>0</v>
      </c>
      <c r="AQ542" s="164">
        <f>IF(A5taxstdlife="n/a","n/a",IF(AQ$3&gt;(A5taxstdlife+$E542),((Input!$O$147+Input!$O$113)*$O$7)-SUM($O542:AP542),((Input!$O$147+Input!$O$113)*$O$7)/A5taxstdlife))</f>
        <v>0</v>
      </c>
      <c r="AR542" s="164">
        <f>IF(A5taxstdlife="n/a","n/a",IF(AR$3&gt;(A5taxstdlife+$E542),((Input!$O$147+Input!$O$113)*$O$7)-SUM($O542:AQ542),((Input!$O$147+Input!$O$113)*$O$7)/A5taxstdlife))</f>
        <v>0</v>
      </c>
      <c r="AS542" s="164">
        <f>IF(A5taxstdlife="n/a","n/a",IF(AS$3&gt;(A5taxstdlife+$E542),((Input!$O$147+Input!$O$113)*$O$7)-SUM($O542:AR542),((Input!$O$147+Input!$O$113)*$O$7)/A5taxstdlife))</f>
        <v>0</v>
      </c>
      <c r="AT542" s="164">
        <f>IF(A5taxstdlife="n/a","n/a",IF(AT$3&gt;(A5taxstdlife+$E542),((Input!$O$147+Input!$O$113)*$O$7)-SUM($O542:AS542),((Input!$O$147+Input!$O$113)*$O$7)/A5taxstdlife))</f>
        <v>0</v>
      </c>
      <c r="AU542" s="164">
        <f>IF(A5taxstdlife="n/a","n/a",IF(AU$3&gt;(A5taxstdlife+$E542),((Input!$O$147+Input!$O$113)*$O$7)-SUM($O542:AT542),((Input!$O$147+Input!$O$113)*$O$7)/A5taxstdlife))</f>
        <v>0</v>
      </c>
      <c r="AV542" s="164">
        <f>IF(A5taxstdlife="n/a","n/a",IF(AV$3&gt;(A5taxstdlife+$E542),((Input!$O$147+Input!$O$113)*$O$7)-SUM($O542:AU542),((Input!$O$147+Input!$O$113)*$O$7)/A5taxstdlife))</f>
        <v>0</v>
      </c>
      <c r="AW542" s="164">
        <f>IF(A5taxstdlife="n/a","n/a",IF(AW$3&gt;(A5taxstdlife+$E542),((Input!$O$147+Input!$O$113)*$O$7)-SUM($O542:AV542),((Input!$O$147+Input!$O$113)*$O$7)/A5taxstdlife))</f>
        <v>0</v>
      </c>
      <c r="AX542" s="164">
        <f>IF(A5taxstdlife="n/a","n/a",IF(AX$3&gt;(A5taxstdlife+$E542),((Input!$O$147+Input!$O$113)*$O$7)-SUM($O542:AW542),((Input!$O$147+Input!$O$113)*$O$7)/A5taxstdlife))</f>
        <v>0</v>
      </c>
      <c r="AY542" s="164">
        <f>IF(A5taxstdlife="n/a","n/a",IF(AY$3&gt;(A5taxstdlife+$E542),((Input!$O$147+Input!$O$113)*$O$7)-SUM($O542:AX542),((Input!$O$147+Input!$O$113)*$O$7)/A5taxstdlife))</f>
        <v>0</v>
      </c>
      <c r="AZ542" s="164">
        <f>IF(A5taxstdlife="n/a","n/a",IF(AZ$3&gt;(A5taxstdlife+$E542),((Input!$O$147+Input!$O$113)*$O$7)-SUM($O542:AY542),((Input!$O$147+Input!$O$113)*$O$7)/A5taxstdlife))</f>
        <v>0</v>
      </c>
      <c r="BA542" s="164">
        <f>IF(A5taxstdlife="n/a","n/a",IF(BA$3&gt;(A5taxstdlife+$E542),((Input!$O$147+Input!$O$113)*$O$7)-SUM($O542:AZ542),((Input!$O$147+Input!$O$113)*$O$7)/A5taxstdlife))</f>
        <v>0</v>
      </c>
      <c r="BB542" s="164">
        <f>IF(A5taxstdlife="n/a","n/a",IF(BB$3&gt;(A5taxstdlife+$E542),((Input!$O$147+Input!$O$113)*$O$7)-SUM($O542:BA542),((Input!$O$147+Input!$O$113)*$O$7)/A5taxstdlife))</f>
        <v>0</v>
      </c>
      <c r="BC542" s="164">
        <f>IF(A5taxstdlife="n/a","n/a",IF(BC$3&gt;(A5taxstdlife+$E542),((Input!$O$147+Input!$O$113)*$O$7)-SUM($O542:BB542),((Input!$O$147+Input!$O$113)*$O$7)/A5taxstdlife))</f>
        <v>0</v>
      </c>
      <c r="BD542" s="164">
        <f>IF(A5taxstdlife="n/a","n/a",IF(BD$3&gt;(A5taxstdlife+$E542),((Input!$O$147+Input!$O$113)*$O$7)-SUM($O542:BC542),((Input!$O$147+Input!$O$113)*$O$7)/A5taxstdlife))</f>
        <v>0</v>
      </c>
      <c r="BE542" s="164">
        <f>IF(A5taxstdlife="n/a","n/a",IF(BE$3&gt;(A5taxstdlife+$E542),((Input!$O$147+Input!$O$113)*$O$7)-SUM($O542:BD542),((Input!$O$147+Input!$O$113)*$O$7)/A5taxstdlife))</f>
        <v>0</v>
      </c>
      <c r="BF542" s="164">
        <f>IF(A5taxstdlife="n/a","n/a",IF(BF$3&gt;(A5taxstdlife+$E542),((Input!$O$147+Input!$O$113)*$O$7)-SUM($O542:BE542),((Input!$O$147+Input!$O$113)*$O$7)/A5taxstdlife))</f>
        <v>0</v>
      </c>
      <c r="BG542" s="164">
        <f>IF(A5taxstdlife="n/a","n/a",IF(BG$3&gt;(A5taxstdlife+$E542),((Input!$O$147+Input!$O$113)*$O$7)-SUM($O542:BF542),((Input!$O$147+Input!$O$113)*$O$7)/A5taxstdlife))</f>
        <v>0</v>
      </c>
      <c r="BH542" s="164">
        <f>IF(A5taxstdlife="n/a","n/a",IF(BH$3&gt;(A5taxstdlife+$E542),((Input!$O$147+Input!$O$113)*$O$7)-SUM($O542:BG542),((Input!$O$147+Input!$O$113)*$O$7)/A5taxstdlife))</f>
        <v>0</v>
      </c>
      <c r="BI542" s="164">
        <f>IF(A5taxstdlife="n/a","n/a",IF(BI$3&gt;(A5taxstdlife+$E542),((Input!$O$147+Input!$O$113)*$O$7)-SUM($O542:BH542),((Input!$O$147+Input!$O$113)*$O$7)/A5taxstdlife))</f>
        <v>0</v>
      </c>
      <c r="BJ542" s="18"/>
      <c r="BK542" s="18"/>
    </row>
    <row r="543" spans="1:63" s="6" customFormat="1" hidden="1" outlineLevel="2">
      <c r="A543" s="18"/>
      <c r="B543" s="18"/>
      <c r="C543" s="36"/>
      <c r="D543" s="479"/>
      <c r="E543" s="284">
        <v>10</v>
      </c>
      <c r="F543" s="38"/>
      <c r="G543" s="306"/>
      <c r="H543" s="308"/>
      <c r="I543" s="308"/>
      <c r="J543" s="308"/>
      <c r="K543" s="308"/>
      <c r="L543" s="308"/>
      <c r="M543" s="308"/>
      <c r="N543" s="308"/>
      <c r="O543" s="308"/>
      <c r="P543" s="307"/>
      <c r="Q543" s="164">
        <f>IF(A5taxstdlife="n/a","n/a",IF(Q$3&gt;(A5taxstdlife+$E543),((Input!$P$147+Input!$P$113)*$P$7)-SUM($P543:P543),((Input!$P$147+Input!$P$113)*$P$7)/A5taxstdlife))</f>
        <v>0</v>
      </c>
      <c r="R543" s="164">
        <f>IF(A5taxstdlife="n/a","n/a",IF(R$3&gt;(A5taxstdlife+$E543),((Input!$P$147+Input!$P$113)*$P$7)-SUM($P543:Q543),((Input!$P$147+Input!$P$113)*$P$7)/A5taxstdlife))</f>
        <v>0</v>
      </c>
      <c r="S543" s="164">
        <f>IF(A5taxstdlife="n/a","n/a",IF(S$3&gt;(A5taxstdlife+$E543),((Input!$P$147+Input!$P$113)*$P$7)-SUM($P543:R543),((Input!$P$147+Input!$P$113)*$P$7)/A5taxstdlife))</f>
        <v>0</v>
      </c>
      <c r="T543" s="164">
        <f>IF(A5taxstdlife="n/a","n/a",IF(T$3&gt;(A5taxstdlife+$E543),((Input!$P$147+Input!$P$113)*$P$7)-SUM($P543:S543),((Input!$P$147+Input!$P$113)*$P$7)/A5taxstdlife))</f>
        <v>0</v>
      </c>
      <c r="U543" s="164">
        <f>IF(A5taxstdlife="n/a","n/a",IF(U$3&gt;(A5taxstdlife+$E543),((Input!$P$147+Input!$P$113)*$P$7)-SUM($P543:T543),((Input!$P$147+Input!$P$113)*$P$7)/A5taxstdlife))</f>
        <v>0</v>
      </c>
      <c r="V543" s="164">
        <f>IF(A5taxstdlife="n/a","n/a",IF(V$3&gt;(A5taxstdlife+$E543),((Input!$P$147+Input!$P$113)*$P$7)-SUM($P543:U543),((Input!$P$147+Input!$P$113)*$P$7)/A5taxstdlife))</f>
        <v>0</v>
      </c>
      <c r="W543" s="164">
        <f>IF(A5taxstdlife="n/a","n/a",IF(W$3&gt;(A5taxstdlife+$E543),((Input!$P$147+Input!$P$113)*$P$7)-SUM($P543:V543),((Input!$P$147+Input!$P$113)*$P$7)/A5taxstdlife))</f>
        <v>0</v>
      </c>
      <c r="X543" s="164">
        <f>IF(A5taxstdlife="n/a","n/a",IF(X$3&gt;(A5taxstdlife+$E543),((Input!$P$147+Input!$P$113)*$P$7)-SUM($P543:W543),((Input!$P$147+Input!$P$113)*$P$7)/A5taxstdlife))</f>
        <v>0</v>
      </c>
      <c r="Y543" s="164">
        <f>IF(A5taxstdlife="n/a","n/a",IF(Y$3&gt;(A5taxstdlife+$E543),((Input!$P$147+Input!$P$113)*$P$7)-SUM($P543:X543),((Input!$P$147+Input!$P$113)*$P$7)/A5taxstdlife))</f>
        <v>0</v>
      </c>
      <c r="Z543" s="164">
        <f>IF(A5taxstdlife="n/a","n/a",IF(Z$3&gt;(A5taxstdlife+$E543),((Input!$P$147+Input!$P$113)*$P$7)-SUM($P543:Y543),((Input!$P$147+Input!$P$113)*$P$7)/A5taxstdlife))</f>
        <v>0</v>
      </c>
      <c r="AA543" s="164">
        <f>IF(A5taxstdlife="n/a","n/a",IF(AA$3&gt;(A5taxstdlife+$E543),((Input!$P$147+Input!$P$113)*$P$7)-SUM($P543:Z543),((Input!$P$147+Input!$P$113)*$P$7)/A5taxstdlife))</f>
        <v>0</v>
      </c>
      <c r="AB543" s="164">
        <f>IF(A5taxstdlife="n/a","n/a",IF(AB$3&gt;(A5taxstdlife+$E543),((Input!$P$147+Input!$P$113)*$P$7)-SUM($P543:AA543),((Input!$P$147+Input!$P$113)*$P$7)/A5taxstdlife))</f>
        <v>0</v>
      </c>
      <c r="AC543" s="164">
        <f>IF(A5taxstdlife="n/a","n/a",IF(AC$3&gt;(A5taxstdlife+$E543),((Input!$P$147+Input!$P$113)*$P$7)-SUM($P543:AB543),((Input!$P$147+Input!$P$113)*$P$7)/A5taxstdlife))</f>
        <v>0</v>
      </c>
      <c r="AD543" s="164">
        <f>IF(A5taxstdlife="n/a","n/a",IF(AD$3&gt;(A5taxstdlife+$E543),((Input!$P$147+Input!$P$113)*$P$7)-SUM($P543:AC543),((Input!$P$147+Input!$P$113)*$P$7)/A5taxstdlife))</f>
        <v>0</v>
      </c>
      <c r="AE543" s="164">
        <f>IF(A5taxstdlife="n/a","n/a",IF(AE$3&gt;(A5taxstdlife+$E543),((Input!$P$147+Input!$P$113)*$P$7)-SUM($P543:AD543),((Input!$P$147+Input!$P$113)*$P$7)/A5taxstdlife))</f>
        <v>0</v>
      </c>
      <c r="AF543" s="164">
        <f>IF(A5taxstdlife="n/a","n/a",IF(AF$3&gt;(A5taxstdlife+$E543),((Input!$P$147+Input!$P$113)*$P$7)-SUM($P543:AE543),((Input!$P$147+Input!$P$113)*$P$7)/A5taxstdlife))</f>
        <v>0</v>
      </c>
      <c r="AG543" s="164">
        <f>IF(A5taxstdlife="n/a","n/a",IF(AG$3&gt;(A5taxstdlife+$E543),((Input!$P$147+Input!$P$113)*$P$7)-SUM($P543:AF543),((Input!$P$147+Input!$P$113)*$P$7)/A5taxstdlife))</f>
        <v>0</v>
      </c>
      <c r="AH543" s="164">
        <f>IF(A5taxstdlife="n/a","n/a",IF(AH$3&gt;(A5taxstdlife+$E543),((Input!$P$147+Input!$P$113)*$P$7)-SUM($P543:AG543),((Input!$P$147+Input!$P$113)*$P$7)/A5taxstdlife))</f>
        <v>0</v>
      </c>
      <c r="AI543" s="164">
        <f>IF(A5taxstdlife="n/a","n/a",IF(AI$3&gt;(A5taxstdlife+$E543),((Input!$P$147+Input!$P$113)*$P$7)-SUM($P543:AH543),((Input!$P$147+Input!$P$113)*$P$7)/A5taxstdlife))</f>
        <v>0</v>
      </c>
      <c r="AJ543" s="164">
        <f>IF(A5taxstdlife="n/a","n/a",IF(AJ$3&gt;(A5taxstdlife+$E543),((Input!$P$147+Input!$P$113)*$P$7)-SUM($P543:AI543),((Input!$P$147+Input!$P$113)*$P$7)/A5taxstdlife))</f>
        <v>0</v>
      </c>
      <c r="AK543" s="164">
        <f>IF(A5taxstdlife="n/a","n/a",IF(AK$3&gt;(A5taxstdlife+$E543),((Input!$P$147+Input!$P$113)*$P$7)-SUM($P543:AJ543),((Input!$P$147+Input!$P$113)*$P$7)/A5taxstdlife))</f>
        <v>0</v>
      </c>
      <c r="AL543" s="164">
        <f>IF(A5taxstdlife="n/a","n/a",IF(AL$3&gt;(A5taxstdlife+$E543),((Input!$P$147+Input!$P$113)*$P$7)-SUM($P543:AK543),((Input!$P$147+Input!$P$113)*$P$7)/A5taxstdlife))</f>
        <v>0</v>
      </c>
      <c r="AM543" s="164">
        <f>IF(A5taxstdlife="n/a","n/a",IF(AM$3&gt;(A5taxstdlife+$E543),((Input!$P$147+Input!$P$113)*$P$7)-SUM($P543:AL543),((Input!$P$147+Input!$P$113)*$P$7)/A5taxstdlife))</f>
        <v>0</v>
      </c>
      <c r="AN543" s="164">
        <f>IF(A5taxstdlife="n/a","n/a",IF(AN$3&gt;(A5taxstdlife+$E543),((Input!$P$147+Input!$P$113)*$P$7)-SUM($P543:AM543),((Input!$P$147+Input!$P$113)*$P$7)/A5taxstdlife))</f>
        <v>0</v>
      </c>
      <c r="AO543" s="164">
        <f>IF(A5taxstdlife="n/a","n/a",IF(AO$3&gt;(A5taxstdlife+$E543),((Input!$P$147+Input!$P$113)*$P$7)-SUM($P543:AN543),((Input!$P$147+Input!$P$113)*$P$7)/A5taxstdlife))</f>
        <v>0</v>
      </c>
      <c r="AP543" s="164">
        <f>IF(A5taxstdlife="n/a","n/a",IF(AP$3&gt;(A5taxstdlife+$E543),((Input!$P$147+Input!$P$113)*$P$7)-SUM($P543:AO543),((Input!$P$147+Input!$P$113)*$P$7)/A5taxstdlife))</f>
        <v>0</v>
      </c>
      <c r="AQ543" s="164">
        <f>IF(A5taxstdlife="n/a","n/a",IF(AQ$3&gt;(A5taxstdlife+$E543),((Input!$P$147+Input!$P$113)*$P$7)-SUM($P543:AP543),((Input!$P$147+Input!$P$113)*$P$7)/A5taxstdlife))</f>
        <v>0</v>
      </c>
      <c r="AR543" s="164">
        <f>IF(A5taxstdlife="n/a","n/a",IF(AR$3&gt;(A5taxstdlife+$E543),((Input!$P$147+Input!$P$113)*$P$7)-SUM($P543:AQ543),((Input!$P$147+Input!$P$113)*$P$7)/A5taxstdlife))</f>
        <v>0</v>
      </c>
      <c r="AS543" s="164">
        <f>IF(A5taxstdlife="n/a","n/a",IF(AS$3&gt;(A5taxstdlife+$E543),((Input!$P$147+Input!$P$113)*$P$7)-SUM($P543:AR543),((Input!$P$147+Input!$P$113)*$P$7)/A5taxstdlife))</f>
        <v>0</v>
      </c>
      <c r="AT543" s="164">
        <f>IF(A5taxstdlife="n/a","n/a",IF(AT$3&gt;(A5taxstdlife+$E543),((Input!$P$147+Input!$P$113)*$P$7)-SUM($P543:AS543),((Input!$P$147+Input!$P$113)*$P$7)/A5taxstdlife))</f>
        <v>0</v>
      </c>
      <c r="AU543" s="164">
        <f>IF(A5taxstdlife="n/a","n/a",IF(AU$3&gt;(A5taxstdlife+$E543),((Input!$P$147+Input!$P$113)*$P$7)-SUM($P543:AT543),((Input!$P$147+Input!$P$113)*$P$7)/A5taxstdlife))</f>
        <v>0</v>
      </c>
      <c r="AV543" s="164">
        <f>IF(A5taxstdlife="n/a","n/a",IF(AV$3&gt;(A5taxstdlife+$E543),((Input!$P$147+Input!$P$113)*$P$7)-SUM($P543:AU543),((Input!$P$147+Input!$P$113)*$P$7)/A5taxstdlife))</f>
        <v>0</v>
      </c>
      <c r="AW543" s="164">
        <f>IF(A5taxstdlife="n/a","n/a",IF(AW$3&gt;(A5taxstdlife+$E543),((Input!$P$147+Input!$P$113)*$P$7)-SUM($P543:AV543),((Input!$P$147+Input!$P$113)*$P$7)/A5taxstdlife))</f>
        <v>0</v>
      </c>
      <c r="AX543" s="164">
        <f>IF(A5taxstdlife="n/a","n/a",IF(AX$3&gt;(A5taxstdlife+$E543),((Input!$P$147+Input!$P$113)*$P$7)-SUM($P543:AW543),((Input!$P$147+Input!$P$113)*$P$7)/A5taxstdlife))</f>
        <v>0</v>
      </c>
      <c r="AY543" s="164">
        <f>IF(A5taxstdlife="n/a","n/a",IF(AY$3&gt;(A5taxstdlife+$E543),((Input!$P$147+Input!$P$113)*$P$7)-SUM($P543:AX543),((Input!$P$147+Input!$P$113)*$P$7)/A5taxstdlife))</f>
        <v>0</v>
      </c>
      <c r="AZ543" s="164">
        <f>IF(A5taxstdlife="n/a","n/a",IF(AZ$3&gt;(A5taxstdlife+$E543),((Input!$P$147+Input!$P$113)*$P$7)-SUM($P543:AY543),((Input!$P$147+Input!$P$113)*$P$7)/A5taxstdlife))</f>
        <v>0</v>
      </c>
      <c r="BA543" s="164">
        <f>IF(A5taxstdlife="n/a","n/a",IF(BA$3&gt;(A5taxstdlife+$E543),((Input!$P$147+Input!$P$113)*$P$7)-SUM($P543:AZ543),((Input!$P$147+Input!$P$113)*$P$7)/A5taxstdlife))</f>
        <v>0</v>
      </c>
      <c r="BB543" s="164">
        <f>IF(A5taxstdlife="n/a","n/a",IF(BB$3&gt;(A5taxstdlife+$E543),((Input!$P$147+Input!$P$113)*$P$7)-SUM($P543:BA543),((Input!$P$147+Input!$P$113)*$P$7)/A5taxstdlife))</f>
        <v>0</v>
      </c>
      <c r="BC543" s="164">
        <f>IF(A5taxstdlife="n/a","n/a",IF(BC$3&gt;(A5taxstdlife+$E543),((Input!$P$147+Input!$P$113)*$P$7)-SUM($P543:BB543),((Input!$P$147+Input!$P$113)*$P$7)/A5taxstdlife))</f>
        <v>0</v>
      </c>
      <c r="BD543" s="164">
        <f>IF(A5taxstdlife="n/a","n/a",IF(BD$3&gt;(A5taxstdlife+$E543),((Input!$P$147+Input!$P$113)*$P$7)-SUM($P543:BC543),((Input!$P$147+Input!$P$113)*$P$7)/A5taxstdlife))</f>
        <v>0</v>
      </c>
      <c r="BE543" s="164">
        <f>IF(A5taxstdlife="n/a","n/a",IF(BE$3&gt;(A5taxstdlife+$E543),((Input!$P$147+Input!$P$113)*$P$7)-SUM($P543:BD543),((Input!$P$147+Input!$P$113)*$P$7)/A5taxstdlife))</f>
        <v>0</v>
      </c>
      <c r="BF543" s="164">
        <f>IF(A5taxstdlife="n/a","n/a",IF(BF$3&gt;(A5taxstdlife+$E543),((Input!$P$147+Input!$P$113)*$P$7)-SUM($P543:BE543),((Input!$P$147+Input!$P$113)*$P$7)/A5taxstdlife))</f>
        <v>0</v>
      </c>
      <c r="BG543" s="164">
        <f>IF(A5taxstdlife="n/a","n/a",IF(BG$3&gt;(A5taxstdlife+$E543),((Input!$P$147+Input!$P$113)*$P$7)-SUM($P543:BF543),((Input!$P$147+Input!$P$113)*$P$7)/A5taxstdlife))</f>
        <v>0</v>
      </c>
      <c r="BH543" s="164">
        <f>IF(A5taxstdlife="n/a","n/a",IF(BH$3&gt;(A5taxstdlife+$E543),((Input!$P$147+Input!$P$113)*$P$7)-SUM($P543:BG543),((Input!$P$147+Input!$P$113)*$P$7)/A5taxstdlife))</f>
        <v>0</v>
      </c>
      <c r="BI543" s="164">
        <f>IF(A5taxstdlife="n/a","n/a",IF(BI$3&gt;(A5taxstdlife+$E543),((Input!$P$147+Input!$P$113)*$P$7)-SUM($P543:BH543),((Input!$P$147+Input!$P$113)*$P$7)/A5taxstdlife))</f>
        <v>0</v>
      </c>
      <c r="BJ543" s="18"/>
      <c r="BK543" s="18"/>
    </row>
    <row r="544" spans="1:63" s="6" customFormat="1" hidden="1" outlineLevel="1">
      <c r="A544" s="18"/>
      <c r="B544" s="18"/>
      <c r="C544" s="36" t="str">
        <f>Asset5</f>
        <v>Zone transformers 132/66kV</v>
      </c>
      <c r="D544" s="18"/>
      <c r="E544" s="18"/>
      <c r="F544" s="33"/>
      <c r="G544" s="159">
        <f t="shared" ref="G544:AL544" si="114">SUM(G532:G543)</f>
        <v>0.40331276550591061</v>
      </c>
      <c r="H544" s="159">
        <f t="shared" si="114"/>
        <v>0.58292039371620952</v>
      </c>
      <c r="I544" s="159">
        <f t="shared" si="114"/>
        <v>0.77058558063472915</v>
      </c>
      <c r="J544" s="159">
        <f t="shared" si="114"/>
        <v>0.83235305786689096</v>
      </c>
      <c r="K544" s="159">
        <f t="shared" si="114"/>
        <v>0.8800734542428893</v>
      </c>
      <c r="L544" s="159">
        <f t="shared" si="114"/>
        <v>0.91005929601318403</v>
      </c>
      <c r="M544" s="159">
        <f t="shared" si="114"/>
        <v>0.91005929601318403</v>
      </c>
      <c r="N544" s="159">
        <f t="shared" si="114"/>
        <v>0.91005929601318403</v>
      </c>
      <c r="O544" s="159">
        <f t="shared" si="114"/>
        <v>0.91005929601318403</v>
      </c>
      <c r="P544" s="159">
        <f t="shared" si="114"/>
        <v>0.91005929601318403</v>
      </c>
      <c r="Q544" s="159">
        <f t="shared" si="114"/>
        <v>0.91005929601318403</v>
      </c>
      <c r="R544" s="159">
        <f t="shared" si="114"/>
        <v>0.91005929601318403</v>
      </c>
      <c r="S544" s="159">
        <f t="shared" si="114"/>
        <v>0.91005929601318403</v>
      </c>
      <c r="T544" s="159">
        <f t="shared" si="114"/>
        <v>0.91005929601318403</v>
      </c>
      <c r="U544" s="159">
        <f t="shared" si="114"/>
        <v>0.91005929601318403</v>
      </c>
      <c r="V544" s="159">
        <f t="shared" si="114"/>
        <v>0.91005929601318403</v>
      </c>
      <c r="W544" s="159">
        <f t="shared" si="114"/>
        <v>0.91005929601318403</v>
      </c>
      <c r="X544" s="159">
        <f t="shared" si="114"/>
        <v>0.91005929601318403</v>
      </c>
      <c r="Y544" s="159">
        <f t="shared" si="114"/>
        <v>0.91005929601318403</v>
      </c>
      <c r="Z544" s="159">
        <f t="shared" si="114"/>
        <v>0.91005929601318403</v>
      </c>
      <c r="AA544" s="159">
        <f t="shared" si="114"/>
        <v>0.91005929601318403</v>
      </c>
      <c r="AB544" s="159">
        <f t="shared" si="114"/>
        <v>0.91005929601318403</v>
      </c>
      <c r="AC544" s="159">
        <f t="shared" si="114"/>
        <v>0.91005929601318403</v>
      </c>
      <c r="AD544" s="159">
        <f t="shared" si="114"/>
        <v>0.91005929601318403</v>
      </c>
      <c r="AE544" s="159">
        <f t="shared" si="114"/>
        <v>0.91005929601318403</v>
      </c>
      <c r="AF544" s="159">
        <f t="shared" si="114"/>
        <v>0.91005929601318403</v>
      </c>
      <c r="AG544" s="159">
        <f t="shared" si="114"/>
        <v>0.91005929601318403</v>
      </c>
      <c r="AH544" s="159">
        <f t="shared" si="114"/>
        <v>0.91005929601318403</v>
      </c>
      <c r="AI544" s="159">
        <f t="shared" si="114"/>
        <v>0.91005929601318403</v>
      </c>
      <c r="AJ544" s="159">
        <f t="shared" si="114"/>
        <v>0.91005929601318403</v>
      </c>
      <c r="AK544" s="159">
        <f t="shared" si="114"/>
        <v>0.76402585442385451</v>
      </c>
      <c r="AL544" s="159">
        <f t="shared" si="114"/>
        <v>0.50674653050727336</v>
      </c>
      <c r="AM544" s="159">
        <f t="shared" ref="AM544:BI544" si="115">SUM(AM532:AM543)</f>
        <v>0.50674653050727336</v>
      </c>
      <c r="AN544" s="159">
        <f t="shared" si="115"/>
        <v>0.50674653050727336</v>
      </c>
      <c r="AO544" s="159">
        <f t="shared" si="115"/>
        <v>0.50674653050727336</v>
      </c>
      <c r="AP544" s="159">
        <f t="shared" si="115"/>
        <v>0.50674653050727336</v>
      </c>
      <c r="AQ544" s="159">
        <f t="shared" si="115"/>
        <v>0.50674653050727336</v>
      </c>
      <c r="AR544" s="159">
        <f t="shared" si="115"/>
        <v>0.50674653050727336</v>
      </c>
      <c r="AS544" s="159">
        <f t="shared" si="115"/>
        <v>0.50674653050727336</v>
      </c>
      <c r="AT544" s="159">
        <f t="shared" si="115"/>
        <v>0.50674653050727336</v>
      </c>
      <c r="AU544" s="159">
        <f t="shared" si="115"/>
        <v>0.50674653050727336</v>
      </c>
      <c r="AV544" s="159">
        <f t="shared" si="115"/>
        <v>0.50674653050727336</v>
      </c>
      <c r="AW544" s="159">
        <f t="shared" si="115"/>
        <v>0.50674653050727336</v>
      </c>
      <c r="AX544" s="159">
        <f t="shared" si="115"/>
        <v>0.50674653050727336</v>
      </c>
      <c r="AY544" s="159">
        <f t="shared" si="115"/>
        <v>0.50674653050727336</v>
      </c>
      <c r="AZ544" s="159">
        <f t="shared" si="115"/>
        <v>0.50674653050727336</v>
      </c>
      <c r="BA544" s="159">
        <f t="shared" si="115"/>
        <v>0.32713890229697801</v>
      </c>
      <c r="BB544" s="159">
        <f t="shared" si="115"/>
        <v>0.13947371537845307</v>
      </c>
      <c r="BC544" s="159">
        <f t="shared" si="115"/>
        <v>7.7706238146289935E-2</v>
      </c>
      <c r="BD544" s="159">
        <f t="shared" si="115"/>
        <v>2.998584177029651E-2</v>
      </c>
      <c r="BE544" s="159">
        <f t="shared" si="115"/>
        <v>0</v>
      </c>
      <c r="BF544" s="159">
        <f t="shared" si="115"/>
        <v>0</v>
      </c>
      <c r="BG544" s="159">
        <f t="shared" si="115"/>
        <v>0</v>
      </c>
      <c r="BH544" s="159">
        <f t="shared" si="115"/>
        <v>0</v>
      </c>
      <c r="BI544" s="159">
        <f t="shared" si="115"/>
        <v>0</v>
      </c>
      <c r="BJ544" s="18"/>
      <c r="BK544" s="18"/>
    </row>
    <row r="545" spans="1:256" s="5" customFormat="1" hidden="1" outlineLevel="2">
      <c r="A545" s="18"/>
      <c r="B545" s="43" t="str">
        <f>C557</f>
        <v>Transmission substation equip 132/66kV</v>
      </c>
      <c r="C545" s="44"/>
      <c r="D545" s="45" t="s">
        <v>72</v>
      </c>
      <c r="E545" s="44"/>
      <c r="F545" s="46"/>
      <c r="G545" s="163">
        <f>IF(G$3&gt;A6taxremlife,A6taxvalue-SUM($F545:F545),IF(A6taxremlife="N/A","n/a",A6taxvalue/A6taxremlife))</f>
        <v>5.3574380576179497</v>
      </c>
      <c r="H545" s="163">
        <f>IF(H$3&gt;A6taxremlife,A6taxvalue-SUM($F545:G545),IF(A6taxremlife="N/A","n/a",A6taxvalue/A6taxremlife))</f>
        <v>5.3574380576179497</v>
      </c>
      <c r="I545" s="163">
        <f>IF(I$3&gt;A6taxremlife,A6taxvalue-SUM($F545:H545),IF(A6taxremlife="N/A","n/a",A6taxvalue/A6taxremlife))</f>
        <v>5.3574380576179497</v>
      </c>
      <c r="J545" s="163">
        <f>IF(J$3&gt;A6taxremlife,A6taxvalue-SUM($F545:I545),IF(A6taxremlife="N/A","n/a",A6taxvalue/A6taxremlife))</f>
        <v>5.3574380576179497</v>
      </c>
      <c r="K545" s="163">
        <f>IF(K$3&gt;A6taxremlife,A6taxvalue-SUM($F545:J545),IF(A6taxremlife="N/A","n/a",A6taxvalue/A6taxremlife))</f>
        <v>5.3574380576179497</v>
      </c>
      <c r="L545" s="163">
        <f>IF(L$3&gt;A6taxremlife,A6taxvalue-SUM($F545:K545),IF(A6taxremlife="N/A","n/a",A6taxvalue/A6taxremlife))</f>
        <v>5.3574380576179497</v>
      </c>
      <c r="M545" s="163">
        <f>IF(M$3&gt;A6taxremlife,A6taxvalue-SUM($F545:L545),IF(A6taxremlife="N/A","n/a",A6taxvalue/A6taxremlife))</f>
        <v>5.3574380576179497</v>
      </c>
      <c r="N545" s="163">
        <f>IF(N$3&gt;A6taxremlife,A6taxvalue-SUM($F545:M545),IF(A6taxremlife="N/A","n/a",A6taxvalue/A6taxremlife))</f>
        <v>5.3574380576179497</v>
      </c>
      <c r="O545" s="163">
        <f>IF(O$3&gt;A6taxremlife,A6taxvalue-SUM($F545:N545),IF(A6taxremlife="N/A","n/a",A6taxvalue/A6taxremlife))</f>
        <v>5.3574380576179497</v>
      </c>
      <c r="P545" s="163">
        <f>IF(P$3&gt;A6taxremlife,A6taxvalue-SUM($F545:O545),IF(A6taxremlife="N/A","n/a",A6taxvalue/A6taxremlife))</f>
        <v>5.3574380576179497</v>
      </c>
      <c r="Q545" s="163">
        <f>IF(Q$3&gt;A6taxremlife,A6taxvalue-SUM($F545:P545),IF(A6taxremlife="N/A","n/a",A6taxvalue/A6taxremlife))</f>
        <v>5.3574380576179497</v>
      </c>
      <c r="R545" s="163">
        <f>IF(R$3&gt;A6taxremlife,A6taxvalue-SUM($F545:Q545),IF(A6taxremlife="N/A","n/a",A6taxvalue/A6taxremlife))</f>
        <v>5.3574380576179497</v>
      </c>
      <c r="S545" s="163">
        <f>IF(S$3&gt;A6taxremlife,A6taxvalue-SUM($F545:R545),IF(A6taxremlife="N/A","n/a",A6taxvalue/A6taxremlife))</f>
        <v>5.3574380576179497</v>
      </c>
      <c r="T545" s="163">
        <f>IF(T$3&gt;A6taxremlife,A6taxvalue-SUM($F545:S545),IF(A6taxremlife="N/A","n/a",A6taxvalue/A6taxremlife))</f>
        <v>5.3574380576179497</v>
      </c>
      <c r="U545" s="163">
        <f>IF(U$3&gt;A6taxremlife,A6taxvalue-SUM($F545:T545),IF(A6taxremlife="N/A","n/a",A6taxvalue/A6taxremlife))</f>
        <v>5.3574380576179497</v>
      </c>
      <c r="V545" s="163">
        <f>IF(V$3&gt;A6taxremlife,A6taxvalue-SUM($F545:U545),IF(A6taxremlife="N/A","n/a",A6taxvalue/A6taxremlife))</f>
        <v>5.3574380576179497</v>
      </c>
      <c r="W545" s="163">
        <f>IF(W$3&gt;A6taxremlife,A6taxvalue-SUM($F545:V545),IF(A6taxremlife="N/A","n/a",A6taxvalue/A6taxremlife))</f>
        <v>5.3574380576179497</v>
      </c>
      <c r="X545" s="163">
        <f>IF(X$3&gt;A6taxremlife,A6taxvalue-SUM($F545:W545),IF(A6taxremlife="N/A","n/a",A6taxvalue/A6taxremlife))</f>
        <v>5.3574380576179497</v>
      </c>
      <c r="Y545" s="163">
        <f>IF(Y$3&gt;A6taxremlife,A6taxvalue-SUM($F545:X545),IF(A6taxremlife="N/A","n/a",A6taxvalue/A6taxremlife))</f>
        <v>5.3574380576179497</v>
      </c>
      <c r="Z545" s="163">
        <f>IF(Z$3&gt;A6taxremlife,A6taxvalue-SUM($F545:Y545),IF(A6taxremlife="N/A","n/a",A6taxvalue/A6taxremlife))</f>
        <v>5.3574380576179497</v>
      </c>
      <c r="AA545" s="163">
        <f>IF(AA$3&gt;A6taxremlife,A6taxvalue-SUM($F545:Z545),IF(A6taxremlife="N/A","n/a",A6taxvalue/A6taxremlife))</f>
        <v>5.3574380576179497</v>
      </c>
      <c r="AB545" s="163">
        <f>IF(AB$3&gt;A6taxremlife,A6taxvalue-SUM($F545:AA545),IF(A6taxremlife="N/A","n/a",A6taxvalue/A6taxremlife))</f>
        <v>5.3574380576179497</v>
      </c>
      <c r="AC545" s="163">
        <f>IF(AC$3&gt;A6taxremlife,A6taxvalue-SUM($F545:AB545),IF(A6taxremlife="N/A","n/a",A6taxvalue/A6taxremlife))</f>
        <v>5.3574380576179497</v>
      </c>
      <c r="AD545" s="163">
        <f>IF(AD$3&gt;A6taxremlife,A6taxvalue-SUM($F545:AC545),IF(A6taxremlife="N/A","n/a",A6taxvalue/A6taxremlife))</f>
        <v>5.3574380576179497</v>
      </c>
      <c r="AE545" s="163">
        <f>IF(AE$3&gt;A6taxremlife,A6taxvalue-SUM($F545:AD545),IF(A6taxremlife="N/A","n/a",A6taxvalue/A6taxremlife))</f>
        <v>5.3574380576179497</v>
      </c>
      <c r="AF545" s="163">
        <f>IF(AF$3&gt;A6taxremlife,A6taxvalue-SUM($F545:AE545),IF(A6taxremlife="N/A","n/a",A6taxvalue/A6taxremlife))</f>
        <v>5.3574380576179497</v>
      </c>
      <c r="AG545" s="163">
        <f>IF(AG$3&gt;A6taxremlife,A6taxvalue-SUM($F545:AF545),IF(A6taxremlife="N/A","n/a",A6taxvalue/A6taxremlife))</f>
        <v>5.3574380576179497</v>
      </c>
      <c r="AH545" s="163">
        <f>IF(AH$3&gt;A6taxremlife,A6taxvalue-SUM($F545:AG545),IF(A6taxremlife="N/A","n/a",A6taxvalue/A6taxremlife))</f>
        <v>5.3574380576179497</v>
      </c>
      <c r="AI545" s="163">
        <f>IF(AI$3&gt;A6taxremlife,A6taxvalue-SUM($F545:AH545),IF(A6taxremlife="N/A","n/a",A6taxvalue/A6taxremlife))</f>
        <v>5.3574380576179497</v>
      </c>
      <c r="AJ545" s="163">
        <f>IF(AJ$3&gt;A6taxremlife,A6taxvalue-SUM($F545:AI545),IF(A6taxremlife="N/A","n/a",A6taxvalue/A6taxremlife))</f>
        <v>5.3574380576179497</v>
      </c>
      <c r="AK545" s="163">
        <f>IF(AK$3&gt;A6taxremlife,A6taxvalue-SUM($F545:AJ545),IF(A6taxremlife="N/A","n/a",A6taxvalue/A6taxremlife))</f>
        <v>0.96468916928404269</v>
      </c>
      <c r="AL545" s="163">
        <f>IF(AL$3&gt;A6taxremlife,A6taxvalue-SUM($F545:AK545),IF(A6taxremlife="N/A","n/a",A6taxvalue/A6taxremlife))</f>
        <v>0</v>
      </c>
      <c r="AM545" s="163">
        <f>IF(AM$3&gt;A6taxremlife,A6taxvalue-SUM($F545:AL545),IF(A6taxremlife="N/A","n/a",A6taxvalue/A6taxremlife))</f>
        <v>0</v>
      </c>
      <c r="AN545" s="163">
        <f>IF(AN$3&gt;A6taxremlife,A6taxvalue-SUM($F545:AM545),IF(A6taxremlife="N/A","n/a",A6taxvalue/A6taxremlife))</f>
        <v>0</v>
      </c>
      <c r="AO545" s="163">
        <f>IF(AO$3&gt;A6taxremlife,A6taxvalue-SUM($F545:AN545),IF(A6taxremlife="N/A","n/a",A6taxvalue/A6taxremlife))</f>
        <v>0</v>
      </c>
      <c r="AP545" s="163">
        <f>IF(AP$3&gt;A6taxremlife,A6taxvalue-SUM($F545:AO545),IF(A6taxremlife="N/A","n/a",A6taxvalue/A6taxremlife))</f>
        <v>0</v>
      </c>
      <c r="AQ545" s="163">
        <f>IF(AQ$3&gt;A6taxremlife,A6taxvalue-SUM($F545:AP545),IF(A6taxremlife="N/A","n/a",A6taxvalue/A6taxremlife))</f>
        <v>0</v>
      </c>
      <c r="AR545" s="163">
        <f>IF(AR$3&gt;A6taxremlife,A6taxvalue-SUM($F545:AQ545),IF(A6taxremlife="N/A","n/a",A6taxvalue/A6taxremlife))</f>
        <v>0</v>
      </c>
      <c r="AS545" s="163">
        <f>IF(AS$3&gt;A6taxremlife,A6taxvalue-SUM($F545:AR545),IF(A6taxremlife="N/A","n/a",A6taxvalue/A6taxremlife))</f>
        <v>0</v>
      </c>
      <c r="AT545" s="163">
        <f>IF(AT$3&gt;A6taxremlife,A6taxvalue-SUM($F545:AS545),IF(A6taxremlife="N/A","n/a",A6taxvalue/A6taxremlife))</f>
        <v>0</v>
      </c>
      <c r="AU545" s="163">
        <f>IF(AU$3&gt;A6taxremlife,A6taxvalue-SUM($F545:AT545),IF(A6taxremlife="N/A","n/a",A6taxvalue/A6taxremlife))</f>
        <v>0</v>
      </c>
      <c r="AV545" s="163">
        <f>IF(AV$3&gt;A6taxremlife,A6taxvalue-SUM($F545:AU545),IF(A6taxremlife="N/A","n/a",A6taxvalue/A6taxremlife))</f>
        <v>0</v>
      </c>
      <c r="AW545" s="163">
        <f>IF(AW$3&gt;A6taxremlife,A6taxvalue-SUM($F545:AV545),IF(A6taxremlife="N/A","n/a",A6taxvalue/A6taxremlife))</f>
        <v>0</v>
      </c>
      <c r="AX545" s="163">
        <f>IF(AX$3&gt;A6taxremlife,A6taxvalue-SUM($F545:AW545),IF(A6taxremlife="N/A","n/a",A6taxvalue/A6taxremlife))</f>
        <v>0</v>
      </c>
      <c r="AY545" s="163">
        <f>IF(AY$3&gt;A6taxremlife,A6taxvalue-SUM($F545:AX545),IF(A6taxremlife="N/A","n/a",A6taxvalue/A6taxremlife))</f>
        <v>0</v>
      </c>
      <c r="AZ545" s="163">
        <f>IF(AZ$3&gt;A6taxremlife,A6taxvalue-SUM($F545:AY545),IF(A6taxremlife="N/A","n/a",A6taxvalue/A6taxremlife))</f>
        <v>0</v>
      </c>
      <c r="BA545" s="163">
        <f>IF(BA$3&gt;A6taxremlife,A6taxvalue-SUM($F545:AZ545),IF(A6taxremlife="N/A","n/a",A6taxvalue/A6taxremlife))</f>
        <v>0</v>
      </c>
      <c r="BB545" s="163">
        <f>IF(BB$3&gt;A6taxremlife,A6taxvalue-SUM($F545:BA545),IF(A6taxremlife="N/A","n/a",A6taxvalue/A6taxremlife))</f>
        <v>0</v>
      </c>
      <c r="BC545" s="163">
        <f>IF(BC$3&gt;A6taxremlife,A6taxvalue-SUM($F545:BB545),IF(A6taxremlife="N/A","n/a",A6taxvalue/A6taxremlife))</f>
        <v>0</v>
      </c>
      <c r="BD545" s="163">
        <f>IF(BD$3&gt;A6taxremlife,A6taxvalue-SUM($F545:BC545),IF(A6taxremlife="N/A","n/a",A6taxvalue/A6taxremlife))</f>
        <v>0</v>
      </c>
      <c r="BE545" s="163">
        <f>IF(BE$3&gt;A6taxremlife,A6taxvalue-SUM($F545:BD545),IF(A6taxremlife="N/A","n/a",A6taxvalue/A6taxremlife))</f>
        <v>0</v>
      </c>
      <c r="BF545" s="163">
        <f>IF(BF$3&gt;A6taxremlife,A6taxvalue-SUM($F545:BE545),IF(A6taxremlife="N/A","n/a",A6taxvalue/A6taxremlife))</f>
        <v>0</v>
      </c>
      <c r="BG545" s="163">
        <f>IF(BG$3&gt;A6taxremlife,A6taxvalue-SUM($F545:BF545),IF(A6taxremlife="N/A","n/a",A6taxvalue/A6taxremlife))</f>
        <v>0</v>
      </c>
      <c r="BH545" s="163">
        <f>IF(BH$3&gt;A6taxremlife,A6taxvalue-SUM($F545:BG545),IF(A6taxremlife="N/A","n/a",A6taxvalue/A6taxremlife))</f>
        <v>0</v>
      </c>
      <c r="BI545" s="163">
        <f>IF(BI$3&gt;A6taxremlife,A6taxvalue-SUM($F545:BH545),IF(A6taxremlife="N/A","n/a",A6taxvalue/A6taxremlife))</f>
        <v>0</v>
      </c>
      <c r="BJ545" s="18"/>
      <c r="BK545" s="18"/>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row>
    <row r="546" spans="1:256" s="5" customFormat="1" hidden="1" outlineLevel="2">
      <c r="A546" s="18"/>
      <c r="B546" s="18"/>
      <c r="C546" s="36"/>
      <c r="D546" s="479" t="s">
        <v>71</v>
      </c>
      <c r="E546" s="283">
        <v>0</v>
      </c>
      <c r="F546" s="38"/>
      <c r="G546" s="164"/>
      <c r="H546" s="164"/>
      <c r="I546" s="164"/>
      <c r="J546" s="164"/>
      <c r="K546" s="164"/>
      <c r="L546" s="164"/>
      <c r="M546" s="164"/>
      <c r="N546" s="164"/>
      <c r="O546" s="164"/>
      <c r="P546" s="164"/>
      <c r="Q546" s="164"/>
      <c r="R546" s="164"/>
      <c r="S546" s="164"/>
      <c r="T546" s="164"/>
      <c r="U546" s="164"/>
      <c r="V546" s="164"/>
      <c r="W546" s="164"/>
      <c r="X546" s="164"/>
      <c r="Y546" s="164"/>
      <c r="Z546" s="164"/>
      <c r="AA546" s="164"/>
      <c r="AB546" s="164"/>
      <c r="AC546" s="164"/>
      <c r="AD546" s="164"/>
      <c r="AE546" s="164"/>
      <c r="AF546" s="164"/>
      <c r="AG546" s="164"/>
      <c r="AH546" s="164"/>
      <c r="AI546" s="164"/>
      <c r="AJ546" s="164"/>
      <c r="AK546" s="164"/>
      <c r="AL546" s="164"/>
      <c r="AM546" s="164"/>
      <c r="AN546" s="164"/>
      <c r="AO546" s="164"/>
      <c r="AP546" s="164"/>
      <c r="AQ546" s="164"/>
      <c r="AR546" s="164"/>
      <c r="AS546" s="164"/>
      <c r="AT546" s="164"/>
      <c r="AU546" s="164"/>
      <c r="AV546" s="164"/>
      <c r="AW546" s="164"/>
      <c r="AX546" s="164"/>
      <c r="AY546" s="164"/>
      <c r="AZ546" s="164"/>
      <c r="BA546" s="164"/>
      <c r="BB546" s="164"/>
      <c r="BC546" s="164"/>
      <c r="BD546" s="164"/>
      <c r="BE546" s="164"/>
      <c r="BF546" s="164"/>
      <c r="BG546" s="164"/>
      <c r="BH546" s="164"/>
      <c r="BI546" s="164"/>
      <c r="BJ546" s="18"/>
      <c r="BK546" s="18"/>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row>
    <row r="547" spans="1:256" s="5" customFormat="1" hidden="1" outlineLevel="2">
      <c r="A547" s="18"/>
      <c r="B547" s="18"/>
      <c r="C547" s="36"/>
      <c r="D547" s="479"/>
      <c r="E547" s="283">
        <v>1</v>
      </c>
      <c r="F547" s="38"/>
      <c r="G547" s="305"/>
      <c r="H547" s="164">
        <f>IF(A6taxstdlife="n/a","n/a",IF(H$3&gt;(A6taxstdlife+$E547),((Input!$G$148+Input!$G$114)*$G$7)-SUM($G547:G547),((Input!$G$148+Input!$G$114)*$G$7)/A6taxstdlife))</f>
        <v>0.19561155469594949</v>
      </c>
      <c r="I547" s="164">
        <f>IF(A6taxstdlife="n/a","n/a",IF(I$3&gt;(A6taxstdlife+$E547),((Input!$G$148+Input!$G$114)*$G$7)-SUM($G547:H547),((Input!$G$148+Input!$G$114)*$G$7)/A6taxstdlife))</f>
        <v>0.19561155469594949</v>
      </c>
      <c r="J547" s="164">
        <f>IF(A6taxstdlife="n/a","n/a",IF(J$3&gt;(A6taxstdlife+$E547),((Input!$G$148+Input!$G$114)*$G$7)-SUM($G547:I547),((Input!$G$148+Input!$G$114)*$G$7)/A6taxstdlife))</f>
        <v>0.19561155469594949</v>
      </c>
      <c r="K547" s="164">
        <f>IF(A6taxstdlife="n/a","n/a",IF(K$3&gt;(A6taxstdlife+$E547),((Input!$G$148+Input!$G$114)*$G$7)-SUM($G547:J547),((Input!$G$148+Input!$G$114)*$G$7)/A6taxstdlife))</f>
        <v>0.19561155469594949</v>
      </c>
      <c r="L547" s="164">
        <f>IF(A6taxstdlife="n/a","n/a",IF(L$3&gt;(A6taxstdlife+$E547),((Input!$G$148+Input!$G$114)*$G$7)-SUM($G547:K547),((Input!$G$148+Input!$G$114)*$G$7)/A6taxstdlife))</f>
        <v>0.19561155469594949</v>
      </c>
      <c r="M547" s="164">
        <f>IF(A6taxstdlife="n/a","n/a",IF(M$3&gt;(A6taxstdlife+$E547),((Input!$G$148+Input!$G$114)*$G$7)-SUM($G547:L547),((Input!$G$148+Input!$G$114)*$G$7)/A6taxstdlife))</f>
        <v>0.19561155469594949</v>
      </c>
      <c r="N547" s="164">
        <f>IF(A6taxstdlife="n/a","n/a",IF(N$3&gt;(A6taxstdlife+$E547),((Input!$G$148+Input!$G$114)*$G$7)-SUM($G547:M547),((Input!$G$148+Input!$G$114)*$G$7)/A6taxstdlife))</f>
        <v>0.19561155469594949</v>
      </c>
      <c r="O547" s="164">
        <f>IF(A6taxstdlife="n/a","n/a",IF(O$3&gt;(A6taxstdlife+$E547),((Input!$G$148+Input!$G$114)*$G$7)-SUM($G547:N547),((Input!$G$148+Input!$G$114)*$G$7)/A6taxstdlife))</f>
        <v>0.19561155469594949</v>
      </c>
      <c r="P547" s="164">
        <f>IF(A6taxstdlife="n/a","n/a",IF(P$3&gt;(A6taxstdlife+$E547),((Input!$G$148+Input!$G$114)*$G$7)-SUM($G547:O547),((Input!$G$148+Input!$G$114)*$G$7)/A6taxstdlife))</f>
        <v>0.19561155469594949</v>
      </c>
      <c r="Q547" s="164">
        <f>IF(A6taxstdlife="n/a","n/a",IF(Q$3&gt;(A6taxstdlife+$E547),((Input!$G$148+Input!$G$114)*$G$7)-SUM($G547:P547),((Input!$G$148+Input!$G$114)*$G$7)/A6taxstdlife))</f>
        <v>0.19561155469594949</v>
      </c>
      <c r="R547" s="164">
        <f>IF(A6taxstdlife="n/a","n/a",IF(R$3&gt;(A6taxstdlife+$E547),((Input!$G$148+Input!$G$114)*$G$7)-SUM($G547:Q547),((Input!$G$148+Input!$G$114)*$G$7)/A6taxstdlife))</f>
        <v>0.19561155469594949</v>
      </c>
      <c r="S547" s="164">
        <f>IF(A6taxstdlife="n/a","n/a",IF(S$3&gt;(A6taxstdlife+$E547),((Input!$G$148+Input!$G$114)*$G$7)-SUM($G547:R547),((Input!$G$148+Input!$G$114)*$G$7)/A6taxstdlife))</f>
        <v>0.19561155469594949</v>
      </c>
      <c r="T547" s="164">
        <f>IF(A6taxstdlife="n/a","n/a",IF(T$3&gt;(A6taxstdlife+$E547),((Input!$G$148+Input!$G$114)*$G$7)-SUM($G547:S547),((Input!$G$148+Input!$G$114)*$G$7)/A6taxstdlife))</f>
        <v>0.19561155469594949</v>
      </c>
      <c r="U547" s="164">
        <f>IF(A6taxstdlife="n/a","n/a",IF(U$3&gt;(A6taxstdlife+$E547),((Input!$G$148+Input!$G$114)*$G$7)-SUM($G547:T547),((Input!$G$148+Input!$G$114)*$G$7)/A6taxstdlife))</f>
        <v>0.19561155469594949</v>
      </c>
      <c r="V547" s="164">
        <f>IF(A6taxstdlife="n/a","n/a",IF(V$3&gt;(A6taxstdlife+$E547),((Input!$G$148+Input!$G$114)*$G$7)-SUM($G547:U547),((Input!$G$148+Input!$G$114)*$G$7)/A6taxstdlife))</f>
        <v>0.19561155469594949</v>
      </c>
      <c r="W547" s="164">
        <f>IF(A6taxstdlife="n/a","n/a",IF(W$3&gt;(A6taxstdlife+$E547),((Input!$G$148+Input!$G$114)*$G$7)-SUM($G547:V547),((Input!$G$148+Input!$G$114)*$G$7)/A6taxstdlife))</f>
        <v>0.19561155469594949</v>
      </c>
      <c r="X547" s="164">
        <f>IF(A6taxstdlife="n/a","n/a",IF(X$3&gt;(A6taxstdlife+$E547),((Input!$G$148+Input!$G$114)*$G$7)-SUM($G547:W547),((Input!$G$148+Input!$G$114)*$G$7)/A6taxstdlife))</f>
        <v>0.19561155469594949</v>
      </c>
      <c r="Y547" s="164">
        <f>IF(A6taxstdlife="n/a","n/a",IF(Y$3&gt;(A6taxstdlife+$E547),((Input!$G$148+Input!$G$114)*$G$7)-SUM($G547:X547),((Input!$G$148+Input!$G$114)*$G$7)/A6taxstdlife))</f>
        <v>0.19561155469594949</v>
      </c>
      <c r="Z547" s="164">
        <f>IF(A6taxstdlife="n/a","n/a",IF(Z$3&gt;(A6taxstdlife+$E547),((Input!$G$148+Input!$G$114)*$G$7)-SUM($G547:Y547),((Input!$G$148+Input!$G$114)*$G$7)/A6taxstdlife))</f>
        <v>0.19561155469594949</v>
      </c>
      <c r="AA547" s="164">
        <f>IF(A6taxstdlife="n/a","n/a",IF(AA$3&gt;(A6taxstdlife+$E547),((Input!$G$148+Input!$G$114)*$G$7)-SUM($G547:Z547),((Input!$G$148+Input!$G$114)*$G$7)/A6taxstdlife))</f>
        <v>0.19561155469594949</v>
      </c>
      <c r="AB547" s="164">
        <f>IF(A6taxstdlife="n/a","n/a",IF(AB$3&gt;(A6taxstdlife+$E547),((Input!$G$148+Input!$G$114)*$G$7)-SUM($G547:AA547),((Input!$G$148+Input!$G$114)*$G$7)/A6taxstdlife))</f>
        <v>0.19561155469594949</v>
      </c>
      <c r="AC547" s="164">
        <f>IF(A6taxstdlife="n/a","n/a",IF(AC$3&gt;(A6taxstdlife+$E547),((Input!$G$148+Input!$G$114)*$G$7)-SUM($G547:AB547),((Input!$G$148+Input!$G$114)*$G$7)/A6taxstdlife))</f>
        <v>0.19561155469594949</v>
      </c>
      <c r="AD547" s="164">
        <f>IF(A6taxstdlife="n/a","n/a",IF(AD$3&gt;(A6taxstdlife+$E547),((Input!$G$148+Input!$G$114)*$G$7)-SUM($G547:AC547),((Input!$G$148+Input!$G$114)*$G$7)/A6taxstdlife))</f>
        <v>0.19561155469594949</v>
      </c>
      <c r="AE547" s="164">
        <f>IF(A6taxstdlife="n/a","n/a",IF(AE$3&gt;(A6taxstdlife+$E547),((Input!$G$148+Input!$G$114)*$G$7)-SUM($G547:AD547),((Input!$G$148+Input!$G$114)*$G$7)/A6taxstdlife))</f>
        <v>0.19561155469594949</v>
      </c>
      <c r="AF547" s="164">
        <f>IF(A6taxstdlife="n/a","n/a",IF(AF$3&gt;(A6taxstdlife+$E547),((Input!$G$148+Input!$G$114)*$G$7)-SUM($G547:AE547),((Input!$G$148+Input!$G$114)*$G$7)/A6taxstdlife))</f>
        <v>0.19561155469594949</v>
      </c>
      <c r="AG547" s="164">
        <f>IF(A6taxstdlife="n/a","n/a",IF(AG$3&gt;(A6taxstdlife+$E547),((Input!$G$148+Input!$G$114)*$G$7)-SUM($G547:AF547),((Input!$G$148+Input!$G$114)*$G$7)/A6taxstdlife))</f>
        <v>0.19561155469594949</v>
      </c>
      <c r="AH547" s="164">
        <f>IF(A6taxstdlife="n/a","n/a",IF(AH$3&gt;(A6taxstdlife+$E547),((Input!$G$148+Input!$G$114)*$G$7)-SUM($G547:AG547),((Input!$G$148+Input!$G$114)*$G$7)/A6taxstdlife))</f>
        <v>0.19561155469594949</v>
      </c>
      <c r="AI547" s="164">
        <f>IF(A6taxstdlife="n/a","n/a",IF(AI$3&gt;(A6taxstdlife+$E547),((Input!$G$148+Input!$G$114)*$G$7)-SUM($G547:AH547),((Input!$G$148+Input!$G$114)*$G$7)/A6taxstdlife))</f>
        <v>0.19561155469594949</v>
      </c>
      <c r="AJ547" s="164">
        <f>IF(A6taxstdlife="n/a","n/a",IF(AJ$3&gt;(A6taxstdlife+$E547),((Input!$G$148+Input!$G$114)*$G$7)-SUM($G547:AI547),((Input!$G$148+Input!$G$114)*$G$7)/A6taxstdlife))</f>
        <v>0.19561155469594949</v>
      </c>
      <c r="AK547" s="164">
        <f>IF(A6taxstdlife="n/a","n/a",IF(AK$3&gt;(A6taxstdlife+$E547),((Input!$G$148+Input!$G$114)*$G$7)-SUM($G547:AJ547),((Input!$G$148+Input!$G$114)*$G$7)/A6taxstdlife))</f>
        <v>0.19561155469594949</v>
      </c>
      <c r="AL547" s="164">
        <f>IF(A6taxstdlife="n/a","n/a",IF(AL$3&gt;(A6taxstdlife+$E547),((Input!$G$148+Input!$G$114)*$G$7)-SUM($G547:AK547),((Input!$G$148+Input!$G$114)*$G$7)/A6taxstdlife))</f>
        <v>0.19561155469594949</v>
      </c>
      <c r="AM547" s="164">
        <f>IF(A6taxstdlife="n/a","n/a",IF(AM$3&gt;(A6taxstdlife+$E547),((Input!$G$148+Input!$G$114)*$G$7)-SUM($G547:AL547),((Input!$G$148+Input!$G$114)*$G$7)/A6taxstdlife))</f>
        <v>0.19561155469594949</v>
      </c>
      <c r="AN547" s="164">
        <f>IF(A6taxstdlife="n/a","n/a",IF(AN$3&gt;(A6taxstdlife+$E547),((Input!$G$148+Input!$G$114)*$G$7)-SUM($G547:AM547),((Input!$G$148+Input!$G$114)*$G$7)/A6taxstdlife))</f>
        <v>0.19561155469594949</v>
      </c>
      <c r="AO547" s="164">
        <f>IF(A6taxstdlife="n/a","n/a",IF(AO$3&gt;(A6taxstdlife+$E547),((Input!$G$148+Input!$G$114)*$G$7)-SUM($G547:AN547),((Input!$G$148+Input!$G$114)*$G$7)/A6taxstdlife))</f>
        <v>0.19561155469594949</v>
      </c>
      <c r="AP547" s="164">
        <f>IF(A6taxstdlife="n/a","n/a",IF(AP$3&gt;(A6taxstdlife+$E547),((Input!$G$148+Input!$G$114)*$G$7)-SUM($G547:AO547),((Input!$G$148+Input!$G$114)*$G$7)/A6taxstdlife))</f>
        <v>0.19561155469594949</v>
      </c>
      <c r="AQ547" s="164">
        <f>IF(A6taxstdlife="n/a","n/a",IF(AQ$3&gt;(A6taxstdlife+$E547),((Input!$G$148+Input!$G$114)*$G$7)-SUM($G547:AP547),((Input!$G$148+Input!$G$114)*$G$7)/A6taxstdlife))</f>
        <v>0.19561155469594949</v>
      </c>
      <c r="AR547" s="164">
        <f>IF(A6taxstdlife="n/a","n/a",IF(AR$3&gt;(A6taxstdlife+$E547),((Input!$G$148+Input!$G$114)*$G$7)-SUM($G547:AQ547),((Input!$G$148+Input!$G$114)*$G$7)/A6taxstdlife))</f>
        <v>0.19561155469594949</v>
      </c>
      <c r="AS547" s="164">
        <f>IF(A6taxstdlife="n/a","n/a",IF(AS$3&gt;(A6taxstdlife+$E547),((Input!$G$148+Input!$G$114)*$G$7)-SUM($G547:AR547),((Input!$G$148+Input!$G$114)*$G$7)/A6taxstdlife))</f>
        <v>0.19561155469594949</v>
      </c>
      <c r="AT547" s="164">
        <f>IF(A6taxstdlife="n/a","n/a",IF(AT$3&gt;(A6taxstdlife+$E547),((Input!$G$148+Input!$G$114)*$G$7)-SUM($G547:AS547),((Input!$G$148+Input!$G$114)*$G$7)/A6taxstdlife))</f>
        <v>0.19561155469594949</v>
      </c>
      <c r="AU547" s="164">
        <f>IF(A6taxstdlife="n/a","n/a",IF(AU$3&gt;(A6taxstdlife+$E547),((Input!$G$148+Input!$G$114)*$G$7)-SUM($G547:AT547),((Input!$G$148+Input!$G$114)*$G$7)/A6taxstdlife))</f>
        <v>0.19561155469594949</v>
      </c>
      <c r="AV547" s="164">
        <f>IF(A6taxstdlife="n/a","n/a",IF(AV$3&gt;(A6taxstdlife+$E547),((Input!$G$148+Input!$G$114)*$G$7)-SUM($G547:AU547),((Input!$G$148+Input!$G$114)*$G$7)/A6taxstdlife))</f>
        <v>5.3290705182007514E-15</v>
      </c>
      <c r="AW547" s="164">
        <f>IF(A6taxstdlife="n/a","n/a",IF(AW$3&gt;(A6taxstdlife+$E547),((Input!$G$148+Input!$G$114)*$G$7)-SUM($G547:AV547),((Input!$G$148+Input!$G$114)*$G$7)/A6taxstdlife))</f>
        <v>0</v>
      </c>
      <c r="AX547" s="164">
        <f>IF(A6taxstdlife="n/a","n/a",IF(AX$3&gt;(A6taxstdlife+$E547),((Input!$G$148+Input!$G$114)*$G$7)-SUM($G547:AW547),((Input!$G$148+Input!$G$114)*$G$7)/A6taxstdlife))</f>
        <v>0</v>
      </c>
      <c r="AY547" s="164">
        <f>IF(A6taxstdlife="n/a","n/a",IF(AY$3&gt;(A6taxstdlife+$E547),((Input!$G$148+Input!$G$114)*$G$7)-SUM($G547:AX547),((Input!$G$148+Input!$G$114)*$G$7)/A6taxstdlife))</f>
        <v>0</v>
      </c>
      <c r="AZ547" s="164">
        <f>IF(A6taxstdlife="n/a","n/a",IF(AZ$3&gt;(A6taxstdlife+$E547),((Input!$G$148+Input!$G$114)*$G$7)-SUM($G547:AY547),((Input!$G$148+Input!$G$114)*$G$7)/A6taxstdlife))</f>
        <v>0</v>
      </c>
      <c r="BA547" s="164">
        <f>IF(A6taxstdlife="n/a","n/a",IF(BA$3&gt;(A6taxstdlife+$E547),((Input!$G$148+Input!$G$114)*$G$7)-SUM($G547:AZ547),((Input!$G$148+Input!$G$114)*$G$7)/A6taxstdlife))</f>
        <v>0</v>
      </c>
      <c r="BB547" s="164">
        <f>IF(A6taxstdlife="n/a","n/a",IF(BB$3&gt;(A6taxstdlife+$E547),((Input!$G$148+Input!$G$114)*$G$7)-SUM($G547:BA547),((Input!$G$148+Input!$G$114)*$G$7)/A6taxstdlife))</f>
        <v>0</v>
      </c>
      <c r="BC547" s="164">
        <f>IF(A6taxstdlife="n/a","n/a",IF(BC$3&gt;(A6taxstdlife+$E547),((Input!$G$148+Input!$G$114)*$G$7)-SUM($G547:BB547),((Input!$G$148+Input!$G$114)*$G$7)/A6taxstdlife))</f>
        <v>0</v>
      </c>
      <c r="BD547" s="164">
        <f>IF(A6taxstdlife="n/a","n/a",IF(BD$3&gt;(A6taxstdlife+$E547),((Input!$G$148+Input!$G$114)*$G$7)-SUM($G547:BC547),((Input!$G$148+Input!$G$114)*$G$7)/A6taxstdlife))</f>
        <v>0</v>
      </c>
      <c r="BE547" s="164">
        <f>IF(A6taxstdlife="n/a","n/a",IF(BE$3&gt;(A6taxstdlife+$E547),((Input!$G$148+Input!$G$114)*$G$7)-SUM($G547:BD547),((Input!$G$148+Input!$G$114)*$G$7)/A6taxstdlife))</f>
        <v>0</v>
      </c>
      <c r="BF547" s="164">
        <f>IF(A6taxstdlife="n/a","n/a",IF(BF$3&gt;(A6taxstdlife+$E547),((Input!$G$148+Input!$G$114)*$G$7)-SUM($G547:BE547),((Input!$G$148+Input!$G$114)*$G$7)/A6taxstdlife))</f>
        <v>0</v>
      </c>
      <c r="BG547" s="164">
        <f>IF(A6taxstdlife="n/a","n/a",IF(BG$3&gt;(A6taxstdlife+$E547),((Input!$G$148+Input!$G$114)*$G$7)-SUM($G547:BF547),((Input!$G$148+Input!$G$114)*$G$7)/A6taxstdlife))</f>
        <v>0</v>
      </c>
      <c r="BH547" s="164">
        <f>IF(A6taxstdlife="n/a","n/a",IF(BH$3&gt;(A6taxstdlife+$E547),((Input!$G$148+Input!$G$114)*$G$7)-SUM($G547:BG547),((Input!$G$148+Input!$G$114)*$G$7)/A6taxstdlife))</f>
        <v>0</v>
      </c>
      <c r="BI547" s="164">
        <f>IF(A6taxstdlife="n/a","n/a",IF(BI$3&gt;(A6taxstdlife+$E547),((Input!$G$148+Input!$G$114)*$G$7)-SUM($G547:BH547),((Input!$G$148+Input!$G$114)*$G$7)/A6taxstdlife))</f>
        <v>0</v>
      </c>
      <c r="BJ547" s="18"/>
      <c r="BK547" s="18"/>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row>
    <row r="548" spans="1:256" s="5" customFormat="1" hidden="1" outlineLevel="2">
      <c r="A548" s="18"/>
      <c r="B548" s="18"/>
      <c r="C548" s="36"/>
      <c r="D548" s="479"/>
      <c r="E548" s="283">
        <v>2</v>
      </c>
      <c r="F548" s="38"/>
      <c r="G548" s="306"/>
      <c r="H548" s="307"/>
      <c r="I548" s="164">
        <f>IF(A6taxstdlife="n/a","n/a",IF(I$3&gt;(A6taxstdlife+$E548),((Input!$H$148+Input!$H$114)*$H$7)-SUM($H548:H548),((Input!$H$148+Input!$H$114)*$H$7)/A6taxstdlife))</f>
        <v>0.24450444199708085</v>
      </c>
      <c r="J548" s="164">
        <f>IF(A6taxstdlife="n/a","n/a",IF(J$3&gt;(A6taxstdlife+$E548),((Input!$H$148+Input!$H$114)*$H$7)-SUM($H548:I548),((Input!$H$148+Input!$H$114)*$H$7)/A6taxstdlife))</f>
        <v>0.24450444199708085</v>
      </c>
      <c r="K548" s="164">
        <f>IF(A6taxstdlife="n/a","n/a",IF(K$3&gt;(A6taxstdlife+$E548),((Input!$H$148+Input!$H$114)*$H$7)-SUM($H548:J548),((Input!$H$148+Input!$H$114)*$H$7)/A6taxstdlife))</f>
        <v>0.24450444199708085</v>
      </c>
      <c r="L548" s="164">
        <f>IF(A6taxstdlife="n/a","n/a",IF(L$3&gt;(A6taxstdlife+$E548),((Input!$H$148+Input!$H$114)*$H$7)-SUM($H548:K548),((Input!$H$148+Input!$H$114)*$H$7)/A6taxstdlife))</f>
        <v>0.24450444199708085</v>
      </c>
      <c r="M548" s="164">
        <f>IF(A6taxstdlife="n/a","n/a",IF(M$3&gt;(A6taxstdlife+$E548),((Input!$H$148+Input!$H$114)*$H$7)-SUM($H548:L548),((Input!$H$148+Input!$H$114)*$H$7)/A6taxstdlife))</f>
        <v>0.24450444199708085</v>
      </c>
      <c r="N548" s="164">
        <f>IF(A6taxstdlife="n/a","n/a",IF(N$3&gt;(A6taxstdlife+$E548),((Input!$H$148+Input!$H$114)*$H$7)-SUM($H548:M548),((Input!$H$148+Input!$H$114)*$H$7)/A6taxstdlife))</f>
        <v>0.24450444199708085</v>
      </c>
      <c r="O548" s="164">
        <f>IF(A6taxstdlife="n/a","n/a",IF(O$3&gt;(A6taxstdlife+$E548),((Input!$H$148+Input!$H$114)*$H$7)-SUM($H548:N548),((Input!$H$148+Input!$H$114)*$H$7)/A6taxstdlife))</f>
        <v>0.24450444199708085</v>
      </c>
      <c r="P548" s="164">
        <f>IF(A6taxstdlife="n/a","n/a",IF(P$3&gt;(A6taxstdlife+$E548),((Input!$H$148+Input!$H$114)*$H$7)-SUM($H548:O548),((Input!$H$148+Input!$H$114)*$H$7)/A6taxstdlife))</f>
        <v>0.24450444199708085</v>
      </c>
      <c r="Q548" s="164">
        <f>IF(A6taxstdlife="n/a","n/a",IF(Q$3&gt;(A6taxstdlife+$E548),((Input!$H$148+Input!$H$114)*$H$7)-SUM($H548:P548),((Input!$H$148+Input!$H$114)*$H$7)/A6taxstdlife))</f>
        <v>0.24450444199708085</v>
      </c>
      <c r="R548" s="164">
        <f>IF(A6taxstdlife="n/a","n/a",IF(R$3&gt;(A6taxstdlife+$E548),((Input!$H$148+Input!$H$114)*$H$7)-SUM($H548:Q548),((Input!$H$148+Input!$H$114)*$H$7)/A6taxstdlife))</f>
        <v>0.24450444199708085</v>
      </c>
      <c r="S548" s="164">
        <f>IF(A6taxstdlife="n/a","n/a",IF(S$3&gt;(A6taxstdlife+$E548),((Input!$H$148+Input!$H$114)*$H$7)-SUM($H548:R548),((Input!$H$148+Input!$H$114)*$H$7)/A6taxstdlife))</f>
        <v>0.24450444199708085</v>
      </c>
      <c r="T548" s="164">
        <f>IF(A6taxstdlife="n/a","n/a",IF(T$3&gt;(A6taxstdlife+$E548),((Input!$H$148+Input!$H$114)*$H$7)-SUM($H548:S548),((Input!$H$148+Input!$H$114)*$H$7)/A6taxstdlife))</f>
        <v>0.24450444199708085</v>
      </c>
      <c r="U548" s="164">
        <f>IF(A6taxstdlife="n/a","n/a",IF(U$3&gt;(A6taxstdlife+$E548),((Input!$H$148+Input!$H$114)*$H$7)-SUM($H548:T548),((Input!$H$148+Input!$H$114)*$H$7)/A6taxstdlife))</f>
        <v>0.24450444199708085</v>
      </c>
      <c r="V548" s="164">
        <f>IF(A6taxstdlife="n/a","n/a",IF(V$3&gt;(A6taxstdlife+$E548),((Input!$H$148+Input!$H$114)*$H$7)-SUM($H548:U548),((Input!$H$148+Input!$H$114)*$H$7)/A6taxstdlife))</f>
        <v>0.24450444199708085</v>
      </c>
      <c r="W548" s="164">
        <f>IF(A6taxstdlife="n/a","n/a",IF(W$3&gt;(A6taxstdlife+$E548),((Input!$H$148+Input!$H$114)*$H$7)-SUM($H548:V548),((Input!$H$148+Input!$H$114)*$H$7)/A6taxstdlife))</f>
        <v>0.24450444199708085</v>
      </c>
      <c r="X548" s="164">
        <f>IF(A6taxstdlife="n/a","n/a",IF(X$3&gt;(A6taxstdlife+$E548),((Input!$H$148+Input!$H$114)*$H$7)-SUM($H548:W548),((Input!$H$148+Input!$H$114)*$H$7)/A6taxstdlife))</f>
        <v>0.24450444199708085</v>
      </c>
      <c r="Y548" s="164">
        <f>IF(A6taxstdlife="n/a","n/a",IF(Y$3&gt;(A6taxstdlife+$E548),((Input!$H$148+Input!$H$114)*$H$7)-SUM($H548:X548),((Input!$H$148+Input!$H$114)*$H$7)/A6taxstdlife))</f>
        <v>0.24450444199708085</v>
      </c>
      <c r="Z548" s="164">
        <f>IF(A6taxstdlife="n/a","n/a",IF(Z$3&gt;(A6taxstdlife+$E548),((Input!$H$148+Input!$H$114)*$H$7)-SUM($H548:Y548),((Input!$H$148+Input!$H$114)*$H$7)/A6taxstdlife))</f>
        <v>0.24450444199708085</v>
      </c>
      <c r="AA548" s="164">
        <f>IF(A6taxstdlife="n/a","n/a",IF(AA$3&gt;(A6taxstdlife+$E548),((Input!$H$148+Input!$H$114)*$H$7)-SUM($H548:Z548),((Input!$H$148+Input!$H$114)*$H$7)/A6taxstdlife))</f>
        <v>0.24450444199708085</v>
      </c>
      <c r="AB548" s="164">
        <f>IF(A6taxstdlife="n/a","n/a",IF(AB$3&gt;(A6taxstdlife+$E548),((Input!$H$148+Input!$H$114)*$H$7)-SUM($H548:AA548),((Input!$H$148+Input!$H$114)*$H$7)/A6taxstdlife))</f>
        <v>0.24450444199708085</v>
      </c>
      <c r="AC548" s="164">
        <f>IF(A6taxstdlife="n/a","n/a",IF(AC$3&gt;(A6taxstdlife+$E548),((Input!$H$148+Input!$H$114)*$H$7)-SUM($H548:AB548),((Input!$H$148+Input!$H$114)*$H$7)/A6taxstdlife))</f>
        <v>0.24450444199708085</v>
      </c>
      <c r="AD548" s="164">
        <f>IF(A6taxstdlife="n/a","n/a",IF(AD$3&gt;(A6taxstdlife+$E548),((Input!$H$148+Input!$H$114)*$H$7)-SUM($H548:AC548),((Input!$H$148+Input!$H$114)*$H$7)/A6taxstdlife))</f>
        <v>0.24450444199708085</v>
      </c>
      <c r="AE548" s="164">
        <f>IF(A6taxstdlife="n/a","n/a",IF(AE$3&gt;(A6taxstdlife+$E548),((Input!$H$148+Input!$H$114)*$H$7)-SUM($H548:AD548),((Input!$H$148+Input!$H$114)*$H$7)/A6taxstdlife))</f>
        <v>0.24450444199708085</v>
      </c>
      <c r="AF548" s="164">
        <f>IF(A6taxstdlife="n/a","n/a",IF(AF$3&gt;(A6taxstdlife+$E548),((Input!$H$148+Input!$H$114)*$H$7)-SUM($H548:AE548),((Input!$H$148+Input!$H$114)*$H$7)/A6taxstdlife))</f>
        <v>0.24450444199708085</v>
      </c>
      <c r="AG548" s="164">
        <f>IF(A6taxstdlife="n/a","n/a",IF(AG$3&gt;(A6taxstdlife+$E548),((Input!$H$148+Input!$H$114)*$H$7)-SUM($H548:AF548),((Input!$H$148+Input!$H$114)*$H$7)/A6taxstdlife))</f>
        <v>0.24450444199708085</v>
      </c>
      <c r="AH548" s="164">
        <f>IF(A6taxstdlife="n/a","n/a",IF(AH$3&gt;(A6taxstdlife+$E548),((Input!$H$148+Input!$H$114)*$H$7)-SUM($H548:AG548),((Input!$H$148+Input!$H$114)*$H$7)/A6taxstdlife))</f>
        <v>0.24450444199708085</v>
      </c>
      <c r="AI548" s="164">
        <f>IF(A6taxstdlife="n/a","n/a",IF(AI$3&gt;(A6taxstdlife+$E548),((Input!$H$148+Input!$H$114)*$H$7)-SUM($H548:AH548),((Input!$H$148+Input!$H$114)*$H$7)/A6taxstdlife))</f>
        <v>0.24450444199708085</v>
      </c>
      <c r="AJ548" s="164">
        <f>IF(A6taxstdlife="n/a","n/a",IF(AJ$3&gt;(A6taxstdlife+$E548),((Input!$H$148+Input!$H$114)*$H$7)-SUM($H548:AI548),((Input!$H$148+Input!$H$114)*$H$7)/A6taxstdlife))</f>
        <v>0.24450444199708085</v>
      </c>
      <c r="AK548" s="164">
        <f>IF(A6taxstdlife="n/a","n/a",IF(AK$3&gt;(A6taxstdlife+$E548),((Input!$H$148+Input!$H$114)*$H$7)-SUM($H548:AJ548),((Input!$H$148+Input!$H$114)*$H$7)/A6taxstdlife))</f>
        <v>0.24450444199708085</v>
      </c>
      <c r="AL548" s="164">
        <f>IF(A6taxstdlife="n/a","n/a",IF(AL$3&gt;(A6taxstdlife+$E548),((Input!$H$148+Input!$H$114)*$H$7)-SUM($H548:AK548),((Input!$H$148+Input!$H$114)*$H$7)/A6taxstdlife))</f>
        <v>0.24450444199708085</v>
      </c>
      <c r="AM548" s="164">
        <f>IF(A6taxstdlife="n/a","n/a",IF(AM$3&gt;(A6taxstdlife+$E548),((Input!$H$148+Input!$H$114)*$H$7)-SUM($H548:AL548),((Input!$H$148+Input!$H$114)*$H$7)/A6taxstdlife))</f>
        <v>0.24450444199708085</v>
      </c>
      <c r="AN548" s="164">
        <f>IF(A6taxstdlife="n/a","n/a",IF(AN$3&gt;(A6taxstdlife+$E548),((Input!$H$148+Input!$H$114)*$H$7)-SUM($H548:AM548),((Input!$H$148+Input!$H$114)*$H$7)/A6taxstdlife))</f>
        <v>0.24450444199708085</v>
      </c>
      <c r="AO548" s="164">
        <f>IF(A6taxstdlife="n/a","n/a",IF(AO$3&gt;(A6taxstdlife+$E548),((Input!$H$148+Input!$H$114)*$H$7)-SUM($H548:AN548),((Input!$H$148+Input!$H$114)*$H$7)/A6taxstdlife))</f>
        <v>0.24450444199708085</v>
      </c>
      <c r="AP548" s="164">
        <f>IF(A6taxstdlife="n/a","n/a",IF(AP$3&gt;(A6taxstdlife+$E548),((Input!$H$148+Input!$H$114)*$H$7)-SUM($H548:AO548),((Input!$H$148+Input!$H$114)*$H$7)/A6taxstdlife))</f>
        <v>0.24450444199708085</v>
      </c>
      <c r="AQ548" s="164">
        <f>IF(A6taxstdlife="n/a","n/a",IF(AQ$3&gt;(A6taxstdlife+$E548),((Input!$H$148+Input!$H$114)*$H$7)-SUM($H548:AP548),((Input!$H$148+Input!$H$114)*$H$7)/A6taxstdlife))</f>
        <v>0.24450444199708085</v>
      </c>
      <c r="AR548" s="164">
        <f>IF(A6taxstdlife="n/a","n/a",IF(AR$3&gt;(A6taxstdlife+$E548),((Input!$H$148+Input!$H$114)*$H$7)-SUM($H548:AQ548),((Input!$H$148+Input!$H$114)*$H$7)/A6taxstdlife))</f>
        <v>0.24450444199708085</v>
      </c>
      <c r="AS548" s="164">
        <f>IF(A6taxstdlife="n/a","n/a",IF(AS$3&gt;(A6taxstdlife+$E548),((Input!$H$148+Input!$H$114)*$H$7)-SUM($H548:AR548),((Input!$H$148+Input!$H$114)*$H$7)/A6taxstdlife))</f>
        <v>0.24450444199708085</v>
      </c>
      <c r="AT548" s="164">
        <f>IF(A6taxstdlife="n/a","n/a",IF(AT$3&gt;(A6taxstdlife+$E548),((Input!$H$148+Input!$H$114)*$H$7)-SUM($H548:AS548),((Input!$H$148+Input!$H$114)*$H$7)/A6taxstdlife))</f>
        <v>0.24450444199708085</v>
      </c>
      <c r="AU548" s="164">
        <f>IF(A6taxstdlife="n/a","n/a",IF(AU$3&gt;(A6taxstdlife+$E548),((Input!$H$148+Input!$H$114)*$H$7)-SUM($H548:AT548),((Input!$H$148+Input!$H$114)*$H$7)/A6taxstdlife))</f>
        <v>0.24450444199708085</v>
      </c>
      <c r="AV548" s="164">
        <f>IF(A6taxstdlife="n/a","n/a",IF(AV$3&gt;(A6taxstdlife+$E548),((Input!$H$148+Input!$H$114)*$H$7)-SUM($H548:AU548),((Input!$H$148+Input!$H$114)*$H$7)/A6taxstdlife))</f>
        <v>0.24450444199708085</v>
      </c>
      <c r="AW548" s="164">
        <f>IF(A6taxstdlife="n/a","n/a",IF(AW$3&gt;(A6taxstdlife+$E548),((Input!$H$148+Input!$H$114)*$H$7)-SUM($H548:AV548),((Input!$H$148+Input!$H$114)*$H$7)/A6taxstdlife))</f>
        <v>-3.5527136788005009E-15</v>
      </c>
      <c r="AX548" s="164">
        <f>IF(A6taxstdlife="n/a","n/a",IF(AX$3&gt;(A6taxstdlife+$E548),((Input!$H$148+Input!$H$114)*$H$7)-SUM($H548:AW548),((Input!$H$148+Input!$H$114)*$H$7)/A6taxstdlife))</f>
        <v>0</v>
      </c>
      <c r="AY548" s="164">
        <f>IF(A6taxstdlife="n/a","n/a",IF(AY$3&gt;(A6taxstdlife+$E548),((Input!$H$148+Input!$H$114)*$H$7)-SUM($H548:AX548),((Input!$H$148+Input!$H$114)*$H$7)/A6taxstdlife))</f>
        <v>0</v>
      </c>
      <c r="AZ548" s="164">
        <f>IF(A6taxstdlife="n/a","n/a",IF(AZ$3&gt;(A6taxstdlife+$E548),((Input!$H$148+Input!$H$114)*$H$7)-SUM($H548:AY548),((Input!$H$148+Input!$H$114)*$H$7)/A6taxstdlife))</f>
        <v>0</v>
      </c>
      <c r="BA548" s="164">
        <f>IF(A6taxstdlife="n/a","n/a",IF(BA$3&gt;(A6taxstdlife+$E548),((Input!$H$148+Input!$H$114)*$H$7)-SUM($H548:AZ548),((Input!$H$148+Input!$H$114)*$H$7)/A6taxstdlife))</f>
        <v>0</v>
      </c>
      <c r="BB548" s="164">
        <f>IF(A6taxstdlife="n/a","n/a",IF(BB$3&gt;(A6taxstdlife+$E548),((Input!$H$148+Input!$H$114)*$H$7)-SUM($H548:BA548),((Input!$H$148+Input!$H$114)*$H$7)/A6taxstdlife))</f>
        <v>0</v>
      </c>
      <c r="BC548" s="164">
        <f>IF(A6taxstdlife="n/a","n/a",IF(BC$3&gt;(A6taxstdlife+$E548),((Input!$H$148+Input!$H$114)*$H$7)-SUM($H548:BB548),((Input!$H$148+Input!$H$114)*$H$7)/A6taxstdlife))</f>
        <v>0</v>
      </c>
      <c r="BD548" s="164">
        <f>IF(A6taxstdlife="n/a","n/a",IF(BD$3&gt;(A6taxstdlife+$E548),((Input!$H$148+Input!$H$114)*$H$7)-SUM($H548:BC548),((Input!$H$148+Input!$H$114)*$H$7)/A6taxstdlife))</f>
        <v>0</v>
      </c>
      <c r="BE548" s="164">
        <f>IF(A6taxstdlife="n/a","n/a",IF(BE$3&gt;(A6taxstdlife+$E548),((Input!$H$148+Input!$H$114)*$H$7)-SUM($H548:BD548),((Input!$H$148+Input!$H$114)*$H$7)/A6taxstdlife))</f>
        <v>0</v>
      </c>
      <c r="BF548" s="164">
        <f>IF(A6taxstdlife="n/a","n/a",IF(BF$3&gt;(A6taxstdlife+$E548),((Input!$H$148+Input!$H$114)*$H$7)-SUM($H548:BE548),((Input!$H$148+Input!$H$114)*$H$7)/A6taxstdlife))</f>
        <v>0</v>
      </c>
      <c r="BG548" s="164">
        <f>IF(A6taxstdlife="n/a","n/a",IF(BG$3&gt;(A6taxstdlife+$E548),((Input!$H$148+Input!$H$114)*$H$7)-SUM($H548:BF548),((Input!$H$148+Input!$H$114)*$H$7)/A6taxstdlife))</f>
        <v>0</v>
      </c>
      <c r="BH548" s="164">
        <f>IF(A6taxstdlife="n/a","n/a",IF(BH$3&gt;(A6taxstdlife+$E548),((Input!$H$148+Input!$H$114)*$H$7)-SUM($H548:BG548),((Input!$H$148+Input!$H$114)*$H$7)/A6taxstdlife))</f>
        <v>0</v>
      </c>
      <c r="BI548" s="164">
        <f>IF(A6taxstdlife="n/a","n/a",IF(BI$3&gt;(A6taxstdlife+$E548),((Input!$H$148+Input!$H$114)*$H$7)-SUM($H548:BH548),((Input!$H$148+Input!$H$114)*$H$7)/A6taxstdlife))</f>
        <v>0</v>
      </c>
      <c r="BJ548" s="18"/>
      <c r="BK548" s="1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row>
    <row r="549" spans="1:256" s="5" customFormat="1" hidden="1" outlineLevel="2">
      <c r="A549" s="18"/>
      <c r="B549" s="18"/>
      <c r="C549" s="36"/>
      <c r="D549" s="479"/>
      <c r="E549" s="283">
        <v>3</v>
      </c>
      <c r="F549" s="38"/>
      <c r="G549" s="306"/>
      <c r="H549" s="308"/>
      <c r="I549" s="307"/>
      <c r="J549" s="164">
        <f>IF(A6taxstdlife="n/a","n/a",IF(J$3&gt;(A6taxstdlife+$E549),((Input!$I$148+Input!$I$114)*$I$7)-SUM($I549:I549),((Input!$I$148+Input!$I$114)*$I$7)/A6taxstdlife))</f>
        <v>0.18840837027990537</v>
      </c>
      <c r="K549" s="164">
        <f>IF(A6taxstdlife="n/a","n/a",IF(K$3&gt;(A6taxstdlife+$E549),((Input!$I$148+Input!$I$114)*$I$7)-SUM($I549:J549),((Input!$I$148+Input!$I$114)*$I$7)/A6taxstdlife))</f>
        <v>0.18840837027990537</v>
      </c>
      <c r="L549" s="164">
        <f>IF(A6taxstdlife="n/a","n/a",IF(L$3&gt;(A6taxstdlife+$E549),((Input!$I$148+Input!$I$114)*$I$7)-SUM($I549:K549),((Input!$I$148+Input!$I$114)*$I$7)/A6taxstdlife))</f>
        <v>0.18840837027990537</v>
      </c>
      <c r="M549" s="164">
        <f>IF(A6taxstdlife="n/a","n/a",IF(M$3&gt;(A6taxstdlife+$E549),((Input!$I$148+Input!$I$114)*$I$7)-SUM($I549:L549),((Input!$I$148+Input!$I$114)*$I$7)/A6taxstdlife))</f>
        <v>0.18840837027990537</v>
      </c>
      <c r="N549" s="164">
        <f>IF(A6taxstdlife="n/a","n/a",IF(N$3&gt;(A6taxstdlife+$E549),((Input!$I$148+Input!$I$114)*$I$7)-SUM($I549:M549),((Input!$I$148+Input!$I$114)*$I$7)/A6taxstdlife))</f>
        <v>0.18840837027990537</v>
      </c>
      <c r="O549" s="164">
        <f>IF(A6taxstdlife="n/a","n/a",IF(O$3&gt;(A6taxstdlife+$E549),((Input!$I$148+Input!$I$114)*$I$7)-SUM($I549:N549),((Input!$I$148+Input!$I$114)*$I$7)/A6taxstdlife))</f>
        <v>0.18840837027990537</v>
      </c>
      <c r="P549" s="164">
        <f>IF(A6taxstdlife="n/a","n/a",IF(P$3&gt;(A6taxstdlife+$E549),((Input!$I$148+Input!$I$114)*$I$7)-SUM($I549:O549),((Input!$I$148+Input!$I$114)*$I$7)/A6taxstdlife))</f>
        <v>0.18840837027990537</v>
      </c>
      <c r="Q549" s="164">
        <f>IF(A6taxstdlife="n/a","n/a",IF(Q$3&gt;(A6taxstdlife+$E549),((Input!$I$148+Input!$I$114)*$I$7)-SUM($I549:P549),((Input!$I$148+Input!$I$114)*$I$7)/A6taxstdlife))</f>
        <v>0.18840837027990537</v>
      </c>
      <c r="R549" s="164">
        <f>IF(A6taxstdlife="n/a","n/a",IF(R$3&gt;(A6taxstdlife+$E549),((Input!$I$148+Input!$I$114)*$I$7)-SUM($I549:Q549),((Input!$I$148+Input!$I$114)*$I$7)/A6taxstdlife))</f>
        <v>0.18840837027990537</v>
      </c>
      <c r="S549" s="164">
        <f>IF(A6taxstdlife="n/a","n/a",IF(S$3&gt;(A6taxstdlife+$E549),((Input!$I$148+Input!$I$114)*$I$7)-SUM($I549:R549),((Input!$I$148+Input!$I$114)*$I$7)/A6taxstdlife))</f>
        <v>0.18840837027990537</v>
      </c>
      <c r="T549" s="164">
        <f>IF(A6taxstdlife="n/a","n/a",IF(T$3&gt;(A6taxstdlife+$E549),((Input!$I$148+Input!$I$114)*$I$7)-SUM($I549:S549),((Input!$I$148+Input!$I$114)*$I$7)/A6taxstdlife))</f>
        <v>0.18840837027990537</v>
      </c>
      <c r="U549" s="164">
        <f>IF(A6taxstdlife="n/a","n/a",IF(U$3&gt;(A6taxstdlife+$E549),((Input!$I$148+Input!$I$114)*$I$7)-SUM($I549:T549),((Input!$I$148+Input!$I$114)*$I$7)/A6taxstdlife))</f>
        <v>0.18840837027990537</v>
      </c>
      <c r="V549" s="164">
        <f>IF(A6taxstdlife="n/a","n/a",IF(V$3&gt;(A6taxstdlife+$E549),((Input!$I$148+Input!$I$114)*$I$7)-SUM($I549:U549),((Input!$I$148+Input!$I$114)*$I$7)/A6taxstdlife))</f>
        <v>0.18840837027990537</v>
      </c>
      <c r="W549" s="164">
        <f>IF(A6taxstdlife="n/a","n/a",IF(W$3&gt;(A6taxstdlife+$E549),((Input!$I$148+Input!$I$114)*$I$7)-SUM($I549:V549),((Input!$I$148+Input!$I$114)*$I$7)/A6taxstdlife))</f>
        <v>0.18840837027990537</v>
      </c>
      <c r="X549" s="164">
        <f>IF(A6taxstdlife="n/a","n/a",IF(X$3&gt;(A6taxstdlife+$E549),((Input!$I$148+Input!$I$114)*$I$7)-SUM($I549:W549),((Input!$I$148+Input!$I$114)*$I$7)/A6taxstdlife))</f>
        <v>0.18840837027990537</v>
      </c>
      <c r="Y549" s="164">
        <f>IF(A6taxstdlife="n/a","n/a",IF(Y$3&gt;(A6taxstdlife+$E549),((Input!$I$148+Input!$I$114)*$I$7)-SUM($I549:X549),((Input!$I$148+Input!$I$114)*$I$7)/A6taxstdlife))</f>
        <v>0.18840837027990537</v>
      </c>
      <c r="Z549" s="164">
        <f>IF(A6taxstdlife="n/a","n/a",IF(Z$3&gt;(A6taxstdlife+$E549),((Input!$I$148+Input!$I$114)*$I$7)-SUM($I549:Y549),((Input!$I$148+Input!$I$114)*$I$7)/A6taxstdlife))</f>
        <v>0.18840837027990537</v>
      </c>
      <c r="AA549" s="164">
        <f>IF(A6taxstdlife="n/a","n/a",IF(AA$3&gt;(A6taxstdlife+$E549),((Input!$I$148+Input!$I$114)*$I$7)-SUM($I549:Z549),((Input!$I$148+Input!$I$114)*$I$7)/A6taxstdlife))</f>
        <v>0.18840837027990537</v>
      </c>
      <c r="AB549" s="164">
        <f>IF(A6taxstdlife="n/a","n/a",IF(AB$3&gt;(A6taxstdlife+$E549),((Input!$I$148+Input!$I$114)*$I$7)-SUM($I549:AA549),((Input!$I$148+Input!$I$114)*$I$7)/A6taxstdlife))</f>
        <v>0.18840837027990537</v>
      </c>
      <c r="AC549" s="164">
        <f>IF(A6taxstdlife="n/a","n/a",IF(AC$3&gt;(A6taxstdlife+$E549),((Input!$I$148+Input!$I$114)*$I$7)-SUM($I549:AB549),((Input!$I$148+Input!$I$114)*$I$7)/A6taxstdlife))</f>
        <v>0.18840837027990537</v>
      </c>
      <c r="AD549" s="164">
        <f>IF(A6taxstdlife="n/a","n/a",IF(AD$3&gt;(A6taxstdlife+$E549),((Input!$I$148+Input!$I$114)*$I$7)-SUM($I549:AC549),((Input!$I$148+Input!$I$114)*$I$7)/A6taxstdlife))</f>
        <v>0.18840837027990537</v>
      </c>
      <c r="AE549" s="164">
        <f>IF(A6taxstdlife="n/a","n/a",IF(AE$3&gt;(A6taxstdlife+$E549),((Input!$I$148+Input!$I$114)*$I$7)-SUM($I549:AD549),((Input!$I$148+Input!$I$114)*$I$7)/A6taxstdlife))</f>
        <v>0.18840837027990537</v>
      </c>
      <c r="AF549" s="164">
        <f>IF(A6taxstdlife="n/a","n/a",IF(AF$3&gt;(A6taxstdlife+$E549),((Input!$I$148+Input!$I$114)*$I$7)-SUM($I549:AE549),((Input!$I$148+Input!$I$114)*$I$7)/A6taxstdlife))</f>
        <v>0.18840837027990537</v>
      </c>
      <c r="AG549" s="164">
        <f>IF(A6taxstdlife="n/a","n/a",IF(AG$3&gt;(A6taxstdlife+$E549),((Input!$I$148+Input!$I$114)*$I$7)-SUM($I549:AF549),((Input!$I$148+Input!$I$114)*$I$7)/A6taxstdlife))</f>
        <v>0.18840837027990537</v>
      </c>
      <c r="AH549" s="164">
        <f>IF(A6taxstdlife="n/a","n/a",IF(AH$3&gt;(A6taxstdlife+$E549),((Input!$I$148+Input!$I$114)*$I$7)-SUM($I549:AG549),((Input!$I$148+Input!$I$114)*$I$7)/A6taxstdlife))</f>
        <v>0.18840837027990537</v>
      </c>
      <c r="AI549" s="164">
        <f>IF(A6taxstdlife="n/a","n/a",IF(AI$3&gt;(A6taxstdlife+$E549),((Input!$I$148+Input!$I$114)*$I$7)-SUM($I549:AH549),((Input!$I$148+Input!$I$114)*$I$7)/A6taxstdlife))</f>
        <v>0.18840837027990537</v>
      </c>
      <c r="AJ549" s="164">
        <f>IF(A6taxstdlife="n/a","n/a",IF(AJ$3&gt;(A6taxstdlife+$E549),((Input!$I$148+Input!$I$114)*$I$7)-SUM($I549:AI549),((Input!$I$148+Input!$I$114)*$I$7)/A6taxstdlife))</f>
        <v>0.18840837027990537</v>
      </c>
      <c r="AK549" s="164">
        <f>IF(A6taxstdlife="n/a","n/a",IF(AK$3&gt;(A6taxstdlife+$E549),((Input!$I$148+Input!$I$114)*$I$7)-SUM($I549:AJ549),((Input!$I$148+Input!$I$114)*$I$7)/A6taxstdlife))</f>
        <v>0.18840837027990537</v>
      </c>
      <c r="AL549" s="164">
        <f>IF(A6taxstdlife="n/a","n/a",IF(AL$3&gt;(A6taxstdlife+$E549),((Input!$I$148+Input!$I$114)*$I$7)-SUM($I549:AK549),((Input!$I$148+Input!$I$114)*$I$7)/A6taxstdlife))</f>
        <v>0.18840837027990537</v>
      </c>
      <c r="AM549" s="164">
        <f>IF(A6taxstdlife="n/a","n/a",IF(AM$3&gt;(A6taxstdlife+$E549),((Input!$I$148+Input!$I$114)*$I$7)-SUM($I549:AL549),((Input!$I$148+Input!$I$114)*$I$7)/A6taxstdlife))</f>
        <v>0.18840837027990537</v>
      </c>
      <c r="AN549" s="164">
        <f>IF(A6taxstdlife="n/a","n/a",IF(AN$3&gt;(A6taxstdlife+$E549),((Input!$I$148+Input!$I$114)*$I$7)-SUM($I549:AM549),((Input!$I$148+Input!$I$114)*$I$7)/A6taxstdlife))</f>
        <v>0.18840837027990537</v>
      </c>
      <c r="AO549" s="164">
        <f>IF(A6taxstdlife="n/a","n/a",IF(AO$3&gt;(A6taxstdlife+$E549),((Input!$I$148+Input!$I$114)*$I$7)-SUM($I549:AN549),((Input!$I$148+Input!$I$114)*$I$7)/A6taxstdlife))</f>
        <v>0.18840837027990537</v>
      </c>
      <c r="AP549" s="164">
        <f>IF(A6taxstdlife="n/a","n/a",IF(AP$3&gt;(A6taxstdlife+$E549),((Input!$I$148+Input!$I$114)*$I$7)-SUM($I549:AO549),((Input!$I$148+Input!$I$114)*$I$7)/A6taxstdlife))</f>
        <v>0.18840837027990537</v>
      </c>
      <c r="AQ549" s="164">
        <f>IF(A6taxstdlife="n/a","n/a",IF(AQ$3&gt;(A6taxstdlife+$E549),((Input!$I$148+Input!$I$114)*$I$7)-SUM($I549:AP549),((Input!$I$148+Input!$I$114)*$I$7)/A6taxstdlife))</f>
        <v>0.18840837027990537</v>
      </c>
      <c r="AR549" s="164">
        <f>IF(A6taxstdlife="n/a","n/a",IF(AR$3&gt;(A6taxstdlife+$E549),((Input!$I$148+Input!$I$114)*$I$7)-SUM($I549:AQ549),((Input!$I$148+Input!$I$114)*$I$7)/A6taxstdlife))</f>
        <v>0.18840837027990537</v>
      </c>
      <c r="AS549" s="164">
        <f>IF(A6taxstdlife="n/a","n/a",IF(AS$3&gt;(A6taxstdlife+$E549),((Input!$I$148+Input!$I$114)*$I$7)-SUM($I549:AR549),((Input!$I$148+Input!$I$114)*$I$7)/A6taxstdlife))</f>
        <v>0.18840837027990537</v>
      </c>
      <c r="AT549" s="164">
        <f>IF(A6taxstdlife="n/a","n/a",IF(AT$3&gt;(A6taxstdlife+$E549),((Input!$I$148+Input!$I$114)*$I$7)-SUM($I549:AS549),((Input!$I$148+Input!$I$114)*$I$7)/A6taxstdlife))</f>
        <v>0.18840837027990537</v>
      </c>
      <c r="AU549" s="164">
        <f>IF(A6taxstdlife="n/a","n/a",IF(AU$3&gt;(A6taxstdlife+$E549),((Input!$I$148+Input!$I$114)*$I$7)-SUM($I549:AT549),((Input!$I$148+Input!$I$114)*$I$7)/A6taxstdlife))</f>
        <v>0.18840837027990537</v>
      </c>
      <c r="AV549" s="164">
        <f>IF(A6taxstdlife="n/a","n/a",IF(AV$3&gt;(A6taxstdlife+$E549),((Input!$I$148+Input!$I$114)*$I$7)-SUM($I549:AU549),((Input!$I$148+Input!$I$114)*$I$7)/A6taxstdlife))</f>
        <v>0.18840837027990537</v>
      </c>
      <c r="AW549" s="164">
        <f>IF(A6taxstdlife="n/a","n/a",IF(AW$3&gt;(A6taxstdlife+$E549),((Input!$I$148+Input!$I$114)*$I$7)-SUM($I549:AV549),((Input!$I$148+Input!$I$114)*$I$7)/A6taxstdlife))</f>
        <v>0.18840837027990537</v>
      </c>
      <c r="AX549" s="164">
        <f>IF(A6taxstdlife="n/a","n/a",IF(AX$3&gt;(A6taxstdlife+$E549),((Input!$I$148+Input!$I$114)*$I$7)-SUM($I549:AW549),((Input!$I$148+Input!$I$114)*$I$7)/A6taxstdlife))</f>
        <v>8.8817841970012523E-16</v>
      </c>
      <c r="AY549" s="164">
        <f>IF(A6taxstdlife="n/a","n/a",IF(AY$3&gt;(A6taxstdlife+$E549),((Input!$I$148+Input!$I$114)*$I$7)-SUM($I549:AX549),((Input!$I$148+Input!$I$114)*$I$7)/A6taxstdlife))</f>
        <v>0</v>
      </c>
      <c r="AZ549" s="164">
        <f>IF(A6taxstdlife="n/a","n/a",IF(AZ$3&gt;(A6taxstdlife+$E549),((Input!$I$148+Input!$I$114)*$I$7)-SUM($I549:AY549),((Input!$I$148+Input!$I$114)*$I$7)/A6taxstdlife))</f>
        <v>0</v>
      </c>
      <c r="BA549" s="164">
        <f>IF(A6taxstdlife="n/a","n/a",IF(BA$3&gt;(A6taxstdlife+$E549),((Input!$I$148+Input!$I$114)*$I$7)-SUM($I549:AZ549),((Input!$I$148+Input!$I$114)*$I$7)/A6taxstdlife))</f>
        <v>0</v>
      </c>
      <c r="BB549" s="164">
        <f>IF(A6taxstdlife="n/a","n/a",IF(BB$3&gt;(A6taxstdlife+$E549),((Input!$I$148+Input!$I$114)*$I$7)-SUM($I549:BA549),((Input!$I$148+Input!$I$114)*$I$7)/A6taxstdlife))</f>
        <v>0</v>
      </c>
      <c r="BC549" s="164">
        <f>IF(A6taxstdlife="n/a","n/a",IF(BC$3&gt;(A6taxstdlife+$E549),((Input!$I$148+Input!$I$114)*$I$7)-SUM($I549:BB549),((Input!$I$148+Input!$I$114)*$I$7)/A6taxstdlife))</f>
        <v>0</v>
      </c>
      <c r="BD549" s="164">
        <f>IF(A6taxstdlife="n/a","n/a",IF(BD$3&gt;(A6taxstdlife+$E549),((Input!$I$148+Input!$I$114)*$I$7)-SUM($I549:BC549),((Input!$I$148+Input!$I$114)*$I$7)/A6taxstdlife))</f>
        <v>0</v>
      </c>
      <c r="BE549" s="164">
        <f>IF(A6taxstdlife="n/a","n/a",IF(BE$3&gt;(A6taxstdlife+$E549),((Input!$I$148+Input!$I$114)*$I$7)-SUM($I549:BD549),((Input!$I$148+Input!$I$114)*$I$7)/A6taxstdlife))</f>
        <v>0</v>
      </c>
      <c r="BF549" s="164">
        <f>IF(A6taxstdlife="n/a","n/a",IF(BF$3&gt;(A6taxstdlife+$E549),((Input!$I$148+Input!$I$114)*$I$7)-SUM($I549:BE549),((Input!$I$148+Input!$I$114)*$I$7)/A6taxstdlife))</f>
        <v>0</v>
      </c>
      <c r="BG549" s="164">
        <f>IF(A6taxstdlife="n/a","n/a",IF(BG$3&gt;(A6taxstdlife+$E549),((Input!$I$148+Input!$I$114)*$I$7)-SUM($I549:BF549),((Input!$I$148+Input!$I$114)*$I$7)/A6taxstdlife))</f>
        <v>0</v>
      </c>
      <c r="BH549" s="164">
        <f>IF(A6taxstdlife="n/a","n/a",IF(BH$3&gt;(A6taxstdlife+$E549),((Input!$I$148+Input!$I$114)*$I$7)-SUM($I549:BG549),((Input!$I$148+Input!$I$114)*$I$7)/A6taxstdlife))</f>
        <v>0</v>
      </c>
      <c r="BI549" s="164">
        <f>IF(A6taxstdlife="n/a","n/a",IF(BI$3&gt;(A6taxstdlife+$E549),((Input!$I$148+Input!$I$114)*$I$7)-SUM($I549:BH549),((Input!$I$148+Input!$I$114)*$I$7)/A6taxstdlife))</f>
        <v>0</v>
      </c>
      <c r="BJ549" s="18"/>
      <c r="BK549" s="18"/>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row>
    <row r="550" spans="1:256" s="5" customFormat="1" hidden="1" outlineLevel="2">
      <c r="A550" s="18"/>
      <c r="B550" s="18"/>
      <c r="C550" s="36"/>
      <c r="D550" s="479"/>
      <c r="E550" s="283">
        <v>4</v>
      </c>
      <c r="F550" s="38"/>
      <c r="G550" s="306"/>
      <c r="H550" s="308"/>
      <c r="I550" s="308"/>
      <c r="J550" s="307"/>
      <c r="K550" s="164">
        <f>IF(A6taxstdlife="n/a","n/a",IF(K$3&gt;(A6taxstdlife+$E550),((Input!$J$148+Input!$J$114)*$J$7)-SUM($J550:J550),((Input!$J$148+Input!$J$114)*$J$7)/A6taxstdlife))</f>
        <v>0.26100081331007452</v>
      </c>
      <c r="L550" s="164">
        <f>IF(A6taxstdlife="n/a","n/a",IF(L$3&gt;(A6taxstdlife+$E550),((Input!$J$148+Input!$J$114)*$J$7)-SUM($J550:K550),((Input!$J$148+Input!$J$114)*$J$7)/A6taxstdlife))</f>
        <v>0.26100081331007452</v>
      </c>
      <c r="M550" s="164">
        <f>IF(A6taxstdlife="n/a","n/a",IF(M$3&gt;(A6taxstdlife+$E550),((Input!$J$148+Input!$J$114)*$J$7)-SUM($J550:L550),((Input!$J$148+Input!$J$114)*$J$7)/A6taxstdlife))</f>
        <v>0.26100081331007452</v>
      </c>
      <c r="N550" s="164">
        <f>IF(A6taxstdlife="n/a","n/a",IF(N$3&gt;(A6taxstdlife+$E550),((Input!$J$148+Input!$J$114)*$J$7)-SUM($J550:M550),((Input!$J$148+Input!$J$114)*$J$7)/A6taxstdlife))</f>
        <v>0.26100081331007452</v>
      </c>
      <c r="O550" s="164">
        <f>IF(A6taxstdlife="n/a","n/a",IF(O$3&gt;(A6taxstdlife+$E550),((Input!$J$148+Input!$J$114)*$J$7)-SUM($J550:N550),((Input!$J$148+Input!$J$114)*$J$7)/A6taxstdlife))</f>
        <v>0.26100081331007452</v>
      </c>
      <c r="P550" s="164">
        <f>IF(A6taxstdlife="n/a","n/a",IF(P$3&gt;(A6taxstdlife+$E550),((Input!$J$148+Input!$J$114)*$J$7)-SUM($J550:O550),((Input!$J$148+Input!$J$114)*$J$7)/A6taxstdlife))</f>
        <v>0.26100081331007452</v>
      </c>
      <c r="Q550" s="164">
        <f>IF(A6taxstdlife="n/a","n/a",IF(Q$3&gt;(A6taxstdlife+$E550),((Input!$J$148+Input!$J$114)*$J$7)-SUM($J550:P550),((Input!$J$148+Input!$J$114)*$J$7)/A6taxstdlife))</f>
        <v>0.26100081331007452</v>
      </c>
      <c r="R550" s="164">
        <f>IF(A6taxstdlife="n/a","n/a",IF(R$3&gt;(A6taxstdlife+$E550),((Input!$J$148+Input!$J$114)*$J$7)-SUM($J550:Q550),((Input!$J$148+Input!$J$114)*$J$7)/A6taxstdlife))</f>
        <v>0.26100081331007452</v>
      </c>
      <c r="S550" s="164">
        <f>IF(A6taxstdlife="n/a","n/a",IF(S$3&gt;(A6taxstdlife+$E550),((Input!$J$148+Input!$J$114)*$J$7)-SUM($J550:R550),((Input!$J$148+Input!$J$114)*$J$7)/A6taxstdlife))</f>
        <v>0.26100081331007452</v>
      </c>
      <c r="T550" s="164">
        <f>IF(A6taxstdlife="n/a","n/a",IF(T$3&gt;(A6taxstdlife+$E550),((Input!$J$148+Input!$J$114)*$J$7)-SUM($J550:S550),((Input!$J$148+Input!$J$114)*$J$7)/A6taxstdlife))</f>
        <v>0.26100081331007452</v>
      </c>
      <c r="U550" s="164">
        <f>IF(A6taxstdlife="n/a","n/a",IF(U$3&gt;(A6taxstdlife+$E550),((Input!$J$148+Input!$J$114)*$J$7)-SUM($J550:T550),((Input!$J$148+Input!$J$114)*$J$7)/A6taxstdlife))</f>
        <v>0.26100081331007452</v>
      </c>
      <c r="V550" s="164">
        <f>IF(A6taxstdlife="n/a","n/a",IF(V$3&gt;(A6taxstdlife+$E550),((Input!$J$148+Input!$J$114)*$J$7)-SUM($J550:U550),((Input!$J$148+Input!$J$114)*$J$7)/A6taxstdlife))</f>
        <v>0.26100081331007452</v>
      </c>
      <c r="W550" s="164">
        <f>IF(A6taxstdlife="n/a","n/a",IF(W$3&gt;(A6taxstdlife+$E550),((Input!$J$148+Input!$J$114)*$J$7)-SUM($J550:V550),((Input!$J$148+Input!$J$114)*$J$7)/A6taxstdlife))</f>
        <v>0.26100081331007452</v>
      </c>
      <c r="X550" s="164">
        <f>IF(A6taxstdlife="n/a","n/a",IF(X$3&gt;(A6taxstdlife+$E550),((Input!$J$148+Input!$J$114)*$J$7)-SUM($J550:W550),((Input!$J$148+Input!$J$114)*$J$7)/A6taxstdlife))</f>
        <v>0.26100081331007452</v>
      </c>
      <c r="Y550" s="164">
        <f>IF(A6taxstdlife="n/a","n/a",IF(Y$3&gt;(A6taxstdlife+$E550),((Input!$J$148+Input!$J$114)*$J$7)-SUM($J550:X550),((Input!$J$148+Input!$J$114)*$J$7)/A6taxstdlife))</f>
        <v>0.26100081331007452</v>
      </c>
      <c r="Z550" s="164">
        <f>IF(A6taxstdlife="n/a","n/a",IF(Z$3&gt;(A6taxstdlife+$E550),((Input!$J$148+Input!$J$114)*$J$7)-SUM($J550:Y550),((Input!$J$148+Input!$J$114)*$J$7)/A6taxstdlife))</f>
        <v>0.26100081331007452</v>
      </c>
      <c r="AA550" s="164">
        <f>IF(A6taxstdlife="n/a","n/a",IF(AA$3&gt;(A6taxstdlife+$E550),((Input!$J$148+Input!$J$114)*$J$7)-SUM($J550:Z550),((Input!$J$148+Input!$J$114)*$J$7)/A6taxstdlife))</f>
        <v>0.26100081331007452</v>
      </c>
      <c r="AB550" s="164">
        <f>IF(A6taxstdlife="n/a","n/a",IF(AB$3&gt;(A6taxstdlife+$E550),((Input!$J$148+Input!$J$114)*$J$7)-SUM($J550:AA550),((Input!$J$148+Input!$J$114)*$J$7)/A6taxstdlife))</f>
        <v>0.26100081331007452</v>
      </c>
      <c r="AC550" s="164">
        <f>IF(A6taxstdlife="n/a","n/a",IF(AC$3&gt;(A6taxstdlife+$E550),((Input!$J$148+Input!$J$114)*$J$7)-SUM($J550:AB550),((Input!$J$148+Input!$J$114)*$J$7)/A6taxstdlife))</f>
        <v>0.26100081331007452</v>
      </c>
      <c r="AD550" s="164">
        <f>IF(A6taxstdlife="n/a","n/a",IF(AD$3&gt;(A6taxstdlife+$E550),((Input!$J$148+Input!$J$114)*$J$7)-SUM($J550:AC550),((Input!$J$148+Input!$J$114)*$J$7)/A6taxstdlife))</f>
        <v>0.26100081331007452</v>
      </c>
      <c r="AE550" s="164">
        <f>IF(A6taxstdlife="n/a","n/a",IF(AE$3&gt;(A6taxstdlife+$E550),((Input!$J$148+Input!$J$114)*$J$7)-SUM($J550:AD550),((Input!$J$148+Input!$J$114)*$J$7)/A6taxstdlife))</f>
        <v>0.26100081331007452</v>
      </c>
      <c r="AF550" s="164">
        <f>IF(A6taxstdlife="n/a","n/a",IF(AF$3&gt;(A6taxstdlife+$E550),((Input!$J$148+Input!$J$114)*$J$7)-SUM($J550:AE550),((Input!$J$148+Input!$J$114)*$J$7)/A6taxstdlife))</f>
        <v>0.26100081331007452</v>
      </c>
      <c r="AG550" s="164">
        <f>IF(A6taxstdlife="n/a","n/a",IF(AG$3&gt;(A6taxstdlife+$E550),((Input!$J$148+Input!$J$114)*$J$7)-SUM($J550:AF550),((Input!$J$148+Input!$J$114)*$J$7)/A6taxstdlife))</f>
        <v>0.26100081331007452</v>
      </c>
      <c r="AH550" s="164">
        <f>IF(A6taxstdlife="n/a","n/a",IF(AH$3&gt;(A6taxstdlife+$E550),((Input!$J$148+Input!$J$114)*$J$7)-SUM($J550:AG550),((Input!$J$148+Input!$J$114)*$J$7)/A6taxstdlife))</f>
        <v>0.26100081331007452</v>
      </c>
      <c r="AI550" s="164">
        <f>IF(A6taxstdlife="n/a","n/a",IF(AI$3&gt;(A6taxstdlife+$E550),((Input!$J$148+Input!$J$114)*$J$7)-SUM($J550:AH550),((Input!$J$148+Input!$J$114)*$J$7)/A6taxstdlife))</f>
        <v>0.26100081331007452</v>
      </c>
      <c r="AJ550" s="164">
        <f>IF(A6taxstdlife="n/a","n/a",IF(AJ$3&gt;(A6taxstdlife+$E550),((Input!$J$148+Input!$J$114)*$J$7)-SUM($J550:AI550),((Input!$J$148+Input!$J$114)*$J$7)/A6taxstdlife))</f>
        <v>0.26100081331007452</v>
      </c>
      <c r="AK550" s="164">
        <f>IF(A6taxstdlife="n/a","n/a",IF(AK$3&gt;(A6taxstdlife+$E550),((Input!$J$148+Input!$J$114)*$J$7)-SUM($J550:AJ550),((Input!$J$148+Input!$J$114)*$J$7)/A6taxstdlife))</f>
        <v>0.26100081331007452</v>
      </c>
      <c r="AL550" s="164">
        <f>IF(A6taxstdlife="n/a","n/a",IF(AL$3&gt;(A6taxstdlife+$E550),((Input!$J$148+Input!$J$114)*$J$7)-SUM($J550:AK550),((Input!$J$148+Input!$J$114)*$J$7)/A6taxstdlife))</f>
        <v>0.26100081331007452</v>
      </c>
      <c r="AM550" s="164">
        <f>IF(A6taxstdlife="n/a","n/a",IF(AM$3&gt;(A6taxstdlife+$E550),((Input!$J$148+Input!$J$114)*$J$7)-SUM($J550:AL550),((Input!$J$148+Input!$J$114)*$J$7)/A6taxstdlife))</f>
        <v>0.26100081331007452</v>
      </c>
      <c r="AN550" s="164">
        <f>IF(A6taxstdlife="n/a","n/a",IF(AN$3&gt;(A6taxstdlife+$E550),((Input!$J$148+Input!$J$114)*$J$7)-SUM($J550:AM550),((Input!$J$148+Input!$J$114)*$J$7)/A6taxstdlife))</f>
        <v>0.26100081331007452</v>
      </c>
      <c r="AO550" s="164">
        <f>IF(A6taxstdlife="n/a","n/a",IF(AO$3&gt;(A6taxstdlife+$E550),((Input!$J$148+Input!$J$114)*$J$7)-SUM($J550:AN550),((Input!$J$148+Input!$J$114)*$J$7)/A6taxstdlife))</f>
        <v>0.26100081331007452</v>
      </c>
      <c r="AP550" s="164">
        <f>IF(A6taxstdlife="n/a","n/a",IF(AP$3&gt;(A6taxstdlife+$E550),((Input!$J$148+Input!$J$114)*$J$7)-SUM($J550:AO550),((Input!$J$148+Input!$J$114)*$J$7)/A6taxstdlife))</f>
        <v>0.26100081331007452</v>
      </c>
      <c r="AQ550" s="164">
        <f>IF(A6taxstdlife="n/a","n/a",IF(AQ$3&gt;(A6taxstdlife+$E550),((Input!$J$148+Input!$J$114)*$J$7)-SUM($J550:AP550),((Input!$J$148+Input!$J$114)*$J$7)/A6taxstdlife))</f>
        <v>0.26100081331007452</v>
      </c>
      <c r="AR550" s="164">
        <f>IF(A6taxstdlife="n/a","n/a",IF(AR$3&gt;(A6taxstdlife+$E550),((Input!$J$148+Input!$J$114)*$J$7)-SUM($J550:AQ550),((Input!$J$148+Input!$J$114)*$J$7)/A6taxstdlife))</f>
        <v>0.26100081331007452</v>
      </c>
      <c r="AS550" s="164">
        <f>IF(A6taxstdlife="n/a","n/a",IF(AS$3&gt;(A6taxstdlife+$E550),((Input!$J$148+Input!$J$114)*$J$7)-SUM($J550:AR550),((Input!$J$148+Input!$J$114)*$J$7)/A6taxstdlife))</f>
        <v>0.26100081331007452</v>
      </c>
      <c r="AT550" s="164">
        <f>IF(A6taxstdlife="n/a","n/a",IF(AT$3&gt;(A6taxstdlife+$E550),((Input!$J$148+Input!$J$114)*$J$7)-SUM($J550:AS550),((Input!$J$148+Input!$J$114)*$J$7)/A6taxstdlife))</f>
        <v>0.26100081331007452</v>
      </c>
      <c r="AU550" s="164">
        <f>IF(A6taxstdlife="n/a","n/a",IF(AU$3&gt;(A6taxstdlife+$E550),((Input!$J$148+Input!$J$114)*$J$7)-SUM($J550:AT550),((Input!$J$148+Input!$J$114)*$J$7)/A6taxstdlife))</f>
        <v>0.26100081331007452</v>
      </c>
      <c r="AV550" s="164">
        <f>IF(A6taxstdlife="n/a","n/a",IF(AV$3&gt;(A6taxstdlife+$E550),((Input!$J$148+Input!$J$114)*$J$7)-SUM($J550:AU550),((Input!$J$148+Input!$J$114)*$J$7)/A6taxstdlife))</f>
        <v>0.26100081331007452</v>
      </c>
      <c r="AW550" s="164">
        <f>IF(A6taxstdlife="n/a","n/a",IF(AW$3&gt;(A6taxstdlife+$E550),((Input!$J$148+Input!$J$114)*$J$7)-SUM($J550:AV550),((Input!$J$148+Input!$J$114)*$J$7)/A6taxstdlife))</f>
        <v>0.26100081331007452</v>
      </c>
      <c r="AX550" s="164">
        <f>IF(A6taxstdlife="n/a","n/a",IF(AX$3&gt;(A6taxstdlife+$E550),((Input!$J$148+Input!$J$114)*$J$7)-SUM($J550:AW550),((Input!$J$148+Input!$J$114)*$J$7)/A6taxstdlife))</f>
        <v>0.26100081331007452</v>
      </c>
      <c r="AY550" s="164">
        <f>IF(A6taxstdlife="n/a","n/a",IF(AY$3&gt;(A6taxstdlife+$E550),((Input!$J$148+Input!$J$114)*$J$7)-SUM($J550:AX550),((Input!$J$148+Input!$J$114)*$J$7)/A6taxstdlife))</f>
        <v>0</v>
      </c>
      <c r="AZ550" s="164">
        <f>IF(A6taxstdlife="n/a","n/a",IF(AZ$3&gt;(A6taxstdlife+$E550),((Input!$J$148+Input!$J$114)*$J$7)-SUM($J550:AY550),((Input!$J$148+Input!$J$114)*$J$7)/A6taxstdlife))</f>
        <v>0</v>
      </c>
      <c r="BA550" s="164">
        <f>IF(A6taxstdlife="n/a","n/a",IF(BA$3&gt;(A6taxstdlife+$E550),((Input!$J$148+Input!$J$114)*$J$7)-SUM($J550:AZ550),((Input!$J$148+Input!$J$114)*$J$7)/A6taxstdlife))</f>
        <v>0</v>
      </c>
      <c r="BB550" s="164">
        <f>IF(A6taxstdlife="n/a","n/a",IF(BB$3&gt;(A6taxstdlife+$E550),((Input!$J$148+Input!$J$114)*$J$7)-SUM($J550:BA550),((Input!$J$148+Input!$J$114)*$J$7)/A6taxstdlife))</f>
        <v>0</v>
      </c>
      <c r="BC550" s="164">
        <f>IF(A6taxstdlife="n/a","n/a",IF(BC$3&gt;(A6taxstdlife+$E550),((Input!$J$148+Input!$J$114)*$J$7)-SUM($J550:BB550),((Input!$J$148+Input!$J$114)*$J$7)/A6taxstdlife))</f>
        <v>0</v>
      </c>
      <c r="BD550" s="164">
        <f>IF(A6taxstdlife="n/a","n/a",IF(BD$3&gt;(A6taxstdlife+$E550),((Input!$J$148+Input!$J$114)*$J$7)-SUM($J550:BC550),((Input!$J$148+Input!$J$114)*$J$7)/A6taxstdlife))</f>
        <v>0</v>
      </c>
      <c r="BE550" s="164">
        <f>IF(A6taxstdlife="n/a","n/a",IF(BE$3&gt;(A6taxstdlife+$E550),((Input!$J$148+Input!$J$114)*$J$7)-SUM($J550:BD550),((Input!$J$148+Input!$J$114)*$J$7)/A6taxstdlife))</f>
        <v>0</v>
      </c>
      <c r="BF550" s="164">
        <f>IF(A6taxstdlife="n/a","n/a",IF(BF$3&gt;(A6taxstdlife+$E550),((Input!$J$148+Input!$J$114)*$J$7)-SUM($J550:BE550),((Input!$J$148+Input!$J$114)*$J$7)/A6taxstdlife))</f>
        <v>0</v>
      </c>
      <c r="BG550" s="164">
        <f>IF(A6taxstdlife="n/a","n/a",IF(BG$3&gt;(A6taxstdlife+$E550),((Input!$J$148+Input!$J$114)*$J$7)-SUM($J550:BF550),((Input!$J$148+Input!$J$114)*$J$7)/A6taxstdlife))</f>
        <v>0</v>
      </c>
      <c r="BH550" s="164">
        <f>IF(A6taxstdlife="n/a","n/a",IF(BH$3&gt;(A6taxstdlife+$E550),((Input!$J$148+Input!$J$114)*$J$7)-SUM($J550:BG550),((Input!$J$148+Input!$J$114)*$J$7)/A6taxstdlife))</f>
        <v>0</v>
      </c>
      <c r="BI550" s="164">
        <f>IF(A6taxstdlife="n/a","n/a",IF(BI$3&gt;(A6taxstdlife+$E550),((Input!$J$148+Input!$J$114)*$J$7)-SUM($J550:BH550),((Input!$J$148+Input!$J$114)*$J$7)/A6taxstdlife))</f>
        <v>0</v>
      </c>
      <c r="BJ550" s="18"/>
      <c r="BK550" s="18"/>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row>
    <row r="551" spans="1:256" s="5" customFormat="1" hidden="1" outlineLevel="2">
      <c r="A551" s="18"/>
      <c r="B551" s="18"/>
      <c r="C551" s="36"/>
      <c r="D551" s="479"/>
      <c r="E551" s="283">
        <v>5</v>
      </c>
      <c r="F551" s="38"/>
      <c r="G551" s="306"/>
      <c r="H551" s="308"/>
      <c r="I551" s="308"/>
      <c r="J551" s="308"/>
      <c r="K551" s="307"/>
      <c r="L551" s="164">
        <f>IF(A6taxstdlife="n/a","n/a",IF(L$3&gt;(A6taxstdlife+$E551),((Input!$K$148+Input!$K$114)*$K$7)-SUM($K551:K551),((Input!$K$148+Input!$K$114)*$K$7)/A6taxstdlife))</f>
        <v>0.21916712092242346</v>
      </c>
      <c r="M551" s="164">
        <f>IF(A6taxstdlife="n/a","n/a",IF(M$3&gt;(A6taxstdlife+$E551),((Input!$K$148+Input!$K$114)*$K$7)-SUM($K551:L551),((Input!$K$148+Input!$K$114)*$K$7)/A6taxstdlife))</f>
        <v>0.21916712092242346</v>
      </c>
      <c r="N551" s="164">
        <f>IF(A6taxstdlife="n/a","n/a",IF(N$3&gt;(A6taxstdlife+$E551),((Input!$K$148+Input!$K$114)*$K$7)-SUM($K551:M551),((Input!$K$148+Input!$K$114)*$K$7)/A6taxstdlife))</f>
        <v>0.21916712092242346</v>
      </c>
      <c r="O551" s="164">
        <f>IF(A6taxstdlife="n/a","n/a",IF(O$3&gt;(A6taxstdlife+$E551),((Input!$K$148+Input!$K$114)*$K$7)-SUM($K551:N551),((Input!$K$148+Input!$K$114)*$K$7)/A6taxstdlife))</f>
        <v>0.21916712092242346</v>
      </c>
      <c r="P551" s="164">
        <f>IF(A6taxstdlife="n/a","n/a",IF(P$3&gt;(A6taxstdlife+$E551),((Input!$K$148+Input!$K$114)*$K$7)-SUM($K551:O551),((Input!$K$148+Input!$K$114)*$K$7)/A6taxstdlife))</f>
        <v>0.21916712092242346</v>
      </c>
      <c r="Q551" s="164">
        <f>IF(A6taxstdlife="n/a","n/a",IF(Q$3&gt;(A6taxstdlife+$E551),((Input!$K$148+Input!$K$114)*$K$7)-SUM($K551:P551),((Input!$K$148+Input!$K$114)*$K$7)/A6taxstdlife))</f>
        <v>0.21916712092242346</v>
      </c>
      <c r="R551" s="164">
        <f>IF(A6taxstdlife="n/a","n/a",IF(R$3&gt;(A6taxstdlife+$E551),((Input!$K$148+Input!$K$114)*$K$7)-SUM($K551:Q551),((Input!$K$148+Input!$K$114)*$K$7)/A6taxstdlife))</f>
        <v>0.21916712092242346</v>
      </c>
      <c r="S551" s="164">
        <f>IF(A6taxstdlife="n/a","n/a",IF(S$3&gt;(A6taxstdlife+$E551),((Input!$K$148+Input!$K$114)*$K$7)-SUM($K551:R551),((Input!$K$148+Input!$K$114)*$K$7)/A6taxstdlife))</f>
        <v>0.21916712092242346</v>
      </c>
      <c r="T551" s="164">
        <f>IF(A6taxstdlife="n/a","n/a",IF(T$3&gt;(A6taxstdlife+$E551),((Input!$K$148+Input!$K$114)*$K$7)-SUM($K551:S551),((Input!$K$148+Input!$K$114)*$K$7)/A6taxstdlife))</f>
        <v>0.21916712092242346</v>
      </c>
      <c r="U551" s="164">
        <f>IF(A6taxstdlife="n/a","n/a",IF(U$3&gt;(A6taxstdlife+$E551),((Input!$K$148+Input!$K$114)*$K$7)-SUM($K551:T551),((Input!$K$148+Input!$K$114)*$K$7)/A6taxstdlife))</f>
        <v>0.21916712092242346</v>
      </c>
      <c r="V551" s="164">
        <f>IF(A6taxstdlife="n/a","n/a",IF(V$3&gt;(A6taxstdlife+$E551),((Input!$K$148+Input!$K$114)*$K$7)-SUM($K551:U551),((Input!$K$148+Input!$K$114)*$K$7)/A6taxstdlife))</f>
        <v>0.21916712092242346</v>
      </c>
      <c r="W551" s="164">
        <f>IF(A6taxstdlife="n/a","n/a",IF(W$3&gt;(A6taxstdlife+$E551),((Input!$K$148+Input!$K$114)*$K$7)-SUM($K551:V551),((Input!$K$148+Input!$K$114)*$K$7)/A6taxstdlife))</f>
        <v>0.21916712092242346</v>
      </c>
      <c r="X551" s="164">
        <f>IF(A6taxstdlife="n/a","n/a",IF(X$3&gt;(A6taxstdlife+$E551),((Input!$K$148+Input!$K$114)*$K$7)-SUM($K551:W551),((Input!$K$148+Input!$K$114)*$K$7)/A6taxstdlife))</f>
        <v>0.21916712092242346</v>
      </c>
      <c r="Y551" s="164">
        <f>IF(A6taxstdlife="n/a","n/a",IF(Y$3&gt;(A6taxstdlife+$E551),((Input!$K$148+Input!$K$114)*$K$7)-SUM($K551:X551),((Input!$K$148+Input!$K$114)*$K$7)/A6taxstdlife))</f>
        <v>0.21916712092242346</v>
      </c>
      <c r="Z551" s="164">
        <f>IF(A6taxstdlife="n/a","n/a",IF(Z$3&gt;(A6taxstdlife+$E551),((Input!$K$148+Input!$K$114)*$K$7)-SUM($K551:Y551),((Input!$K$148+Input!$K$114)*$K$7)/A6taxstdlife))</f>
        <v>0.21916712092242346</v>
      </c>
      <c r="AA551" s="164">
        <f>IF(A6taxstdlife="n/a","n/a",IF(AA$3&gt;(A6taxstdlife+$E551),((Input!$K$148+Input!$K$114)*$K$7)-SUM($K551:Z551),((Input!$K$148+Input!$K$114)*$K$7)/A6taxstdlife))</f>
        <v>0.21916712092242346</v>
      </c>
      <c r="AB551" s="164">
        <f>IF(A6taxstdlife="n/a","n/a",IF(AB$3&gt;(A6taxstdlife+$E551),((Input!$K$148+Input!$K$114)*$K$7)-SUM($K551:AA551),((Input!$K$148+Input!$K$114)*$K$7)/A6taxstdlife))</f>
        <v>0.21916712092242346</v>
      </c>
      <c r="AC551" s="164">
        <f>IF(A6taxstdlife="n/a","n/a",IF(AC$3&gt;(A6taxstdlife+$E551),((Input!$K$148+Input!$K$114)*$K$7)-SUM($K551:AB551),((Input!$K$148+Input!$K$114)*$K$7)/A6taxstdlife))</f>
        <v>0.21916712092242346</v>
      </c>
      <c r="AD551" s="164">
        <f>IF(A6taxstdlife="n/a","n/a",IF(AD$3&gt;(A6taxstdlife+$E551),((Input!$K$148+Input!$K$114)*$K$7)-SUM($K551:AC551),((Input!$K$148+Input!$K$114)*$K$7)/A6taxstdlife))</f>
        <v>0.21916712092242346</v>
      </c>
      <c r="AE551" s="164">
        <f>IF(A6taxstdlife="n/a","n/a",IF(AE$3&gt;(A6taxstdlife+$E551),((Input!$K$148+Input!$K$114)*$K$7)-SUM($K551:AD551),((Input!$K$148+Input!$K$114)*$K$7)/A6taxstdlife))</f>
        <v>0.21916712092242346</v>
      </c>
      <c r="AF551" s="164">
        <f>IF(A6taxstdlife="n/a","n/a",IF(AF$3&gt;(A6taxstdlife+$E551),((Input!$K$148+Input!$K$114)*$K$7)-SUM($K551:AE551),((Input!$K$148+Input!$K$114)*$K$7)/A6taxstdlife))</f>
        <v>0.21916712092242346</v>
      </c>
      <c r="AG551" s="164">
        <f>IF(A6taxstdlife="n/a","n/a",IF(AG$3&gt;(A6taxstdlife+$E551),((Input!$K$148+Input!$K$114)*$K$7)-SUM($K551:AF551),((Input!$K$148+Input!$K$114)*$K$7)/A6taxstdlife))</f>
        <v>0.21916712092242346</v>
      </c>
      <c r="AH551" s="164">
        <f>IF(A6taxstdlife="n/a","n/a",IF(AH$3&gt;(A6taxstdlife+$E551),((Input!$K$148+Input!$K$114)*$K$7)-SUM($K551:AG551),((Input!$K$148+Input!$K$114)*$K$7)/A6taxstdlife))</f>
        <v>0.21916712092242346</v>
      </c>
      <c r="AI551" s="164">
        <f>IF(A6taxstdlife="n/a","n/a",IF(AI$3&gt;(A6taxstdlife+$E551),((Input!$K$148+Input!$K$114)*$K$7)-SUM($K551:AH551),((Input!$K$148+Input!$K$114)*$K$7)/A6taxstdlife))</f>
        <v>0.21916712092242346</v>
      </c>
      <c r="AJ551" s="164">
        <f>IF(A6taxstdlife="n/a","n/a",IF(AJ$3&gt;(A6taxstdlife+$E551),((Input!$K$148+Input!$K$114)*$K$7)-SUM($K551:AI551),((Input!$K$148+Input!$K$114)*$K$7)/A6taxstdlife))</f>
        <v>0.21916712092242346</v>
      </c>
      <c r="AK551" s="164">
        <f>IF(A6taxstdlife="n/a","n/a",IF(AK$3&gt;(A6taxstdlife+$E551),((Input!$K$148+Input!$K$114)*$K$7)-SUM($K551:AJ551),((Input!$K$148+Input!$K$114)*$K$7)/A6taxstdlife))</f>
        <v>0.21916712092242346</v>
      </c>
      <c r="AL551" s="164">
        <f>IF(A6taxstdlife="n/a","n/a",IF(AL$3&gt;(A6taxstdlife+$E551),((Input!$K$148+Input!$K$114)*$K$7)-SUM($K551:AK551),((Input!$K$148+Input!$K$114)*$K$7)/A6taxstdlife))</f>
        <v>0.21916712092242346</v>
      </c>
      <c r="AM551" s="164">
        <f>IF(A6taxstdlife="n/a","n/a",IF(AM$3&gt;(A6taxstdlife+$E551),((Input!$K$148+Input!$K$114)*$K$7)-SUM($K551:AL551),((Input!$K$148+Input!$K$114)*$K$7)/A6taxstdlife))</f>
        <v>0.21916712092242346</v>
      </c>
      <c r="AN551" s="164">
        <f>IF(A6taxstdlife="n/a","n/a",IF(AN$3&gt;(A6taxstdlife+$E551),((Input!$K$148+Input!$K$114)*$K$7)-SUM($K551:AM551),((Input!$K$148+Input!$K$114)*$K$7)/A6taxstdlife))</f>
        <v>0.21916712092242346</v>
      </c>
      <c r="AO551" s="164">
        <f>IF(A6taxstdlife="n/a","n/a",IF(AO$3&gt;(A6taxstdlife+$E551),((Input!$K$148+Input!$K$114)*$K$7)-SUM($K551:AN551),((Input!$K$148+Input!$K$114)*$K$7)/A6taxstdlife))</f>
        <v>0.21916712092242346</v>
      </c>
      <c r="AP551" s="164">
        <f>IF(A6taxstdlife="n/a","n/a",IF(AP$3&gt;(A6taxstdlife+$E551),((Input!$K$148+Input!$K$114)*$K$7)-SUM($K551:AO551),((Input!$K$148+Input!$K$114)*$K$7)/A6taxstdlife))</f>
        <v>0.21916712092242346</v>
      </c>
      <c r="AQ551" s="164">
        <f>IF(A6taxstdlife="n/a","n/a",IF(AQ$3&gt;(A6taxstdlife+$E551),((Input!$K$148+Input!$K$114)*$K$7)-SUM($K551:AP551),((Input!$K$148+Input!$K$114)*$K$7)/A6taxstdlife))</f>
        <v>0.21916712092242346</v>
      </c>
      <c r="AR551" s="164">
        <f>IF(A6taxstdlife="n/a","n/a",IF(AR$3&gt;(A6taxstdlife+$E551),((Input!$K$148+Input!$K$114)*$K$7)-SUM($K551:AQ551),((Input!$K$148+Input!$K$114)*$K$7)/A6taxstdlife))</f>
        <v>0.21916712092242346</v>
      </c>
      <c r="AS551" s="164">
        <f>IF(A6taxstdlife="n/a","n/a",IF(AS$3&gt;(A6taxstdlife+$E551),((Input!$K$148+Input!$K$114)*$K$7)-SUM($K551:AR551),((Input!$K$148+Input!$K$114)*$K$7)/A6taxstdlife))</f>
        <v>0.21916712092242346</v>
      </c>
      <c r="AT551" s="164">
        <f>IF(A6taxstdlife="n/a","n/a",IF(AT$3&gt;(A6taxstdlife+$E551),((Input!$K$148+Input!$K$114)*$K$7)-SUM($K551:AS551),((Input!$K$148+Input!$K$114)*$K$7)/A6taxstdlife))</f>
        <v>0.21916712092242346</v>
      </c>
      <c r="AU551" s="164">
        <f>IF(A6taxstdlife="n/a","n/a",IF(AU$3&gt;(A6taxstdlife+$E551),((Input!$K$148+Input!$K$114)*$K$7)-SUM($K551:AT551),((Input!$K$148+Input!$K$114)*$K$7)/A6taxstdlife))</f>
        <v>0.21916712092242346</v>
      </c>
      <c r="AV551" s="164">
        <f>IF(A6taxstdlife="n/a","n/a",IF(AV$3&gt;(A6taxstdlife+$E551),((Input!$K$148+Input!$K$114)*$K$7)-SUM($K551:AU551),((Input!$K$148+Input!$K$114)*$K$7)/A6taxstdlife))</f>
        <v>0.21916712092242346</v>
      </c>
      <c r="AW551" s="164">
        <f>IF(A6taxstdlife="n/a","n/a",IF(AW$3&gt;(A6taxstdlife+$E551),((Input!$K$148+Input!$K$114)*$K$7)-SUM($K551:AV551),((Input!$K$148+Input!$K$114)*$K$7)/A6taxstdlife))</f>
        <v>0.21916712092242346</v>
      </c>
      <c r="AX551" s="164">
        <f>IF(A6taxstdlife="n/a","n/a",IF(AX$3&gt;(A6taxstdlife+$E551),((Input!$K$148+Input!$K$114)*$K$7)-SUM($K551:AW551),((Input!$K$148+Input!$K$114)*$K$7)/A6taxstdlife))</f>
        <v>0.21916712092242346</v>
      </c>
      <c r="AY551" s="164">
        <f>IF(A6taxstdlife="n/a","n/a",IF(AY$3&gt;(A6taxstdlife+$E551),((Input!$K$148+Input!$K$114)*$K$7)-SUM($K551:AX551),((Input!$K$148+Input!$K$114)*$K$7)/A6taxstdlife))</f>
        <v>0.21916712092242346</v>
      </c>
      <c r="AZ551" s="164">
        <f>IF(A6taxstdlife="n/a","n/a",IF(AZ$3&gt;(A6taxstdlife+$E551),((Input!$K$148+Input!$K$114)*$K$7)-SUM($K551:AY551),((Input!$K$148+Input!$K$114)*$K$7)/A6taxstdlife))</f>
        <v>-1.7763568394002505E-15</v>
      </c>
      <c r="BA551" s="164">
        <f>IF(A6taxstdlife="n/a","n/a",IF(BA$3&gt;(A6taxstdlife+$E551),((Input!$K$148+Input!$K$114)*$K$7)-SUM($K551:AZ551),((Input!$K$148+Input!$K$114)*$K$7)/A6taxstdlife))</f>
        <v>0</v>
      </c>
      <c r="BB551" s="164">
        <f>IF(A6taxstdlife="n/a","n/a",IF(BB$3&gt;(A6taxstdlife+$E551),((Input!$K$148+Input!$K$114)*$K$7)-SUM($K551:BA551),((Input!$K$148+Input!$K$114)*$K$7)/A6taxstdlife))</f>
        <v>0</v>
      </c>
      <c r="BC551" s="164">
        <f>IF(A6taxstdlife="n/a","n/a",IF(BC$3&gt;(A6taxstdlife+$E551),((Input!$K$148+Input!$K$114)*$K$7)-SUM($K551:BB551),((Input!$K$148+Input!$K$114)*$K$7)/A6taxstdlife))</f>
        <v>0</v>
      </c>
      <c r="BD551" s="164">
        <f>IF(A6taxstdlife="n/a","n/a",IF(BD$3&gt;(A6taxstdlife+$E551),((Input!$K$148+Input!$K$114)*$K$7)-SUM($K551:BC551),((Input!$K$148+Input!$K$114)*$K$7)/A6taxstdlife))</f>
        <v>0</v>
      </c>
      <c r="BE551" s="164">
        <f>IF(A6taxstdlife="n/a","n/a",IF(BE$3&gt;(A6taxstdlife+$E551),((Input!$K$148+Input!$K$114)*$K$7)-SUM($K551:BD551),((Input!$K$148+Input!$K$114)*$K$7)/A6taxstdlife))</f>
        <v>0</v>
      </c>
      <c r="BF551" s="164">
        <f>IF(A6taxstdlife="n/a","n/a",IF(BF$3&gt;(A6taxstdlife+$E551),((Input!$K$148+Input!$K$114)*$K$7)-SUM($K551:BE551),((Input!$K$148+Input!$K$114)*$K$7)/A6taxstdlife))</f>
        <v>0</v>
      </c>
      <c r="BG551" s="164">
        <f>IF(A6taxstdlife="n/a","n/a",IF(BG$3&gt;(A6taxstdlife+$E551),((Input!$K$148+Input!$K$114)*$K$7)-SUM($K551:BF551),((Input!$K$148+Input!$K$114)*$K$7)/A6taxstdlife))</f>
        <v>0</v>
      </c>
      <c r="BH551" s="164">
        <f>IF(A6taxstdlife="n/a","n/a",IF(BH$3&gt;(A6taxstdlife+$E551),((Input!$K$148+Input!$K$114)*$K$7)-SUM($K551:BG551),((Input!$K$148+Input!$K$114)*$K$7)/A6taxstdlife))</f>
        <v>0</v>
      </c>
      <c r="BI551" s="164">
        <f>IF(A6taxstdlife="n/a","n/a",IF(BI$3&gt;(A6taxstdlife+$E551),((Input!$K$148+Input!$K$114)*$K$7)-SUM($K551:BH551),((Input!$K$148+Input!$K$114)*$K$7)/A6taxstdlife))</f>
        <v>0</v>
      </c>
      <c r="BJ551" s="18"/>
      <c r="BK551" s="18"/>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row>
    <row r="552" spans="1:256" s="5" customFormat="1" hidden="1" outlineLevel="2">
      <c r="A552" s="18"/>
      <c r="B552" s="18"/>
      <c r="C552" s="36"/>
      <c r="D552" s="479"/>
      <c r="E552" s="283">
        <v>6</v>
      </c>
      <c r="F552" s="38"/>
      <c r="G552" s="306"/>
      <c r="H552" s="308"/>
      <c r="I552" s="308"/>
      <c r="J552" s="308"/>
      <c r="K552" s="308"/>
      <c r="L552" s="307"/>
      <c r="M552" s="164">
        <f>IF(A6taxstdlife="n/a","n/a",IF(M$3&gt;(A6taxstdlife+$E552),((Input!$L$148+Input!$L$114)*$L$7)-SUM($L552:L552),((Input!$L$148+Input!$L$114)*$L$7)/A6taxstdlife))</f>
        <v>0</v>
      </c>
      <c r="N552" s="164">
        <f>IF(A6taxstdlife="n/a","n/a",IF(N$3&gt;(A6taxstdlife+$E552),((Input!$L$148+Input!$L$114)*$L$7)-SUM($L552:M552),((Input!$L$148+Input!$L$114)*$L$7)/A6taxstdlife))</f>
        <v>0</v>
      </c>
      <c r="O552" s="164">
        <f>IF(A6taxstdlife="n/a","n/a",IF(O$3&gt;(A6taxstdlife+$E552),((Input!$L$148+Input!$L$114)*$L$7)-SUM($L552:N552),((Input!$L$148+Input!$L$114)*$L$7)/A6taxstdlife))</f>
        <v>0</v>
      </c>
      <c r="P552" s="164">
        <f>IF(A6taxstdlife="n/a","n/a",IF(P$3&gt;(A6taxstdlife+$E552),((Input!$L$148+Input!$L$114)*$L$7)-SUM($L552:O552),((Input!$L$148+Input!$L$114)*$L$7)/A6taxstdlife))</f>
        <v>0</v>
      </c>
      <c r="Q552" s="164">
        <f>IF(A6taxstdlife="n/a","n/a",IF(Q$3&gt;(A6taxstdlife+$E552),((Input!$L$148+Input!$L$114)*$L$7)-SUM($L552:P552),((Input!$L$148+Input!$L$114)*$L$7)/A6taxstdlife))</f>
        <v>0</v>
      </c>
      <c r="R552" s="164">
        <f>IF(A6taxstdlife="n/a","n/a",IF(R$3&gt;(A6taxstdlife+$E552),((Input!$L$148+Input!$L$114)*$L$7)-SUM($L552:Q552),((Input!$L$148+Input!$L$114)*$L$7)/A6taxstdlife))</f>
        <v>0</v>
      </c>
      <c r="S552" s="164">
        <f>IF(A6taxstdlife="n/a","n/a",IF(S$3&gt;(A6taxstdlife+$E552),((Input!$L$148+Input!$L$114)*$L$7)-SUM($L552:R552),((Input!$L$148+Input!$L$114)*$L$7)/A6taxstdlife))</f>
        <v>0</v>
      </c>
      <c r="T552" s="164">
        <f>IF(A6taxstdlife="n/a","n/a",IF(T$3&gt;(A6taxstdlife+$E552),((Input!$L$148+Input!$L$114)*$L$7)-SUM($L552:S552),((Input!$L$148+Input!$L$114)*$L$7)/A6taxstdlife))</f>
        <v>0</v>
      </c>
      <c r="U552" s="164">
        <f>IF(A6taxstdlife="n/a","n/a",IF(U$3&gt;(A6taxstdlife+$E552),((Input!$L$148+Input!$L$114)*$L$7)-SUM($L552:T552),((Input!$L$148+Input!$L$114)*$L$7)/A6taxstdlife))</f>
        <v>0</v>
      </c>
      <c r="V552" s="164">
        <f>IF(A6taxstdlife="n/a","n/a",IF(V$3&gt;(A6taxstdlife+$E552),((Input!$L$148+Input!$L$114)*$L$7)-SUM($L552:U552),((Input!$L$148+Input!$L$114)*$L$7)/A6taxstdlife))</f>
        <v>0</v>
      </c>
      <c r="W552" s="164">
        <f>IF(A6taxstdlife="n/a","n/a",IF(W$3&gt;(A6taxstdlife+$E552),((Input!$L$148+Input!$L$114)*$L$7)-SUM($L552:V552),((Input!$L$148+Input!$L$114)*$L$7)/A6taxstdlife))</f>
        <v>0</v>
      </c>
      <c r="X552" s="164">
        <f>IF(A6taxstdlife="n/a","n/a",IF(X$3&gt;(A6taxstdlife+$E552),((Input!$L$148+Input!$L$114)*$L$7)-SUM($L552:W552),((Input!$L$148+Input!$L$114)*$L$7)/A6taxstdlife))</f>
        <v>0</v>
      </c>
      <c r="Y552" s="164">
        <f>IF(A6taxstdlife="n/a","n/a",IF(Y$3&gt;(A6taxstdlife+$E552),((Input!$L$148+Input!$L$114)*$L$7)-SUM($L552:X552),((Input!$L$148+Input!$L$114)*$L$7)/A6taxstdlife))</f>
        <v>0</v>
      </c>
      <c r="Z552" s="164">
        <f>IF(A6taxstdlife="n/a","n/a",IF(Z$3&gt;(A6taxstdlife+$E552),((Input!$L$148+Input!$L$114)*$L$7)-SUM($L552:Y552),((Input!$L$148+Input!$L$114)*$L$7)/A6taxstdlife))</f>
        <v>0</v>
      </c>
      <c r="AA552" s="164">
        <f>IF(A6taxstdlife="n/a","n/a",IF(AA$3&gt;(A6taxstdlife+$E552),((Input!$L$148+Input!$L$114)*$L$7)-SUM($L552:Z552),((Input!$L$148+Input!$L$114)*$L$7)/A6taxstdlife))</f>
        <v>0</v>
      </c>
      <c r="AB552" s="164">
        <f>IF(A6taxstdlife="n/a","n/a",IF(AB$3&gt;(A6taxstdlife+$E552),((Input!$L$148+Input!$L$114)*$L$7)-SUM($L552:AA552),((Input!$L$148+Input!$L$114)*$L$7)/A6taxstdlife))</f>
        <v>0</v>
      </c>
      <c r="AC552" s="164">
        <f>IF(A6taxstdlife="n/a","n/a",IF(AC$3&gt;(A6taxstdlife+$E552),((Input!$L$148+Input!$L$114)*$L$7)-SUM($L552:AB552),((Input!$L$148+Input!$L$114)*$L$7)/A6taxstdlife))</f>
        <v>0</v>
      </c>
      <c r="AD552" s="164">
        <f>IF(A6taxstdlife="n/a","n/a",IF(AD$3&gt;(A6taxstdlife+$E552),((Input!$L$148+Input!$L$114)*$L$7)-SUM($L552:AC552),((Input!$L$148+Input!$L$114)*$L$7)/A6taxstdlife))</f>
        <v>0</v>
      </c>
      <c r="AE552" s="164">
        <f>IF(A6taxstdlife="n/a","n/a",IF(AE$3&gt;(A6taxstdlife+$E552),((Input!$L$148+Input!$L$114)*$L$7)-SUM($L552:AD552),((Input!$L$148+Input!$L$114)*$L$7)/A6taxstdlife))</f>
        <v>0</v>
      </c>
      <c r="AF552" s="164">
        <f>IF(A6taxstdlife="n/a","n/a",IF(AF$3&gt;(A6taxstdlife+$E552),((Input!$L$148+Input!$L$114)*$L$7)-SUM($L552:AE552),((Input!$L$148+Input!$L$114)*$L$7)/A6taxstdlife))</f>
        <v>0</v>
      </c>
      <c r="AG552" s="164">
        <f>IF(A6taxstdlife="n/a","n/a",IF(AG$3&gt;(A6taxstdlife+$E552),((Input!$L$148+Input!$L$114)*$L$7)-SUM($L552:AF552),((Input!$L$148+Input!$L$114)*$L$7)/A6taxstdlife))</f>
        <v>0</v>
      </c>
      <c r="AH552" s="164">
        <f>IF(A6taxstdlife="n/a","n/a",IF(AH$3&gt;(A6taxstdlife+$E552),((Input!$L$148+Input!$L$114)*$L$7)-SUM($L552:AG552),((Input!$L$148+Input!$L$114)*$L$7)/A6taxstdlife))</f>
        <v>0</v>
      </c>
      <c r="AI552" s="164">
        <f>IF(A6taxstdlife="n/a","n/a",IF(AI$3&gt;(A6taxstdlife+$E552),((Input!$L$148+Input!$L$114)*$L$7)-SUM($L552:AH552),((Input!$L$148+Input!$L$114)*$L$7)/A6taxstdlife))</f>
        <v>0</v>
      </c>
      <c r="AJ552" s="164">
        <f>IF(A6taxstdlife="n/a","n/a",IF(AJ$3&gt;(A6taxstdlife+$E552),((Input!$L$148+Input!$L$114)*$L$7)-SUM($L552:AI552),((Input!$L$148+Input!$L$114)*$L$7)/A6taxstdlife))</f>
        <v>0</v>
      </c>
      <c r="AK552" s="164">
        <f>IF(A6taxstdlife="n/a","n/a",IF(AK$3&gt;(A6taxstdlife+$E552),((Input!$L$148+Input!$L$114)*$L$7)-SUM($L552:AJ552),((Input!$L$148+Input!$L$114)*$L$7)/A6taxstdlife))</f>
        <v>0</v>
      </c>
      <c r="AL552" s="164">
        <f>IF(A6taxstdlife="n/a","n/a",IF(AL$3&gt;(A6taxstdlife+$E552),((Input!$L$148+Input!$L$114)*$L$7)-SUM($L552:AK552),((Input!$L$148+Input!$L$114)*$L$7)/A6taxstdlife))</f>
        <v>0</v>
      </c>
      <c r="AM552" s="164">
        <f>IF(A6taxstdlife="n/a","n/a",IF(AM$3&gt;(A6taxstdlife+$E552),((Input!$L$148+Input!$L$114)*$L$7)-SUM($L552:AL552),((Input!$L$148+Input!$L$114)*$L$7)/A6taxstdlife))</f>
        <v>0</v>
      </c>
      <c r="AN552" s="164">
        <f>IF(A6taxstdlife="n/a","n/a",IF(AN$3&gt;(A6taxstdlife+$E552),((Input!$L$148+Input!$L$114)*$L$7)-SUM($L552:AM552),((Input!$L$148+Input!$L$114)*$L$7)/A6taxstdlife))</f>
        <v>0</v>
      </c>
      <c r="AO552" s="164">
        <f>IF(A6taxstdlife="n/a","n/a",IF(AO$3&gt;(A6taxstdlife+$E552),((Input!$L$148+Input!$L$114)*$L$7)-SUM($L552:AN552),((Input!$L$148+Input!$L$114)*$L$7)/A6taxstdlife))</f>
        <v>0</v>
      </c>
      <c r="AP552" s="164">
        <f>IF(A6taxstdlife="n/a","n/a",IF(AP$3&gt;(A6taxstdlife+$E552),((Input!$L$148+Input!$L$114)*$L$7)-SUM($L552:AO552),((Input!$L$148+Input!$L$114)*$L$7)/A6taxstdlife))</f>
        <v>0</v>
      </c>
      <c r="AQ552" s="164">
        <f>IF(A6taxstdlife="n/a","n/a",IF(AQ$3&gt;(A6taxstdlife+$E552),((Input!$L$148+Input!$L$114)*$L$7)-SUM($L552:AP552),((Input!$L$148+Input!$L$114)*$L$7)/A6taxstdlife))</f>
        <v>0</v>
      </c>
      <c r="AR552" s="164">
        <f>IF(A6taxstdlife="n/a","n/a",IF(AR$3&gt;(A6taxstdlife+$E552),((Input!$L$148+Input!$L$114)*$L$7)-SUM($L552:AQ552),((Input!$L$148+Input!$L$114)*$L$7)/A6taxstdlife))</f>
        <v>0</v>
      </c>
      <c r="AS552" s="164">
        <f>IF(A6taxstdlife="n/a","n/a",IF(AS$3&gt;(A6taxstdlife+$E552),((Input!$L$148+Input!$L$114)*$L$7)-SUM($L552:AR552),((Input!$L$148+Input!$L$114)*$L$7)/A6taxstdlife))</f>
        <v>0</v>
      </c>
      <c r="AT552" s="164">
        <f>IF(A6taxstdlife="n/a","n/a",IF(AT$3&gt;(A6taxstdlife+$E552),((Input!$L$148+Input!$L$114)*$L$7)-SUM($L552:AS552),((Input!$L$148+Input!$L$114)*$L$7)/A6taxstdlife))</f>
        <v>0</v>
      </c>
      <c r="AU552" s="164">
        <f>IF(A6taxstdlife="n/a","n/a",IF(AU$3&gt;(A6taxstdlife+$E552),((Input!$L$148+Input!$L$114)*$L$7)-SUM($L552:AT552),((Input!$L$148+Input!$L$114)*$L$7)/A6taxstdlife))</f>
        <v>0</v>
      </c>
      <c r="AV552" s="164">
        <f>IF(A6taxstdlife="n/a","n/a",IF(AV$3&gt;(A6taxstdlife+$E552),((Input!$L$148+Input!$L$114)*$L$7)-SUM($L552:AU552),((Input!$L$148+Input!$L$114)*$L$7)/A6taxstdlife))</f>
        <v>0</v>
      </c>
      <c r="AW552" s="164">
        <f>IF(A6taxstdlife="n/a","n/a",IF(AW$3&gt;(A6taxstdlife+$E552),((Input!$L$148+Input!$L$114)*$L$7)-SUM($L552:AV552),((Input!$L$148+Input!$L$114)*$L$7)/A6taxstdlife))</f>
        <v>0</v>
      </c>
      <c r="AX552" s="164">
        <f>IF(A6taxstdlife="n/a","n/a",IF(AX$3&gt;(A6taxstdlife+$E552),((Input!$L$148+Input!$L$114)*$L$7)-SUM($L552:AW552),((Input!$L$148+Input!$L$114)*$L$7)/A6taxstdlife))</f>
        <v>0</v>
      </c>
      <c r="AY552" s="164">
        <f>IF(A6taxstdlife="n/a","n/a",IF(AY$3&gt;(A6taxstdlife+$E552),((Input!$L$148+Input!$L$114)*$L$7)-SUM($L552:AX552),((Input!$L$148+Input!$L$114)*$L$7)/A6taxstdlife))</f>
        <v>0</v>
      </c>
      <c r="AZ552" s="164">
        <f>IF(A6taxstdlife="n/a","n/a",IF(AZ$3&gt;(A6taxstdlife+$E552),((Input!$L$148+Input!$L$114)*$L$7)-SUM($L552:AY552),((Input!$L$148+Input!$L$114)*$L$7)/A6taxstdlife))</f>
        <v>0</v>
      </c>
      <c r="BA552" s="164">
        <f>IF(A6taxstdlife="n/a","n/a",IF(BA$3&gt;(A6taxstdlife+$E552),((Input!$L$148+Input!$L$114)*$L$7)-SUM($L552:AZ552),((Input!$L$148+Input!$L$114)*$L$7)/A6taxstdlife))</f>
        <v>0</v>
      </c>
      <c r="BB552" s="164">
        <f>IF(A6taxstdlife="n/a","n/a",IF(BB$3&gt;(A6taxstdlife+$E552),((Input!$L$148+Input!$L$114)*$L$7)-SUM($L552:BA552),((Input!$L$148+Input!$L$114)*$L$7)/A6taxstdlife))</f>
        <v>0</v>
      </c>
      <c r="BC552" s="164">
        <f>IF(A6taxstdlife="n/a","n/a",IF(BC$3&gt;(A6taxstdlife+$E552),((Input!$L$148+Input!$L$114)*$L$7)-SUM($L552:BB552),((Input!$L$148+Input!$L$114)*$L$7)/A6taxstdlife))</f>
        <v>0</v>
      </c>
      <c r="BD552" s="164">
        <f>IF(A6taxstdlife="n/a","n/a",IF(BD$3&gt;(A6taxstdlife+$E552),((Input!$L$148+Input!$L$114)*$L$7)-SUM($L552:BC552),((Input!$L$148+Input!$L$114)*$L$7)/A6taxstdlife))</f>
        <v>0</v>
      </c>
      <c r="BE552" s="164">
        <f>IF(A6taxstdlife="n/a","n/a",IF(BE$3&gt;(A6taxstdlife+$E552),((Input!$L$148+Input!$L$114)*$L$7)-SUM($L552:BD552),((Input!$L$148+Input!$L$114)*$L$7)/A6taxstdlife))</f>
        <v>0</v>
      </c>
      <c r="BF552" s="164">
        <f>IF(A6taxstdlife="n/a","n/a",IF(BF$3&gt;(A6taxstdlife+$E552),((Input!$L$148+Input!$L$114)*$L$7)-SUM($L552:BE552),((Input!$L$148+Input!$L$114)*$L$7)/A6taxstdlife))</f>
        <v>0</v>
      </c>
      <c r="BG552" s="164">
        <f>IF(A6taxstdlife="n/a","n/a",IF(BG$3&gt;(A6taxstdlife+$E552),((Input!$L$148+Input!$L$114)*$L$7)-SUM($L552:BF552),((Input!$L$148+Input!$L$114)*$L$7)/A6taxstdlife))</f>
        <v>0</v>
      </c>
      <c r="BH552" s="164">
        <f>IF(A6taxstdlife="n/a","n/a",IF(BH$3&gt;(A6taxstdlife+$E552),((Input!$L$148+Input!$L$114)*$L$7)-SUM($L552:BG552),((Input!$L$148+Input!$L$114)*$L$7)/A6taxstdlife))</f>
        <v>0</v>
      </c>
      <c r="BI552" s="164">
        <f>IF(A6taxstdlife="n/a","n/a",IF(BI$3&gt;(A6taxstdlife+$E552),((Input!$L$148+Input!$L$114)*$L$7)-SUM($L552:BH552),((Input!$L$148+Input!$L$114)*$L$7)/A6taxstdlife))</f>
        <v>0</v>
      </c>
      <c r="BJ552" s="18"/>
      <c r="BK552" s="18"/>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row>
    <row r="553" spans="1:256" s="5" customFormat="1" hidden="1" outlineLevel="2">
      <c r="A553" s="18"/>
      <c r="B553" s="18"/>
      <c r="C553" s="36"/>
      <c r="D553" s="479"/>
      <c r="E553" s="283">
        <v>7</v>
      </c>
      <c r="F553" s="38"/>
      <c r="G553" s="306"/>
      <c r="H553" s="308"/>
      <c r="I553" s="308"/>
      <c r="J553" s="308"/>
      <c r="K553" s="308"/>
      <c r="L553" s="308"/>
      <c r="M553" s="307"/>
      <c r="N553" s="164">
        <f>IF(A6taxstdlife="n/a","n/a",IF(N$3&gt;(A6taxstdlife+$E553),((Input!$M$148+Input!$M$114)*$M$7)-SUM($M553:M553),((Input!$M$148+Input!$M$114)*$M$7)/A6taxstdlife))</f>
        <v>0</v>
      </c>
      <c r="O553" s="164">
        <f>IF(A6taxstdlife="n/a","n/a",IF(O$3&gt;(A6taxstdlife+$E553),((Input!$M$148+Input!$M$114)*$M$7)-SUM($M553:N553),((Input!$M$148+Input!$M$114)*$M$7)/A6taxstdlife))</f>
        <v>0</v>
      </c>
      <c r="P553" s="164">
        <f>IF(A6taxstdlife="n/a","n/a",IF(P$3&gt;(A6taxstdlife+$E553),((Input!$M$148+Input!$M$114)*$M$7)-SUM($M553:O553),((Input!$M$148+Input!$M$114)*$M$7)/A6taxstdlife))</f>
        <v>0</v>
      </c>
      <c r="Q553" s="164">
        <f>IF(A6taxstdlife="n/a","n/a",IF(Q$3&gt;(A6taxstdlife+$E553),((Input!$M$148+Input!$M$114)*$M$7)-SUM($M553:P553),((Input!$M$148+Input!$M$114)*$M$7)/A6taxstdlife))</f>
        <v>0</v>
      </c>
      <c r="R553" s="164">
        <f>IF(A6taxstdlife="n/a","n/a",IF(R$3&gt;(A6taxstdlife+$E553),((Input!$M$148+Input!$M$114)*$M$7)-SUM($M553:Q553),((Input!$M$148+Input!$M$114)*$M$7)/A6taxstdlife))</f>
        <v>0</v>
      </c>
      <c r="S553" s="164">
        <f>IF(A6taxstdlife="n/a","n/a",IF(S$3&gt;(A6taxstdlife+$E553),((Input!$M$148+Input!$M$114)*$M$7)-SUM($M553:R553),((Input!$M$148+Input!$M$114)*$M$7)/A6taxstdlife))</f>
        <v>0</v>
      </c>
      <c r="T553" s="164">
        <f>IF(A6taxstdlife="n/a","n/a",IF(T$3&gt;(A6taxstdlife+$E553),((Input!$M$148+Input!$M$114)*$M$7)-SUM($M553:S553),((Input!$M$148+Input!$M$114)*$M$7)/A6taxstdlife))</f>
        <v>0</v>
      </c>
      <c r="U553" s="164">
        <f>IF(A6taxstdlife="n/a","n/a",IF(U$3&gt;(A6taxstdlife+$E553),((Input!$M$148+Input!$M$114)*$M$7)-SUM($M553:T553),((Input!$M$148+Input!$M$114)*$M$7)/A6taxstdlife))</f>
        <v>0</v>
      </c>
      <c r="V553" s="164">
        <f>IF(A6taxstdlife="n/a","n/a",IF(V$3&gt;(A6taxstdlife+$E553),((Input!$M$148+Input!$M$114)*$M$7)-SUM($M553:U553),((Input!$M$148+Input!$M$114)*$M$7)/A6taxstdlife))</f>
        <v>0</v>
      </c>
      <c r="W553" s="164">
        <f>IF(A6taxstdlife="n/a","n/a",IF(W$3&gt;(A6taxstdlife+$E553),((Input!$M$148+Input!$M$114)*$M$7)-SUM($M553:V553),((Input!$M$148+Input!$M$114)*$M$7)/A6taxstdlife))</f>
        <v>0</v>
      </c>
      <c r="X553" s="164">
        <f>IF(A6taxstdlife="n/a","n/a",IF(X$3&gt;(A6taxstdlife+$E553),((Input!$M$148+Input!$M$114)*$M$7)-SUM($M553:W553),((Input!$M$148+Input!$M$114)*$M$7)/A6taxstdlife))</f>
        <v>0</v>
      </c>
      <c r="Y553" s="164">
        <f>IF(A6taxstdlife="n/a","n/a",IF(Y$3&gt;(A6taxstdlife+$E553),((Input!$M$148+Input!$M$114)*$M$7)-SUM($M553:X553),((Input!$M$148+Input!$M$114)*$M$7)/A6taxstdlife))</f>
        <v>0</v>
      </c>
      <c r="Z553" s="164">
        <f>IF(A6taxstdlife="n/a","n/a",IF(Z$3&gt;(A6taxstdlife+$E553),((Input!$M$148+Input!$M$114)*$M$7)-SUM($M553:Y553),((Input!$M$148+Input!$M$114)*$M$7)/A6taxstdlife))</f>
        <v>0</v>
      </c>
      <c r="AA553" s="164">
        <f>IF(A6taxstdlife="n/a","n/a",IF(AA$3&gt;(A6taxstdlife+$E553),((Input!$M$148+Input!$M$114)*$M$7)-SUM($M553:Z553),((Input!$M$148+Input!$M$114)*$M$7)/A6taxstdlife))</f>
        <v>0</v>
      </c>
      <c r="AB553" s="164">
        <f>IF(A6taxstdlife="n/a","n/a",IF(AB$3&gt;(A6taxstdlife+$E553),((Input!$M$148+Input!$M$114)*$M$7)-SUM($M553:AA553),((Input!$M$148+Input!$M$114)*$M$7)/A6taxstdlife))</f>
        <v>0</v>
      </c>
      <c r="AC553" s="164">
        <f>IF(A6taxstdlife="n/a","n/a",IF(AC$3&gt;(A6taxstdlife+$E553),((Input!$M$148+Input!$M$114)*$M$7)-SUM($M553:AB553),((Input!$M$148+Input!$M$114)*$M$7)/A6taxstdlife))</f>
        <v>0</v>
      </c>
      <c r="AD553" s="164">
        <f>IF(A6taxstdlife="n/a","n/a",IF(AD$3&gt;(A6taxstdlife+$E553),((Input!$M$148+Input!$M$114)*$M$7)-SUM($M553:AC553),((Input!$M$148+Input!$M$114)*$M$7)/A6taxstdlife))</f>
        <v>0</v>
      </c>
      <c r="AE553" s="164">
        <f>IF(A6taxstdlife="n/a","n/a",IF(AE$3&gt;(A6taxstdlife+$E553),((Input!$M$148+Input!$M$114)*$M$7)-SUM($M553:AD553),((Input!$M$148+Input!$M$114)*$M$7)/A6taxstdlife))</f>
        <v>0</v>
      </c>
      <c r="AF553" s="164">
        <f>IF(A6taxstdlife="n/a","n/a",IF(AF$3&gt;(A6taxstdlife+$E553),((Input!$M$148+Input!$M$114)*$M$7)-SUM($M553:AE553),((Input!$M$148+Input!$M$114)*$M$7)/A6taxstdlife))</f>
        <v>0</v>
      </c>
      <c r="AG553" s="164">
        <f>IF(A6taxstdlife="n/a","n/a",IF(AG$3&gt;(A6taxstdlife+$E553),((Input!$M$148+Input!$M$114)*$M$7)-SUM($M553:AF553),((Input!$M$148+Input!$M$114)*$M$7)/A6taxstdlife))</f>
        <v>0</v>
      </c>
      <c r="AH553" s="164">
        <f>IF(A6taxstdlife="n/a","n/a",IF(AH$3&gt;(A6taxstdlife+$E553),((Input!$M$148+Input!$M$114)*$M$7)-SUM($M553:AG553),((Input!$M$148+Input!$M$114)*$M$7)/A6taxstdlife))</f>
        <v>0</v>
      </c>
      <c r="AI553" s="164">
        <f>IF(A6taxstdlife="n/a","n/a",IF(AI$3&gt;(A6taxstdlife+$E553),((Input!$M$148+Input!$M$114)*$M$7)-SUM($M553:AH553),((Input!$M$148+Input!$M$114)*$M$7)/A6taxstdlife))</f>
        <v>0</v>
      </c>
      <c r="AJ553" s="164">
        <f>IF(A6taxstdlife="n/a","n/a",IF(AJ$3&gt;(A6taxstdlife+$E553),((Input!$M$148+Input!$M$114)*$M$7)-SUM($M553:AI553),((Input!$M$148+Input!$M$114)*$M$7)/A6taxstdlife))</f>
        <v>0</v>
      </c>
      <c r="AK553" s="164">
        <f>IF(A6taxstdlife="n/a","n/a",IF(AK$3&gt;(A6taxstdlife+$E553),((Input!$M$148+Input!$M$114)*$M$7)-SUM($M553:AJ553),((Input!$M$148+Input!$M$114)*$M$7)/A6taxstdlife))</f>
        <v>0</v>
      </c>
      <c r="AL553" s="164">
        <f>IF(A6taxstdlife="n/a","n/a",IF(AL$3&gt;(A6taxstdlife+$E553),((Input!$M$148+Input!$M$114)*$M$7)-SUM($M553:AK553),((Input!$M$148+Input!$M$114)*$M$7)/A6taxstdlife))</f>
        <v>0</v>
      </c>
      <c r="AM553" s="164">
        <f>IF(A6taxstdlife="n/a","n/a",IF(AM$3&gt;(A6taxstdlife+$E553),((Input!$M$148+Input!$M$114)*$M$7)-SUM($M553:AL553),((Input!$M$148+Input!$M$114)*$M$7)/A6taxstdlife))</f>
        <v>0</v>
      </c>
      <c r="AN553" s="164">
        <f>IF(A6taxstdlife="n/a","n/a",IF(AN$3&gt;(A6taxstdlife+$E553),((Input!$M$148+Input!$M$114)*$M$7)-SUM($M553:AM553),((Input!$M$148+Input!$M$114)*$M$7)/A6taxstdlife))</f>
        <v>0</v>
      </c>
      <c r="AO553" s="164">
        <f>IF(A6taxstdlife="n/a","n/a",IF(AO$3&gt;(A6taxstdlife+$E553),((Input!$M$148+Input!$M$114)*$M$7)-SUM($M553:AN553),((Input!$M$148+Input!$M$114)*$M$7)/A6taxstdlife))</f>
        <v>0</v>
      </c>
      <c r="AP553" s="164">
        <f>IF(A6taxstdlife="n/a","n/a",IF(AP$3&gt;(A6taxstdlife+$E553),((Input!$M$148+Input!$M$114)*$M$7)-SUM($M553:AO553),((Input!$M$148+Input!$M$114)*$M$7)/A6taxstdlife))</f>
        <v>0</v>
      </c>
      <c r="AQ553" s="164">
        <f>IF(A6taxstdlife="n/a","n/a",IF(AQ$3&gt;(A6taxstdlife+$E553),((Input!$M$148+Input!$M$114)*$M$7)-SUM($M553:AP553),((Input!$M$148+Input!$M$114)*$M$7)/A6taxstdlife))</f>
        <v>0</v>
      </c>
      <c r="AR553" s="164">
        <f>IF(A6taxstdlife="n/a","n/a",IF(AR$3&gt;(A6taxstdlife+$E553),((Input!$M$148+Input!$M$114)*$M$7)-SUM($M553:AQ553),((Input!$M$148+Input!$M$114)*$M$7)/A6taxstdlife))</f>
        <v>0</v>
      </c>
      <c r="AS553" s="164">
        <f>IF(A6taxstdlife="n/a","n/a",IF(AS$3&gt;(A6taxstdlife+$E553),((Input!$M$148+Input!$M$114)*$M$7)-SUM($M553:AR553),((Input!$M$148+Input!$M$114)*$M$7)/A6taxstdlife))</f>
        <v>0</v>
      </c>
      <c r="AT553" s="164">
        <f>IF(A6taxstdlife="n/a","n/a",IF(AT$3&gt;(A6taxstdlife+$E553),((Input!$M$148+Input!$M$114)*$M$7)-SUM($M553:AS553),((Input!$M$148+Input!$M$114)*$M$7)/A6taxstdlife))</f>
        <v>0</v>
      </c>
      <c r="AU553" s="164">
        <f>IF(A6taxstdlife="n/a","n/a",IF(AU$3&gt;(A6taxstdlife+$E553),((Input!$M$148+Input!$M$114)*$M$7)-SUM($M553:AT553),((Input!$M$148+Input!$M$114)*$M$7)/A6taxstdlife))</f>
        <v>0</v>
      </c>
      <c r="AV553" s="164">
        <f>IF(A6taxstdlife="n/a","n/a",IF(AV$3&gt;(A6taxstdlife+$E553),((Input!$M$148+Input!$M$114)*$M$7)-SUM($M553:AU553),((Input!$M$148+Input!$M$114)*$M$7)/A6taxstdlife))</f>
        <v>0</v>
      </c>
      <c r="AW553" s="164">
        <f>IF(A6taxstdlife="n/a","n/a",IF(AW$3&gt;(A6taxstdlife+$E553),((Input!$M$148+Input!$M$114)*$M$7)-SUM($M553:AV553),((Input!$M$148+Input!$M$114)*$M$7)/A6taxstdlife))</f>
        <v>0</v>
      </c>
      <c r="AX553" s="164">
        <f>IF(A6taxstdlife="n/a","n/a",IF(AX$3&gt;(A6taxstdlife+$E553),((Input!$M$148+Input!$M$114)*$M$7)-SUM($M553:AW553),((Input!$M$148+Input!$M$114)*$M$7)/A6taxstdlife))</f>
        <v>0</v>
      </c>
      <c r="AY553" s="164">
        <f>IF(A6taxstdlife="n/a","n/a",IF(AY$3&gt;(A6taxstdlife+$E553),((Input!$M$148+Input!$M$114)*$M$7)-SUM($M553:AX553),((Input!$M$148+Input!$M$114)*$M$7)/A6taxstdlife))</f>
        <v>0</v>
      </c>
      <c r="AZ553" s="164">
        <f>IF(A6taxstdlife="n/a","n/a",IF(AZ$3&gt;(A6taxstdlife+$E553),((Input!$M$148+Input!$M$114)*$M$7)-SUM($M553:AY553),((Input!$M$148+Input!$M$114)*$M$7)/A6taxstdlife))</f>
        <v>0</v>
      </c>
      <c r="BA553" s="164">
        <f>IF(A6taxstdlife="n/a","n/a",IF(BA$3&gt;(A6taxstdlife+$E553),((Input!$M$148+Input!$M$114)*$M$7)-SUM($M553:AZ553),((Input!$M$148+Input!$M$114)*$M$7)/A6taxstdlife))</f>
        <v>0</v>
      </c>
      <c r="BB553" s="164">
        <f>IF(A6taxstdlife="n/a","n/a",IF(BB$3&gt;(A6taxstdlife+$E553),((Input!$M$148+Input!$M$114)*$M$7)-SUM($M553:BA553),((Input!$M$148+Input!$M$114)*$M$7)/A6taxstdlife))</f>
        <v>0</v>
      </c>
      <c r="BC553" s="164">
        <f>IF(A6taxstdlife="n/a","n/a",IF(BC$3&gt;(A6taxstdlife+$E553),((Input!$M$148+Input!$M$114)*$M$7)-SUM($M553:BB553),((Input!$M$148+Input!$M$114)*$M$7)/A6taxstdlife))</f>
        <v>0</v>
      </c>
      <c r="BD553" s="164">
        <f>IF(A6taxstdlife="n/a","n/a",IF(BD$3&gt;(A6taxstdlife+$E553),((Input!$M$148+Input!$M$114)*$M$7)-SUM($M553:BC553),((Input!$M$148+Input!$M$114)*$M$7)/A6taxstdlife))</f>
        <v>0</v>
      </c>
      <c r="BE553" s="164">
        <f>IF(A6taxstdlife="n/a","n/a",IF(BE$3&gt;(A6taxstdlife+$E553),((Input!$M$148+Input!$M$114)*$M$7)-SUM($M553:BD553),((Input!$M$148+Input!$M$114)*$M$7)/A6taxstdlife))</f>
        <v>0</v>
      </c>
      <c r="BF553" s="164">
        <f>IF(A6taxstdlife="n/a","n/a",IF(BF$3&gt;(A6taxstdlife+$E553),((Input!$M$148+Input!$M$114)*$M$7)-SUM($M553:BE553),((Input!$M$148+Input!$M$114)*$M$7)/A6taxstdlife))</f>
        <v>0</v>
      </c>
      <c r="BG553" s="164">
        <f>IF(A6taxstdlife="n/a","n/a",IF(BG$3&gt;(A6taxstdlife+$E553),((Input!$M$148+Input!$M$114)*$M$7)-SUM($M553:BF553),((Input!$M$148+Input!$M$114)*$M$7)/A6taxstdlife))</f>
        <v>0</v>
      </c>
      <c r="BH553" s="164">
        <f>IF(A6taxstdlife="n/a","n/a",IF(BH$3&gt;(A6taxstdlife+$E553),((Input!$M$148+Input!$M$114)*$M$7)-SUM($M553:BG553),((Input!$M$148+Input!$M$114)*$M$7)/A6taxstdlife))</f>
        <v>0</v>
      </c>
      <c r="BI553" s="164">
        <f>IF(A6taxstdlife="n/a","n/a",IF(BI$3&gt;(A6taxstdlife+$E553),((Input!$M$148+Input!$M$114)*$M$7)-SUM($M553:BH553),((Input!$M$148+Input!$M$114)*$M$7)/A6taxstdlife))</f>
        <v>0</v>
      </c>
      <c r="BJ553" s="18"/>
      <c r="BK553" s="18"/>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row>
    <row r="554" spans="1:256" s="5" customFormat="1" hidden="1" outlineLevel="2">
      <c r="A554" s="18"/>
      <c r="B554" s="18"/>
      <c r="C554" s="36"/>
      <c r="D554" s="479"/>
      <c r="E554" s="283">
        <v>8</v>
      </c>
      <c r="F554" s="38"/>
      <c r="G554" s="306"/>
      <c r="H554" s="308"/>
      <c r="I554" s="308"/>
      <c r="J554" s="308"/>
      <c r="K554" s="308"/>
      <c r="L554" s="308"/>
      <c r="M554" s="308"/>
      <c r="N554" s="307"/>
      <c r="O554" s="164">
        <f>IF(A6taxstdlife="n/a","n/a",IF(O$3&gt;(A6taxstdlife+$E554),((Input!$N$148+Input!$N$114)*$N$7)-SUM($N554:N554),((Input!$N$148+Input!$N$114)*$N$7)/A6taxstdlife))</f>
        <v>0</v>
      </c>
      <c r="P554" s="164">
        <f>IF(A6taxstdlife="n/a","n/a",IF(P$3&gt;(A6taxstdlife+$E554),((Input!$N$148+Input!$N$114)*$N$7)-SUM($N554:O554),((Input!$N$148+Input!$N$114)*$N$7)/A6taxstdlife))</f>
        <v>0</v>
      </c>
      <c r="Q554" s="164">
        <f>IF(A6taxstdlife="n/a","n/a",IF(Q$3&gt;(A6taxstdlife+$E554),((Input!$N$148+Input!$N$114)*$N$7)-SUM($N554:P554),((Input!$N$148+Input!$N$114)*$N$7)/A6taxstdlife))</f>
        <v>0</v>
      </c>
      <c r="R554" s="164">
        <f>IF(A6taxstdlife="n/a","n/a",IF(R$3&gt;(A6taxstdlife+$E554),((Input!$N$148+Input!$N$114)*$N$7)-SUM($N554:Q554),((Input!$N$148+Input!$N$114)*$N$7)/A6taxstdlife))</f>
        <v>0</v>
      </c>
      <c r="S554" s="164">
        <f>IF(A6taxstdlife="n/a","n/a",IF(S$3&gt;(A6taxstdlife+$E554),((Input!$N$148+Input!$N$114)*$N$7)-SUM($N554:R554),((Input!$N$148+Input!$N$114)*$N$7)/A6taxstdlife))</f>
        <v>0</v>
      </c>
      <c r="T554" s="164">
        <f>IF(A6taxstdlife="n/a","n/a",IF(T$3&gt;(A6taxstdlife+$E554),((Input!$N$148+Input!$N$114)*$N$7)-SUM($N554:S554),((Input!$N$148+Input!$N$114)*$N$7)/A6taxstdlife))</f>
        <v>0</v>
      </c>
      <c r="U554" s="164">
        <f>IF(A6taxstdlife="n/a","n/a",IF(U$3&gt;(A6taxstdlife+$E554),((Input!$N$148+Input!$N$114)*$N$7)-SUM($N554:T554),((Input!$N$148+Input!$N$114)*$N$7)/A6taxstdlife))</f>
        <v>0</v>
      </c>
      <c r="V554" s="164">
        <f>IF(A6taxstdlife="n/a","n/a",IF(V$3&gt;(A6taxstdlife+$E554),((Input!$N$148+Input!$N$114)*$N$7)-SUM($N554:U554),((Input!$N$148+Input!$N$114)*$N$7)/A6taxstdlife))</f>
        <v>0</v>
      </c>
      <c r="W554" s="164">
        <f>IF(A6taxstdlife="n/a","n/a",IF(W$3&gt;(A6taxstdlife+$E554),((Input!$N$148+Input!$N$114)*$N$7)-SUM($N554:V554),((Input!$N$148+Input!$N$114)*$N$7)/A6taxstdlife))</f>
        <v>0</v>
      </c>
      <c r="X554" s="164">
        <f>IF(A6taxstdlife="n/a","n/a",IF(X$3&gt;(A6taxstdlife+$E554),((Input!$N$148+Input!$N$114)*$N$7)-SUM($N554:W554),((Input!$N$148+Input!$N$114)*$N$7)/A6taxstdlife))</f>
        <v>0</v>
      </c>
      <c r="Y554" s="164">
        <f>IF(A6taxstdlife="n/a","n/a",IF(Y$3&gt;(A6taxstdlife+$E554),((Input!$N$148+Input!$N$114)*$N$7)-SUM($N554:X554),((Input!$N$148+Input!$N$114)*$N$7)/A6taxstdlife))</f>
        <v>0</v>
      </c>
      <c r="Z554" s="164">
        <f>IF(A6taxstdlife="n/a","n/a",IF(Z$3&gt;(A6taxstdlife+$E554),((Input!$N$148+Input!$N$114)*$N$7)-SUM($N554:Y554),((Input!$N$148+Input!$N$114)*$N$7)/A6taxstdlife))</f>
        <v>0</v>
      </c>
      <c r="AA554" s="164">
        <f>IF(A6taxstdlife="n/a","n/a",IF(AA$3&gt;(A6taxstdlife+$E554),((Input!$N$148+Input!$N$114)*$N$7)-SUM($N554:Z554),((Input!$N$148+Input!$N$114)*$N$7)/A6taxstdlife))</f>
        <v>0</v>
      </c>
      <c r="AB554" s="164">
        <f>IF(A6taxstdlife="n/a","n/a",IF(AB$3&gt;(A6taxstdlife+$E554),((Input!$N$148+Input!$N$114)*$N$7)-SUM($N554:AA554),((Input!$N$148+Input!$N$114)*$N$7)/A6taxstdlife))</f>
        <v>0</v>
      </c>
      <c r="AC554" s="164">
        <f>IF(A6taxstdlife="n/a","n/a",IF(AC$3&gt;(A6taxstdlife+$E554),((Input!$N$148+Input!$N$114)*$N$7)-SUM($N554:AB554),((Input!$N$148+Input!$N$114)*$N$7)/A6taxstdlife))</f>
        <v>0</v>
      </c>
      <c r="AD554" s="164">
        <f>IF(A6taxstdlife="n/a","n/a",IF(AD$3&gt;(A6taxstdlife+$E554),((Input!$N$148+Input!$N$114)*$N$7)-SUM($N554:AC554),((Input!$N$148+Input!$N$114)*$N$7)/A6taxstdlife))</f>
        <v>0</v>
      </c>
      <c r="AE554" s="164">
        <f>IF(A6taxstdlife="n/a","n/a",IF(AE$3&gt;(A6taxstdlife+$E554),((Input!$N$148+Input!$N$114)*$N$7)-SUM($N554:AD554),((Input!$N$148+Input!$N$114)*$N$7)/A6taxstdlife))</f>
        <v>0</v>
      </c>
      <c r="AF554" s="164">
        <f>IF(A6taxstdlife="n/a","n/a",IF(AF$3&gt;(A6taxstdlife+$E554),((Input!$N$148+Input!$N$114)*$N$7)-SUM($N554:AE554),((Input!$N$148+Input!$N$114)*$N$7)/A6taxstdlife))</f>
        <v>0</v>
      </c>
      <c r="AG554" s="164">
        <f>IF(A6taxstdlife="n/a","n/a",IF(AG$3&gt;(A6taxstdlife+$E554),((Input!$N$148+Input!$N$114)*$N$7)-SUM($N554:AF554),((Input!$N$148+Input!$N$114)*$N$7)/A6taxstdlife))</f>
        <v>0</v>
      </c>
      <c r="AH554" s="164">
        <f>IF(A6taxstdlife="n/a","n/a",IF(AH$3&gt;(A6taxstdlife+$E554),((Input!$N$148+Input!$N$114)*$N$7)-SUM($N554:AG554),((Input!$N$148+Input!$N$114)*$N$7)/A6taxstdlife))</f>
        <v>0</v>
      </c>
      <c r="AI554" s="164">
        <f>IF(A6taxstdlife="n/a","n/a",IF(AI$3&gt;(A6taxstdlife+$E554),((Input!$N$148+Input!$N$114)*$N$7)-SUM($N554:AH554),((Input!$N$148+Input!$N$114)*$N$7)/A6taxstdlife))</f>
        <v>0</v>
      </c>
      <c r="AJ554" s="164">
        <f>IF(A6taxstdlife="n/a","n/a",IF(AJ$3&gt;(A6taxstdlife+$E554),((Input!$N$148+Input!$N$114)*$N$7)-SUM($N554:AI554),((Input!$N$148+Input!$N$114)*$N$7)/A6taxstdlife))</f>
        <v>0</v>
      </c>
      <c r="AK554" s="164">
        <f>IF(A6taxstdlife="n/a","n/a",IF(AK$3&gt;(A6taxstdlife+$E554),((Input!$N$148+Input!$N$114)*$N$7)-SUM($N554:AJ554),((Input!$N$148+Input!$N$114)*$N$7)/A6taxstdlife))</f>
        <v>0</v>
      </c>
      <c r="AL554" s="164">
        <f>IF(A6taxstdlife="n/a","n/a",IF(AL$3&gt;(A6taxstdlife+$E554),((Input!$N$148+Input!$N$114)*$N$7)-SUM($N554:AK554),((Input!$N$148+Input!$N$114)*$N$7)/A6taxstdlife))</f>
        <v>0</v>
      </c>
      <c r="AM554" s="164">
        <f>IF(A6taxstdlife="n/a","n/a",IF(AM$3&gt;(A6taxstdlife+$E554),((Input!$N$148+Input!$N$114)*$N$7)-SUM($N554:AL554),((Input!$N$148+Input!$N$114)*$N$7)/A6taxstdlife))</f>
        <v>0</v>
      </c>
      <c r="AN554" s="164">
        <f>IF(A6taxstdlife="n/a","n/a",IF(AN$3&gt;(A6taxstdlife+$E554),((Input!$N$148+Input!$N$114)*$N$7)-SUM($N554:AM554),((Input!$N$148+Input!$N$114)*$N$7)/A6taxstdlife))</f>
        <v>0</v>
      </c>
      <c r="AO554" s="164">
        <f>IF(A6taxstdlife="n/a","n/a",IF(AO$3&gt;(A6taxstdlife+$E554),((Input!$N$148+Input!$N$114)*$N$7)-SUM($N554:AN554),((Input!$N$148+Input!$N$114)*$N$7)/A6taxstdlife))</f>
        <v>0</v>
      </c>
      <c r="AP554" s="164">
        <f>IF(A6taxstdlife="n/a","n/a",IF(AP$3&gt;(A6taxstdlife+$E554),((Input!$N$148+Input!$N$114)*$N$7)-SUM($N554:AO554),((Input!$N$148+Input!$N$114)*$N$7)/A6taxstdlife))</f>
        <v>0</v>
      </c>
      <c r="AQ554" s="164">
        <f>IF(A6taxstdlife="n/a","n/a",IF(AQ$3&gt;(A6taxstdlife+$E554),((Input!$N$148+Input!$N$114)*$N$7)-SUM($N554:AP554),((Input!$N$148+Input!$N$114)*$N$7)/A6taxstdlife))</f>
        <v>0</v>
      </c>
      <c r="AR554" s="164">
        <f>IF(A6taxstdlife="n/a","n/a",IF(AR$3&gt;(A6taxstdlife+$E554),((Input!$N$148+Input!$N$114)*$N$7)-SUM($N554:AQ554),((Input!$N$148+Input!$N$114)*$N$7)/A6taxstdlife))</f>
        <v>0</v>
      </c>
      <c r="AS554" s="164">
        <f>IF(A6taxstdlife="n/a","n/a",IF(AS$3&gt;(A6taxstdlife+$E554),((Input!$N$148+Input!$N$114)*$N$7)-SUM($N554:AR554),((Input!$N$148+Input!$N$114)*$N$7)/A6taxstdlife))</f>
        <v>0</v>
      </c>
      <c r="AT554" s="164">
        <f>IF(A6taxstdlife="n/a","n/a",IF(AT$3&gt;(A6taxstdlife+$E554),((Input!$N$148+Input!$N$114)*$N$7)-SUM($N554:AS554),((Input!$N$148+Input!$N$114)*$N$7)/A6taxstdlife))</f>
        <v>0</v>
      </c>
      <c r="AU554" s="164">
        <f>IF(A6taxstdlife="n/a","n/a",IF(AU$3&gt;(A6taxstdlife+$E554),((Input!$N$148+Input!$N$114)*$N$7)-SUM($N554:AT554),((Input!$N$148+Input!$N$114)*$N$7)/A6taxstdlife))</f>
        <v>0</v>
      </c>
      <c r="AV554" s="164">
        <f>IF(A6taxstdlife="n/a","n/a",IF(AV$3&gt;(A6taxstdlife+$E554),((Input!$N$148+Input!$N$114)*$N$7)-SUM($N554:AU554),((Input!$N$148+Input!$N$114)*$N$7)/A6taxstdlife))</f>
        <v>0</v>
      </c>
      <c r="AW554" s="164">
        <f>IF(A6taxstdlife="n/a","n/a",IF(AW$3&gt;(A6taxstdlife+$E554),((Input!$N$148+Input!$N$114)*$N$7)-SUM($N554:AV554),((Input!$N$148+Input!$N$114)*$N$7)/A6taxstdlife))</f>
        <v>0</v>
      </c>
      <c r="AX554" s="164">
        <f>IF(A6taxstdlife="n/a","n/a",IF(AX$3&gt;(A6taxstdlife+$E554),((Input!$N$148+Input!$N$114)*$N$7)-SUM($N554:AW554),((Input!$N$148+Input!$N$114)*$N$7)/A6taxstdlife))</f>
        <v>0</v>
      </c>
      <c r="AY554" s="164">
        <f>IF(A6taxstdlife="n/a","n/a",IF(AY$3&gt;(A6taxstdlife+$E554),((Input!$N$148+Input!$N$114)*$N$7)-SUM($N554:AX554),((Input!$N$148+Input!$N$114)*$N$7)/A6taxstdlife))</f>
        <v>0</v>
      </c>
      <c r="AZ554" s="164">
        <f>IF(A6taxstdlife="n/a","n/a",IF(AZ$3&gt;(A6taxstdlife+$E554),((Input!$N$148+Input!$N$114)*$N$7)-SUM($N554:AY554),((Input!$N$148+Input!$N$114)*$N$7)/A6taxstdlife))</f>
        <v>0</v>
      </c>
      <c r="BA554" s="164">
        <f>IF(A6taxstdlife="n/a","n/a",IF(BA$3&gt;(A6taxstdlife+$E554),((Input!$N$148+Input!$N$114)*$N$7)-SUM($N554:AZ554),((Input!$N$148+Input!$N$114)*$N$7)/A6taxstdlife))</f>
        <v>0</v>
      </c>
      <c r="BB554" s="164">
        <f>IF(A6taxstdlife="n/a","n/a",IF(BB$3&gt;(A6taxstdlife+$E554),((Input!$N$148+Input!$N$114)*$N$7)-SUM($N554:BA554),((Input!$N$148+Input!$N$114)*$N$7)/A6taxstdlife))</f>
        <v>0</v>
      </c>
      <c r="BC554" s="164">
        <f>IF(A6taxstdlife="n/a","n/a",IF(BC$3&gt;(A6taxstdlife+$E554),((Input!$N$148+Input!$N$114)*$N$7)-SUM($N554:BB554),((Input!$N$148+Input!$N$114)*$N$7)/A6taxstdlife))</f>
        <v>0</v>
      </c>
      <c r="BD554" s="164">
        <f>IF(A6taxstdlife="n/a","n/a",IF(BD$3&gt;(A6taxstdlife+$E554),((Input!$N$148+Input!$N$114)*$N$7)-SUM($N554:BC554),((Input!$N$148+Input!$N$114)*$N$7)/A6taxstdlife))</f>
        <v>0</v>
      </c>
      <c r="BE554" s="164">
        <f>IF(A6taxstdlife="n/a","n/a",IF(BE$3&gt;(A6taxstdlife+$E554),((Input!$N$148+Input!$N$114)*$N$7)-SUM($N554:BD554),((Input!$N$148+Input!$N$114)*$N$7)/A6taxstdlife))</f>
        <v>0</v>
      </c>
      <c r="BF554" s="164">
        <f>IF(A6taxstdlife="n/a","n/a",IF(BF$3&gt;(A6taxstdlife+$E554),((Input!$N$148+Input!$N$114)*$N$7)-SUM($N554:BE554),((Input!$N$148+Input!$N$114)*$N$7)/A6taxstdlife))</f>
        <v>0</v>
      </c>
      <c r="BG554" s="164">
        <f>IF(A6taxstdlife="n/a","n/a",IF(BG$3&gt;(A6taxstdlife+$E554),((Input!$N$148+Input!$N$114)*$N$7)-SUM($N554:BF554),((Input!$N$148+Input!$N$114)*$N$7)/A6taxstdlife))</f>
        <v>0</v>
      </c>
      <c r="BH554" s="164">
        <f>IF(A6taxstdlife="n/a","n/a",IF(BH$3&gt;(A6taxstdlife+$E554),((Input!$N$148+Input!$N$114)*$N$7)-SUM($N554:BG554),((Input!$N$148+Input!$N$114)*$N$7)/A6taxstdlife))</f>
        <v>0</v>
      </c>
      <c r="BI554" s="164">
        <f>IF(A6taxstdlife="n/a","n/a",IF(BI$3&gt;(A6taxstdlife+$E554),((Input!$N$148+Input!$N$114)*$N$7)-SUM($N554:BH554),((Input!$N$148+Input!$N$114)*$N$7)/A6taxstdlife))</f>
        <v>0</v>
      </c>
      <c r="BJ554" s="18"/>
      <c r="BK554" s="18"/>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row>
    <row r="555" spans="1:256" s="5" customFormat="1" hidden="1" outlineLevel="2">
      <c r="A555" s="18"/>
      <c r="B555" s="18"/>
      <c r="C555" s="36"/>
      <c r="D555" s="479"/>
      <c r="E555" s="283">
        <v>9</v>
      </c>
      <c r="F555" s="38"/>
      <c r="G555" s="306"/>
      <c r="H555" s="308"/>
      <c r="I555" s="308"/>
      <c r="J555" s="308"/>
      <c r="K555" s="308"/>
      <c r="L555" s="308"/>
      <c r="M555" s="308"/>
      <c r="N555" s="308"/>
      <c r="O555" s="307"/>
      <c r="P555" s="164">
        <f>IF(A6taxstdlife="n/a","n/a",IF(P$3&gt;(A6taxstdlife+$E555),((Input!$O$148+Input!$O$114)*$O$7)-SUM($O555:O555),((Input!$O$148+Input!$O$114)*$O$7)/A6taxstdlife))</f>
        <v>0</v>
      </c>
      <c r="Q555" s="164">
        <f>IF(A6taxstdlife="n/a","n/a",IF(Q$3&gt;(A6taxstdlife+$E555),((Input!$O$148+Input!$O$114)*$O$7)-SUM($O555:P555),((Input!$O$148+Input!$O$114)*$O$7)/A6taxstdlife))</f>
        <v>0</v>
      </c>
      <c r="R555" s="164">
        <f>IF(A6taxstdlife="n/a","n/a",IF(R$3&gt;(A6taxstdlife+$E555),((Input!$O$148+Input!$O$114)*$O$7)-SUM($O555:Q555),((Input!$O$148+Input!$O$114)*$O$7)/A6taxstdlife))</f>
        <v>0</v>
      </c>
      <c r="S555" s="164">
        <f>IF(A6taxstdlife="n/a","n/a",IF(S$3&gt;(A6taxstdlife+$E555),((Input!$O$148+Input!$O$114)*$O$7)-SUM($O555:R555),((Input!$O$148+Input!$O$114)*$O$7)/A6taxstdlife))</f>
        <v>0</v>
      </c>
      <c r="T555" s="164">
        <f>IF(A6taxstdlife="n/a","n/a",IF(T$3&gt;(A6taxstdlife+$E555),((Input!$O$148+Input!$O$114)*$O$7)-SUM($O555:S555),((Input!$O$148+Input!$O$114)*$O$7)/A6taxstdlife))</f>
        <v>0</v>
      </c>
      <c r="U555" s="164">
        <f>IF(A6taxstdlife="n/a","n/a",IF(U$3&gt;(A6taxstdlife+$E555),((Input!$O$148+Input!$O$114)*$O$7)-SUM($O555:T555),((Input!$O$148+Input!$O$114)*$O$7)/A6taxstdlife))</f>
        <v>0</v>
      </c>
      <c r="V555" s="164">
        <f>IF(A6taxstdlife="n/a","n/a",IF(V$3&gt;(A6taxstdlife+$E555),((Input!$O$148+Input!$O$114)*$O$7)-SUM($O555:U555),((Input!$O$148+Input!$O$114)*$O$7)/A6taxstdlife))</f>
        <v>0</v>
      </c>
      <c r="W555" s="164">
        <f>IF(A6taxstdlife="n/a","n/a",IF(W$3&gt;(A6taxstdlife+$E555),((Input!$O$148+Input!$O$114)*$O$7)-SUM($O555:V555),((Input!$O$148+Input!$O$114)*$O$7)/A6taxstdlife))</f>
        <v>0</v>
      </c>
      <c r="X555" s="164">
        <f>IF(A6taxstdlife="n/a","n/a",IF(X$3&gt;(A6taxstdlife+$E555),((Input!$O$148+Input!$O$114)*$O$7)-SUM($O555:W555),((Input!$O$148+Input!$O$114)*$O$7)/A6taxstdlife))</f>
        <v>0</v>
      </c>
      <c r="Y555" s="164">
        <f>IF(A6taxstdlife="n/a","n/a",IF(Y$3&gt;(A6taxstdlife+$E555),((Input!$O$148+Input!$O$114)*$O$7)-SUM($O555:X555),((Input!$O$148+Input!$O$114)*$O$7)/A6taxstdlife))</f>
        <v>0</v>
      </c>
      <c r="Z555" s="164">
        <f>IF(A6taxstdlife="n/a","n/a",IF(Z$3&gt;(A6taxstdlife+$E555),((Input!$O$148+Input!$O$114)*$O$7)-SUM($O555:Y555),((Input!$O$148+Input!$O$114)*$O$7)/A6taxstdlife))</f>
        <v>0</v>
      </c>
      <c r="AA555" s="164">
        <f>IF(A6taxstdlife="n/a","n/a",IF(AA$3&gt;(A6taxstdlife+$E555),((Input!$O$148+Input!$O$114)*$O$7)-SUM($O555:Z555),((Input!$O$148+Input!$O$114)*$O$7)/A6taxstdlife))</f>
        <v>0</v>
      </c>
      <c r="AB555" s="164">
        <f>IF(A6taxstdlife="n/a","n/a",IF(AB$3&gt;(A6taxstdlife+$E555),((Input!$O$148+Input!$O$114)*$O$7)-SUM($O555:AA555),((Input!$O$148+Input!$O$114)*$O$7)/A6taxstdlife))</f>
        <v>0</v>
      </c>
      <c r="AC555" s="164">
        <f>IF(A6taxstdlife="n/a","n/a",IF(AC$3&gt;(A6taxstdlife+$E555),((Input!$O$148+Input!$O$114)*$O$7)-SUM($O555:AB555),((Input!$O$148+Input!$O$114)*$O$7)/A6taxstdlife))</f>
        <v>0</v>
      </c>
      <c r="AD555" s="164">
        <f>IF(A6taxstdlife="n/a","n/a",IF(AD$3&gt;(A6taxstdlife+$E555),((Input!$O$148+Input!$O$114)*$O$7)-SUM($O555:AC555),((Input!$O$148+Input!$O$114)*$O$7)/A6taxstdlife))</f>
        <v>0</v>
      </c>
      <c r="AE555" s="164">
        <f>IF(A6taxstdlife="n/a","n/a",IF(AE$3&gt;(A6taxstdlife+$E555),((Input!$O$148+Input!$O$114)*$O$7)-SUM($O555:AD555),((Input!$O$148+Input!$O$114)*$O$7)/A6taxstdlife))</f>
        <v>0</v>
      </c>
      <c r="AF555" s="164">
        <f>IF(A6taxstdlife="n/a","n/a",IF(AF$3&gt;(A6taxstdlife+$E555),((Input!$O$148+Input!$O$114)*$O$7)-SUM($O555:AE555),((Input!$O$148+Input!$O$114)*$O$7)/A6taxstdlife))</f>
        <v>0</v>
      </c>
      <c r="AG555" s="164">
        <f>IF(A6taxstdlife="n/a","n/a",IF(AG$3&gt;(A6taxstdlife+$E555),((Input!$O$148+Input!$O$114)*$O$7)-SUM($O555:AF555),((Input!$O$148+Input!$O$114)*$O$7)/A6taxstdlife))</f>
        <v>0</v>
      </c>
      <c r="AH555" s="164">
        <f>IF(A6taxstdlife="n/a","n/a",IF(AH$3&gt;(A6taxstdlife+$E555),((Input!$O$148+Input!$O$114)*$O$7)-SUM($O555:AG555),((Input!$O$148+Input!$O$114)*$O$7)/A6taxstdlife))</f>
        <v>0</v>
      </c>
      <c r="AI555" s="164">
        <f>IF(A6taxstdlife="n/a","n/a",IF(AI$3&gt;(A6taxstdlife+$E555),((Input!$O$148+Input!$O$114)*$O$7)-SUM($O555:AH555),((Input!$O$148+Input!$O$114)*$O$7)/A6taxstdlife))</f>
        <v>0</v>
      </c>
      <c r="AJ555" s="164">
        <f>IF(A6taxstdlife="n/a","n/a",IF(AJ$3&gt;(A6taxstdlife+$E555),((Input!$O$148+Input!$O$114)*$O$7)-SUM($O555:AI555),((Input!$O$148+Input!$O$114)*$O$7)/A6taxstdlife))</f>
        <v>0</v>
      </c>
      <c r="AK555" s="164">
        <f>IF(A6taxstdlife="n/a","n/a",IF(AK$3&gt;(A6taxstdlife+$E555),((Input!$O$148+Input!$O$114)*$O$7)-SUM($O555:AJ555),((Input!$O$148+Input!$O$114)*$O$7)/A6taxstdlife))</f>
        <v>0</v>
      </c>
      <c r="AL555" s="164">
        <f>IF(A6taxstdlife="n/a","n/a",IF(AL$3&gt;(A6taxstdlife+$E555),((Input!$O$148+Input!$O$114)*$O$7)-SUM($O555:AK555),((Input!$O$148+Input!$O$114)*$O$7)/A6taxstdlife))</f>
        <v>0</v>
      </c>
      <c r="AM555" s="164">
        <f>IF(A6taxstdlife="n/a","n/a",IF(AM$3&gt;(A6taxstdlife+$E555),((Input!$O$148+Input!$O$114)*$O$7)-SUM($O555:AL555),((Input!$O$148+Input!$O$114)*$O$7)/A6taxstdlife))</f>
        <v>0</v>
      </c>
      <c r="AN555" s="164">
        <f>IF(A6taxstdlife="n/a","n/a",IF(AN$3&gt;(A6taxstdlife+$E555),((Input!$O$148+Input!$O$114)*$O$7)-SUM($O555:AM555),((Input!$O$148+Input!$O$114)*$O$7)/A6taxstdlife))</f>
        <v>0</v>
      </c>
      <c r="AO555" s="164">
        <f>IF(A6taxstdlife="n/a","n/a",IF(AO$3&gt;(A6taxstdlife+$E555),((Input!$O$148+Input!$O$114)*$O$7)-SUM($O555:AN555),((Input!$O$148+Input!$O$114)*$O$7)/A6taxstdlife))</f>
        <v>0</v>
      </c>
      <c r="AP555" s="164">
        <f>IF(A6taxstdlife="n/a","n/a",IF(AP$3&gt;(A6taxstdlife+$E555),((Input!$O$148+Input!$O$114)*$O$7)-SUM($O555:AO555),((Input!$O$148+Input!$O$114)*$O$7)/A6taxstdlife))</f>
        <v>0</v>
      </c>
      <c r="AQ555" s="164">
        <f>IF(A6taxstdlife="n/a","n/a",IF(AQ$3&gt;(A6taxstdlife+$E555),((Input!$O$148+Input!$O$114)*$O$7)-SUM($O555:AP555),((Input!$O$148+Input!$O$114)*$O$7)/A6taxstdlife))</f>
        <v>0</v>
      </c>
      <c r="AR555" s="164">
        <f>IF(A6taxstdlife="n/a","n/a",IF(AR$3&gt;(A6taxstdlife+$E555),((Input!$O$148+Input!$O$114)*$O$7)-SUM($O555:AQ555),((Input!$O$148+Input!$O$114)*$O$7)/A6taxstdlife))</f>
        <v>0</v>
      </c>
      <c r="AS555" s="164">
        <f>IF(A6taxstdlife="n/a","n/a",IF(AS$3&gt;(A6taxstdlife+$E555),((Input!$O$148+Input!$O$114)*$O$7)-SUM($O555:AR555),((Input!$O$148+Input!$O$114)*$O$7)/A6taxstdlife))</f>
        <v>0</v>
      </c>
      <c r="AT555" s="164">
        <f>IF(A6taxstdlife="n/a","n/a",IF(AT$3&gt;(A6taxstdlife+$E555),((Input!$O$148+Input!$O$114)*$O$7)-SUM($O555:AS555),((Input!$O$148+Input!$O$114)*$O$7)/A6taxstdlife))</f>
        <v>0</v>
      </c>
      <c r="AU555" s="164">
        <f>IF(A6taxstdlife="n/a","n/a",IF(AU$3&gt;(A6taxstdlife+$E555),((Input!$O$148+Input!$O$114)*$O$7)-SUM($O555:AT555),((Input!$O$148+Input!$O$114)*$O$7)/A6taxstdlife))</f>
        <v>0</v>
      </c>
      <c r="AV555" s="164">
        <f>IF(A6taxstdlife="n/a","n/a",IF(AV$3&gt;(A6taxstdlife+$E555),((Input!$O$148+Input!$O$114)*$O$7)-SUM($O555:AU555),((Input!$O$148+Input!$O$114)*$O$7)/A6taxstdlife))</f>
        <v>0</v>
      </c>
      <c r="AW555" s="164">
        <f>IF(A6taxstdlife="n/a","n/a",IF(AW$3&gt;(A6taxstdlife+$E555),((Input!$O$148+Input!$O$114)*$O$7)-SUM($O555:AV555),((Input!$O$148+Input!$O$114)*$O$7)/A6taxstdlife))</f>
        <v>0</v>
      </c>
      <c r="AX555" s="164">
        <f>IF(A6taxstdlife="n/a","n/a",IF(AX$3&gt;(A6taxstdlife+$E555),((Input!$O$148+Input!$O$114)*$O$7)-SUM($O555:AW555),((Input!$O$148+Input!$O$114)*$O$7)/A6taxstdlife))</f>
        <v>0</v>
      </c>
      <c r="AY555" s="164">
        <f>IF(A6taxstdlife="n/a","n/a",IF(AY$3&gt;(A6taxstdlife+$E555),((Input!$O$148+Input!$O$114)*$O$7)-SUM($O555:AX555),((Input!$O$148+Input!$O$114)*$O$7)/A6taxstdlife))</f>
        <v>0</v>
      </c>
      <c r="AZ555" s="164">
        <f>IF(A6taxstdlife="n/a","n/a",IF(AZ$3&gt;(A6taxstdlife+$E555),((Input!$O$148+Input!$O$114)*$O$7)-SUM($O555:AY555),((Input!$O$148+Input!$O$114)*$O$7)/A6taxstdlife))</f>
        <v>0</v>
      </c>
      <c r="BA555" s="164">
        <f>IF(A6taxstdlife="n/a","n/a",IF(BA$3&gt;(A6taxstdlife+$E555),((Input!$O$148+Input!$O$114)*$O$7)-SUM($O555:AZ555),((Input!$O$148+Input!$O$114)*$O$7)/A6taxstdlife))</f>
        <v>0</v>
      </c>
      <c r="BB555" s="164">
        <f>IF(A6taxstdlife="n/a","n/a",IF(BB$3&gt;(A6taxstdlife+$E555),((Input!$O$148+Input!$O$114)*$O$7)-SUM($O555:BA555),((Input!$O$148+Input!$O$114)*$O$7)/A6taxstdlife))</f>
        <v>0</v>
      </c>
      <c r="BC555" s="164">
        <f>IF(A6taxstdlife="n/a","n/a",IF(BC$3&gt;(A6taxstdlife+$E555),((Input!$O$148+Input!$O$114)*$O$7)-SUM($O555:BB555),((Input!$O$148+Input!$O$114)*$O$7)/A6taxstdlife))</f>
        <v>0</v>
      </c>
      <c r="BD555" s="164">
        <f>IF(A6taxstdlife="n/a","n/a",IF(BD$3&gt;(A6taxstdlife+$E555),((Input!$O$148+Input!$O$114)*$O$7)-SUM($O555:BC555),((Input!$O$148+Input!$O$114)*$O$7)/A6taxstdlife))</f>
        <v>0</v>
      </c>
      <c r="BE555" s="164">
        <f>IF(A6taxstdlife="n/a","n/a",IF(BE$3&gt;(A6taxstdlife+$E555),((Input!$O$148+Input!$O$114)*$O$7)-SUM($O555:BD555),((Input!$O$148+Input!$O$114)*$O$7)/A6taxstdlife))</f>
        <v>0</v>
      </c>
      <c r="BF555" s="164">
        <f>IF(A6taxstdlife="n/a","n/a",IF(BF$3&gt;(A6taxstdlife+$E555),((Input!$O$148+Input!$O$114)*$O$7)-SUM($O555:BE555),((Input!$O$148+Input!$O$114)*$O$7)/A6taxstdlife))</f>
        <v>0</v>
      </c>
      <c r="BG555" s="164">
        <f>IF(A6taxstdlife="n/a","n/a",IF(BG$3&gt;(A6taxstdlife+$E555),((Input!$O$148+Input!$O$114)*$O$7)-SUM($O555:BF555),((Input!$O$148+Input!$O$114)*$O$7)/A6taxstdlife))</f>
        <v>0</v>
      </c>
      <c r="BH555" s="164">
        <f>IF(A6taxstdlife="n/a","n/a",IF(BH$3&gt;(A6taxstdlife+$E555),((Input!$O$148+Input!$O$114)*$O$7)-SUM($O555:BG555),((Input!$O$148+Input!$O$114)*$O$7)/A6taxstdlife))</f>
        <v>0</v>
      </c>
      <c r="BI555" s="164">
        <f>IF(A6taxstdlife="n/a","n/a",IF(BI$3&gt;(A6taxstdlife+$E555),((Input!$O$148+Input!$O$114)*$O$7)-SUM($O555:BH555),((Input!$O$148+Input!$O$114)*$O$7)/A6taxstdlife))</f>
        <v>0</v>
      </c>
      <c r="BJ555" s="18"/>
      <c r="BK555" s="18"/>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row>
    <row r="556" spans="1:256" s="5" customFormat="1" hidden="1" outlineLevel="2">
      <c r="A556" s="18"/>
      <c r="B556" s="18"/>
      <c r="C556" s="36"/>
      <c r="D556" s="479"/>
      <c r="E556" s="284">
        <v>10</v>
      </c>
      <c r="F556" s="38"/>
      <c r="G556" s="306"/>
      <c r="H556" s="308"/>
      <c r="I556" s="308"/>
      <c r="J556" s="308"/>
      <c r="K556" s="308"/>
      <c r="L556" s="308"/>
      <c r="M556" s="308"/>
      <c r="N556" s="308"/>
      <c r="O556" s="308"/>
      <c r="P556" s="307"/>
      <c r="Q556" s="164">
        <f>IF(A6taxstdlife="n/a","n/a",IF(Q$3&gt;(A6taxstdlife+$E556),((Input!$P$148+Input!$P$114)*$P$7)-SUM($P556:P556),((Input!$P$148+Input!$P$114)*$P$7)/A6taxstdlife))</f>
        <v>0</v>
      </c>
      <c r="R556" s="164">
        <f>IF(A6taxstdlife="n/a","n/a",IF(R$3&gt;(A6taxstdlife+$E556),((Input!$P$148+Input!$P$114)*$P$7)-SUM($P556:Q556),((Input!$P$148+Input!$P$114)*$P$7)/A6taxstdlife))</f>
        <v>0</v>
      </c>
      <c r="S556" s="164">
        <f>IF(A6taxstdlife="n/a","n/a",IF(S$3&gt;(A6taxstdlife+$E556),((Input!$P$148+Input!$P$114)*$P$7)-SUM($P556:R556),((Input!$P$148+Input!$P$114)*$P$7)/A6taxstdlife))</f>
        <v>0</v>
      </c>
      <c r="T556" s="164">
        <f>IF(A6taxstdlife="n/a","n/a",IF(T$3&gt;(A6taxstdlife+$E556),((Input!$P$148+Input!$P$114)*$P$7)-SUM($P556:S556),((Input!$P$148+Input!$P$114)*$P$7)/A6taxstdlife))</f>
        <v>0</v>
      </c>
      <c r="U556" s="164">
        <f>IF(A6taxstdlife="n/a","n/a",IF(U$3&gt;(A6taxstdlife+$E556),((Input!$P$148+Input!$P$114)*$P$7)-SUM($P556:T556),((Input!$P$148+Input!$P$114)*$P$7)/A6taxstdlife))</f>
        <v>0</v>
      </c>
      <c r="V556" s="164">
        <f>IF(A6taxstdlife="n/a","n/a",IF(V$3&gt;(A6taxstdlife+$E556),((Input!$P$148+Input!$P$114)*$P$7)-SUM($P556:U556),((Input!$P$148+Input!$P$114)*$P$7)/A6taxstdlife))</f>
        <v>0</v>
      </c>
      <c r="W556" s="164">
        <f>IF(A6taxstdlife="n/a","n/a",IF(W$3&gt;(A6taxstdlife+$E556),((Input!$P$148+Input!$P$114)*$P$7)-SUM($P556:V556),((Input!$P$148+Input!$P$114)*$P$7)/A6taxstdlife))</f>
        <v>0</v>
      </c>
      <c r="X556" s="164">
        <f>IF(A6taxstdlife="n/a","n/a",IF(X$3&gt;(A6taxstdlife+$E556),((Input!$P$148+Input!$P$114)*$P$7)-SUM($P556:W556),((Input!$P$148+Input!$P$114)*$P$7)/A6taxstdlife))</f>
        <v>0</v>
      </c>
      <c r="Y556" s="164">
        <f>IF(A6taxstdlife="n/a","n/a",IF(Y$3&gt;(A6taxstdlife+$E556),((Input!$P$148+Input!$P$114)*$P$7)-SUM($P556:X556),((Input!$P$148+Input!$P$114)*$P$7)/A6taxstdlife))</f>
        <v>0</v>
      </c>
      <c r="Z556" s="164">
        <f>IF(A6taxstdlife="n/a","n/a",IF(Z$3&gt;(A6taxstdlife+$E556),((Input!$P$148+Input!$P$114)*$P$7)-SUM($P556:Y556),((Input!$P$148+Input!$P$114)*$P$7)/A6taxstdlife))</f>
        <v>0</v>
      </c>
      <c r="AA556" s="164">
        <f>IF(A6taxstdlife="n/a","n/a",IF(AA$3&gt;(A6taxstdlife+$E556),((Input!$P$148+Input!$P$114)*$P$7)-SUM($P556:Z556),((Input!$P$148+Input!$P$114)*$P$7)/A6taxstdlife))</f>
        <v>0</v>
      </c>
      <c r="AB556" s="164">
        <f>IF(A6taxstdlife="n/a","n/a",IF(AB$3&gt;(A6taxstdlife+$E556),((Input!$P$148+Input!$P$114)*$P$7)-SUM($P556:AA556),((Input!$P$148+Input!$P$114)*$P$7)/A6taxstdlife))</f>
        <v>0</v>
      </c>
      <c r="AC556" s="164">
        <f>IF(A6taxstdlife="n/a","n/a",IF(AC$3&gt;(A6taxstdlife+$E556),((Input!$P$148+Input!$P$114)*$P$7)-SUM($P556:AB556),((Input!$P$148+Input!$P$114)*$P$7)/A6taxstdlife))</f>
        <v>0</v>
      </c>
      <c r="AD556" s="164">
        <f>IF(A6taxstdlife="n/a","n/a",IF(AD$3&gt;(A6taxstdlife+$E556),((Input!$P$148+Input!$P$114)*$P$7)-SUM($P556:AC556),((Input!$P$148+Input!$P$114)*$P$7)/A6taxstdlife))</f>
        <v>0</v>
      </c>
      <c r="AE556" s="164">
        <f>IF(A6taxstdlife="n/a","n/a",IF(AE$3&gt;(A6taxstdlife+$E556),((Input!$P$148+Input!$P$114)*$P$7)-SUM($P556:AD556),((Input!$P$148+Input!$P$114)*$P$7)/A6taxstdlife))</f>
        <v>0</v>
      </c>
      <c r="AF556" s="164">
        <f>IF(A6taxstdlife="n/a","n/a",IF(AF$3&gt;(A6taxstdlife+$E556),((Input!$P$148+Input!$P$114)*$P$7)-SUM($P556:AE556),((Input!$P$148+Input!$P$114)*$P$7)/A6taxstdlife))</f>
        <v>0</v>
      </c>
      <c r="AG556" s="164">
        <f>IF(A6taxstdlife="n/a","n/a",IF(AG$3&gt;(A6taxstdlife+$E556),((Input!$P$148+Input!$P$114)*$P$7)-SUM($P556:AF556),((Input!$P$148+Input!$P$114)*$P$7)/A6taxstdlife))</f>
        <v>0</v>
      </c>
      <c r="AH556" s="164">
        <f>IF(A6taxstdlife="n/a","n/a",IF(AH$3&gt;(A6taxstdlife+$E556),((Input!$P$148+Input!$P$114)*$P$7)-SUM($P556:AG556),((Input!$P$148+Input!$P$114)*$P$7)/A6taxstdlife))</f>
        <v>0</v>
      </c>
      <c r="AI556" s="164">
        <f>IF(A6taxstdlife="n/a","n/a",IF(AI$3&gt;(A6taxstdlife+$E556),((Input!$P$148+Input!$P$114)*$P$7)-SUM($P556:AH556),((Input!$P$148+Input!$P$114)*$P$7)/A6taxstdlife))</f>
        <v>0</v>
      </c>
      <c r="AJ556" s="164">
        <f>IF(A6taxstdlife="n/a","n/a",IF(AJ$3&gt;(A6taxstdlife+$E556),((Input!$P$148+Input!$P$114)*$P$7)-SUM($P556:AI556),((Input!$P$148+Input!$P$114)*$P$7)/A6taxstdlife))</f>
        <v>0</v>
      </c>
      <c r="AK556" s="164">
        <f>IF(A6taxstdlife="n/a","n/a",IF(AK$3&gt;(A6taxstdlife+$E556),((Input!$P$148+Input!$P$114)*$P$7)-SUM($P556:AJ556),((Input!$P$148+Input!$P$114)*$P$7)/A6taxstdlife))</f>
        <v>0</v>
      </c>
      <c r="AL556" s="164">
        <f>IF(A6taxstdlife="n/a","n/a",IF(AL$3&gt;(A6taxstdlife+$E556),((Input!$P$148+Input!$P$114)*$P$7)-SUM($P556:AK556),((Input!$P$148+Input!$P$114)*$P$7)/A6taxstdlife))</f>
        <v>0</v>
      </c>
      <c r="AM556" s="164">
        <f>IF(A6taxstdlife="n/a","n/a",IF(AM$3&gt;(A6taxstdlife+$E556),((Input!$P$148+Input!$P$114)*$P$7)-SUM($P556:AL556),((Input!$P$148+Input!$P$114)*$P$7)/A6taxstdlife))</f>
        <v>0</v>
      </c>
      <c r="AN556" s="164">
        <f>IF(A6taxstdlife="n/a","n/a",IF(AN$3&gt;(A6taxstdlife+$E556),((Input!$P$148+Input!$P$114)*$P$7)-SUM($P556:AM556),((Input!$P$148+Input!$P$114)*$P$7)/A6taxstdlife))</f>
        <v>0</v>
      </c>
      <c r="AO556" s="164">
        <f>IF(A6taxstdlife="n/a","n/a",IF(AO$3&gt;(A6taxstdlife+$E556),((Input!$P$148+Input!$P$114)*$P$7)-SUM($P556:AN556),((Input!$P$148+Input!$P$114)*$P$7)/A6taxstdlife))</f>
        <v>0</v>
      </c>
      <c r="AP556" s="164">
        <f>IF(A6taxstdlife="n/a","n/a",IF(AP$3&gt;(A6taxstdlife+$E556),((Input!$P$148+Input!$P$114)*$P$7)-SUM($P556:AO556),((Input!$P$148+Input!$P$114)*$P$7)/A6taxstdlife))</f>
        <v>0</v>
      </c>
      <c r="AQ556" s="164">
        <f>IF(A6taxstdlife="n/a","n/a",IF(AQ$3&gt;(A6taxstdlife+$E556),((Input!$P$148+Input!$P$114)*$P$7)-SUM($P556:AP556),((Input!$P$148+Input!$P$114)*$P$7)/A6taxstdlife))</f>
        <v>0</v>
      </c>
      <c r="AR556" s="164">
        <f>IF(A6taxstdlife="n/a","n/a",IF(AR$3&gt;(A6taxstdlife+$E556),((Input!$P$148+Input!$P$114)*$P$7)-SUM($P556:AQ556),((Input!$P$148+Input!$P$114)*$P$7)/A6taxstdlife))</f>
        <v>0</v>
      </c>
      <c r="AS556" s="164">
        <f>IF(A6taxstdlife="n/a","n/a",IF(AS$3&gt;(A6taxstdlife+$E556),((Input!$P$148+Input!$P$114)*$P$7)-SUM($P556:AR556),((Input!$P$148+Input!$P$114)*$P$7)/A6taxstdlife))</f>
        <v>0</v>
      </c>
      <c r="AT556" s="164">
        <f>IF(A6taxstdlife="n/a","n/a",IF(AT$3&gt;(A6taxstdlife+$E556),((Input!$P$148+Input!$P$114)*$P$7)-SUM($P556:AS556),((Input!$P$148+Input!$P$114)*$P$7)/A6taxstdlife))</f>
        <v>0</v>
      </c>
      <c r="AU556" s="164">
        <f>IF(A6taxstdlife="n/a","n/a",IF(AU$3&gt;(A6taxstdlife+$E556),((Input!$P$148+Input!$P$114)*$P$7)-SUM($P556:AT556),((Input!$P$148+Input!$P$114)*$P$7)/A6taxstdlife))</f>
        <v>0</v>
      </c>
      <c r="AV556" s="164">
        <f>IF(A6taxstdlife="n/a","n/a",IF(AV$3&gt;(A6taxstdlife+$E556),((Input!$P$148+Input!$P$114)*$P$7)-SUM($P556:AU556),((Input!$P$148+Input!$P$114)*$P$7)/A6taxstdlife))</f>
        <v>0</v>
      </c>
      <c r="AW556" s="164">
        <f>IF(A6taxstdlife="n/a","n/a",IF(AW$3&gt;(A6taxstdlife+$E556),((Input!$P$148+Input!$P$114)*$P$7)-SUM($P556:AV556),((Input!$P$148+Input!$P$114)*$P$7)/A6taxstdlife))</f>
        <v>0</v>
      </c>
      <c r="AX556" s="164">
        <f>IF(A6taxstdlife="n/a","n/a",IF(AX$3&gt;(A6taxstdlife+$E556),((Input!$P$148+Input!$P$114)*$P$7)-SUM($P556:AW556),((Input!$P$148+Input!$P$114)*$P$7)/A6taxstdlife))</f>
        <v>0</v>
      </c>
      <c r="AY556" s="164">
        <f>IF(A6taxstdlife="n/a","n/a",IF(AY$3&gt;(A6taxstdlife+$E556),((Input!$P$148+Input!$P$114)*$P$7)-SUM($P556:AX556),((Input!$P$148+Input!$P$114)*$P$7)/A6taxstdlife))</f>
        <v>0</v>
      </c>
      <c r="AZ556" s="164">
        <f>IF(A6taxstdlife="n/a","n/a",IF(AZ$3&gt;(A6taxstdlife+$E556),((Input!$P$148+Input!$P$114)*$P$7)-SUM($P556:AY556),((Input!$P$148+Input!$P$114)*$P$7)/A6taxstdlife))</f>
        <v>0</v>
      </c>
      <c r="BA556" s="164">
        <f>IF(A6taxstdlife="n/a","n/a",IF(BA$3&gt;(A6taxstdlife+$E556),((Input!$P$148+Input!$P$114)*$P$7)-SUM($P556:AZ556),((Input!$P$148+Input!$P$114)*$P$7)/A6taxstdlife))</f>
        <v>0</v>
      </c>
      <c r="BB556" s="164">
        <f>IF(A6taxstdlife="n/a","n/a",IF(BB$3&gt;(A6taxstdlife+$E556),((Input!$P$148+Input!$P$114)*$P$7)-SUM($P556:BA556),((Input!$P$148+Input!$P$114)*$P$7)/A6taxstdlife))</f>
        <v>0</v>
      </c>
      <c r="BC556" s="164">
        <f>IF(A6taxstdlife="n/a","n/a",IF(BC$3&gt;(A6taxstdlife+$E556),((Input!$P$148+Input!$P$114)*$P$7)-SUM($P556:BB556),((Input!$P$148+Input!$P$114)*$P$7)/A6taxstdlife))</f>
        <v>0</v>
      </c>
      <c r="BD556" s="164">
        <f>IF(A6taxstdlife="n/a","n/a",IF(BD$3&gt;(A6taxstdlife+$E556),((Input!$P$148+Input!$P$114)*$P$7)-SUM($P556:BC556),((Input!$P$148+Input!$P$114)*$P$7)/A6taxstdlife))</f>
        <v>0</v>
      </c>
      <c r="BE556" s="164">
        <f>IF(A6taxstdlife="n/a","n/a",IF(BE$3&gt;(A6taxstdlife+$E556),((Input!$P$148+Input!$P$114)*$P$7)-SUM($P556:BD556),((Input!$P$148+Input!$P$114)*$P$7)/A6taxstdlife))</f>
        <v>0</v>
      </c>
      <c r="BF556" s="164">
        <f>IF(A6taxstdlife="n/a","n/a",IF(BF$3&gt;(A6taxstdlife+$E556),((Input!$P$148+Input!$P$114)*$P$7)-SUM($P556:BE556),((Input!$P$148+Input!$P$114)*$P$7)/A6taxstdlife))</f>
        <v>0</v>
      </c>
      <c r="BG556" s="164">
        <f>IF(A6taxstdlife="n/a","n/a",IF(BG$3&gt;(A6taxstdlife+$E556),((Input!$P$148+Input!$P$114)*$P$7)-SUM($P556:BF556),((Input!$P$148+Input!$P$114)*$P$7)/A6taxstdlife))</f>
        <v>0</v>
      </c>
      <c r="BH556" s="164">
        <f>IF(A6taxstdlife="n/a","n/a",IF(BH$3&gt;(A6taxstdlife+$E556),((Input!$P$148+Input!$P$114)*$P$7)-SUM($P556:BG556),((Input!$P$148+Input!$P$114)*$P$7)/A6taxstdlife))</f>
        <v>0</v>
      </c>
      <c r="BI556" s="164">
        <f>IF(A6taxstdlife="n/a","n/a",IF(BI$3&gt;(A6taxstdlife+$E556),((Input!$P$148+Input!$P$114)*$P$7)-SUM($P556:BH556),((Input!$P$148+Input!$P$114)*$P$7)/A6taxstdlife))</f>
        <v>0</v>
      </c>
      <c r="BJ556" s="18"/>
      <c r="BK556" s="18"/>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row>
    <row r="557" spans="1:256" s="5" customFormat="1" hidden="1" outlineLevel="1">
      <c r="A557" s="18"/>
      <c r="B557" s="18"/>
      <c r="C557" s="36" t="str">
        <f>Asset6</f>
        <v>Transmission substation equip 132/66kV</v>
      </c>
      <c r="D557" s="18"/>
      <c r="E557" s="18"/>
      <c r="F557" s="33"/>
      <c r="G557" s="159">
        <f t="shared" ref="G557:AL557" si="116">SUM(G545:G556)</f>
        <v>5.3574380576179497</v>
      </c>
      <c r="H557" s="159">
        <f t="shared" si="116"/>
        <v>5.5530496123138988</v>
      </c>
      <c r="I557" s="159">
        <f t="shared" si="116"/>
        <v>5.7975540543109796</v>
      </c>
      <c r="J557" s="159">
        <f t="shared" si="116"/>
        <v>5.9859624245908849</v>
      </c>
      <c r="K557" s="159">
        <f t="shared" si="116"/>
        <v>6.2469632379009594</v>
      </c>
      <c r="L557" s="159">
        <f t="shared" si="116"/>
        <v>6.4661303588233832</v>
      </c>
      <c r="M557" s="159">
        <f t="shared" si="116"/>
        <v>6.4661303588233832</v>
      </c>
      <c r="N557" s="159">
        <f t="shared" si="116"/>
        <v>6.4661303588233832</v>
      </c>
      <c r="O557" s="159">
        <f t="shared" si="116"/>
        <v>6.4661303588233832</v>
      </c>
      <c r="P557" s="159">
        <f t="shared" si="116"/>
        <v>6.4661303588233832</v>
      </c>
      <c r="Q557" s="159">
        <f t="shared" si="116"/>
        <v>6.4661303588233832</v>
      </c>
      <c r="R557" s="159">
        <f t="shared" si="116"/>
        <v>6.4661303588233832</v>
      </c>
      <c r="S557" s="159">
        <f t="shared" si="116"/>
        <v>6.4661303588233832</v>
      </c>
      <c r="T557" s="159">
        <f t="shared" si="116"/>
        <v>6.4661303588233832</v>
      </c>
      <c r="U557" s="159">
        <f t="shared" si="116"/>
        <v>6.4661303588233832</v>
      </c>
      <c r="V557" s="159">
        <f t="shared" si="116"/>
        <v>6.4661303588233832</v>
      </c>
      <c r="W557" s="159">
        <f t="shared" si="116"/>
        <v>6.4661303588233832</v>
      </c>
      <c r="X557" s="159">
        <f t="shared" si="116"/>
        <v>6.4661303588233832</v>
      </c>
      <c r="Y557" s="159">
        <f t="shared" si="116"/>
        <v>6.4661303588233832</v>
      </c>
      <c r="Z557" s="159">
        <f t="shared" si="116"/>
        <v>6.4661303588233832</v>
      </c>
      <c r="AA557" s="159">
        <f t="shared" si="116"/>
        <v>6.4661303588233832</v>
      </c>
      <c r="AB557" s="159">
        <f t="shared" si="116"/>
        <v>6.4661303588233832</v>
      </c>
      <c r="AC557" s="159">
        <f t="shared" si="116"/>
        <v>6.4661303588233832</v>
      </c>
      <c r="AD557" s="159">
        <f t="shared" si="116"/>
        <v>6.4661303588233832</v>
      </c>
      <c r="AE557" s="159">
        <f t="shared" si="116"/>
        <v>6.4661303588233832</v>
      </c>
      <c r="AF557" s="159">
        <f t="shared" si="116"/>
        <v>6.4661303588233832</v>
      </c>
      <c r="AG557" s="159">
        <f t="shared" si="116"/>
        <v>6.4661303588233832</v>
      </c>
      <c r="AH557" s="159">
        <f t="shared" si="116"/>
        <v>6.4661303588233832</v>
      </c>
      <c r="AI557" s="159">
        <f t="shared" si="116"/>
        <v>6.4661303588233832</v>
      </c>
      <c r="AJ557" s="159">
        <f t="shared" si="116"/>
        <v>6.4661303588233832</v>
      </c>
      <c r="AK557" s="159">
        <f t="shared" si="116"/>
        <v>2.0733814704894762</v>
      </c>
      <c r="AL557" s="159">
        <f t="shared" si="116"/>
        <v>1.1086923012054337</v>
      </c>
      <c r="AM557" s="159">
        <f t="shared" ref="AM557:BI557" si="117">SUM(AM545:AM556)</f>
        <v>1.1086923012054337</v>
      </c>
      <c r="AN557" s="159">
        <f t="shared" si="117"/>
        <v>1.1086923012054337</v>
      </c>
      <c r="AO557" s="159">
        <f t="shared" si="117"/>
        <v>1.1086923012054337</v>
      </c>
      <c r="AP557" s="159">
        <f t="shared" si="117"/>
        <v>1.1086923012054337</v>
      </c>
      <c r="AQ557" s="159">
        <f t="shared" si="117"/>
        <v>1.1086923012054337</v>
      </c>
      <c r="AR557" s="159">
        <f t="shared" si="117"/>
        <v>1.1086923012054337</v>
      </c>
      <c r="AS557" s="159">
        <f t="shared" si="117"/>
        <v>1.1086923012054337</v>
      </c>
      <c r="AT557" s="159">
        <f t="shared" si="117"/>
        <v>1.1086923012054337</v>
      </c>
      <c r="AU557" s="159">
        <f t="shared" si="117"/>
        <v>1.1086923012054337</v>
      </c>
      <c r="AV557" s="159">
        <f t="shared" si="117"/>
        <v>0.91308074650948945</v>
      </c>
      <c r="AW557" s="159">
        <f t="shared" si="117"/>
        <v>0.6685763045123998</v>
      </c>
      <c r="AX557" s="159">
        <f t="shared" si="117"/>
        <v>0.48016793423249887</v>
      </c>
      <c r="AY557" s="159">
        <f t="shared" si="117"/>
        <v>0.21916712092242346</v>
      </c>
      <c r="AZ557" s="159">
        <f t="shared" si="117"/>
        <v>-1.7763568394002505E-15</v>
      </c>
      <c r="BA557" s="159">
        <f t="shared" si="117"/>
        <v>0</v>
      </c>
      <c r="BB557" s="159">
        <f t="shared" si="117"/>
        <v>0</v>
      </c>
      <c r="BC557" s="159">
        <f t="shared" si="117"/>
        <v>0</v>
      </c>
      <c r="BD557" s="159">
        <f t="shared" si="117"/>
        <v>0</v>
      </c>
      <c r="BE557" s="159">
        <f t="shared" si="117"/>
        <v>0</v>
      </c>
      <c r="BF557" s="159">
        <f t="shared" si="117"/>
        <v>0</v>
      </c>
      <c r="BG557" s="159">
        <f t="shared" si="117"/>
        <v>0</v>
      </c>
      <c r="BH557" s="159">
        <f t="shared" si="117"/>
        <v>0</v>
      </c>
      <c r="BI557" s="159">
        <f t="shared" si="117"/>
        <v>0</v>
      </c>
      <c r="BJ557" s="18"/>
      <c r="BK557" s="18"/>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row>
    <row r="558" spans="1:256" s="5" customFormat="1" hidden="1" outlineLevel="2">
      <c r="A558" s="18"/>
      <c r="B558" s="43" t="str">
        <f>C570</f>
        <v>Zone substation equip 132/66kV</v>
      </c>
      <c r="C558" s="44"/>
      <c r="D558" s="45" t="s">
        <v>72</v>
      </c>
      <c r="E558" s="44"/>
      <c r="F558" s="46"/>
      <c r="G558" s="163">
        <f>IF(G$3&gt;A7taxremlife,A7taxvalue-SUM($F558:F558),IF(A7taxremlife="N/A","n/a",A7taxvalue/A7taxremlife))</f>
        <v>8.525395359882582</v>
      </c>
      <c r="H558" s="163">
        <f>IF(H$3&gt;A7taxremlife,A7taxvalue-SUM($F558:G558),IF(A7taxremlife="N/A","n/a",A7taxvalue/A7taxremlife))</f>
        <v>8.525395359882582</v>
      </c>
      <c r="I558" s="163">
        <f>IF(I$3&gt;A7taxremlife,A7taxvalue-SUM($F558:H558),IF(A7taxremlife="N/A","n/a",A7taxvalue/A7taxremlife))</f>
        <v>8.525395359882582</v>
      </c>
      <c r="J558" s="163">
        <f>IF(J$3&gt;A7taxremlife,A7taxvalue-SUM($F558:I558),IF(A7taxremlife="N/A","n/a",A7taxvalue/A7taxremlife))</f>
        <v>8.525395359882582</v>
      </c>
      <c r="K558" s="163">
        <f>IF(K$3&gt;A7taxremlife,A7taxvalue-SUM($F558:J558),IF(A7taxremlife="N/A","n/a",A7taxvalue/A7taxremlife))</f>
        <v>8.525395359882582</v>
      </c>
      <c r="L558" s="163">
        <f>IF(L$3&gt;A7taxremlife,A7taxvalue-SUM($F558:K558),IF(A7taxremlife="N/A","n/a",A7taxvalue/A7taxremlife))</f>
        <v>8.525395359882582</v>
      </c>
      <c r="M558" s="163">
        <f>IF(M$3&gt;A7taxremlife,A7taxvalue-SUM($F558:L558),IF(A7taxremlife="N/A","n/a",A7taxvalue/A7taxremlife))</f>
        <v>8.525395359882582</v>
      </c>
      <c r="N558" s="163">
        <f>IF(N$3&gt;A7taxremlife,A7taxvalue-SUM($F558:M558),IF(A7taxremlife="N/A","n/a",A7taxvalue/A7taxremlife))</f>
        <v>8.525395359882582</v>
      </c>
      <c r="O558" s="163">
        <f>IF(O$3&gt;A7taxremlife,A7taxvalue-SUM($F558:N558),IF(A7taxremlife="N/A","n/a",A7taxvalue/A7taxremlife))</f>
        <v>8.525395359882582</v>
      </c>
      <c r="P558" s="163">
        <f>IF(P$3&gt;A7taxremlife,A7taxvalue-SUM($F558:O558),IF(A7taxremlife="N/A","n/a",A7taxvalue/A7taxremlife))</f>
        <v>8.525395359882582</v>
      </c>
      <c r="Q558" s="163">
        <f>IF(Q$3&gt;A7taxremlife,A7taxvalue-SUM($F558:P558),IF(A7taxremlife="N/A","n/a",A7taxvalue/A7taxremlife))</f>
        <v>8.525395359882582</v>
      </c>
      <c r="R558" s="163">
        <f>IF(R$3&gt;A7taxremlife,A7taxvalue-SUM($F558:Q558),IF(A7taxremlife="N/A","n/a",A7taxvalue/A7taxremlife))</f>
        <v>8.525395359882582</v>
      </c>
      <c r="S558" s="163">
        <f>IF(S$3&gt;A7taxremlife,A7taxvalue-SUM($F558:R558),IF(A7taxremlife="N/A","n/a",A7taxvalue/A7taxremlife))</f>
        <v>8.525395359882582</v>
      </c>
      <c r="T558" s="163">
        <f>IF(T$3&gt;A7taxremlife,A7taxvalue-SUM($F558:S558),IF(A7taxremlife="N/A","n/a",A7taxvalue/A7taxremlife))</f>
        <v>8.525395359882582</v>
      </c>
      <c r="U558" s="163">
        <f>IF(U$3&gt;A7taxremlife,A7taxvalue-SUM($F558:T558),IF(A7taxremlife="N/A","n/a",A7taxvalue/A7taxremlife))</f>
        <v>8.525395359882582</v>
      </c>
      <c r="V558" s="163">
        <f>IF(V$3&gt;A7taxremlife,A7taxvalue-SUM($F558:U558),IF(A7taxremlife="N/A","n/a",A7taxvalue/A7taxremlife))</f>
        <v>8.525395359882582</v>
      </c>
      <c r="W558" s="163">
        <f>IF(W$3&gt;A7taxremlife,A7taxvalue-SUM($F558:V558),IF(A7taxremlife="N/A","n/a",A7taxvalue/A7taxremlife))</f>
        <v>8.525395359882582</v>
      </c>
      <c r="X558" s="163">
        <f>IF(X$3&gt;A7taxremlife,A7taxvalue-SUM($F558:W558),IF(A7taxremlife="N/A","n/a",A7taxvalue/A7taxremlife))</f>
        <v>8.525395359882582</v>
      </c>
      <c r="Y558" s="163">
        <f>IF(Y$3&gt;A7taxremlife,A7taxvalue-SUM($F558:X558),IF(A7taxremlife="N/A","n/a",A7taxvalue/A7taxremlife))</f>
        <v>8.525395359882582</v>
      </c>
      <c r="Z558" s="163">
        <f>IF(Z$3&gt;A7taxremlife,A7taxvalue-SUM($F558:Y558),IF(A7taxremlife="N/A","n/a",A7taxvalue/A7taxremlife))</f>
        <v>8.525395359882582</v>
      </c>
      <c r="AA558" s="163">
        <f>IF(AA$3&gt;A7taxremlife,A7taxvalue-SUM($F558:Z558),IF(A7taxremlife="N/A","n/a",A7taxvalue/A7taxremlife))</f>
        <v>8.525395359882582</v>
      </c>
      <c r="AB558" s="163">
        <f>IF(AB$3&gt;A7taxremlife,A7taxvalue-SUM($F558:AA558),IF(A7taxremlife="N/A","n/a",A7taxvalue/A7taxremlife))</f>
        <v>8.525395359882582</v>
      </c>
      <c r="AC558" s="163">
        <f>IF(AC$3&gt;A7taxremlife,A7taxvalue-SUM($F558:AB558),IF(A7taxremlife="N/A","n/a",A7taxvalue/A7taxremlife))</f>
        <v>8.525395359882582</v>
      </c>
      <c r="AD558" s="163">
        <f>IF(AD$3&gt;A7taxremlife,A7taxvalue-SUM($F558:AC558),IF(A7taxremlife="N/A","n/a",A7taxvalue/A7taxremlife))</f>
        <v>8.525395359882582</v>
      </c>
      <c r="AE558" s="163">
        <f>IF(AE$3&gt;A7taxremlife,A7taxvalue-SUM($F558:AD558),IF(A7taxremlife="N/A","n/a",A7taxvalue/A7taxremlife))</f>
        <v>8.525395359882582</v>
      </c>
      <c r="AF558" s="163">
        <f>IF(AF$3&gt;A7taxremlife,A7taxvalue-SUM($F558:AE558),IF(A7taxremlife="N/A","n/a",A7taxvalue/A7taxremlife))</f>
        <v>8.525395359882582</v>
      </c>
      <c r="AG558" s="163">
        <f>IF(AG$3&gt;A7taxremlife,A7taxvalue-SUM($F558:AF558),IF(A7taxremlife="N/A","n/a",A7taxvalue/A7taxremlife))</f>
        <v>8.525395359882582</v>
      </c>
      <c r="AH558" s="163">
        <f>IF(AH$3&gt;A7taxremlife,A7taxvalue-SUM($F558:AG558),IF(A7taxremlife="N/A","n/a",A7taxvalue/A7taxremlife))</f>
        <v>8.525395359882582</v>
      </c>
      <c r="AI558" s="163">
        <f>IF(AI$3&gt;A7taxremlife,A7taxvalue-SUM($F558:AH558),IF(A7taxremlife="N/A","n/a",A7taxvalue/A7taxremlife))</f>
        <v>8.525395359882582</v>
      </c>
      <c r="AJ558" s="163">
        <f>IF(AJ$3&gt;A7taxremlife,A7taxvalue-SUM($F558:AI558),IF(A7taxremlife="N/A","n/a",A7taxvalue/A7taxremlife))</f>
        <v>8.525395359882582</v>
      </c>
      <c r="AK558" s="163">
        <f>IF(AK$3&gt;A7taxremlife,A7taxvalue-SUM($F558:AJ558),IF(A7taxremlife="N/A","n/a",A7taxvalue/A7taxremlife))</f>
        <v>8.525395359882582</v>
      </c>
      <c r="AL558" s="163">
        <f>IF(AL$3&gt;A7taxremlife,A7taxvalue-SUM($F558:AK558),IF(A7taxremlife="N/A","n/a",A7taxvalue/A7taxremlife))</f>
        <v>8.525395359882582</v>
      </c>
      <c r="AM558" s="163">
        <f>IF(AM$3&gt;A7taxremlife,A7taxvalue-SUM($F558:AL558),IF(A7taxremlife="N/A","n/a",A7taxvalue/A7taxremlife))</f>
        <v>8.525395359882582</v>
      </c>
      <c r="AN558" s="163">
        <f>IF(AN$3&gt;A7taxremlife,A7taxvalue-SUM($F558:AM558),IF(A7taxremlife="N/A","n/a",A7taxvalue/A7taxremlife))</f>
        <v>6.0409738033600888</v>
      </c>
      <c r="AO558" s="163">
        <f>IF(AO$3&gt;A7taxremlife,A7taxvalue-SUM($F558:AN558),IF(A7taxremlife="N/A","n/a",A7taxvalue/A7taxremlife))</f>
        <v>0</v>
      </c>
      <c r="AP558" s="163">
        <f>IF(AP$3&gt;A7taxremlife,A7taxvalue-SUM($F558:AO558),IF(A7taxremlife="N/A","n/a",A7taxvalue/A7taxremlife))</f>
        <v>0</v>
      </c>
      <c r="AQ558" s="163">
        <f>IF(AQ$3&gt;A7taxremlife,A7taxvalue-SUM($F558:AP558),IF(A7taxremlife="N/A","n/a",A7taxvalue/A7taxremlife))</f>
        <v>0</v>
      </c>
      <c r="AR558" s="163">
        <f>IF(AR$3&gt;A7taxremlife,A7taxvalue-SUM($F558:AQ558),IF(A7taxremlife="N/A","n/a",A7taxvalue/A7taxremlife))</f>
        <v>0</v>
      </c>
      <c r="AS558" s="163">
        <f>IF(AS$3&gt;A7taxremlife,A7taxvalue-SUM($F558:AR558),IF(A7taxremlife="N/A","n/a",A7taxvalue/A7taxremlife))</f>
        <v>0</v>
      </c>
      <c r="AT558" s="163">
        <f>IF(AT$3&gt;A7taxremlife,A7taxvalue-SUM($F558:AS558),IF(A7taxremlife="N/A","n/a",A7taxvalue/A7taxremlife))</f>
        <v>0</v>
      </c>
      <c r="AU558" s="163">
        <f>IF(AU$3&gt;A7taxremlife,A7taxvalue-SUM($F558:AT558),IF(A7taxremlife="N/A","n/a",A7taxvalue/A7taxremlife))</f>
        <v>0</v>
      </c>
      <c r="AV558" s="163">
        <f>IF(AV$3&gt;A7taxremlife,A7taxvalue-SUM($F558:AU558),IF(A7taxremlife="N/A","n/a",A7taxvalue/A7taxremlife))</f>
        <v>0</v>
      </c>
      <c r="AW558" s="163">
        <f>IF(AW$3&gt;A7taxremlife,A7taxvalue-SUM($F558:AV558),IF(A7taxremlife="N/A","n/a",A7taxvalue/A7taxremlife))</f>
        <v>0</v>
      </c>
      <c r="AX558" s="163">
        <f>IF(AX$3&gt;A7taxremlife,A7taxvalue-SUM($F558:AW558),IF(A7taxremlife="N/A","n/a",A7taxvalue/A7taxremlife))</f>
        <v>0</v>
      </c>
      <c r="AY558" s="163">
        <f>IF(AY$3&gt;A7taxremlife,A7taxvalue-SUM($F558:AX558),IF(A7taxremlife="N/A","n/a",A7taxvalue/A7taxremlife))</f>
        <v>0</v>
      </c>
      <c r="AZ558" s="163">
        <f>IF(AZ$3&gt;A7taxremlife,A7taxvalue-SUM($F558:AY558),IF(A7taxremlife="N/A","n/a",A7taxvalue/A7taxremlife))</f>
        <v>0</v>
      </c>
      <c r="BA558" s="163">
        <f>IF(BA$3&gt;A7taxremlife,A7taxvalue-SUM($F558:AZ558),IF(A7taxremlife="N/A","n/a",A7taxvalue/A7taxremlife))</f>
        <v>0</v>
      </c>
      <c r="BB558" s="163">
        <f>IF(BB$3&gt;A7taxremlife,A7taxvalue-SUM($F558:BA558),IF(A7taxremlife="N/A","n/a",A7taxvalue/A7taxremlife))</f>
        <v>0</v>
      </c>
      <c r="BC558" s="163">
        <f>IF(BC$3&gt;A7taxremlife,A7taxvalue-SUM($F558:BB558),IF(A7taxremlife="N/A","n/a",A7taxvalue/A7taxremlife))</f>
        <v>0</v>
      </c>
      <c r="BD558" s="163">
        <f>IF(BD$3&gt;A7taxremlife,A7taxvalue-SUM($F558:BC558),IF(A7taxremlife="N/A","n/a",A7taxvalue/A7taxremlife))</f>
        <v>0</v>
      </c>
      <c r="BE558" s="163">
        <f>IF(BE$3&gt;A7taxremlife,A7taxvalue-SUM($F558:BD558),IF(A7taxremlife="N/A","n/a",A7taxvalue/A7taxremlife))</f>
        <v>0</v>
      </c>
      <c r="BF558" s="163">
        <f>IF(BF$3&gt;A7taxremlife,A7taxvalue-SUM($F558:BE558),IF(A7taxremlife="N/A","n/a",A7taxvalue/A7taxremlife))</f>
        <v>0</v>
      </c>
      <c r="BG558" s="163">
        <f>IF(BG$3&gt;A7taxremlife,A7taxvalue-SUM($F558:BF558),IF(A7taxremlife="N/A","n/a",A7taxvalue/A7taxremlife))</f>
        <v>0</v>
      </c>
      <c r="BH558" s="163">
        <f>IF(BH$3&gt;A7taxremlife,A7taxvalue-SUM($F558:BG558),IF(A7taxremlife="N/A","n/a",A7taxvalue/A7taxremlife))</f>
        <v>0</v>
      </c>
      <c r="BI558" s="163">
        <f>IF(BI$3&gt;A7taxremlife,A7taxvalue-SUM($F558:BH558),IF(A7taxremlife="N/A","n/a",A7taxvalue/A7taxremlife))</f>
        <v>0</v>
      </c>
      <c r="BJ558" s="18"/>
      <c r="BK558" s="1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row>
    <row r="559" spans="1:256" s="5" customFormat="1" hidden="1" outlineLevel="2">
      <c r="A559" s="18"/>
      <c r="B559" s="18"/>
      <c r="C559" s="36"/>
      <c r="D559" s="479" t="s">
        <v>71</v>
      </c>
      <c r="E559" s="283">
        <v>0</v>
      </c>
      <c r="F559" s="38"/>
      <c r="G559" s="164"/>
      <c r="H559" s="164"/>
      <c r="I559" s="164"/>
      <c r="J559" s="164"/>
      <c r="K559" s="164"/>
      <c r="L559" s="164"/>
      <c r="M559" s="164"/>
      <c r="N559" s="164"/>
      <c r="O559" s="164"/>
      <c r="P559" s="164"/>
      <c r="Q559" s="164"/>
      <c r="R559" s="164"/>
      <c r="S559" s="164"/>
      <c r="T559" s="164"/>
      <c r="U559" s="164"/>
      <c r="V559" s="164"/>
      <c r="W559" s="164"/>
      <c r="X559" s="164"/>
      <c r="Y559" s="164"/>
      <c r="Z559" s="164"/>
      <c r="AA559" s="164"/>
      <c r="AB559" s="164"/>
      <c r="AC559" s="164"/>
      <c r="AD559" s="164"/>
      <c r="AE559" s="164"/>
      <c r="AF559" s="164"/>
      <c r="AG559" s="164"/>
      <c r="AH559" s="164"/>
      <c r="AI559" s="164"/>
      <c r="AJ559" s="164"/>
      <c r="AK559" s="164"/>
      <c r="AL559" s="164"/>
      <c r="AM559" s="164"/>
      <c r="AN559" s="164"/>
      <c r="AO559" s="164"/>
      <c r="AP559" s="164"/>
      <c r="AQ559" s="164"/>
      <c r="AR559" s="164"/>
      <c r="AS559" s="164"/>
      <c r="AT559" s="164"/>
      <c r="AU559" s="164"/>
      <c r="AV559" s="164"/>
      <c r="AW559" s="164"/>
      <c r="AX559" s="164"/>
      <c r="AY559" s="164"/>
      <c r="AZ559" s="164"/>
      <c r="BA559" s="164"/>
      <c r="BB559" s="164"/>
      <c r="BC559" s="164"/>
      <c r="BD559" s="164"/>
      <c r="BE559" s="164"/>
      <c r="BF559" s="164"/>
      <c r="BG559" s="164"/>
      <c r="BH559" s="164"/>
      <c r="BI559" s="164"/>
      <c r="BJ559" s="18"/>
      <c r="BK559" s="18"/>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row>
    <row r="560" spans="1:256" s="5" customFormat="1" hidden="1" outlineLevel="2">
      <c r="A560" s="18"/>
      <c r="B560" s="18"/>
      <c r="C560" s="36"/>
      <c r="D560" s="479"/>
      <c r="E560" s="283">
        <v>1</v>
      </c>
      <c r="F560" s="38"/>
      <c r="G560" s="305"/>
      <c r="H560" s="164">
        <f>IF(A7taxstdlife="n/a","n/a",IF(H$3&gt;(A7taxstdlife+$E560),((Input!$G$149+Input!$G$115)*$G$7)-SUM($G560:G560),((Input!$G$149+Input!$G$115)*$G$7)/A7taxstdlife))</f>
        <v>0.62188028551450725</v>
      </c>
      <c r="I560" s="164">
        <f>IF(A7taxstdlife="n/a","n/a",IF(I$3&gt;(A7taxstdlife+$E560),((Input!$G$149+Input!$G$115)*$G$7)-SUM($G560:H560),((Input!$G$149+Input!$G$115)*$G$7)/A7taxstdlife))</f>
        <v>0.62188028551450725</v>
      </c>
      <c r="J560" s="164">
        <f>IF(A7taxstdlife="n/a","n/a",IF(J$3&gt;(A7taxstdlife+$E560),((Input!$G$149+Input!$G$115)*$G$7)-SUM($G560:I560),((Input!$G$149+Input!$G$115)*$G$7)/A7taxstdlife))</f>
        <v>0.62188028551450725</v>
      </c>
      <c r="K560" s="164">
        <f>IF(A7taxstdlife="n/a","n/a",IF(K$3&gt;(A7taxstdlife+$E560),((Input!$G$149+Input!$G$115)*$G$7)-SUM($G560:J560),((Input!$G$149+Input!$G$115)*$G$7)/A7taxstdlife))</f>
        <v>0.62188028551450725</v>
      </c>
      <c r="L560" s="164">
        <f>IF(A7taxstdlife="n/a","n/a",IF(L$3&gt;(A7taxstdlife+$E560),((Input!$G$149+Input!$G$115)*$G$7)-SUM($G560:K560),((Input!$G$149+Input!$G$115)*$G$7)/A7taxstdlife))</f>
        <v>0.62188028551450725</v>
      </c>
      <c r="M560" s="164">
        <f>IF(A7taxstdlife="n/a","n/a",IF(M$3&gt;(A7taxstdlife+$E560),((Input!$G$149+Input!$G$115)*$G$7)-SUM($G560:L560),((Input!$G$149+Input!$G$115)*$G$7)/A7taxstdlife))</f>
        <v>0.62188028551450725</v>
      </c>
      <c r="N560" s="164">
        <f>IF(A7taxstdlife="n/a","n/a",IF(N$3&gt;(A7taxstdlife+$E560),((Input!$G$149+Input!$G$115)*$G$7)-SUM($G560:M560),((Input!$G$149+Input!$G$115)*$G$7)/A7taxstdlife))</f>
        <v>0.62188028551450725</v>
      </c>
      <c r="O560" s="164">
        <f>IF(A7taxstdlife="n/a","n/a",IF(O$3&gt;(A7taxstdlife+$E560),((Input!$G$149+Input!$G$115)*$G$7)-SUM($G560:N560),((Input!$G$149+Input!$G$115)*$G$7)/A7taxstdlife))</f>
        <v>0.62188028551450725</v>
      </c>
      <c r="P560" s="164">
        <f>IF(A7taxstdlife="n/a","n/a",IF(P$3&gt;(A7taxstdlife+$E560),((Input!$G$149+Input!$G$115)*$G$7)-SUM($G560:O560),((Input!$G$149+Input!$G$115)*$G$7)/A7taxstdlife))</f>
        <v>0.62188028551450725</v>
      </c>
      <c r="Q560" s="164">
        <f>IF(A7taxstdlife="n/a","n/a",IF(Q$3&gt;(A7taxstdlife+$E560),((Input!$G$149+Input!$G$115)*$G$7)-SUM($G560:P560),((Input!$G$149+Input!$G$115)*$G$7)/A7taxstdlife))</f>
        <v>0.62188028551450725</v>
      </c>
      <c r="R560" s="164">
        <f>IF(A7taxstdlife="n/a","n/a",IF(R$3&gt;(A7taxstdlife+$E560),((Input!$G$149+Input!$G$115)*$G$7)-SUM($G560:Q560),((Input!$G$149+Input!$G$115)*$G$7)/A7taxstdlife))</f>
        <v>0.62188028551450725</v>
      </c>
      <c r="S560" s="164">
        <f>IF(A7taxstdlife="n/a","n/a",IF(S$3&gt;(A7taxstdlife+$E560),((Input!$G$149+Input!$G$115)*$G$7)-SUM($G560:R560),((Input!$G$149+Input!$G$115)*$G$7)/A7taxstdlife))</f>
        <v>0.62188028551450725</v>
      </c>
      <c r="T560" s="164">
        <f>IF(A7taxstdlife="n/a","n/a",IF(T$3&gt;(A7taxstdlife+$E560),((Input!$G$149+Input!$G$115)*$G$7)-SUM($G560:S560),((Input!$G$149+Input!$G$115)*$G$7)/A7taxstdlife))</f>
        <v>0.62188028551450725</v>
      </c>
      <c r="U560" s="164">
        <f>IF(A7taxstdlife="n/a","n/a",IF(U$3&gt;(A7taxstdlife+$E560),((Input!$G$149+Input!$G$115)*$G$7)-SUM($G560:T560),((Input!$G$149+Input!$G$115)*$G$7)/A7taxstdlife))</f>
        <v>0.62188028551450725</v>
      </c>
      <c r="V560" s="164">
        <f>IF(A7taxstdlife="n/a","n/a",IF(V$3&gt;(A7taxstdlife+$E560),((Input!$G$149+Input!$G$115)*$G$7)-SUM($G560:U560),((Input!$G$149+Input!$G$115)*$G$7)/A7taxstdlife))</f>
        <v>0.62188028551450725</v>
      </c>
      <c r="W560" s="164">
        <f>IF(A7taxstdlife="n/a","n/a",IF(W$3&gt;(A7taxstdlife+$E560),((Input!$G$149+Input!$G$115)*$G$7)-SUM($G560:V560),((Input!$G$149+Input!$G$115)*$G$7)/A7taxstdlife))</f>
        <v>0.62188028551450725</v>
      </c>
      <c r="X560" s="164">
        <f>IF(A7taxstdlife="n/a","n/a",IF(X$3&gt;(A7taxstdlife+$E560),((Input!$G$149+Input!$G$115)*$G$7)-SUM($G560:W560),((Input!$G$149+Input!$G$115)*$G$7)/A7taxstdlife))</f>
        <v>0.62188028551450725</v>
      </c>
      <c r="Y560" s="164">
        <f>IF(A7taxstdlife="n/a","n/a",IF(Y$3&gt;(A7taxstdlife+$E560),((Input!$G$149+Input!$G$115)*$G$7)-SUM($G560:X560),((Input!$G$149+Input!$G$115)*$G$7)/A7taxstdlife))</f>
        <v>0.62188028551450725</v>
      </c>
      <c r="Z560" s="164">
        <f>IF(A7taxstdlife="n/a","n/a",IF(Z$3&gt;(A7taxstdlife+$E560),((Input!$G$149+Input!$G$115)*$G$7)-SUM($G560:Y560),((Input!$G$149+Input!$G$115)*$G$7)/A7taxstdlife))</f>
        <v>0.62188028551450725</v>
      </c>
      <c r="AA560" s="164">
        <f>IF(A7taxstdlife="n/a","n/a",IF(AA$3&gt;(A7taxstdlife+$E560),((Input!$G$149+Input!$G$115)*$G$7)-SUM($G560:Z560),((Input!$G$149+Input!$G$115)*$G$7)/A7taxstdlife))</f>
        <v>0.62188028551450725</v>
      </c>
      <c r="AB560" s="164">
        <f>IF(A7taxstdlife="n/a","n/a",IF(AB$3&gt;(A7taxstdlife+$E560),((Input!$G$149+Input!$G$115)*$G$7)-SUM($G560:AA560),((Input!$G$149+Input!$G$115)*$G$7)/A7taxstdlife))</f>
        <v>0.62188028551450725</v>
      </c>
      <c r="AC560" s="164">
        <f>IF(A7taxstdlife="n/a","n/a",IF(AC$3&gt;(A7taxstdlife+$E560),((Input!$G$149+Input!$G$115)*$G$7)-SUM($G560:AB560),((Input!$G$149+Input!$G$115)*$G$7)/A7taxstdlife))</f>
        <v>0.62188028551450725</v>
      </c>
      <c r="AD560" s="164">
        <f>IF(A7taxstdlife="n/a","n/a",IF(AD$3&gt;(A7taxstdlife+$E560),((Input!$G$149+Input!$G$115)*$G$7)-SUM($G560:AC560),((Input!$G$149+Input!$G$115)*$G$7)/A7taxstdlife))</f>
        <v>0.62188028551450725</v>
      </c>
      <c r="AE560" s="164">
        <f>IF(A7taxstdlife="n/a","n/a",IF(AE$3&gt;(A7taxstdlife+$E560),((Input!$G$149+Input!$G$115)*$G$7)-SUM($G560:AD560),((Input!$G$149+Input!$G$115)*$G$7)/A7taxstdlife))</f>
        <v>0.62188028551450725</v>
      </c>
      <c r="AF560" s="164">
        <f>IF(A7taxstdlife="n/a","n/a",IF(AF$3&gt;(A7taxstdlife+$E560),((Input!$G$149+Input!$G$115)*$G$7)-SUM($G560:AE560),((Input!$G$149+Input!$G$115)*$G$7)/A7taxstdlife))</f>
        <v>0.62188028551450725</v>
      </c>
      <c r="AG560" s="164">
        <f>IF(A7taxstdlife="n/a","n/a",IF(AG$3&gt;(A7taxstdlife+$E560),((Input!$G$149+Input!$G$115)*$G$7)-SUM($G560:AF560),((Input!$G$149+Input!$G$115)*$G$7)/A7taxstdlife))</f>
        <v>0.62188028551450725</v>
      </c>
      <c r="AH560" s="164">
        <f>IF(A7taxstdlife="n/a","n/a",IF(AH$3&gt;(A7taxstdlife+$E560),((Input!$G$149+Input!$G$115)*$G$7)-SUM($G560:AG560),((Input!$G$149+Input!$G$115)*$G$7)/A7taxstdlife))</f>
        <v>0.62188028551450725</v>
      </c>
      <c r="AI560" s="164">
        <f>IF(A7taxstdlife="n/a","n/a",IF(AI$3&gt;(A7taxstdlife+$E560),((Input!$G$149+Input!$G$115)*$G$7)-SUM($G560:AH560),((Input!$G$149+Input!$G$115)*$G$7)/A7taxstdlife))</f>
        <v>0.62188028551450725</v>
      </c>
      <c r="AJ560" s="164">
        <f>IF(A7taxstdlife="n/a","n/a",IF(AJ$3&gt;(A7taxstdlife+$E560),((Input!$G$149+Input!$G$115)*$G$7)-SUM($G560:AI560),((Input!$G$149+Input!$G$115)*$G$7)/A7taxstdlife))</f>
        <v>0.62188028551450725</v>
      </c>
      <c r="AK560" s="164">
        <f>IF(A7taxstdlife="n/a","n/a",IF(AK$3&gt;(A7taxstdlife+$E560),((Input!$G$149+Input!$G$115)*$G$7)-SUM($G560:AJ560),((Input!$G$149+Input!$G$115)*$G$7)/A7taxstdlife))</f>
        <v>0.62188028551450725</v>
      </c>
      <c r="AL560" s="164">
        <f>IF(A7taxstdlife="n/a","n/a",IF(AL$3&gt;(A7taxstdlife+$E560),((Input!$G$149+Input!$G$115)*$G$7)-SUM($G560:AK560),((Input!$G$149+Input!$G$115)*$G$7)/A7taxstdlife))</f>
        <v>0.62188028551450725</v>
      </c>
      <c r="AM560" s="164">
        <f>IF(A7taxstdlife="n/a","n/a",IF(AM$3&gt;(A7taxstdlife+$E560),((Input!$G$149+Input!$G$115)*$G$7)-SUM($G560:AL560),((Input!$G$149+Input!$G$115)*$G$7)/A7taxstdlife))</f>
        <v>0.62188028551450725</v>
      </c>
      <c r="AN560" s="164">
        <f>IF(A7taxstdlife="n/a","n/a",IF(AN$3&gt;(A7taxstdlife+$E560),((Input!$G$149+Input!$G$115)*$G$7)-SUM($G560:AM560),((Input!$G$149+Input!$G$115)*$G$7)/A7taxstdlife))</f>
        <v>0.62188028551450725</v>
      </c>
      <c r="AO560" s="164">
        <f>IF(A7taxstdlife="n/a","n/a",IF(AO$3&gt;(A7taxstdlife+$E560),((Input!$G$149+Input!$G$115)*$G$7)-SUM($G560:AN560),((Input!$G$149+Input!$G$115)*$G$7)/A7taxstdlife))</f>
        <v>0.62188028551450725</v>
      </c>
      <c r="AP560" s="164">
        <f>IF(A7taxstdlife="n/a","n/a",IF(AP$3&gt;(A7taxstdlife+$E560),((Input!$G$149+Input!$G$115)*$G$7)-SUM($G560:AO560),((Input!$G$149+Input!$G$115)*$G$7)/A7taxstdlife))</f>
        <v>0.62188028551450725</v>
      </c>
      <c r="AQ560" s="164">
        <f>IF(A7taxstdlife="n/a","n/a",IF(AQ$3&gt;(A7taxstdlife+$E560),((Input!$G$149+Input!$G$115)*$G$7)-SUM($G560:AP560),((Input!$G$149+Input!$G$115)*$G$7)/A7taxstdlife))</f>
        <v>0.62188028551450725</v>
      </c>
      <c r="AR560" s="164">
        <f>IF(A7taxstdlife="n/a","n/a",IF(AR$3&gt;(A7taxstdlife+$E560),((Input!$G$149+Input!$G$115)*$G$7)-SUM($G560:AQ560),((Input!$G$149+Input!$G$115)*$G$7)/A7taxstdlife))</f>
        <v>0.62188028551450725</v>
      </c>
      <c r="AS560" s="164">
        <f>IF(A7taxstdlife="n/a","n/a",IF(AS$3&gt;(A7taxstdlife+$E560),((Input!$G$149+Input!$G$115)*$G$7)-SUM($G560:AR560),((Input!$G$149+Input!$G$115)*$G$7)/A7taxstdlife))</f>
        <v>0.62188028551450725</v>
      </c>
      <c r="AT560" s="164">
        <f>IF(A7taxstdlife="n/a","n/a",IF(AT$3&gt;(A7taxstdlife+$E560),((Input!$G$149+Input!$G$115)*$G$7)-SUM($G560:AS560),((Input!$G$149+Input!$G$115)*$G$7)/A7taxstdlife))</f>
        <v>0.62188028551450725</v>
      </c>
      <c r="AU560" s="164">
        <f>IF(A7taxstdlife="n/a","n/a",IF(AU$3&gt;(A7taxstdlife+$E560),((Input!$G$149+Input!$G$115)*$G$7)-SUM($G560:AT560),((Input!$G$149+Input!$G$115)*$G$7)/A7taxstdlife))</f>
        <v>0.62188028551450725</v>
      </c>
      <c r="AV560" s="164">
        <f>IF(A7taxstdlife="n/a","n/a",IF(AV$3&gt;(A7taxstdlife+$E560),((Input!$G$149+Input!$G$115)*$G$7)-SUM($G560:AU560),((Input!$G$149+Input!$G$115)*$G$7)/A7taxstdlife))</f>
        <v>0</v>
      </c>
      <c r="AW560" s="164">
        <f>IF(A7taxstdlife="n/a","n/a",IF(AW$3&gt;(A7taxstdlife+$E560),((Input!$G$149+Input!$G$115)*$G$7)-SUM($G560:AV560),((Input!$G$149+Input!$G$115)*$G$7)/A7taxstdlife))</f>
        <v>0</v>
      </c>
      <c r="AX560" s="164">
        <f>IF(A7taxstdlife="n/a","n/a",IF(AX$3&gt;(A7taxstdlife+$E560),((Input!$G$149+Input!$G$115)*$G$7)-SUM($G560:AW560),((Input!$G$149+Input!$G$115)*$G$7)/A7taxstdlife))</f>
        <v>0</v>
      </c>
      <c r="AY560" s="164">
        <f>IF(A7taxstdlife="n/a","n/a",IF(AY$3&gt;(A7taxstdlife+$E560),((Input!$G$149+Input!$G$115)*$G$7)-SUM($G560:AX560),((Input!$G$149+Input!$G$115)*$G$7)/A7taxstdlife))</f>
        <v>0</v>
      </c>
      <c r="AZ560" s="164">
        <f>IF(A7taxstdlife="n/a","n/a",IF(AZ$3&gt;(A7taxstdlife+$E560),((Input!$G$149+Input!$G$115)*$G$7)-SUM($G560:AY560),((Input!$G$149+Input!$G$115)*$G$7)/A7taxstdlife))</f>
        <v>0</v>
      </c>
      <c r="BA560" s="164">
        <f>IF(A7taxstdlife="n/a","n/a",IF(BA$3&gt;(A7taxstdlife+$E560),((Input!$G$149+Input!$G$115)*$G$7)-SUM($G560:AZ560),((Input!$G$149+Input!$G$115)*$G$7)/A7taxstdlife))</f>
        <v>0</v>
      </c>
      <c r="BB560" s="164">
        <f>IF(A7taxstdlife="n/a","n/a",IF(BB$3&gt;(A7taxstdlife+$E560),((Input!$G$149+Input!$G$115)*$G$7)-SUM($G560:BA560),((Input!$G$149+Input!$G$115)*$G$7)/A7taxstdlife))</f>
        <v>0</v>
      </c>
      <c r="BC560" s="164">
        <f>IF(A7taxstdlife="n/a","n/a",IF(BC$3&gt;(A7taxstdlife+$E560),((Input!$G$149+Input!$G$115)*$G$7)-SUM($G560:BB560),((Input!$G$149+Input!$G$115)*$G$7)/A7taxstdlife))</f>
        <v>0</v>
      </c>
      <c r="BD560" s="164">
        <f>IF(A7taxstdlife="n/a","n/a",IF(BD$3&gt;(A7taxstdlife+$E560),((Input!$G$149+Input!$G$115)*$G$7)-SUM($G560:BC560),((Input!$G$149+Input!$G$115)*$G$7)/A7taxstdlife))</f>
        <v>0</v>
      </c>
      <c r="BE560" s="164">
        <f>IF(A7taxstdlife="n/a","n/a",IF(BE$3&gt;(A7taxstdlife+$E560),((Input!$G$149+Input!$G$115)*$G$7)-SUM($G560:BD560),((Input!$G$149+Input!$G$115)*$G$7)/A7taxstdlife))</f>
        <v>0</v>
      </c>
      <c r="BF560" s="164">
        <f>IF(A7taxstdlife="n/a","n/a",IF(BF$3&gt;(A7taxstdlife+$E560),((Input!$G$149+Input!$G$115)*$G$7)-SUM($G560:BE560),((Input!$G$149+Input!$G$115)*$G$7)/A7taxstdlife))</f>
        <v>0</v>
      </c>
      <c r="BG560" s="164">
        <f>IF(A7taxstdlife="n/a","n/a",IF(BG$3&gt;(A7taxstdlife+$E560),((Input!$G$149+Input!$G$115)*$G$7)-SUM($G560:BF560),((Input!$G$149+Input!$G$115)*$G$7)/A7taxstdlife))</f>
        <v>0</v>
      </c>
      <c r="BH560" s="164">
        <f>IF(A7taxstdlife="n/a","n/a",IF(BH$3&gt;(A7taxstdlife+$E560),((Input!$G$149+Input!$G$115)*$G$7)-SUM($G560:BG560),((Input!$G$149+Input!$G$115)*$G$7)/A7taxstdlife))</f>
        <v>0</v>
      </c>
      <c r="BI560" s="164">
        <f>IF(A7taxstdlife="n/a","n/a",IF(BI$3&gt;(A7taxstdlife+$E560),((Input!$G$149+Input!$G$115)*$G$7)-SUM($G560:BH560),((Input!$G$149+Input!$G$115)*$G$7)/A7taxstdlife))</f>
        <v>0</v>
      </c>
      <c r="BJ560" s="18"/>
      <c r="BK560" s="18"/>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row>
    <row r="561" spans="1:256" s="5" customFormat="1" hidden="1" outlineLevel="2">
      <c r="A561" s="18"/>
      <c r="B561" s="18"/>
      <c r="C561" s="36"/>
      <c r="D561" s="479"/>
      <c r="E561" s="283">
        <v>2</v>
      </c>
      <c r="F561" s="38"/>
      <c r="G561" s="306"/>
      <c r="H561" s="307"/>
      <c r="I561" s="164">
        <f>IF(A7taxstdlife="n/a","n/a",IF(I$3&gt;(A7taxstdlife+$E561),((Input!$H$149+Input!$H$115)*$H$7)-SUM($H561:H561),((Input!$H$149+Input!$H$115)*$H$7)/A7taxstdlife))</f>
        <v>0.60256010002718641</v>
      </c>
      <c r="J561" s="164">
        <f>IF(A7taxstdlife="n/a","n/a",IF(J$3&gt;(A7taxstdlife+$E561),((Input!$H$149+Input!$H$115)*$H$7)-SUM($H561:I561),((Input!$H$149+Input!$H$115)*$H$7)/A7taxstdlife))</f>
        <v>0.60256010002718641</v>
      </c>
      <c r="K561" s="164">
        <f>IF(A7taxstdlife="n/a","n/a",IF(K$3&gt;(A7taxstdlife+$E561),((Input!$H$149+Input!$H$115)*$H$7)-SUM($H561:J561),((Input!$H$149+Input!$H$115)*$H$7)/A7taxstdlife))</f>
        <v>0.60256010002718641</v>
      </c>
      <c r="L561" s="164">
        <f>IF(A7taxstdlife="n/a","n/a",IF(L$3&gt;(A7taxstdlife+$E561),((Input!$H$149+Input!$H$115)*$H$7)-SUM($H561:K561),((Input!$H$149+Input!$H$115)*$H$7)/A7taxstdlife))</f>
        <v>0.60256010002718641</v>
      </c>
      <c r="M561" s="164">
        <f>IF(A7taxstdlife="n/a","n/a",IF(M$3&gt;(A7taxstdlife+$E561),((Input!$H$149+Input!$H$115)*$H$7)-SUM($H561:L561),((Input!$H$149+Input!$H$115)*$H$7)/A7taxstdlife))</f>
        <v>0.60256010002718641</v>
      </c>
      <c r="N561" s="164">
        <f>IF(A7taxstdlife="n/a","n/a",IF(N$3&gt;(A7taxstdlife+$E561),((Input!$H$149+Input!$H$115)*$H$7)-SUM($H561:M561),((Input!$H$149+Input!$H$115)*$H$7)/A7taxstdlife))</f>
        <v>0.60256010002718641</v>
      </c>
      <c r="O561" s="164">
        <f>IF(A7taxstdlife="n/a","n/a",IF(O$3&gt;(A7taxstdlife+$E561),((Input!$H$149+Input!$H$115)*$H$7)-SUM($H561:N561),((Input!$H$149+Input!$H$115)*$H$7)/A7taxstdlife))</f>
        <v>0.60256010002718641</v>
      </c>
      <c r="P561" s="164">
        <f>IF(A7taxstdlife="n/a","n/a",IF(P$3&gt;(A7taxstdlife+$E561),((Input!$H$149+Input!$H$115)*$H$7)-SUM($H561:O561),((Input!$H$149+Input!$H$115)*$H$7)/A7taxstdlife))</f>
        <v>0.60256010002718641</v>
      </c>
      <c r="Q561" s="164">
        <f>IF(A7taxstdlife="n/a","n/a",IF(Q$3&gt;(A7taxstdlife+$E561),((Input!$H$149+Input!$H$115)*$H$7)-SUM($H561:P561),((Input!$H$149+Input!$H$115)*$H$7)/A7taxstdlife))</f>
        <v>0.60256010002718641</v>
      </c>
      <c r="R561" s="164">
        <f>IF(A7taxstdlife="n/a","n/a",IF(R$3&gt;(A7taxstdlife+$E561),((Input!$H$149+Input!$H$115)*$H$7)-SUM($H561:Q561),((Input!$H$149+Input!$H$115)*$H$7)/A7taxstdlife))</f>
        <v>0.60256010002718641</v>
      </c>
      <c r="S561" s="164">
        <f>IF(A7taxstdlife="n/a","n/a",IF(S$3&gt;(A7taxstdlife+$E561),((Input!$H$149+Input!$H$115)*$H$7)-SUM($H561:R561),((Input!$H$149+Input!$H$115)*$H$7)/A7taxstdlife))</f>
        <v>0.60256010002718641</v>
      </c>
      <c r="T561" s="164">
        <f>IF(A7taxstdlife="n/a","n/a",IF(T$3&gt;(A7taxstdlife+$E561),((Input!$H$149+Input!$H$115)*$H$7)-SUM($H561:S561),((Input!$H$149+Input!$H$115)*$H$7)/A7taxstdlife))</f>
        <v>0.60256010002718641</v>
      </c>
      <c r="U561" s="164">
        <f>IF(A7taxstdlife="n/a","n/a",IF(U$3&gt;(A7taxstdlife+$E561),((Input!$H$149+Input!$H$115)*$H$7)-SUM($H561:T561),((Input!$H$149+Input!$H$115)*$H$7)/A7taxstdlife))</f>
        <v>0.60256010002718641</v>
      </c>
      <c r="V561" s="164">
        <f>IF(A7taxstdlife="n/a","n/a",IF(V$3&gt;(A7taxstdlife+$E561),((Input!$H$149+Input!$H$115)*$H$7)-SUM($H561:U561),((Input!$H$149+Input!$H$115)*$H$7)/A7taxstdlife))</f>
        <v>0.60256010002718641</v>
      </c>
      <c r="W561" s="164">
        <f>IF(A7taxstdlife="n/a","n/a",IF(W$3&gt;(A7taxstdlife+$E561),((Input!$H$149+Input!$H$115)*$H$7)-SUM($H561:V561),((Input!$H$149+Input!$H$115)*$H$7)/A7taxstdlife))</f>
        <v>0.60256010002718641</v>
      </c>
      <c r="X561" s="164">
        <f>IF(A7taxstdlife="n/a","n/a",IF(X$3&gt;(A7taxstdlife+$E561),((Input!$H$149+Input!$H$115)*$H$7)-SUM($H561:W561),((Input!$H$149+Input!$H$115)*$H$7)/A7taxstdlife))</f>
        <v>0.60256010002718641</v>
      </c>
      <c r="Y561" s="164">
        <f>IF(A7taxstdlife="n/a","n/a",IF(Y$3&gt;(A7taxstdlife+$E561),((Input!$H$149+Input!$H$115)*$H$7)-SUM($H561:X561),((Input!$H$149+Input!$H$115)*$H$7)/A7taxstdlife))</f>
        <v>0.60256010002718641</v>
      </c>
      <c r="Z561" s="164">
        <f>IF(A7taxstdlife="n/a","n/a",IF(Z$3&gt;(A7taxstdlife+$E561),((Input!$H$149+Input!$H$115)*$H$7)-SUM($H561:Y561),((Input!$H$149+Input!$H$115)*$H$7)/A7taxstdlife))</f>
        <v>0.60256010002718641</v>
      </c>
      <c r="AA561" s="164">
        <f>IF(A7taxstdlife="n/a","n/a",IF(AA$3&gt;(A7taxstdlife+$E561),((Input!$H$149+Input!$H$115)*$H$7)-SUM($H561:Z561),((Input!$H$149+Input!$H$115)*$H$7)/A7taxstdlife))</f>
        <v>0.60256010002718641</v>
      </c>
      <c r="AB561" s="164">
        <f>IF(A7taxstdlife="n/a","n/a",IF(AB$3&gt;(A7taxstdlife+$E561),((Input!$H$149+Input!$H$115)*$H$7)-SUM($H561:AA561),((Input!$H$149+Input!$H$115)*$H$7)/A7taxstdlife))</f>
        <v>0.60256010002718641</v>
      </c>
      <c r="AC561" s="164">
        <f>IF(A7taxstdlife="n/a","n/a",IF(AC$3&gt;(A7taxstdlife+$E561),((Input!$H$149+Input!$H$115)*$H$7)-SUM($H561:AB561),((Input!$H$149+Input!$H$115)*$H$7)/A7taxstdlife))</f>
        <v>0.60256010002718641</v>
      </c>
      <c r="AD561" s="164">
        <f>IF(A7taxstdlife="n/a","n/a",IF(AD$3&gt;(A7taxstdlife+$E561),((Input!$H$149+Input!$H$115)*$H$7)-SUM($H561:AC561),((Input!$H$149+Input!$H$115)*$H$7)/A7taxstdlife))</f>
        <v>0.60256010002718641</v>
      </c>
      <c r="AE561" s="164">
        <f>IF(A7taxstdlife="n/a","n/a",IF(AE$3&gt;(A7taxstdlife+$E561),((Input!$H$149+Input!$H$115)*$H$7)-SUM($H561:AD561),((Input!$H$149+Input!$H$115)*$H$7)/A7taxstdlife))</f>
        <v>0.60256010002718641</v>
      </c>
      <c r="AF561" s="164">
        <f>IF(A7taxstdlife="n/a","n/a",IF(AF$3&gt;(A7taxstdlife+$E561),((Input!$H$149+Input!$H$115)*$H$7)-SUM($H561:AE561),((Input!$H$149+Input!$H$115)*$H$7)/A7taxstdlife))</f>
        <v>0.60256010002718641</v>
      </c>
      <c r="AG561" s="164">
        <f>IF(A7taxstdlife="n/a","n/a",IF(AG$3&gt;(A7taxstdlife+$E561),((Input!$H$149+Input!$H$115)*$H$7)-SUM($H561:AF561),((Input!$H$149+Input!$H$115)*$H$7)/A7taxstdlife))</f>
        <v>0.60256010002718641</v>
      </c>
      <c r="AH561" s="164">
        <f>IF(A7taxstdlife="n/a","n/a",IF(AH$3&gt;(A7taxstdlife+$E561),((Input!$H$149+Input!$H$115)*$H$7)-SUM($H561:AG561),((Input!$H$149+Input!$H$115)*$H$7)/A7taxstdlife))</f>
        <v>0.60256010002718641</v>
      </c>
      <c r="AI561" s="164">
        <f>IF(A7taxstdlife="n/a","n/a",IF(AI$3&gt;(A7taxstdlife+$E561),((Input!$H$149+Input!$H$115)*$H$7)-SUM($H561:AH561),((Input!$H$149+Input!$H$115)*$H$7)/A7taxstdlife))</f>
        <v>0.60256010002718641</v>
      </c>
      <c r="AJ561" s="164">
        <f>IF(A7taxstdlife="n/a","n/a",IF(AJ$3&gt;(A7taxstdlife+$E561),((Input!$H$149+Input!$H$115)*$H$7)-SUM($H561:AI561),((Input!$H$149+Input!$H$115)*$H$7)/A7taxstdlife))</f>
        <v>0.60256010002718641</v>
      </c>
      <c r="AK561" s="164">
        <f>IF(A7taxstdlife="n/a","n/a",IF(AK$3&gt;(A7taxstdlife+$E561),((Input!$H$149+Input!$H$115)*$H$7)-SUM($H561:AJ561),((Input!$H$149+Input!$H$115)*$H$7)/A7taxstdlife))</f>
        <v>0.60256010002718641</v>
      </c>
      <c r="AL561" s="164">
        <f>IF(A7taxstdlife="n/a","n/a",IF(AL$3&gt;(A7taxstdlife+$E561),((Input!$H$149+Input!$H$115)*$H$7)-SUM($H561:AK561),((Input!$H$149+Input!$H$115)*$H$7)/A7taxstdlife))</f>
        <v>0.60256010002718641</v>
      </c>
      <c r="AM561" s="164">
        <f>IF(A7taxstdlife="n/a","n/a",IF(AM$3&gt;(A7taxstdlife+$E561),((Input!$H$149+Input!$H$115)*$H$7)-SUM($H561:AL561),((Input!$H$149+Input!$H$115)*$H$7)/A7taxstdlife))</f>
        <v>0.60256010002718641</v>
      </c>
      <c r="AN561" s="164">
        <f>IF(A7taxstdlife="n/a","n/a",IF(AN$3&gt;(A7taxstdlife+$E561),((Input!$H$149+Input!$H$115)*$H$7)-SUM($H561:AM561),((Input!$H$149+Input!$H$115)*$H$7)/A7taxstdlife))</f>
        <v>0.60256010002718641</v>
      </c>
      <c r="AO561" s="164">
        <f>IF(A7taxstdlife="n/a","n/a",IF(AO$3&gt;(A7taxstdlife+$E561),((Input!$H$149+Input!$H$115)*$H$7)-SUM($H561:AN561),((Input!$H$149+Input!$H$115)*$H$7)/A7taxstdlife))</f>
        <v>0.60256010002718641</v>
      </c>
      <c r="AP561" s="164">
        <f>IF(A7taxstdlife="n/a","n/a",IF(AP$3&gt;(A7taxstdlife+$E561),((Input!$H$149+Input!$H$115)*$H$7)-SUM($H561:AO561),((Input!$H$149+Input!$H$115)*$H$7)/A7taxstdlife))</f>
        <v>0.60256010002718641</v>
      </c>
      <c r="AQ561" s="164">
        <f>IF(A7taxstdlife="n/a","n/a",IF(AQ$3&gt;(A7taxstdlife+$E561),((Input!$H$149+Input!$H$115)*$H$7)-SUM($H561:AP561),((Input!$H$149+Input!$H$115)*$H$7)/A7taxstdlife))</f>
        <v>0.60256010002718641</v>
      </c>
      <c r="AR561" s="164">
        <f>IF(A7taxstdlife="n/a","n/a",IF(AR$3&gt;(A7taxstdlife+$E561),((Input!$H$149+Input!$H$115)*$H$7)-SUM($H561:AQ561),((Input!$H$149+Input!$H$115)*$H$7)/A7taxstdlife))</f>
        <v>0.60256010002718641</v>
      </c>
      <c r="AS561" s="164">
        <f>IF(A7taxstdlife="n/a","n/a",IF(AS$3&gt;(A7taxstdlife+$E561),((Input!$H$149+Input!$H$115)*$H$7)-SUM($H561:AR561),((Input!$H$149+Input!$H$115)*$H$7)/A7taxstdlife))</f>
        <v>0.60256010002718641</v>
      </c>
      <c r="AT561" s="164">
        <f>IF(A7taxstdlife="n/a","n/a",IF(AT$3&gt;(A7taxstdlife+$E561),((Input!$H$149+Input!$H$115)*$H$7)-SUM($H561:AS561),((Input!$H$149+Input!$H$115)*$H$7)/A7taxstdlife))</f>
        <v>0.60256010002718641</v>
      </c>
      <c r="AU561" s="164">
        <f>IF(A7taxstdlife="n/a","n/a",IF(AU$3&gt;(A7taxstdlife+$E561),((Input!$H$149+Input!$H$115)*$H$7)-SUM($H561:AT561),((Input!$H$149+Input!$H$115)*$H$7)/A7taxstdlife))</f>
        <v>0.60256010002718641</v>
      </c>
      <c r="AV561" s="164">
        <f>IF(A7taxstdlife="n/a","n/a",IF(AV$3&gt;(A7taxstdlife+$E561),((Input!$H$149+Input!$H$115)*$H$7)-SUM($H561:AU561),((Input!$H$149+Input!$H$115)*$H$7)/A7taxstdlife))</f>
        <v>0.60256010002718641</v>
      </c>
      <c r="AW561" s="164">
        <f>IF(A7taxstdlife="n/a","n/a",IF(AW$3&gt;(A7taxstdlife+$E561),((Input!$H$149+Input!$H$115)*$H$7)-SUM($H561:AV561),((Input!$H$149+Input!$H$115)*$H$7)/A7taxstdlife))</f>
        <v>-1.0658141036401503E-14</v>
      </c>
      <c r="AX561" s="164">
        <f>IF(A7taxstdlife="n/a","n/a",IF(AX$3&gt;(A7taxstdlife+$E561),((Input!$H$149+Input!$H$115)*$H$7)-SUM($H561:AW561),((Input!$H$149+Input!$H$115)*$H$7)/A7taxstdlife))</f>
        <v>0</v>
      </c>
      <c r="AY561" s="164">
        <f>IF(A7taxstdlife="n/a","n/a",IF(AY$3&gt;(A7taxstdlife+$E561),((Input!$H$149+Input!$H$115)*$H$7)-SUM($H561:AX561),((Input!$H$149+Input!$H$115)*$H$7)/A7taxstdlife))</f>
        <v>0</v>
      </c>
      <c r="AZ561" s="164">
        <f>IF(A7taxstdlife="n/a","n/a",IF(AZ$3&gt;(A7taxstdlife+$E561),((Input!$H$149+Input!$H$115)*$H$7)-SUM($H561:AY561),((Input!$H$149+Input!$H$115)*$H$7)/A7taxstdlife))</f>
        <v>0</v>
      </c>
      <c r="BA561" s="164">
        <f>IF(A7taxstdlife="n/a","n/a",IF(BA$3&gt;(A7taxstdlife+$E561),((Input!$H$149+Input!$H$115)*$H$7)-SUM($H561:AZ561),((Input!$H$149+Input!$H$115)*$H$7)/A7taxstdlife))</f>
        <v>0</v>
      </c>
      <c r="BB561" s="164">
        <f>IF(A7taxstdlife="n/a","n/a",IF(BB$3&gt;(A7taxstdlife+$E561),((Input!$H$149+Input!$H$115)*$H$7)-SUM($H561:BA561),((Input!$H$149+Input!$H$115)*$H$7)/A7taxstdlife))</f>
        <v>0</v>
      </c>
      <c r="BC561" s="164">
        <f>IF(A7taxstdlife="n/a","n/a",IF(BC$3&gt;(A7taxstdlife+$E561),((Input!$H$149+Input!$H$115)*$H$7)-SUM($H561:BB561),((Input!$H$149+Input!$H$115)*$H$7)/A7taxstdlife))</f>
        <v>0</v>
      </c>
      <c r="BD561" s="164">
        <f>IF(A7taxstdlife="n/a","n/a",IF(BD$3&gt;(A7taxstdlife+$E561),((Input!$H$149+Input!$H$115)*$H$7)-SUM($H561:BC561),((Input!$H$149+Input!$H$115)*$H$7)/A7taxstdlife))</f>
        <v>0</v>
      </c>
      <c r="BE561" s="164">
        <f>IF(A7taxstdlife="n/a","n/a",IF(BE$3&gt;(A7taxstdlife+$E561),((Input!$H$149+Input!$H$115)*$H$7)-SUM($H561:BD561),((Input!$H$149+Input!$H$115)*$H$7)/A7taxstdlife))</f>
        <v>0</v>
      </c>
      <c r="BF561" s="164">
        <f>IF(A7taxstdlife="n/a","n/a",IF(BF$3&gt;(A7taxstdlife+$E561),((Input!$H$149+Input!$H$115)*$H$7)-SUM($H561:BE561),((Input!$H$149+Input!$H$115)*$H$7)/A7taxstdlife))</f>
        <v>0</v>
      </c>
      <c r="BG561" s="164">
        <f>IF(A7taxstdlife="n/a","n/a",IF(BG$3&gt;(A7taxstdlife+$E561),((Input!$H$149+Input!$H$115)*$H$7)-SUM($H561:BF561),((Input!$H$149+Input!$H$115)*$H$7)/A7taxstdlife))</f>
        <v>0</v>
      </c>
      <c r="BH561" s="164">
        <f>IF(A7taxstdlife="n/a","n/a",IF(BH$3&gt;(A7taxstdlife+$E561),((Input!$H$149+Input!$H$115)*$H$7)-SUM($H561:BG561),((Input!$H$149+Input!$H$115)*$H$7)/A7taxstdlife))</f>
        <v>0</v>
      </c>
      <c r="BI561" s="164">
        <f>IF(A7taxstdlife="n/a","n/a",IF(BI$3&gt;(A7taxstdlife+$E561),((Input!$H$149+Input!$H$115)*$H$7)-SUM($H561:BH561),((Input!$H$149+Input!$H$115)*$H$7)/A7taxstdlife))</f>
        <v>0</v>
      </c>
      <c r="BJ561" s="18"/>
      <c r="BK561" s="18"/>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row>
    <row r="562" spans="1:256" s="5" customFormat="1" hidden="1" outlineLevel="2">
      <c r="A562" s="18"/>
      <c r="B562" s="18"/>
      <c r="C562" s="36"/>
      <c r="D562" s="479"/>
      <c r="E562" s="283">
        <v>3</v>
      </c>
      <c r="F562" s="38"/>
      <c r="G562" s="306"/>
      <c r="H562" s="308"/>
      <c r="I562" s="307"/>
      <c r="J562" s="164">
        <f>IF(A7taxstdlife="n/a","n/a",IF(J$3&gt;(A7taxstdlife+$E562),((Input!$I$149+Input!$I$115)*$I$7)-SUM($I562:I562),((Input!$I$149+Input!$I$115)*$I$7)/A7taxstdlife))</f>
        <v>0.39127695902013981</v>
      </c>
      <c r="K562" s="164">
        <f>IF(A7taxstdlife="n/a","n/a",IF(K$3&gt;(A7taxstdlife+$E562),((Input!$I$149+Input!$I$115)*$I$7)-SUM($I562:J562),((Input!$I$149+Input!$I$115)*$I$7)/A7taxstdlife))</f>
        <v>0.39127695902013981</v>
      </c>
      <c r="L562" s="164">
        <f>IF(A7taxstdlife="n/a","n/a",IF(L$3&gt;(A7taxstdlife+$E562),((Input!$I$149+Input!$I$115)*$I$7)-SUM($I562:K562),((Input!$I$149+Input!$I$115)*$I$7)/A7taxstdlife))</f>
        <v>0.39127695902013981</v>
      </c>
      <c r="M562" s="164">
        <f>IF(A7taxstdlife="n/a","n/a",IF(M$3&gt;(A7taxstdlife+$E562),((Input!$I$149+Input!$I$115)*$I$7)-SUM($I562:L562),((Input!$I$149+Input!$I$115)*$I$7)/A7taxstdlife))</f>
        <v>0.39127695902013981</v>
      </c>
      <c r="N562" s="164">
        <f>IF(A7taxstdlife="n/a","n/a",IF(N$3&gt;(A7taxstdlife+$E562),((Input!$I$149+Input!$I$115)*$I$7)-SUM($I562:M562),((Input!$I$149+Input!$I$115)*$I$7)/A7taxstdlife))</f>
        <v>0.39127695902013981</v>
      </c>
      <c r="O562" s="164">
        <f>IF(A7taxstdlife="n/a","n/a",IF(O$3&gt;(A7taxstdlife+$E562),((Input!$I$149+Input!$I$115)*$I$7)-SUM($I562:N562),((Input!$I$149+Input!$I$115)*$I$7)/A7taxstdlife))</f>
        <v>0.39127695902013981</v>
      </c>
      <c r="P562" s="164">
        <f>IF(A7taxstdlife="n/a","n/a",IF(P$3&gt;(A7taxstdlife+$E562),((Input!$I$149+Input!$I$115)*$I$7)-SUM($I562:O562),((Input!$I$149+Input!$I$115)*$I$7)/A7taxstdlife))</f>
        <v>0.39127695902013981</v>
      </c>
      <c r="Q562" s="164">
        <f>IF(A7taxstdlife="n/a","n/a",IF(Q$3&gt;(A7taxstdlife+$E562),((Input!$I$149+Input!$I$115)*$I$7)-SUM($I562:P562),((Input!$I$149+Input!$I$115)*$I$7)/A7taxstdlife))</f>
        <v>0.39127695902013981</v>
      </c>
      <c r="R562" s="164">
        <f>IF(A7taxstdlife="n/a","n/a",IF(R$3&gt;(A7taxstdlife+$E562),((Input!$I$149+Input!$I$115)*$I$7)-SUM($I562:Q562),((Input!$I$149+Input!$I$115)*$I$7)/A7taxstdlife))</f>
        <v>0.39127695902013981</v>
      </c>
      <c r="S562" s="164">
        <f>IF(A7taxstdlife="n/a","n/a",IF(S$3&gt;(A7taxstdlife+$E562),((Input!$I$149+Input!$I$115)*$I$7)-SUM($I562:R562),((Input!$I$149+Input!$I$115)*$I$7)/A7taxstdlife))</f>
        <v>0.39127695902013981</v>
      </c>
      <c r="T562" s="164">
        <f>IF(A7taxstdlife="n/a","n/a",IF(T$3&gt;(A7taxstdlife+$E562),((Input!$I$149+Input!$I$115)*$I$7)-SUM($I562:S562),((Input!$I$149+Input!$I$115)*$I$7)/A7taxstdlife))</f>
        <v>0.39127695902013981</v>
      </c>
      <c r="U562" s="164">
        <f>IF(A7taxstdlife="n/a","n/a",IF(U$3&gt;(A7taxstdlife+$E562),((Input!$I$149+Input!$I$115)*$I$7)-SUM($I562:T562),((Input!$I$149+Input!$I$115)*$I$7)/A7taxstdlife))</f>
        <v>0.39127695902013981</v>
      </c>
      <c r="V562" s="164">
        <f>IF(A7taxstdlife="n/a","n/a",IF(V$3&gt;(A7taxstdlife+$E562),((Input!$I$149+Input!$I$115)*$I$7)-SUM($I562:U562),((Input!$I$149+Input!$I$115)*$I$7)/A7taxstdlife))</f>
        <v>0.39127695902013981</v>
      </c>
      <c r="W562" s="164">
        <f>IF(A7taxstdlife="n/a","n/a",IF(W$3&gt;(A7taxstdlife+$E562),((Input!$I$149+Input!$I$115)*$I$7)-SUM($I562:V562),((Input!$I$149+Input!$I$115)*$I$7)/A7taxstdlife))</f>
        <v>0.39127695902013981</v>
      </c>
      <c r="X562" s="164">
        <f>IF(A7taxstdlife="n/a","n/a",IF(X$3&gt;(A7taxstdlife+$E562),((Input!$I$149+Input!$I$115)*$I$7)-SUM($I562:W562),((Input!$I$149+Input!$I$115)*$I$7)/A7taxstdlife))</f>
        <v>0.39127695902013981</v>
      </c>
      <c r="Y562" s="164">
        <f>IF(A7taxstdlife="n/a","n/a",IF(Y$3&gt;(A7taxstdlife+$E562),((Input!$I$149+Input!$I$115)*$I$7)-SUM($I562:X562),((Input!$I$149+Input!$I$115)*$I$7)/A7taxstdlife))</f>
        <v>0.39127695902013981</v>
      </c>
      <c r="Z562" s="164">
        <f>IF(A7taxstdlife="n/a","n/a",IF(Z$3&gt;(A7taxstdlife+$E562),((Input!$I$149+Input!$I$115)*$I$7)-SUM($I562:Y562),((Input!$I$149+Input!$I$115)*$I$7)/A7taxstdlife))</f>
        <v>0.39127695902013981</v>
      </c>
      <c r="AA562" s="164">
        <f>IF(A7taxstdlife="n/a","n/a",IF(AA$3&gt;(A7taxstdlife+$E562),((Input!$I$149+Input!$I$115)*$I$7)-SUM($I562:Z562),((Input!$I$149+Input!$I$115)*$I$7)/A7taxstdlife))</f>
        <v>0.39127695902013981</v>
      </c>
      <c r="AB562" s="164">
        <f>IF(A7taxstdlife="n/a","n/a",IF(AB$3&gt;(A7taxstdlife+$E562),((Input!$I$149+Input!$I$115)*$I$7)-SUM($I562:AA562),((Input!$I$149+Input!$I$115)*$I$7)/A7taxstdlife))</f>
        <v>0.39127695902013981</v>
      </c>
      <c r="AC562" s="164">
        <f>IF(A7taxstdlife="n/a","n/a",IF(AC$3&gt;(A7taxstdlife+$E562),((Input!$I$149+Input!$I$115)*$I$7)-SUM($I562:AB562),((Input!$I$149+Input!$I$115)*$I$7)/A7taxstdlife))</f>
        <v>0.39127695902013981</v>
      </c>
      <c r="AD562" s="164">
        <f>IF(A7taxstdlife="n/a","n/a",IF(AD$3&gt;(A7taxstdlife+$E562),((Input!$I$149+Input!$I$115)*$I$7)-SUM($I562:AC562),((Input!$I$149+Input!$I$115)*$I$7)/A7taxstdlife))</f>
        <v>0.39127695902013981</v>
      </c>
      <c r="AE562" s="164">
        <f>IF(A7taxstdlife="n/a","n/a",IF(AE$3&gt;(A7taxstdlife+$E562),((Input!$I$149+Input!$I$115)*$I$7)-SUM($I562:AD562),((Input!$I$149+Input!$I$115)*$I$7)/A7taxstdlife))</f>
        <v>0.39127695902013981</v>
      </c>
      <c r="AF562" s="164">
        <f>IF(A7taxstdlife="n/a","n/a",IF(AF$3&gt;(A7taxstdlife+$E562),((Input!$I$149+Input!$I$115)*$I$7)-SUM($I562:AE562),((Input!$I$149+Input!$I$115)*$I$7)/A7taxstdlife))</f>
        <v>0.39127695902013981</v>
      </c>
      <c r="AG562" s="164">
        <f>IF(A7taxstdlife="n/a","n/a",IF(AG$3&gt;(A7taxstdlife+$E562),((Input!$I$149+Input!$I$115)*$I$7)-SUM($I562:AF562),((Input!$I$149+Input!$I$115)*$I$7)/A7taxstdlife))</f>
        <v>0.39127695902013981</v>
      </c>
      <c r="AH562" s="164">
        <f>IF(A7taxstdlife="n/a","n/a",IF(AH$3&gt;(A7taxstdlife+$E562),((Input!$I$149+Input!$I$115)*$I$7)-SUM($I562:AG562),((Input!$I$149+Input!$I$115)*$I$7)/A7taxstdlife))</f>
        <v>0.39127695902013981</v>
      </c>
      <c r="AI562" s="164">
        <f>IF(A7taxstdlife="n/a","n/a",IF(AI$3&gt;(A7taxstdlife+$E562),((Input!$I$149+Input!$I$115)*$I$7)-SUM($I562:AH562),((Input!$I$149+Input!$I$115)*$I$7)/A7taxstdlife))</f>
        <v>0.39127695902013981</v>
      </c>
      <c r="AJ562" s="164">
        <f>IF(A7taxstdlife="n/a","n/a",IF(AJ$3&gt;(A7taxstdlife+$E562),((Input!$I$149+Input!$I$115)*$I$7)-SUM($I562:AI562),((Input!$I$149+Input!$I$115)*$I$7)/A7taxstdlife))</f>
        <v>0.39127695902013981</v>
      </c>
      <c r="AK562" s="164">
        <f>IF(A7taxstdlife="n/a","n/a",IF(AK$3&gt;(A7taxstdlife+$E562),((Input!$I$149+Input!$I$115)*$I$7)-SUM($I562:AJ562),((Input!$I$149+Input!$I$115)*$I$7)/A7taxstdlife))</f>
        <v>0.39127695902013981</v>
      </c>
      <c r="AL562" s="164">
        <f>IF(A7taxstdlife="n/a","n/a",IF(AL$3&gt;(A7taxstdlife+$E562),((Input!$I$149+Input!$I$115)*$I$7)-SUM($I562:AK562),((Input!$I$149+Input!$I$115)*$I$7)/A7taxstdlife))</f>
        <v>0.39127695902013981</v>
      </c>
      <c r="AM562" s="164">
        <f>IF(A7taxstdlife="n/a","n/a",IF(AM$3&gt;(A7taxstdlife+$E562),((Input!$I$149+Input!$I$115)*$I$7)-SUM($I562:AL562),((Input!$I$149+Input!$I$115)*$I$7)/A7taxstdlife))</f>
        <v>0.39127695902013981</v>
      </c>
      <c r="AN562" s="164">
        <f>IF(A7taxstdlife="n/a","n/a",IF(AN$3&gt;(A7taxstdlife+$E562),((Input!$I$149+Input!$I$115)*$I$7)-SUM($I562:AM562),((Input!$I$149+Input!$I$115)*$I$7)/A7taxstdlife))</f>
        <v>0.39127695902013981</v>
      </c>
      <c r="AO562" s="164">
        <f>IF(A7taxstdlife="n/a","n/a",IF(AO$3&gt;(A7taxstdlife+$E562),((Input!$I$149+Input!$I$115)*$I$7)-SUM($I562:AN562),((Input!$I$149+Input!$I$115)*$I$7)/A7taxstdlife))</f>
        <v>0.39127695902013981</v>
      </c>
      <c r="AP562" s="164">
        <f>IF(A7taxstdlife="n/a","n/a",IF(AP$3&gt;(A7taxstdlife+$E562),((Input!$I$149+Input!$I$115)*$I$7)-SUM($I562:AO562),((Input!$I$149+Input!$I$115)*$I$7)/A7taxstdlife))</f>
        <v>0.39127695902013981</v>
      </c>
      <c r="AQ562" s="164">
        <f>IF(A7taxstdlife="n/a","n/a",IF(AQ$3&gt;(A7taxstdlife+$E562),((Input!$I$149+Input!$I$115)*$I$7)-SUM($I562:AP562),((Input!$I$149+Input!$I$115)*$I$7)/A7taxstdlife))</f>
        <v>0.39127695902013981</v>
      </c>
      <c r="AR562" s="164">
        <f>IF(A7taxstdlife="n/a","n/a",IF(AR$3&gt;(A7taxstdlife+$E562),((Input!$I$149+Input!$I$115)*$I$7)-SUM($I562:AQ562),((Input!$I$149+Input!$I$115)*$I$7)/A7taxstdlife))</f>
        <v>0.39127695902013981</v>
      </c>
      <c r="AS562" s="164">
        <f>IF(A7taxstdlife="n/a","n/a",IF(AS$3&gt;(A7taxstdlife+$E562),((Input!$I$149+Input!$I$115)*$I$7)-SUM($I562:AR562),((Input!$I$149+Input!$I$115)*$I$7)/A7taxstdlife))</f>
        <v>0.39127695902013981</v>
      </c>
      <c r="AT562" s="164">
        <f>IF(A7taxstdlife="n/a","n/a",IF(AT$3&gt;(A7taxstdlife+$E562),((Input!$I$149+Input!$I$115)*$I$7)-SUM($I562:AS562),((Input!$I$149+Input!$I$115)*$I$7)/A7taxstdlife))</f>
        <v>0.39127695902013981</v>
      </c>
      <c r="AU562" s="164">
        <f>IF(A7taxstdlife="n/a","n/a",IF(AU$3&gt;(A7taxstdlife+$E562),((Input!$I$149+Input!$I$115)*$I$7)-SUM($I562:AT562),((Input!$I$149+Input!$I$115)*$I$7)/A7taxstdlife))</f>
        <v>0.39127695902013981</v>
      </c>
      <c r="AV562" s="164">
        <f>IF(A7taxstdlife="n/a","n/a",IF(AV$3&gt;(A7taxstdlife+$E562),((Input!$I$149+Input!$I$115)*$I$7)-SUM($I562:AU562),((Input!$I$149+Input!$I$115)*$I$7)/A7taxstdlife))</f>
        <v>0.39127695902013981</v>
      </c>
      <c r="AW562" s="164">
        <f>IF(A7taxstdlife="n/a","n/a",IF(AW$3&gt;(A7taxstdlife+$E562),((Input!$I$149+Input!$I$115)*$I$7)-SUM($I562:AV562),((Input!$I$149+Input!$I$115)*$I$7)/A7taxstdlife))</f>
        <v>0.39127695902013981</v>
      </c>
      <c r="AX562" s="164">
        <f>IF(A7taxstdlife="n/a","n/a",IF(AX$3&gt;(A7taxstdlife+$E562),((Input!$I$149+Input!$I$115)*$I$7)-SUM($I562:AW562),((Input!$I$149+Input!$I$115)*$I$7)/A7taxstdlife))</f>
        <v>7.1054273576010019E-15</v>
      </c>
      <c r="AY562" s="164">
        <f>IF(A7taxstdlife="n/a","n/a",IF(AY$3&gt;(A7taxstdlife+$E562),((Input!$I$149+Input!$I$115)*$I$7)-SUM($I562:AX562),((Input!$I$149+Input!$I$115)*$I$7)/A7taxstdlife))</f>
        <v>0</v>
      </c>
      <c r="AZ562" s="164">
        <f>IF(A7taxstdlife="n/a","n/a",IF(AZ$3&gt;(A7taxstdlife+$E562),((Input!$I$149+Input!$I$115)*$I$7)-SUM($I562:AY562),((Input!$I$149+Input!$I$115)*$I$7)/A7taxstdlife))</f>
        <v>0</v>
      </c>
      <c r="BA562" s="164">
        <f>IF(A7taxstdlife="n/a","n/a",IF(BA$3&gt;(A7taxstdlife+$E562),((Input!$I$149+Input!$I$115)*$I$7)-SUM($I562:AZ562),((Input!$I$149+Input!$I$115)*$I$7)/A7taxstdlife))</f>
        <v>0</v>
      </c>
      <c r="BB562" s="164">
        <f>IF(A7taxstdlife="n/a","n/a",IF(BB$3&gt;(A7taxstdlife+$E562),((Input!$I$149+Input!$I$115)*$I$7)-SUM($I562:BA562),((Input!$I$149+Input!$I$115)*$I$7)/A7taxstdlife))</f>
        <v>0</v>
      </c>
      <c r="BC562" s="164">
        <f>IF(A7taxstdlife="n/a","n/a",IF(BC$3&gt;(A7taxstdlife+$E562),((Input!$I$149+Input!$I$115)*$I$7)-SUM($I562:BB562),((Input!$I$149+Input!$I$115)*$I$7)/A7taxstdlife))</f>
        <v>0</v>
      </c>
      <c r="BD562" s="164">
        <f>IF(A7taxstdlife="n/a","n/a",IF(BD$3&gt;(A7taxstdlife+$E562),((Input!$I$149+Input!$I$115)*$I$7)-SUM($I562:BC562),((Input!$I$149+Input!$I$115)*$I$7)/A7taxstdlife))</f>
        <v>0</v>
      </c>
      <c r="BE562" s="164">
        <f>IF(A7taxstdlife="n/a","n/a",IF(BE$3&gt;(A7taxstdlife+$E562),((Input!$I$149+Input!$I$115)*$I$7)-SUM($I562:BD562),((Input!$I$149+Input!$I$115)*$I$7)/A7taxstdlife))</f>
        <v>0</v>
      </c>
      <c r="BF562" s="164">
        <f>IF(A7taxstdlife="n/a","n/a",IF(BF$3&gt;(A7taxstdlife+$E562),((Input!$I$149+Input!$I$115)*$I$7)-SUM($I562:BE562),((Input!$I$149+Input!$I$115)*$I$7)/A7taxstdlife))</f>
        <v>0</v>
      </c>
      <c r="BG562" s="164">
        <f>IF(A7taxstdlife="n/a","n/a",IF(BG$3&gt;(A7taxstdlife+$E562),((Input!$I$149+Input!$I$115)*$I$7)-SUM($I562:BF562),((Input!$I$149+Input!$I$115)*$I$7)/A7taxstdlife))</f>
        <v>0</v>
      </c>
      <c r="BH562" s="164">
        <f>IF(A7taxstdlife="n/a","n/a",IF(BH$3&gt;(A7taxstdlife+$E562),((Input!$I$149+Input!$I$115)*$I$7)-SUM($I562:BG562),((Input!$I$149+Input!$I$115)*$I$7)/A7taxstdlife))</f>
        <v>0</v>
      </c>
      <c r="BI562" s="164">
        <f>IF(A7taxstdlife="n/a","n/a",IF(BI$3&gt;(A7taxstdlife+$E562),((Input!$I$149+Input!$I$115)*$I$7)-SUM($I562:BH562),((Input!$I$149+Input!$I$115)*$I$7)/A7taxstdlife))</f>
        <v>0</v>
      </c>
      <c r="BJ562" s="18"/>
      <c r="BK562" s="18"/>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row>
    <row r="563" spans="1:256" s="5" customFormat="1" hidden="1" outlineLevel="2">
      <c r="A563" s="18"/>
      <c r="B563" s="18"/>
      <c r="C563" s="36"/>
      <c r="D563" s="479"/>
      <c r="E563" s="283">
        <v>4</v>
      </c>
      <c r="F563" s="38"/>
      <c r="G563" s="306"/>
      <c r="H563" s="308"/>
      <c r="I563" s="308"/>
      <c r="J563" s="307"/>
      <c r="K563" s="164">
        <f>IF(A7taxstdlife="n/a","n/a",IF(K$3&gt;(A7taxstdlife+$E563),((Input!$J$149+Input!$J$115)*$J$7)-SUM($J563:J563),((Input!$J$149+Input!$J$115)*$J$7)/A7taxstdlife))</f>
        <v>0.70592433882576511</v>
      </c>
      <c r="L563" s="164">
        <f>IF(A7taxstdlife="n/a","n/a",IF(L$3&gt;(A7taxstdlife+$E563),((Input!$J$149+Input!$J$115)*$J$7)-SUM($J563:K563),((Input!$J$149+Input!$J$115)*$J$7)/A7taxstdlife))</f>
        <v>0.70592433882576511</v>
      </c>
      <c r="M563" s="164">
        <f>IF(A7taxstdlife="n/a","n/a",IF(M$3&gt;(A7taxstdlife+$E563),((Input!$J$149+Input!$J$115)*$J$7)-SUM($J563:L563),((Input!$J$149+Input!$J$115)*$J$7)/A7taxstdlife))</f>
        <v>0.70592433882576511</v>
      </c>
      <c r="N563" s="164">
        <f>IF(A7taxstdlife="n/a","n/a",IF(N$3&gt;(A7taxstdlife+$E563),((Input!$J$149+Input!$J$115)*$J$7)-SUM($J563:M563),((Input!$J$149+Input!$J$115)*$J$7)/A7taxstdlife))</f>
        <v>0.70592433882576511</v>
      </c>
      <c r="O563" s="164">
        <f>IF(A7taxstdlife="n/a","n/a",IF(O$3&gt;(A7taxstdlife+$E563),((Input!$J$149+Input!$J$115)*$J$7)-SUM($J563:N563),((Input!$J$149+Input!$J$115)*$J$7)/A7taxstdlife))</f>
        <v>0.70592433882576511</v>
      </c>
      <c r="P563" s="164">
        <f>IF(A7taxstdlife="n/a","n/a",IF(P$3&gt;(A7taxstdlife+$E563),((Input!$J$149+Input!$J$115)*$J$7)-SUM($J563:O563),((Input!$J$149+Input!$J$115)*$J$7)/A7taxstdlife))</f>
        <v>0.70592433882576511</v>
      </c>
      <c r="Q563" s="164">
        <f>IF(A7taxstdlife="n/a","n/a",IF(Q$3&gt;(A7taxstdlife+$E563),((Input!$J$149+Input!$J$115)*$J$7)-SUM($J563:P563),((Input!$J$149+Input!$J$115)*$J$7)/A7taxstdlife))</f>
        <v>0.70592433882576511</v>
      </c>
      <c r="R563" s="164">
        <f>IF(A7taxstdlife="n/a","n/a",IF(R$3&gt;(A7taxstdlife+$E563),((Input!$J$149+Input!$J$115)*$J$7)-SUM($J563:Q563),((Input!$J$149+Input!$J$115)*$J$7)/A7taxstdlife))</f>
        <v>0.70592433882576511</v>
      </c>
      <c r="S563" s="164">
        <f>IF(A7taxstdlife="n/a","n/a",IF(S$3&gt;(A7taxstdlife+$E563),((Input!$J$149+Input!$J$115)*$J$7)-SUM($J563:R563),((Input!$J$149+Input!$J$115)*$J$7)/A7taxstdlife))</f>
        <v>0.70592433882576511</v>
      </c>
      <c r="T563" s="164">
        <f>IF(A7taxstdlife="n/a","n/a",IF(T$3&gt;(A7taxstdlife+$E563),((Input!$J$149+Input!$J$115)*$J$7)-SUM($J563:S563),((Input!$J$149+Input!$J$115)*$J$7)/A7taxstdlife))</f>
        <v>0.70592433882576511</v>
      </c>
      <c r="U563" s="164">
        <f>IF(A7taxstdlife="n/a","n/a",IF(U$3&gt;(A7taxstdlife+$E563),((Input!$J$149+Input!$J$115)*$J$7)-SUM($J563:T563),((Input!$J$149+Input!$J$115)*$J$7)/A7taxstdlife))</f>
        <v>0.70592433882576511</v>
      </c>
      <c r="V563" s="164">
        <f>IF(A7taxstdlife="n/a","n/a",IF(V$3&gt;(A7taxstdlife+$E563),((Input!$J$149+Input!$J$115)*$J$7)-SUM($J563:U563),((Input!$J$149+Input!$J$115)*$J$7)/A7taxstdlife))</f>
        <v>0.70592433882576511</v>
      </c>
      <c r="W563" s="164">
        <f>IF(A7taxstdlife="n/a","n/a",IF(W$3&gt;(A7taxstdlife+$E563),((Input!$J$149+Input!$J$115)*$J$7)-SUM($J563:V563),((Input!$J$149+Input!$J$115)*$J$7)/A7taxstdlife))</f>
        <v>0.70592433882576511</v>
      </c>
      <c r="X563" s="164">
        <f>IF(A7taxstdlife="n/a","n/a",IF(X$3&gt;(A7taxstdlife+$E563),((Input!$J$149+Input!$J$115)*$J$7)-SUM($J563:W563),((Input!$J$149+Input!$J$115)*$J$7)/A7taxstdlife))</f>
        <v>0.70592433882576511</v>
      </c>
      <c r="Y563" s="164">
        <f>IF(A7taxstdlife="n/a","n/a",IF(Y$3&gt;(A7taxstdlife+$E563),((Input!$J$149+Input!$J$115)*$J$7)-SUM($J563:X563),((Input!$J$149+Input!$J$115)*$J$7)/A7taxstdlife))</f>
        <v>0.70592433882576511</v>
      </c>
      <c r="Z563" s="164">
        <f>IF(A7taxstdlife="n/a","n/a",IF(Z$3&gt;(A7taxstdlife+$E563),((Input!$J$149+Input!$J$115)*$J$7)-SUM($J563:Y563),((Input!$J$149+Input!$J$115)*$J$7)/A7taxstdlife))</f>
        <v>0.70592433882576511</v>
      </c>
      <c r="AA563" s="164">
        <f>IF(A7taxstdlife="n/a","n/a",IF(AA$3&gt;(A7taxstdlife+$E563),((Input!$J$149+Input!$J$115)*$J$7)-SUM($J563:Z563),((Input!$J$149+Input!$J$115)*$J$7)/A7taxstdlife))</f>
        <v>0.70592433882576511</v>
      </c>
      <c r="AB563" s="164">
        <f>IF(A7taxstdlife="n/a","n/a",IF(AB$3&gt;(A7taxstdlife+$E563),((Input!$J$149+Input!$J$115)*$J$7)-SUM($J563:AA563),((Input!$J$149+Input!$J$115)*$J$7)/A7taxstdlife))</f>
        <v>0.70592433882576511</v>
      </c>
      <c r="AC563" s="164">
        <f>IF(A7taxstdlife="n/a","n/a",IF(AC$3&gt;(A7taxstdlife+$E563),((Input!$J$149+Input!$J$115)*$J$7)-SUM($J563:AB563),((Input!$J$149+Input!$J$115)*$J$7)/A7taxstdlife))</f>
        <v>0.70592433882576511</v>
      </c>
      <c r="AD563" s="164">
        <f>IF(A7taxstdlife="n/a","n/a",IF(AD$3&gt;(A7taxstdlife+$E563),((Input!$J$149+Input!$J$115)*$J$7)-SUM($J563:AC563),((Input!$J$149+Input!$J$115)*$J$7)/A7taxstdlife))</f>
        <v>0.70592433882576511</v>
      </c>
      <c r="AE563" s="164">
        <f>IF(A7taxstdlife="n/a","n/a",IF(AE$3&gt;(A7taxstdlife+$E563),((Input!$J$149+Input!$J$115)*$J$7)-SUM($J563:AD563),((Input!$J$149+Input!$J$115)*$J$7)/A7taxstdlife))</f>
        <v>0.70592433882576511</v>
      </c>
      <c r="AF563" s="164">
        <f>IF(A7taxstdlife="n/a","n/a",IF(AF$3&gt;(A7taxstdlife+$E563),((Input!$J$149+Input!$J$115)*$J$7)-SUM($J563:AE563),((Input!$J$149+Input!$J$115)*$J$7)/A7taxstdlife))</f>
        <v>0.70592433882576511</v>
      </c>
      <c r="AG563" s="164">
        <f>IF(A7taxstdlife="n/a","n/a",IF(AG$3&gt;(A7taxstdlife+$E563),((Input!$J$149+Input!$J$115)*$J$7)-SUM($J563:AF563),((Input!$J$149+Input!$J$115)*$J$7)/A7taxstdlife))</f>
        <v>0.70592433882576511</v>
      </c>
      <c r="AH563" s="164">
        <f>IF(A7taxstdlife="n/a","n/a",IF(AH$3&gt;(A7taxstdlife+$E563),((Input!$J$149+Input!$J$115)*$J$7)-SUM($J563:AG563),((Input!$J$149+Input!$J$115)*$J$7)/A7taxstdlife))</f>
        <v>0.70592433882576511</v>
      </c>
      <c r="AI563" s="164">
        <f>IF(A7taxstdlife="n/a","n/a",IF(AI$3&gt;(A7taxstdlife+$E563),((Input!$J$149+Input!$J$115)*$J$7)-SUM($J563:AH563),((Input!$J$149+Input!$J$115)*$J$7)/A7taxstdlife))</f>
        <v>0.70592433882576511</v>
      </c>
      <c r="AJ563" s="164">
        <f>IF(A7taxstdlife="n/a","n/a",IF(AJ$3&gt;(A7taxstdlife+$E563),((Input!$J$149+Input!$J$115)*$J$7)-SUM($J563:AI563),((Input!$J$149+Input!$J$115)*$J$7)/A7taxstdlife))</f>
        <v>0.70592433882576511</v>
      </c>
      <c r="AK563" s="164">
        <f>IF(A7taxstdlife="n/a","n/a",IF(AK$3&gt;(A7taxstdlife+$E563),((Input!$J$149+Input!$J$115)*$J$7)-SUM($J563:AJ563),((Input!$J$149+Input!$J$115)*$J$7)/A7taxstdlife))</f>
        <v>0.70592433882576511</v>
      </c>
      <c r="AL563" s="164">
        <f>IF(A7taxstdlife="n/a","n/a",IF(AL$3&gt;(A7taxstdlife+$E563),((Input!$J$149+Input!$J$115)*$J$7)-SUM($J563:AK563),((Input!$J$149+Input!$J$115)*$J$7)/A7taxstdlife))</f>
        <v>0.70592433882576511</v>
      </c>
      <c r="AM563" s="164">
        <f>IF(A7taxstdlife="n/a","n/a",IF(AM$3&gt;(A7taxstdlife+$E563),((Input!$J$149+Input!$J$115)*$J$7)-SUM($J563:AL563),((Input!$J$149+Input!$J$115)*$J$7)/A7taxstdlife))</f>
        <v>0.70592433882576511</v>
      </c>
      <c r="AN563" s="164">
        <f>IF(A7taxstdlife="n/a","n/a",IF(AN$3&gt;(A7taxstdlife+$E563),((Input!$J$149+Input!$J$115)*$J$7)-SUM($J563:AM563),((Input!$J$149+Input!$J$115)*$J$7)/A7taxstdlife))</f>
        <v>0.70592433882576511</v>
      </c>
      <c r="AO563" s="164">
        <f>IF(A7taxstdlife="n/a","n/a",IF(AO$3&gt;(A7taxstdlife+$E563),((Input!$J$149+Input!$J$115)*$J$7)-SUM($J563:AN563),((Input!$J$149+Input!$J$115)*$J$7)/A7taxstdlife))</f>
        <v>0.70592433882576511</v>
      </c>
      <c r="AP563" s="164">
        <f>IF(A7taxstdlife="n/a","n/a",IF(AP$3&gt;(A7taxstdlife+$E563),((Input!$J$149+Input!$J$115)*$J$7)-SUM($J563:AO563),((Input!$J$149+Input!$J$115)*$J$7)/A7taxstdlife))</f>
        <v>0.70592433882576511</v>
      </c>
      <c r="AQ563" s="164">
        <f>IF(A7taxstdlife="n/a","n/a",IF(AQ$3&gt;(A7taxstdlife+$E563),((Input!$J$149+Input!$J$115)*$J$7)-SUM($J563:AP563),((Input!$J$149+Input!$J$115)*$J$7)/A7taxstdlife))</f>
        <v>0.70592433882576511</v>
      </c>
      <c r="AR563" s="164">
        <f>IF(A7taxstdlife="n/a","n/a",IF(AR$3&gt;(A7taxstdlife+$E563),((Input!$J$149+Input!$J$115)*$J$7)-SUM($J563:AQ563),((Input!$J$149+Input!$J$115)*$J$7)/A7taxstdlife))</f>
        <v>0.70592433882576511</v>
      </c>
      <c r="AS563" s="164">
        <f>IF(A7taxstdlife="n/a","n/a",IF(AS$3&gt;(A7taxstdlife+$E563),((Input!$J$149+Input!$J$115)*$J$7)-SUM($J563:AR563),((Input!$J$149+Input!$J$115)*$J$7)/A7taxstdlife))</f>
        <v>0.70592433882576511</v>
      </c>
      <c r="AT563" s="164">
        <f>IF(A7taxstdlife="n/a","n/a",IF(AT$3&gt;(A7taxstdlife+$E563),((Input!$J$149+Input!$J$115)*$J$7)-SUM($J563:AS563),((Input!$J$149+Input!$J$115)*$J$7)/A7taxstdlife))</f>
        <v>0.70592433882576511</v>
      </c>
      <c r="AU563" s="164">
        <f>IF(A7taxstdlife="n/a","n/a",IF(AU$3&gt;(A7taxstdlife+$E563),((Input!$J$149+Input!$J$115)*$J$7)-SUM($J563:AT563),((Input!$J$149+Input!$J$115)*$J$7)/A7taxstdlife))</f>
        <v>0.70592433882576511</v>
      </c>
      <c r="AV563" s="164">
        <f>IF(A7taxstdlife="n/a","n/a",IF(AV$3&gt;(A7taxstdlife+$E563),((Input!$J$149+Input!$J$115)*$J$7)-SUM($J563:AU563),((Input!$J$149+Input!$J$115)*$J$7)/A7taxstdlife))</f>
        <v>0.70592433882576511</v>
      </c>
      <c r="AW563" s="164">
        <f>IF(A7taxstdlife="n/a","n/a",IF(AW$3&gt;(A7taxstdlife+$E563),((Input!$J$149+Input!$J$115)*$J$7)-SUM($J563:AV563),((Input!$J$149+Input!$J$115)*$J$7)/A7taxstdlife))</f>
        <v>0.70592433882576511</v>
      </c>
      <c r="AX563" s="164">
        <f>IF(A7taxstdlife="n/a","n/a",IF(AX$3&gt;(A7taxstdlife+$E563),((Input!$J$149+Input!$J$115)*$J$7)-SUM($J563:AW563),((Input!$J$149+Input!$J$115)*$J$7)/A7taxstdlife))</f>
        <v>0.70592433882576511</v>
      </c>
      <c r="AY563" s="164">
        <f>IF(A7taxstdlife="n/a","n/a",IF(AY$3&gt;(A7taxstdlife+$E563),((Input!$J$149+Input!$J$115)*$J$7)-SUM($J563:AX563),((Input!$J$149+Input!$J$115)*$J$7)/A7taxstdlife))</f>
        <v>2.8421709430404007E-14</v>
      </c>
      <c r="AZ563" s="164">
        <f>IF(A7taxstdlife="n/a","n/a",IF(AZ$3&gt;(A7taxstdlife+$E563),((Input!$J$149+Input!$J$115)*$J$7)-SUM($J563:AY563),((Input!$J$149+Input!$J$115)*$J$7)/A7taxstdlife))</f>
        <v>0</v>
      </c>
      <c r="BA563" s="164">
        <f>IF(A7taxstdlife="n/a","n/a",IF(BA$3&gt;(A7taxstdlife+$E563),((Input!$J$149+Input!$J$115)*$J$7)-SUM($J563:AZ563),((Input!$J$149+Input!$J$115)*$J$7)/A7taxstdlife))</f>
        <v>0</v>
      </c>
      <c r="BB563" s="164">
        <f>IF(A7taxstdlife="n/a","n/a",IF(BB$3&gt;(A7taxstdlife+$E563),((Input!$J$149+Input!$J$115)*$J$7)-SUM($J563:BA563),((Input!$J$149+Input!$J$115)*$J$7)/A7taxstdlife))</f>
        <v>0</v>
      </c>
      <c r="BC563" s="164">
        <f>IF(A7taxstdlife="n/a","n/a",IF(BC$3&gt;(A7taxstdlife+$E563),((Input!$J$149+Input!$J$115)*$J$7)-SUM($J563:BB563),((Input!$J$149+Input!$J$115)*$J$7)/A7taxstdlife))</f>
        <v>0</v>
      </c>
      <c r="BD563" s="164">
        <f>IF(A7taxstdlife="n/a","n/a",IF(BD$3&gt;(A7taxstdlife+$E563),((Input!$J$149+Input!$J$115)*$J$7)-SUM($J563:BC563),((Input!$J$149+Input!$J$115)*$J$7)/A7taxstdlife))</f>
        <v>0</v>
      </c>
      <c r="BE563" s="164">
        <f>IF(A7taxstdlife="n/a","n/a",IF(BE$3&gt;(A7taxstdlife+$E563),((Input!$J$149+Input!$J$115)*$J$7)-SUM($J563:BD563),((Input!$J$149+Input!$J$115)*$J$7)/A7taxstdlife))</f>
        <v>0</v>
      </c>
      <c r="BF563" s="164">
        <f>IF(A7taxstdlife="n/a","n/a",IF(BF$3&gt;(A7taxstdlife+$E563),((Input!$J$149+Input!$J$115)*$J$7)-SUM($J563:BE563),((Input!$J$149+Input!$J$115)*$J$7)/A7taxstdlife))</f>
        <v>0</v>
      </c>
      <c r="BG563" s="164">
        <f>IF(A7taxstdlife="n/a","n/a",IF(BG$3&gt;(A7taxstdlife+$E563),((Input!$J$149+Input!$J$115)*$J$7)-SUM($J563:BF563),((Input!$J$149+Input!$J$115)*$J$7)/A7taxstdlife))</f>
        <v>0</v>
      </c>
      <c r="BH563" s="164">
        <f>IF(A7taxstdlife="n/a","n/a",IF(BH$3&gt;(A7taxstdlife+$E563),((Input!$J$149+Input!$J$115)*$J$7)-SUM($J563:BG563),((Input!$J$149+Input!$J$115)*$J$7)/A7taxstdlife))</f>
        <v>0</v>
      </c>
      <c r="BI563" s="164">
        <f>IF(A7taxstdlife="n/a","n/a",IF(BI$3&gt;(A7taxstdlife+$E563),((Input!$J$149+Input!$J$115)*$J$7)-SUM($J563:BH563),((Input!$J$149+Input!$J$115)*$J$7)/A7taxstdlife))</f>
        <v>0</v>
      </c>
      <c r="BJ563" s="18"/>
      <c r="BK563" s="18"/>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row>
    <row r="564" spans="1:256" s="5" customFormat="1" hidden="1" outlineLevel="2">
      <c r="A564" s="18"/>
      <c r="B564" s="18"/>
      <c r="C564" s="36"/>
      <c r="D564" s="479"/>
      <c r="E564" s="283">
        <v>5</v>
      </c>
      <c r="F564" s="38"/>
      <c r="G564" s="306"/>
      <c r="H564" s="308"/>
      <c r="I564" s="308"/>
      <c r="J564" s="308"/>
      <c r="K564" s="307"/>
      <c r="L564" s="164">
        <f>IF(A7taxstdlife="n/a","n/a",IF(L$3&gt;(A7taxstdlife+$E564),((Input!$K$149+Input!$K$115)*$K$7)-SUM($K564:K564),((Input!$K$149+Input!$K$115)*$K$7)/A7taxstdlife))</f>
        <v>0.24640776784237653</v>
      </c>
      <c r="M564" s="164">
        <f>IF(A7taxstdlife="n/a","n/a",IF(M$3&gt;(A7taxstdlife+$E564),((Input!$K$149+Input!$K$115)*$K$7)-SUM($K564:L564),((Input!$K$149+Input!$K$115)*$K$7)/A7taxstdlife))</f>
        <v>0.24640776784237653</v>
      </c>
      <c r="N564" s="164">
        <f>IF(A7taxstdlife="n/a","n/a",IF(N$3&gt;(A7taxstdlife+$E564),((Input!$K$149+Input!$K$115)*$K$7)-SUM($K564:M564),((Input!$K$149+Input!$K$115)*$K$7)/A7taxstdlife))</f>
        <v>0.24640776784237653</v>
      </c>
      <c r="O564" s="164">
        <f>IF(A7taxstdlife="n/a","n/a",IF(O$3&gt;(A7taxstdlife+$E564),((Input!$K$149+Input!$K$115)*$K$7)-SUM($K564:N564),((Input!$K$149+Input!$K$115)*$K$7)/A7taxstdlife))</f>
        <v>0.24640776784237653</v>
      </c>
      <c r="P564" s="164">
        <f>IF(A7taxstdlife="n/a","n/a",IF(P$3&gt;(A7taxstdlife+$E564),((Input!$K$149+Input!$K$115)*$K$7)-SUM($K564:O564),((Input!$K$149+Input!$K$115)*$K$7)/A7taxstdlife))</f>
        <v>0.24640776784237653</v>
      </c>
      <c r="Q564" s="164">
        <f>IF(A7taxstdlife="n/a","n/a",IF(Q$3&gt;(A7taxstdlife+$E564),((Input!$K$149+Input!$K$115)*$K$7)-SUM($K564:P564),((Input!$K$149+Input!$K$115)*$K$7)/A7taxstdlife))</f>
        <v>0.24640776784237653</v>
      </c>
      <c r="R564" s="164">
        <f>IF(A7taxstdlife="n/a","n/a",IF(R$3&gt;(A7taxstdlife+$E564),((Input!$K$149+Input!$K$115)*$K$7)-SUM($K564:Q564),((Input!$K$149+Input!$K$115)*$K$7)/A7taxstdlife))</f>
        <v>0.24640776784237653</v>
      </c>
      <c r="S564" s="164">
        <f>IF(A7taxstdlife="n/a","n/a",IF(S$3&gt;(A7taxstdlife+$E564),((Input!$K$149+Input!$K$115)*$K$7)-SUM($K564:R564),((Input!$K$149+Input!$K$115)*$K$7)/A7taxstdlife))</f>
        <v>0.24640776784237653</v>
      </c>
      <c r="T564" s="164">
        <f>IF(A7taxstdlife="n/a","n/a",IF(T$3&gt;(A7taxstdlife+$E564),((Input!$K$149+Input!$K$115)*$K$7)-SUM($K564:S564),((Input!$K$149+Input!$K$115)*$K$7)/A7taxstdlife))</f>
        <v>0.24640776784237653</v>
      </c>
      <c r="U564" s="164">
        <f>IF(A7taxstdlife="n/a","n/a",IF(U$3&gt;(A7taxstdlife+$E564),((Input!$K$149+Input!$K$115)*$K$7)-SUM($K564:T564),((Input!$K$149+Input!$K$115)*$K$7)/A7taxstdlife))</f>
        <v>0.24640776784237653</v>
      </c>
      <c r="V564" s="164">
        <f>IF(A7taxstdlife="n/a","n/a",IF(V$3&gt;(A7taxstdlife+$E564),((Input!$K$149+Input!$K$115)*$K$7)-SUM($K564:U564),((Input!$K$149+Input!$K$115)*$K$7)/A7taxstdlife))</f>
        <v>0.24640776784237653</v>
      </c>
      <c r="W564" s="164">
        <f>IF(A7taxstdlife="n/a","n/a",IF(W$3&gt;(A7taxstdlife+$E564),((Input!$K$149+Input!$K$115)*$K$7)-SUM($K564:V564),((Input!$K$149+Input!$K$115)*$K$7)/A7taxstdlife))</f>
        <v>0.24640776784237653</v>
      </c>
      <c r="X564" s="164">
        <f>IF(A7taxstdlife="n/a","n/a",IF(X$3&gt;(A7taxstdlife+$E564),((Input!$K$149+Input!$K$115)*$K$7)-SUM($K564:W564),((Input!$K$149+Input!$K$115)*$K$7)/A7taxstdlife))</f>
        <v>0.24640776784237653</v>
      </c>
      <c r="Y564" s="164">
        <f>IF(A7taxstdlife="n/a","n/a",IF(Y$3&gt;(A7taxstdlife+$E564),((Input!$K$149+Input!$K$115)*$K$7)-SUM($K564:X564),((Input!$K$149+Input!$K$115)*$K$7)/A7taxstdlife))</f>
        <v>0.24640776784237653</v>
      </c>
      <c r="Z564" s="164">
        <f>IF(A7taxstdlife="n/a","n/a",IF(Z$3&gt;(A7taxstdlife+$E564),((Input!$K$149+Input!$K$115)*$K$7)-SUM($K564:Y564),((Input!$K$149+Input!$K$115)*$K$7)/A7taxstdlife))</f>
        <v>0.24640776784237653</v>
      </c>
      <c r="AA564" s="164">
        <f>IF(A7taxstdlife="n/a","n/a",IF(AA$3&gt;(A7taxstdlife+$E564),((Input!$K$149+Input!$K$115)*$K$7)-SUM($K564:Z564),((Input!$K$149+Input!$K$115)*$K$7)/A7taxstdlife))</f>
        <v>0.24640776784237653</v>
      </c>
      <c r="AB564" s="164">
        <f>IF(A7taxstdlife="n/a","n/a",IF(AB$3&gt;(A7taxstdlife+$E564),((Input!$K$149+Input!$K$115)*$K$7)-SUM($K564:AA564),((Input!$K$149+Input!$K$115)*$K$7)/A7taxstdlife))</f>
        <v>0.24640776784237653</v>
      </c>
      <c r="AC564" s="164">
        <f>IF(A7taxstdlife="n/a","n/a",IF(AC$3&gt;(A7taxstdlife+$E564),((Input!$K$149+Input!$K$115)*$K$7)-SUM($K564:AB564),((Input!$K$149+Input!$K$115)*$K$7)/A7taxstdlife))</f>
        <v>0.24640776784237653</v>
      </c>
      <c r="AD564" s="164">
        <f>IF(A7taxstdlife="n/a","n/a",IF(AD$3&gt;(A7taxstdlife+$E564),((Input!$K$149+Input!$K$115)*$K$7)-SUM($K564:AC564),((Input!$K$149+Input!$K$115)*$K$7)/A7taxstdlife))</f>
        <v>0.24640776784237653</v>
      </c>
      <c r="AE564" s="164">
        <f>IF(A7taxstdlife="n/a","n/a",IF(AE$3&gt;(A7taxstdlife+$E564),((Input!$K$149+Input!$K$115)*$K$7)-SUM($K564:AD564),((Input!$K$149+Input!$K$115)*$K$7)/A7taxstdlife))</f>
        <v>0.24640776784237653</v>
      </c>
      <c r="AF564" s="164">
        <f>IF(A7taxstdlife="n/a","n/a",IF(AF$3&gt;(A7taxstdlife+$E564),((Input!$K$149+Input!$K$115)*$K$7)-SUM($K564:AE564),((Input!$K$149+Input!$K$115)*$K$7)/A7taxstdlife))</f>
        <v>0.24640776784237653</v>
      </c>
      <c r="AG564" s="164">
        <f>IF(A7taxstdlife="n/a","n/a",IF(AG$3&gt;(A7taxstdlife+$E564),((Input!$K$149+Input!$K$115)*$K$7)-SUM($K564:AF564),((Input!$K$149+Input!$K$115)*$K$7)/A7taxstdlife))</f>
        <v>0.24640776784237653</v>
      </c>
      <c r="AH564" s="164">
        <f>IF(A7taxstdlife="n/a","n/a",IF(AH$3&gt;(A7taxstdlife+$E564),((Input!$K$149+Input!$K$115)*$K$7)-SUM($K564:AG564),((Input!$K$149+Input!$K$115)*$K$7)/A7taxstdlife))</f>
        <v>0.24640776784237653</v>
      </c>
      <c r="AI564" s="164">
        <f>IF(A7taxstdlife="n/a","n/a",IF(AI$3&gt;(A7taxstdlife+$E564),((Input!$K$149+Input!$K$115)*$K$7)-SUM($K564:AH564),((Input!$K$149+Input!$K$115)*$K$7)/A7taxstdlife))</f>
        <v>0.24640776784237653</v>
      </c>
      <c r="AJ564" s="164">
        <f>IF(A7taxstdlife="n/a","n/a",IF(AJ$3&gt;(A7taxstdlife+$E564),((Input!$K$149+Input!$K$115)*$K$7)-SUM($K564:AI564),((Input!$K$149+Input!$K$115)*$K$7)/A7taxstdlife))</f>
        <v>0.24640776784237653</v>
      </c>
      <c r="AK564" s="164">
        <f>IF(A7taxstdlife="n/a","n/a",IF(AK$3&gt;(A7taxstdlife+$E564),((Input!$K$149+Input!$K$115)*$K$7)-SUM($K564:AJ564),((Input!$K$149+Input!$K$115)*$K$7)/A7taxstdlife))</f>
        <v>0.24640776784237653</v>
      </c>
      <c r="AL564" s="164">
        <f>IF(A7taxstdlife="n/a","n/a",IF(AL$3&gt;(A7taxstdlife+$E564),((Input!$K$149+Input!$K$115)*$K$7)-SUM($K564:AK564),((Input!$K$149+Input!$K$115)*$K$7)/A7taxstdlife))</f>
        <v>0.24640776784237653</v>
      </c>
      <c r="AM564" s="164">
        <f>IF(A7taxstdlife="n/a","n/a",IF(AM$3&gt;(A7taxstdlife+$E564),((Input!$K$149+Input!$K$115)*$K$7)-SUM($K564:AL564),((Input!$K$149+Input!$K$115)*$K$7)/A7taxstdlife))</f>
        <v>0.24640776784237653</v>
      </c>
      <c r="AN564" s="164">
        <f>IF(A7taxstdlife="n/a","n/a",IF(AN$3&gt;(A7taxstdlife+$E564),((Input!$K$149+Input!$K$115)*$K$7)-SUM($K564:AM564),((Input!$K$149+Input!$K$115)*$K$7)/A7taxstdlife))</f>
        <v>0.24640776784237653</v>
      </c>
      <c r="AO564" s="164">
        <f>IF(A7taxstdlife="n/a","n/a",IF(AO$3&gt;(A7taxstdlife+$E564),((Input!$K$149+Input!$K$115)*$K$7)-SUM($K564:AN564),((Input!$K$149+Input!$K$115)*$K$7)/A7taxstdlife))</f>
        <v>0.24640776784237653</v>
      </c>
      <c r="AP564" s="164">
        <f>IF(A7taxstdlife="n/a","n/a",IF(AP$3&gt;(A7taxstdlife+$E564),((Input!$K$149+Input!$K$115)*$K$7)-SUM($K564:AO564),((Input!$K$149+Input!$K$115)*$K$7)/A7taxstdlife))</f>
        <v>0.24640776784237653</v>
      </c>
      <c r="AQ564" s="164">
        <f>IF(A7taxstdlife="n/a","n/a",IF(AQ$3&gt;(A7taxstdlife+$E564),((Input!$K$149+Input!$K$115)*$K$7)-SUM($K564:AP564),((Input!$K$149+Input!$K$115)*$K$7)/A7taxstdlife))</f>
        <v>0.24640776784237653</v>
      </c>
      <c r="AR564" s="164">
        <f>IF(A7taxstdlife="n/a","n/a",IF(AR$3&gt;(A7taxstdlife+$E564),((Input!$K$149+Input!$K$115)*$K$7)-SUM($K564:AQ564),((Input!$K$149+Input!$K$115)*$K$7)/A7taxstdlife))</f>
        <v>0.24640776784237653</v>
      </c>
      <c r="AS564" s="164">
        <f>IF(A7taxstdlife="n/a","n/a",IF(AS$3&gt;(A7taxstdlife+$E564),((Input!$K$149+Input!$K$115)*$K$7)-SUM($K564:AR564),((Input!$K$149+Input!$K$115)*$K$7)/A7taxstdlife))</f>
        <v>0.24640776784237653</v>
      </c>
      <c r="AT564" s="164">
        <f>IF(A7taxstdlife="n/a","n/a",IF(AT$3&gt;(A7taxstdlife+$E564),((Input!$K$149+Input!$K$115)*$K$7)-SUM($K564:AS564),((Input!$K$149+Input!$K$115)*$K$7)/A7taxstdlife))</f>
        <v>0.24640776784237653</v>
      </c>
      <c r="AU564" s="164">
        <f>IF(A7taxstdlife="n/a","n/a",IF(AU$3&gt;(A7taxstdlife+$E564),((Input!$K$149+Input!$K$115)*$K$7)-SUM($K564:AT564),((Input!$K$149+Input!$K$115)*$K$7)/A7taxstdlife))</f>
        <v>0.24640776784237653</v>
      </c>
      <c r="AV564" s="164">
        <f>IF(A7taxstdlife="n/a","n/a",IF(AV$3&gt;(A7taxstdlife+$E564),((Input!$K$149+Input!$K$115)*$K$7)-SUM($K564:AU564),((Input!$K$149+Input!$K$115)*$K$7)/A7taxstdlife))</f>
        <v>0.24640776784237653</v>
      </c>
      <c r="AW564" s="164">
        <f>IF(A7taxstdlife="n/a","n/a",IF(AW$3&gt;(A7taxstdlife+$E564),((Input!$K$149+Input!$K$115)*$K$7)-SUM($K564:AV564),((Input!$K$149+Input!$K$115)*$K$7)/A7taxstdlife))</f>
        <v>0.24640776784237653</v>
      </c>
      <c r="AX564" s="164">
        <f>IF(A7taxstdlife="n/a","n/a",IF(AX$3&gt;(A7taxstdlife+$E564),((Input!$K$149+Input!$K$115)*$K$7)-SUM($K564:AW564),((Input!$K$149+Input!$K$115)*$K$7)/A7taxstdlife))</f>
        <v>0.24640776784237653</v>
      </c>
      <c r="AY564" s="164">
        <f>IF(A7taxstdlife="n/a","n/a",IF(AY$3&gt;(A7taxstdlife+$E564),((Input!$K$149+Input!$K$115)*$K$7)-SUM($K564:AX564),((Input!$K$149+Input!$K$115)*$K$7)/A7taxstdlife))</f>
        <v>0.24640776784237653</v>
      </c>
      <c r="AZ564" s="164">
        <f>IF(A7taxstdlife="n/a","n/a",IF(AZ$3&gt;(A7taxstdlife+$E564),((Input!$K$149+Input!$K$115)*$K$7)-SUM($K564:AY564),((Input!$K$149+Input!$K$115)*$K$7)/A7taxstdlife))</f>
        <v>0</v>
      </c>
      <c r="BA564" s="164">
        <f>IF(A7taxstdlife="n/a","n/a",IF(BA$3&gt;(A7taxstdlife+$E564),((Input!$K$149+Input!$K$115)*$K$7)-SUM($K564:AZ564),((Input!$K$149+Input!$K$115)*$K$7)/A7taxstdlife))</f>
        <v>0</v>
      </c>
      <c r="BB564" s="164">
        <f>IF(A7taxstdlife="n/a","n/a",IF(BB$3&gt;(A7taxstdlife+$E564),((Input!$K$149+Input!$K$115)*$K$7)-SUM($K564:BA564),((Input!$K$149+Input!$K$115)*$K$7)/A7taxstdlife))</f>
        <v>0</v>
      </c>
      <c r="BC564" s="164">
        <f>IF(A7taxstdlife="n/a","n/a",IF(BC$3&gt;(A7taxstdlife+$E564),((Input!$K$149+Input!$K$115)*$K$7)-SUM($K564:BB564),((Input!$K$149+Input!$K$115)*$K$7)/A7taxstdlife))</f>
        <v>0</v>
      </c>
      <c r="BD564" s="164">
        <f>IF(A7taxstdlife="n/a","n/a",IF(BD$3&gt;(A7taxstdlife+$E564),((Input!$K$149+Input!$K$115)*$K$7)-SUM($K564:BC564),((Input!$K$149+Input!$K$115)*$K$7)/A7taxstdlife))</f>
        <v>0</v>
      </c>
      <c r="BE564" s="164">
        <f>IF(A7taxstdlife="n/a","n/a",IF(BE$3&gt;(A7taxstdlife+$E564),((Input!$K$149+Input!$K$115)*$K$7)-SUM($K564:BD564),((Input!$K$149+Input!$K$115)*$K$7)/A7taxstdlife))</f>
        <v>0</v>
      </c>
      <c r="BF564" s="164">
        <f>IF(A7taxstdlife="n/a","n/a",IF(BF$3&gt;(A7taxstdlife+$E564),((Input!$K$149+Input!$K$115)*$K$7)-SUM($K564:BE564),((Input!$K$149+Input!$K$115)*$K$7)/A7taxstdlife))</f>
        <v>0</v>
      </c>
      <c r="BG564" s="164">
        <f>IF(A7taxstdlife="n/a","n/a",IF(BG$3&gt;(A7taxstdlife+$E564),((Input!$K$149+Input!$K$115)*$K$7)-SUM($K564:BF564),((Input!$K$149+Input!$K$115)*$K$7)/A7taxstdlife))</f>
        <v>0</v>
      </c>
      <c r="BH564" s="164">
        <f>IF(A7taxstdlife="n/a","n/a",IF(BH$3&gt;(A7taxstdlife+$E564),((Input!$K$149+Input!$K$115)*$K$7)-SUM($K564:BG564),((Input!$K$149+Input!$K$115)*$K$7)/A7taxstdlife))</f>
        <v>0</v>
      </c>
      <c r="BI564" s="164">
        <f>IF(A7taxstdlife="n/a","n/a",IF(BI$3&gt;(A7taxstdlife+$E564),((Input!$K$149+Input!$K$115)*$K$7)-SUM($K564:BH564),((Input!$K$149+Input!$K$115)*$K$7)/A7taxstdlife))</f>
        <v>0</v>
      </c>
      <c r="BJ564" s="18"/>
      <c r="BK564" s="18"/>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row>
    <row r="565" spans="1:256" s="5" customFormat="1" hidden="1" outlineLevel="2">
      <c r="A565" s="18"/>
      <c r="B565" s="18"/>
      <c r="C565" s="36"/>
      <c r="D565" s="479"/>
      <c r="E565" s="283">
        <v>6</v>
      </c>
      <c r="F565" s="38"/>
      <c r="G565" s="306"/>
      <c r="H565" s="308"/>
      <c r="I565" s="308"/>
      <c r="J565" s="308"/>
      <c r="K565" s="308"/>
      <c r="L565" s="307"/>
      <c r="M565" s="164">
        <f>IF(A7taxstdlife="n/a","n/a",IF(M$3&gt;(A7taxstdlife+$E565),((Input!$L$149+Input!$L$115)*$L$7)-SUM($L565:L565),((Input!$L$149+Input!$L$115)*$L$7)/A7taxstdlife))</f>
        <v>0</v>
      </c>
      <c r="N565" s="164">
        <f>IF(A7taxstdlife="n/a","n/a",IF(N$3&gt;(A7taxstdlife+$E565),((Input!$L$149+Input!$L$115)*$L$7)-SUM($L565:M565),((Input!$L$149+Input!$L$115)*$L$7)/A7taxstdlife))</f>
        <v>0</v>
      </c>
      <c r="O565" s="164">
        <f>IF(A7taxstdlife="n/a","n/a",IF(O$3&gt;(A7taxstdlife+$E565),((Input!$L$149+Input!$L$115)*$L$7)-SUM($L565:N565),((Input!$L$149+Input!$L$115)*$L$7)/A7taxstdlife))</f>
        <v>0</v>
      </c>
      <c r="P565" s="164">
        <f>IF(A7taxstdlife="n/a","n/a",IF(P$3&gt;(A7taxstdlife+$E565),((Input!$L$149+Input!$L$115)*$L$7)-SUM($L565:O565),((Input!$L$149+Input!$L$115)*$L$7)/A7taxstdlife))</f>
        <v>0</v>
      </c>
      <c r="Q565" s="164">
        <f>IF(A7taxstdlife="n/a","n/a",IF(Q$3&gt;(A7taxstdlife+$E565),((Input!$L$149+Input!$L$115)*$L$7)-SUM($L565:P565),((Input!$L$149+Input!$L$115)*$L$7)/A7taxstdlife))</f>
        <v>0</v>
      </c>
      <c r="R565" s="164">
        <f>IF(A7taxstdlife="n/a","n/a",IF(R$3&gt;(A7taxstdlife+$E565),((Input!$L$149+Input!$L$115)*$L$7)-SUM($L565:Q565),((Input!$L$149+Input!$L$115)*$L$7)/A7taxstdlife))</f>
        <v>0</v>
      </c>
      <c r="S565" s="164">
        <f>IF(A7taxstdlife="n/a","n/a",IF(S$3&gt;(A7taxstdlife+$E565),((Input!$L$149+Input!$L$115)*$L$7)-SUM($L565:R565),((Input!$L$149+Input!$L$115)*$L$7)/A7taxstdlife))</f>
        <v>0</v>
      </c>
      <c r="T565" s="164">
        <f>IF(A7taxstdlife="n/a","n/a",IF(T$3&gt;(A7taxstdlife+$E565),((Input!$L$149+Input!$L$115)*$L$7)-SUM($L565:S565),((Input!$L$149+Input!$L$115)*$L$7)/A7taxstdlife))</f>
        <v>0</v>
      </c>
      <c r="U565" s="164">
        <f>IF(A7taxstdlife="n/a","n/a",IF(U$3&gt;(A7taxstdlife+$E565),((Input!$L$149+Input!$L$115)*$L$7)-SUM($L565:T565),((Input!$L$149+Input!$L$115)*$L$7)/A7taxstdlife))</f>
        <v>0</v>
      </c>
      <c r="V565" s="164">
        <f>IF(A7taxstdlife="n/a","n/a",IF(V$3&gt;(A7taxstdlife+$E565),((Input!$L$149+Input!$L$115)*$L$7)-SUM($L565:U565),((Input!$L$149+Input!$L$115)*$L$7)/A7taxstdlife))</f>
        <v>0</v>
      </c>
      <c r="W565" s="164">
        <f>IF(A7taxstdlife="n/a","n/a",IF(W$3&gt;(A7taxstdlife+$E565),((Input!$L$149+Input!$L$115)*$L$7)-SUM($L565:V565),((Input!$L$149+Input!$L$115)*$L$7)/A7taxstdlife))</f>
        <v>0</v>
      </c>
      <c r="X565" s="164">
        <f>IF(A7taxstdlife="n/a","n/a",IF(X$3&gt;(A7taxstdlife+$E565),((Input!$L$149+Input!$L$115)*$L$7)-SUM($L565:W565),((Input!$L$149+Input!$L$115)*$L$7)/A7taxstdlife))</f>
        <v>0</v>
      </c>
      <c r="Y565" s="164">
        <f>IF(A7taxstdlife="n/a","n/a",IF(Y$3&gt;(A7taxstdlife+$E565),((Input!$L$149+Input!$L$115)*$L$7)-SUM($L565:X565),((Input!$L$149+Input!$L$115)*$L$7)/A7taxstdlife))</f>
        <v>0</v>
      </c>
      <c r="Z565" s="164">
        <f>IF(A7taxstdlife="n/a","n/a",IF(Z$3&gt;(A7taxstdlife+$E565),((Input!$L$149+Input!$L$115)*$L$7)-SUM($L565:Y565),((Input!$L$149+Input!$L$115)*$L$7)/A7taxstdlife))</f>
        <v>0</v>
      </c>
      <c r="AA565" s="164">
        <f>IF(A7taxstdlife="n/a","n/a",IF(AA$3&gt;(A7taxstdlife+$E565),((Input!$L$149+Input!$L$115)*$L$7)-SUM($L565:Z565),((Input!$L$149+Input!$L$115)*$L$7)/A7taxstdlife))</f>
        <v>0</v>
      </c>
      <c r="AB565" s="164">
        <f>IF(A7taxstdlife="n/a","n/a",IF(AB$3&gt;(A7taxstdlife+$E565),((Input!$L$149+Input!$L$115)*$L$7)-SUM($L565:AA565),((Input!$L$149+Input!$L$115)*$L$7)/A7taxstdlife))</f>
        <v>0</v>
      </c>
      <c r="AC565" s="164">
        <f>IF(A7taxstdlife="n/a","n/a",IF(AC$3&gt;(A7taxstdlife+$E565),((Input!$L$149+Input!$L$115)*$L$7)-SUM($L565:AB565),((Input!$L$149+Input!$L$115)*$L$7)/A7taxstdlife))</f>
        <v>0</v>
      </c>
      <c r="AD565" s="164">
        <f>IF(A7taxstdlife="n/a","n/a",IF(AD$3&gt;(A7taxstdlife+$E565),((Input!$L$149+Input!$L$115)*$L$7)-SUM($L565:AC565),((Input!$L$149+Input!$L$115)*$L$7)/A7taxstdlife))</f>
        <v>0</v>
      </c>
      <c r="AE565" s="164">
        <f>IF(A7taxstdlife="n/a","n/a",IF(AE$3&gt;(A7taxstdlife+$E565),((Input!$L$149+Input!$L$115)*$L$7)-SUM($L565:AD565),((Input!$L$149+Input!$L$115)*$L$7)/A7taxstdlife))</f>
        <v>0</v>
      </c>
      <c r="AF565" s="164">
        <f>IF(A7taxstdlife="n/a","n/a",IF(AF$3&gt;(A7taxstdlife+$E565),((Input!$L$149+Input!$L$115)*$L$7)-SUM($L565:AE565),((Input!$L$149+Input!$L$115)*$L$7)/A7taxstdlife))</f>
        <v>0</v>
      </c>
      <c r="AG565" s="164">
        <f>IF(A7taxstdlife="n/a","n/a",IF(AG$3&gt;(A7taxstdlife+$E565),((Input!$L$149+Input!$L$115)*$L$7)-SUM($L565:AF565),((Input!$L$149+Input!$L$115)*$L$7)/A7taxstdlife))</f>
        <v>0</v>
      </c>
      <c r="AH565" s="164">
        <f>IF(A7taxstdlife="n/a","n/a",IF(AH$3&gt;(A7taxstdlife+$E565),((Input!$L$149+Input!$L$115)*$L$7)-SUM($L565:AG565),((Input!$L$149+Input!$L$115)*$L$7)/A7taxstdlife))</f>
        <v>0</v>
      </c>
      <c r="AI565" s="164">
        <f>IF(A7taxstdlife="n/a","n/a",IF(AI$3&gt;(A7taxstdlife+$E565),((Input!$L$149+Input!$L$115)*$L$7)-SUM($L565:AH565),((Input!$L$149+Input!$L$115)*$L$7)/A7taxstdlife))</f>
        <v>0</v>
      </c>
      <c r="AJ565" s="164">
        <f>IF(A7taxstdlife="n/a","n/a",IF(AJ$3&gt;(A7taxstdlife+$E565),((Input!$L$149+Input!$L$115)*$L$7)-SUM($L565:AI565),((Input!$L$149+Input!$L$115)*$L$7)/A7taxstdlife))</f>
        <v>0</v>
      </c>
      <c r="AK565" s="164">
        <f>IF(A7taxstdlife="n/a","n/a",IF(AK$3&gt;(A7taxstdlife+$E565),((Input!$L$149+Input!$L$115)*$L$7)-SUM($L565:AJ565),((Input!$L$149+Input!$L$115)*$L$7)/A7taxstdlife))</f>
        <v>0</v>
      </c>
      <c r="AL565" s="164">
        <f>IF(A7taxstdlife="n/a","n/a",IF(AL$3&gt;(A7taxstdlife+$E565),((Input!$L$149+Input!$L$115)*$L$7)-SUM($L565:AK565),((Input!$L$149+Input!$L$115)*$L$7)/A7taxstdlife))</f>
        <v>0</v>
      </c>
      <c r="AM565" s="164">
        <f>IF(A7taxstdlife="n/a","n/a",IF(AM$3&gt;(A7taxstdlife+$E565),((Input!$L$149+Input!$L$115)*$L$7)-SUM($L565:AL565),((Input!$L$149+Input!$L$115)*$L$7)/A7taxstdlife))</f>
        <v>0</v>
      </c>
      <c r="AN565" s="164">
        <f>IF(A7taxstdlife="n/a","n/a",IF(AN$3&gt;(A7taxstdlife+$E565),((Input!$L$149+Input!$L$115)*$L$7)-SUM($L565:AM565),((Input!$L$149+Input!$L$115)*$L$7)/A7taxstdlife))</f>
        <v>0</v>
      </c>
      <c r="AO565" s="164">
        <f>IF(A7taxstdlife="n/a","n/a",IF(AO$3&gt;(A7taxstdlife+$E565),((Input!$L$149+Input!$L$115)*$L$7)-SUM($L565:AN565),((Input!$L$149+Input!$L$115)*$L$7)/A7taxstdlife))</f>
        <v>0</v>
      </c>
      <c r="AP565" s="164">
        <f>IF(A7taxstdlife="n/a","n/a",IF(AP$3&gt;(A7taxstdlife+$E565),((Input!$L$149+Input!$L$115)*$L$7)-SUM($L565:AO565),((Input!$L$149+Input!$L$115)*$L$7)/A7taxstdlife))</f>
        <v>0</v>
      </c>
      <c r="AQ565" s="164">
        <f>IF(A7taxstdlife="n/a","n/a",IF(AQ$3&gt;(A7taxstdlife+$E565),((Input!$L$149+Input!$L$115)*$L$7)-SUM($L565:AP565),((Input!$L$149+Input!$L$115)*$L$7)/A7taxstdlife))</f>
        <v>0</v>
      </c>
      <c r="AR565" s="164">
        <f>IF(A7taxstdlife="n/a","n/a",IF(AR$3&gt;(A7taxstdlife+$E565),((Input!$L$149+Input!$L$115)*$L$7)-SUM($L565:AQ565),((Input!$L$149+Input!$L$115)*$L$7)/A7taxstdlife))</f>
        <v>0</v>
      </c>
      <c r="AS565" s="164">
        <f>IF(A7taxstdlife="n/a","n/a",IF(AS$3&gt;(A7taxstdlife+$E565),((Input!$L$149+Input!$L$115)*$L$7)-SUM($L565:AR565),((Input!$L$149+Input!$L$115)*$L$7)/A7taxstdlife))</f>
        <v>0</v>
      </c>
      <c r="AT565" s="164">
        <f>IF(A7taxstdlife="n/a","n/a",IF(AT$3&gt;(A7taxstdlife+$E565),((Input!$L$149+Input!$L$115)*$L$7)-SUM($L565:AS565),((Input!$L$149+Input!$L$115)*$L$7)/A7taxstdlife))</f>
        <v>0</v>
      </c>
      <c r="AU565" s="164">
        <f>IF(A7taxstdlife="n/a","n/a",IF(AU$3&gt;(A7taxstdlife+$E565),((Input!$L$149+Input!$L$115)*$L$7)-SUM($L565:AT565),((Input!$L$149+Input!$L$115)*$L$7)/A7taxstdlife))</f>
        <v>0</v>
      </c>
      <c r="AV565" s="164">
        <f>IF(A7taxstdlife="n/a","n/a",IF(AV$3&gt;(A7taxstdlife+$E565),((Input!$L$149+Input!$L$115)*$L$7)-SUM($L565:AU565),((Input!$L$149+Input!$L$115)*$L$7)/A7taxstdlife))</f>
        <v>0</v>
      </c>
      <c r="AW565" s="164">
        <f>IF(A7taxstdlife="n/a","n/a",IF(AW$3&gt;(A7taxstdlife+$E565),((Input!$L$149+Input!$L$115)*$L$7)-SUM($L565:AV565),((Input!$L$149+Input!$L$115)*$L$7)/A7taxstdlife))</f>
        <v>0</v>
      </c>
      <c r="AX565" s="164">
        <f>IF(A7taxstdlife="n/a","n/a",IF(AX$3&gt;(A7taxstdlife+$E565),((Input!$L$149+Input!$L$115)*$L$7)-SUM($L565:AW565),((Input!$L$149+Input!$L$115)*$L$7)/A7taxstdlife))</f>
        <v>0</v>
      </c>
      <c r="AY565" s="164">
        <f>IF(A7taxstdlife="n/a","n/a",IF(AY$3&gt;(A7taxstdlife+$E565),((Input!$L$149+Input!$L$115)*$L$7)-SUM($L565:AX565),((Input!$L$149+Input!$L$115)*$L$7)/A7taxstdlife))</f>
        <v>0</v>
      </c>
      <c r="AZ565" s="164">
        <f>IF(A7taxstdlife="n/a","n/a",IF(AZ$3&gt;(A7taxstdlife+$E565),((Input!$L$149+Input!$L$115)*$L$7)-SUM($L565:AY565),((Input!$L$149+Input!$L$115)*$L$7)/A7taxstdlife))</f>
        <v>0</v>
      </c>
      <c r="BA565" s="164">
        <f>IF(A7taxstdlife="n/a","n/a",IF(BA$3&gt;(A7taxstdlife+$E565),((Input!$L$149+Input!$L$115)*$L$7)-SUM($L565:AZ565),((Input!$L$149+Input!$L$115)*$L$7)/A7taxstdlife))</f>
        <v>0</v>
      </c>
      <c r="BB565" s="164">
        <f>IF(A7taxstdlife="n/a","n/a",IF(BB$3&gt;(A7taxstdlife+$E565),((Input!$L$149+Input!$L$115)*$L$7)-SUM($L565:BA565),((Input!$L$149+Input!$L$115)*$L$7)/A7taxstdlife))</f>
        <v>0</v>
      </c>
      <c r="BC565" s="164">
        <f>IF(A7taxstdlife="n/a","n/a",IF(BC$3&gt;(A7taxstdlife+$E565),((Input!$L$149+Input!$L$115)*$L$7)-SUM($L565:BB565),((Input!$L$149+Input!$L$115)*$L$7)/A7taxstdlife))</f>
        <v>0</v>
      </c>
      <c r="BD565" s="164">
        <f>IF(A7taxstdlife="n/a","n/a",IF(BD$3&gt;(A7taxstdlife+$E565),((Input!$L$149+Input!$L$115)*$L$7)-SUM($L565:BC565),((Input!$L$149+Input!$L$115)*$L$7)/A7taxstdlife))</f>
        <v>0</v>
      </c>
      <c r="BE565" s="164">
        <f>IF(A7taxstdlife="n/a","n/a",IF(BE$3&gt;(A7taxstdlife+$E565),((Input!$L$149+Input!$L$115)*$L$7)-SUM($L565:BD565),((Input!$L$149+Input!$L$115)*$L$7)/A7taxstdlife))</f>
        <v>0</v>
      </c>
      <c r="BF565" s="164">
        <f>IF(A7taxstdlife="n/a","n/a",IF(BF$3&gt;(A7taxstdlife+$E565),((Input!$L$149+Input!$L$115)*$L$7)-SUM($L565:BE565),((Input!$L$149+Input!$L$115)*$L$7)/A7taxstdlife))</f>
        <v>0</v>
      </c>
      <c r="BG565" s="164">
        <f>IF(A7taxstdlife="n/a","n/a",IF(BG$3&gt;(A7taxstdlife+$E565),((Input!$L$149+Input!$L$115)*$L$7)-SUM($L565:BF565),((Input!$L$149+Input!$L$115)*$L$7)/A7taxstdlife))</f>
        <v>0</v>
      </c>
      <c r="BH565" s="164">
        <f>IF(A7taxstdlife="n/a","n/a",IF(BH$3&gt;(A7taxstdlife+$E565),((Input!$L$149+Input!$L$115)*$L$7)-SUM($L565:BG565),((Input!$L$149+Input!$L$115)*$L$7)/A7taxstdlife))</f>
        <v>0</v>
      </c>
      <c r="BI565" s="164">
        <f>IF(A7taxstdlife="n/a","n/a",IF(BI$3&gt;(A7taxstdlife+$E565),((Input!$L$149+Input!$L$115)*$L$7)-SUM($L565:BH565),((Input!$L$149+Input!$L$115)*$L$7)/A7taxstdlife))</f>
        <v>0</v>
      </c>
      <c r="BJ565" s="18"/>
      <c r="BK565" s="18"/>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row>
    <row r="566" spans="1:256" s="5" customFormat="1" hidden="1" outlineLevel="2">
      <c r="A566" s="18"/>
      <c r="B566" s="18"/>
      <c r="C566" s="36"/>
      <c r="D566" s="479"/>
      <c r="E566" s="283">
        <v>7</v>
      </c>
      <c r="F566" s="38"/>
      <c r="G566" s="306"/>
      <c r="H566" s="308"/>
      <c r="I566" s="308"/>
      <c r="J566" s="308"/>
      <c r="K566" s="308"/>
      <c r="L566" s="308"/>
      <c r="M566" s="307"/>
      <c r="N566" s="164">
        <f>IF(A7taxstdlife="n/a","n/a",IF(N$3&gt;(A7taxstdlife+$E566),((Input!$M$149+Input!$M$115)*$M$7)-SUM($M566:M566),((Input!$M$149+Input!$M$115)*$M$7)/A7taxstdlife))</f>
        <v>0</v>
      </c>
      <c r="O566" s="164">
        <f>IF(A7taxstdlife="n/a","n/a",IF(O$3&gt;(A7taxstdlife+$E566),((Input!$M$149+Input!$M$115)*$M$7)-SUM($M566:N566),((Input!$M$149+Input!$M$115)*$M$7)/A7taxstdlife))</f>
        <v>0</v>
      </c>
      <c r="P566" s="164">
        <f>IF(A7taxstdlife="n/a","n/a",IF(P$3&gt;(A7taxstdlife+$E566),((Input!$M$149+Input!$M$115)*$M$7)-SUM($M566:O566),((Input!$M$149+Input!$M$115)*$M$7)/A7taxstdlife))</f>
        <v>0</v>
      </c>
      <c r="Q566" s="164">
        <f>IF(A7taxstdlife="n/a","n/a",IF(Q$3&gt;(A7taxstdlife+$E566),((Input!$M$149+Input!$M$115)*$M$7)-SUM($M566:P566),((Input!$M$149+Input!$M$115)*$M$7)/A7taxstdlife))</f>
        <v>0</v>
      </c>
      <c r="R566" s="164">
        <f>IF(A7taxstdlife="n/a","n/a",IF(R$3&gt;(A7taxstdlife+$E566),((Input!$M$149+Input!$M$115)*$M$7)-SUM($M566:Q566),((Input!$M$149+Input!$M$115)*$M$7)/A7taxstdlife))</f>
        <v>0</v>
      </c>
      <c r="S566" s="164">
        <f>IF(A7taxstdlife="n/a","n/a",IF(S$3&gt;(A7taxstdlife+$E566),((Input!$M$149+Input!$M$115)*$M$7)-SUM($M566:R566),((Input!$M$149+Input!$M$115)*$M$7)/A7taxstdlife))</f>
        <v>0</v>
      </c>
      <c r="T566" s="164">
        <f>IF(A7taxstdlife="n/a","n/a",IF(T$3&gt;(A7taxstdlife+$E566),((Input!$M$149+Input!$M$115)*$M$7)-SUM($M566:S566),((Input!$M$149+Input!$M$115)*$M$7)/A7taxstdlife))</f>
        <v>0</v>
      </c>
      <c r="U566" s="164">
        <f>IF(A7taxstdlife="n/a","n/a",IF(U$3&gt;(A7taxstdlife+$E566),((Input!$M$149+Input!$M$115)*$M$7)-SUM($M566:T566),((Input!$M$149+Input!$M$115)*$M$7)/A7taxstdlife))</f>
        <v>0</v>
      </c>
      <c r="V566" s="164">
        <f>IF(A7taxstdlife="n/a","n/a",IF(V$3&gt;(A7taxstdlife+$E566),((Input!$M$149+Input!$M$115)*$M$7)-SUM($M566:U566),((Input!$M$149+Input!$M$115)*$M$7)/A7taxstdlife))</f>
        <v>0</v>
      </c>
      <c r="W566" s="164">
        <f>IF(A7taxstdlife="n/a","n/a",IF(W$3&gt;(A7taxstdlife+$E566),((Input!$M$149+Input!$M$115)*$M$7)-SUM($M566:V566),((Input!$M$149+Input!$M$115)*$M$7)/A7taxstdlife))</f>
        <v>0</v>
      </c>
      <c r="X566" s="164">
        <f>IF(A7taxstdlife="n/a","n/a",IF(X$3&gt;(A7taxstdlife+$E566),((Input!$M$149+Input!$M$115)*$M$7)-SUM($M566:W566),((Input!$M$149+Input!$M$115)*$M$7)/A7taxstdlife))</f>
        <v>0</v>
      </c>
      <c r="Y566" s="164">
        <f>IF(A7taxstdlife="n/a","n/a",IF(Y$3&gt;(A7taxstdlife+$E566),((Input!$M$149+Input!$M$115)*$M$7)-SUM($M566:X566),((Input!$M$149+Input!$M$115)*$M$7)/A7taxstdlife))</f>
        <v>0</v>
      </c>
      <c r="Z566" s="164">
        <f>IF(A7taxstdlife="n/a","n/a",IF(Z$3&gt;(A7taxstdlife+$E566),((Input!$M$149+Input!$M$115)*$M$7)-SUM($M566:Y566),((Input!$M$149+Input!$M$115)*$M$7)/A7taxstdlife))</f>
        <v>0</v>
      </c>
      <c r="AA566" s="164">
        <f>IF(A7taxstdlife="n/a","n/a",IF(AA$3&gt;(A7taxstdlife+$E566),((Input!$M$149+Input!$M$115)*$M$7)-SUM($M566:Z566),((Input!$M$149+Input!$M$115)*$M$7)/A7taxstdlife))</f>
        <v>0</v>
      </c>
      <c r="AB566" s="164">
        <f>IF(A7taxstdlife="n/a","n/a",IF(AB$3&gt;(A7taxstdlife+$E566),((Input!$M$149+Input!$M$115)*$M$7)-SUM($M566:AA566),((Input!$M$149+Input!$M$115)*$M$7)/A7taxstdlife))</f>
        <v>0</v>
      </c>
      <c r="AC566" s="164">
        <f>IF(A7taxstdlife="n/a","n/a",IF(AC$3&gt;(A7taxstdlife+$E566),((Input!$M$149+Input!$M$115)*$M$7)-SUM($M566:AB566),((Input!$M$149+Input!$M$115)*$M$7)/A7taxstdlife))</f>
        <v>0</v>
      </c>
      <c r="AD566" s="164">
        <f>IF(A7taxstdlife="n/a","n/a",IF(AD$3&gt;(A7taxstdlife+$E566),((Input!$M$149+Input!$M$115)*$M$7)-SUM($M566:AC566),((Input!$M$149+Input!$M$115)*$M$7)/A7taxstdlife))</f>
        <v>0</v>
      </c>
      <c r="AE566" s="164">
        <f>IF(A7taxstdlife="n/a","n/a",IF(AE$3&gt;(A7taxstdlife+$E566),((Input!$M$149+Input!$M$115)*$M$7)-SUM($M566:AD566),((Input!$M$149+Input!$M$115)*$M$7)/A7taxstdlife))</f>
        <v>0</v>
      </c>
      <c r="AF566" s="164">
        <f>IF(A7taxstdlife="n/a","n/a",IF(AF$3&gt;(A7taxstdlife+$E566),((Input!$M$149+Input!$M$115)*$M$7)-SUM($M566:AE566),((Input!$M$149+Input!$M$115)*$M$7)/A7taxstdlife))</f>
        <v>0</v>
      </c>
      <c r="AG566" s="164">
        <f>IF(A7taxstdlife="n/a","n/a",IF(AG$3&gt;(A7taxstdlife+$E566),((Input!$M$149+Input!$M$115)*$M$7)-SUM($M566:AF566),((Input!$M$149+Input!$M$115)*$M$7)/A7taxstdlife))</f>
        <v>0</v>
      </c>
      <c r="AH566" s="164">
        <f>IF(A7taxstdlife="n/a","n/a",IF(AH$3&gt;(A7taxstdlife+$E566),((Input!$M$149+Input!$M$115)*$M$7)-SUM($M566:AG566),((Input!$M$149+Input!$M$115)*$M$7)/A7taxstdlife))</f>
        <v>0</v>
      </c>
      <c r="AI566" s="164">
        <f>IF(A7taxstdlife="n/a","n/a",IF(AI$3&gt;(A7taxstdlife+$E566),((Input!$M$149+Input!$M$115)*$M$7)-SUM($M566:AH566),((Input!$M$149+Input!$M$115)*$M$7)/A7taxstdlife))</f>
        <v>0</v>
      </c>
      <c r="AJ566" s="164">
        <f>IF(A7taxstdlife="n/a","n/a",IF(AJ$3&gt;(A7taxstdlife+$E566),((Input!$M$149+Input!$M$115)*$M$7)-SUM($M566:AI566),((Input!$M$149+Input!$M$115)*$M$7)/A7taxstdlife))</f>
        <v>0</v>
      </c>
      <c r="AK566" s="164">
        <f>IF(A7taxstdlife="n/a","n/a",IF(AK$3&gt;(A7taxstdlife+$E566),((Input!$M$149+Input!$M$115)*$M$7)-SUM($M566:AJ566),((Input!$M$149+Input!$M$115)*$M$7)/A7taxstdlife))</f>
        <v>0</v>
      </c>
      <c r="AL566" s="164">
        <f>IF(A7taxstdlife="n/a","n/a",IF(AL$3&gt;(A7taxstdlife+$E566),((Input!$M$149+Input!$M$115)*$M$7)-SUM($M566:AK566),((Input!$M$149+Input!$M$115)*$M$7)/A7taxstdlife))</f>
        <v>0</v>
      </c>
      <c r="AM566" s="164">
        <f>IF(A7taxstdlife="n/a","n/a",IF(AM$3&gt;(A7taxstdlife+$E566),((Input!$M$149+Input!$M$115)*$M$7)-SUM($M566:AL566),((Input!$M$149+Input!$M$115)*$M$7)/A7taxstdlife))</f>
        <v>0</v>
      </c>
      <c r="AN566" s="164">
        <f>IF(A7taxstdlife="n/a","n/a",IF(AN$3&gt;(A7taxstdlife+$E566),((Input!$M$149+Input!$M$115)*$M$7)-SUM($M566:AM566),((Input!$M$149+Input!$M$115)*$M$7)/A7taxstdlife))</f>
        <v>0</v>
      </c>
      <c r="AO566" s="164">
        <f>IF(A7taxstdlife="n/a","n/a",IF(AO$3&gt;(A7taxstdlife+$E566),((Input!$M$149+Input!$M$115)*$M$7)-SUM($M566:AN566),((Input!$M$149+Input!$M$115)*$M$7)/A7taxstdlife))</f>
        <v>0</v>
      </c>
      <c r="AP566" s="164">
        <f>IF(A7taxstdlife="n/a","n/a",IF(AP$3&gt;(A7taxstdlife+$E566),((Input!$M$149+Input!$M$115)*$M$7)-SUM($M566:AO566),((Input!$M$149+Input!$M$115)*$M$7)/A7taxstdlife))</f>
        <v>0</v>
      </c>
      <c r="AQ566" s="164">
        <f>IF(A7taxstdlife="n/a","n/a",IF(AQ$3&gt;(A7taxstdlife+$E566),((Input!$M$149+Input!$M$115)*$M$7)-SUM($M566:AP566),((Input!$M$149+Input!$M$115)*$M$7)/A7taxstdlife))</f>
        <v>0</v>
      </c>
      <c r="AR566" s="164">
        <f>IF(A7taxstdlife="n/a","n/a",IF(AR$3&gt;(A7taxstdlife+$E566),((Input!$M$149+Input!$M$115)*$M$7)-SUM($M566:AQ566),((Input!$M$149+Input!$M$115)*$M$7)/A7taxstdlife))</f>
        <v>0</v>
      </c>
      <c r="AS566" s="164">
        <f>IF(A7taxstdlife="n/a","n/a",IF(AS$3&gt;(A7taxstdlife+$E566),((Input!$M$149+Input!$M$115)*$M$7)-SUM($M566:AR566),((Input!$M$149+Input!$M$115)*$M$7)/A7taxstdlife))</f>
        <v>0</v>
      </c>
      <c r="AT566" s="164">
        <f>IF(A7taxstdlife="n/a","n/a",IF(AT$3&gt;(A7taxstdlife+$E566),((Input!$M$149+Input!$M$115)*$M$7)-SUM($M566:AS566),((Input!$M$149+Input!$M$115)*$M$7)/A7taxstdlife))</f>
        <v>0</v>
      </c>
      <c r="AU566" s="164">
        <f>IF(A7taxstdlife="n/a","n/a",IF(AU$3&gt;(A7taxstdlife+$E566),((Input!$M$149+Input!$M$115)*$M$7)-SUM($M566:AT566),((Input!$M$149+Input!$M$115)*$M$7)/A7taxstdlife))</f>
        <v>0</v>
      </c>
      <c r="AV566" s="164">
        <f>IF(A7taxstdlife="n/a","n/a",IF(AV$3&gt;(A7taxstdlife+$E566),((Input!$M$149+Input!$M$115)*$M$7)-SUM($M566:AU566),((Input!$M$149+Input!$M$115)*$M$7)/A7taxstdlife))</f>
        <v>0</v>
      </c>
      <c r="AW566" s="164">
        <f>IF(A7taxstdlife="n/a","n/a",IF(AW$3&gt;(A7taxstdlife+$E566),((Input!$M$149+Input!$M$115)*$M$7)-SUM($M566:AV566),((Input!$M$149+Input!$M$115)*$M$7)/A7taxstdlife))</f>
        <v>0</v>
      </c>
      <c r="AX566" s="164">
        <f>IF(A7taxstdlife="n/a","n/a",IF(AX$3&gt;(A7taxstdlife+$E566),((Input!$M$149+Input!$M$115)*$M$7)-SUM($M566:AW566),((Input!$M$149+Input!$M$115)*$M$7)/A7taxstdlife))</f>
        <v>0</v>
      </c>
      <c r="AY566" s="164">
        <f>IF(A7taxstdlife="n/a","n/a",IF(AY$3&gt;(A7taxstdlife+$E566),((Input!$M$149+Input!$M$115)*$M$7)-SUM($M566:AX566),((Input!$M$149+Input!$M$115)*$M$7)/A7taxstdlife))</f>
        <v>0</v>
      </c>
      <c r="AZ566" s="164">
        <f>IF(A7taxstdlife="n/a","n/a",IF(AZ$3&gt;(A7taxstdlife+$E566),((Input!$M$149+Input!$M$115)*$M$7)-SUM($M566:AY566),((Input!$M$149+Input!$M$115)*$M$7)/A7taxstdlife))</f>
        <v>0</v>
      </c>
      <c r="BA566" s="164">
        <f>IF(A7taxstdlife="n/a","n/a",IF(BA$3&gt;(A7taxstdlife+$E566),((Input!$M$149+Input!$M$115)*$M$7)-SUM($M566:AZ566),((Input!$M$149+Input!$M$115)*$M$7)/A7taxstdlife))</f>
        <v>0</v>
      </c>
      <c r="BB566" s="164">
        <f>IF(A7taxstdlife="n/a","n/a",IF(BB$3&gt;(A7taxstdlife+$E566),((Input!$M$149+Input!$M$115)*$M$7)-SUM($M566:BA566),((Input!$M$149+Input!$M$115)*$M$7)/A7taxstdlife))</f>
        <v>0</v>
      </c>
      <c r="BC566" s="164">
        <f>IF(A7taxstdlife="n/a","n/a",IF(BC$3&gt;(A7taxstdlife+$E566),((Input!$M$149+Input!$M$115)*$M$7)-SUM($M566:BB566),((Input!$M$149+Input!$M$115)*$M$7)/A7taxstdlife))</f>
        <v>0</v>
      </c>
      <c r="BD566" s="164">
        <f>IF(A7taxstdlife="n/a","n/a",IF(BD$3&gt;(A7taxstdlife+$E566),((Input!$M$149+Input!$M$115)*$M$7)-SUM($M566:BC566),((Input!$M$149+Input!$M$115)*$M$7)/A7taxstdlife))</f>
        <v>0</v>
      </c>
      <c r="BE566" s="164">
        <f>IF(A7taxstdlife="n/a","n/a",IF(BE$3&gt;(A7taxstdlife+$E566),((Input!$M$149+Input!$M$115)*$M$7)-SUM($M566:BD566),((Input!$M$149+Input!$M$115)*$M$7)/A7taxstdlife))</f>
        <v>0</v>
      </c>
      <c r="BF566" s="164">
        <f>IF(A7taxstdlife="n/a","n/a",IF(BF$3&gt;(A7taxstdlife+$E566),((Input!$M$149+Input!$M$115)*$M$7)-SUM($M566:BE566),((Input!$M$149+Input!$M$115)*$M$7)/A7taxstdlife))</f>
        <v>0</v>
      </c>
      <c r="BG566" s="164">
        <f>IF(A7taxstdlife="n/a","n/a",IF(BG$3&gt;(A7taxstdlife+$E566),((Input!$M$149+Input!$M$115)*$M$7)-SUM($M566:BF566),((Input!$M$149+Input!$M$115)*$M$7)/A7taxstdlife))</f>
        <v>0</v>
      </c>
      <c r="BH566" s="164">
        <f>IF(A7taxstdlife="n/a","n/a",IF(BH$3&gt;(A7taxstdlife+$E566),((Input!$M$149+Input!$M$115)*$M$7)-SUM($M566:BG566),((Input!$M$149+Input!$M$115)*$M$7)/A7taxstdlife))</f>
        <v>0</v>
      </c>
      <c r="BI566" s="164">
        <f>IF(A7taxstdlife="n/a","n/a",IF(BI$3&gt;(A7taxstdlife+$E566),((Input!$M$149+Input!$M$115)*$M$7)-SUM($M566:BH566),((Input!$M$149+Input!$M$115)*$M$7)/A7taxstdlife))</f>
        <v>0</v>
      </c>
      <c r="BJ566" s="18"/>
      <c r="BK566" s="18"/>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row>
    <row r="567" spans="1:256" s="5" customFormat="1" hidden="1" outlineLevel="2">
      <c r="A567" s="18"/>
      <c r="B567" s="18"/>
      <c r="C567" s="36"/>
      <c r="D567" s="479"/>
      <c r="E567" s="283">
        <v>8</v>
      </c>
      <c r="F567" s="38"/>
      <c r="G567" s="306"/>
      <c r="H567" s="308"/>
      <c r="I567" s="308"/>
      <c r="J567" s="308"/>
      <c r="K567" s="308"/>
      <c r="L567" s="308"/>
      <c r="M567" s="308"/>
      <c r="N567" s="307"/>
      <c r="O567" s="164">
        <f>IF(A7taxstdlife="n/a","n/a",IF(O$3&gt;(A7taxstdlife+$E567),((Input!$N$149+Input!$N$115)*$N$7)-SUM($N567:N567),((Input!$N$149+Input!$N$115)*$N$7)/A7taxstdlife))</f>
        <v>0</v>
      </c>
      <c r="P567" s="164">
        <f>IF(A7taxstdlife="n/a","n/a",IF(P$3&gt;(A7taxstdlife+$E567),((Input!$N$149+Input!$N$115)*$N$7)-SUM($N567:O567),((Input!$N$149+Input!$N$115)*$N$7)/A7taxstdlife))</f>
        <v>0</v>
      </c>
      <c r="Q567" s="164">
        <f>IF(A7taxstdlife="n/a","n/a",IF(Q$3&gt;(A7taxstdlife+$E567),((Input!$N$149+Input!$N$115)*$N$7)-SUM($N567:P567),((Input!$N$149+Input!$N$115)*$N$7)/A7taxstdlife))</f>
        <v>0</v>
      </c>
      <c r="R567" s="164">
        <f>IF(A7taxstdlife="n/a","n/a",IF(R$3&gt;(A7taxstdlife+$E567),((Input!$N$149+Input!$N$115)*$N$7)-SUM($N567:Q567),((Input!$N$149+Input!$N$115)*$N$7)/A7taxstdlife))</f>
        <v>0</v>
      </c>
      <c r="S567" s="164">
        <f>IF(A7taxstdlife="n/a","n/a",IF(S$3&gt;(A7taxstdlife+$E567),((Input!$N$149+Input!$N$115)*$N$7)-SUM($N567:R567),((Input!$N$149+Input!$N$115)*$N$7)/A7taxstdlife))</f>
        <v>0</v>
      </c>
      <c r="T567" s="164">
        <f>IF(A7taxstdlife="n/a","n/a",IF(T$3&gt;(A7taxstdlife+$E567),((Input!$N$149+Input!$N$115)*$N$7)-SUM($N567:S567),((Input!$N$149+Input!$N$115)*$N$7)/A7taxstdlife))</f>
        <v>0</v>
      </c>
      <c r="U567" s="164">
        <f>IF(A7taxstdlife="n/a","n/a",IF(U$3&gt;(A7taxstdlife+$E567),((Input!$N$149+Input!$N$115)*$N$7)-SUM($N567:T567),((Input!$N$149+Input!$N$115)*$N$7)/A7taxstdlife))</f>
        <v>0</v>
      </c>
      <c r="V567" s="164">
        <f>IF(A7taxstdlife="n/a","n/a",IF(V$3&gt;(A7taxstdlife+$E567),((Input!$N$149+Input!$N$115)*$N$7)-SUM($N567:U567),((Input!$N$149+Input!$N$115)*$N$7)/A7taxstdlife))</f>
        <v>0</v>
      </c>
      <c r="W567" s="164">
        <f>IF(A7taxstdlife="n/a","n/a",IF(W$3&gt;(A7taxstdlife+$E567),((Input!$N$149+Input!$N$115)*$N$7)-SUM($N567:V567),((Input!$N$149+Input!$N$115)*$N$7)/A7taxstdlife))</f>
        <v>0</v>
      </c>
      <c r="X567" s="164">
        <f>IF(A7taxstdlife="n/a","n/a",IF(X$3&gt;(A7taxstdlife+$E567),((Input!$N$149+Input!$N$115)*$N$7)-SUM($N567:W567),((Input!$N$149+Input!$N$115)*$N$7)/A7taxstdlife))</f>
        <v>0</v>
      </c>
      <c r="Y567" s="164">
        <f>IF(A7taxstdlife="n/a","n/a",IF(Y$3&gt;(A7taxstdlife+$E567),((Input!$N$149+Input!$N$115)*$N$7)-SUM($N567:X567),((Input!$N$149+Input!$N$115)*$N$7)/A7taxstdlife))</f>
        <v>0</v>
      </c>
      <c r="Z567" s="164">
        <f>IF(A7taxstdlife="n/a","n/a",IF(Z$3&gt;(A7taxstdlife+$E567),((Input!$N$149+Input!$N$115)*$N$7)-SUM($N567:Y567),((Input!$N$149+Input!$N$115)*$N$7)/A7taxstdlife))</f>
        <v>0</v>
      </c>
      <c r="AA567" s="164">
        <f>IF(A7taxstdlife="n/a","n/a",IF(AA$3&gt;(A7taxstdlife+$E567),((Input!$N$149+Input!$N$115)*$N$7)-SUM($N567:Z567),((Input!$N$149+Input!$N$115)*$N$7)/A7taxstdlife))</f>
        <v>0</v>
      </c>
      <c r="AB567" s="164">
        <f>IF(A7taxstdlife="n/a","n/a",IF(AB$3&gt;(A7taxstdlife+$E567),((Input!$N$149+Input!$N$115)*$N$7)-SUM($N567:AA567),((Input!$N$149+Input!$N$115)*$N$7)/A7taxstdlife))</f>
        <v>0</v>
      </c>
      <c r="AC567" s="164">
        <f>IF(A7taxstdlife="n/a","n/a",IF(AC$3&gt;(A7taxstdlife+$E567),((Input!$N$149+Input!$N$115)*$N$7)-SUM($N567:AB567),((Input!$N$149+Input!$N$115)*$N$7)/A7taxstdlife))</f>
        <v>0</v>
      </c>
      <c r="AD567" s="164">
        <f>IF(A7taxstdlife="n/a","n/a",IF(AD$3&gt;(A7taxstdlife+$E567),((Input!$N$149+Input!$N$115)*$N$7)-SUM($N567:AC567),((Input!$N$149+Input!$N$115)*$N$7)/A7taxstdlife))</f>
        <v>0</v>
      </c>
      <c r="AE567" s="164">
        <f>IF(A7taxstdlife="n/a","n/a",IF(AE$3&gt;(A7taxstdlife+$E567),((Input!$N$149+Input!$N$115)*$N$7)-SUM($N567:AD567),((Input!$N$149+Input!$N$115)*$N$7)/A7taxstdlife))</f>
        <v>0</v>
      </c>
      <c r="AF567" s="164">
        <f>IF(A7taxstdlife="n/a","n/a",IF(AF$3&gt;(A7taxstdlife+$E567),((Input!$N$149+Input!$N$115)*$N$7)-SUM($N567:AE567),((Input!$N$149+Input!$N$115)*$N$7)/A7taxstdlife))</f>
        <v>0</v>
      </c>
      <c r="AG567" s="164">
        <f>IF(A7taxstdlife="n/a","n/a",IF(AG$3&gt;(A7taxstdlife+$E567),((Input!$N$149+Input!$N$115)*$N$7)-SUM($N567:AF567),((Input!$N$149+Input!$N$115)*$N$7)/A7taxstdlife))</f>
        <v>0</v>
      </c>
      <c r="AH567" s="164">
        <f>IF(A7taxstdlife="n/a","n/a",IF(AH$3&gt;(A7taxstdlife+$E567),((Input!$N$149+Input!$N$115)*$N$7)-SUM($N567:AG567),((Input!$N$149+Input!$N$115)*$N$7)/A7taxstdlife))</f>
        <v>0</v>
      </c>
      <c r="AI567" s="164">
        <f>IF(A7taxstdlife="n/a","n/a",IF(AI$3&gt;(A7taxstdlife+$E567),((Input!$N$149+Input!$N$115)*$N$7)-SUM($N567:AH567),((Input!$N$149+Input!$N$115)*$N$7)/A7taxstdlife))</f>
        <v>0</v>
      </c>
      <c r="AJ567" s="164">
        <f>IF(A7taxstdlife="n/a","n/a",IF(AJ$3&gt;(A7taxstdlife+$E567),((Input!$N$149+Input!$N$115)*$N$7)-SUM($N567:AI567),((Input!$N$149+Input!$N$115)*$N$7)/A7taxstdlife))</f>
        <v>0</v>
      </c>
      <c r="AK567" s="164">
        <f>IF(A7taxstdlife="n/a","n/a",IF(AK$3&gt;(A7taxstdlife+$E567),((Input!$N$149+Input!$N$115)*$N$7)-SUM($N567:AJ567),((Input!$N$149+Input!$N$115)*$N$7)/A7taxstdlife))</f>
        <v>0</v>
      </c>
      <c r="AL567" s="164">
        <f>IF(A7taxstdlife="n/a","n/a",IF(AL$3&gt;(A7taxstdlife+$E567),((Input!$N$149+Input!$N$115)*$N$7)-SUM($N567:AK567),((Input!$N$149+Input!$N$115)*$N$7)/A7taxstdlife))</f>
        <v>0</v>
      </c>
      <c r="AM567" s="164">
        <f>IF(A7taxstdlife="n/a","n/a",IF(AM$3&gt;(A7taxstdlife+$E567),((Input!$N$149+Input!$N$115)*$N$7)-SUM($N567:AL567),((Input!$N$149+Input!$N$115)*$N$7)/A7taxstdlife))</f>
        <v>0</v>
      </c>
      <c r="AN567" s="164">
        <f>IF(A7taxstdlife="n/a","n/a",IF(AN$3&gt;(A7taxstdlife+$E567),((Input!$N$149+Input!$N$115)*$N$7)-SUM($N567:AM567),((Input!$N$149+Input!$N$115)*$N$7)/A7taxstdlife))</f>
        <v>0</v>
      </c>
      <c r="AO567" s="164">
        <f>IF(A7taxstdlife="n/a","n/a",IF(AO$3&gt;(A7taxstdlife+$E567),((Input!$N$149+Input!$N$115)*$N$7)-SUM($N567:AN567),((Input!$N$149+Input!$N$115)*$N$7)/A7taxstdlife))</f>
        <v>0</v>
      </c>
      <c r="AP567" s="164">
        <f>IF(A7taxstdlife="n/a","n/a",IF(AP$3&gt;(A7taxstdlife+$E567),((Input!$N$149+Input!$N$115)*$N$7)-SUM($N567:AO567),((Input!$N$149+Input!$N$115)*$N$7)/A7taxstdlife))</f>
        <v>0</v>
      </c>
      <c r="AQ567" s="164">
        <f>IF(A7taxstdlife="n/a","n/a",IF(AQ$3&gt;(A7taxstdlife+$E567),((Input!$N$149+Input!$N$115)*$N$7)-SUM($N567:AP567),((Input!$N$149+Input!$N$115)*$N$7)/A7taxstdlife))</f>
        <v>0</v>
      </c>
      <c r="AR567" s="164">
        <f>IF(A7taxstdlife="n/a","n/a",IF(AR$3&gt;(A7taxstdlife+$E567),((Input!$N$149+Input!$N$115)*$N$7)-SUM($N567:AQ567),((Input!$N$149+Input!$N$115)*$N$7)/A7taxstdlife))</f>
        <v>0</v>
      </c>
      <c r="AS567" s="164">
        <f>IF(A7taxstdlife="n/a","n/a",IF(AS$3&gt;(A7taxstdlife+$E567),((Input!$N$149+Input!$N$115)*$N$7)-SUM($N567:AR567),((Input!$N$149+Input!$N$115)*$N$7)/A7taxstdlife))</f>
        <v>0</v>
      </c>
      <c r="AT567" s="164">
        <f>IF(A7taxstdlife="n/a","n/a",IF(AT$3&gt;(A7taxstdlife+$E567),((Input!$N$149+Input!$N$115)*$N$7)-SUM($N567:AS567),((Input!$N$149+Input!$N$115)*$N$7)/A7taxstdlife))</f>
        <v>0</v>
      </c>
      <c r="AU567" s="164">
        <f>IF(A7taxstdlife="n/a","n/a",IF(AU$3&gt;(A7taxstdlife+$E567),((Input!$N$149+Input!$N$115)*$N$7)-SUM($N567:AT567),((Input!$N$149+Input!$N$115)*$N$7)/A7taxstdlife))</f>
        <v>0</v>
      </c>
      <c r="AV567" s="164">
        <f>IF(A7taxstdlife="n/a","n/a",IF(AV$3&gt;(A7taxstdlife+$E567),((Input!$N$149+Input!$N$115)*$N$7)-SUM($N567:AU567),((Input!$N$149+Input!$N$115)*$N$7)/A7taxstdlife))</f>
        <v>0</v>
      </c>
      <c r="AW567" s="164">
        <f>IF(A7taxstdlife="n/a","n/a",IF(AW$3&gt;(A7taxstdlife+$E567),((Input!$N$149+Input!$N$115)*$N$7)-SUM($N567:AV567),((Input!$N$149+Input!$N$115)*$N$7)/A7taxstdlife))</f>
        <v>0</v>
      </c>
      <c r="AX567" s="164">
        <f>IF(A7taxstdlife="n/a","n/a",IF(AX$3&gt;(A7taxstdlife+$E567),((Input!$N$149+Input!$N$115)*$N$7)-SUM($N567:AW567),((Input!$N$149+Input!$N$115)*$N$7)/A7taxstdlife))</f>
        <v>0</v>
      </c>
      <c r="AY567" s="164">
        <f>IF(A7taxstdlife="n/a","n/a",IF(AY$3&gt;(A7taxstdlife+$E567),((Input!$N$149+Input!$N$115)*$N$7)-SUM($N567:AX567),((Input!$N$149+Input!$N$115)*$N$7)/A7taxstdlife))</f>
        <v>0</v>
      </c>
      <c r="AZ567" s="164">
        <f>IF(A7taxstdlife="n/a","n/a",IF(AZ$3&gt;(A7taxstdlife+$E567),((Input!$N$149+Input!$N$115)*$N$7)-SUM($N567:AY567),((Input!$N$149+Input!$N$115)*$N$7)/A7taxstdlife))</f>
        <v>0</v>
      </c>
      <c r="BA567" s="164">
        <f>IF(A7taxstdlife="n/a","n/a",IF(BA$3&gt;(A7taxstdlife+$E567),((Input!$N$149+Input!$N$115)*$N$7)-SUM($N567:AZ567),((Input!$N$149+Input!$N$115)*$N$7)/A7taxstdlife))</f>
        <v>0</v>
      </c>
      <c r="BB567" s="164">
        <f>IF(A7taxstdlife="n/a","n/a",IF(BB$3&gt;(A7taxstdlife+$E567),((Input!$N$149+Input!$N$115)*$N$7)-SUM($N567:BA567),((Input!$N$149+Input!$N$115)*$N$7)/A7taxstdlife))</f>
        <v>0</v>
      </c>
      <c r="BC567" s="164">
        <f>IF(A7taxstdlife="n/a","n/a",IF(BC$3&gt;(A7taxstdlife+$E567),((Input!$N$149+Input!$N$115)*$N$7)-SUM($N567:BB567),((Input!$N$149+Input!$N$115)*$N$7)/A7taxstdlife))</f>
        <v>0</v>
      </c>
      <c r="BD567" s="164">
        <f>IF(A7taxstdlife="n/a","n/a",IF(BD$3&gt;(A7taxstdlife+$E567),((Input!$N$149+Input!$N$115)*$N$7)-SUM($N567:BC567),((Input!$N$149+Input!$N$115)*$N$7)/A7taxstdlife))</f>
        <v>0</v>
      </c>
      <c r="BE567" s="164">
        <f>IF(A7taxstdlife="n/a","n/a",IF(BE$3&gt;(A7taxstdlife+$E567),((Input!$N$149+Input!$N$115)*$N$7)-SUM($N567:BD567),((Input!$N$149+Input!$N$115)*$N$7)/A7taxstdlife))</f>
        <v>0</v>
      </c>
      <c r="BF567" s="164">
        <f>IF(A7taxstdlife="n/a","n/a",IF(BF$3&gt;(A7taxstdlife+$E567),((Input!$N$149+Input!$N$115)*$N$7)-SUM($N567:BE567),((Input!$N$149+Input!$N$115)*$N$7)/A7taxstdlife))</f>
        <v>0</v>
      </c>
      <c r="BG567" s="164">
        <f>IF(A7taxstdlife="n/a","n/a",IF(BG$3&gt;(A7taxstdlife+$E567),((Input!$N$149+Input!$N$115)*$N$7)-SUM($N567:BF567),((Input!$N$149+Input!$N$115)*$N$7)/A7taxstdlife))</f>
        <v>0</v>
      </c>
      <c r="BH567" s="164">
        <f>IF(A7taxstdlife="n/a","n/a",IF(BH$3&gt;(A7taxstdlife+$E567),((Input!$N$149+Input!$N$115)*$N$7)-SUM($N567:BG567),((Input!$N$149+Input!$N$115)*$N$7)/A7taxstdlife))</f>
        <v>0</v>
      </c>
      <c r="BI567" s="164">
        <f>IF(A7taxstdlife="n/a","n/a",IF(BI$3&gt;(A7taxstdlife+$E567),((Input!$N$149+Input!$N$115)*$N$7)-SUM($N567:BH567),((Input!$N$149+Input!$N$115)*$N$7)/A7taxstdlife))</f>
        <v>0</v>
      </c>
      <c r="BJ567" s="18"/>
      <c r="BK567" s="18"/>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row>
    <row r="568" spans="1:256" s="5" customFormat="1" hidden="1" outlineLevel="2">
      <c r="A568" s="18"/>
      <c r="B568" s="18"/>
      <c r="C568" s="36"/>
      <c r="D568" s="479"/>
      <c r="E568" s="283">
        <v>9</v>
      </c>
      <c r="F568" s="38"/>
      <c r="G568" s="306"/>
      <c r="H568" s="308"/>
      <c r="I568" s="308"/>
      <c r="J568" s="308"/>
      <c r="K568" s="308"/>
      <c r="L568" s="308"/>
      <c r="M568" s="308"/>
      <c r="N568" s="308"/>
      <c r="O568" s="307"/>
      <c r="P568" s="164">
        <f>IF(A7taxstdlife="n/a","n/a",IF(P$3&gt;(A7taxstdlife+$E568),((Input!$O$149+Input!$O$115)*$O$7)-SUM($O568:O568),((Input!$O$149+Input!$O$115)*$O$7)/A7taxstdlife))</f>
        <v>0</v>
      </c>
      <c r="Q568" s="164">
        <f>IF(A7taxstdlife="n/a","n/a",IF(Q$3&gt;(A7taxstdlife+$E568),((Input!$O$149+Input!$O$115)*$O$7)-SUM($O568:P568),((Input!$O$149+Input!$O$115)*$O$7)/A7taxstdlife))</f>
        <v>0</v>
      </c>
      <c r="R568" s="164">
        <f>IF(A7taxstdlife="n/a","n/a",IF(R$3&gt;(A7taxstdlife+$E568),((Input!$O$149+Input!$O$115)*$O$7)-SUM($O568:Q568),((Input!$O$149+Input!$O$115)*$O$7)/A7taxstdlife))</f>
        <v>0</v>
      </c>
      <c r="S568" s="164">
        <f>IF(A7taxstdlife="n/a","n/a",IF(S$3&gt;(A7taxstdlife+$E568),((Input!$O$149+Input!$O$115)*$O$7)-SUM($O568:R568),((Input!$O$149+Input!$O$115)*$O$7)/A7taxstdlife))</f>
        <v>0</v>
      </c>
      <c r="T568" s="164">
        <f>IF(A7taxstdlife="n/a","n/a",IF(T$3&gt;(A7taxstdlife+$E568),((Input!$O$149+Input!$O$115)*$O$7)-SUM($O568:S568),((Input!$O$149+Input!$O$115)*$O$7)/A7taxstdlife))</f>
        <v>0</v>
      </c>
      <c r="U568" s="164">
        <f>IF(A7taxstdlife="n/a","n/a",IF(U$3&gt;(A7taxstdlife+$E568),((Input!$O$149+Input!$O$115)*$O$7)-SUM($O568:T568),((Input!$O$149+Input!$O$115)*$O$7)/A7taxstdlife))</f>
        <v>0</v>
      </c>
      <c r="V568" s="164">
        <f>IF(A7taxstdlife="n/a","n/a",IF(V$3&gt;(A7taxstdlife+$E568),((Input!$O$149+Input!$O$115)*$O$7)-SUM($O568:U568),((Input!$O$149+Input!$O$115)*$O$7)/A7taxstdlife))</f>
        <v>0</v>
      </c>
      <c r="W568" s="164">
        <f>IF(A7taxstdlife="n/a","n/a",IF(W$3&gt;(A7taxstdlife+$E568),((Input!$O$149+Input!$O$115)*$O$7)-SUM($O568:V568),((Input!$O$149+Input!$O$115)*$O$7)/A7taxstdlife))</f>
        <v>0</v>
      </c>
      <c r="X568" s="164">
        <f>IF(A7taxstdlife="n/a","n/a",IF(X$3&gt;(A7taxstdlife+$E568),((Input!$O$149+Input!$O$115)*$O$7)-SUM($O568:W568),((Input!$O$149+Input!$O$115)*$O$7)/A7taxstdlife))</f>
        <v>0</v>
      </c>
      <c r="Y568" s="164">
        <f>IF(A7taxstdlife="n/a","n/a",IF(Y$3&gt;(A7taxstdlife+$E568),((Input!$O$149+Input!$O$115)*$O$7)-SUM($O568:X568),((Input!$O$149+Input!$O$115)*$O$7)/A7taxstdlife))</f>
        <v>0</v>
      </c>
      <c r="Z568" s="164">
        <f>IF(A7taxstdlife="n/a","n/a",IF(Z$3&gt;(A7taxstdlife+$E568),((Input!$O$149+Input!$O$115)*$O$7)-SUM($O568:Y568),((Input!$O$149+Input!$O$115)*$O$7)/A7taxstdlife))</f>
        <v>0</v>
      </c>
      <c r="AA568" s="164">
        <f>IF(A7taxstdlife="n/a","n/a",IF(AA$3&gt;(A7taxstdlife+$E568),((Input!$O$149+Input!$O$115)*$O$7)-SUM($O568:Z568),((Input!$O$149+Input!$O$115)*$O$7)/A7taxstdlife))</f>
        <v>0</v>
      </c>
      <c r="AB568" s="164">
        <f>IF(A7taxstdlife="n/a","n/a",IF(AB$3&gt;(A7taxstdlife+$E568),((Input!$O$149+Input!$O$115)*$O$7)-SUM($O568:AA568),((Input!$O$149+Input!$O$115)*$O$7)/A7taxstdlife))</f>
        <v>0</v>
      </c>
      <c r="AC568" s="164">
        <f>IF(A7taxstdlife="n/a","n/a",IF(AC$3&gt;(A7taxstdlife+$E568),((Input!$O$149+Input!$O$115)*$O$7)-SUM($O568:AB568),((Input!$O$149+Input!$O$115)*$O$7)/A7taxstdlife))</f>
        <v>0</v>
      </c>
      <c r="AD568" s="164">
        <f>IF(A7taxstdlife="n/a","n/a",IF(AD$3&gt;(A7taxstdlife+$E568),((Input!$O$149+Input!$O$115)*$O$7)-SUM($O568:AC568),((Input!$O$149+Input!$O$115)*$O$7)/A7taxstdlife))</f>
        <v>0</v>
      </c>
      <c r="AE568" s="164">
        <f>IF(A7taxstdlife="n/a","n/a",IF(AE$3&gt;(A7taxstdlife+$E568),((Input!$O$149+Input!$O$115)*$O$7)-SUM($O568:AD568),((Input!$O$149+Input!$O$115)*$O$7)/A7taxstdlife))</f>
        <v>0</v>
      </c>
      <c r="AF568" s="164">
        <f>IF(A7taxstdlife="n/a","n/a",IF(AF$3&gt;(A7taxstdlife+$E568),((Input!$O$149+Input!$O$115)*$O$7)-SUM($O568:AE568),((Input!$O$149+Input!$O$115)*$O$7)/A7taxstdlife))</f>
        <v>0</v>
      </c>
      <c r="AG568" s="164">
        <f>IF(A7taxstdlife="n/a","n/a",IF(AG$3&gt;(A7taxstdlife+$E568),((Input!$O$149+Input!$O$115)*$O$7)-SUM($O568:AF568),((Input!$O$149+Input!$O$115)*$O$7)/A7taxstdlife))</f>
        <v>0</v>
      </c>
      <c r="AH568" s="164">
        <f>IF(A7taxstdlife="n/a","n/a",IF(AH$3&gt;(A7taxstdlife+$E568),((Input!$O$149+Input!$O$115)*$O$7)-SUM($O568:AG568),((Input!$O$149+Input!$O$115)*$O$7)/A7taxstdlife))</f>
        <v>0</v>
      </c>
      <c r="AI568" s="164">
        <f>IF(A7taxstdlife="n/a","n/a",IF(AI$3&gt;(A7taxstdlife+$E568),((Input!$O$149+Input!$O$115)*$O$7)-SUM($O568:AH568),((Input!$O$149+Input!$O$115)*$O$7)/A7taxstdlife))</f>
        <v>0</v>
      </c>
      <c r="AJ568" s="164">
        <f>IF(A7taxstdlife="n/a","n/a",IF(AJ$3&gt;(A7taxstdlife+$E568),((Input!$O$149+Input!$O$115)*$O$7)-SUM($O568:AI568),((Input!$O$149+Input!$O$115)*$O$7)/A7taxstdlife))</f>
        <v>0</v>
      </c>
      <c r="AK568" s="164">
        <f>IF(A7taxstdlife="n/a","n/a",IF(AK$3&gt;(A7taxstdlife+$E568),((Input!$O$149+Input!$O$115)*$O$7)-SUM($O568:AJ568),((Input!$O$149+Input!$O$115)*$O$7)/A7taxstdlife))</f>
        <v>0</v>
      </c>
      <c r="AL568" s="164">
        <f>IF(A7taxstdlife="n/a","n/a",IF(AL$3&gt;(A7taxstdlife+$E568),((Input!$O$149+Input!$O$115)*$O$7)-SUM($O568:AK568),((Input!$O$149+Input!$O$115)*$O$7)/A7taxstdlife))</f>
        <v>0</v>
      </c>
      <c r="AM568" s="164">
        <f>IF(A7taxstdlife="n/a","n/a",IF(AM$3&gt;(A7taxstdlife+$E568),((Input!$O$149+Input!$O$115)*$O$7)-SUM($O568:AL568),((Input!$O$149+Input!$O$115)*$O$7)/A7taxstdlife))</f>
        <v>0</v>
      </c>
      <c r="AN568" s="164">
        <f>IF(A7taxstdlife="n/a","n/a",IF(AN$3&gt;(A7taxstdlife+$E568),((Input!$O$149+Input!$O$115)*$O$7)-SUM($O568:AM568),((Input!$O$149+Input!$O$115)*$O$7)/A7taxstdlife))</f>
        <v>0</v>
      </c>
      <c r="AO568" s="164">
        <f>IF(A7taxstdlife="n/a","n/a",IF(AO$3&gt;(A7taxstdlife+$E568),((Input!$O$149+Input!$O$115)*$O$7)-SUM($O568:AN568),((Input!$O$149+Input!$O$115)*$O$7)/A7taxstdlife))</f>
        <v>0</v>
      </c>
      <c r="AP568" s="164">
        <f>IF(A7taxstdlife="n/a","n/a",IF(AP$3&gt;(A7taxstdlife+$E568),((Input!$O$149+Input!$O$115)*$O$7)-SUM($O568:AO568),((Input!$O$149+Input!$O$115)*$O$7)/A7taxstdlife))</f>
        <v>0</v>
      </c>
      <c r="AQ568" s="164">
        <f>IF(A7taxstdlife="n/a","n/a",IF(AQ$3&gt;(A7taxstdlife+$E568),((Input!$O$149+Input!$O$115)*$O$7)-SUM($O568:AP568),((Input!$O$149+Input!$O$115)*$O$7)/A7taxstdlife))</f>
        <v>0</v>
      </c>
      <c r="AR568" s="164">
        <f>IF(A7taxstdlife="n/a","n/a",IF(AR$3&gt;(A7taxstdlife+$E568),((Input!$O$149+Input!$O$115)*$O$7)-SUM($O568:AQ568),((Input!$O$149+Input!$O$115)*$O$7)/A7taxstdlife))</f>
        <v>0</v>
      </c>
      <c r="AS568" s="164">
        <f>IF(A7taxstdlife="n/a","n/a",IF(AS$3&gt;(A7taxstdlife+$E568),((Input!$O$149+Input!$O$115)*$O$7)-SUM($O568:AR568),((Input!$O$149+Input!$O$115)*$O$7)/A7taxstdlife))</f>
        <v>0</v>
      </c>
      <c r="AT568" s="164">
        <f>IF(A7taxstdlife="n/a","n/a",IF(AT$3&gt;(A7taxstdlife+$E568),((Input!$O$149+Input!$O$115)*$O$7)-SUM($O568:AS568),((Input!$O$149+Input!$O$115)*$O$7)/A7taxstdlife))</f>
        <v>0</v>
      </c>
      <c r="AU568" s="164">
        <f>IF(A7taxstdlife="n/a","n/a",IF(AU$3&gt;(A7taxstdlife+$E568),((Input!$O$149+Input!$O$115)*$O$7)-SUM($O568:AT568),((Input!$O$149+Input!$O$115)*$O$7)/A7taxstdlife))</f>
        <v>0</v>
      </c>
      <c r="AV568" s="164">
        <f>IF(A7taxstdlife="n/a","n/a",IF(AV$3&gt;(A7taxstdlife+$E568),((Input!$O$149+Input!$O$115)*$O$7)-SUM($O568:AU568),((Input!$O$149+Input!$O$115)*$O$7)/A7taxstdlife))</f>
        <v>0</v>
      </c>
      <c r="AW568" s="164">
        <f>IF(A7taxstdlife="n/a","n/a",IF(AW$3&gt;(A7taxstdlife+$E568),((Input!$O$149+Input!$O$115)*$O$7)-SUM($O568:AV568),((Input!$O$149+Input!$O$115)*$O$7)/A7taxstdlife))</f>
        <v>0</v>
      </c>
      <c r="AX568" s="164">
        <f>IF(A7taxstdlife="n/a","n/a",IF(AX$3&gt;(A7taxstdlife+$E568),((Input!$O$149+Input!$O$115)*$O$7)-SUM($O568:AW568),((Input!$O$149+Input!$O$115)*$O$7)/A7taxstdlife))</f>
        <v>0</v>
      </c>
      <c r="AY568" s="164">
        <f>IF(A7taxstdlife="n/a","n/a",IF(AY$3&gt;(A7taxstdlife+$E568),((Input!$O$149+Input!$O$115)*$O$7)-SUM($O568:AX568),((Input!$O$149+Input!$O$115)*$O$7)/A7taxstdlife))</f>
        <v>0</v>
      </c>
      <c r="AZ568" s="164">
        <f>IF(A7taxstdlife="n/a","n/a",IF(AZ$3&gt;(A7taxstdlife+$E568),((Input!$O$149+Input!$O$115)*$O$7)-SUM($O568:AY568),((Input!$O$149+Input!$O$115)*$O$7)/A7taxstdlife))</f>
        <v>0</v>
      </c>
      <c r="BA568" s="164">
        <f>IF(A7taxstdlife="n/a","n/a",IF(BA$3&gt;(A7taxstdlife+$E568),((Input!$O$149+Input!$O$115)*$O$7)-SUM($O568:AZ568),((Input!$O$149+Input!$O$115)*$O$7)/A7taxstdlife))</f>
        <v>0</v>
      </c>
      <c r="BB568" s="164">
        <f>IF(A7taxstdlife="n/a","n/a",IF(BB$3&gt;(A7taxstdlife+$E568),((Input!$O$149+Input!$O$115)*$O$7)-SUM($O568:BA568),((Input!$O$149+Input!$O$115)*$O$7)/A7taxstdlife))</f>
        <v>0</v>
      </c>
      <c r="BC568" s="164">
        <f>IF(A7taxstdlife="n/a","n/a",IF(BC$3&gt;(A7taxstdlife+$E568),((Input!$O$149+Input!$O$115)*$O$7)-SUM($O568:BB568),((Input!$O$149+Input!$O$115)*$O$7)/A7taxstdlife))</f>
        <v>0</v>
      </c>
      <c r="BD568" s="164">
        <f>IF(A7taxstdlife="n/a","n/a",IF(BD$3&gt;(A7taxstdlife+$E568),((Input!$O$149+Input!$O$115)*$O$7)-SUM($O568:BC568),((Input!$O$149+Input!$O$115)*$O$7)/A7taxstdlife))</f>
        <v>0</v>
      </c>
      <c r="BE568" s="164">
        <f>IF(A7taxstdlife="n/a","n/a",IF(BE$3&gt;(A7taxstdlife+$E568),((Input!$O$149+Input!$O$115)*$O$7)-SUM($O568:BD568),((Input!$O$149+Input!$O$115)*$O$7)/A7taxstdlife))</f>
        <v>0</v>
      </c>
      <c r="BF568" s="164">
        <f>IF(A7taxstdlife="n/a","n/a",IF(BF$3&gt;(A7taxstdlife+$E568),((Input!$O$149+Input!$O$115)*$O$7)-SUM($O568:BE568),((Input!$O$149+Input!$O$115)*$O$7)/A7taxstdlife))</f>
        <v>0</v>
      </c>
      <c r="BG568" s="164">
        <f>IF(A7taxstdlife="n/a","n/a",IF(BG$3&gt;(A7taxstdlife+$E568),((Input!$O$149+Input!$O$115)*$O$7)-SUM($O568:BF568),((Input!$O$149+Input!$O$115)*$O$7)/A7taxstdlife))</f>
        <v>0</v>
      </c>
      <c r="BH568" s="164">
        <f>IF(A7taxstdlife="n/a","n/a",IF(BH$3&gt;(A7taxstdlife+$E568),((Input!$O$149+Input!$O$115)*$O$7)-SUM($O568:BG568),((Input!$O$149+Input!$O$115)*$O$7)/A7taxstdlife))</f>
        <v>0</v>
      </c>
      <c r="BI568" s="164">
        <f>IF(A7taxstdlife="n/a","n/a",IF(BI$3&gt;(A7taxstdlife+$E568),((Input!$O$149+Input!$O$115)*$O$7)-SUM($O568:BH568),((Input!$O$149+Input!$O$115)*$O$7)/A7taxstdlife))</f>
        <v>0</v>
      </c>
      <c r="BJ568" s="18"/>
      <c r="BK568" s="1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row>
    <row r="569" spans="1:256" s="5" customFormat="1" hidden="1" outlineLevel="2">
      <c r="A569" s="18"/>
      <c r="B569" s="18"/>
      <c r="C569" s="36"/>
      <c r="D569" s="479"/>
      <c r="E569" s="284">
        <v>10</v>
      </c>
      <c r="F569" s="38"/>
      <c r="G569" s="306"/>
      <c r="H569" s="308"/>
      <c r="I569" s="308"/>
      <c r="J569" s="308"/>
      <c r="K569" s="308"/>
      <c r="L569" s="308"/>
      <c r="M569" s="308"/>
      <c r="N569" s="308"/>
      <c r="O569" s="308"/>
      <c r="P569" s="307"/>
      <c r="Q569" s="164">
        <f>IF(A7taxstdlife="n/a","n/a",IF(Q$3&gt;(A7taxstdlife+$E569),((Input!$P$149+Input!$P$115)*$P$7)-SUM($P569:P569),((Input!$P$149+Input!$P$115)*$P$7)/A7taxstdlife))</f>
        <v>0</v>
      </c>
      <c r="R569" s="164">
        <f>IF(A7taxstdlife="n/a","n/a",IF(R$3&gt;(A7taxstdlife+$E569),((Input!$P$149+Input!$P$115)*$P$7)-SUM($P569:Q569),((Input!$P$149+Input!$P$115)*$P$7)/A7taxstdlife))</f>
        <v>0</v>
      </c>
      <c r="S569" s="164">
        <f>IF(A7taxstdlife="n/a","n/a",IF(S$3&gt;(A7taxstdlife+$E569),((Input!$P$149+Input!$P$115)*$P$7)-SUM($P569:R569),((Input!$P$149+Input!$P$115)*$P$7)/A7taxstdlife))</f>
        <v>0</v>
      </c>
      <c r="T569" s="164">
        <f>IF(A7taxstdlife="n/a","n/a",IF(T$3&gt;(A7taxstdlife+$E569),((Input!$P$149+Input!$P$115)*$P$7)-SUM($P569:S569),((Input!$P$149+Input!$P$115)*$P$7)/A7taxstdlife))</f>
        <v>0</v>
      </c>
      <c r="U569" s="164">
        <f>IF(A7taxstdlife="n/a","n/a",IF(U$3&gt;(A7taxstdlife+$E569),((Input!$P$149+Input!$P$115)*$P$7)-SUM($P569:T569),((Input!$P$149+Input!$P$115)*$P$7)/A7taxstdlife))</f>
        <v>0</v>
      </c>
      <c r="V569" s="164">
        <f>IF(A7taxstdlife="n/a","n/a",IF(V$3&gt;(A7taxstdlife+$E569),((Input!$P$149+Input!$P$115)*$P$7)-SUM($P569:U569),((Input!$P$149+Input!$P$115)*$P$7)/A7taxstdlife))</f>
        <v>0</v>
      </c>
      <c r="W569" s="164">
        <f>IF(A7taxstdlife="n/a","n/a",IF(W$3&gt;(A7taxstdlife+$E569),((Input!$P$149+Input!$P$115)*$P$7)-SUM($P569:V569),((Input!$P$149+Input!$P$115)*$P$7)/A7taxstdlife))</f>
        <v>0</v>
      </c>
      <c r="X569" s="164">
        <f>IF(A7taxstdlife="n/a","n/a",IF(X$3&gt;(A7taxstdlife+$E569),((Input!$P$149+Input!$P$115)*$P$7)-SUM($P569:W569),((Input!$P$149+Input!$P$115)*$P$7)/A7taxstdlife))</f>
        <v>0</v>
      </c>
      <c r="Y569" s="164">
        <f>IF(A7taxstdlife="n/a","n/a",IF(Y$3&gt;(A7taxstdlife+$E569),((Input!$P$149+Input!$P$115)*$P$7)-SUM($P569:X569),((Input!$P$149+Input!$P$115)*$P$7)/A7taxstdlife))</f>
        <v>0</v>
      </c>
      <c r="Z569" s="164">
        <f>IF(A7taxstdlife="n/a","n/a",IF(Z$3&gt;(A7taxstdlife+$E569),((Input!$P$149+Input!$P$115)*$P$7)-SUM($P569:Y569),((Input!$P$149+Input!$P$115)*$P$7)/A7taxstdlife))</f>
        <v>0</v>
      </c>
      <c r="AA569" s="164">
        <f>IF(A7taxstdlife="n/a","n/a",IF(AA$3&gt;(A7taxstdlife+$E569),((Input!$P$149+Input!$P$115)*$P$7)-SUM($P569:Z569),((Input!$P$149+Input!$P$115)*$P$7)/A7taxstdlife))</f>
        <v>0</v>
      </c>
      <c r="AB569" s="164">
        <f>IF(A7taxstdlife="n/a","n/a",IF(AB$3&gt;(A7taxstdlife+$E569),((Input!$P$149+Input!$P$115)*$P$7)-SUM($P569:AA569),((Input!$P$149+Input!$P$115)*$P$7)/A7taxstdlife))</f>
        <v>0</v>
      </c>
      <c r="AC569" s="164">
        <f>IF(A7taxstdlife="n/a","n/a",IF(AC$3&gt;(A7taxstdlife+$E569),((Input!$P$149+Input!$P$115)*$P$7)-SUM($P569:AB569),((Input!$P$149+Input!$P$115)*$P$7)/A7taxstdlife))</f>
        <v>0</v>
      </c>
      <c r="AD569" s="164">
        <f>IF(A7taxstdlife="n/a","n/a",IF(AD$3&gt;(A7taxstdlife+$E569),((Input!$P$149+Input!$P$115)*$P$7)-SUM($P569:AC569),((Input!$P$149+Input!$P$115)*$P$7)/A7taxstdlife))</f>
        <v>0</v>
      </c>
      <c r="AE569" s="164">
        <f>IF(A7taxstdlife="n/a","n/a",IF(AE$3&gt;(A7taxstdlife+$E569),((Input!$P$149+Input!$P$115)*$P$7)-SUM($P569:AD569),((Input!$P$149+Input!$P$115)*$P$7)/A7taxstdlife))</f>
        <v>0</v>
      </c>
      <c r="AF569" s="164">
        <f>IF(A7taxstdlife="n/a","n/a",IF(AF$3&gt;(A7taxstdlife+$E569),((Input!$P$149+Input!$P$115)*$P$7)-SUM($P569:AE569),((Input!$P$149+Input!$P$115)*$P$7)/A7taxstdlife))</f>
        <v>0</v>
      </c>
      <c r="AG569" s="164">
        <f>IF(A7taxstdlife="n/a","n/a",IF(AG$3&gt;(A7taxstdlife+$E569),((Input!$P$149+Input!$P$115)*$P$7)-SUM($P569:AF569),((Input!$P$149+Input!$P$115)*$P$7)/A7taxstdlife))</f>
        <v>0</v>
      </c>
      <c r="AH569" s="164">
        <f>IF(A7taxstdlife="n/a","n/a",IF(AH$3&gt;(A7taxstdlife+$E569),((Input!$P$149+Input!$P$115)*$P$7)-SUM($P569:AG569),((Input!$P$149+Input!$P$115)*$P$7)/A7taxstdlife))</f>
        <v>0</v>
      </c>
      <c r="AI569" s="164">
        <f>IF(A7taxstdlife="n/a","n/a",IF(AI$3&gt;(A7taxstdlife+$E569),((Input!$P$149+Input!$P$115)*$P$7)-SUM($P569:AH569),((Input!$P$149+Input!$P$115)*$P$7)/A7taxstdlife))</f>
        <v>0</v>
      </c>
      <c r="AJ569" s="164">
        <f>IF(A7taxstdlife="n/a","n/a",IF(AJ$3&gt;(A7taxstdlife+$E569),((Input!$P$149+Input!$P$115)*$P$7)-SUM($P569:AI569),((Input!$P$149+Input!$P$115)*$P$7)/A7taxstdlife))</f>
        <v>0</v>
      </c>
      <c r="AK569" s="164">
        <f>IF(A7taxstdlife="n/a","n/a",IF(AK$3&gt;(A7taxstdlife+$E569),((Input!$P$149+Input!$P$115)*$P$7)-SUM($P569:AJ569),((Input!$P$149+Input!$P$115)*$P$7)/A7taxstdlife))</f>
        <v>0</v>
      </c>
      <c r="AL569" s="164">
        <f>IF(A7taxstdlife="n/a","n/a",IF(AL$3&gt;(A7taxstdlife+$E569),((Input!$P$149+Input!$P$115)*$P$7)-SUM($P569:AK569),((Input!$P$149+Input!$P$115)*$P$7)/A7taxstdlife))</f>
        <v>0</v>
      </c>
      <c r="AM569" s="164">
        <f>IF(A7taxstdlife="n/a","n/a",IF(AM$3&gt;(A7taxstdlife+$E569),((Input!$P$149+Input!$P$115)*$P$7)-SUM($P569:AL569),((Input!$P$149+Input!$P$115)*$P$7)/A7taxstdlife))</f>
        <v>0</v>
      </c>
      <c r="AN569" s="164">
        <f>IF(A7taxstdlife="n/a","n/a",IF(AN$3&gt;(A7taxstdlife+$E569),((Input!$P$149+Input!$P$115)*$P$7)-SUM($P569:AM569),((Input!$P$149+Input!$P$115)*$P$7)/A7taxstdlife))</f>
        <v>0</v>
      </c>
      <c r="AO569" s="164">
        <f>IF(A7taxstdlife="n/a","n/a",IF(AO$3&gt;(A7taxstdlife+$E569),((Input!$P$149+Input!$P$115)*$P$7)-SUM($P569:AN569),((Input!$P$149+Input!$P$115)*$P$7)/A7taxstdlife))</f>
        <v>0</v>
      </c>
      <c r="AP569" s="164">
        <f>IF(A7taxstdlife="n/a","n/a",IF(AP$3&gt;(A7taxstdlife+$E569),((Input!$P$149+Input!$P$115)*$P$7)-SUM($P569:AO569),((Input!$P$149+Input!$P$115)*$P$7)/A7taxstdlife))</f>
        <v>0</v>
      </c>
      <c r="AQ569" s="164">
        <f>IF(A7taxstdlife="n/a","n/a",IF(AQ$3&gt;(A7taxstdlife+$E569),((Input!$P$149+Input!$P$115)*$P$7)-SUM($P569:AP569),((Input!$P$149+Input!$P$115)*$P$7)/A7taxstdlife))</f>
        <v>0</v>
      </c>
      <c r="AR569" s="164">
        <f>IF(A7taxstdlife="n/a","n/a",IF(AR$3&gt;(A7taxstdlife+$E569),((Input!$P$149+Input!$P$115)*$P$7)-SUM($P569:AQ569),((Input!$P$149+Input!$P$115)*$P$7)/A7taxstdlife))</f>
        <v>0</v>
      </c>
      <c r="AS569" s="164">
        <f>IF(A7taxstdlife="n/a","n/a",IF(AS$3&gt;(A7taxstdlife+$E569),((Input!$P$149+Input!$P$115)*$P$7)-SUM($P569:AR569),((Input!$P$149+Input!$P$115)*$P$7)/A7taxstdlife))</f>
        <v>0</v>
      </c>
      <c r="AT569" s="164">
        <f>IF(A7taxstdlife="n/a","n/a",IF(AT$3&gt;(A7taxstdlife+$E569),((Input!$P$149+Input!$P$115)*$P$7)-SUM($P569:AS569),((Input!$P$149+Input!$P$115)*$P$7)/A7taxstdlife))</f>
        <v>0</v>
      </c>
      <c r="AU569" s="164">
        <f>IF(A7taxstdlife="n/a","n/a",IF(AU$3&gt;(A7taxstdlife+$E569),((Input!$P$149+Input!$P$115)*$P$7)-SUM($P569:AT569),((Input!$P$149+Input!$P$115)*$P$7)/A7taxstdlife))</f>
        <v>0</v>
      </c>
      <c r="AV569" s="164">
        <f>IF(A7taxstdlife="n/a","n/a",IF(AV$3&gt;(A7taxstdlife+$E569),((Input!$P$149+Input!$P$115)*$P$7)-SUM($P569:AU569),((Input!$P$149+Input!$P$115)*$P$7)/A7taxstdlife))</f>
        <v>0</v>
      </c>
      <c r="AW569" s="164">
        <f>IF(A7taxstdlife="n/a","n/a",IF(AW$3&gt;(A7taxstdlife+$E569),((Input!$P$149+Input!$P$115)*$P$7)-SUM($P569:AV569),((Input!$P$149+Input!$P$115)*$P$7)/A7taxstdlife))</f>
        <v>0</v>
      </c>
      <c r="AX569" s="164">
        <f>IF(A7taxstdlife="n/a","n/a",IF(AX$3&gt;(A7taxstdlife+$E569),((Input!$P$149+Input!$P$115)*$P$7)-SUM($P569:AW569),((Input!$P$149+Input!$P$115)*$P$7)/A7taxstdlife))</f>
        <v>0</v>
      </c>
      <c r="AY569" s="164">
        <f>IF(A7taxstdlife="n/a","n/a",IF(AY$3&gt;(A7taxstdlife+$E569),((Input!$P$149+Input!$P$115)*$P$7)-SUM($P569:AX569),((Input!$P$149+Input!$P$115)*$P$7)/A7taxstdlife))</f>
        <v>0</v>
      </c>
      <c r="AZ569" s="164">
        <f>IF(A7taxstdlife="n/a","n/a",IF(AZ$3&gt;(A7taxstdlife+$E569),((Input!$P$149+Input!$P$115)*$P$7)-SUM($P569:AY569),((Input!$P$149+Input!$P$115)*$P$7)/A7taxstdlife))</f>
        <v>0</v>
      </c>
      <c r="BA569" s="164">
        <f>IF(A7taxstdlife="n/a","n/a",IF(BA$3&gt;(A7taxstdlife+$E569),((Input!$P$149+Input!$P$115)*$P$7)-SUM($P569:AZ569),((Input!$P$149+Input!$P$115)*$P$7)/A7taxstdlife))</f>
        <v>0</v>
      </c>
      <c r="BB569" s="164">
        <f>IF(A7taxstdlife="n/a","n/a",IF(BB$3&gt;(A7taxstdlife+$E569),((Input!$P$149+Input!$P$115)*$P$7)-SUM($P569:BA569),((Input!$P$149+Input!$P$115)*$P$7)/A7taxstdlife))</f>
        <v>0</v>
      </c>
      <c r="BC569" s="164">
        <f>IF(A7taxstdlife="n/a","n/a",IF(BC$3&gt;(A7taxstdlife+$E569),((Input!$P$149+Input!$P$115)*$P$7)-SUM($P569:BB569),((Input!$P$149+Input!$P$115)*$P$7)/A7taxstdlife))</f>
        <v>0</v>
      </c>
      <c r="BD569" s="164">
        <f>IF(A7taxstdlife="n/a","n/a",IF(BD$3&gt;(A7taxstdlife+$E569),((Input!$P$149+Input!$P$115)*$P$7)-SUM($P569:BC569),((Input!$P$149+Input!$P$115)*$P$7)/A7taxstdlife))</f>
        <v>0</v>
      </c>
      <c r="BE569" s="164">
        <f>IF(A7taxstdlife="n/a","n/a",IF(BE$3&gt;(A7taxstdlife+$E569),((Input!$P$149+Input!$P$115)*$P$7)-SUM($P569:BD569),((Input!$P$149+Input!$P$115)*$P$7)/A7taxstdlife))</f>
        <v>0</v>
      </c>
      <c r="BF569" s="164">
        <f>IF(A7taxstdlife="n/a","n/a",IF(BF$3&gt;(A7taxstdlife+$E569),((Input!$P$149+Input!$P$115)*$P$7)-SUM($P569:BE569),((Input!$P$149+Input!$P$115)*$P$7)/A7taxstdlife))</f>
        <v>0</v>
      </c>
      <c r="BG569" s="164">
        <f>IF(A7taxstdlife="n/a","n/a",IF(BG$3&gt;(A7taxstdlife+$E569),((Input!$P$149+Input!$P$115)*$P$7)-SUM($P569:BF569),((Input!$P$149+Input!$P$115)*$P$7)/A7taxstdlife))</f>
        <v>0</v>
      </c>
      <c r="BH569" s="164">
        <f>IF(A7taxstdlife="n/a","n/a",IF(BH$3&gt;(A7taxstdlife+$E569),((Input!$P$149+Input!$P$115)*$P$7)-SUM($P569:BG569),((Input!$P$149+Input!$P$115)*$P$7)/A7taxstdlife))</f>
        <v>0</v>
      </c>
      <c r="BI569" s="164">
        <f>IF(A7taxstdlife="n/a","n/a",IF(BI$3&gt;(A7taxstdlife+$E569),((Input!$P$149+Input!$P$115)*$P$7)-SUM($P569:BH569),((Input!$P$149+Input!$P$115)*$P$7)/A7taxstdlife))</f>
        <v>0</v>
      </c>
      <c r="BJ569" s="18"/>
      <c r="BK569" s="18"/>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row>
    <row r="570" spans="1:256" s="5" customFormat="1" hidden="1" outlineLevel="1">
      <c r="A570" s="18"/>
      <c r="B570" s="18"/>
      <c r="C570" s="36" t="str">
        <f>Asset7</f>
        <v>Zone substation equip 132/66kV</v>
      </c>
      <c r="D570" s="18"/>
      <c r="E570" s="18"/>
      <c r="F570" s="33"/>
      <c r="G570" s="159">
        <f t="shared" ref="G570:AL570" si="118">SUM(G558:G569)</f>
        <v>8.525395359882582</v>
      </c>
      <c r="H570" s="159">
        <f t="shared" si="118"/>
        <v>9.1472756453970891</v>
      </c>
      <c r="I570" s="159">
        <f t="shared" si="118"/>
        <v>9.7498357454242761</v>
      </c>
      <c r="J570" s="159">
        <f t="shared" si="118"/>
        <v>10.141112704444415</v>
      </c>
      <c r="K570" s="159">
        <f t="shared" si="118"/>
        <v>10.847037043270181</v>
      </c>
      <c r="L570" s="159">
        <f t="shared" si="118"/>
        <v>11.093444811112557</v>
      </c>
      <c r="M570" s="159">
        <f t="shared" si="118"/>
        <v>11.093444811112557</v>
      </c>
      <c r="N570" s="159">
        <f t="shared" si="118"/>
        <v>11.093444811112557</v>
      </c>
      <c r="O570" s="159">
        <f t="shared" si="118"/>
        <v>11.093444811112557</v>
      </c>
      <c r="P570" s="159">
        <f t="shared" si="118"/>
        <v>11.093444811112557</v>
      </c>
      <c r="Q570" s="159">
        <f t="shared" si="118"/>
        <v>11.093444811112557</v>
      </c>
      <c r="R570" s="159">
        <f t="shared" si="118"/>
        <v>11.093444811112557</v>
      </c>
      <c r="S570" s="159">
        <f t="shared" si="118"/>
        <v>11.093444811112557</v>
      </c>
      <c r="T570" s="159">
        <f t="shared" si="118"/>
        <v>11.093444811112557</v>
      </c>
      <c r="U570" s="159">
        <f t="shared" si="118"/>
        <v>11.093444811112557</v>
      </c>
      <c r="V570" s="159">
        <f t="shared" si="118"/>
        <v>11.093444811112557</v>
      </c>
      <c r="W570" s="159">
        <f t="shared" si="118"/>
        <v>11.093444811112557</v>
      </c>
      <c r="X570" s="159">
        <f t="shared" si="118"/>
        <v>11.093444811112557</v>
      </c>
      <c r="Y570" s="159">
        <f t="shared" si="118"/>
        <v>11.093444811112557</v>
      </c>
      <c r="Z570" s="159">
        <f t="shared" si="118"/>
        <v>11.093444811112557</v>
      </c>
      <c r="AA570" s="159">
        <f t="shared" si="118"/>
        <v>11.093444811112557</v>
      </c>
      <c r="AB570" s="159">
        <f t="shared" si="118"/>
        <v>11.093444811112557</v>
      </c>
      <c r="AC570" s="159">
        <f t="shared" si="118"/>
        <v>11.093444811112557</v>
      </c>
      <c r="AD570" s="159">
        <f t="shared" si="118"/>
        <v>11.093444811112557</v>
      </c>
      <c r="AE570" s="159">
        <f t="shared" si="118"/>
        <v>11.093444811112557</v>
      </c>
      <c r="AF570" s="159">
        <f t="shared" si="118"/>
        <v>11.093444811112557</v>
      </c>
      <c r="AG570" s="159">
        <f t="shared" si="118"/>
        <v>11.093444811112557</v>
      </c>
      <c r="AH570" s="159">
        <f t="shared" si="118"/>
        <v>11.093444811112557</v>
      </c>
      <c r="AI570" s="159">
        <f t="shared" si="118"/>
        <v>11.093444811112557</v>
      </c>
      <c r="AJ570" s="159">
        <f t="shared" si="118"/>
        <v>11.093444811112557</v>
      </c>
      <c r="AK570" s="159">
        <f t="shared" si="118"/>
        <v>11.093444811112557</v>
      </c>
      <c r="AL570" s="159">
        <f t="shared" si="118"/>
        <v>11.093444811112557</v>
      </c>
      <c r="AM570" s="159">
        <f t="shared" ref="AM570:BI570" si="119">SUM(AM558:AM569)</f>
        <v>11.093444811112557</v>
      </c>
      <c r="AN570" s="159">
        <f t="shared" si="119"/>
        <v>8.6090232545900633</v>
      </c>
      <c r="AO570" s="159">
        <f t="shared" si="119"/>
        <v>2.568049451229975</v>
      </c>
      <c r="AP570" s="159">
        <f t="shared" si="119"/>
        <v>2.568049451229975</v>
      </c>
      <c r="AQ570" s="159">
        <f t="shared" si="119"/>
        <v>2.568049451229975</v>
      </c>
      <c r="AR570" s="159">
        <f t="shared" si="119"/>
        <v>2.568049451229975</v>
      </c>
      <c r="AS570" s="159">
        <f t="shared" si="119"/>
        <v>2.568049451229975</v>
      </c>
      <c r="AT570" s="159">
        <f t="shared" si="119"/>
        <v>2.568049451229975</v>
      </c>
      <c r="AU570" s="159">
        <f t="shared" si="119"/>
        <v>2.568049451229975</v>
      </c>
      <c r="AV570" s="159">
        <f t="shared" si="119"/>
        <v>1.9461691657154681</v>
      </c>
      <c r="AW570" s="159">
        <f t="shared" si="119"/>
        <v>1.3436090656882709</v>
      </c>
      <c r="AX570" s="159">
        <f t="shared" si="119"/>
        <v>0.95233210666814871</v>
      </c>
      <c r="AY570" s="159">
        <f t="shared" si="119"/>
        <v>0.24640776784240495</v>
      </c>
      <c r="AZ570" s="159">
        <f t="shared" si="119"/>
        <v>0</v>
      </c>
      <c r="BA570" s="159">
        <f t="shared" si="119"/>
        <v>0</v>
      </c>
      <c r="BB570" s="159">
        <f t="shared" si="119"/>
        <v>0</v>
      </c>
      <c r="BC570" s="159">
        <f t="shared" si="119"/>
        <v>0</v>
      </c>
      <c r="BD570" s="159">
        <f t="shared" si="119"/>
        <v>0</v>
      </c>
      <c r="BE570" s="159">
        <f t="shared" si="119"/>
        <v>0</v>
      </c>
      <c r="BF570" s="159">
        <f t="shared" si="119"/>
        <v>0</v>
      </c>
      <c r="BG570" s="159">
        <f t="shared" si="119"/>
        <v>0</v>
      </c>
      <c r="BH570" s="159">
        <f t="shared" si="119"/>
        <v>0</v>
      </c>
      <c r="BI570" s="159">
        <f t="shared" si="119"/>
        <v>0</v>
      </c>
      <c r="BJ570" s="18"/>
      <c r="BK570" s="18"/>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row>
    <row r="571" spans="1:256" s="5" customFormat="1" hidden="1" outlineLevel="2">
      <c r="A571" s="18"/>
      <c r="B571" s="43" t="str">
        <f>C583</f>
        <v>Transmission &amp; Zone emergency spares</v>
      </c>
      <c r="C571" s="44"/>
      <c r="D571" s="45" t="s">
        <v>72</v>
      </c>
      <c r="E571" s="44"/>
      <c r="F571" s="46"/>
      <c r="G571" s="163">
        <f>IF(G$3&gt;A8taxremlife,A8taxvalue-SUM($F571:F571),IF(A8taxremlife="N/A","n/a",A8taxvalue/A8taxremlife))</f>
        <v>2.8200162327920893E-2</v>
      </c>
      <c r="H571" s="163">
        <f>IF(H$3&gt;A8taxremlife,A8taxvalue-SUM($F571:G571),IF(A8taxremlife="N/A","n/a",A8taxvalue/A8taxremlife))</f>
        <v>2.8200162327920893E-2</v>
      </c>
      <c r="I571" s="163">
        <f>IF(I$3&gt;A8taxremlife,A8taxvalue-SUM($F571:H571),IF(A8taxremlife="N/A","n/a",A8taxvalue/A8taxremlife))</f>
        <v>2.8200162327920893E-2</v>
      </c>
      <c r="J571" s="163">
        <f>IF(J$3&gt;A8taxremlife,A8taxvalue-SUM($F571:I571),IF(A8taxremlife="N/A","n/a",A8taxvalue/A8taxremlife))</f>
        <v>2.8200162327920893E-2</v>
      </c>
      <c r="K571" s="163">
        <f>IF(K$3&gt;A8taxremlife,A8taxvalue-SUM($F571:J571),IF(A8taxremlife="N/A","n/a",A8taxvalue/A8taxremlife))</f>
        <v>2.8200162327920893E-2</v>
      </c>
      <c r="L571" s="163">
        <f>IF(L$3&gt;A8taxremlife,A8taxvalue-SUM($F571:K571),IF(A8taxremlife="N/A","n/a",A8taxvalue/A8taxremlife))</f>
        <v>2.8200162327920893E-2</v>
      </c>
      <c r="M571" s="163">
        <f>IF(M$3&gt;A8taxremlife,A8taxvalue-SUM($F571:L571),IF(A8taxremlife="N/A","n/a",A8taxvalue/A8taxremlife))</f>
        <v>2.8200162327920893E-2</v>
      </c>
      <c r="N571" s="163">
        <f>IF(N$3&gt;A8taxremlife,A8taxvalue-SUM($F571:M571),IF(A8taxremlife="N/A","n/a",A8taxvalue/A8taxremlife))</f>
        <v>2.8200162327920893E-2</v>
      </c>
      <c r="O571" s="163">
        <f>IF(O$3&gt;A8taxremlife,A8taxvalue-SUM($F571:N571),IF(A8taxremlife="N/A","n/a",A8taxvalue/A8taxremlife))</f>
        <v>2.8200162327920893E-2</v>
      </c>
      <c r="P571" s="163">
        <f>IF(P$3&gt;A8taxremlife,A8taxvalue-SUM($F571:O571),IF(A8taxremlife="N/A","n/a",A8taxvalue/A8taxremlife))</f>
        <v>2.8200162327920893E-2</v>
      </c>
      <c r="Q571" s="163">
        <f>IF(Q$3&gt;A8taxremlife,A8taxvalue-SUM($F571:P571),IF(A8taxremlife="N/A","n/a",A8taxvalue/A8taxremlife))</f>
        <v>2.8200162327920893E-2</v>
      </c>
      <c r="R571" s="163">
        <f>IF(R$3&gt;A8taxremlife,A8taxvalue-SUM($F571:Q571),IF(A8taxremlife="N/A","n/a",A8taxvalue/A8taxremlife))</f>
        <v>2.8200162327920893E-2</v>
      </c>
      <c r="S571" s="163">
        <f>IF(S$3&gt;A8taxremlife,A8taxvalue-SUM($F571:R571),IF(A8taxremlife="N/A","n/a",A8taxvalue/A8taxremlife))</f>
        <v>2.8200162327920893E-2</v>
      </c>
      <c r="T571" s="163">
        <f>IF(T$3&gt;A8taxremlife,A8taxvalue-SUM($F571:S571),IF(A8taxremlife="N/A","n/a",A8taxvalue/A8taxremlife))</f>
        <v>2.8200162327920893E-2</v>
      </c>
      <c r="U571" s="163">
        <f>IF(U$3&gt;A8taxremlife,A8taxvalue-SUM($F571:T571),IF(A8taxremlife="N/A","n/a",A8taxvalue/A8taxremlife))</f>
        <v>2.8200162327920893E-2</v>
      </c>
      <c r="V571" s="163">
        <f>IF(V$3&gt;A8taxremlife,A8taxvalue-SUM($F571:U571),IF(A8taxremlife="N/A","n/a",A8taxvalue/A8taxremlife))</f>
        <v>2.8200162327920893E-2</v>
      </c>
      <c r="W571" s="163">
        <f>IF(W$3&gt;A8taxremlife,A8taxvalue-SUM($F571:V571),IF(A8taxremlife="N/A","n/a",A8taxvalue/A8taxremlife))</f>
        <v>2.8200162327920893E-2</v>
      </c>
      <c r="X571" s="163">
        <f>IF(X$3&gt;A8taxremlife,A8taxvalue-SUM($F571:W571),IF(A8taxremlife="N/A","n/a",A8taxvalue/A8taxremlife))</f>
        <v>2.8200162327920893E-2</v>
      </c>
      <c r="Y571" s="163">
        <f>IF(Y$3&gt;A8taxremlife,A8taxvalue-SUM($F571:X571),IF(A8taxremlife="N/A","n/a",A8taxvalue/A8taxremlife))</f>
        <v>2.8200162327920893E-2</v>
      </c>
      <c r="Z571" s="163">
        <f>IF(Z$3&gt;A8taxremlife,A8taxvalue-SUM($F571:Y571),IF(A8taxremlife="N/A","n/a",A8taxvalue/A8taxremlife))</f>
        <v>2.8200162327920893E-2</v>
      </c>
      <c r="AA571" s="163">
        <f>IF(AA$3&gt;A8taxremlife,A8taxvalue-SUM($F571:Z571),IF(A8taxremlife="N/A","n/a",A8taxvalue/A8taxremlife))</f>
        <v>2.8200162327920893E-2</v>
      </c>
      <c r="AB571" s="163">
        <f>IF(AB$3&gt;A8taxremlife,A8taxvalue-SUM($F571:AA571),IF(A8taxremlife="N/A","n/a",A8taxvalue/A8taxremlife))</f>
        <v>2.8200162327920893E-2</v>
      </c>
      <c r="AC571" s="163">
        <f>IF(AC$3&gt;A8taxremlife,A8taxvalue-SUM($F571:AB571),IF(A8taxremlife="N/A","n/a",A8taxvalue/A8taxremlife))</f>
        <v>2.8200162327920893E-2</v>
      </c>
      <c r="AD571" s="163">
        <f>IF(AD$3&gt;A8taxremlife,A8taxvalue-SUM($F571:AC571),IF(A8taxremlife="N/A","n/a",A8taxvalue/A8taxremlife))</f>
        <v>2.8200162327920893E-2</v>
      </c>
      <c r="AE571" s="163">
        <f>IF(AE$3&gt;A8taxremlife,A8taxvalue-SUM($F571:AD571),IF(A8taxremlife="N/A","n/a",A8taxvalue/A8taxremlife))</f>
        <v>2.8200162327920893E-2</v>
      </c>
      <c r="AF571" s="163">
        <f>IF(AF$3&gt;A8taxremlife,A8taxvalue-SUM($F571:AE571),IF(A8taxremlife="N/A","n/a",A8taxvalue/A8taxremlife))</f>
        <v>2.8200162327920893E-2</v>
      </c>
      <c r="AG571" s="163">
        <f>IF(AG$3&gt;A8taxremlife,A8taxvalue-SUM($F571:AF571),IF(A8taxremlife="N/A","n/a",A8taxvalue/A8taxremlife))</f>
        <v>2.8200162327920893E-2</v>
      </c>
      <c r="AH571" s="163">
        <f>IF(AH$3&gt;A8taxremlife,A8taxvalue-SUM($F571:AG571),IF(A8taxremlife="N/A","n/a",A8taxvalue/A8taxremlife))</f>
        <v>2.8200162327920893E-2</v>
      </c>
      <c r="AI571" s="163">
        <f>IF(AI$3&gt;A8taxremlife,A8taxvalue-SUM($F571:AH571),IF(A8taxremlife="N/A","n/a",A8taxvalue/A8taxremlife))</f>
        <v>2.8200162327920893E-2</v>
      </c>
      <c r="AJ571" s="163">
        <f>IF(AJ$3&gt;A8taxremlife,A8taxvalue-SUM($F571:AI571),IF(A8taxremlife="N/A","n/a",A8taxvalue/A8taxremlife))</f>
        <v>2.8200162327920893E-2</v>
      </c>
      <c r="AK571" s="163">
        <f>IF(AK$3&gt;A8taxremlife,A8taxvalue-SUM($F571:AJ571),IF(A8taxremlife="N/A","n/a",A8taxvalue/A8taxremlife))</f>
        <v>2.8200162327920893E-2</v>
      </c>
      <c r="AL571" s="163">
        <f>IF(AL$3&gt;A8taxremlife,A8taxvalue-SUM($F571:AK571),IF(A8taxremlife="N/A","n/a",A8taxvalue/A8taxremlife))</f>
        <v>2.8200162327920893E-2</v>
      </c>
      <c r="AM571" s="163">
        <f>IF(AM$3&gt;A8taxremlife,A8taxvalue-SUM($F571:AL571),IF(A8taxremlife="N/A","n/a",A8taxvalue/A8taxremlife))</f>
        <v>2.8200162327920893E-2</v>
      </c>
      <c r="AN571" s="163">
        <f>IF(AN$3&gt;A8taxremlife,A8taxvalue-SUM($F571:AM571),IF(A8taxremlife="N/A","n/a",A8taxvalue/A8taxremlife))</f>
        <v>2.8200162327920893E-2</v>
      </c>
      <c r="AO571" s="163">
        <f>IF(AO$3&gt;A8taxremlife,A8taxvalue-SUM($F571:AN571),IF(A8taxremlife="N/A","n/a",A8taxvalue/A8taxremlife))</f>
        <v>2.8200162327920893E-2</v>
      </c>
      <c r="AP571" s="163">
        <f>IF(AP$3&gt;A8taxremlife,A8taxvalue-SUM($F571:AO571),IF(A8taxremlife="N/A","n/a",A8taxvalue/A8taxremlife))</f>
        <v>2.8200162327920893E-2</v>
      </c>
      <c r="AQ571" s="163">
        <f>IF(AQ$3&gt;A8taxremlife,A8taxvalue-SUM($F571:AP571),IF(A8taxremlife="N/A","n/a",A8taxvalue/A8taxremlife))</f>
        <v>2.8200162327920893E-2</v>
      </c>
      <c r="AR571" s="163">
        <f>IF(AR$3&gt;A8taxremlife,A8taxvalue-SUM($F571:AQ571),IF(A8taxremlife="N/A","n/a",A8taxvalue/A8taxremlife))</f>
        <v>6.2667027395391095E-4</v>
      </c>
      <c r="AS571" s="163">
        <f>IF(AS$3&gt;A8taxremlife,A8taxvalue-SUM($F571:AR571),IF(A8taxremlife="N/A","n/a",A8taxvalue/A8taxremlife))</f>
        <v>0</v>
      </c>
      <c r="AT571" s="163">
        <f>IF(AT$3&gt;A8taxremlife,A8taxvalue-SUM($F571:AS571),IF(A8taxremlife="N/A","n/a",A8taxvalue/A8taxremlife))</f>
        <v>0</v>
      </c>
      <c r="AU571" s="163">
        <f>IF(AU$3&gt;A8taxremlife,A8taxvalue-SUM($F571:AT571),IF(A8taxremlife="N/A","n/a",A8taxvalue/A8taxremlife))</f>
        <v>0</v>
      </c>
      <c r="AV571" s="163">
        <f>IF(AV$3&gt;A8taxremlife,A8taxvalue-SUM($F571:AU571),IF(A8taxremlife="N/A","n/a",A8taxvalue/A8taxremlife))</f>
        <v>0</v>
      </c>
      <c r="AW571" s="163">
        <f>IF(AW$3&gt;A8taxremlife,A8taxvalue-SUM($F571:AV571),IF(A8taxremlife="N/A","n/a",A8taxvalue/A8taxremlife))</f>
        <v>0</v>
      </c>
      <c r="AX571" s="163">
        <f>IF(AX$3&gt;A8taxremlife,A8taxvalue-SUM($F571:AW571),IF(A8taxremlife="N/A","n/a",A8taxvalue/A8taxremlife))</f>
        <v>0</v>
      </c>
      <c r="AY571" s="163">
        <f>IF(AY$3&gt;A8taxremlife,A8taxvalue-SUM($F571:AX571),IF(A8taxremlife="N/A","n/a",A8taxvalue/A8taxremlife))</f>
        <v>0</v>
      </c>
      <c r="AZ571" s="163">
        <f>IF(AZ$3&gt;A8taxremlife,A8taxvalue-SUM($F571:AY571),IF(A8taxremlife="N/A","n/a",A8taxvalue/A8taxremlife))</f>
        <v>0</v>
      </c>
      <c r="BA571" s="163">
        <f>IF(BA$3&gt;A8taxremlife,A8taxvalue-SUM($F571:AZ571),IF(A8taxremlife="N/A","n/a",A8taxvalue/A8taxremlife))</f>
        <v>0</v>
      </c>
      <c r="BB571" s="163">
        <f>IF(BB$3&gt;A8taxremlife,A8taxvalue-SUM($F571:BA571),IF(A8taxremlife="N/A","n/a",A8taxvalue/A8taxremlife))</f>
        <v>0</v>
      </c>
      <c r="BC571" s="163">
        <f>IF(BC$3&gt;A8taxremlife,A8taxvalue-SUM($F571:BB571),IF(A8taxremlife="N/A","n/a",A8taxvalue/A8taxremlife))</f>
        <v>0</v>
      </c>
      <c r="BD571" s="163">
        <f>IF(BD$3&gt;A8taxremlife,A8taxvalue-SUM($F571:BC571),IF(A8taxremlife="N/A","n/a",A8taxvalue/A8taxremlife))</f>
        <v>0</v>
      </c>
      <c r="BE571" s="163">
        <f>IF(BE$3&gt;A8taxremlife,A8taxvalue-SUM($F571:BD571),IF(A8taxremlife="N/A","n/a",A8taxvalue/A8taxremlife))</f>
        <v>0</v>
      </c>
      <c r="BF571" s="163">
        <f>IF(BF$3&gt;A8taxremlife,A8taxvalue-SUM($F571:BE571),IF(A8taxremlife="N/A","n/a",A8taxvalue/A8taxremlife))</f>
        <v>0</v>
      </c>
      <c r="BG571" s="163">
        <f>IF(BG$3&gt;A8taxremlife,A8taxvalue-SUM($F571:BF571),IF(A8taxremlife="N/A","n/a",A8taxvalue/A8taxremlife))</f>
        <v>0</v>
      </c>
      <c r="BH571" s="163">
        <f>IF(BH$3&gt;A8taxremlife,A8taxvalue-SUM($F571:BG571),IF(A8taxremlife="N/A","n/a",A8taxvalue/A8taxremlife))</f>
        <v>0</v>
      </c>
      <c r="BI571" s="163">
        <f>IF(BI$3&gt;A8taxremlife,A8taxvalue-SUM($F571:BH571),IF(A8taxremlife="N/A","n/a",A8taxvalue/A8taxremlife))</f>
        <v>0</v>
      </c>
      <c r="BJ571" s="18"/>
      <c r="BK571" s="18"/>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row>
    <row r="572" spans="1:256" s="5" customFormat="1" hidden="1" outlineLevel="2">
      <c r="A572" s="18"/>
      <c r="B572" s="18"/>
      <c r="C572" s="36"/>
      <c r="D572" s="479" t="s">
        <v>71</v>
      </c>
      <c r="E572" s="283">
        <v>0</v>
      </c>
      <c r="F572" s="38"/>
      <c r="G572" s="164"/>
      <c r="H572" s="164"/>
      <c r="I572" s="164"/>
      <c r="J572" s="164"/>
      <c r="K572" s="164"/>
      <c r="L572" s="164"/>
      <c r="M572" s="164"/>
      <c r="N572" s="164"/>
      <c r="O572" s="164"/>
      <c r="P572" s="164"/>
      <c r="Q572" s="164"/>
      <c r="R572" s="164"/>
      <c r="S572" s="164"/>
      <c r="T572" s="164"/>
      <c r="U572" s="164"/>
      <c r="V572" s="164"/>
      <c r="W572" s="164"/>
      <c r="X572" s="164"/>
      <c r="Y572" s="164"/>
      <c r="Z572" s="164"/>
      <c r="AA572" s="164"/>
      <c r="AB572" s="164"/>
      <c r="AC572" s="164"/>
      <c r="AD572" s="164"/>
      <c r="AE572" s="164"/>
      <c r="AF572" s="164"/>
      <c r="AG572" s="164"/>
      <c r="AH572" s="164"/>
      <c r="AI572" s="164"/>
      <c r="AJ572" s="164"/>
      <c r="AK572" s="164"/>
      <c r="AL572" s="164"/>
      <c r="AM572" s="164"/>
      <c r="AN572" s="164"/>
      <c r="AO572" s="164"/>
      <c r="AP572" s="164"/>
      <c r="AQ572" s="164"/>
      <c r="AR572" s="164"/>
      <c r="AS572" s="164"/>
      <c r="AT572" s="164"/>
      <c r="AU572" s="164"/>
      <c r="AV572" s="164"/>
      <c r="AW572" s="164"/>
      <c r="AX572" s="164"/>
      <c r="AY572" s="164"/>
      <c r="AZ572" s="164"/>
      <c r="BA572" s="164"/>
      <c r="BB572" s="164"/>
      <c r="BC572" s="164"/>
      <c r="BD572" s="164"/>
      <c r="BE572" s="164"/>
      <c r="BF572" s="164"/>
      <c r="BG572" s="164"/>
      <c r="BH572" s="164"/>
      <c r="BI572" s="164"/>
      <c r="BJ572" s="18"/>
      <c r="BK572" s="18"/>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row>
    <row r="573" spans="1:256" s="5" customFormat="1" hidden="1" outlineLevel="2">
      <c r="A573" s="18"/>
      <c r="B573" s="18"/>
      <c r="C573" s="36"/>
      <c r="D573" s="479"/>
      <c r="E573" s="283">
        <v>1</v>
      </c>
      <c r="F573" s="38"/>
      <c r="G573" s="305"/>
      <c r="H573" s="164">
        <f>IF(A8taxstdlife="n/a","n/a",IF(H$3&gt;(A8taxstdlife+$E573),((Input!$G$150+Input!$G$116)*$G$7)-SUM($G573:G573),((Input!$G$150+Input!$G$116)*$G$7)/A8taxstdlife))</f>
        <v>0</v>
      </c>
      <c r="I573" s="164">
        <f>IF(A8taxstdlife="n/a","n/a",IF(I$3&gt;(A8taxstdlife+$E573),((Input!$G$150+Input!$G$116)*$G$7)-SUM($G573:H573),((Input!$G$150+Input!$G$116)*$G$7)/A8taxstdlife))</f>
        <v>0</v>
      </c>
      <c r="J573" s="164">
        <f>IF(A8taxstdlife="n/a","n/a",IF(J$3&gt;(A8taxstdlife+$E573),((Input!$G$150+Input!$G$116)*$G$7)-SUM($G573:I573),((Input!$G$150+Input!$G$116)*$G$7)/A8taxstdlife))</f>
        <v>0</v>
      </c>
      <c r="K573" s="164">
        <f>IF(A8taxstdlife="n/a","n/a",IF(K$3&gt;(A8taxstdlife+$E573),((Input!$G$150+Input!$G$116)*$G$7)-SUM($G573:J573),((Input!$G$150+Input!$G$116)*$G$7)/A8taxstdlife))</f>
        <v>0</v>
      </c>
      <c r="L573" s="164">
        <f>IF(A8taxstdlife="n/a","n/a",IF(L$3&gt;(A8taxstdlife+$E573),((Input!$G$150+Input!$G$116)*$G$7)-SUM($G573:K573),((Input!$G$150+Input!$G$116)*$G$7)/A8taxstdlife))</f>
        <v>0</v>
      </c>
      <c r="M573" s="164">
        <f>IF(A8taxstdlife="n/a","n/a",IF(M$3&gt;(A8taxstdlife+$E573),((Input!$G$150+Input!$G$116)*$G$7)-SUM($G573:L573),((Input!$G$150+Input!$G$116)*$G$7)/A8taxstdlife))</f>
        <v>0</v>
      </c>
      <c r="N573" s="164">
        <f>IF(A8taxstdlife="n/a","n/a",IF(N$3&gt;(A8taxstdlife+$E573),((Input!$G$150+Input!$G$116)*$G$7)-SUM($G573:M573),((Input!$G$150+Input!$G$116)*$G$7)/A8taxstdlife))</f>
        <v>0</v>
      </c>
      <c r="O573" s="164">
        <f>IF(A8taxstdlife="n/a","n/a",IF(O$3&gt;(A8taxstdlife+$E573),((Input!$G$150+Input!$G$116)*$G$7)-SUM($G573:N573),((Input!$G$150+Input!$G$116)*$G$7)/A8taxstdlife))</f>
        <v>0</v>
      </c>
      <c r="P573" s="164">
        <f>IF(A8taxstdlife="n/a","n/a",IF(P$3&gt;(A8taxstdlife+$E573),((Input!$G$150+Input!$G$116)*$G$7)-SUM($G573:O573),((Input!$G$150+Input!$G$116)*$G$7)/A8taxstdlife))</f>
        <v>0</v>
      </c>
      <c r="Q573" s="164">
        <f>IF(A8taxstdlife="n/a","n/a",IF(Q$3&gt;(A8taxstdlife+$E573),((Input!$G$150+Input!$G$116)*$G$7)-SUM($G573:P573),((Input!$G$150+Input!$G$116)*$G$7)/A8taxstdlife))</f>
        <v>0</v>
      </c>
      <c r="R573" s="164">
        <f>IF(A8taxstdlife="n/a","n/a",IF(R$3&gt;(A8taxstdlife+$E573),((Input!$G$150+Input!$G$116)*$G$7)-SUM($G573:Q573),((Input!$G$150+Input!$G$116)*$G$7)/A8taxstdlife))</f>
        <v>0</v>
      </c>
      <c r="S573" s="164">
        <f>IF(A8taxstdlife="n/a","n/a",IF(S$3&gt;(A8taxstdlife+$E573),((Input!$G$150+Input!$G$116)*$G$7)-SUM($G573:R573),((Input!$G$150+Input!$G$116)*$G$7)/A8taxstdlife))</f>
        <v>0</v>
      </c>
      <c r="T573" s="164">
        <f>IF(A8taxstdlife="n/a","n/a",IF(T$3&gt;(A8taxstdlife+$E573),((Input!$G$150+Input!$G$116)*$G$7)-SUM($G573:S573),((Input!$G$150+Input!$G$116)*$G$7)/A8taxstdlife))</f>
        <v>0</v>
      </c>
      <c r="U573" s="164">
        <f>IF(A8taxstdlife="n/a","n/a",IF(U$3&gt;(A8taxstdlife+$E573),((Input!$G$150+Input!$G$116)*$G$7)-SUM($G573:T573),((Input!$G$150+Input!$G$116)*$G$7)/A8taxstdlife))</f>
        <v>0</v>
      </c>
      <c r="V573" s="164">
        <f>IF(A8taxstdlife="n/a","n/a",IF(V$3&gt;(A8taxstdlife+$E573),((Input!$G$150+Input!$G$116)*$G$7)-SUM($G573:U573),((Input!$G$150+Input!$G$116)*$G$7)/A8taxstdlife))</f>
        <v>0</v>
      </c>
      <c r="W573" s="164">
        <f>IF(A8taxstdlife="n/a","n/a",IF(W$3&gt;(A8taxstdlife+$E573),((Input!$G$150+Input!$G$116)*$G$7)-SUM($G573:V573),((Input!$G$150+Input!$G$116)*$G$7)/A8taxstdlife))</f>
        <v>0</v>
      </c>
      <c r="X573" s="164">
        <f>IF(A8taxstdlife="n/a","n/a",IF(X$3&gt;(A8taxstdlife+$E573),((Input!$G$150+Input!$G$116)*$G$7)-SUM($G573:W573),((Input!$G$150+Input!$G$116)*$G$7)/A8taxstdlife))</f>
        <v>0</v>
      </c>
      <c r="Y573" s="164">
        <f>IF(A8taxstdlife="n/a","n/a",IF(Y$3&gt;(A8taxstdlife+$E573),((Input!$G$150+Input!$G$116)*$G$7)-SUM($G573:X573),((Input!$G$150+Input!$G$116)*$G$7)/A8taxstdlife))</f>
        <v>0</v>
      </c>
      <c r="Z573" s="164">
        <f>IF(A8taxstdlife="n/a","n/a",IF(Z$3&gt;(A8taxstdlife+$E573),((Input!$G$150+Input!$G$116)*$G$7)-SUM($G573:Y573),((Input!$G$150+Input!$G$116)*$G$7)/A8taxstdlife))</f>
        <v>0</v>
      </c>
      <c r="AA573" s="164">
        <f>IF(A8taxstdlife="n/a","n/a",IF(AA$3&gt;(A8taxstdlife+$E573),((Input!$G$150+Input!$G$116)*$G$7)-SUM($G573:Z573),((Input!$G$150+Input!$G$116)*$G$7)/A8taxstdlife))</f>
        <v>0</v>
      </c>
      <c r="AB573" s="164">
        <f>IF(A8taxstdlife="n/a","n/a",IF(AB$3&gt;(A8taxstdlife+$E573),((Input!$G$150+Input!$G$116)*$G$7)-SUM($G573:AA573),((Input!$G$150+Input!$G$116)*$G$7)/A8taxstdlife))</f>
        <v>0</v>
      </c>
      <c r="AC573" s="164">
        <f>IF(A8taxstdlife="n/a","n/a",IF(AC$3&gt;(A8taxstdlife+$E573),((Input!$G$150+Input!$G$116)*$G$7)-SUM($G573:AB573),((Input!$G$150+Input!$G$116)*$G$7)/A8taxstdlife))</f>
        <v>0</v>
      </c>
      <c r="AD573" s="164">
        <f>IF(A8taxstdlife="n/a","n/a",IF(AD$3&gt;(A8taxstdlife+$E573),((Input!$G$150+Input!$G$116)*$G$7)-SUM($G573:AC573),((Input!$G$150+Input!$G$116)*$G$7)/A8taxstdlife))</f>
        <v>0</v>
      </c>
      <c r="AE573" s="164">
        <f>IF(A8taxstdlife="n/a","n/a",IF(AE$3&gt;(A8taxstdlife+$E573),((Input!$G$150+Input!$G$116)*$G$7)-SUM($G573:AD573),((Input!$G$150+Input!$G$116)*$G$7)/A8taxstdlife))</f>
        <v>0</v>
      </c>
      <c r="AF573" s="164">
        <f>IF(A8taxstdlife="n/a","n/a",IF(AF$3&gt;(A8taxstdlife+$E573),((Input!$G$150+Input!$G$116)*$G$7)-SUM($G573:AE573),((Input!$G$150+Input!$G$116)*$G$7)/A8taxstdlife))</f>
        <v>0</v>
      </c>
      <c r="AG573" s="164">
        <f>IF(A8taxstdlife="n/a","n/a",IF(AG$3&gt;(A8taxstdlife+$E573),((Input!$G$150+Input!$G$116)*$G$7)-SUM($G573:AF573),((Input!$G$150+Input!$G$116)*$G$7)/A8taxstdlife))</f>
        <v>0</v>
      </c>
      <c r="AH573" s="164">
        <f>IF(A8taxstdlife="n/a","n/a",IF(AH$3&gt;(A8taxstdlife+$E573),((Input!$G$150+Input!$G$116)*$G$7)-SUM($G573:AG573),((Input!$G$150+Input!$G$116)*$G$7)/A8taxstdlife))</f>
        <v>0</v>
      </c>
      <c r="AI573" s="164">
        <f>IF(A8taxstdlife="n/a","n/a",IF(AI$3&gt;(A8taxstdlife+$E573),((Input!$G$150+Input!$G$116)*$G$7)-SUM($G573:AH573),((Input!$G$150+Input!$G$116)*$G$7)/A8taxstdlife))</f>
        <v>0</v>
      </c>
      <c r="AJ573" s="164">
        <f>IF(A8taxstdlife="n/a","n/a",IF(AJ$3&gt;(A8taxstdlife+$E573),((Input!$G$150+Input!$G$116)*$G$7)-SUM($G573:AI573),((Input!$G$150+Input!$G$116)*$G$7)/A8taxstdlife))</f>
        <v>0</v>
      </c>
      <c r="AK573" s="164">
        <f>IF(A8taxstdlife="n/a","n/a",IF(AK$3&gt;(A8taxstdlife+$E573),((Input!$G$150+Input!$G$116)*$G$7)-SUM($G573:AJ573),((Input!$G$150+Input!$G$116)*$G$7)/A8taxstdlife))</f>
        <v>0</v>
      </c>
      <c r="AL573" s="164">
        <f>IF(A8taxstdlife="n/a","n/a",IF(AL$3&gt;(A8taxstdlife+$E573),((Input!$G$150+Input!$G$116)*$G$7)-SUM($G573:AK573),((Input!$G$150+Input!$G$116)*$G$7)/A8taxstdlife))</f>
        <v>0</v>
      </c>
      <c r="AM573" s="164">
        <f>IF(A8taxstdlife="n/a","n/a",IF(AM$3&gt;(A8taxstdlife+$E573),((Input!$G$150+Input!$G$116)*$G$7)-SUM($G573:AL573),((Input!$G$150+Input!$G$116)*$G$7)/A8taxstdlife))</f>
        <v>0</v>
      </c>
      <c r="AN573" s="164">
        <f>IF(A8taxstdlife="n/a","n/a",IF(AN$3&gt;(A8taxstdlife+$E573),((Input!$G$150+Input!$G$116)*$G$7)-SUM($G573:AM573),((Input!$G$150+Input!$G$116)*$G$7)/A8taxstdlife))</f>
        <v>0</v>
      </c>
      <c r="AO573" s="164">
        <f>IF(A8taxstdlife="n/a","n/a",IF(AO$3&gt;(A8taxstdlife+$E573),((Input!$G$150+Input!$G$116)*$G$7)-SUM($G573:AN573),((Input!$G$150+Input!$G$116)*$G$7)/A8taxstdlife))</f>
        <v>0</v>
      </c>
      <c r="AP573" s="164">
        <f>IF(A8taxstdlife="n/a","n/a",IF(AP$3&gt;(A8taxstdlife+$E573),((Input!$G$150+Input!$G$116)*$G$7)-SUM($G573:AO573),((Input!$G$150+Input!$G$116)*$G$7)/A8taxstdlife))</f>
        <v>0</v>
      </c>
      <c r="AQ573" s="164">
        <f>IF(A8taxstdlife="n/a","n/a",IF(AQ$3&gt;(A8taxstdlife+$E573),((Input!$G$150+Input!$G$116)*$G$7)-SUM($G573:AP573),((Input!$G$150+Input!$G$116)*$G$7)/A8taxstdlife))</f>
        <v>0</v>
      </c>
      <c r="AR573" s="164">
        <f>IF(A8taxstdlife="n/a","n/a",IF(AR$3&gt;(A8taxstdlife+$E573),((Input!$G$150+Input!$G$116)*$G$7)-SUM($G573:AQ573),((Input!$G$150+Input!$G$116)*$G$7)/A8taxstdlife))</f>
        <v>0</v>
      </c>
      <c r="AS573" s="164">
        <f>IF(A8taxstdlife="n/a","n/a",IF(AS$3&gt;(A8taxstdlife+$E573),((Input!$G$150+Input!$G$116)*$G$7)-SUM($G573:AR573),((Input!$G$150+Input!$G$116)*$G$7)/A8taxstdlife))</f>
        <v>0</v>
      </c>
      <c r="AT573" s="164">
        <f>IF(A8taxstdlife="n/a","n/a",IF(AT$3&gt;(A8taxstdlife+$E573),((Input!$G$150+Input!$G$116)*$G$7)-SUM($G573:AS573),((Input!$G$150+Input!$G$116)*$G$7)/A8taxstdlife))</f>
        <v>0</v>
      </c>
      <c r="AU573" s="164">
        <f>IF(A8taxstdlife="n/a","n/a",IF(AU$3&gt;(A8taxstdlife+$E573),((Input!$G$150+Input!$G$116)*$G$7)-SUM($G573:AT573),((Input!$G$150+Input!$G$116)*$G$7)/A8taxstdlife))</f>
        <v>0</v>
      </c>
      <c r="AV573" s="164">
        <f>IF(A8taxstdlife="n/a","n/a",IF(AV$3&gt;(A8taxstdlife+$E573),((Input!$G$150+Input!$G$116)*$G$7)-SUM($G573:AU573),((Input!$G$150+Input!$G$116)*$G$7)/A8taxstdlife))</f>
        <v>0</v>
      </c>
      <c r="AW573" s="164">
        <f>IF(A8taxstdlife="n/a","n/a",IF(AW$3&gt;(A8taxstdlife+$E573),((Input!$G$150+Input!$G$116)*$G$7)-SUM($G573:AV573),((Input!$G$150+Input!$G$116)*$G$7)/A8taxstdlife))</f>
        <v>0</v>
      </c>
      <c r="AX573" s="164">
        <f>IF(A8taxstdlife="n/a","n/a",IF(AX$3&gt;(A8taxstdlife+$E573),((Input!$G$150+Input!$G$116)*$G$7)-SUM($G573:AW573),((Input!$G$150+Input!$G$116)*$G$7)/A8taxstdlife))</f>
        <v>0</v>
      </c>
      <c r="AY573" s="164">
        <f>IF(A8taxstdlife="n/a","n/a",IF(AY$3&gt;(A8taxstdlife+$E573),((Input!$G$150+Input!$G$116)*$G$7)-SUM($G573:AX573),((Input!$G$150+Input!$G$116)*$G$7)/A8taxstdlife))</f>
        <v>0</v>
      </c>
      <c r="AZ573" s="164">
        <f>IF(A8taxstdlife="n/a","n/a",IF(AZ$3&gt;(A8taxstdlife+$E573),((Input!$G$150+Input!$G$116)*$G$7)-SUM($G573:AY573),((Input!$G$150+Input!$G$116)*$G$7)/A8taxstdlife))</f>
        <v>0</v>
      </c>
      <c r="BA573" s="164">
        <f>IF(A8taxstdlife="n/a","n/a",IF(BA$3&gt;(A8taxstdlife+$E573),((Input!$G$150+Input!$G$116)*$G$7)-SUM($G573:AZ573),((Input!$G$150+Input!$G$116)*$G$7)/A8taxstdlife))</f>
        <v>0</v>
      </c>
      <c r="BB573" s="164">
        <f>IF(A8taxstdlife="n/a","n/a",IF(BB$3&gt;(A8taxstdlife+$E573),((Input!$G$150+Input!$G$116)*$G$7)-SUM($G573:BA573),((Input!$G$150+Input!$G$116)*$G$7)/A8taxstdlife))</f>
        <v>0</v>
      </c>
      <c r="BC573" s="164">
        <f>IF(A8taxstdlife="n/a","n/a",IF(BC$3&gt;(A8taxstdlife+$E573),((Input!$G$150+Input!$G$116)*$G$7)-SUM($G573:BB573),((Input!$G$150+Input!$G$116)*$G$7)/A8taxstdlife))</f>
        <v>0</v>
      </c>
      <c r="BD573" s="164">
        <f>IF(A8taxstdlife="n/a","n/a",IF(BD$3&gt;(A8taxstdlife+$E573),((Input!$G$150+Input!$G$116)*$G$7)-SUM($G573:BC573),((Input!$G$150+Input!$G$116)*$G$7)/A8taxstdlife))</f>
        <v>0</v>
      </c>
      <c r="BE573" s="164">
        <f>IF(A8taxstdlife="n/a","n/a",IF(BE$3&gt;(A8taxstdlife+$E573),((Input!$G$150+Input!$G$116)*$G$7)-SUM($G573:BD573),((Input!$G$150+Input!$G$116)*$G$7)/A8taxstdlife))</f>
        <v>0</v>
      </c>
      <c r="BF573" s="164">
        <f>IF(A8taxstdlife="n/a","n/a",IF(BF$3&gt;(A8taxstdlife+$E573),((Input!$G$150+Input!$G$116)*$G$7)-SUM($G573:BE573),((Input!$G$150+Input!$G$116)*$G$7)/A8taxstdlife))</f>
        <v>0</v>
      </c>
      <c r="BG573" s="164">
        <f>IF(A8taxstdlife="n/a","n/a",IF(BG$3&gt;(A8taxstdlife+$E573),((Input!$G$150+Input!$G$116)*$G$7)-SUM($G573:BF573),((Input!$G$150+Input!$G$116)*$G$7)/A8taxstdlife))</f>
        <v>0</v>
      </c>
      <c r="BH573" s="164">
        <f>IF(A8taxstdlife="n/a","n/a",IF(BH$3&gt;(A8taxstdlife+$E573),((Input!$G$150+Input!$G$116)*$G$7)-SUM($G573:BG573),((Input!$G$150+Input!$G$116)*$G$7)/A8taxstdlife))</f>
        <v>0</v>
      </c>
      <c r="BI573" s="164">
        <f>IF(A8taxstdlife="n/a","n/a",IF(BI$3&gt;(A8taxstdlife+$E573),((Input!$G$150+Input!$G$116)*$G$7)-SUM($G573:BH573),((Input!$G$150+Input!$G$116)*$G$7)/A8taxstdlife))</f>
        <v>0</v>
      </c>
      <c r="BJ573" s="18"/>
      <c r="BK573" s="18"/>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row>
    <row r="574" spans="1:256" s="5" customFormat="1" hidden="1" outlineLevel="2">
      <c r="A574" s="18"/>
      <c r="B574" s="18"/>
      <c r="C574" s="36"/>
      <c r="D574" s="479"/>
      <c r="E574" s="283">
        <v>2</v>
      </c>
      <c r="F574" s="38"/>
      <c r="G574" s="306"/>
      <c r="H574" s="307"/>
      <c r="I574" s="164">
        <f>IF(A8taxstdlife="n/a","n/a",IF(I$3&gt;(A8taxstdlife+$E574),((Input!$H$150+Input!$H$116)*$H$7)-SUM($H574:H574),((Input!$H$150+Input!$H$116)*$H$7)/A8taxstdlife))</f>
        <v>0</v>
      </c>
      <c r="J574" s="164">
        <f>IF(A8taxstdlife="n/a","n/a",IF(J$3&gt;(A8taxstdlife+$E574),((Input!$H$150+Input!$H$116)*$H$7)-SUM($H574:I574),((Input!$H$150+Input!$H$116)*$H$7)/A8taxstdlife))</f>
        <v>0</v>
      </c>
      <c r="K574" s="164">
        <f>IF(A8taxstdlife="n/a","n/a",IF(K$3&gt;(A8taxstdlife+$E574),((Input!$H$150+Input!$H$116)*$H$7)-SUM($H574:J574),((Input!$H$150+Input!$H$116)*$H$7)/A8taxstdlife))</f>
        <v>0</v>
      </c>
      <c r="L574" s="164">
        <f>IF(A8taxstdlife="n/a","n/a",IF(L$3&gt;(A8taxstdlife+$E574),((Input!$H$150+Input!$H$116)*$H$7)-SUM($H574:K574),((Input!$H$150+Input!$H$116)*$H$7)/A8taxstdlife))</f>
        <v>0</v>
      </c>
      <c r="M574" s="164">
        <f>IF(A8taxstdlife="n/a","n/a",IF(M$3&gt;(A8taxstdlife+$E574),((Input!$H$150+Input!$H$116)*$H$7)-SUM($H574:L574),((Input!$H$150+Input!$H$116)*$H$7)/A8taxstdlife))</f>
        <v>0</v>
      </c>
      <c r="N574" s="164">
        <f>IF(A8taxstdlife="n/a","n/a",IF(N$3&gt;(A8taxstdlife+$E574),((Input!$H$150+Input!$H$116)*$H$7)-SUM($H574:M574),((Input!$H$150+Input!$H$116)*$H$7)/A8taxstdlife))</f>
        <v>0</v>
      </c>
      <c r="O574" s="164">
        <f>IF(A8taxstdlife="n/a","n/a",IF(O$3&gt;(A8taxstdlife+$E574),((Input!$H$150+Input!$H$116)*$H$7)-SUM($H574:N574),((Input!$H$150+Input!$H$116)*$H$7)/A8taxstdlife))</f>
        <v>0</v>
      </c>
      <c r="P574" s="164">
        <f>IF(A8taxstdlife="n/a","n/a",IF(P$3&gt;(A8taxstdlife+$E574),((Input!$H$150+Input!$H$116)*$H$7)-SUM($H574:O574),((Input!$H$150+Input!$H$116)*$H$7)/A8taxstdlife))</f>
        <v>0</v>
      </c>
      <c r="Q574" s="164">
        <f>IF(A8taxstdlife="n/a","n/a",IF(Q$3&gt;(A8taxstdlife+$E574),((Input!$H$150+Input!$H$116)*$H$7)-SUM($H574:P574),((Input!$H$150+Input!$H$116)*$H$7)/A8taxstdlife))</f>
        <v>0</v>
      </c>
      <c r="R574" s="164">
        <f>IF(A8taxstdlife="n/a","n/a",IF(R$3&gt;(A8taxstdlife+$E574),((Input!$H$150+Input!$H$116)*$H$7)-SUM($H574:Q574),((Input!$H$150+Input!$H$116)*$H$7)/A8taxstdlife))</f>
        <v>0</v>
      </c>
      <c r="S574" s="164">
        <f>IF(A8taxstdlife="n/a","n/a",IF(S$3&gt;(A8taxstdlife+$E574),((Input!$H$150+Input!$H$116)*$H$7)-SUM($H574:R574),((Input!$H$150+Input!$H$116)*$H$7)/A8taxstdlife))</f>
        <v>0</v>
      </c>
      <c r="T574" s="164">
        <f>IF(A8taxstdlife="n/a","n/a",IF(T$3&gt;(A8taxstdlife+$E574),((Input!$H$150+Input!$H$116)*$H$7)-SUM($H574:S574),((Input!$H$150+Input!$H$116)*$H$7)/A8taxstdlife))</f>
        <v>0</v>
      </c>
      <c r="U574" s="164">
        <f>IF(A8taxstdlife="n/a","n/a",IF(U$3&gt;(A8taxstdlife+$E574),((Input!$H$150+Input!$H$116)*$H$7)-SUM($H574:T574),((Input!$H$150+Input!$H$116)*$H$7)/A8taxstdlife))</f>
        <v>0</v>
      </c>
      <c r="V574" s="164">
        <f>IF(A8taxstdlife="n/a","n/a",IF(V$3&gt;(A8taxstdlife+$E574),((Input!$H$150+Input!$H$116)*$H$7)-SUM($H574:U574),((Input!$H$150+Input!$H$116)*$H$7)/A8taxstdlife))</f>
        <v>0</v>
      </c>
      <c r="W574" s="164">
        <f>IF(A8taxstdlife="n/a","n/a",IF(W$3&gt;(A8taxstdlife+$E574),((Input!$H$150+Input!$H$116)*$H$7)-SUM($H574:V574),((Input!$H$150+Input!$H$116)*$H$7)/A8taxstdlife))</f>
        <v>0</v>
      </c>
      <c r="X574" s="164">
        <f>IF(A8taxstdlife="n/a","n/a",IF(X$3&gt;(A8taxstdlife+$E574),((Input!$H$150+Input!$H$116)*$H$7)-SUM($H574:W574),((Input!$H$150+Input!$H$116)*$H$7)/A8taxstdlife))</f>
        <v>0</v>
      </c>
      <c r="Y574" s="164">
        <f>IF(A8taxstdlife="n/a","n/a",IF(Y$3&gt;(A8taxstdlife+$E574),((Input!$H$150+Input!$H$116)*$H$7)-SUM($H574:X574),((Input!$H$150+Input!$H$116)*$H$7)/A8taxstdlife))</f>
        <v>0</v>
      </c>
      <c r="Z574" s="164">
        <f>IF(A8taxstdlife="n/a","n/a",IF(Z$3&gt;(A8taxstdlife+$E574),((Input!$H$150+Input!$H$116)*$H$7)-SUM($H574:Y574),((Input!$H$150+Input!$H$116)*$H$7)/A8taxstdlife))</f>
        <v>0</v>
      </c>
      <c r="AA574" s="164">
        <f>IF(A8taxstdlife="n/a","n/a",IF(AA$3&gt;(A8taxstdlife+$E574),((Input!$H$150+Input!$H$116)*$H$7)-SUM($H574:Z574),((Input!$H$150+Input!$H$116)*$H$7)/A8taxstdlife))</f>
        <v>0</v>
      </c>
      <c r="AB574" s="164">
        <f>IF(A8taxstdlife="n/a","n/a",IF(AB$3&gt;(A8taxstdlife+$E574),((Input!$H$150+Input!$H$116)*$H$7)-SUM($H574:AA574),((Input!$H$150+Input!$H$116)*$H$7)/A8taxstdlife))</f>
        <v>0</v>
      </c>
      <c r="AC574" s="164">
        <f>IF(A8taxstdlife="n/a","n/a",IF(AC$3&gt;(A8taxstdlife+$E574),((Input!$H$150+Input!$H$116)*$H$7)-SUM($H574:AB574),((Input!$H$150+Input!$H$116)*$H$7)/A8taxstdlife))</f>
        <v>0</v>
      </c>
      <c r="AD574" s="164">
        <f>IF(A8taxstdlife="n/a","n/a",IF(AD$3&gt;(A8taxstdlife+$E574),((Input!$H$150+Input!$H$116)*$H$7)-SUM($H574:AC574),((Input!$H$150+Input!$H$116)*$H$7)/A8taxstdlife))</f>
        <v>0</v>
      </c>
      <c r="AE574" s="164">
        <f>IF(A8taxstdlife="n/a","n/a",IF(AE$3&gt;(A8taxstdlife+$E574),((Input!$H$150+Input!$H$116)*$H$7)-SUM($H574:AD574),((Input!$H$150+Input!$H$116)*$H$7)/A8taxstdlife))</f>
        <v>0</v>
      </c>
      <c r="AF574" s="164">
        <f>IF(A8taxstdlife="n/a","n/a",IF(AF$3&gt;(A8taxstdlife+$E574),((Input!$H$150+Input!$H$116)*$H$7)-SUM($H574:AE574),((Input!$H$150+Input!$H$116)*$H$7)/A8taxstdlife))</f>
        <v>0</v>
      </c>
      <c r="AG574" s="164">
        <f>IF(A8taxstdlife="n/a","n/a",IF(AG$3&gt;(A8taxstdlife+$E574),((Input!$H$150+Input!$H$116)*$H$7)-SUM($H574:AF574),((Input!$H$150+Input!$H$116)*$H$7)/A8taxstdlife))</f>
        <v>0</v>
      </c>
      <c r="AH574" s="164">
        <f>IF(A8taxstdlife="n/a","n/a",IF(AH$3&gt;(A8taxstdlife+$E574),((Input!$H$150+Input!$H$116)*$H$7)-SUM($H574:AG574),((Input!$H$150+Input!$H$116)*$H$7)/A8taxstdlife))</f>
        <v>0</v>
      </c>
      <c r="AI574" s="164">
        <f>IF(A8taxstdlife="n/a","n/a",IF(AI$3&gt;(A8taxstdlife+$E574),((Input!$H$150+Input!$H$116)*$H$7)-SUM($H574:AH574),((Input!$H$150+Input!$H$116)*$H$7)/A8taxstdlife))</f>
        <v>0</v>
      </c>
      <c r="AJ574" s="164">
        <f>IF(A8taxstdlife="n/a","n/a",IF(AJ$3&gt;(A8taxstdlife+$E574),((Input!$H$150+Input!$H$116)*$H$7)-SUM($H574:AI574),((Input!$H$150+Input!$H$116)*$H$7)/A8taxstdlife))</f>
        <v>0</v>
      </c>
      <c r="AK574" s="164">
        <f>IF(A8taxstdlife="n/a","n/a",IF(AK$3&gt;(A8taxstdlife+$E574),((Input!$H$150+Input!$H$116)*$H$7)-SUM($H574:AJ574),((Input!$H$150+Input!$H$116)*$H$7)/A8taxstdlife))</f>
        <v>0</v>
      </c>
      <c r="AL574" s="164">
        <f>IF(A8taxstdlife="n/a","n/a",IF(AL$3&gt;(A8taxstdlife+$E574),((Input!$H$150+Input!$H$116)*$H$7)-SUM($H574:AK574),((Input!$H$150+Input!$H$116)*$H$7)/A8taxstdlife))</f>
        <v>0</v>
      </c>
      <c r="AM574" s="164">
        <f>IF(A8taxstdlife="n/a","n/a",IF(AM$3&gt;(A8taxstdlife+$E574),((Input!$H$150+Input!$H$116)*$H$7)-SUM($H574:AL574),((Input!$H$150+Input!$H$116)*$H$7)/A8taxstdlife))</f>
        <v>0</v>
      </c>
      <c r="AN574" s="164">
        <f>IF(A8taxstdlife="n/a","n/a",IF(AN$3&gt;(A8taxstdlife+$E574),((Input!$H$150+Input!$H$116)*$H$7)-SUM($H574:AM574),((Input!$H$150+Input!$H$116)*$H$7)/A8taxstdlife))</f>
        <v>0</v>
      </c>
      <c r="AO574" s="164">
        <f>IF(A8taxstdlife="n/a","n/a",IF(AO$3&gt;(A8taxstdlife+$E574),((Input!$H$150+Input!$H$116)*$H$7)-SUM($H574:AN574),((Input!$H$150+Input!$H$116)*$H$7)/A8taxstdlife))</f>
        <v>0</v>
      </c>
      <c r="AP574" s="164">
        <f>IF(A8taxstdlife="n/a","n/a",IF(AP$3&gt;(A8taxstdlife+$E574),((Input!$H$150+Input!$H$116)*$H$7)-SUM($H574:AO574),((Input!$H$150+Input!$H$116)*$H$7)/A8taxstdlife))</f>
        <v>0</v>
      </c>
      <c r="AQ574" s="164">
        <f>IF(A8taxstdlife="n/a","n/a",IF(AQ$3&gt;(A8taxstdlife+$E574),((Input!$H$150+Input!$H$116)*$H$7)-SUM($H574:AP574),((Input!$H$150+Input!$H$116)*$H$7)/A8taxstdlife))</f>
        <v>0</v>
      </c>
      <c r="AR574" s="164">
        <f>IF(A8taxstdlife="n/a","n/a",IF(AR$3&gt;(A8taxstdlife+$E574),((Input!$H$150+Input!$H$116)*$H$7)-SUM($H574:AQ574),((Input!$H$150+Input!$H$116)*$H$7)/A8taxstdlife))</f>
        <v>0</v>
      </c>
      <c r="AS574" s="164">
        <f>IF(A8taxstdlife="n/a","n/a",IF(AS$3&gt;(A8taxstdlife+$E574),((Input!$H$150+Input!$H$116)*$H$7)-SUM($H574:AR574),((Input!$H$150+Input!$H$116)*$H$7)/A8taxstdlife))</f>
        <v>0</v>
      </c>
      <c r="AT574" s="164">
        <f>IF(A8taxstdlife="n/a","n/a",IF(AT$3&gt;(A8taxstdlife+$E574),((Input!$H$150+Input!$H$116)*$H$7)-SUM($H574:AS574),((Input!$H$150+Input!$H$116)*$H$7)/A8taxstdlife))</f>
        <v>0</v>
      </c>
      <c r="AU574" s="164">
        <f>IF(A8taxstdlife="n/a","n/a",IF(AU$3&gt;(A8taxstdlife+$E574),((Input!$H$150+Input!$H$116)*$H$7)-SUM($H574:AT574),((Input!$H$150+Input!$H$116)*$H$7)/A8taxstdlife))</f>
        <v>0</v>
      </c>
      <c r="AV574" s="164">
        <f>IF(A8taxstdlife="n/a","n/a",IF(AV$3&gt;(A8taxstdlife+$E574),((Input!$H$150+Input!$H$116)*$H$7)-SUM($H574:AU574),((Input!$H$150+Input!$H$116)*$H$7)/A8taxstdlife))</f>
        <v>0</v>
      </c>
      <c r="AW574" s="164">
        <f>IF(A8taxstdlife="n/a","n/a",IF(AW$3&gt;(A8taxstdlife+$E574),((Input!$H$150+Input!$H$116)*$H$7)-SUM($H574:AV574),((Input!$H$150+Input!$H$116)*$H$7)/A8taxstdlife))</f>
        <v>0</v>
      </c>
      <c r="AX574" s="164">
        <f>IF(A8taxstdlife="n/a","n/a",IF(AX$3&gt;(A8taxstdlife+$E574),((Input!$H$150+Input!$H$116)*$H$7)-SUM($H574:AW574),((Input!$H$150+Input!$H$116)*$H$7)/A8taxstdlife))</f>
        <v>0</v>
      </c>
      <c r="AY574" s="164">
        <f>IF(A8taxstdlife="n/a","n/a",IF(AY$3&gt;(A8taxstdlife+$E574),((Input!$H$150+Input!$H$116)*$H$7)-SUM($H574:AX574),((Input!$H$150+Input!$H$116)*$H$7)/A8taxstdlife))</f>
        <v>0</v>
      </c>
      <c r="AZ574" s="164">
        <f>IF(A8taxstdlife="n/a","n/a",IF(AZ$3&gt;(A8taxstdlife+$E574),((Input!$H$150+Input!$H$116)*$H$7)-SUM($H574:AY574),((Input!$H$150+Input!$H$116)*$H$7)/A8taxstdlife))</f>
        <v>0</v>
      </c>
      <c r="BA574" s="164">
        <f>IF(A8taxstdlife="n/a","n/a",IF(BA$3&gt;(A8taxstdlife+$E574),((Input!$H$150+Input!$H$116)*$H$7)-SUM($H574:AZ574),((Input!$H$150+Input!$H$116)*$H$7)/A8taxstdlife))</f>
        <v>0</v>
      </c>
      <c r="BB574" s="164">
        <f>IF(A8taxstdlife="n/a","n/a",IF(BB$3&gt;(A8taxstdlife+$E574),((Input!$H$150+Input!$H$116)*$H$7)-SUM($H574:BA574),((Input!$H$150+Input!$H$116)*$H$7)/A8taxstdlife))</f>
        <v>0</v>
      </c>
      <c r="BC574" s="164">
        <f>IF(A8taxstdlife="n/a","n/a",IF(BC$3&gt;(A8taxstdlife+$E574),((Input!$H$150+Input!$H$116)*$H$7)-SUM($H574:BB574),((Input!$H$150+Input!$H$116)*$H$7)/A8taxstdlife))</f>
        <v>0</v>
      </c>
      <c r="BD574" s="164">
        <f>IF(A8taxstdlife="n/a","n/a",IF(BD$3&gt;(A8taxstdlife+$E574),((Input!$H$150+Input!$H$116)*$H$7)-SUM($H574:BC574),((Input!$H$150+Input!$H$116)*$H$7)/A8taxstdlife))</f>
        <v>0</v>
      </c>
      <c r="BE574" s="164">
        <f>IF(A8taxstdlife="n/a","n/a",IF(BE$3&gt;(A8taxstdlife+$E574),((Input!$H$150+Input!$H$116)*$H$7)-SUM($H574:BD574),((Input!$H$150+Input!$H$116)*$H$7)/A8taxstdlife))</f>
        <v>0</v>
      </c>
      <c r="BF574" s="164">
        <f>IF(A8taxstdlife="n/a","n/a",IF(BF$3&gt;(A8taxstdlife+$E574),((Input!$H$150+Input!$H$116)*$H$7)-SUM($H574:BE574),((Input!$H$150+Input!$H$116)*$H$7)/A8taxstdlife))</f>
        <v>0</v>
      </c>
      <c r="BG574" s="164">
        <f>IF(A8taxstdlife="n/a","n/a",IF(BG$3&gt;(A8taxstdlife+$E574),((Input!$H$150+Input!$H$116)*$H$7)-SUM($H574:BF574),((Input!$H$150+Input!$H$116)*$H$7)/A8taxstdlife))</f>
        <v>0</v>
      </c>
      <c r="BH574" s="164">
        <f>IF(A8taxstdlife="n/a","n/a",IF(BH$3&gt;(A8taxstdlife+$E574),((Input!$H$150+Input!$H$116)*$H$7)-SUM($H574:BG574),((Input!$H$150+Input!$H$116)*$H$7)/A8taxstdlife))</f>
        <v>0</v>
      </c>
      <c r="BI574" s="164">
        <f>IF(A8taxstdlife="n/a","n/a",IF(BI$3&gt;(A8taxstdlife+$E574),((Input!$H$150+Input!$H$116)*$H$7)-SUM($H574:BH574),((Input!$H$150+Input!$H$116)*$H$7)/A8taxstdlife))</f>
        <v>0</v>
      </c>
      <c r="BJ574" s="18"/>
      <c r="BK574" s="18"/>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row>
    <row r="575" spans="1:256" s="5" customFormat="1" hidden="1" outlineLevel="2">
      <c r="A575" s="18"/>
      <c r="B575" s="18"/>
      <c r="C575" s="36"/>
      <c r="D575" s="479"/>
      <c r="E575" s="283">
        <v>3</v>
      </c>
      <c r="F575" s="38"/>
      <c r="G575" s="306"/>
      <c r="H575" s="308"/>
      <c r="I575" s="307"/>
      <c r="J575" s="164">
        <f>IF(A8taxstdlife="n/a","n/a",IF(J$3&gt;(A8taxstdlife+$E575),((Input!$I$150+Input!$I$116)*$I$7)-SUM($I575:I575),((Input!$I$150+Input!$I$116)*$I$7)/A8taxstdlife))</f>
        <v>0</v>
      </c>
      <c r="K575" s="164">
        <f>IF(A8taxstdlife="n/a","n/a",IF(K$3&gt;(A8taxstdlife+$E575),((Input!$I$150+Input!$I$116)*$I$7)-SUM($I575:J575),((Input!$I$150+Input!$I$116)*$I$7)/A8taxstdlife))</f>
        <v>0</v>
      </c>
      <c r="L575" s="164">
        <f>IF(A8taxstdlife="n/a","n/a",IF(L$3&gt;(A8taxstdlife+$E575),((Input!$I$150+Input!$I$116)*$I$7)-SUM($I575:K575),((Input!$I$150+Input!$I$116)*$I$7)/A8taxstdlife))</f>
        <v>0</v>
      </c>
      <c r="M575" s="164">
        <f>IF(A8taxstdlife="n/a","n/a",IF(M$3&gt;(A8taxstdlife+$E575),((Input!$I$150+Input!$I$116)*$I$7)-SUM($I575:L575),((Input!$I$150+Input!$I$116)*$I$7)/A8taxstdlife))</f>
        <v>0</v>
      </c>
      <c r="N575" s="164">
        <f>IF(A8taxstdlife="n/a","n/a",IF(N$3&gt;(A8taxstdlife+$E575),((Input!$I$150+Input!$I$116)*$I$7)-SUM($I575:M575),((Input!$I$150+Input!$I$116)*$I$7)/A8taxstdlife))</f>
        <v>0</v>
      </c>
      <c r="O575" s="164">
        <f>IF(A8taxstdlife="n/a","n/a",IF(O$3&gt;(A8taxstdlife+$E575),((Input!$I$150+Input!$I$116)*$I$7)-SUM($I575:N575),((Input!$I$150+Input!$I$116)*$I$7)/A8taxstdlife))</f>
        <v>0</v>
      </c>
      <c r="P575" s="164">
        <f>IF(A8taxstdlife="n/a","n/a",IF(P$3&gt;(A8taxstdlife+$E575),((Input!$I$150+Input!$I$116)*$I$7)-SUM($I575:O575),((Input!$I$150+Input!$I$116)*$I$7)/A8taxstdlife))</f>
        <v>0</v>
      </c>
      <c r="Q575" s="164">
        <f>IF(A8taxstdlife="n/a","n/a",IF(Q$3&gt;(A8taxstdlife+$E575),((Input!$I$150+Input!$I$116)*$I$7)-SUM($I575:P575),((Input!$I$150+Input!$I$116)*$I$7)/A8taxstdlife))</f>
        <v>0</v>
      </c>
      <c r="R575" s="164">
        <f>IF(A8taxstdlife="n/a","n/a",IF(R$3&gt;(A8taxstdlife+$E575),((Input!$I$150+Input!$I$116)*$I$7)-SUM($I575:Q575),((Input!$I$150+Input!$I$116)*$I$7)/A8taxstdlife))</f>
        <v>0</v>
      </c>
      <c r="S575" s="164">
        <f>IF(A8taxstdlife="n/a","n/a",IF(S$3&gt;(A8taxstdlife+$E575),((Input!$I$150+Input!$I$116)*$I$7)-SUM($I575:R575),((Input!$I$150+Input!$I$116)*$I$7)/A8taxstdlife))</f>
        <v>0</v>
      </c>
      <c r="T575" s="164">
        <f>IF(A8taxstdlife="n/a","n/a",IF(T$3&gt;(A8taxstdlife+$E575),((Input!$I$150+Input!$I$116)*$I$7)-SUM($I575:S575),((Input!$I$150+Input!$I$116)*$I$7)/A8taxstdlife))</f>
        <v>0</v>
      </c>
      <c r="U575" s="164">
        <f>IF(A8taxstdlife="n/a","n/a",IF(U$3&gt;(A8taxstdlife+$E575),((Input!$I$150+Input!$I$116)*$I$7)-SUM($I575:T575),((Input!$I$150+Input!$I$116)*$I$7)/A8taxstdlife))</f>
        <v>0</v>
      </c>
      <c r="V575" s="164">
        <f>IF(A8taxstdlife="n/a","n/a",IF(V$3&gt;(A8taxstdlife+$E575),((Input!$I$150+Input!$I$116)*$I$7)-SUM($I575:U575),((Input!$I$150+Input!$I$116)*$I$7)/A8taxstdlife))</f>
        <v>0</v>
      </c>
      <c r="W575" s="164">
        <f>IF(A8taxstdlife="n/a","n/a",IF(W$3&gt;(A8taxstdlife+$E575),((Input!$I$150+Input!$I$116)*$I$7)-SUM($I575:V575),((Input!$I$150+Input!$I$116)*$I$7)/A8taxstdlife))</f>
        <v>0</v>
      </c>
      <c r="X575" s="164">
        <f>IF(A8taxstdlife="n/a","n/a",IF(X$3&gt;(A8taxstdlife+$E575),((Input!$I$150+Input!$I$116)*$I$7)-SUM($I575:W575),((Input!$I$150+Input!$I$116)*$I$7)/A8taxstdlife))</f>
        <v>0</v>
      </c>
      <c r="Y575" s="164">
        <f>IF(A8taxstdlife="n/a","n/a",IF(Y$3&gt;(A8taxstdlife+$E575),((Input!$I$150+Input!$I$116)*$I$7)-SUM($I575:X575),((Input!$I$150+Input!$I$116)*$I$7)/A8taxstdlife))</f>
        <v>0</v>
      </c>
      <c r="Z575" s="164">
        <f>IF(A8taxstdlife="n/a","n/a",IF(Z$3&gt;(A8taxstdlife+$E575),((Input!$I$150+Input!$I$116)*$I$7)-SUM($I575:Y575),((Input!$I$150+Input!$I$116)*$I$7)/A8taxstdlife))</f>
        <v>0</v>
      </c>
      <c r="AA575" s="164">
        <f>IF(A8taxstdlife="n/a","n/a",IF(AA$3&gt;(A8taxstdlife+$E575),((Input!$I$150+Input!$I$116)*$I$7)-SUM($I575:Z575),((Input!$I$150+Input!$I$116)*$I$7)/A8taxstdlife))</f>
        <v>0</v>
      </c>
      <c r="AB575" s="164">
        <f>IF(A8taxstdlife="n/a","n/a",IF(AB$3&gt;(A8taxstdlife+$E575),((Input!$I$150+Input!$I$116)*$I$7)-SUM($I575:AA575),((Input!$I$150+Input!$I$116)*$I$7)/A8taxstdlife))</f>
        <v>0</v>
      </c>
      <c r="AC575" s="164">
        <f>IF(A8taxstdlife="n/a","n/a",IF(AC$3&gt;(A8taxstdlife+$E575),((Input!$I$150+Input!$I$116)*$I$7)-SUM($I575:AB575),((Input!$I$150+Input!$I$116)*$I$7)/A8taxstdlife))</f>
        <v>0</v>
      </c>
      <c r="AD575" s="164">
        <f>IF(A8taxstdlife="n/a","n/a",IF(AD$3&gt;(A8taxstdlife+$E575),((Input!$I$150+Input!$I$116)*$I$7)-SUM($I575:AC575),((Input!$I$150+Input!$I$116)*$I$7)/A8taxstdlife))</f>
        <v>0</v>
      </c>
      <c r="AE575" s="164">
        <f>IF(A8taxstdlife="n/a","n/a",IF(AE$3&gt;(A8taxstdlife+$E575),((Input!$I$150+Input!$I$116)*$I$7)-SUM($I575:AD575),((Input!$I$150+Input!$I$116)*$I$7)/A8taxstdlife))</f>
        <v>0</v>
      </c>
      <c r="AF575" s="164">
        <f>IF(A8taxstdlife="n/a","n/a",IF(AF$3&gt;(A8taxstdlife+$E575),((Input!$I$150+Input!$I$116)*$I$7)-SUM($I575:AE575),((Input!$I$150+Input!$I$116)*$I$7)/A8taxstdlife))</f>
        <v>0</v>
      </c>
      <c r="AG575" s="164">
        <f>IF(A8taxstdlife="n/a","n/a",IF(AG$3&gt;(A8taxstdlife+$E575),((Input!$I$150+Input!$I$116)*$I$7)-SUM($I575:AF575),((Input!$I$150+Input!$I$116)*$I$7)/A8taxstdlife))</f>
        <v>0</v>
      </c>
      <c r="AH575" s="164">
        <f>IF(A8taxstdlife="n/a","n/a",IF(AH$3&gt;(A8taxstdlife+$E575),((Input!$I$150+Input!$I$116)*$I$7)-SUM($I575:AG575),((Input!$I$150+Input!$I$116)*$I$7)/A8taxstdlife))</f>
        <v>0</v>
      </c>
      <c r="AI575" s="164">
        <f>IF(A8taxstdlife="n/a","n/a",IF(AI$3&gt;(A8taxstdlife+$E575),((Input!$I$150+Input!$I$116)*$I$7)-SUM($I575:AH575),((Input!$I$150+Input!$I$116)*$I$7)/A8taxstdlife))</f>
        <v>0</v>
      </c>
      <c r="AJ575" s="164">
        <f>IF(A8taxstdlife="n/a","n/a",IF(AJ$3&gt;(A8taxstdlife+$E575),((Input!$I$150+Input!$I$116)*$I$7)-SUM($I575:AI575),((Input!$I$150+Input!$I$116)*$I$7)/A8taxstdlife))</f>
        <v>0</v>
      </c>
      <c r="AK575" s="164">
        <f>IF(A8taxstdlife="n/a","n/a",IF(AK$3&gt;(A8taxstdlife+$E575),((Input!$I$150+Input!$I$116)*$I$7)-SUM($I575:AJ575),((Input!$I$150+Input!$I$116)*$I$7)/A8taxstdlife))</f>
        <v>0</v>
      </c>
      <c r="AL575" s="164">
        <f>IF(A8taxstdlife="n/a","n/a",IF(AL$3&gt;(A8taxstdlife+$E575),((Input!$I$150+Input!$I$116)*$I$7)-SUM($I575:AK575),((Input!$I$150+Input!$I$116)*$I$7)/A8taxstdlife))</f>
        <v>0</v>
      </c>
      <c r="AM575" s="164">
        <f>IF(A8taxstdlife="n/a","n/a",IF(AM$3&gt;(A8taxstdlife+$E575),((Input!$I$150+Input!$I$116)*$I$7)-SUM($I575:AL575),((Input!$I$150+Input!$I$116)*$I$7)/A8taxstdlife))</f>
        <v>0</v>
      </c>
      <c r="AN575" s="164">
        <f>IF(A8taxstdlife="n/a","n/a",IF(AN$3&gt;(A8taxstdlife+$E575),((Input!$I$150+Input!$I$116)*$I$7)-SUM($I575:AM575),((Input!$I$150+Input!$I$116)*$I$7)/A8taxstdlife))</f>
        <v>0</v>
      </c>
      <c r="AO575" s="164">
        <f>IF(A8taxstdlife="n/a","n/a",IF(AO$3&gt;(A8taxstdlife+$E575),((Input!$I$150+Input!$I$116)*$I$7)-SUM($I575:AN575),((Input!$I$150+Input!$I$116)*$I$7)/A8taxstdlife))</f>
        <v>0</v>
      </c>
      <c r="AP575" s="164">
        <f>IF(A8taxstdlife="n/a","n/a",IF(AP$3&gt;(A8taxstdlife+$E575),((Input!$I$150+Input!$I$116)*$I$7)-SUM($I575:AO575),((Input!$I$150+Input!$I$116)*$I$7)/A8taxstdlife))</f>
        <v>0</v>
      </c>
      <c r="AQ575" s="164">
        <f>IF(A8taxstdlife="n/a","n/a",IF(AQ$3&gt;(A8taxstdlife+$E575),((Input!$I$150+Input!$I$116)*$I$7)-SUM($I575:AP575),((Input!$I$150+Input!$I$116)*$I$7)/A8taxstdlife))</f>
        <v>0</v>
      </c>
      <c r="AR575" s="164">
        <f>IF(A8taxstdlife="n/a","n/a",IF(AR$3&gt;(A8taxstdlife+$E575),((Input!$I$150+Input!$I$116)*$I$7)-SUM($I575:AQ575),((Input!$I$150+Input!$I$116)*$I$7)/A8taxstdlife))</f>
        <v>0</v>
      </c>
      <c r="AS575" s="164">
        <f>IF(A8taxstdlife="n/a","n/a",IF(AS$3&gt;(A8taxstdlife+$E575),((Input!$I$150+Input!$I$116)*$I$7)-SUM($I575:AR575),((Input!$I$150+Input!$I$116)*$I$7)/A8taxstdlife))</f>
        <v>0</v>
      </c>
      <c r="AT575" s="164">
        <f>IF(A8taxstdlife="n/a","n/a",IF(AT$3&gt;(A8taxstdlife+$E575),((Input!$I$150+Input!$I$116)*$I$7)-SUM($I575:AS575),((Input!$I$150+Input!$I$116)*$I$7)/A8taxstdlife))</f>
        <v>0</v>
      </c>
      <c r="AU575" s="164">
        <f>IF(A8taxstdlife="n/a","n/a",IF(AU$3&gt;(A8taxstdlife+$E575),((Input!$I$150+Input!$I$116)*$I$7)-SUM($I575:AT575),((Input!$I$150+Input!$I$116)*$I$7)/A8taxstdlife))</f>
        <v>0</v>
      </c>
      <c r="AV575" s="164">
        <f>IF(A8taxstdlife="n/a","n/a",IF(AV$3&gt;(A8taxstdlife+$E575),((Input!$I$150+Input!$I$116)*$I$7)-SUM($I575:AU575),((Input!$I$150+Input!$I$116)*$I$7)/A8taxstdlife))</f>
        <v>0</v>
      </c>
      <c r="AW575" s="164">
        <f>IF(A8taxstdlife="n/a","n/a",IF(AW$3&gt;(A8taxstdlife+$E575),((Input!$I$150+Input!$I$116)*$I$7)-SUM($I575:AV575),((Input!$I$150+Input!$I$116)*$I$7)/A8taxstdlife))</f>
        <v>0</v>
      </c>
      <c r="AX575" s="164">
        <f>IF(A8taxstdlife="n/a","n/a",IF(AX$3&gt;(A8taxstdlife+$E575),((Input!$I$150+Input!$I$116)*$I$7)-SUM($I575:AW575),((Input!$I$150+Input!$I$116)*$I$7)/A8taxstdlife))</f>
        <v>0</v>
      </c>
      <c r="AY575" s="164">
        <f>IF(A8taxstdlife="n/a","n/a",IF(AY$3&gt;(A8taxstdlife+$E575),((Input!$I$150+Input!$I$116)*$I$7)-SUM($I575:AX575),((Input!$I$150+Input!$I$116)*$I$7)/A8taxstdlife))</f>
        <v>0</v>
      </c>
      <c r="AZ575" s="164">
        <f>IF(A8taxstdlife="n/a","n/a",IF(AZ$3&gt;(A8taxstdlife+$E575),((Input!$I$150+Input!$I$116)*$I$7)-SUM($I575:AY575),((Input!$I$150+Input!$I$116)*$I$7)/A8taxstdlife))</f>
        <v>0</v>
      </c>
      <c r="BA575" s="164">
        <f>IF(A8taxstdlife="n/a","n/a",IF(BA$3&gt;(A8taxstdlife+$E575),((Input!$I$150+Input!$I$116)*$I$7)-SUM($I575:AZ575),((Input!$I$150+Input!$I$116)*$I$7)/A8taxstdlife))</f>
        <v>0</v>
      </c>
      <c r="BB575" s="164">
        <f>IF(A8taxstdlife="n/a","n/a",IF(BB$3&gt;(A8taxstdlife+$E575),((Input!$I$150+Input!$I$116)*$I$7)-SUM($I575:BA575),((Input!$I$150+Input!$I$116)*$I$7)/A8taxstdlife))</f>
        <v>0</v>
      </c>
      <c r="BC575" s="164">
        <f>IF(A8taxstdlife="n/a","n/a",IF(BC$3&gt;(A8taxstdlife+$E575),((Input!$I$150+Input!$I$116)*$I$7)-SUM($I575:BB575),((Input!$I$150+Input!$I$116)*$I$7)/A8taxstdlife))</f>
        <v>0</v>
      </c>
      <c r="BD575" s="164">
        <f>IF(A8taxstdlife="n/a","n/a",IF(BD$3&gt;(A8taxstdlife+$E575),((Input!$I$150+Input!$I$116)*$I$7)-SUM($I575:BC575),((Input!$I$150+Input!$I$116)*$I$7)/A8taxstdlife))</f>
        <v>0</v>
      </c>
      <c r="BE575" s="164">
        <f>IF(A8taxstdlife="n/a","n/a",IF(BE$3&gt;(A8taxstdlife+$E575),((Input!$I$150+Input!$I$116)*$I$7)-SUM($I575:BD575),((Input!$I$150+Input!$I$116)*$I$7)/A8taxstdlife))</f>
        <v>0</v>
      </c>
      <c r="BF575" s="164">
        <f>IF(A8taxstdlife="n/a","n/a",IF(BF$3&gt;(A8taxstdlife+$E575),((Input!$I$150+Input!$I$116)*$I$7)-SUM($I575:BE575),((Input!$I$150+Input!$I$116)*$I$7)/A8taxstdlife))</f>
        <v>0</v>
      </c>
      <c r="BG575" s="164">
        <f>IF(A8taxstdlife="n/a","n/a",IF(BG$3&gt;(A8taxstdlife+$E575),((Input!$I$150+Input!$I$116)*$I$7)-SUM($I575:BF575),((Input!$I$150+Input!$I$116)*$I$7)/A8taxstdlife))</f>
        <v>0</v>
      </c>
      <c r="BH575" s="164">
        <f>IF(A8taxstdlife="n/a","n/a",IF(BH$3&gt;(A8taxstdlife+$E575),((Input!$I$150+Input!$I$116)*$I$7)-SUM($I575:BG575),((Input!$I$150+Input!$I$116)*$I$7)/A8taxstdlife))</f>
        <v>0</v>
      </c>
      <c r="BI575" s="164">
        <f>IF(A8taxstdlife="n/a","n/a",IF(BI$3&gt;(A8taxstdlife+$E575),((Input!$I$150+Input!$I$116)*$I$7)-SUM($I575:BH575),((Input!$I$150+Input!$I$116)*$I$7)/A8taxstdlife))</f>
        <v>0</v>
      </c>
      <c r="BJ575" s="18"/>
      <c r="BK575" s="18"/>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row>
    <row r="576" spans="1:256" s="5" customFormat="1" hidden="1" outlineLevel="2">
      <c r="A576" s="18"/>
      <c r="B576" s="18"/>
      <c r="C576" s="36"/>
      <c r="D576" s="479"/>
      <c r="E576" s="283">
        <v>4</v>
      </c>
      <c r="F576" s="38"/>
      <c r="G576" s="306"/>
      <c r="H576" s="308"/>
      <c r="I576" s="308"/>
      <c r="J576" s="307"/>
      <c r="K576" s="164">
        <f>IF(A8taxstdlife="n/a","n/a",IF(K$3&gt;(A8taxstdlife+$E576),((Input!$J$150+Input!$J$116)*$J$7)-SUM($J576:J576),((Input!$J$150+Input!$J$116)*$J$7)/A8taxstdlife))</f>
        <v>0</v>
      </c>
      <c r="L576" s="164">
        <f>IF(A8taxstdlife="n/a","n/a",IF(L$3&gt;(A8taxstdlife+$E576),((Input!$J$150+Input!$J$116)*$J$7)-SUM($J576:K576),((Input!$J$150+Input!$J$116)*$J$7)/A8taxstdlife))</f>
        <v>0</v>
      </c>
      <c r="M576" s="164">
        <f>IF(A8taxstdlife="n/a","n/a",IF(M$3&gt;(A8taxstdlife+$E576),((Input!$J$150+Input!$J$116)*$J$7)-SUM($J576:L576),((Input!$J$150+Input!$J$116)*$J$7)/A8taxstdlife))</f>
        <v>0</v>
      </c>
      <c r="N576" s="164">
        <f>IF(A8taxstdlife="n/a","n/a",IF(N$3&gt;(A8taxstdlife+$E576),((Input!$J$150+Input!$J$116)*$J$7)-SUM($J576:M576),((Input!$J$150+Input!$J$116)*$J$7)/A8taxstdlife))</f>
        <v>0</v>
      </c>
      <c r="O576" s="164">
        <f>IF(A8taxstdlife="n/a","n/a",IF(O$3&gt;(A8taxstdlife+$E576),((Input!$J$150+Input!$J$116)*$J$7)-SUM($J576:N576),((Input!$J$150+Input!$J$116)*$J$7)/A8taxstdlife))</f>
        <v>0</v>
      </c>
      <c r="P576" s="164">
        <f>IF(A8taxstdlife="n/a","n/a",IF(P$3&gt;(A8taxstdlife+$E576),((Input!$J$150+Input!$J$116)*$J$7)-SUM($J576:O576),((Input!$J$150+Input!$J$116)*$J$7)/A8taxstdlife))</f>
        <v>0</v>
      </c>
      <c r="Q576" s="164">
        <f>IF(A8taxstdlife="n/a","n/a",IF(Q$3&gt;(A8taxstdlife+$E576),((Input!$J$150+Input!$J$116)*$J$7)-SUM($J576:P576),((Input!$J$150+Input!$J$116)*$J$7)/A8taxstdlife))</f>
        <v>0</v>
      </c>
      <c r="R576" s="164">
        <f>IF(A8taxstdlife="n/a","n/a",IF(R$3&gt;(A8taxstdlife+$E576),((Input!$J$150+Input!$J$116)*$J$7)-SUM($J576:Q576),((Input!$J$150+Input!$J$116)*$J$7)/A8taxstdlife))</f>
        <v>0</v>
      </c>
      <c r="S576" s="164">
        <f>IF(A8taxstdlife="n/a","n/a",IF(S$3&gt;(A8taxstdlife+$E576),((Input!$J$150+Input!$J$116)*$J$7)-SUM($J576:R576),((Input!$J$150+Input!$J$116)*$J$7)/A8taxstdlife))</f>
        <v>0</v>
      </c>
      <c r="T576" s="164">
        <f>IF(A8taxstdlife="n/a","n/a",IF(T$3&gt;(A8taxstdlife+$E576),((Input!$J$150+Input!$J$116)*$J$7)-SUM($J576:S576),((Input!$J$150+Input!$J$116)*$J$7)/A8taxstdlife))</f>
        <v>0</v>
      </c>
      <c r="U576" s="164">
        <f>IF(A8taxstdlife="n/a","n/a",IF(U$3&gt;(A8taxstdlife+$E576),((Input!$J$150+Input!$J$116)*$J$7)-SUM($J576:T576),((Input!$J$150+Input!$J$116)*$J$7)/A8taxstdlife))</f>
        <v>0</v>
      </c>
      <c r="V576" s="164">
        <f>IF(A8taxstdlife="n/a","n/a",IF(V$3&gt;(A8taxstdlife+$E576),((Input!$J$150+Input!$J$116)*$J$7)-SUM($J576:U576),((Input!$J$150+Input!$J$116)*$J$7)/A8taxstdlife))</f>
        <v>0</v>
      </c>
      <c r="W576" s="164">
        <f>IF(A8taxstdlife="n/a","n/a",IF(W$3&gt;(A8taxstdlife+$E576),((Input!$J$150+Input!$J$116)*$J$7)-SUM($J576:V576),((Input!$J$150+Input!$J$116)*$J$7)/A8taxstdlife))</f>
        <v>0</v>
      </c>
      <c r="X576" s="164">
        <f>IF(A8taxstdlife="n/a","n/a",IF(X$3&gt;(A8taxstdlife+$E576),((Input!$J$150+Input!$J$116)*$J$7)-SUM($J576:W576),((Input!$J$150+Input!$J$116)*$J$7)/A8taxstdlife))</f>
        <v>0</v>
      </c>
      <c r="Y576" s="164">
        <f>IF(A8taxstdlife="n/a","n/a",IF(Y$3&gt;(A8taxstdlife+$E576),((Input!$J$150+Input!$J$116)*$J$7)-SUM($J576:X576),((Input!$J$150+Input!$J$116)*$J$7)/A8taxstdlife))</f>
        <v>0</v>
      </c>
      <c r="Z576" s="164">
        <f>IF(A8taxstdlife="n/a","n/a",IF(Z$3&gt;(A8taxstdlife+$E576),((Input!$J$150+Input!$J$116)*$J$7)-SUM($J576:Y576),((Input!$J$150+Input!$J$116)*$J$7)/A8taxstdlife))</f>
        <v>0</v>
      </c>
      <c r="AA576" s="164">
        <f>IF(A8taxstdlife="n/a","n/a",IF(AA$3&gt;(A8taxstdlife+$E576),((Input!$J$150+Input!$J$116)*$J$7)-SUM($J576:Z576),((Input!$J$150+Input!$J$116)*$J$7)/A8taxstdlife))</f>
        <v>0</v>
      </c>
      <c r="AB576" s="164">
        <f>IF(A8taxstdlife="n/a","n/a",IF(AB$3&gt;(A8taxstdlife+$E576),((Input!$J$150+Input!$J$116)*$J$7)-SUM($J576:AA576),((Input!$J$150+Input!$J$116)*$J$7)/A8taxstdlife))</f>
        <v>0</v>
      </c>
      <c r="AC576" s="164">
        <f>IF(A8taxstdlife="n/a","n/a",IF(AC$3&gt;(A8taxstdlife+$E576),((Input!$J$150+Input!$J$116)*$J$7)-SUM($J576:AB576),((Input!$J$150+Input!$J$116)*$J$7)/A8taxstdlife))</f>
        <v>0</v>
      </c>
      <c r="AD576" s="164">
        <f>IF(A8taxstdlife="n/a","n/a",IF(AD$3&gt;(A8taxstdlife+$E576),((Input!$J$150+Input!$J$116)*$J$7)-SUM($J576:AC576),((Input!$J$150+Input!$J$116)*$J$7)/A8taxstdlife))</f>
        <v>0</v>
      </c>
      <c r="AE576" s="164">
        <f>IF(A8taxstdlife="n/a","n/a",IF(AE$3&gt;(A8taxstdlife+$E576),((Input!$J$150+Input!$J$116)*$J$7)-SUM($J576:AD576),((Input!$J$150+Input!$J$116)*$J$7)/A8taxstdlife))</f>
        <v>0</v>
      </c>
      <c r="AF576" s="164">
        <f>IF(A8taxstdlife="n/a","n/a",IF(AF$3&gt;(A8taxstdlife+$E576),((Input!$J$150+Input!$J$116)*$J$7)-SUM($J576:AE576),((Input!$J$150+Input!$J$116)*$J$7)/A8taxstdlife))</f>
        <v>0</v>
      </c>
      <c r="AG576" s="164">
        <f>IF(A8taxstdlife="n/a","n/a",IF(AG$3&gt;(A8taxstdlife+$E576),((Input!$J$150+Input!$J$116)*$J$7)-SUM($J576:AF576),((Input!$J$150+Input!$J$116)*$J$7)/A8taxstdlife))</f>
        <v>0</v>
      </c>
      <c r="AH576" s="164">
        <f>IF(A8taxstdlife="n/a","n/a",IF(AH$3&gt;(A8taxstdlife+$E576),((Input!$J$150+Input!$J$116)*$J$7)-SUM($J576:AG576),((Input!$J$150+Input!$J$116)*$J$7)/A8taxstdlife))</f>
        <v>0</v>
      </c>
      <c r="AI576" s="164">
        <f>IF(A8taxstdlife="n/a","n/a",IF(AI$3&gt;(A8taxstdlife+$E576),((Input!$J$150+Input!$J$116)*$J$7)-SUM($J576:AH576),((Input!$J$150+Input!$J$116)*$J$7)/A8taxstdlife))</f>
        <v>0</v>
      </c>
      <c r="AJ576" s="164">
        <f>IF(A8taxstdlife="n/a","n/a",IF(AJ$3&gt;(A8taxstdlife+$E576),((Input!$J$150+Input!$J$116)*$J$7)-SUM($J576:AI576),((Input!$J$150+Input!$J$116)*$J$7)/A8taxstdlife))</f>
        <v>0</v>
      </c>
      <c r="AK576" s="164">
        <f>IF(A8taxstdlife="n/a","n/a",IF(AK$3&gt;(A8taxstdlife+$E576),((Input!$J$150+Input!$J$116)*$J$7)-SUM($J576:AJ576),((Input!$J$150+Input!$J$116)*$J$7)/A8taxstdlife))</f>
        <v>0</v>
      </c>
      <c r="AL576" s="164">
        <f>IF(A8taxstdlife="n/a","n/a",IF(AL$3&gt;(A8taxstdlife+$E576),((Input!$J$150+Input!$J$116)*$J$7)-SUM($J576:AK576),((Input!$J$150+Input!$J$116)*$J$7)/A8taxstdlife))</f>
        <v>0</v>
      </c>
      <c r="AM576" s="164">
        <f>IF(A8taxstdlife="n/a","n/a",IF(AM$3&gt;(A8taxstdlife+$E576),((Input!$J$150+Input!$J$116)*$J$7)-SUM($J576:AL576),((Input!$J$150+Input!$J$116)*$J$7)/A8taxstdlife))</f>
        <v>0</v>
      </c>
      <c r="AN576" s="164">
        <f>IF(A8taxstdlife="n/a","n/a",IF(AN$3&gt;(A8taxstdlife+$E576),((Input!$J$150+Input!$J$116)*$J$7)-SUM($J576:AM576),((Input!$J$150+Input!$J$116)*$J$7)/A8taxstdlife))</f>
        <v>0</v>
      </c>
      <c r="AO576" s="164">
        <f>IF(A8taxstdlife="n/a","n/a",IF(AO$3&gt;(A8taxstdlife+$E576),((Input!$J$150+Input!$J$116)*$J$7)-SUM($J576:AN576),((Input!$J$150+Input!$J$116)*$J$7)/A8taxstdlife))</f>
        <v>0</v>
      </c>
      <c r="AP576" s="164">
        <f>IF(A8taxstdlife="n/a","n/a",IF(AP$3&gt;(A8taxstdlife+$E576),((Input!$J$150+Input!$J$116)*$J$7)-SUM($J576:AO576),((Input!$J$150+Input!$J$116)*$J$7)/A8taxstdlife))</f>
        <v>0</v>
      </c>
      <c r="AQ576" s="164">
        <f>IF(A8taxstdlife="n/a","n/a",IF(AQ$3&gt;(A8taxstdlife+$E576),((Input!$J$150+Input!$J$116)*$J$7)-SUM($J576:AP576),((Input!$J$150+Input!$J$116)*$J$7)/A8taxstdlife))</f>
        <v>0</v>
      </c>
      <c r="AR576" s="164">
        <f>IF(A8taxstdlife="n/a","n/a",IF(AR$3&gt;(A8taxstdlife+$E576),((Input!$J$150+Input!$J$116)*$J$7)-SUM($J576:AQ576),((Input!$J$150+Input!$J$116)*$J$7)/A8taxstdlife))</f>
        <v>0</v>
      </c>
      <c r="AS576" s="164">
        <f>IF(A8taxstdlife="n/a","n/a",IF(AS$3&gt;(A8taxstdlife+$E576),((Input!$J$150+Input!$J$116)*$J$7)-SUM($J576:AR576),((Input!$J$150+Input!$J$116)*$J$7)/A8taxstdlife))</f>
        <v>0</v>
      </c>
      <c r="AT576" s="164">
        <f>IF(A8taxstdlife="n/a","n/a",IF(AT$3&gt;(A8taxstdlife+$E576),((Input!$J$150+Input!$J$116)*$J$7)-SUM($J576:AS576),((Input!$J$150+Input!$J$116)*$J$7)/A8taxstdlife))</f>
        <v>0</v>
      </c>
      <c r="AU576" s="164">
        <f>IF(A8taxstdlife="n/a","n/a",IF(AU$3&gt;(A8taxstdlife+$E576),((Input!$J$150+Input!$J$116)*$J$7)-SUM($J576:AT576),((Input!$J$150+Input!$J$116)*$J$7)/A8taxstdlife))</f>
        <v>0</v>
      </c>
      <c r="AV576" s="164">
        <f>IF(A8taxstdlife="n/a","n/a",IF(AV$3&gt;(A8taxstdlife+$E576),((Input!$J$150+Input!$J$116)*$J$7)-SUM($J576:AU576),((Input!$J$150+Input!$J$116)*$J$7)/A8taxstdlife))</f>
        <v>0</v>
      </c>
      <c r="AW576" s="164">
        <f>IF(A8taxstdlife="n/a","n/a",IF(AW$3&gt;(A8taxstdlife+$E576),((Input!$J$150+Input!$J$116)*$J$7)-SUM($J576:AV576),((Input!$J$150+Input!$J$116)*$J$7)/A8taxstdlife))</f>
        <v>0</v>
      </c>
      <c r="AX576" s="164">
        <f>IF(A8taxstdlife="n/a","n/a",IF(AX$3&gt;(A8taxstdlife+$E576),((Input!$J$150+Input!$J$116)*$J$7)-SUM($J576:AW576),((Input!$J$150+Input!$J$116)*$J$7)/A8taxstdlife))</f>
        <v>0</v>
      </c>
      <c r="AY576" s="164">
        <f>IF(A8taxstdlife="n/a","n/a",IF(AY$3&gt;(A8taxstdlife+$E576),((Input!$J$150+Input!$J$116)*$J$7)-SUM($J576:AX576),((Input!$J$150+Input!$J$116)*$J$7)/A8taxstdlife))</f>
        <v>0</v>
      </c>
      <c r="AZ576" s="164">
        <f>IF(A8taxstdlife="n/a","n/a",IF(AZ$3&gt;(A8taxstdlife+$E576),((Input!$J$150+Input!$J$116)*$J$7)-SUM($J576:AY576),((Input!$J$150+Input!$J$116)*$J$7)/A8taxstdlife))</f>
        <v>0</v>
      </c>
      <c r="BA576" s="164">
        <f>IF(A8taxstdlife="n/a","n/a",IF(BA$3&gt;(A8taxstdlife+$E576),((Input!$J$150+Input!$J$116)*$J$7)-SUM($J576:AZ576),((Input!$J$150+Input!$J$116)*$J$7)/A8taxstdlife))</f>
        <v>0</v>
      </c>
      <c r="BB576" s="164">
        <f>IF(A8taxstdlife="n/a","n/a",IF(BB$3&gt;(A8taxstdlife+$E576),((Input!$J$150+Input!$J$116)*$J$7)-SUM($J576:BA576),((Input!$J$150+Input!$J$116)*$J$7)/A8taxstdlife))</f>
        <v>0</v>
      </c>
      <c r="BC576" s="164">
        <f>IF(A8taxstdlife="n/a","n/a",IF(BC$3&gt;(A8taxstdlife+$E576),((Input!$J$150+Input!$J$116)*$J$7)-SUM($J576:BB576),((Input!$J$150+Input!$J$116)*$J$7)/A8taxstdlife))</f>
        <v>0</v>
      </c>
      <c r="BD576" s="164">
        <f>IF(A8taxstdlife="n/a","n/a",IF(BD$3&gt;(A8taxstdlife+$E576),((Input!$J$150+Input!$J$116)*$J$7)-SUM($J576:BC576),((Input!$J$150+Input!$J$116)*$J$7)/A8taxstdlife))</f>
        <v>0</v>
      </c>
      <c r="BE576" s="164">
        <f>IF(A8taxstdlife="n/a","n/a",IF(BE$3&gt;(A8taxstdlife+$E576),((Input!$J$150+Input!$J$116)*$J$7)-SUM($J576:BD576),((Input!$J$150+Input!$J$116)*$J$7)/A8taxstdlife))</f>
        <v>0</v>
      </c>
      <c r="BF576" s="164">
        <f>IF(A8taxstdlife="n/a","n/a",IF(BF$3&gt;(A8taxstdlife+$E576),((Input!$J$150+Input!$J$116)*$J$7)-SUM($J576:BE576),((Input!$J$150+Input!$J$116)*$J$7)/A8taxstdlife))</f>
        <v>0</v>
      </c>
      <c r="BG576" s="164">
        <f>IF(A8taxstdlife="n/a","n/a",IF(BG$3&gt;(A8taxstdlife+$E576),((Input!$J$150+Input!$J$116)*$J$7)-SUM($J576:BF576),((Input!$J$150+Input!$J$116)*$J$7)/A8taxstdlife))</f>
        <v>0</v>
      </c>
      <c r="BH576" s="164">
        <f>IF(A8taxstdlife="n/a","n/a",IF(BH$3&gt;(A8taxstdlife+$E576),((Input!$J$150+Input!$J$116)*$J$7)-SUM($J576:BG576),((Input!$J$150+Input!$J$116)*$J$7)/A8taxstdlife))</f>
        <v>0</v>
      </c>
      <c r="BI576" s="164">
        <f>IF(A8taxstdlife="n/a","n/a",IF(BI$3&gt;(A8taxstdlife+$E576),((Input!$J$150+Input!$J$116)*$J$7)-SUM($J576:BH576),((Input!$J$150+Input!$J$116)*$J$7)/A8taxstdlife))</f>
        <v>0</v>
      </c>
      <c r="BJ576" s="18"/>
      <c r="BK576" s="18"/>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row>
    <row r="577" spans="1:256" s="5" customFormat="1" hidden="1" outlineLevel="2">
      <c r="A577" s="18"/>
      <c r="B577" s="18"/>
      <c r="C577" s="36"/>
      <c r="D577" s="479"/>
      <c r="E577" s="283">
        <v>5</v>
      </c>
      <c r="F577" s="38"/>
      <c r="G577" s="306"/>
      <c r="H577" s="308"/>
      <c r="I577" s="308"/>
      <c r="J577" s="308"/>
      <c r="K577" s="307"/>
      <c r="L577" s="164">
        <f>IF(A8taxstdlife="n/a","n/a",IF(L$3&gt;(A8taxstdlife+$E577),((Input!$K$150+Input!$K$116)*$K$7)-SUM($K577:K577),((Input!$K$150+Input!$K$116)*$K$7)/A8taxstdlife))</f>
        <v>0</v>
      </c>
      <c r="M577" s="164">
        <f>IF(A8taxstdlife="n/a","n/a",IF(M$3&gt;(A8taxstdlife+$E577),((Input!$K$150+Input!$K$116)*$K$7)-SUM($K577:L577),((Input!$K$150+Input!$K$116)*$K$7)/A8taxstdlife))</f>
        <v>0</v>
      </c>
      <c r="N577" s="164">
        <f>IF(A8taxstdlife="n/a","n/a",IF(N$3&gt;(A8taxstdlife+$E577),((Input!$K$150+Input!$K$116)*$K$7)-SUM($K577:M577),((Input!$K$150+Input!$K$116)*$K$7)/A8taxstdlife))</f>
        <v>0</v>
      </c>
      <c r="O577" s="164">
        <f>IF(A8taxstdlife="n/a","n/a",IF(O$3&gt;(A8taxstdlife+$E577),((Input!$K$150+Input!$K$116)*$K$7)-SUM($K577:N577),((Input!$K$150+Input!$K$116)*$K$7)/A8taxstdlife))</f>
        <v>0</v>
      </c>
      <c r="P577" s="164">
        <f>IF(A8taxstdlife="n/a","n/a",IF(P$3&gt;(A8taxstdlife+$E577),((Input!$K$150+Input!$K$116)*$K$7)-SUM($K577:O577),((Input!$K$150+Input!$K$116)*$K$7)/A8taxstdlife))</f>
        <v>0</v>
      </c>
      <c r="Q577" s="164">
        <f>IF(A8taxstdlife="n/a","n/a",IF(Q$3&gt;(A8taxstdlife+$E577),((Input!$K$150+Input!$K$116)*$K$7)-SUM($K577:P577),((Input!$K$150+Input!$K$116)*$K$7)/A8taxstdlife))</f>
        <v>0</v>
      </c>
      <c r="R577" s="164">
        <f>IF(A8taxstdlife="n/a","n/a",IF(R$3&gt;(A8taxstdlife+$E577),((Input!$K$150+Input!$K$116)*$K$7)-SUM($K577:Q577),((Input!$K$150+Input!$K$116)*$K$7)/A8taxstdlife))</f>
        <v>0</v>
      </c>
      <c r="S577" s="164">
        <f>IF(A8taxstdlife="n/a","n/a",IF(S$3&gt;(A8taxstdlife+$E577),((Input!$K$150+Input!$K$116)*$K$7)-SUM($K577:R577),((Input!$K$150+Input!$K$116)*$K$7)/A8taxstdlife))</f>
        <v>0</v>
      </c>
      <c r="T577" s="164">
        <f>IF(A8taxstdlife="n/a","n/a",IF(T$3&gt;(A8taxstdlife+$E577),((Input!$K$150+Input!$K$116)*$K$7)-SUM($K577:S577),((Input!$K$150+Input!$K$116)*$K$7)/A8taxstdlife))</f>
        <v>0</v>
      </c>
      <c r="U577" s="164">
        <f>IF(A8taxstdlife="n/a","n/a",IF(U$3&gt;(A8taxstdlife+$E577),((Input!$K$150+Input!$K$116)*$K$7)-SUM($K577:T577),((Input!$K$150+Input!$K$116)*$K$7)/A8taxstdlife))</f>
        <v>0</v>
      </c>
      <c r="V577" s="164">
        <f>IF(A8taxstdlife="n/a","n/a",IF(V$3&gt;(A8taxstdlife+$E577),((Input!$K$150+Input!$K$116)*$K$7)-SUM($K577:U577),((Input!$K$150+Input!$K$116)*$K$7)/A8taxstdlife))</f>
        <v>0</v>
      </c>
      <c r="W577" s="164">
        <f>IF(A8taxstdlife="n/a","n/a",IF(W$3&gt;(A8taxstdlife+$E577),((Input!$K$150+Input!$K$116)*$K$7)-SUM($K577:V577),((Input!$K$150+Input!$K$116)*$K$7)/A8taxstdlife))</f>
        <v>0</v>
      </c>
      <c r="X577" s="164">
        <f>IF(A8taxstdlife="n/a","n/a",IF(X$3&gt;(A8taxstdlife+$E577),((Input!$K$150+Input!$K$116)*$K$7)-SUM($K577:W577),((Input!$K$150+Input!$K$116)*$K$7)/A8taxstdlife))</f>
        <v>0</v>
      </c>
      <c r="Y577" s="164">
        <f>IF(A8taxstdlife="n/a","n/a",IF(Y$3&gt;(A8taxstdlife+$E577),((Input!$K$150+Input!$K$116)*$K$7)-SUM($K577:X577),((Input!$K$150+Input!$K$116)*$K$7)/A8taxstdlife))</f>
        <v>0</v>
      </c>
      <c r="Z577" s="164">
        <f>IF(A8taxstdlife="n/a","n/a",IF(Z$3&gt;(A8taxstdlife+$E577),((Input!$K$150+Input!$K$116)*$K$7)-SUM($K577:Y577),((Input!$K$150+Input!$K$116)*$K$7)/A8taxstdlife))</f>
        <v>0</v>
      </c>
      <c r="AA577" s="164">
        <f>IF(A8taxstdlife="n/a","n/a",IF(AA$3&gt;(A8taxstdlife+$E577),((Input!$K$150+Input!$K$116)*$K$7)-SUM($K577:Z577),((Input!$K$150+Input!$K$116)*$K$7)/A8taxstdlife))</f>
        <v>0</v>
      </c>
      <c r="AB577" s="164">
        <f>IF(A8taxstdlife="n/a","n/a",IF(AB$3&gt;(A8taxstdlife+$E577),((Input!$K$150+Input!$K$116)*$K$7)-SUM($K577:AA577),((Input!$K$150+Input!$K$116)*$K$7)/A8taxstdlife))</f>
        <v>0</v>
      </c>
      <c r="AC577" s="164">
        <f>IF(A8taxstdlife="n/a","n/a",IF(AC$3&gt;(A8taxstdlife+$E577),((Input!$K$150+Input!$K$116)*$K$7)-SUM($K577:AB577),((Input!$K$150+Input!$K$116)*$K$7)/A8taxstdlife))</f>
        <v>0</v>
      </c>
      <c r="AD577" s="164">
        <f>IF(A8taxstdlife="n/a","n/a",IF(AD$3&gt;(A8taxstdlife+$E577),((Input!$K$150+Input!$K$116)*$K$7)-SUM($K577:AC577),((Input!$K$150+Input!$K$116)*$K$7)/A8taxstdlife))</f>
        <v>0</v>
      </c>
      <c r="AE577" s="164">
        <f>IF(A8taxstdlife="n/a","n/a",IF(AE$3&gt;(A8taxstdlife+$E577),((Input!$K$150+Input!$K$116)*$K$7)-SUM($K577:AD577),((Input!$K$150+Input!$K$116)*$K$7)/A8taxstdlife))</f>
        <v>0</v>
      </c>
      <c r="AF577" s="164">
        <f>IF(A8taxstdlife="n/a","n/a",IF(AF$3&gt;(A8taxstdlife+$E577),((Input!$K$150+Input!$K$116)*$K$7)-SUM($K577:AE577),((Input!$K$150+Input!$K$116)*$K$7)/A8taxstdlife))</f>
        <v>0</v>
      </c>
      <c r="AG577" s="164">
        <f>IF(A8taxstdlife="n/a","n/a",IF(AG$3&gt;(A8taxstdlife+$E577),((Input!$K$150+Input!$K$116)*$K$7)-SUM($K577:AF577),((Input!$K$150+Input!$K$116)*$K$7)/A8taxstdlife))</f>
        <v>0</v>
      </c>
      <c r="AH577" s="164">
        <f>IF(A8taxstdlife="n/a","n/a",IF(AH$3&gt;(A8taxstdlife+$E577),((Input!$K$150+Input!$K$116)*$K$7)-SUM($K577:AG577),((Input!$K$150+Input!$K$116)*$K$7)/A8taxstdlife))</f>
        <v>0</v>
      </c>
      <c r="AI577" s="164">
        <f>IF(A8taxstdlife="n/a","n/a",IF(AI$3&gt;(A8taxstdlife+$E577),((Input!$K$150+Input!$K$116)*$K$7)-SUM($K577:AH577),((Input!$K$150+Input!$K$116)*$K$7)/A8taxstdlife))</f>
        <v>0</v>
      </c>
      <c r="AJ577" s="164">
        <f>IF(A8taxstdlife="n/a","n/a",IF(AJ$3&gt;(A8taxstdlife+$E577),((Input!$K$150+Input!$K$116)*$K$7)-SUM($K577:AI577),((Input!$K$150+Input!$K$116)*$K$7)/A8taxstdlife))</f>
        <v>0</v>
      </c>
      <c r="AK577" s="164">
        <f>IF(A8taxstdlife="n/a","n/a",IF(AK$3&gt;(A8taxstdlife+$E577),((Input!$K$150+Input!$K$116)*$K$7)-SUM($K577:AJ577),((Input!$K$150+Input!$K$116)*$K$7)/A8taxstdlife))</f>
        <v>0</v>
      </c>
      <c r="AL577" s="164">
        <f>IF(A8taxstdlife="n/a","n/a",IF(AL$3&gt;(A8taxstdlife+$E577),((Input!$K$150+Input!$K$116)*$K$7)-SUM($K577:AK577),((Input!$K$150+Input!$K$116)*$K$7)/A8taxstdlife))</f>
        <v>0</v>
      </c>
      <c r="AM577" s="164">
        <f>IF(A8taxstdlife="n/a","n/a",IF(AM$3&gt;(A8taxstdlife+$E577),((Input!$K$150+Input!$K$116)*$K$7)-SUM($K577:AL577),((Input!$K$150+Input!$K$116)*$K$7)/A8taxstdlife))</f>
        <v>0</v>
      </c>
      <c r="AN577" s="164">
        <f>IF(A8taxstdlife="n/a","n/a",IF(AN$3&gt;(A8taxstdlife+$E577),((Input!$K$150+Input!$K$116)*$K$7)-SUM($K577:AM577),((Input!$K$150+Input!$K$116)*$K$7)/A8taxstdlife))</f>
        <v>0</v>
      </c>
      <c r="AO577" s="164">
        <f>IF(A8taxstdlife="n/a","n/a",IF(AO$3&gt;(A8taxstdlife+$E577),((Input!$K$150+Input!$K$116)*$K$7)-SUM($K577:AN577),((Input!$K$150+Input!$K$116)*$K$7)/A8taxstdlife))</f>
        <v>0</v>
      </c>
      <c r="AP577" s="164">
        <f>IF(A8taxstdlife="n/a","n/a",IF(AP$3&gt;(A8taxstdlife+$E577),((Input!$K$150+Input!$K$116)*$K$7)-SUM($K577:AO577),((Input!$K$150+Input!$K$116)*$K$7)/A8taxstdlife))</f>
        <v>0</v>
      </c>
      <c r="AQ577" s="164">
        <f>IF(A8taxstdlife="n/a","n/a",IF(AQ$3&gt;(A8taxstdlife+$E577),((Input!$K$150+Input!$K$116)*$K$7)-SUM($K577:AP577),((Input!$K$150+Input!$K$116)*$K$7)/A8taxstdlife))</f>
        <v>0</v>
      </c>
      <c r="AR577" s="164">
        <f>IF(A8taxstdlife="n/a","n/a",IF(AR$3&gt;(A8taxstdlife+$E577),((Input!$K$150+Input!$K$116)*$K$7)-SUM($K577:AQ577),((Input!$K$150+Input!$K$116)*$K$7)/A8taxstdlife))</f>
        <v>0</v>
      </c>
      <c r="AS577" s="164">
        <f>IF(A8taxstdlife="n/a","n/a",IF(AS$3&gt;(A8taxstdlife+$E577),((Input!$K$150+Input!$K$116)*$K$7)-SUM($K577:AR577),((Input!$K$150+Input!$K$116)*$K$7)/A8taxstdlife))</f>
        <v>0</v>
      </c>
      <c r="AT577" s="164">
        <f>IF(A8taxstdlife="n/a","n/a",IF(AT$3&gt;(A8taxstdlife+$E577),((Input!$K$150+Input!$K$116)*$K$7)-SUM($K577:AS577),((Input!$K$150+Input!$K$116)*$K$7)/A8taxstdlife))</f>
        <v>0</v>
      </c>
      <c r="AU577" s="164">
        <f>IF(A8taxstdlife="n/a","n/a",IF(AU$3&gt;(A8taxstdlife+$E577),((Input!$K$150+Input!$K$116)*$K$7)-SUM($K577:AT577),((Input!$K$150+Input!$K$116)*$K$7)/A8taxstdlife))</f>
        <v>0</v>
      </c>
      <c r="AV577" s="164">
        <f>IF(A8taxstdlife="n/a","n/a",IF(AV$3&gt;(A8taxstdlife+$E577),((Input!$K$150+Input!$K$116)*$K$7)-SUM($K577:AU577),((Input!$K$150+Input!$K$116)*$K$7)/A8taxstdlife))</f>
        <v>0</v>
      </c>
      <c r="AW577" s="164">
        <f>IF(A8taxstdlife="n/a","n/a",IF(AW$3&gt;(A8taxstdlife+$E577),((Input!$K$150+Input!$K$116)*$K$7)-SUM($K577:AV577),((Input!$K$150+Input!$K$116)*$K$7)/A8taxstdlife))</f>
        <v>0</v>
      </c>
      <c r="AX577" s="164">
        <f>IF(A8taxstdlife="n/a","n/a",IF(AX$3&gt;(A8taxstdlife+$E577),((Input!$K$150+Input!$K$116)*$K$7)-SUM($K577:AW577),((Input!$K$150+Input!$K$116)*$K$7)/A8taxstdlife))</f>
        <v>0</v>
      </c>
      <c r="AY577" s="164">
        <f>IF(A8taxstdlife="n/a","n/a",IF(AY$3&gt;(A8taxstdlife+$E577),((Input!$K$150+Input!$K$116)*$K$7)-SUM($K577:AX577),((Input!$K$150+Input!$K$116)*$K$7)/A8taxstdlife))</f>
        <v>0</v>
      </c>
      <c r="AZ577" s="164">
        <f>IF(A8taxstdlife="n/a","n/a",IF(AZ$3&gt;(A8taxstdlife+$E577),((Input!$K$150+Input!$K$116)*$K$7)-SUM($K577:AY577),((Input!$K$150+Input!$K$116)*$K$7)/A8taxstdlife))</f>
        <v>0</v>
      </c>
      <c r="BA577" s="164">
        <f>IF(A8taxstdlife="n/a","n/a",IF(BA$3&gt;(A8taxstdlife+$E577),((Input!$K$150+Input!$K$116)*$K$7)-SUM($K577:AZ577),((Input!$K$150+Input!$K$116)*$K$7)/A8taxstdlife))</f>
        <v>0</v>
      </c>
      <c r="BB577" s="164">
        <f>IF(A8taxstdlife="n/a","n/a",IF(BB$3&gt;(A8taxstdlife+$E577),((Input!$K$150+Input!$K$116)*$K$7)-SUM($K577:BA577),((Input!$K$150+Input!$K$116)*$K$7)/A8taxstdlife))</f>
        <v>0</v>
      </c>
      <c r="BC577" s="164">
        <f>IF(A8taxstdlife="n/a","n/a",IF(BC$3&gt;(A8taxstdlife+$E577),((Input!$K$150+Input!$K$116)*$K$7)-SUM($K577:BB577),((Input!$K$150+Input!$K$116)*$K$7)/A8taxstdlife))</f>
        <v>0</v>
      </c>
      <c r="BD577" s="164">
        <f>IF(A8taxstdlife="n/a","n/a",IF(BD$3&gt;(A8taxstdlife+$E577),((Input!$K$150+Input!$K$116)*$K$7)-SUM($K577:BC577),((Input!$K$150+Input!$K$116)*$K$7)/A8taxstdlife))</f>
        <v>0</v>
      </c>
      <c r="BE577" s="164">
        <f>IF(A8taxstdlife="n/a","n/a",IF(BE$3&gt;(A8taxstdlife+$E577),((Input!$K$150+Input!$K$116)*$K$7)-SUM($K577:BD577),((Input!$K$150+Input!$K$116)*$K$7)/A8taxstdlife))</f>
        <v>0</v>
      </c>
      <c r="BF577" s="164">
        <f>IF(A8taxstdlife="n/a","n/a",IF(BF$3&gt;(A8taxstdlife+$E577),((Input!$K$150+Input!$K$116)*$K$7)-SUM($K577:BE577),((Input!$K$150+Input!$K$116)*$K$7)/A8taxstdlife))</f>
        <v>0</v>
      </c>
      <c r="BG577" s="164">
        <f>IF(A8taxstdlife="n/a","n/a",IF(BG$3&gt;(A8taxstdlife+$E577),((Input!$K$150+Input!$K$116)*$K$7)-SUM($K577:BF577),((Input!$K$150+Input!$K$116)*$K$7)/A8taxstdlife))</f>
        <v>0</v>
      </c>
      <c r="BH577" s="164">
        <f>IF(A8taxstdlife="n/a","n/a",IF(BH$3&gt;(A8taxstdlife+$E577),((Input!$K$150+Input!$K$116)*$K$7)-SUM($K577:BG577),((Input!$K$150+Input!$K$116)*$K$7)/A8taxstdlife))</f>
        <v>0</v>
      </c>
      <c r="BI577" s="164">
        <f>IF(A8taxstdlife="n/a","n/a",IF(BI$3&gt;(A8taxstdlife+$E577),((Input!$K$150+Input!$K$116)*$K$7)-SUM($K577:BH577),((Input!$K$150+Input!$K$116)*$K$7)/A8taxstdlife))</f>
        <v>0</v>
      </c>
      <c r="BJ577" s="18"/>
      <c r="BK577" s="18"/>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row>
    <row r="578" spans="1:256" s="5" customFormat="1" hidden="1" outlineLevel="2">
      <c r="A578" s="18"/>
      <c r="B578" s="18"/>
      <c r="C578" s="36"/>
      <c r="D578" s="479"/>
      <c r="E578" s="283">
        <v>6</v>
      </c>
      <c r="F578" s="38"/>
      <c r="G578" s="306"/>
      <c r="H578" s="308"/>
      <c r="I578" s="308"/>
      <c r="J578" s="308"/>
      <c r="K578" s="308"/>
      <c r="L578" s="307"/>
      <c r="M578" s="164">
        <f>IF(A8taxstdlife="n/a","n/a",IF(M$3&gt;(A8taxstdlife+$E578),((Input!$L$150+Input!$L$116)*$L$7)-SUM($L578:L578),((Input!$L$150+Input!$L$116)*$L$7)/A8taxstdlife))</f>
        <v>0</v>
      </c>
      <c r="N578" s="164">
        <f>IF(A8taxstdlife="n/a","n/a",IF(N$3&gt;(A8taxstdlife+$E578),((Input!$L$150+Input!$L$116)*$L$7)-SUM($L578:M578),((Input!$L$150+Input!$L$116)*$L$7)/A8taxstdlife))</f>
        <v>0</v>
      </c>
      <c r="O578" s="164">
        <f>IF(A8taxstdlife="n/a","n/a",IF(O$3&gt;(A8taxstdlife+$E578),((Input!$L$150+Input!$L$116)*$L$7)-SUM($L578:N578),((Input!$L$150+Input!$L$116)*$L$7)/A8taxstdlife))</f>
        <v>0</v>
      </c>
      <c r="P578" s="164">
        <f>IF(A8taxstdlife="n/a","n/a",IF(P$3&gt;(A8taxstdlife+$E578),((Input!$L$150+Input!$L$116)*$L$7)-SUM($L578:O578),((Input!$L$150+Input!$L$116)*$L$7)/A8taxstdlife))</f>
        <v>0</v>
      </c>
      <c r="Q578" s="164">
        <f>IF(A8taxstdlife="n/a","n/a",IF(Q$3&gt;(A8taxstdlife+$E578),((Input!$L$150+Input!$L$116)*$L$7)-SUM($L578:P578),((Input!$L$150+Input!$L$116)*$L$7)/A8taxstdlife))</f>
        <v>0</v>
      </c>
      <c r="R578" s="164">
        <f>IF(A8taxstdlife="n/a","n/a",IF(R$3&gt;(A8taxstdlife+$E578),((Input!$L$150+Input!$L$116)*$L$7)-SUM($L578:Q578),((Input!$L$150+Input!$L$116)*$L$7)/A8taxstdlife))</f>
        <v>0</v>
      </c>
      <c r="S578" s="164">
        <f>IF(A8taxstdlife="n/a","n/a",IF(S$3&gt;(A8taxstdlife+$E578),((Input!$L$150+Input!$L$116)*$L$7)-SUM($L578:R578),((Input!$L$150+Input!$L$116)*$L$7)/A8taxstdlife))</f>
        <v>0</v>
      </c>
      <c r="T578" s="164">
        <f>IF(A8taxstdlife="n/a","n/a",IF(T$3&gt;(A8taxstdlife+$E578),((Input!$L$150+Input!$L$116)*$L$7)-SUM($L578:S578),((Input!$L$150+Input!$L$116)*$L$7)/A8taxstdlife))</f>
        <v>0</v>
      </c>
      <c r="U578" s="164">
        <f>IF(A8taxstdlife="n/a","n/a",IF(U$3&gt;(A8taxstdlife+$E578),((Input!$L$150+Input!$L$116)*$L$7)-SUM($L578:T578),((Input!$L$150+Input!$L$116)*$L$7)/A8taxstdlife))</f>
        <v>0</v>
      </c>
      <c r="V578" s="164">
        <f>IF(A8taxstdlife="n/a","n/a",IF(V$3&gt;(A8taxstdlife+$E578),((Input!$L$150+Input!$L$116)*$L$7)-SUM($L578:U578),((Input!$L$150+Input!$L$116)*$L$7)/A8taxstdlife))</f>
        <v>0</v>
      </c>
      <c r="W578" s="164">
        <f>IF(A8taxstdlife="n/a","n/a",IF(W$3&gt;(A8taxstdlife+$E578),((Input!$L$150+Input!$L$116)*$L$7)-SUM($L578:V578),((Input!$L$150+Input!$L$116)*$L$7)/A8taxstdlife))</f>
        <v>0</v>
      </c>
      <c r="X578" s="164">
        <f>IF(A8taxstdlife="n/a","n/a",IF(X$3&gt;(A8taxstdlife+$E578),((Input!$L$150+Input!$L$116)*$L$7)-SUM($L578:W578),((Input!$L$150+Input!$L$116)*$L$7)/A8taxstdlife))</f>
        <v>0</v>
      </c>
      <c r="Y578" s="164">
        <f>IF(A8taxstdlife="n/a","n/a",IF(Y$3&gt;(A8taxstdlife+$E578),((Input!$L$150+Input!$L$116)*$L$7)-SUM($L578:X578),((Input!$L$150+Input!$L$116)*$L$7)/A8taxstdlife))</f>
        <v>0</v>
      </c>
      <c r="Z578" s="164">
        <f>IF(A8taxstdlife="n/a","n/a",IF(Z$3&gt;(A8taxstdlife+$E578),((Input!$L$150+Input!$L$116)*$L$7)-SUM($L578:Y578),((Input!$L$150+Input!$L$116)*$L$7)/A8taxstdlife))</f>
        <v>0</v>
      </c>
      <c r="AA578" s="164">
        <f>IF(A8taxstdlife="n/a","n/a",IF(AA$3&gt;(A8taxstdlife+$E578),((Input!$L$150+Input!$L$116)*$L$7)-SUM($L578:Z578),((Input!$L$150+Input!$L$116)*$L$7)/A8taxstdlife))</f>
        <v>0</v>
      </c>
      <c r="AB578" s="164">
        <f>IF(A8taxstdlife="n/a","n/a",IF(AB$3&gt;(A8taxstdlife+$E578),((Input!$L$150+Input!$L$116)*$L$7)-SUM($L578:AA578),((Input!$L$150+Input!$L$116)*$L$7)/A8taxstdlife))</f>
        <v>0</v>
      </c>
      <c r="AC578" s="164">
        <f>IF(A8taxstdlife="n/a","n/a",IF(AC$3&gt;(A8taxstdlife+$E578),((Input!$L$150+Input!$L$116)*$L$7)-SUM($L578:AB578),((Input!$L$150+Input!$L$116)*$L$7)/A8taxstdlife))</f>
        <v>0</v>
      </c>
      <c r="AD578" s="164">
        <f>IF(A8taxstdlife="n/a","n/a",IF(AD$3&gt;(A8taxstdlife+$E578),((Input!$L$150+Input!$L$116)*$L$7)-SUM($L578:AC578),((Input!$L$150+Input!$L$116)*$L$7)/A8taxstdlife))</f>
        <v>0</v>
      </c>
      <c r="AE578" s="164">
        <f>IF(A8taxstdlife="n/a","n/a",IF(AE$3&gt;(A8taxstdlife+$E578),((Input!$L$150+Input!$L$116)*$L$7)-SUM($L578:AD578),((Input!$L$150+Input!$L$116)*$L$7)/A8taxstdlife))</f>
        <v>0</v>
      </c>
      <c r="AF578" s="164">
        <f>IF(A8taxstdlife="n/a","n/a",IF(AF$3&gt;(A8taxstdlife+$E578),((Input!$L$150+Input!$L$116)*$L$7)-SUM($L578:AE578),((Input!$L$150+Input!$L$116)*$L$7)/A8taxstdlife))</f>
        <v>0</v>
      </c>
      <c r="AG578" s="164">
        <f>IF(A8taxstdlife="n/a","n/a",IF(AG$3&gt;(A8taxstdlife+$E578),((Input!$L$150+Input!$L$116)*$L$7)-SUM($L578:AF578),((Input!$L$150+Input!$L$116)*$L$7)/A8taxstdlife))</f>
        <v>0</v>
      </c>
      <c r="AH578" s="164">
        <f>IF(A8taxstdlife="n/a","n/a",IF(AH$3&gt;(A8taxstdlife+$E578),((Input!$L$150+Input!$L$116)*$L$7)-SUM($L578:AG578),((Input!$L$150+Input!$L$116)*$L$7)/A8taxstdlife))</f>
        <v>0</v>
      </c>
      <c r="AI578" s="164">
        <f>IF(A8taxstdlife="n/a","n/a",IF(AI$3&gt;(A8taxstdlife+$E578),((Input!$L$150+Input!$L$116)*$L$7)-SUM($L578:AH578),((Input!$L$150+Input!$L$116)*$L$7)/A8taxstdlife))</f>
        <v>0</v>
      </c>
      <c r="AJ578" s="164">
        <f>IF(A8taxstdlife="n/a","n/a",IF(AJ$3&gt;(A8taxstdlife+$E578),((Input!$L$150+Input!$L$116)*$L$7)-SUM($L578:AI578),((Input!$L$150+Input!$L$116)*$L$7)/A8taxstdlife))</f>
        <v>0</v>
      </c>
      <c r="AK578" s="164">
        <f>IF(A8taxstdlife="n/a","n/a",IF(AK$3&gt;(A8taxstdlife+$E578),((Input!$L$150+Input!$L$116)*$L$7)-SUM($L578:AJ578),((Input!$L$150+Input!$L$116)*$L$7)/A8taxstdlife))</f>
        <v>0</v>
      </c>
      <c r="AL578" s="164">
        <f>IF(A8taxstdlife="n/a","n/a",IF(AL$3&gt;(A8taxstdlife+$E578),((Input!$L$150+Input!$L$116)*$L$7)-SUM($L578:AK578),((Input!$L$150+Input!$L$116)*$L$7)/A8taxstdlife))</f>
        <v>0</v>
      </c>
      <c r="AM578" s="164">
        <f>IF(A8taxstdlife="n/a","n/a",IF(AM$3&gt;(A8taxstdlife+$E578),((Input!$L$150+Input!$L$116)*$L$7)-SUM($L578:AL578),((Input!$L$150+Input!$L$116)*$L$7)/A8taxstdlife))</f>
        <v>0</v>
      </c>
      <c r="AN578" s="164">
        <f>IF(A8taxstdlife="n/a","n/a",IF(AN$3&gt;(A8taxstdlife+$E578),((Input!$L$150+Input!$L$116)*$L$7)-SUM($L578:AM578),((Input!$L$150+Input!$L$116)*$L$7)/A8taxstdlife))</f>
        <v>0</v>
      </c>
      <c r="AO578" s="164">
        <f>IF(A8taxstdlife="n/a","n/a",IF(AO$3&gt;(A8taxstdlife+$E578),((Input!$L$150+Input!$L$116)*$L$7)-SUM($L578:AN578),((Input!$L$150+Input!$L$116)*$L$7)/A8taxstdlife))</f>
        <v>0</v>
      </c>
      <c r="AP578" s="164">
        <f>IF(A8taxstdlife="n/a","n/a",IF(AP$3&gt;(A8taxstdlife+$E578),((Input!$L$150+Input!$L$116)*$L$7)-SUM($L578:AO578),((Input!$L$150+Input!$L$116)*$L$7)/A8taxstdlife))</f>
        <v>0</v>
      </c>
      <c r="AQ578" s="164">
        <f>IF(A8taxstdlife="n/a","n/a",IF(AQ$3&gt;(A8taxstdlife+$E578),((Input!$L$150+Input!$L$116)*$L$7)-SUM($L578:AP578),((Input!$L$150+Input!$L$116)*$L$7)/A8taxstdlife))</f>
        <v>0</v>
      </c>
      <c r="AR578" s="164">
        <f>IF(A8taxstdlife="n/a","n/a",IF(AR$3&gt;(A8taxstdlife+$E578),((Input!$L$150+Input!$L$116)*$L$7)-SUM($L578:AQ578),((Input!$L$150+Input!$L$116)*$L$7)/A8taxstdlife))</f>
        <v>0</v>
      </c>
      <c r="AS578" s="164">
        <f>IF(A8taxstdlife="n/a","n/a",IF(AS$3&gt;(A8taxstdlife+$E578),((Input!$L$150+Input!$L$116)*$L$7)-SUM($L578:AR578),((Input!$L$150+Input!$L$116)*$L$7)/A8taxstdlife))</f>
        <v>0</v>
      </c>
      <c r="AT578" s="164">
        <f>IF(A8taxstdlife="n/a","n/a",IF(AT$3&gt;(A8taxstdlife+$E578),((Input!$L$150+Input!$L$116)*$L$7)-SUM($L578:AS578),((Input!$L$150+Input!$L$116)*$L$7)/A8taxstdlife))</f>
        <v>0</v>
      </c>
      <c r="AU578" s="164">
        <f>IF(A8taxstdlife="n/a","n/a",IF(AU$3&gt;(A8taxstdlife+$E578),((Input!$L$150+Input!$L$116)*$L$7)-SUM($L578:AT578),((Input!$L$150+Input!$L$116)*$L$7)/A8taxstdlife))</f>
        <v>0</v>
      </c>
      <c r="AV578" s="164">
        <f>IF(A8taxstdlife="n/a","n/a",IF(AV$3&gt;(A8taxstdlife+$E578),((Input!$L$150+Input!$L$116)*$L$7)-SUM($L578:AU578),((Input!$L$150+Input!$L$116)*$L$7)/A8taxstdlife))</f>
        <v>0</v>
      </c>
      <c r="AW578" s="164">
        <f>IF(A8taxstdlife="n/a","n/a",IF(AW$3&gt;(A8taxstdlife+$E578),((Input!$L$150+Input!$L$116)*$L$7)-SUM($L578:AV578),((Input!$L$150+Input!$L$116)*$L$7)/A8taxstdlife))</f>
        <v>0</v>
      </c>
      <c r="AX578" s="164">
        <f>IF(A8taxstdlife="n/a","n/a",IF(AX$3&gt;(A8taxstdlife+$E578),((Input!$L$150+Input!$L$116)*$L$7)-SUM($L578:AW578),((Input!$L$150+Input!$L$116)*$L$7)/A8taxstdlife))</f>
        <v>0</v>
      </c>
      <c r="AY578" s="164">
        <f>IF(A8taxstdlife="n/a","n/a",IF(AY$3&gt;(A8taxstdlife+$E578),((Input!$L$150+Input!$L$116)*$L$7)-SUM($L578:AX578),((Input!$L$150+Input!$L$116)*$L$7)/A8taxstdlife))</f>
        <v>0</v>
      </c>
      <c r="AZ578" s="164">
        <f>IF(A8taxstdlife="n/a","n/a",IF(AZ$3&gt;(A8taxstdlife+$E578),((Input!$L$150+Input!$L$116)*$L$7)-SUM($L578:AY578),((Input!$L$150+Input!$L$116)*$L$7)/A8taxstdlife))</f>
        <v>0</v>
      </c>
      <c r="BA578" s="164">
        <f>IF(A8taxstdlife="n/a","n/a",IF(BA$3&gt;(A8taxstdlife+$E578),((Input!$L$150+Input!$L$116)*$L$7)-SUM($L578:AZ578),((Input!$L$150+Input!$L$116)*$L$7)/A8taxstdlife))</f>
        <v>0</v>
      </c>
      <c r="BB578" s="164">
        <f>IF(A8taxstdlife="n/a","n/a",IF(BB$3&gt;(A8taxstdlife+$E578),((Input!$L$150+Input!$L$116)*$L$7)-SUM($L578:BA578),((Input!$L$150+Input!$L$116)*$L$7)/A8taxstdlife))</f>
        <v>0</v>
      </c>
      <c r="BC578" s="164">
        <f>IF(A8taxstdlife="n/a","n/a",IF(BC$3&gt;(A8taxstdlife+$E578),((Input!$L$150+Input!$L$116)*$L$7)-SUM($L578:BB578),((Input!$L$150+Input!$L$116)*$L$7)/A8taxstdlife))</f>
        <v>0</v>
      </c>
      <c r="BD578" s="164">
        <f>IF(A8taxstdlife="n/a","n/a",IF(BD$3&gt;(A8taxstdlife+$E578),((Input!$L$150+Input!$L$116)*$L$7)-SUM($L578:BC578),((Input!$L$150+Input!$L$116)*$L$7)/A8taxstdlife))</f>
        <v>0</v>
      </c>
      <c r="BE578" s="164">
        <f>IF(A8taxstdlife="n/a","n/a",IF(BE$3&gt;(A8taxstdlife+$E578),((Input!$L$150+Input!$L$116)*$L$7)-SUM($L578:BD578),((Input!$L$150+Input!$L$116)*$L$7)/A8taxstdlife))</f>
        <v>0</v>
      </c>
      <c r="BF578" s="164">
        <f>IF(A8taxstdlife="n/a","n/a",IF(BF$3&gt;(A8taxstdlife+$E578),((Input!$L$150+Input!$L$116)*$L$7)-SUM($L578:BE578),((Input!$L$150+Input!$L$116)*$L$7)/A8taxstdlife))</f>
        <v>0</v>
      </c>
      <c r="BG578" s="164">
        <f>IF(A8taxstdlife="n/a","n/a",IF(BG$3&gt;(A8taxstdlife+$E578),((Input!$L$150+Input!$L$116)*$L$7)-SUM($L578:BF578),((Input!$L$150+Input!$L$116)*$L$7)/A8taxstdlife))</f>
        <v>0</v>
      </c>
      <c r="BH578" s="164">
        <f>IF(A8taxstdlife="n/a","n/a",IF(BH$3&gt;(A8taxstdlife+$E578),((Input!$L$150+Input!$L$116)*$L$7)-SUM($L578:BG578),((Input!$L$150+Input!$L$116)*$L$7)/A8taxstdlife))</f>
        <v>0</v>
      </c>
      <c r="BI578" s="164">
        <f>IF(A8taxstdlife="n/a","n/a",IF(BI$3&gt;(A8taxstdlife+$E578),((Input!$L$150+Input!$L$116)*$L$7)-SUM($L578:BH578),((Input!$L$150+Input!$L$116)*$L$7)/A8taxstdlife))</f>
        <v>0</v>
      </c>
      <c r="BJ578" s="18"/>
      <c r="BK578" s="1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row>
    <row r="579" spans="1:256" s="5" customFormat="1" hidden="1" outlineLevel="2">
      <c r="A579" s="18"/>
      <c r="B579" s="18"/>
      <c r="C579" s="36"/>
      <c r="D579" s="479"/>
      <c r="E579" s="283">
        <v>7</v>
      </c>
      <c r="F579" s="38"/>
      <c r="G579" s="306"/>
      <c r="H579" s="308"/>
      <c r="I579" s="308"/>
      <c r="J579" s="308"/>
      <c r="K579" s="308"/>
      <c r="L579" s="308"/>
      <c r="M579" s="307"/>
      <c r="N579" s="164">
        <f>IF(A8taxstdlife="n/a","n/a",IF(N$3&gt;(A8taxstdlife+$E579),((Input!$M$150+Input!$M$116)*$M$7)-SUM($M579:M579),((Input!$M$150+Input!$M$116)*$M$7)/A8taxstdlife))</f>
        <v>0</v>
      </c>
      <c r="O579" s="164">
        <f>IF(A8taxstdlife="n/a","n/a",IF(O$3&gt;(A8taxstdlife+$E579),((Input!$M$150+Input!$M$116)*$M$7)-SUM($M579:N579),((Input!$M$150+Input!$M$116)*$M$7)/A8taxstdlife))</f>
        <v>0</v>
      </c>
      <c r="P579" s="164">
        <f>IF(A8taxstdlife="n/a","n/a",IF(P$3&gt;(A8taxstdlife+$E579),((Input!$M$150+Input!$M$116)*$M$7)-SUM($M579:O579),((Input!$M$150+Input!$M$116)*$M$7)/A8taxstdlife))</f>
        <v>0</v>
      </c>
      <c r="Q579" s="164">
        <f>IF(A8taxstdlife="n/a","n/a",IF(Q$3&gt;(A8taxstdlife+$E579),((Input!$M$150+Input!$M$116)*$M$7)-SUM($M579:P579),((Input!$M$150+Input!$M$116)*$M$7)/A8taxstdlife))</f>
        <v>0</v>
      </c>
      <c r="R579" s="164">
        <f>IF(A8taxstdlife="n/a","n/a",IF(R$3&gt;(A8taxstdlife+$E579),((Input!$M$150+Input!$M$116)*$M$7)-SUM($M579:Q579),((Input!$M$150+Input!$M$116)*$M$7)/A8taxstdlife))</f>
        <v>0</v>
      </c>
      <c r="S579" s="164">
        <f>IF(A8taxstdlife="n/a","n/a",IF(S$3&gt;(A8taxstdlife+$E579),((Input!$M$150+Input!$M$116)*$M$7)-SUM($M579:R579),((Input!$M$150+Input!$M$116)*$M$7)/A8taxstdlife))</f>
        <v>0</v>
      </c>
      <c r="T579" s="164">
        <f>IF(A8taxstdlife="n/a","n/a",IF(T$3&gt;(A8taxstdlife+$E579),((Input!$M$150+Input!$M$116)*$M$7)-SUM($M579:S579),((Input!$M$150+Input!$M$116)*$M$7)/A8taxstdlife))</f>
        <v>0</v>
      </c>
      <c r="U579" s="164">
        <f>IF(A8taxstdlife="n/a","n/a",IF(U$3&gt;(A8taxstdlife+$E579),((Input!$M$150+Input!$M$116)*$M$7)-SUM($M579:T579),((Input!$M$150+Input!$M$116)*$M$7)/A8taxstdlife))</f>
        <v>0</v>
      </c>
      <c r="V579" s="164">
        <f>IF(A8taxstdlife="n/a","n/a",IF(V$3&gt;(A8taxstdlife+$E579),((Input!$M$150+Input!$M$116)*$M$7)-SUM($M579:U579),((Input!$M$150+Input!$M$116)*$M$7)/A8taxstdlife))</f>
        <v>0</v>
      </c>
      <c r="W579" s="164">
        <f>IF(A8taxstdlife="n/a","n/a",IF(W$3&gt;(A8taxstdlife+$E579),((Input!$M$150+Input!$M$116)*$M$7)-SUM($M579:V579),((Input!$M$150+Input!$M$116)*$M$7)/A8taxstdlife))</f>
        <v>0</v>
      </c>
      <c r="X579" s="164">
        <f>IF(A8taxstdlife="n/a","n/a",IF(X$3&gt;(A8taxstdlife+$E579),((Input!$M$150+Input!$M$116)*$M$7)-SUM($M579:W579),((Input!$M$150+Input!$M$116)*$M$7)/A8taxstdlife))</f>
        <v>0</v>
      </c>
      <c r="Y579" s="164">
        <f>IF(A8taxstdlife="n/a","n/a",IF(Y$3&gt;(A8taxstdlife+$E579),((Input!$M$150+Input!$M$116)*$M$7)-SUM($M579:X579),((Input!$M$150+Input!$M$116)*$M$7)/A8taxstdlife))</f>
        <v>0</v>
      </c>
      <c r="Z579" s="164">
        <f>IF(A8taxstdlife="n/a","n/a",IF(Z$3&gt;(A8taxstdlife+$E579),((Input!$M$150+Input!$M$116)*$M$7)-SUM($M579:Y579),((Input!$M$150+Input!$M$116)*$M$7)/A8taxstdlife))</f>
        <v>0</v>
      </c>
      <c r="AA579" s="164">
        <f>IF(A8taxstdlife="n/a","n/a",IF(AA$3&gt;(A8taxstdlife+$E579),((Input!$M$150+Input!$M$116)*$M$7)-SUM($M579:Z579),((Input!$M$150+Input!$M$116)*$M$7)/A8taxstdlife))</f>
        <v>0</v>
      </c>
      <c r="AB579" s="164">
        <f>IF(A8taxstdlife="n/a","n/a",IF(AB$3&gt;(A8taxstdlife+$E579),((Input!$M$150+Input!$M$116)*$M$7)-SUM($M579:AA579),((Input!$M$150+Input!$M$116)*$M$7)/A8taxstdlife))</f>
        <v>0</v>
      </c>
      <c r="AC579" s="164">
        <f>IF(A8taxstdlife="n/a","n/a",IF(AC$3&gt;(A8taxstdlife+$E579),((Input!$M$150+Input!$M$116)*$M$7)-SUM($M579:AB579),((Input!$M$150+Input!$M$116)*$M$7)/A8taxstdlife))</f>
        <v>0</v>
      </c>
      <c r="AD579" s="164">
        <f>IF(A8taxstdlife="n/a","n/a",IF(AD$3&gt;(A8taxstdlife+$E579),((Input!$M$150+Input!$M$116)*$M$7)-SUM($M579:AC579),((Input!$M$150+Input!$M$116)*$M$7)/A8taxstdlife))</f>
        <v>0</v>
      </c>
      <c r="AE579" s="164">
        <f>IF(A8taxstdlife="n/a","n/a",IF(AE$3&gt;(A8taxstdlife+$E579),((Input!$M$150+Input!$M$116)*$M$7)-SUM($M579:AD579),((Input!$M$150+Input!$M$116)*$M$7)/A8taxstdlife))</f>
        <v>0</v>
      </c>
      <c r="AF579" s="164">
        <f>IF(A8taxstdlife="n/a","n/a",IF(AF$3&gt;(A8taxstdlife+$E579),((Input!$M$150+Input!$M$116)*$M$7)-SUM($M579:AE579),((Input!$M$150+Input!$M$116)*$M$7)/A8taxstdlife))</f>
        <v>0</v>
      </c>
      <c r="AG579" s="164">
        <f>IF(A8taxstdlife="n/a","n/a",IF(AG$3&gt;(A8taxstdlife+$E579),((Input!$M$150+Input!$M$116)*$M$7)-SUM($M579:AF579),((Input!$M$150+Input!$M$116)*$M$7)/A8taxstdlife))</f>
        <v>0</v>
      </c>
      <c r="AH579" s="164">
        <f>IF(A8taxstdlife="n/a","n/a",IF(AH$3&gt;(A8taxstdlife+$E579),((Input!$M$150+Input!$M$116)*$M$7)-SUM($M579:AG579),((Input!$M$150+Input!$M$116)*$M$7)/A8taxstdlife))</f>
        <v>0</v>
      </c>
      <c r="AI579" s="164">
        <f>IF(A8taxstdlife="n/a","n/a",IF(AI$3&gt;(A8taxstdlife+$E579),((Input!$M$150+Input!$M$116)*$M$7)-SUM($M579:AH579),((Input!$M$150+Input!$M$116)*$M$7)/A8taxstdlife))</f>
        <v>0</v>
      </c>
      <c r="AJ579" s="164">
        <f>IF(A8taxstdlife="n/a","n/a",IF(AJ$3&gt;(A8taxstdlife+$E579),((Input!$M$150+Input!$M$116)*$M$7)-SUM($M579:AI579),((Input!$M$150+Input!$M$116)*$M$7)/A8taxstdlife))</f>
        <v>0</v>
      </c>
      <c r="AK579" s="164">
        <f>IF(A8taxstdlife="n/a","n/a",IF(AK$3&gt;(A8taxstdlife+$E579),((Input!$M$150+Input!$M$116)*$M$7)-SUM($M579:AJ579),((Input!$M$150+Input!$M$116)*$M$7)/A8taxstdlife))</f>
        <v>0</v>
      </c>
      <c r="AL579" s="164">
        <f>IF(A8taxstdlife="n/a","n/a",IF(AL$3&gt;(A8taxstdlife+$E579),((Input!$M$150+Input!$M$116)*$M$7)-SUM($M579:AK579),((Input!$M$150+Input!$M$116)*$M$7)/A8taxstdlife))</f>
        <v>0</v>
      </c>
      <c r="AM579" s="164">
        <f>IF(A8taxstdlife="n/a","n/a",IF(AM$3&gt;(A8taxstdlife+$E579),((Input!$M$150+Input!$M$116)*$M$7)-SUM($M579:AL579),((Input!$M$150+Input!$M$116)*$M$7)/A8taxstdlife))</f>
        <v>0</v>
      </c>
      <c r="AN579" s="164">
        <f>IF(A8taxstdlife="n/a","n/a",IF(AN$3&gt;(A8taxstdlife+$E579),((Input!$M$150+Input!$M$116)*$M$7)-SUM($M579:AM579),((Input!$M$150+Input!$M$116)*$M$7)/A8taxstdlife))</f>
        <v>0</v>
      </c>
      <c r="AO579" s="164">
        <f>IF(A8taxstdlife="n/a","n/a",IF(AO$3&gt;(A8taxstdlife+$E579),((Input!$M$150+Input!$M$116)*$M$7)-SUM($M579:AN579),((Input!$M$150+Input!$M$116)*$M$7)/A8taxstdlife))</f>
        <v>0</v>
      </c>
      <c r="AP579" s="164">
        <f>IF(A8taxstdlife="n/a","n/a",IF(AP$3&gt;(A8taxstdlife+$E579),((Input!$M$150+Input!$M$116)*$M$7)-SUM($M579:AO579),((Input!$M$150+Input!$M$116)*$M$7)/A8taxstdlife))</f>
        <v>0</v>
      </c>
      <c r="AQ579" s="164">
        <f>IF(A8taxstdlife="n/a","n/a",IF(AQ$3&gt;(A8taxstdlife+$E579),((Input!$M$150+Input!$M$116)*$M$7)-SUM($M579:AP579),((Input!$M$150+Input!$M$116)*$M$7)/A8taxstdlife))</f>
        <v>0</v>
      </c>
      <c r="AR579" s="164">
        <f>IF(A8taxstdlife="n/a","n/a",IF(AR$3&gt;(A8taxstdlife+$E579),((Input!$M$150+Input!$M$116)*$M$7)-SUM($M579:AQ579),((Input!$M$150+Input!$M$116)*$M$7)/A8taxstdlife))</f>
        <v>0</v>
      </c>
      <c r="AS579" s="164">
        <f>IF(A8taxstdlife="n/a","n/a",IF(AS$3&gt;(A8taxstdlife+$E579),((Input!$M$150+Input!$M$116)*$M$7)-SUM($M579:AR579),((Input!$M$150+Input!$M$116)*$M$7)/A8taxstdlife))</f>
        <v>0</v>
      </c>
      <c r="AT579" s="164">
        <f>IF(A8taxstdlife="n/a","n/a",IF(AT$3&gt;(A8taxstdlife+$E579),((Input!$M$150+Input!$M$116)*$M$7)-SUM($M579:AS579),((Input!$M$150+Input!$M$116)*$M$7)/A8taxstdlife))</f>
        <v>0</v>
      </c>
      <c r="AU579" s="164">
        <f>IF(A8taxstdlife="n/a","n/a",IF(AU$3&gt;(A8taxstdlife+$E579),((Input!$M$150+Input!$M$116)*$M$7)-SUM($M579:AT579),((Input!$M$150+Input!$M$116)*$M$7)/A8taxstdlife))</f>
        <v>0</v>
      </c>
      <c r="AV579" s="164">
        <f>IF(A8taxstdlife="n/a","n/a",IF(AV$3&gt;(A8taxstdlife+$E579),((Input!$M$150+Input!$M$116)*$M$7)-SUM($M579:AU579),((Input!$M$150+Input!$M$116)*$M$7)/A8taxstdlife))</f>
        <v>0</v>
      </c>
      <c r="AW579" s="164">
        <f>IF(A8taxstdlife="n/a","n/a",IF(AW$3&gt;(A8taxstdlife+$E579),((Input!$M$150+Input!$M$116)*$M$7)-SUM($M579:AV579),((Input!$M$150+Input!$M$116)*$M$7)/A8taxstdlife))</f>
        <v>0</v>
      </c>
      <c r="AX579" s="164">
        <f>IF(A8taxstdlife="n/a","n/a",IF(AX$3&gt;(A8taxstdlife+$E579),((Input!$M$150+Input!$M$116)*$M$7)-SUM($M579:AW579),((Input!$M$150+Input!$M$116)*$M$7)/A8taxstdlife))</f>
        <v>0</v>
      </c>
      <c r="AY579" s="164">
        <f>IF(A8taxstdlife="n/a","n/a",IF(AY$3&gt;(A8taxstdlife+$E579),((Input!$M$150+Input!$M$116)*$M$7)-SUM($M579:AX579),((Input!$M$150+Input!$M$116)*$M$7)/A8taxstdlife))</f>
        <v>0</v>
      </c>
      <c r="AZ579" s="164">
        <f>IF(A8taxstdlife="n/a","n/a",IF(AZ$3&gt;(A8taxstdlife+$E579),((Input!$M$150+Input!$M$116)*$M$7)-SUM($M579:AY579),((Input!$M$150+Input!$M$116)*$M$7)/A8taxstdlife))</f>
        <v>0</v>
      </c>
      <c r="BA579" s="164">
        <f>IF(A8taxstdlife="n/a","n/a",IF(BA$3&gt;(A8taxstdlife+$E579),((Input!$M$150+Input!$M$116)*$M$7)-SUM($M579:AZ579),((Input!$M$150+Input!$M$116)*$M$7)/A8taxstdlife))</f>
        <v>0</v>
      </c>
      <c r="BB579" s="164">
        <f>IF(A8taxstdlife="n/a","n/a",IF(BB$3&gt;(A8taxstdlife+$E579),((Input!$M$150+Input!$M$116)*$M$7)-SUM($M579:BA579),((Input!$M$150+Input!$M$116)*$M$7)/A8taxstdlife))</f>
        <v>0</v>
      </c>
      <c r="BC579" s="164">
        <f>IF(A8taxstdlife="n/a","n/a",IF(BC$3&gt;(A8taxstdlife+$E579),((Input!$M$150+Input!$M$116)*$M$7)-SUM($M579:BB579),((Input!$M$150+Input!$M$116)*$M$7)/A8taxstdlife))</f>
        <v>0</v>
      </c>
      <c r="BD579" s="164">
        <f>IF(A8taxstdlife="n/a","n/a",IF(BD$3&gt;(A8taxstdlife+$E579),((Input!$M$150+Input!$M$116)*$M$7)-SUM($M579:BC579),((Input!$M$150+Input!$M$116)*$M$7)/A8taxstdlife))</f>
        <v>0</v>
      </c>
      <c r="BE579" s="164">
        <f>IF(A8taxstdlife="n/a","n/a",IF(BE$3&gt;(A8taxstdlife+$E579),((Input!$M$150+Input!$M$116)*$M$7)-SUM($M579:BD579),((Input!$M$150+Input!$M$116)*$M$7)/A8taxstdlife))</f>
        <v>0</v>
      </c>
      <c r="BF579" s="164">
        <f>IF(A8taxstdlife="n/a","n/a",IF(BF$3&gt;(A8taxstdlife+$E579),((Input!$M$150+Input!$M$116)*$M$7)-SUM($M579:BE579),((Input!$M$150+Input!$M$116)*$M$7)/A8taxstdlife))</f>
        <v>0</v>
      </c>
      <c r="BG579" s="164">
        <f>IF(A8taxstdlife="n/a","n/a",IF(BG$3&gt;(A8taxstdlife+$E579),((Input!$M$150+Input!$M$116)*$M$7)-SUM($M579:BF579),((Input!$M$150+Input!$M$116)*$M$7)/A8taxstdlife))</f>
        <v>0</v>
      </c>
      <c r="BH579" s="164">
        <f>IF(A8taxstdlife="n/a","n/a",IF(BH$3&gt;(A8taxstdlife+$E579),((Input!$M$150+Input!$M$116)*$M$7)-SUM($M579:BG579),((Input!$M$150+Input!$M$116)*$M$7)/A8taxstdlife))</f>
        <v>0</v>
      </c>
      <c r="BI579" s="164">
        <f>IF(A8taxstdlife="n/a","n/a",IF(BI$3&gt;(A8taxstdlife+$E579),((Input!$M$150+Input!$M$116)*$M$7)-SUM($M579:BH579),((Input!$M$150+Input!$M$116)*$M$7)/A8taxstdlife))</f>
        <v>0</v>
      </c>
      <c r="BJ579" s="18"/>
      <c r="BK579" s="18"/>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row>
    <row r="580" spans="1:256" s="5" customFormat="1" hidden="1" outlineLevel="2">
      <c r="A580" s="18"/>
      <c r="B580" s="18"/>
      <c r="C580" s="36"/>
      <c r="D580" s="479"/>
      <c r="E580" s="283">
        <v>8</v>
      </c>
      <c r="F580" s="38"/>
      <c r="G580" s="306"/>
      <c r="H580" s="308"/>
      <c r="I580" s="308"/>
      <c r="J580" s="308"/>
      <c r="K580" s="308"/>
      <c r="L580" s="308"/>
      <c r="M580" s="308"/>
      <c r="N580" s="307"/>
      <c r="O580" s="164">
        <f>IF(A8taxstdlife="n/a","n/a",IF(O$3&gt;(A8taxstdlife+$E580),((Input!$N$150+Input!$N$116)*$N$7)-SUM($N580:N580),((Input!$N$150+Input!$N$116)*$N$7)/A8taxstdlife))</f>
        <v>0</v>
      </c>
      <c r="P580" s="164">
        <f>IF(A8taxstdlife="n/a","n/a",IF(P$3&gt;(A8taxstdlife+$E580),((Input!$N$150+Input!$N$116)*$N$7)-SUM($N580:O580),((Input!$N$150+Input!$N$116)*$N$7)/A8taxstdlife))</f>
        <v>0</v>
      </c>
      <c r="Q580" s="164">
        <f>IF(A8taxstdlife="n/a","n/a",IF(Q$3&gt;(A8taxstdlife+$E580),((Input!$N$150+Input!$N$116)*$N$7)-SUM($N580:P580),((Input!$N$150+Input!$N$116)*$N$7)/A8taxstdlife))</f>
        <v>0</v>
      </c>
      <c r="R580" s="164">
        <f>IF(A8taxstdlife="n/a","n/a",IF(R$3&gt;(A8taxstdlife+$E580),((Input!$N$150+Input!$N$116)*$N$7)-SUM($N580:Q580),((Input!$N$150+Input!$N$116)*$N$7)/A8taxstdlife))</f>
        <v>0</v>
      </c>
      <c r="S580" s="164">
        <f>IF(A8taxstdlife="n/a","n/a",IF(S$3&gt;(A8taxstdlife+$E580),((Input!$N$150+Input!$N$116)*$N$7)-SUM($N580:R580),((Input!$N$150+Input!$N$116)*$N$7)/A8taxstdlife))</f>
        <v>0</v>
      </c>
      <c r="T580" s="164">
        <f>IF(A8taxstdlife="n/a","n/a",IF(T$3&gt;(A8taxstdlife+$E580),((Input!$N$150+Input!$N$116)*$N$7)-SUM($N580:S580),((Input!$N$150+Input!$N$116)*$N$7)/A8taxstdlife))</f>
        <v>0</v>
      </c>
      <c r="U580" s="164">
        <f>IF(A8taxstdlife="n/a","n/a",IF(U$3&gt;(A8taxstdlife+$E580),((Input!$N$150+Input!$N$116)*$N$7)-SUM($N580:T580),((Input!$N$150+Input!$N$116)*$N$7)/A8taxstdlife))</f>
        <v>0</v>
      </c>
      <c r="V580" s="164">
        <f>IF(A8taxstdlife="n/a","n/a",IF(V$3&gt;(A8taxstdlife+$E580),((Input!$N$150+Input!$N$116)*$N$7)-SUM($N580:U580),((Input!$N$150+Input!$N$116)*$N$7)/A8taxstdlife))</f>
        <v>0</v>
      </c>
      <c r="W580" s="164">
        <f>IF(A8taxstdlife="n/a","n/a",IF(W$3&gt;(A8taxstdlife+$E580),((Input!$N$150+Input!$N$116)*$N$7)-SUM($N580:V580),((Input!$N$150+Input!$N$116)*$N$7)/A8taxstdlife))</f>
        <v>0</v>
      </c>
      <c r="X580" s="164">
        <f>IF(A8taxstdlife="n/a","n/a",IF(X$3&gt;(A8taxstdlife+$E580),((Input!$N$150+Input!$N$116)*$N$7)-SUM($N580:W580),((Input!$N$150+Input!$N$116)*$N$7)/A8taxstdlife))</f>
        <v>0</v>
      </c>
      <c r="Y580" s="164">
        <f>IF(A8taxstdlife="n/a","n/a",IF(Y$3&gt;(A8taxstdlife+$E580),((Input!$N$150+Input!$N$116)*$N$7)-SUM($N580:X580),((Input!$N$150+Input!$N$116)*$N$7)/A8taxstdlife))</f>
        <v>0</v>
      </c>
      <c r="Z580" s="164">
        <f>IF(A8taxstdlife="n/a","n/a",IF(Z$3&gt;(A8taxstdlife+$E580),((Input!$N$150+Input!$N$116)*$N$7)-SUM($N580:Y580),((Input!$N$150+Input!$N$116)*$N$7)/A8taxstdlife))</f>
        <v>0</v>
      </c>
      <c r="AA580" s="164">
        <f>IF(A8taxstdlife="n/a","n/a",IF(AA$3&gt;(A8taxstdlife+$E580),((Input!$N$150+Input!$N$116)*$N$7)-SUM($N580:Z580),((Input!$N$150+Input!$N$116)*$N$7)/A8taxstdlife))</f>
        <v>0</v>
      </c>
      <c r="AB580" s="164">
        <f>IF(A8taxstdlife="n/a","n/a",IF(AB$3&gt;(A8taxstdlife+$E580),((Input!$N$150+Input!$N$116)*$N$7)-SUM($N580:AA580),((Input!$N$150+Input!$N$116)*$N$7)/A8taxstdlife))</f>
        <v>0</v>
      </c>
      <c r="AC580" s="164">
        <f>IF(A8taxstdlife="n/a","n/a",IF(AC$3&gt;(A8taxstdlife+$E580),((Input!$N$150+Input!$N$116)*$N$7)-SUM($N580:AB580),((Input!$N$150+Input!$N$116)*$N$7)/A8taxstdlife))</f>
        <v>0</v>
      </c>
      <c r="AD580" s="164">
        <f>IF(A8taxstdlife="n/a","n/a",IF(AD$3&gt;(A8taxstdlife+$E580),((Input!$N$150+Input!$N$116)*$N$7)-SUM($N580:AC580),((Input!$N$150+Input!$N$116)*$N$7)/A8taxstdlife))</f>
        <v>0</v>
      </c>
      <c r="AE580" s="164">
        <f>IF(A8taxstdlife="n/a","n/a",IF(AE$3&gt;(A8taxstdlife+$E580),((Input!$N$150+Input!$N$116)*$N$7)-SUM($N580:AD580),((Input!$N$150+Input!$N$116)*$N$7)/A8taxstdlife))</f>
        <v>0</v>
      </c>
      <c r="AF580" s="164">
        <f>IF(A8taxstdlife="n/a","n/a",IF(AF$3&gt;(A8taxstdlife+$E580),((Input!$N$150+Input!$N$116)*$N$7)-SUM($N580:AE580),((Input!$N$150+Input!$N$116)*$N$7)/A8taxstdlife))</f>
        <v>0</v>
      </c>
      <c r="AG580" s="164">
        <f>IF(A8taxstdlife="n/a","n/a",IF(AG$3&gt;(A8taxstdlife+$E580),((Input!$N$150+Input!$N$116)*$N$7)-SUM($N580:AF580),((Input!$N$150+Input!$N$116)*$N$7)/A8taxstdlife))</f>
        <v>0</v>
      </c>
      <c r="AH580" s="164">
        <f>IF(A8taxstdlife="n/a","n/a",IF(AH$3&gt;(A8taxstdlife+$E580),((Input!$N$150+Input!$N$116)*$N$7)-SUM($N580:AG580),((Input!$N$150+Input!$N$116)*$N$7)/A8taxstdlife))</f>
        <v>0</v>
      </c>
      <c r="AI580" s="164">
        <f>IF(A8taxstdlife="n/a","n/a",IF(AI$3&gt;(A8taxstdlife+$E580),((Input!$N$150+Input!$N$116)*$N$7)-SUM($N580:AH580),((Input!$N$150+Input!$N$116)*$N$7)/A8taxstdlife))</f>
        <v>0</v>
      </c>
      <c r="AJ580" s="164">
        <f>IF(A8taxstdlife="n/a","n/a",IF(AJ$3&gt;(A8taxstdlife+$E580),((Input!$N$150+Input!$N$116)*$N$7)-SUM($N580:AI580),((Input!$N$150+Input!$N$116)*$N$7)/A8taxstdlife))</f>
        <v>0</v>
      </c>
      <c r="AK580" s="164">
        <f>IF(A8taxstdlife="n/a","n/a",IF(AK$3&gt;(A8taxstdlife+$E580),((Input!$N$150+Input!$N$116)*$N$7)-SUM($N580:AJ580),((Input!$N$150+Input!$N$116)*$N$7)/A8taxstdlife))</f>
        <v>0</v>
      </c>
      <c r="AL580" s="164">
        <f>IF(A8taxstdlife="n/a","n/a",IF(AL$3&gt;(A8taxstdlife+$E580),((Input!$N$150+Input!$N$116)*$N$7)-SUM($N580:AK580),((Input!$N$150+Input!$N$116)*$N$7)/A8taxstdlife))</f>
        <v>0</v>
      </c>
      <c r="AM580" s="164">
        <f>IF(A8taxstdlife="n/a","n/a",IF(AM$3&gt;(A8taxstdlife+$E580),((Input!$N$150+Input!$N$116)*$N$7)-SUM($N580:AL580),((Input!$N$150+Input!$N$116)*$N$7)/A8taxstdlife))</f>
        <v>0</v>
      </c>
      <c r="AN580" s="164">
        <f>IF(A8taxstdlife="n/a","n/a",IF(AN$3&gt;(A8taxstdlife+$E580),((Input!$N$150+Input!$N$116)*$N$7)-SUM($N580:AM580),((Input!$N$150+Input!$N$116)*$N$7)/A8taxstdlife))</f>
        <v>0</v>
      </c>
      <c r="AO580" s="164">
        <f>IF(A8taxstdlife="n/a","n/a",IF(AO$3&gt;(A8taxstdlife+$E580),((Input!$N$150+Input!$N$116)*$N$7)-SUM($N580:AN580),((Input!$N$150+Input!$N$116)*$N$7)/A8taxstdlife))</f>
        <v>0</v>
      </c>
      <c r="AP580" s="164">
        <f>IF(A8taxstdlife="n/a","n/a",IF(AP$3&gt;(A8taxstdlife+$E580),((Input!$N$150+Input!$N$116)*$N$7)-SUM($N580:AO580),((Input!$N$150+Input!$N$116)*$N$7)/A8taxstdlife))</f>
        <v>0</v>
      </c>
      <c r="AQ580" s="164">
        <f>IF(A8taxstdlife="n/a","n/a",IF(AQ$3&gt;(A8taxstdlife+$E580),((Input!$N$150+Input!$N$116)*$N$7)-SUM($N580:AP580),((Input!$N$150+Input!$N$116)*$N$7)/A8taxstdlife))</f>
        <v>0</v>
      </c>
      <c r="AR580" s="164">
        <f>IF(A8taxstdlife="n/a","n/a",IF(AR$3&gt;(A8taxstdlife+$E580),((Input!$N$150+Input!$N$116)*$N$7)-SUM($N580:AQ580),((Input!$N$150+Input!$N$116)*$N$7)/A8taxstdlife))</f>
        <v>0</v>
      </c>
      <c r="AS580" s="164">
        <f>IF(A8taxstdlife="n/a","n/a",IF(AS$3&gt;(A8taxstdlife+$E580),((Input!$N$150+Input!$N$116)*$N$7)-SUM($N580:AR580),((Input!$N$150+Input!$N$116)*$N$7)/A8taxstdlife))</f>
        <v>0</v>
      </c>
      <c r="AT580" s="164">
        <f>IF(A8taxstdlife="n/a","n/a",IF(AT$3&gt;(A8taxstdlife+$E580),((Input!$N$150+Input!$N$116)*$N$7)-SUM($N580:AS580),((Input!$N$150+Input!$N$116)*$N$7)/A8taxstdlife))</f>
        <v>0</v>
      </c>
      <c r="AU580" s="164">
        <f>IF(A8taxstdlife="n/a","n/a",IF(AU$3&gt;(A8taxstdlife+$E580),((Input!$N$150+Input!$N$116)*$N$7)-SUM($N580:AT580),((Input!$N$150+Input!$N$116)*$N$7)/A8taxstdlife))</f>
        <v>0</v>
      </c>
      <c r="AV580" s="164">
        <f>IF(A8taxstdlife="n/a","n/a",IF(AV$3&gt;(A8taxstdlife+$E580),((Input!$N$150+Input!$N$116)*$N$7)-SUM($N580:AU580),((Input!$N$150+Input!$N$116)*$N$7)/A8taxstdlife))</f>
        <v>0</v>
      </c>
      <c r="AW580" s="164">
        <f>IF(A8taxstdlife="n/a","n/a",IF(AW$3&gt;(A8taxstdlife+$E580),((Input!$N$150+Input!$N$116)*$N$7)-SUM($N580:AV580),((Input!$N$150+Input!$N$116)*$N$7)/A8taxstdlife))</f>
        <v>0</v>
      </c>
      <c r="AX580" s="164">
        <f>IF(A8taxstdlife="n/a","n/a",IF(AX$3&gt;(A8taxstdlife+$E580),((Input!$N$150+Input!$N$116)*$N$7)-SUM($N580:AW580),((Input!$N$150+Input!$N$116)*$N$7)/A8taxstdlife))</f>
        <v>0</v>
      </c>
      <c r="AY580" s="164">
        <f>IF(A8taxstdlife="n/a","n/a",IF(AY$3&gt;(A8taxstdlife+$E580),((Input!$N$150+Input!$N$116)*$N$7)-SUM($N580:AX580),((Input!$N$150+Input!$N$116)*$N$7)/A8taxstdlife))</f>
        <v>0</v>
      </c>
      <c r="AZ580" s="164">
        <f>IF(A8taxstdlife="n/a","n/a",IF(AZ$3&gt;(A8taxstdlife+$E580),((Input!$N$150+Input!$N$116)*$N$7)-SUM($N580:AY580),((Input!$N$150+Input!$N$116)*$N$7)/A8taxstdlife))</f>
        <v>0</v>
      </c>
      <c r="BA580" s="164">
        <f>IF(A8taxstdlife="n/a","n/a",IF(BA$3&gt;(A8taxstdlife+$E580),((Input!$N$150+Input!$N$116)*$N$7)-SUM($N580:AZ580),((Input!$N$150+Input!$N$116)*$N$7)/A8taxstdlife))</f>
        <v>0</v>
      </c>
      <c r="BB580" s="164">
        <f>IF(A8taxstdlife="n/a","n/a",IF(BB$3&gt;(A8taxstdlife+$E580),((Input!$N$150+Input!$N$116)*$N$7)-SUM($N580:BA580),((Input!$N$150+Input!$N$116)*$N$7)/A8taxstdlife))</f>
        <v>0</v>
      </c>
      <c r="BC580" s="164">
        <f>IF(A8taxstdlife="n/a","n/a",IF(BC$3&gt;(A8taxstdlife+$E580),((Input!$N$150+Input!$N$116)*$N$7)-SUM($N580:BB580),((Input!$N$150+Input!$N$116)*$N$7)/A8taxstdlife))</f>
        <v>0</v>
      </c>
      <c r="BD580" s="164">
        <f>IF(A8taxstdlife="n/a","n/a",IF(BD$3&gt;(A8taxstdlife+$E580),((Input!$N$150+Input!$N$116)*$N$7)-SUM($N580:BC580),((Input!$N$150+Input!$N$116)*$N$7)/A8taxstdlife))</f>
        <v>0</v>
      </c>
      <c r="BE580" s="164">
        <f>IF(A8taxstdlife="n/a","n/a",IF(BE$3&gt;(A8taxstdlife+$E580),((Input!$N$150+Input!$N$116)*$N$7)-SUM($N580:BD580),((Input!$N$150+Input!$N$116)*$N$7)/A8taxstdlife))</f>
        <v>0</v>
      </c>
      <c r="BF580" s="164">
        <f>IF(A8taxstdlife="n/a","n/a",IF(BF$3&gt;(A8taxstdlife+$E580),((Input!$N$150+Input!$N$116)*$N$7)-SUM($N580:BE580),((Input!$N$150+Input!$N$116)*$N$7)/A8taxstdlife))</f>
        <v>0</v>
      </c>
      <c r="BG580" s="164">
        <f>IF(A8taxstdlife="n/a","n/a",IF(BG$3&gt;(A8taxstdlife+$E580),((Input!$N$150+Input!$N$116)*$N$7)-SUM($N580:BF580),((Input!$N$150+Input!$N$116)*$N$7)/A8taxstdlife))</f>
        <v>0</v>
      </c>
      <c r="BH580" s="164">
        <f>IF(A8taxstdlife="n/a","n/a",IF(BH$3&gt;(A8taxstdlife+$E580),((Input!$N$150+Input!$N$116)*$N$7)-SUM($N580:BG580),((Input!$N$150+Input!$N$116)*$N$7)/A8taxstdlife))</f>
        <v>0</v>
      </c>
      <c r="BI580" s="164">
        <f>IF(A8taxstdlife="n/a","n/a",IF(BI$3&gt;(A8taxstdlife+$E580),((Input!$N$150+Input!$N$116)*$N$7)-SUM($N580:BH580),((Input!$N$150+Input!$N$116)*$N$7)/A8taxstdlife))</f>
        <v>0</v>
      </c>
      <c r="BJ580" s="18"/>
      <c r="BK580" s="18"/>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row>
    <row r="581" spans="1:256" s="5" customFormat="1" hidden="1" outlineLevel="2">
      <c r="A581" s="18"/>
      <c r="B581" s="18"/>
      <c r="C581" s="36"/>
      <c r="D581" s="479"/>
      <c r="E581" s="283">
        <v>9</v>
      </c>
      <c r="F581" s="38"/>
      <c r="G581" s="306"/>
      <c r="H581" s="308"/>
      <c r="I581" s="308"/>
      <c r="J581" s="308"/>
      <c r="K581" s="308"/>
      <c r="L581" s="308"/>
      <c r="M581" s="308"/>
      <c r="N581" s="308"/>
      <c r="O581" s="307"/>
      <c r="P581" s="164">
        <f>IF(A8taxstdlife="n/a","n/a",IF(P$3&gt;(A8taxstdlife+$E581),((Input!$O$150+Input!$O$116)*$O$7)-SUM($O581:O581),((Input!$O$150+Input!$O$116)*$O$7)/A8taxstdlife))</f>
        <v>0</v>
      </c>
      <c r="Q581" s="164">
        <f>IF(A8taxstdlife="n/a","n/a",IF(Q$3&gt;(A8taxstdlife+$E581),((Input!$O$150+Input!$O$116)*$O$7)-SUM($O581:P581),((Input!$O$150+Input!$O$116)*$O$7)/A8taxstdlife))</f>
        <v>0</v>
      </c>
      <c r="R581" s="164">
        <f>IF(A8taxstdlife="n/a","n/a",IF(R$3&gt;(A8taxstdlife+$E581),((Input!$O$150+Input!$O$116)*$O$7)-SUM($O581:Q581),((Input!$O$150+Input!$O$116)*$O$7)/A8taxstdlife))</f>
        <v>0</v>
      </c>
      <c r="S581" s="164">
        <f>IF(A8taxstdlife="n/a","n/a",IF(S$3&gt;(A8taxstdlife+$E581),((Input!$O$150+Input!$O$116)*$O$7)-SUM($O581:R581),((Input!$O$150+Input!$O$116)*$O$7)/A8taxstdlife))</f>
        <v>0</v>
      </c>
      <c r="T581" s="164">
        <f>IF(A8taxstdlife="n/a","n/a",IF(T$3&gt;(A8taxstdlife+$E581),((Input!$O$150+Input!$O$116)*$O$7)-SUM($O581:S581),((Input!$O$150+Input!$O$116)*$O$7)/A8taxstdlife))</f>
        <v>0</v>
      </c>
      <c r="U581" s="164">
        <f>IF(A8taxstdlife="n/a","n/a",IF(U$3&gt;(A8taxstdlife+$E581),((Input!$O$150+Input!$O$116)*$O$7)-SUM($O581:T581),((Input!$O$150+Input!$O$116)*$O$7)/A8taxstdlife))</f>
        <v>0</v>
      </c>
      <c r="V581" s="164">
        <f>IF(A8taxstdlife="n/a","n/a",IF(V$3&gt;(A8taxstdlife+$E581),((Input!$O$150+Input!$O$116)*$O$7)-SUM($O581:U581),((Input!$O$150+Input!$O$116)*$O$7)/A8taxstdlife))</f>
        <v>0</v>
      </c>
      <c r="W581" s="164">
        <f>IF(A8taxstdlife="n/a","n/a",IF(W$3&gt;(A8taxstdlife+$E581),((Input!$O$150+Input!$O$116)*$O$7)-SUM($O581:V581),((Input!$O$150+Input!$O$116)*$O$7)/A8taxstdlife))</f>
        <v>0</v>
      </c>
      <c r="X581" s="164">
        <f>IF(A8taxstdlife="n/a","n/a",IF(X$3&gt;(A8taxstdlife+$E581),((Input!$O$150+Input!$O$116)*$O$7)-SUM($O581:W581),((Input!$O$150+Input!$O$116)*$O$7)/A8taxstdlife))</f>
        <v>0</v>
      </c>
      <c r="Y581" s="164">
        <f>IF(A8taxstdlife="n/a","n/a",IF(Y$3&gt;(A8taxstdlife+$E581),((Input!$O$150+Input!$O$116)*$O$7)-SUM($O581:X581),((Input!$O$150+Input!$O$116)*$O$7)/A8taxstdlife))</f>
        <v>0</v>
      </c>
      <c r="Z581" s="164">
        <f>IF(A8taxstdlife="n/a","n/a",IF(Z$3&gt;(A8taxstdlife+$E581),((Input!$O$150+Input!$O$116)*$O$7)-SUM($O581:Y581),((Input!$O$150+Input!$O$116)*$O$7)/A8taxstdlife))</f>
        <v>0</v>
      </c>
      <c r="AA581" s="164">
        <f>IF(A8taxstdlife="n/a","n/a",IF(AA$3&gt;(A8taxstdlife+$E581),((Input!$O$150+Input!$O$116)*$O$7)-SUM($O581:Z581),((Input!$O$150+Input!$O$116)*$O$7)/A8taxstdlife))</f>
        <v>0</v>
      </c>
      <c r="AB581" s="164">
        <f>IF(A8taxstdlife="n/a","n/a",IF(AB$3&gt;(A8taxstdlife+$E581),((Input!$O$150+Input!$O$116)*$O$7)-SUM($O581:AA581),((Input!$O$150+Input!$O$116)*$O$7)/A8taxstdlife))</f>
        <v>0</v>
      </c>
      <c r="AC581" s="164">
        <f>IF(A8taxstdlife="n/a","n/a",IF(AC$3&gt;(A8taxstdlife+$E581),((Input!$O$150+Input!$O$116)*$O$7)-SUM($O581:AB581),((Input!$O$150+Input!$O$116)*$O$7)/A8taxstdlife))</f>
        <v>0</v>
      </c>
      <c r="AD581" s="164">
        <f>IF(A8taxstdlife="n/a","n/a",IF(AD$3&gt;(A8taxstdlife+$E581),((Input!$O$150+Input!$O$116)*$O$7)-SUM($O581:AC581),((Input!$O$150+Input!$O$116)*$O$7)/A8taxstdlife))</f>
        <v>0</v>
      </c>
      <c r="AE581" s="164">
        <f>IF(A8taxstdlife="n/a","n/a",IF(AE$3&gt;(A8taxstdlife+$E581),((Input!$O$150+Input!$O$116)*$O$7)-SUM($O581:AD581),((Input!$O$150+Input!$O$116)*$O$7)/A8taxstdlife))</f>
        <v>0</v>
      </c>
      <c r="AF581" s="164">
        <f>IF(A8taxstdlife="n/a","n/a",IF(AF$3&gt;(A8taxstdlife+$E581),((Input!$O$150+Input!$O$116)*$O$7)-SUM($O581:AE581),((Input!$O$150+Input!$O$116)*$O$7)/A8taxstdlife))</f>
        <v>0</v>
      </c>
      <c r="AG581" s="164">
        <f>IF(A8taxstdlife="n/a","n/a",IF(AG$3&gt;(A8taxstdlife+$E581),((Input!$O$150+Input!$O$116)*$O$7)-SUM($O581:AF581),((Input!$O$150+Input!$O$116)*$O$7)/A8taxstdlife))</f>
        <v>0</v>
      </c>
      <c r="AH581" s="164">
        <f>IF(A8taxstdlife="n/a","n/a",IF(AH$3&gt;(A8taxstdlife+$E581),((Input!$O$150+Input!$O$116)*$O$7)-SUM($O581:AG581),((Input!$O$150+Input!$O$116)*$O$7)/A8taxstdlife))</f>
        <v>0</v>
      </c>
      <c r="AI581" s="164">
        <f>IF(A8taxstdlife="n/a","n/a",IF(AI$3&gt;(A8taxstdlife+$E581),((Input!$O$150+Input!$O$116)*$O$7)-SUM($O581:AH581),((Input!$O$150+Input!$O$116)*$O$7)/A8taxstdlife))</f>
        <v>0</v>
      </c>
      <c r="AJ581" s="164">
        <f>IF(A8taxstdlife="n/a","n/a",IF(AJ$3&gt;(A8taxstdlife+$E581),((Input!$O$150+Input!$O$116)*$O$7)-SUM($O581:AI581),((Input!$O$150+Input!$O$116)*$O$7)/A8taxstdlife))</f>
        <v>0</v>
      </c>
      <c r="AK581" s="164">
        <f>IF(A8taxstdlife="n/a","n/a",IF(AK$3&gt;(A8taxstdlife+$E581),((Input!$O$150+Input!$O$116)*$O$7)-SUM($O581:AJ581),((Input!$O$150+Input!$O$116)*$O$7)/A8taxstdlife))</f>
        <v>0</v>
      </c>
      <c r="AL581" s="164">
        <f>IF(A8taxstdlife="n/a","n/a",IF(AL$3&gt;(A8taxstdlife+$E581),((Input!$O$150+Input!$O$116)*$O$7)-SUM($O581:AK581),((Input!$O$150+Input!$O$116)*$O$7)/A8taxstdlife))</f>
        <v>0</v>
      </c>
      <c r="AM581" s="164">
        <f>IF(A8taxstdlife="n/a","n/a",IF(AM$3&gt;(A8taxstdlife+$E581),((Input!$O$150+Input!$O$116)*$O$7)-SUM($O581:AL581),((Input!$O$150+Input!$O$116)*$O$7)/A8taxstdlife))</f>
        <v>0</v>
      </c>
      <c r="AN581" s="164">
        <f>IF(A8taxstdlife="n/a","n/a",IF(AN$3&gt;(A8taxstdlife+$E581),((Input!$O$150+Input!$O$116)*$O$7)-SUM($O581:AM581),((Input!$O$150+Input!$O$116)*$O$7)/A8taxstdlife))</f>
        <v>0</v>
      </c>
      <c r="AO581" s="164">
        <f>IF(A8taxstdlife="n/a","n/a",IF(AO$3&gt;(A8taxstdlife+$E581),((Input!$O$150+Input!$O$116)*$O$7)-SUM($O581:AN581),((Input!$O$150+Input!$O$116)*$O$7)/A8taxstdlife))</f>
        <v>0</v>
      </c>
      <c r="AP581" s="164">
        <f>IF(A8taxstdlife="n/a","n/a",IF(AP$3&gt;(A8taxstdlife+$E581),((Input!$O$150+Input!$O$116)*$O$7)-SUM($O581:AO581),((Input!$O$150+Input!$O$116)*$O$7)/A8taxstdlife))</f>
        <v>0</v>
      </c>
      <c r="AQ581" s="164">
        <f>IF(A8taxstdlife="n/a","n/a",IF(AQ$3&gt;(A8taxstdlife+$E581),((Input!$O$150+Input!$O$116)*$O$7)-SUM($O581:AP581),((Input!$O$150+Input!$O$116)*$O$7)/A8taxstdlife))</f>
        <v>0</v>
      </c>
      <c r="AR581" s="164">
        <f>IF(A8taxstdlife="n/a","n/a",IF(AR$3&gt;(A8taxstdlife+$E581),((Input!$O$150+Input!$O$116)*$O$7)-SUM($O581:AQ581),((Input!$O$150+Input!$O$116)*$O$7)/A8taxstdlife))</f>
        <v>0</v>
      </c>
      <c r="AS581" s="164">
        <f>IF(A8taxstdlife="n/a","n/a",IF(AS$3&gt;(A8taxstdlife+$E581),((Input!$O$150+Input!$O$116)*$O$7)-SUM($O581:AR581),((Input!$O$150+Input!$O$116)*$O$7)/A8taxstdlife))</f>
        <v>0</v>
      </c>
      <c r="AT581" s="164">
        <f>IF(A8taxstdlife="n/a","n/a",IF(AT$3&gt;(A8taxstdlife+$E581),((Input!$O$150+Input!$O$116)*$O$7)-SUM($O581:AS581),((Input!$O$150+Input!$O$116)*$O$7)/A8taxstdlife))</f>
        <v>0</v>
      </c>
      <c r="AU581" s="164">
        <f>IF(A8taxstdlife="n/a","n/a",IF(AU$3&gt;(A8taxstdlife+$E581),((Input!$O$150+Input!$O$116)*$O$7)-SUM($O581:AT581),((Input!$O$150+Input!$O$116)*$O$7)/A8taxstdlife))</f>
        <v>0</v>
      </c>
      <c r="AV581" s="164">
        <f>IF(A8taxstdlife="n/a","n/a",IF(AV$3&gt;(A8taxstdlife+$E581),((Input!$O$150+Input!$O$116)*$O$7)-SUM($O581:AU581),((Input!$O$150+Input!$O$116)*$O$7)/A8taxstdlife))</f>
        <v>0</v>
      </c>
      <c r="AW581" s="164">
        <f>IF(A8taxstdlife="n/a","n/a",IF(AW$3&gt;(A8taxstdlife+$E581),((Input!$O$150+Input!$O$116)*$O$7)-SUM($O581:AV581),((Input!$O$150+Input!$O$116)*$O$7)/A8taxstdlife))</f>
        <v>0</v>
      </c>
      <c r="AX581" s="164">
        <f>IF(A8taxstdlife="n/a","n/a",IF(AX$3&gt;(A8taxstdlife+$E581),((Input!$O$150+Input!$O$116)*$O$7)-SUM($O581:AW581),((Input!$O$150+Input!$O$116)*$O$7)/A8taxstdlife))</f>
        <v>0</v>
      </c>
      <c r="AY581" s="164">
        <f>IF(A8taxstdlife="n/a","n/a",IF(AY$3&gt;(A8taxstdlife+$E581),((Input!$O$150+Input!$O$116)*$O$7)-SUM($O581:AX581),((Input!$O$150+Input!$O$116)*$O$7)/A8taxstdlife))</f>
        <v>0</v>
      </c>
      <c r="AZ581" s="164">
        <f>IF(A8taxstdlife="n/a","n/a",IF(AZ$3&gt;(A8taxstdlife+$E581),((Input!$O$150+Input!$O$116)*$O$7)-SUM($O581:AY581),((Input!$O$150+Input!$O$116)*$O$7)/A8taxstdlife))</f>
        <v>0</v>
      </c>
      <c r="BA581" s="164">
        <f>IF(A8taxstdlife="n/a","n/a",IF(BA$3&gt;(A8taxstdlife+$E581),((Input!$O$150+Input!$O$116)*$O$7)-SUM($O581:AZ581),((Input!$O$150+Input!$O$116)*$O$7)/A8taxstdlife))</f>
        <v>0</v>
      </c>
      <c r="BB581" s="164">
        <f>IF(A8taxstdlife="n/a","n/a",IF(BB$3&gt;(A8taxstdlife+$E581),((Input!$O$150+Input!$O$116)*$O$7)-SUM($O581:BA581),((Input!$O$150+Input!$O$116)*$O$7)/A8taxstdlife))</f>
        <v>0</v>
      </c>
      <c r="BC581" s="164">
        <f>IF(A8taxstdlife="n/a","n/a",IF(BC$3&gt;(A8taxstdlife+$E581),((Input!$O$150+Input!$O$116)*$O$7)-SUM($O581:BB581),((Input!$O$150+Input!$O$116)*$O$7)/A8taxstdlife))</f>
        <v>0</v>
      </c>
      <c r="BD581" s="164">
        <f>IF(A8taxstdlife="n/a","n/a",IF(BD$3&gt;(A8taxstdlife+$E581),((Input!$O$150+Input!$O$116)*$O$7)-SUM($O581:BC581),((Input!$O$150+Input!$O$116)*$O$7)/A8taxstdlife))</f>
        <v>0</v>
      </c>
      <c r="BE581" s="164">
        <f>IF(A8taxstdlife="n/a","n/a",IF(BE$3&gt;(A8taxstdlife+$E581),((Input!$O$150+Input!$O$116)*$O$7)-SUM($O581:BD581),((Input!$O$150+Input!$O$116)*$O$7)/A8taxstdlife))</f>
        <v>0</v>
      </c>
      <c r="BF581" s="164">
        <f>IF(A8taxstdlife="n/a","n/a",IF(BF$3&gt;(A8taxstdlife+$E581),((Input!$O$150+Input!$O$116)*$O$7)-SUM($O581:BE581),((Input!$O$150+Input!$O$116)*$O$7)/A8taxstdlife))</f>
        <v>0</v>
      </c>
      <c r="BG581" s="164">
        <f>IF(A8taxstdlife="n/a","n/a",IF(BG$3&gt;(A8taxstdlife+$E581),((Input!$O$150+Input!$O$116)*$O$7)-SUM($O581:BF581),((Input!$O$150+Input!$O$116)*$O$7)/A8taxstdlife))</f>
        <v>0</v>
      </c>
      <c r="BH581" s="164">
        <f>IF(A8taxstdlife="n/a","n/a",IF(BH$3&gt;(A8taxstdlife+$E581),((Input!$O$150+Input!$O$116)*$O$7)-SUM($O581:BG581),((Input!$O$150+Input!$O$116)*$O$7)/A8taxstdlife))</f>
        <v>0</v>
      </c>
      <c r="BI581" s="164">
        <f>IF(A8taxstdlife="n/a","n/a",IF(BI$3&gt;(A8taxstdlife+$E581),((Input!$O$150+Input!$O$116)*$O$7)-SUM($O581:BH581),((Input!$O$150+Input!$O$116)*$O$7)/A8taxstdlife))</f>
        <v>0</v>
      </c>
      <c r="BJ581" s="18"/>
      <c r="BK581" s="18"/>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row>
    <row r="582" spans="1:256" s="5" customFormat="1" hidden="1" outlineLevel="2">
      <c r="A582" s="18"/>
      <c r="B582" s="18"/>
      <c r="C582" s="36"/>
      <c r="D582" s="479"/>
      <c r="E582" s="284">
        <v>10</v>
      </c>
      <c r="F582" s="38"/>
      <c r="G582" s="306"/>
      <c r="H582" s="308"/>
      <c r="I582" s="308"/>
      <c r="J582" s="308"/>
      <c r="K582" s="308"/>
      <c r="L582" s="308"/>
      <c r="M582" s="308"/>
      <c r="N582" s="308"/>
      <c r="O582" s="308"/>
      <c r="P582" s="307"/>
      <c r="Q582" s="164">
        <f>IF(A8taxstdlife="n/a","n/a",IF(Q$3&gt;(A8taxstdlife+$E582),((Input!$P$150+Input!$P$116)*$P$7)-SUM($P582:P582),((Input!$P$150+Input!$P$116)*$P$7)/A8taxstdlife))</f>
        <v>0</v>
      </c>
      <c r="R582" s="164">
        <f>IF(A8taxstdlife="n/a","n/a",IF(R$3&gt;(A8taxstdlife+$E582),((Input!$P$150+Input!$P$116)*$P$7)-SUM($P582:Q582),((Input!$P$150+Input!$P$116)*$P$7)/A8taxstdlife))</f>
        <v>0</v>
      </c>
      <c r="S582" s="164">
        <f>IF(A8taxstdlife="n/a","n/a",IF(S$3&gt;(A8taxstdlife+$E582),((Input!$P$150+Input!$P$116)*$P$7)-SUM($P582:R582),((Input!$P$150+Input!$P$116)*$P$7)/A8taxstdlife))</f>
        <v>0</v>
      </c>
      <c r="T582" s="164">
        <f>IF(A8taxstdlife="n/a","n/a",IF(T$3&gt;(A8taxstdlife+$E582),((Input!$P$150+Input!$P$116)*$P$7)-SUM($P582:S582),((Input!$P$150+Input!$P$116)*$P$7)/A8taxstdlife))</f>
        <v>0</v>
      </c>
      <c r="U582" s="164">
        <f>IF(A8taxstdlife="n/a","n/a",IF(U$3&gt;(A8taxstdlife+$E582),((Input!$P$150+Input!$P$116)*$P$7)-SUM($P582:T582),((Input!$P$150+Input!$P$116)*$P$7)/A8taxstdlife))</f>
        <v>0</v>
      </c>
      <c r="V582" s="164">
        <f>IF(A8taxstdlife="n/a","n/a",IF(V$3&gt;(A8taxstdlife+$E582),((Input!$P$150+Input!$P$116)*$P$7)-SUM($P582:U582),((Input!$P$150+Input!$P$116)*$P$7)/A8taxstdlife))</f>
        <v>0</v>
      </c>
      <c r="W582" s="164">
        <f>IF(A8taxstdlife="n/a","n/a",IF(W$3&gt;(A8taxstdlife+$E582),((Input!$P$150+Input!$P$116)*$P$7)-SUM($P582:V582),((Input!$P$150+Input!$P$116)*$P$7)/A8taxstdlife))</f>
        <v>0</v>
      </c>
      <c r="X582" s="164">
        <f>IF(A8taxstdlife="n/a","n/a",IF(X$3&gt;(A8taxstdlife+$E582),((Input!$P$150+Input!$P$116)*$P$7)-SUM($P582:W582),((Input!$P$150+Input!$P$116)*$P$7)/A8taxstdlife))</f>
        <v>0</v>
      </c>
      <c r="Y582" s="164">
        <f>IF(A8taxstdlife="n/a","n/a",IF(Y$3&gt;(A8taxstdlife+$E582),((Input!$P$150+Input!$P$116)*$P$7)-SUM($P582:X582),((Input!$P$150+Input!$P$116)*$P$7)/A8taxstdlife))</f>
        <v>0</v>
      </c>
      <c r="Z582" s="164">
        <f>IF(A8taxstdlife="n/a","n/a",IF(Z$3&gt;(A8taxstdlife+$E582),((Input!$P$150+Input!$P$116)*$P$7)-SUM($P582:Y582),((Input!$P$150+Input!$P$116)*$P$7)/A8taxstdlife))</f>
        <v>0</v>
      </c>
      <c r="AA582" s="164">
        <f>IF(A8taxstdlife="n/a","n/a",IF(AA$3&gt;(A8taxstdlife+$E582),((Input!$P$150+Input!$P$116)*$P$7)-SUM($P582:Z582),((Input!$P$150+Input!$P$116)*$P$7)/A8taxstdlife))</f>
        <v>0</v>
      </c>
      <c r="AB582" s="164">
        <f>IF(A8taxstdlife="n/a","n/a",IF(AB$3&gt;(A8taxstdlife+$E582),((Input!$P$150+Input!$P$116)*$P$7)-SUM($P582:AA582),((Input!$P$150+Input!$P$116)*$P$7)/A8taxstdlife))</f>
        <v>0</v>
      </c>
      <c r="AC582" s="164">
        <f>IF(A8taxstdlife="n/a","n/a",IF(AC$3&gt;(A8taxstdlife+$E582),((Input!$P$150+Input!$P$116)*$P$7)-SUM($P582:AB582),((Input!$P$150+Input!$P$116)*$P$7)/A8taxstdlife))</f>
        <v>0</v>
      </c>
      <c r="AD582" s="164">
        <f>IF(A8taxstdlife="n/a","n/a",IF(AD$3&gt;(A8taxstdlife+$E582),((Input!$P$150+Input!$P$116)*$P$7)-SUM($P582:AC582),((Input!$P$150+Input!$P$116)*$P$7)/A8taxstdlife))</f>
        <v>0</v>
      </c>
      <c r="AE582" s="164">
        <f>IF(A8taxstdlife="n/a","n/a",IF(AE$3&gt;(A8taxstdlife+$E582),((Input!$P$150+Input!$P$116)*$P$7)-SUM($P582:AD582),((Input!$P$150+Input!$P$116)*$P$7)/A8taxstdlife))</f>
        <v>0</v>
      </c>
      <c r="AF582" s="164">
        <f>IF(A8taxstdlife="n/a","n/a",IF(AF$3&gt;(A8taxstdlife+$E582),((Input!$P$150+Input!$P$116)*$P$7)-SUM($P582:AE582),((Input!$P$150+Input!$P$116)*$P$7)/A8taxstdlife))</f>
        <v>0</v>
      </c>
      <c r="AG582" s="164">
        <f>IF(A8taxstdlife="n/a","n/a",IF(AG$3&gt;(A8taxstdlife+$E582),((Input!$P$150+Input!$P$116)*$P$7)-SUM($P582:AF582),((Input!$P$150+Input!$P$116)*$P$7)/A8taxstdlife))</f>
        <v>0</v>
      </c>
      <c r="AH582" s="164">
        <f>IF(A8taxstdlife="n/a","n/a",IF(AH$3&gt;(A8taxstdlife+$E582),((Input!$P$150+Input!$P$116)*$P$7)-SUM($P582:AG582),((Input!$P$150+Input!$P$116)*$P$7)/A8taxstdlife))</f>
        <v>0</v>
      </c>
      <c r="AI582" s="164">
        <f>IF(A8taxstdlife="n/a","n/a",IF(AI$3&gt;(A8taxstdlife+$E582),((Input!$P$150+Input!$P$116)*$P$7)-SUM($P582:AH582),((Input!$P$150+Input!$P$116)*$P$7)/A8taxstdlife))</f>
        <v>0</v>
      </c>
      <c r="AJ582" s="164">
        <f>IF(A8taxstdlife="n/a","n/a",IF(AJ$3&gt;(A8taxstdlife+$E582),((Input!$P$150+Input!$P$116)*$P$7)-SUM($P582:AI582),((Input!$P$150+Input!$P$116)*$P$7)/A8taxstdlife))</f>
        <v>0</v>
      </c>
      <c r="AK582" s="164">
        <f>IF(A8taxstdlife="n/a","n/a",IF(AK$3&gt;(A8taxstdlife+$E582),((Input!$P$150+Input!$P$116)*$P$7)-SUM($P582:AJ582),((Input!$P$150+Input!$P$116)*$P$7)/A8taxstdlife))</f>
        <v>0</v>
      </c>
      <c r="AL582" s="164">
        <f>IF(A8taxstdlife="n/a","n/a",IF(AL$3&gt;(A8taxstdlife+$E582),((Input!$P$150+Input!$P$116)*$P$7)-SUM($P582:AK582),((Input!$P$150+Input!$P$116)*$P$7)/A8taxstdlife))</f>
        <v>0</v>
      </c>
      <c r="AM582" s="164">
        <f>IF(A8taxstdlife="n/a","n/a",IF(AM$3&gt;(A8taxstdlife+$E582),((Input!$P$150+Input!$P$116)*$P$7)-SUM($P582:AL582),((Input!$P$150+Input!$P$116)*$P$7)/A8taxstdlife))</f>
        <v>0</v>
      </c>
      <c r="AN582" s="164">
        <f>IF(A8taxstdlife="n/a","n/a",IF(AN$3&gt;(A8taxstdlife+$E582),((Input!$P$150+Input!$P$116)*$P$7)-SUM($P582:AM582),((Input!$P$150+Input!$P$116)*$P$7)/A8taxstdlife))</f>
        <v>0</v>
      </c>
      <c r="AO582" s="164">
        <f>IF(A8taxstdlife="n/a","n/a",IF(AO$3&gt;(A8taxstdlife+$E582),((Input!$P$150+Input!$P$116)*$P$7)-SUM($P582:AN582),((Input!$P$150+Input!$P$116)*$P$7)/A8taxstdlife))</f>
        <v>0</v>
      </c>
      <c r="AP582" s="164">
        <f>IF(A8taxstdlife="n/a","n/a",IF(AP$3&gt;(A8taxstdlife+$E582),((Input!$P$150+Input!$P$116)*$P$7)-SUM($P582:AO582),((Input!$P$150+Input!$P$116)*$P$7)/A8taxstdlife))</f>
        <v>0</v>
      </c>
      <c r="AQ582" s="164">
        <f>IF(A8taxstdlife="n/a","n/a",IF(AQ$3&gt;(A8taxstdlife+$E582),((Input!$P$150+Input!$P$116)*$P$7)-SUM($P582:AP582),((Input!$P$150+Input!$P$116)*$P$7)/A8taxstdlife))</f>
        <v>0</v>
      </c>
      <c r="AR582" s="164">
        <f>IF(A8taxstdlife="n/a","n/a",IF(AR$3&gt;(A8taxstdlife+$E582),((Input!$P$150+Input!$P$116)*$P$7)-SUM($P582:AQ582),((Input!$P$150+Input!$P$116)*$P$7)/A8taxstdlife))</f>
        <v>0</v>
      </c>
      <c r="AS582" s="164">
        <f>IF(A8taxstdlife="n/a","n/a",IF(AS$3&gt;(A8taxstdlife+$E582),((Input!$P$150+Input!$P$116)*$P$7)-SUM($P582:AR582),((Input!$P$150+Input!$P$116)*$P$7)/A8taxstdlife))</f>
        <v>0</v>
      </c>
      <c r="AT582" s="164">
        <f>IF(A8taxstdlife="n/a","n/a",IF(AT$3&gt;(A8taxstdlife+$E582),((Input!$P$150+Input!$P$116)*$P$7)-SUM($P582:AS582),((Input!$P$150+Input!$P$116)*$P$7)/A8taxstdlife))</f>
        <v>0</v>
      </c>
      <c r="AU582" s="164">
        <f>IF(A8taxstdlife="n/a","n/a",IF(AU$3&gt;(A8taxstdlife+$E582),((Input!$P$150+Input!$P$116)*$P$7)-SUM($P582:AT582),((Input!$P$150+Input!$P$116)*$P$7)/A8taxstdlife))</f>
        <v>0</v>
      </c>
      <c r="AV582" s="164">
        <f>IF(A8taxstdlife="n/a","n/a",IF(AV$3&gt;(A8taxstdlife+$E582),((Input!$P$150+Input!$P$116)*$P$7)-SUM($P582:AU582),((Input!$P$150+Input!$P$116)*$P$7)/A8taxstdlife))</f>
        <v>0</v>
      </c>
      <c r="AW582" s="164">
        <f>IF(A8taxstdlife="n/a","n/a",IF(AW$3&gt;(A8taxstdlife+$E582),((Input!$P$150+Input!$P$116)*$P$7)-SUM($P582:AV582),((Input!$P$150+Input!$P$116)*$P$7)/A8taxstdlife))</f>
        <v>0</v>
      </c>
      <c r="AX582" s="164">
        <f>IF(A8taxstdlife="n/a","n/a",IF(AX$3&gt;(A8taxstdlife+$E582),((Input!$P$150+Input!$P$116)*$P$7)-SUM($P582:AW582),((Input!$P$150+Input!$P$116)*$P$7)/A8taxstdlife))</f>
        <v>0</v>
      </c>
      <c r="AY582" s="164">
        <f>IF(A8taxstdlife="n/a","n/a",IF(AY$3&gt;(A8taxstdlife+$E582),((Input!$P$150+Input!$P$116)*$P$7)-SUM($P582:AX582),((Input!$P$150+Input!$P$116)*$P$7)/A8taxstdlife))</f>
        <v>0</v>
      </c>
      <c r="AZ582" s="164">
        <f>IF(A8taxstdlife="n/a","n/a",IF(AZ$3&gt;(A8taxstdlife+$E582),((Input!$P$150+Input!$P$116)*$P$7)-SUM($P582:AY582),((Input!$P$150+Input!$P$116)*$P$7)/A8taxstdlife))</f>
        <v>0</v>
      </c>
      <c r="BA582" s="164">
        <f>IF(A8taxstdlife="n/a","n/a",IF(BA$3&gt;(A8taxstdlife+$E582),((Input!$P$150+Input!$P$116)*$P$7)-SUM($P582:AZ582),((Input!$P$150+Input!$P$116)*$P$7)/A8taxstdlife))</f>
        <v>0</v>
      </c>
      <c r="BB582" s="164">
        <f>IF(A8taxstdlife="n/a","n/a",IF(BB$3&gt;(A8taxstdlife+$E582),((Input!$P$150+Input!$P$116)*$P$7)-SUM($P582:BA582),((Input!$P$150+Input!$P$116)*$P$7)/A8taxstdlife))</f>
        <v>0</v>
      </c>
      <c r="BC582" s="164">
        <f>IF(A8taxstdlife="n/a","n/a",IF(BC$3&gt;(A8taxstdlife+$E582),((Input!$P$150+Input!$P$116)*$P$7)-SUM($P582:BB582),((Input!$P$150+Input!$P$116)*$P$7)/A8taxstdlife))</f>
        <v>0</v>
      </c>
      <c r="BD582" s="164">
        <f>IF(A8taxstdlife="n/a","n/a",IF(BD$3&gt;(A8taxstdlife+$E582),((Input!$P$150+Input!$P$116)*$P$7)-SUM($P582:BC582),((Input!$P$150+Input!$P$116)*$P$7)/A8taxstdlife))</f>
        <v>0</v>
      </c>
      <c r="BE582" s="164">
        <f>IF(A8taxstdlife="n/a","n/a",IF(BE$3&gt;(A8taxstdlife+$E582),((Input!$P$150+Input!$P$116)*$P$7)-SUM($P582:BD582),((Input!$P$150+Input!$P$116)*$P$7)/A8taxstdlife))</f>
        <v>0</v>
      </c>
      <c r="BF582" s="164">
        <f>IF(A8taxstdlife="n/a","n/a",IF(BF$3&gt;(A8taxstdlife+$E582),((Input!$P$150+Input!$P$116)*$P$7)-SUM($P582:BE582),((Input!$P$150+Input!$P$116)*$P$7)/A8taxstdlife))</f>
        <v>0</v>
      </c>
      <c r="BG582" s="164">
        <f>IF(A8taxstdlife="n/a","n/a",IF(BG$3&gt;(A8taxstdlife+$E582),((Input!$P$150+Input!$P$116)*$P$7)-SUM($P582:BF582),((Input!$P$150+Input!$P$116)*$P$7)/A8taxstdlife))</f>
        <v>0</v>
      </c>
      <c r="BH582" s="164">
        <f>IF(A8taxstdlife="n/a","n/a",IF(BH$3&gt;(A8taxstdlife+$E582),((Input!$P$150+Input!$P$116)*$P$7)-SUM($P582:BG582),((Input!$P$150+Input!$P$116)*$P$7)/A8taxstdlife))</f>
        <v>0</v>
      </c>
      <c r="BI582" s="164">
        <f>IF(A8taxstdlife="n/a","n/a",IF(BI$3&gt;(A8taxstdlife+$E582),((Input!$P$150+Input!$P$116)*$P$7)-SUM($P582:BH582),((Input!$P$150+Input!$P$116)*$P$7)/A8taxstdlife))</f>
        <v>0</v>
      </c>
      <c r="BJ582" s="18"/>
      <c r="BK582" s="18"/>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row>
    <row r="583" spans="1:256" s="5" customFormat="1" hidden="1" outlineLevel="1">
      <c r="A583" s="18"/>
      <c r="B583" s="18"/>
      <c r="C583" s="36" t="str">
        <f>Asset8</f>
        <v>Transmission &amp; Zone emergency spares</v>
      </c>
      <c r="D583" s="18"/>
      <c r="E583" s="18"/>
      <c r="F583" s="33"/>
      <c r="G583" s="159">
        <f t="shared" ref="G583:AL583" si="120">SUM(G571:G582)</f>
        <v>2.8200162327920893E-2</v>
      </c>
      <c r="H583" s="159">
        <f t="shared" si="120"/>
        <v>2.8200162327920893E-2</v>
      </c>
      <c r="I583" s="159">
        <f t="shared" si="120"/>
        <v>2.8200162327920893E-2</v>
      </c>
      <c r="J583" s="159">
        <f t="shared" si="120"/>
        <v>2.8200162327920893E-2</v>
      </c>
      <c r="K583" s="159">
        <f t="shared" si="120"/>
        <v>2.8200162327920893E-2</v>
      </c>
      <c r="L583" s="159">
        <f t="shared" si="120"/>
        <v>2.8200162327920893E-2</v>
      </c>
      <c r="M583" s="159">
        <f t="shared" si="120"/>
        <v>2.8200162327920893E-2</v>
      </c>
      <c r="N583" s="159">
        <f t="shared" si="120"/>
        <v>2.8200162327920893E-2</v>
      </c>
      <c r="O583" s="159">
        <f t="shared" si="120"/>
        <v>2.8200162327920893E-2</v>
      </c>
      <c r="P583" s="159">
        <f t="shared" si="120"/>
        <v>2.8200162327920893E-2</v>
      </c>
      <c r="Q583" s="159">
        <f t="shared" si="120"/>
        <v>2.8200162327920893E-2</v>
      </c>
      <c r="R583" s="159">
        <f t="shared" si="120"/>
        <v>2.8200162327920893E-2</v>
      </c>
      <c r="S583" s="159">
        <f t="shared" si="120"/>
        <v>2.8200162327920893E-2</v>
      </c>
      <c r="T583" s="159">
        <f t="shared" si="120"/>
        <v>2.8200162327920893E-2</v>
      </c>
      <c r="U583" s="159">
        <f t="shared" si="120"/>
        <v>2.8200162327920893E-2</v>
      </c>
      <c r="V583" s="159">
        <f t="shared" si="120"/>
        <v>2.8200162327920893E-2</v>
      </c>
      <c r="W583" s="159">
        <f t="shared" si="120"/>
        <v>2.8200162327920893E-2</v>
      </c>
      <c r="X583" s="159">
        <f t="shared" si="120"/>
        <v>2.8200162327920893E-2</v>
      </c>
      <c r="Y583" s="159">
        <f t="shared" si="120"/>
        <v>2.8200162327920893E-2</v>
      </c>
      <c r="Z583" s="159">
        <f t="shared" si="120"/>
        <v>2.8200162327920893E-2</v>
      </c>
      <c r="AA583" s="159">
        <f t="shared" si="120"/>
        <v>2.8200162327920893E-2</v>
      </c>
      <c r="AB583" s="159">
        <f t="shared" si="120"/>
        <v>2.8200162327920893E-2</v>
      </c>
      <c r="AC583" s="159">
        <f t="shared" si="120"/>
        <v>2.8200162327920893E-2</v>
      </c>
      <c r="AD583" s="159">
        <f t="shared" si="120"/>
        <v>2.8200162327920893E-2</v>
      </c>
      <c r="AE583" s="159">
        <f t="shared" si="120"/>
        <v>2.8200162327920893E-2</v>
      </c>
      <c r="AF583" s="159">
        <f t="shared" si="120"/>
        <v>2.8200162327920893E-2</v>
      </c>
      <c r="AG583" s="159">
        <f t="shared" si="120"/>
        <v>2.8200162327920893E-2</v>
      </c>
      <c r="AH583" s="159">
        <f t="shared" si="120"/>
        <v>2.8200162327920893E-2</v>
      </c>
      <c r="AI583" s="159">
        <f t="shared" si="120"/>
        <v>2.8200162327920893E-2</v>
      </c>
      <c r="AJ583" s="159">
        <f t="shared" si="120"/>
        <v>2.8200162327920893E-2</v>
      </c>
      <c r="AK583" s="159">
        <f t="shared" si="120"/>
        <v>2.8200162327920893E-2</v>
      </c>
      <c r="AL583" s="159">
        <f t="shared" si="120"/>
        <v>2.8200162327920893E-2</v>
      </c>
      <c r="AM583" s="159">
        <f t="shared" ref="AM583:BI583" si="121">SUM(AM571:AM582)</f>
        <v>2.8200162327920893E-2</v>
      </c>
      <c r="AN583" s="159">
        <f t="shared" si="121"/>
        <v>2.8200162327920893E-2</v>
      </c>
      <c r="AO583" s="159">
        <f t="shared" si="121"/>
        <v>2.8200162327920893E-2</v>
      </c>
      <c r="AP583" s="159">
        <f t="shared" si="121"/>
        <v>2.8200162327920893E-2</v>
      </c>
      <c r="AQ583" s="159">
        <f t="shared" si="121"/>
        <v>2.8200162327920893E-2</v>
      </c>
      <c r="AR583" s="159">
        <f t="shared" si="121"/>
        <v>6.2667027395391095E-4</v>
      </c>
      <c r="AS583" s="159">
        <f t="shared" si="121"/>
        <v>0</v>
      </c>
      <c r="AT583" s="159">
        <f t="shared" si="121"/>
        <v>0</v>
      </c>
      <c r="AU583" s="159">
        <f t="shared" si="121"/>
        <v>0</v>
      </c>
      <c r="AV583" s="159">
        <f t="shared" si="121"/>
        <v>0</v>
      </c>
      <c r="AW583" s="159">
        <f t="shared" si="121"/>
        <v>0</v>
      </c>
      <c r="AX583" s="159">
        <f t="shared" si="121"/>
        <v>0</v>
      </c>
      <c r="AY583" s="159">
        <f t="shared" si="121"/>
        <v>0</v>
      </c>
      <c r="AZ583" s="159">
        <f t="shared" si="121"/>
        <v>0</v>
      </c>
      <c r="BA583" s="159">
        <f t="shared" si="121"/>
        <v>0</v>
      </c>
      <c r="BB583" s="159">
        <f t="shared" si="121"/>
        <v>0</v>
      </c>
      <c r="BC583" s="159">
        <f t="shared" si="121"/>
        <v>0</v>
      </c>
      <c r="BD583" s="159">
        <f t="shared" si="121"/>
        <v>0</v>
      </c>
      <c r="BE583" s="159">
        <f t="shared" si="121"/>
        <v>0</v>
      </c>
      <c r="BF583" s="159">
        <f t="shared" si="121"/>
        <v>0</v>
      </c>
      <c r="BG583" s="159">
        <f t="shared" si="121"/>
        <v>0</v>
      </c>
      <c r="BH583" s="159">
        <f t="shared" si="121"/>
        <v>0</v>
      </c>
      <c r="BI583" s="159">
        <f t="shared" si="121"/>
        <v>0</v>
      </c>
      <c r="BJ583" s="18"/>
      <c r="BK583" s="18"/>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row>
    <row r="584" spans="1:256" s="5" customFormat="1" hidden="1" outlineLevel="2">
      <c r="A584" s="18"/>
      <c r="B584" s="43" t="str">
        <f>C596</f>
        <v>Ancillary substation equipment (tx)</v>
      </c>
      <c r="C584" s="44"/>
      <c r="D584" s="45" t="s">
        <v>72</v>
      </c>
      <c r="E584" s="44"/>
      <c r="F584" s="46"/>
      <c r="G584" s="163">
        <f>IF(G$3&gt;A9taxremlife,A9taxvalue-SUM($F584:F584),IF(A9taxremlife="N/A","n/a",A9taxvalue/A9taxremlife))</f>
        <v>3.2761515443870679</v>
      </c>
      <c r="H584" s="163">
        <f>IF(H$3&gt;A9taxremlife,A9taxvalue-SUM($F584:G584),IF(A9taxremlife="N/A","n/a",A9taxvalue/A9taxremlife))</f>
        <v>3.2761515443870679</v>
      </c>
      <c r="I584" s="163">
        <f>IF(I$3&gt;A9taxremlife,A9taxvalue-SUM($F584:H584),IF(A9taxremlife="N/A","n/a",A9taxvalue/A9taxremlife))</f>
        <v>3.2761515443870679</v>
      </c>
      <c r="J584" s="163">
        <f>IF(J$3&gt;A9taxremlife,A9taxvalue-SUM($F584:I584),IF(A9taxremlife="N/A","n/a",A9taxvalue/A9taxremlife))</f>
        <v>3.2761515443870679</v>
      </c>
      <c r="K584" s="163">
        <f>IF(K$3&gt;A9taxremlife,A9taxvalue-SUM($F584:J584),IF(A9taxremlife="N/A","n/a",A9taxvalue/A9taxremlife))</f>
        <v>3.2761515443870679</v>
      </c>
      <c r="L584" s="163">
        <f>IF(L$3&gt;A9taxremlife,A9taxvalue-SUM($F584:K584),IF(A9taxremlife="N/A","n/a",A9taxvalue/A9taxremlife))</f>
        <v>3.2761515443870679</v>
      </c>
      <c r="M584" s="163">
        <f>IF(M$3&gt;A9taxremlife,A9taxvalue-SUM($F584:L584),IF(A9taxremlife="N/A","n/a",A9taxvalue/A9taxremlife))</f>
        <v>3.2761515443870679</v>
      </c>
      <c r="N584" s="163">
        <f>IF(N$3&gt;A9taxremlife,A9taxvalue-SUM($F584:M584),IF(A9taxremlife="N/A","n/a",A9taxvalue/A9taxremlife))</f>
        <v>3.2761515443870679</v>
      </c>
      <c r="O584" s="163">
        <f>IF(O$3&gt;A9taxremlife,A9taxvalue-SUM($F584:N584),IF(A9taxremlife="N/A","n/a",A9taxvalue/A9taxremlife))</f>
        <v>3.2761515443870679</v>
      </c>
      <c r="P584" s="163">
        <f>IF(P$3&gt;A9taxremlife,A9taxvalue-SUM($F584:O584),IF(A9taxremlife="N/A","n/a",A9taxvalue/A9taxremlife))</f>
        <v>3.2761515443870679</v>
      </c>
      <c r="Q584" s="163">
        <f>IF(Q$3&gt;A9taxremlife,A9taxvalue-SUM($F584:P584),IF(A9taxremlife="N/A","n/a",A9taxvalue/A9taxremlife))</f>
        <v>3.2761515443870679</v>
      </c>
      <c r="R584" s="163">
        <f>IF(R$3&gt;A9taxremlife,A9taxvalue-SUM($F584:Q584),IF(A9taxremlife="N/A","n/a",A9taxvalue/A9taxremlife))</f>
        <v>3.2761515443870679</v>
      </c>
      <c r="S584" s="163">
        <f>IF(S$3&gt;A9taxremlife,A9taxvalue-SUM($F584:R584),IF(A9taxremlife="N/A","n/a",A9taxvalue/A9taxremlife))</f>
        <v>3.2761515443870679</v>
      </c>
      <c r="T584" s="163">
        <f>IF(T$3&gt;A9taxremlife,A9taxvalue-SUM($F584:S584),IF(A9taxremlife="N/A","n/a",A9taxvalue/A9taxremlife))</f>
        <v>3.2761515443870679</v>
      </c>
      <c r="U584" s="163">
        <f>IF(U$3&gt;A9taxremlife,A9taxvalue-SUM($F584:T584),IF(A9taxremlife="N/A","n/a",A9taxvalue/A9taxremlife))</f>
        <v>0.1915173121444127</v>
      </c>
      <c r="V584" s="163">
        <f>IF(V$3&gt;A9taxremlife,A9taxvalue-SUM($F584:U584),IF(A9taxremlife="N/A","n/a",A9taxvalue/A9taxremlife))</f>
        <v>0</v>
      </c>
      <c r="W584" s="163">
        <f>IF(W$3&gt;A9taxremlife,A9taxvalue-SUM($F584:V584),IF(A9taxremlife="N/A","n/a",A9taxvalue/A9taxremlife))</f>
        <v>0</v>
      </c>
      <c r="X584" s="163">
        <f>IF(X$3&gt;A9taxremlife,A9taxvalue-SUM($F584:W584),IF(A9taxremlife="N/A","n/a",A9taxvalue/A9taxremlife))</f>
        <v>0</v>
      </c>
      <c r="Y584" s="163">
        <f>IF(Y$3&gt;A9taxremlife,A9taxvalue-SUM($F584:X584),IF(A9taxremlife="N/A","n/a",A9taxvalue/A9taxremlife))</f>
        <v>0</v>
      </c>
      <c r="Z584" s="163">
        <f>IF(Z$3&gt;A9taxremlife,A9taxvalue-SUM($F584:Y584),IF(A9taxremlife="N/A","n/a",A9taxvalue/A9taxremlife))</f>
        <v>0</v>
      </c>
      <c r="AA584" s="163">
        <f>IF(AA$3&gt;A9taxremlife,A9taxvalue-SUM($F584:Z584),IF(A9taxremlife="N/A","n/a",A9taxvalue/A9taxremlife))</f>
        <v>0</v>
      </c>
      <c r="AB584" s="163">
        <f>IF(AB$3&gt;A9taxremlife,A9taxvalue-SUM($F584:AA584),IF(A9taxremlife="N/A","n/a",A9taxvalue/A9taxremlife))</f>
        <v>0</v>
      </c>
      <c r="AC584" s="163">
        <f>IF(AC$3&gt;A9taxremlife,A9taxvalue-SUM($F584:AB584),IF(A9taxremlife="N/A","n/a",A9taxvalue/A9taxremlife))</f>
        <v>0</v>
      </c>
      <c r="AD584" s="163">
        <f>IF(AD$3&gt;A9taxremlife,A9taxvalue-SUM($F584:AC584),IF(A9taxremlife="N/A","n/a",A9taxvalue/A9taxremlife))</f>
        <v>0</v>
      </c>
      <c r="AE584" s="163">
        <f>IF(AE$3&gt;A9taxremlife,A9taxvalue-SUM($F584:AD584),IF(A9taxremlife="N/A","n/a",A9taxvalue/A9taxremlife))</f>
        <v>0</v>
      </c>
      <c r="AF584" s="163">
        <f>IF(AF$3&gt;A9taxremlife,A9taxvalue-SUM($F584:AE584),IF(A9taxremlife="N/A","n/a",A9taxvalue/A9taxremlife))</f>
        <v>0</v>
      </c>
      <c r="AG584" s="163">
        <f>IF(AG$3&gt;A9taxremlife,A9taxvalue-SUM($F584:AF584),IF(A9taxremlife="N/A","n/a",A9taxvalue/A9taxremlife))</f>
        <v>0</v>
      </c>
      <c r="AH584" s="163">
        <f>IF(AH$3&gt;A9taxremlife,A9taxvalue-SUM($F584:AG584),IF(A9taxremlife="N/A","n/a",A9taxvalue/A9taxremlife))</f>
        <v>0</v>
      </c>
      <c r="AI584" s="163">
        <f>IF(AI$3&gt;A9taxremlife,A9taxvalue-SUM($F584:AH584),IF(A9taxremlife="N/A","n/a",A9taxvalue/A9taxremlife))</f>
        <v>0</v>
      </c>
      <c r="AJ584" s="163">
        <f>IF(AJ$3&gt;A9taxremlife,A9taxvalue-SUM($F584:AI584),IF(A9taxremlife="N/A","n/a",A9taxvalue/A9taxremlife))</f>
        <v>0</v>
      </c>
      <c r="AK584" s="163">
        <f>IF(AK$3&gt;A9taxremlife,A9taxvalue-SUM($F584:AJ584),IF(A9taxremlife="N/A","n/a",A9taxvalue/A9taxremlife))</f>
        <v>0</v>
      </c>
      <c r="AL584" s="163">
        <f>IF(AL$3&gt;A9taxremlife,A9taxvalue-SUM($F584:AK584),IF(A9taxremlife="N/A","n/a",A9taxvalue/A9taxremlife))</f>
        <v>0</v>
      </c>
      <c r="AM584" s="163">
        <f>IF(AM$3&gt;A9taxremlife,A9taxvalue-SUM($F584:AL584),IF(A9taxremlife="N/A","n/a",A9taxvalue/A9taxremlife))</f>
        <v>0</v>
      </c>
      <c r="AN584" s="163">
        <f>IF(AN$3&gt;A9taxremlife,A9taxvalue-SUM($F584:AM584),IF(A9taxremlife="N/A","n/a",A9taxvalue/A9taxremlife))</f>
        <v>0</v>
      </c>
      <c r="AO584" s="163">
        <f>IF(AO$3&gt;A9taxremlife,A9taxvalue-SUM($F584:AN584),IF(A9taxremlife="N/A","n/a",A9taxvalue/A9taxremlife))</f>
        <v>0</v>
      </c>
      <c r="AP584" s="163">
        <f>IF(AP$3&gt;A9taxremlife,A9taxvalue-SUM($F584:AO584),IF(A9taxremlife="N/A","n/a",A9taxvalue/A9taxremlife))</f>
        <v>0</v>
      </c>
      <c r="AQ584" s="163">
        <f>IF(AQ$3&gt;A9taxremlife,A9taxvalue-SUM($F584:AP584),IF(A9taxremlife="N/A","n/a",A9taxvalue/A9taxremlife))</f>
        <v>0</v>
      </c>
      <c r="AR584" s="163">
        <f>IF(AR$3&gt;A9taxremlife,A9taxvalue-SUM($F584:AQ584),IF(A9taxremlife="N/A","n/a",A9taxvalue/A9taxremlife))</f>
        <v>0</v>
      </c>
      <c r="AS584" s="163">
        <f>IF(AS$3&gt;A9taxremlife,A9taxvalue-SUM($F584:AR584),IF(A9taxremlife="N/A","n/a",A9taxvalue/A9taxremlife))</f>
        <v>0</v>
      </c>
      <c r="AT584" s="163">
        <f>IF(AT$3&gt;A9taxremlife,A9taxvalue-SUM($F584:AS584),IF(A9taxremlife="N/A","n/a",A9taxvalue/A9taxremlife))</f>
        <v>0</v>
      </c>
      <c r="AU584" s="163">
        <f>IF(AU$3&gt;A9taxremlife,A9taxvalue-SUM($F584:AT584),IF(A9taxremlife="N/A","n/a",A9taxvalue/A9taxremlife))</f>
        <v>0</v>
      </c>
      <c r="AV584" s="163">
        <f>IF(AV$3&gt;A9taxremlife,A9taxvalue-SUM($F584:AU584),IF(A9taxremlife="N/A","n/a",A9taxvalue/A9taxremlife))</f>
        <v>0</v>
      </c>
      <c r="AW584" s="163">
        <f>IF(AW$3&gt;A9taxremlife,A9taxvalue-SUM($F584:AV584),IF(A9taxremlife="N/A","n/a",A9taxvalue/A9taxremlife))</f>
        <v>0</v>
      </c>
      <c r="AX584" s="163">
        <f>IF(AX$3&gt;A9taxremlife,A9taxvalue-SUM($F584:AW584),IF(A9taxremlife="N/A","n/a",A9taxvalue/A9taxremlife))</f>
        <v>0</v>
      </c>
      <c r="AY584" s="163">
        <f>IF(AY$3&gt;A9taxremlife,A9taxvalue-SUM($F584:AX584),IF(A9taxremlife="N/A","n/a",A9taxvalue/A9taxremlife))</f>
        <v>0</v>
      </c>
      <c r="AZ584" s="163">
        <f>IF(AZ$3&gt;A9taxremlife,A9taxvalue-SUM($F584:AY584),IF(A9taxremlife="N/A","n/a",A9taxvalue/A9taxremlife))</f>
        <v>0</v>
      </c>
      <c r="BA584" s="163">
        <f>IF(BA$3&gt;A9taxremlife,A9taxvalue-SUM($F584:AZ584),IF(A9taxremlife="N/A","n/a",A9taxvalue/A9taxremlife))</f>
        <v>0</v>
      </c>
      <c r="BB584" s="163">
        <f>IF(BB$3&gt;A9taxremlife,A9taxvalue-SUM($F584:BA584),IF(A9taxremlife="N/A","n/a",A9taxvalue/A9taxremlife))</f>
        <v>0</v>
      </c>
      <c r="BC584" s="163">
        <f>IF(BC$3&gt;A9taxremlife,A9taxvalue-SUM($F584:BB584),IF(A9taxremlife="N/A","n/a",A9taxvalue/A9taxremlife))</f>
        <v>0</v>
      </c>
      <c r="BD584" s="163">
        <f>IF(BD$3&gt;A9taxremlife,A9taxvalue-SUM($F584:BC584),IF(A9taxremlife="N/A","n/a",A9taxvalue/A9taxremlife))</f>
        <v>0</v>
      </c>
      <c r="BE584" s="163">
        <f>IF(BE$3&gt;A9taxremlife,A9taxvalue-SUM($F584:BD584),IF(A9taxremlife="N/A","n/a",A9taxvalue/A9taxremlife))</f>
        <v>0</v>
      </c>
      <c r="BF584" s="163">
        <f>IF(BF$3&gt;A9taxremlife,A9taxvalue-SUM($F584:BE584),IF(A9taxremlife="N/A","n/a",A9taxvalue/A9taxremlife))</f>
        <v>0</v>
      </c>
      <c r="BG584" s="163">
        <f>IF(BG$3&gt;A9taxremlife,A9taxvalue-SUM($F584:BF584),IF(A9taxremlife="N/A","n/a",A9taxvalue/A9taxremlife))</f>
        <v>0</v>
      </c>
      <c r="BH584" s="163">
        <f>IF(BH$3&gt;A9taxremlife,A9taxvalue-SUM($F584:BG584),IF(A9taxremlife="N/A","n/a",A9taxvalue/A9taxremlife))</f>
        <v>0</v>
      </c>
      <c r="BI584" s="163">
        <f>IF(BI$3&gt;A9taxremlife,A9taxvalue-SUM($F584:BH584),IF(A9taxremlife="N/A","n/a",A9taxvalue/A9taxremlife))</f>
        <v>0</v>
      </c>
      <c r="BJ584" s="18"/>
      <c r="BK584" s="18"/>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row>
    <row r="585" spans="1:256" s="5" customFormat="1" hidden="1" outlineLevel="2">
      <c r="A585" s="18"/>
      <c r="B585" s="18"/>
      <c r="C585" s="36"/>
      <c r="D585" s="479" t="s">
        <v>71</v>
      </c>
      <c r="E585" s="283">
        <v>0</v>
      </c>
      <c r="F585" s="38"/>
      <c r="G585" s="164"/>
      <c r="H585" s="164"/>
      <c r="I585" s="164"/>
      <c r="J585" s="164"/>
      <c r="K585" s="164"/>
      <c r="L585" s="164"/>
      <c r="M585" s="164"/>
      <c r="N585" s="164"/>
      <c r="O585" s="164"/>
      <c r="P585" s="164"/>
      <c r="Q585" s="164"/>
      <c r="R585" s="164"/>
      <c r="S585" s="164"/>
      <c r="T585" s="164"/>
      <c r="U585" s="164"/>
      <c r="V585" s="164"/>
      <c r="W585" s="164"/>
      <c r="X585" s="164"/>
      <c r="Y585" s="164"/>
      <c r="Z585" s="164"/>
      <c r="AA585" s="164"/>
      <c r="AB585" s="164"/>
      <c r="AC585" s="164"/>
      <c r="AD585" s="164"/>
      <c r="AE585" s="164"/>
      <c r="AF585" s="164"/>
      <c r="AG585" s="164"/>
      <c r="AH585" s="164"/>
      <c r="AI585" s="164"/>
      <c r="AJ585" s="164"/>
      <c r="AK585" s="164"/>
      <c r="AL585" s="164"/>
      <c r="AM585" s="164"/>
      <c r="AN585" s="164"/>
      <c r="AO585" s="164"/>
      <c r="AP585" s="164"/>
      <c r="AQ585" s="164"/>
      <c r="AR585" s="164"/>
      <c r="AS585" s="164"/>
      <c r="AT585" s="164"/>
      <c r="AU585" s="164"/>
      <c r="AV585" s="164"/>
      <c r="AW585" s="164"/>
      <c r="AX585" s="164"/>
      <c r="AY585" s="164"/>
      <c r="AZ585" s="164"/>
      <c r="BA585" s="164"/>
      <c r="BB585" s="164"/>
      <c r="BC585" s="164"/>
      <c r="BD585" s="164"/>
      <c r="BE585" s="164"/>
      <c r="BF585" s="164"/>
      <c r="BG585" s="164"/>
      <c r="BH585" s="164"/>
      <c r="BI585" s="164"/>
      <c r="BJ585" s="18"/>
      <c r="BK585" s="18"/>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row>
    <row r="586" spans="1:256" s="5" customFormat="1" hidden="1" outlineLevel="2">
      <c r="A586" s="18"/>
      <c r="B586" s="18"/>
      <c r="C586" s="36"/>
      <c r="D586" s="479"/>
      <c r="E586" s="283">
        <v>1</v>
      </c>
      <c r="F586" s="38"/>
      <c r="G586" s="305"/>
      <c r="H586" s="164">
        <f>IF(A9taxstdlife="n/a","n/a",IF(H$3&gt;(A9taxstdlife+$E586),((Input!$G$151+Input!$G$117)*$G$7)-SUM($G586:G586),((Input!$G$151+Input!$G$117)*$G$7)/A9taxstdlife))</f>
        <v>0.62673682003730202</v>
      </c>
      <c r="I586" s="164">
        <f>IF(A9taxstdlife="n/a","n/a",IF(I$3&gt;(A9taxstdlife+$E586),((Input!$G$151+Input!$G$117)*$G$7)-SUM($G586:H586),((Input!$G$151+Input!$G$117)*$G$7)/A9taxstdlife))</f>
        <v>0.62673682003730202</v>
      </c>
      <c r="J586" s="164">
        <f>IF(A9taxstdlife="n/a","n/a",IF(J$3&gt;(A9taxstdlife+$E586),((Input!$G$151+Input!$G$117)*$G$7)-SUM($G586:I586),((Input!$G$151+Input!$G$117)*$G$7)/A9taxstdlife))</f>
        <v>0.62673682003730202</v>
      </c>
      <c r="K586" s="164">
        <f>IF(A9taxstdlife="n/a","n/a",IF(K$3&gt;(A9taxstdlife+$E586),((Input!$G$151+Input!$G$117)*$G$7)-SUM($G586:J586),((Input!$G$151+Input!$G$117)*$G$7)/A9taxstdlife))</f>
        <v>0.62673682003730202</v>
      </c>
      <c r="L586" s="164">
        <f>IF(A9taxstdlife="n/a","n/a",IF(L$3&gt;(A9taxstdlife+$E586),((Input!$G$151+Input!$G$117)*$G$7)-SUM($G586:K586),((Input!$G$151+Input!$G$117)*$G$7)/A9taxstdlife))</f>
        <v>0.62673682003730202</v>
      </c>
      <c r="M586" s="164">
        <f>IF(A9taxstdlife="n/a","n/a",IF(M$3&gt;(A9taxstdlife+$E586),((Input!$G$151+Input!$G$117)*$G$7)-SUM($G586:L586),((Input!$G$151+Input!$G$117)*$G$7)/A9taxstdlife))</f>
        <v>0.62673682003730202</v>
      </c>
      <c r="N586" s="164">
        <f>IF(A9taxstdlife="n/a","n/a",IF(N$3&gt;(A9taxstdlife+$E586),((Input!$G$151+Input!$G$117)*$G$7)-SUM($G586:M586),((Input!$G$151+Input!$G$117)*$G$7)/A9taxstdlife))</f>
        <v>0.62673682003730202</v>
      </c>
      <c r="O586" s="164">
        <f>IF(A9taxstdlife="n/a","n/a",IF(O$3&gt;(A9taxstdlife+$E586),((Input!$G$151+Input!$G$117)*$G$7)-SUM($G586:N586),((Input!$G$151+Input!$G$117)*$G$7)/A9taxstdlife))</f>
        <v>0.62673682003730202</v>
      </c>
      <c r="P586" s="164">
        <f>IF(A9taxstdlife="n/a","n/a",IF(P$3&gt;(A9taxstdlife+$E586),((Input!$G$151+Input!$G$117)*$G$7)-SUM($G586:O586),((Input!$G$151+Input!$G$117)*$G$7)/A9taxstdlife))</f>
        <v>0.62673682003730202</v>
      </c>
      <c r="Q586" s="164">
        <f>IF(A9taxstdlife="n/a","n/a",IF(Q$3&gt;(A9taxstdlife+$E586),((Input!$G$151+Input!$G$117)*$G$7)-SUM($G586:P586),((Input!$G$151+Input!$G$117)*$G$7)/A9taxstdlife))</f>
        <v>0.62673682003730202</v>
      </c>
      <c r="R586" s="164">
        <f>IF(A9taxstdlife="n/a","n/a",IF(R$3&gt;(A9taxstdlife+$E586),((Input!$G$151+Input!$G$117)*$G$7)-SUM($G586:Q586),((Input!$G$151+Input!$G$117)*$G$7)/A9taxstdlife))</f>
        <v>0.62673682003730202</v>
      </c>
      <c r="S586" s="164">
        <f>IF(A9taxstdlife="n/a","n/a",IF(S$3&gt;(A9taxstdlife+$E586),((Input!$G$151+Input!$G$117)*$G$7)-SUM($G586:R586),((Input!$G$151+Input!$G$117)*$G$7)/A9taxstdlife))</f>
        <v>0.62673682003730202</v>
      </c>
      <c r="T586" s="164">
        <f>IF(A9taxstdlife="n/a","n/a",IF(T$3&gt;(A9taxstdlife+$E586),((Input!$G$151+Input!$G$117)*$G$7)-SUM($G586:S586),((Input!$G$151+Input!$G$117)*$G$7)/A9taxstdlife))</f>
        <v>0.62673682003730202</v>
      </c>
      <c r="U586" s="164">
        <f>IF(A9taxstdlife="n/a","n/a",IF(U$3&gt;(A9taxstdlife+$E586),((Input!$G$151+Input!$G$117)*$G$7)-SUM($G586:T586),((Input!$G$151+Input!$G$117)*$G$7)/A9taxstdlife))</f>
        <v>0.62673682003730202</v>
      </c>
      <c r="V586" s="164">
        <f>IF(A9taxstdlife="n/a","n/a",IF(V$3&gt;(A9taxstdlife+$E586),((Input!$G$151+Input!$G$117)*$G$7)-SUM($G586:U586),((Input!$G$151+Input!$G$117)*$G$7)/A9taxstdlife))</f>
        <v>0.62673682003730202</v>
      </c>
      <c r="W586" s="164">
        <f>IF(A9taxstdlife="n/a","n/a",IF(W$3&gt;(A9taxstdlife+$E586),((Input!$G$151+Input!$G$117)*$G$7)-SUM($G586:V586),((Input!$G$151+Input!$G$117)*$G$7)/A9taxstdlife))</f>
        <v>0</v>
      </c>
      <c r="X586" s="164">
        <f>IF(A9taxstdlife="n/a","n/a",IF(X$3&gt;(A9taxstdlife+$E586),((Input!$G$151+Input!$G$117)*$G$7)-SUM($G586:W586),((Input!$G$151+Input!$G$117)*$G$7)/A9taxstdlife))</f>
        <v>0</v>
      </c>
      <c r="Y586" s="164">
        <f>IF(A9taxstdlife="n/a","n/a",IF(Y$3&gt;(A9taxstdlife+$E586),((Input!$G$151+Input!$G$117)*$G$7)-SUM($G586:X586),((Input!$G$151+Input!$G$117)*$G$7)/A9taxstdlife))</f>
        <v>0</v>
      </c>
      <c r="Z586" s="164">
        <f>IF(A9taxstdlife="n/a","n/a",IF(Z$3&gt;(A9taxstdlife+$E586),((Input!$G$151+Input!$G$117)*$G$7)-SUM($G586:Y586),((Input!$G$151+Input!$G$117)*$G$7)/A9taxstdlife))</f>
        <v>0</v>
      </c>
      <c r="AA586" s="164">
        <f>IF(A9taxstdlife="n/a","n/a",IF(AA$3&gt;(A9taxstdlife+$E586),((Input!$G$151+Input!$G$117)*$G$7)-SUM($G586:Z586),((Input!$G$151+Input!$G$117)*$G$7)/A9taxstdlife))</f>
        <v>0</v>
      </c>
      <c r="AB586" s="164">
        <f>IF(A9taxstdlife="n/a","n/a",IF(AB$3&gt;(A9taxstdlife+$E586),((Input!$G$151+Input!$G$117)*$G$7)-SUM($G586:AA586),((Input!$G$151+Input!$G$117)*$G$7)/A9taxstdlife))</f>
        <v>0</v>
      </c>
      <c r="AC586" s="164">
        <f>IF(A9taxstdlife="n/a","n/a",IF(AC$3&gt;(A9taxstdlife+$E586),((Input!$G$151+Input!$G$117)*$G$7)-SUM($G586:AB586),((Input!$G$151+Input!$G$117)*$G$7)/A9taxstdlife))</f>
        <v>0</v>
      </c>
      <c r="AD586" s="164">
        <f>IF(A9taxstdlife="n/a","n/a",IF(AD$3&gt;(A9taxstdlife+$E586),((Input!$G$151+Input!$G$117)*$G$7)-SUM($G586:AC586),((Input!$G$151+Input!$G$117)*$G$7)/A9taxstdlife))</f>
        <v>0</v>
      </c>
      <c r="AE586" s="164">
        <f>IF(A9taxstdlife="n/a","n/a",IF(AE$3&gt;(A9taxstdlife+$E586),((Input!$G$151+Input!$G$117)*$G$7)-SUM($G586:AD586),((Input!$G$151+Input!$G$117)*$G$7)/A9taxstdlife))</f>
        <v>0</v>
      </c>
      <c r="AF586" s="164">
        <f>IF(A9taxstdlife="n/a","n/a",IF(AF$3&gt;(A9taxstdlife+$E586),((Input!$G$151+Input!$G$117)*$G$7)-SUM($G586:AE586),((Input!$G$151+Input!$G$117)*$G$7)/A9taxstdlife))</f>
        <v>0</v>
      </c>
      <c r="AG586" s="164">
        <f>IF(A9taxstdlife="n/a","n/a",IF(AG$3&gt;(A9taxstdlife+$E586),((Input!$G$151+Input!$G$117)*$G$7)-SUM($G586:AF586),((Input!$G$151+Input!$G$117)*$G$7)/A9taxstdlife))</f>
        <v>0</v>
      </c>
      <c r="AH586" s="164">
        <f>IF(A9taxstdlife="n/a","n/a",IF(AH$3&gt;(A9taxstdlife+$E586),((Input!$G$151+Input!$G$117)*$G$7)-SUM($G586:AG586),((Input!$G$151+Input!$G$117)*$G$7)/A9taxstdlife))</f>
        <v>0</v>
      </c>
      <c r="AI586" s="164">
        <f>IF(A9taxstdlife="n/a","n/a",IF(AI$3&gt;(A9taxstdlife+$E586),((Input!$G$151+Input!$G$117)*$G$7)-SUM($G586:AH586),((Input!$G$151+Input!$G$117)*$G$7)/A9taxstdlife))</f>
        <v>0</v>
      </c>
      <c r="AJ586" s="164">
        <f>IF(A9taxstdlife="n/a","n/a",IF(AJ$3&gt;(A9taxstdlife+$E586),((Input!$G$151+Input!$G$117)*$G$7)-SUM($G586:AI586),((Input!$G$151+Input!$G$117)*$G$7)/A9taxstdlife))</f>
        <v>0</v>
      </c>
      <c r="AK586" s="164">
        <f>IF(A9taxstdlife="n/a","n/a",IF(AK$3&gt;(A9taxstdlife+$E586),((Input!$G$151+Input!$G$117)*$G$7)-SUM($G586:AJ586),((Input!$G$151+Input!$G$117)*$G$7)/A9taxstdlife))</f>
        <v>0</v>
      </c>
      <c r="AL586" s="164">
        <f>IF(A9taxstdlife="n/a","n/a",IF(AL$3&gt;(A9taxstdlife+$E586),((Input!$G$151+Input!$G$117)*$G$7)-SUM($G586:AK586),((Input!$G$151+Input!$G$117)*$G$7)/A9taxstdlife))</f>
        <v>0</v>
      </c>
      <c r="AM586" s="164">
        <f>IF(A9taxstdlife="n/a","n/a",IF(AM$3&gt;(A9taxstdlife+$E586),((Input!$G$151+Input!$G$117)*$G$7)-SUM($G586:AL586),((Input!$G$151+Input!$G$117)*$G$7)/A9taxstdlife))</f>
        <v>0</v>
      </c>
      <c r="AN586" s="164">
        <f>IF(A9taxstdlife="n/a","n/a",IF(AN$3&gt;(A9taxstdlife+$E586),((Input!$G$151+Input!$G$117)*$G$7)-SUM($G586:AM586),((Input!$G$151+Input!$G$117)*$G$7)/A9taxstdlife))</f>
        <v>0</v>
      </c>
      <c r="AO586" s="164">
        <f>IF(A9taxstdlife="n/a","n/a",IF(AO$3&gt;(A9taxstdlife+$E586),((Input!$G$151+Input!$G$117)*$G$7)-SUM($G586:AN586),((Input!$G$151+Input!$G$117)*$G$7)/A9taxstdlife))</f>
        <v>0</v>
      </c>
      <c r="AP586" s="164">
        <f>IF(A9taxstdlife="n/a","n/a",IF(AP$3&gt;(A9taxstdlife+$E586),((Input!$G$151+Input!$G$117)*$G$7)-SUM($G586:AO586),((Input!$G$151+Input!$G$117)*$G$7)/A9taxstdlife))</f>
        <v>0</v>
      </c>
      <c r="AQ586" s="164">
        <f>IF(A9taxstdlife="n/a","n/a",IF(AQ$3&gt;(A9taxstdlife+$E586),((Input!$G$151+Input!$G$117)*$G$7)-SUM($G586:AP586),((Input!$G$151+Input!$G$117)*$G$7)/A9taxstdlife))</f>
        <v>0</v>
      </c>
      <c r="AR586" s="164">
        <f>IF(A9taxstdlife="n/a","n/a",IF(AR$3&gt;(A9taxstdlife+$E586),((Input!$G$151+Input!$G$117)*$G$7)-SUM($G586:AQ586),((Input!$G$151+Input!$G$117)*$G$7)/A9taxstdlife))</f>
        <v>0</v>
      </c>
      <c r="AS586" s="164">
        <f>IF(A9taxstdlife="n/a","n/a",IF(AS$3&gt;(A9taxstdlife+$E586),((Input!$G$151+Input!$G$117)*$G$7)-SUM($G586:AR586),((Input!$G$151+Input!$G$117)*$G$7)/A9taxstdlife))</f>
        <v>0</v>
      </c>
      <c r="AT586" s="164">
        <f>IF(A9taxstdlife="n/a","n/a",IF(AT$3&gt;(A9taxstdlife+$E586),((Input!$G$151+Input!$G$117)*$G$7)-SUM($G586:AS586),((Input!$G$151+Input!$G$117)*$G$7)/A9taxstdlife))</f>
        <v>0</v>
      </c>
      <c r="AU586" s="164">
        <f>IF(A9taxstdlife="n/a","n/a",IF(AU$3&gt;(A9taxstdlife+$E586),((Input!$G$151+Input!$G$117)*$G$7)-SUM($G586:AT586),((Input!$G$151+Input!$G$117)*$G$7)/A9taxstdlife))</f>
        <v>0</v>
      </c>
      <c r="AV586" s="164">
        <f>IF(A9taxstdlife="n/a","n/a",IF(AV$3&gt;(A9taxstdlife+$E586),((Input!$G$151+Input!$G$117)*$G$7)-SUM($G586:AU586),((Input!$G$151+Input!$G$117)*$G$7)/A9taxstdlife))</f>
        <v>0</v>
      </c>
      <c r="AW586" s="164">
        <f>IF(A9taxstdlife="n/a","n/a",IF(AW$3&gt;(A9taxstdlife+$E586),((Input!$G$151+Input!$G$117)*$G$7)-SUM($G586:AV586),((Input!$G$151+Input!$G$117)*$G$7)/A9taxstdlife))</f>
        <v>0</v>
      </c>
      <c r="AX586" s="164">
        <f>IF(A9taxstdlife="n/a","n/a",IF(AX$3&gt;(A9taxstdlife+$E586),((Input!$G$151+Input!$G$117)*$G$7)-SUM($G586:AW586),((Input!$G$151+Input!$G$117)*$G$7)/A9taxstdlife))</f>
        <v>0</v>
      </c>
      <c r="AY586" s="164">
        <f>IF(A9taxstdlife="n/a","n/a",IF(AY$3&gt;(A9taxstdlife+$E586),((Input!$G$151+Input!$G$117)*$G$7)-SUM($G586:AX586),((Input!$G$151+Input!$G$117)*$G$7)/A9taxstdlife))</f>
        <v>0</v>
      </c>
      <c r="AZ586" s="164">
        <f>IF(A9taxstdlife="n/a","n/a",IF(AZ$3&gt;(A9taxstdlife+$E586),((Input!$G$151+Input!$G$117)*$G$7)-SUM($G586:AY586),((Input!$G$151+Input!$G$117)*$G$7)/A9taxstdlife))</f>
        <v>0</v>
      </c>
      <c r="BA586" s="164">
        <f>IF(A9taxstdlife="n/a","n/a",IF(BA$3&gt;(A9taxstdlife+$E586),((Input!$G$151+Input!$G$117)*$G$7)-SUM($G586:AZ586),((Input!$G$151+Input!$G$117)*$G$7)/A9taxstdlife))</f>
        <v>0</v>
      </c>
      <c r="BB586" s="164">
        <f>IF(A9taxstdlife="n/a","n/a",IF(BB$3&gt;(A9taxstdlife+$E586),((Input!$G$151+Input!$G$117)*$G$7)-SUM($G586:BA586),((Input!$G$151+Input!$G$117)*$G$7)/A9taxstdlife))</f>
        <v>0</v>
      </c>
      <c r="BC586" s="164">
        <f>IF(A9taxstdlife="n/a","n/a",IF(BC$3&gt;(A9taxstdlife+$E586),((Input!$G$151+Input!$G$117)*$G$7)-SUM($G586:BB586),((Input!$G$151+Input!$G$117)*$G$7)/A9taxstdlife))</f>
        <v>0</v>
      </c>
      <c r="BD586" s="164">
        <f>IF(A9taxstdlife="n/a","n/a",IF(BD$3&gt;(A9taxstdlife+$E586),((Input!$G$151+Input!$G$117)*$G$7)-SUM($G586:BC586),((Input!$G$151+Input!$G$117)*$G$7)/A9taxstdlife))</f>
        <v>0</v>
      </c>
      <c r="BE586" s="164">
        <f>IF(A9taxstdlife="n/a","n/a",IF(BE$3&gt;(A9taxstdlife+$E586),((Input!$G$151+Input!$G$117)*$G$7)-SUM($G586:BD586),((Input!$G$151+Input!$G$117)*$G$7)/A9taxstdlife))</f>
        <v>0</v>
      </c>
      <c r="BF586" s="164">
        <f>IF(A9taxstdlife="n/a","n/a",IF(BF$3&gt;(A9taxstdlife+$E586),((Input!$G$151+Input!$G$117)*$G$7)-SUM($G586:BE586),((Input!$G$151+Input!$G$117)*$G$7)/A9taxstdlife))</f>
        <v>0</v>
      </c>
      <c r="BG586" s="164">
        <f>IF(A9taxstdlife="n/a","n/a",IF(BG$3&gt;(A9taxstdlife+$E586),((Input!$G$151+Input!$G$117)*$G$7)-SUM($G586:BF586),((Input!$G$151+Input!$G$117)*$G$7)/A9taxstdlife))</f>
        <v>0</v>
      </c>
      <c r="BH586" s="164">
        <f>IF(A9taxstdlife="n/a","n/a",IF(BH$3&gt;(A9taxstdlife+$E586),((Input!$G$151+Input!$G$117)*$G$7)-SUM($G586:BG586),((Input!$G$151+Input!$G$117)*$G$7)/A9taxstdlife))</f>
        <v>0</v>
      </c>
      <c r="BI586" s="164">
        <f>IF(A9taxstdlife="n/a","n/a",IF(BI$3&gt;(A9taxstdlife+$E586),((Input!$G$151+Input!$G$117)*$G$7)-SUM($G586:BH586),((Input!$G$151+Input!$G$117)*$G$7)/A9taxstdlife))</f>
        <v>0</v>
      </c>
      <c r="BJ586" s="18"/>
      <c r="BK586" s="18"/>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row>
    <row r="587" spans="1:256" s="5" customFormat="1" hidden="1" outlineLevel="2">
      <c r="A587" s="18"/>
      <c r="B587" s="18"/>
      <c r="C587" s="36"/>
      <c r="D587" s="479"/>
      <c r="E587" s="283">
        <v>2</v>
      </c>
      <c r="F587" s="38"/>
      <c r="G587" s="306"/>
      <c r="H587" s="307"/>
      <c r="I587" s="164">
        <f>IF(A9taxstdlife="n/a","n/a",IF(I$3&gt;(A9taxstdlife+$E587),((Input!$H$151+Input!$H$117)*$H$7)-SUM($H587:H587),((Input!$H$151+Input!$H$117)*$H$7)/A9taxstdlife))</f>
        <v>0.72666691862450783</v>
      </c>
      <c r="J587" s="164">
        <f>IF(A9taxstdlife="n/a","n/a",IF(J$3&gt;(A9taxstdlife+$E587),((Input!$H$151+Input!$H$117)*$H$7)-SUM($H587:I587),((Input!$H$151+Input!$H$117)*$H$7)/A9taxstdlife))</f>
        <v>0.72666691862450783</v>
      </c>
      <c r="K587" s="164">
        <f>IF(A9taxstdlife="n/a","n/a",IF(K$3&gt;(A9taxstdlife+$E587),((Input!$H$151+Input!$H$117)*$H$7)-SUM($H587:J587),((Input!$H$151+Input!$H$117)*$H$7)/A9taxstdlife))</f>
        <v>0.72666691862450783</v>
      </c>
      <c r="L587" s="164">
        <f>IF(A9taxstdlife="n/a","n/a",IF(L$3&gt;(A9taxstdlife+$E587),((Input!$H$151+Input!$H$117)*$H$7)-SUM($H587:K587),((Input!$H$151+Input!$H$117)*$H$7)/A9taxstdlife))</f>
        <v>0.72666691862450783</v>
      </c>
      <c r="M587" s="164">
        <f>IF(A9taxstdlife="n/a","n/a",IF(M$3&gt;(A9taxstdlife+$E587),((Input!$H$151+Input!$H$117)*$H$7)-SUM($H587:L587),((Input!$H$151+Input!$H$117)*$H$7)/A9taxstdlife))</f>
        <v>0.72666691862450783</v>
      </c>
      <c r="N587" s="164">
        <f>IF(A9taxstdlife="n/a","n/a",IF(N$3&gt;(A9taxstdlife+$E587),((Input!$H$151+Input!$H$117)*$H$7)-SUM($H587:M587),((Input!$H$151+Input!$H$117)*$H$7)/A9taxstdlife))</f>
        <v>0.72666691862450783</v>
      </c>
      <c r="O587" s="164">
        <f>IF(A9taxstdlife="n/a","n/a",IF(O$3&gt;(A9taxstdlife+$E587),((Input!$H$151+Input!$H$117)*$H$7)-SUM($H587:N587),((Input!$H$151+Input!$H$117)*$H$7)/A9taxstdlife))</f>
        <v>0.72666691862450783</v>
      </c>
      <c r="P587" s="164">
        <f>IF(A9taxstdlife="n/a","n/a",IF(P$3&gt;(A9taxstdlife+$E587),((Input!$H$151+Input!$H$117)*$H$7)-SUM($H587:O587),((Input!$H$151+Input!$H$117)*$H$7)/A9taxstdlife))</f>
        <v>0.72666691862450783</v>
      </c>
      <c r="Q587" s="164">
        <f>IF(A9taxstdlife="n/a","n/a",IF(Q$3&gt;(A9taxstdlife+$E587),((Input!$H$151+Input!$H$117)*$H$7)-SUM($H587:P587),((Input!$H$151+Input!$H$117)*$H$7)/A9taxstdlife))</f>
        <v>0.72666691862450783</v>
      </c>
      <c r="R587" s="164">
        <f>IF(A9taxstdlife="n/a","n/a",IF(R$3&gt;(A9taxstdlife+$E587),((Input!$H$151+Input!$H$117)*$H$7)-SUM($H587:Q587),((Input!$H$151+Input!$H$117)*$H$7)/A9taxstdlife))</f>
        <v>0.72666691862450783</v>
      </c>
      <c r="S587" s="164">
        <f>IF(A9taxstdlife="n/a","n/a",IF(S$3&gt;(A9taxstdlife+$E587),((Input!$H$151+Input!$H$117)*$H$7)-SUM($H587:R587),((Input!$H$151+Input!$H$117)*$H$7)/A9taxstdlife))</f>
        <v>0.72666691862450783</v>
      </c>
      <c r="T587" s="164">
        <f>IF(A9taxstdlife="n/a","n/a",IF(T$3&gt;(A9taxstdlife+$E587),((Input!$H$151+Input!$H$117)*$H$7)-SUM($H587:S587),((Input!$H$151+Input!$H$117)*$H$7)/A9taxstdlife))</f>
        <v>0.72666691862450783</v>
      </c>
      <c r="U587" s="164">
        <f>IF(A9taxstdlife="n/a","n/a",IF(U$3&gt;(A9taxstdlife+$E587),((Input!$H$151+Input!$H$117)*$H$7)-SUM($H587:T587),((Input!$H$151+Input!$H$117)*$H$7)/A9taxstdlife))</f>
        <v>0.72666691862450783</v>
      </c>
      <c r="V587" s="164">
        <f>IF(A9taxstdlife="n/a","n/a",IF(V$3&gt;(A9taxstdlife+$E587),((Input!$H$151+Input!$H$117)*$H$7)-SUM($H587:U587),((Input!$H$151+Input!$H$117)*$H$7)/A9taxstdlife))</f>
        <v>0.72666691862450783</v>
      </c>
      <c r="W587" s="164">
        <f>IF(A9taxstdlife="n/a","n/a",IF(W$3&gt;(A9taxstdlife+$E587),((Input!$H$151+Input!$H$117)*$H$7)-SUM($H587:V587),((Input!$H$151+Input!$H$117)*$H$7)/A9taxstdlife))</f>
        <v>0.72666691862450783</v>
      </c>
      <c r="X587" s="164">
        <f>IF(A9taxstdlife="n/a","n/a",IF(X$3&gt;(A9taxstdlife+$E587),((Input!$H$151+Input!$H$117)*$H$7)-SUM($H587:W587),((Input!$H$151+Input!$H$117)*$H$7)/A9taxstdlife))</f>
        <v>0</v>
      </c>
      <c r="Y587" s="164">
        <f>IF(A9taxstdlife="n/a","n/a",IF(Y$3&gt;(A9taxstdlife+$E587),((Input!$H$151+Input!$H$117)*$H$7)-SUM($H587:X587),((Input!$H$151+Input!$H$117)*$H$7)/A9taxstdlife))</f>
        <v>0</v>
      </c>
      <c r="Z587" s="164">
        <f>IF(A9taxstdlife="n/a","n/a",IF(Z$3&gt;(A9taxstdlife+$E587),((Input!$H$151+Input!$H$117)*$H$7)-SUM($H587:Y587),((Input!$H$151+Input!$H$117)*$H$7)/A9taxstdlife))</f>
        <v>0</v>
      </c>
      <c r="AA587" s="164">
        <f>IF(A9taxstdlife="n/a","n/a",IF(AA$3&gt;(A9taxstdlife+$E587),((Input!$H$151+Input!$H$117)*$H$7)-SUM($H587:Z587),((Input!$H$151+Input!$H$117)*$H$7)/A9taxstdlife))</f>
        <v>0</v>
      </c>
      <c r="AB587" s="164">
        <f>IF(A9taxstdlife="n/a","n/a",IF(AB$3&gt;(A9taxstdlife+$E587),((Input!$H$151+Input!$H$117)*$H$7)-SUM($H587:AA587),((Input!$H$151+Input!$H$117)*$H$7)/A9taxstdlife))</f>
        <v>0</v>
      </c>
      <c r="AC587" s="164">
        <f>IF(A9taxstdlife="n/a","n/a",IF(AC$3&gt;(A9taxstdlife+$E587),((Input!$H$151+Input!$H$117)*$H$7)-SUM($H587:AB587),((Input!$H$151+Input!$H$117)*$H$7)/A9taxstdlife))</f>
        <v>0</v>
      </c>
      <c r="AD587" s="164">
        <f>IF(A9taxstdlife="n/a","n/a",IF(AD$3&gt;(A9taxstdlife+$E587),((Input!$H$151+Input!$H$117)*$H$7)-SUM($H587:AC587),((Input!$H$151+Input!$H$117)*$H$7)/A9taxstdlife))</f>
        <v>0</v>
      </c>
      <c r="AE587" s="164">
        <f>IF(A9taxstdlife="n/a","n/a",IF(AE$3&gt;(A9taxstdlife+$E587),((Input!$H$151+Input!$H$117)*$H$7)-SUM($H587:AD587),((Input!$H$151+Input!$H$117)*$H$7)/A9taxstdlife))</f>
        <v>0</v>
      </c>
      <c r="AF587" s="164">
        <f>IF(A9taxstdlife="n/a","n/a",IF(AF$3&gt;(A9taxstdlife+$E587),((Input!$H$151+Input!$H$117)*$H$7)-SUM($H587:AE587),((Input!$H$151+Input!$H$117)*$H$7)/A9taxstdlife))</f>
        <v>0</v>
      </c>
      <c r="AG587" s="164">
        <f>IF(A9taxstdlife="n/a","n/a",IF(AG$3&gt;(A9taxstdlife+$E587),((Input!$H$151+Input!$H$117)*$H$7)-SUM($H587:AF587),((Input!$H$151+Input!$H$117)*$H$7)/A9taxstdlife))</f>
        <v>0</v>
      </c>
      <c r="AH587" s="164">
        <f>IF(A9taxstdlife="n/a","n/a",IF(AH$3&gt;(A9taxstdlife+$E587),((Input!$H$151+Input!$H$117)*$H$7)-SUM($H587:AG587),((Input!$H$151+Input!$H$117)*$H$7)/A9taxstdlife))</f>
        <v>0</v>
      </c>
      <c r="AI587" s="164">
        <f>IF(A9taxstdlife="n/a","n/a",IF(AI$3&gt;(A9taxstdlife+$E587),((Input!$H$151+Input!$H$117)*$H$7)-SUM($H587:AH587),((Input!$H$151+Input!$H$117)*$H$7)/A9taxstdlife))</f>
        <v>0</v>
      </c>
      <c r="AJ587" s="164">
        <f>IF(A9taxstdlife="n/a","n/a",IF(AJ$3&gt;(A9taxstdlife+$E587),((Input!$H$151+Input!$H$117)*$H$7)-SUM($H587:AI587),((Input!$H$151+Input!$H$117)*$H$7)/A9taxstdlife))</f>
        <v>0</v>
      </c>
      <c r="AK587" s="164">
        <f>IF(A9taxstdlife="n/a","n/a",IF(AK$3&gt;(A9taxstdlife+$E587),((Input!$H$151+Input!$H$117)*$H$7)-SUM($H587:AJ587),((Input!$H$151+Input!$H$117)*$H$7)/A9taxstdlife))</f>
        <v>0</v>
      </c>
      <c r="AL587" s="164">
        <f>IF(A9taxstdlife="n/a","n/a",IF(AL$3&gt;(A9taxstdlife+$E587),((Input!$H$151+Input!$H$117)*$H$7)-SUM($H587:AK587),((Input!$H$151+Input!$H$117)*$H$7)/A9taxstdlife))</f>
        <v>0</v>
      </c>
      <c r="AM587" s="164">
        <f>IF(A9taxstdlife="n/a","n/a",IF(AM$3&gt;(A9taxstdlife+$E587),((Input!$H$151+Input!$H$117)*$H$7)-SUM($H587:AL587),((Input!$H$151+Input!$H$117)*$H$7)/A9taxstdlife))</f>
        <v>0</v>
      </c>
      <c r="AN587" s="164">
        <f>IF(A9taxstdlife="n/a","n/a",IF(AN$3&gt;(A9taxstdlife+$E587),((Input!$H$151+Input!$H$117)*$H$7)-SUM($H587:AM587),((Input!$H$151+Input!$H$117)*$H$7)/A9taxstdlife))</f>
        <v>0</v>
      </c>
      <c r="AO587" s="164">
        <f>IF(A9taxstdlife="n/a","n/a",IF(AO$3&gt;(A9taxstdlife+$E587),((Input!$H$151+Input!$H$117)*$H$7)-SUM($H587:AN587),((Input!$H$151+Input!$H$117)*$H$7)/A9taxstdlife))</f>
        <v>0</v>
      </c>
      <c r="AP587" s="164">
        <f>IF(A9taxstdlife="n/a","n/a",IF(AP$3&gt;(A9taxstdlife+$E587),((Input!$H$151+Input!$H$117)*$H$7)-SUM($H587:AO587),((Input!$H$151+Input!$H$117)*$H$7)/A9taxstdlife))</f>
        <v>0</v>
      </c>
      <c r="AQ587" s="164">
        <f>IF(A9taxstdlife="n/a","n/a",IF(AQ$3&gt;(A9taxstdlife+$E587),((Input!$H$151+Input!$H$117)*$H$7)-SUM($H587:AP587),((Input!$H$151+Input!$H$117)*$H$7)/A9taxstdlife))</f>
        <v>0</v>
      </c>
      <c r="AR587" s="164">
        <f>IF(A9taxstdlife="n/a","n/a",IF(AR$3&gt;(A9taxstdlife+$E587),((Input!$H$151+Input!$H$117)*$H$7)-SUM($H587:AQ587),((Input!$H$151+Input!$H$117)*$H$7)/A9taxstdlife))</f>
        <v>0</v>
      </c>
      <c r="AS587" s="164">
        <f>IF(A9taxstdlife="n/a","n/a",IF(AS$3&gt;(A9taxstdlife+$E587),((Input!$H$151+Input!$H$117)*$H$7)-SUM($H587:AR587),((Input!$H$151+Input!$H$117)*$H$7)/A9taxstdlife))</f>
        <v>0</v>
      </c>
      <c r="AT587" s="164">
        <f>IF(A9taxstdlife="n/a","n/a",IF(AT$3&gt;(A9taxstdlife+$E587),((Input!$H$151+Input!$H$117)*$H$7)-SUM($H587:AS587),((Input!$H$151+Input!$H$117)*$H$7)/A9taxstdlife))</f>
        <v>0</v>
      </c>
      <c r="AU587" s="164">
        <f>IF(A9taxstdlife="n/a","n/a",IF(AU$3&gt;(A9taxstdlife+$E587),((Input!$H$151+Input!$H$117)*$H$7)-SUM($H587:AT587),((Input!$H$151+Input!$H$117)*$H$7)/A9taxstdlife))</f>
        <v>0</v>
      </c>
      <c r="AV587" s="164">
        <f>IF(A9taxstdlife="n/a","n/a",IF(AV$3&gt;(A9taxstdlife+$E587),((Input!$H$151+Input!$H$117)*$H$7)-SUM($H587:AU587),((Input!$H$151+Input!$H$117)*$H$7)/A9taxstdlife))</f>
        <v>0</v>
      </c>
      <c r="AW587" s="164">
        <f>IF(A9taxstdlife="n/a","n/a",IF(AW$3&gt;(A9taxstdlife+$E587),((Input!$H$151+Input!$H$117)*$H$7)-SUM($H587:AV587),((Input!$H$151+Input!$H$117)*$H$7)/A9taxstdlife))</f>
        <v>0</v>
      </c>
      <c r="AX587" s="164">
        <f>IF(A9taxstdlife="n/a","n/a",IF(AX$3&gt;(A9taxstdlife+$E587),((Input!$H$151+Input!$H$117)*$H$7)-SUM($H587:AW587),((Input!$H$151+Input!$H$117)*$H$7)/A9taxstdlife))</f>
        <v>0</v>
      </c>
      <c r="AY587" s="164">
        <f>IF(A9taxstdlife="n/a","n/a",IF(AY$3&gt;(A9taxstdlife+$E587),((Input!$H$151+Input!$H$117)*$H$7)-SUM($H587:AX587),((Input!$H$151+Input!$H$117)*$H$7)/A9taxstdlife))</f>
        <v>0</v>
      </c>
      <c r="AZ587" s="164">
        <f>IF(A9taxstdlife="n/a","n/a",IF(AZ$3&gt;(A9taxstdlife+$E587),((Input!$H$151+Input!$H$117)*$H$7)-SUM($H587:AY587),((Input!$H$151+Input!$H$117)*$H$7)/A9taxstdlife))</f>
        <v>0</v>
      </c>
      <c r="BA587" s="164">
        <f>IF(A9taxstdlife="n/a","n/a",IF(BA$3&gt;(A9taxstdlife+$E587),((Input!$H$151+Input!$H$117)*$H$7)-SUM($H587:AZ587),((Input!$H$151+Input!$H$117)*$H$7)/A9taxstdlife))</f>
        <v>0</v>
      </c>
      <c r="BB587" s="164">
        <f>IF(A9taxstdlife="n/a","n/a",IF(BB$3&gt;(A9taxstdlife+$E587),((Input!$H$151+Input!$H$117)*$H$7)-SUM($H587:BA587),((Input!$H$151+Input!$H$117)*$H$7)/A9taxstdlife))</f>
        <v>0</v>
      </c>
      <c r="BC587" s="164">
        <f>IF(A9taxstdlife="n/a","n/a",IF(BC$3&gt;(A9taxstdlife+$E587),((Input!$H$151+Input!$H$117)*$H$7)-SUM($H587:BB587),((Input!$H$151+Input!$H$117)*$H$7)/A9taxstdlife))</f>
        <v>0</v>
      </c>
      <c r="BD587" s="164">
        <f>IF(A9taxstdlife="n/a","n/a",IF(BD$3&gt;(A9taxstdlife+$E587),((Input!$H$151+Input!$H$117)*$H$7)-SUM($H587:BC587),((Input!$H$151+Input!$H$117)*$H$7)/A9taxstdlife))</f>
        <v>0</v>
      </c>
      <c r="BE587" s="164">
        <f>IF(A9taxstdlife="n/a","n/a",IF(BE$3&gt;(A9taxstdlife+$E587),((Input!$H$151+Input!$H$117)*$H$7)-SUM($H587:BD587),((Input!$H$151+Input!$H$117)*$H$7)/A9taxstdlife))</f>
        <v>0</v>
      </c>
      <c r="BF587" s="164">
        <f>IF(A9taxstdlife="n/a","n/a",IF(BF$3&gt;(A9taxstdlife+$E587),((Input!$H$151+Input!$H$117)*$H$7)-SUM($H587:BE587),((Input!$H$151+Input!$H$117)*$H$7)/A9taxstdlife))</f>
        <v>0</v>
      </c>
      <c r="BG587" s="164">
        <f>IF(A9taxstdlife="n/a","n/a",IF(BG$3&gt;(A9taxstdlife+$E587),((Input!$H$151+Input!$H$117)*$H$7)-SUM($H587:BF587),((Input!$H$151+Input!$H$117)*$H$7)/A9taxstdlife))</f>
        <v>0</v>
      </c>
      <c r="BH587" s="164">
        <f>IF(A9taxstdlife="n/a","n/a",IF(BH$3&gt;(A9taxstdlife+$E587),((Input!$H$151+Input!$H$117)*$H$7)-SUM($H587:BG587),((Input!$H$151+Input!$H$117)*$H$7)/A9taxstdlife))</f>
        <v>0</v>
      </c>
      <c r="BI587" s="164">
        <f>IF(A9taxstdlife="n/a","n/a",IF(BI$3&gt;(A9taxstdlife+$E587),((Input!$H$151+Input!$H$117)*$H$7)-SUM($H587:BH587),((Input!$H$151+Input!$H$117)*$H$7)/A9taxstdlife))</f>
        <v>0</v>
      </c>
      <c r="BJ587" s="18"/>
      <c r="BK587" s="18"/>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row>
    <row r="588" spans="1:256" s="5" customFormat="1" hidden="1" outlineLevel="2">
      <c r="A588" s="18"/>
      <c r="B588" s="18"/>
      <c r="C588" s="36"/>
      <c r="D588" s="479"/>
      <c r="E588" s="283">
        <v>3</v>
      </c>
      <c r="F588" s="38"/>
      <c r="G588" s="306"/>
      <c r="H588" s="308"/>
      <c r="I588" s="307"/>
      <c r="J588" s="164">
        <f>IF(A9taxstdlife="n/a","n/a",IF(J$3&gt;(A9taxstdlife+$E588),((Input!$I$151+Input!$I$117)*$I$7)-SUM($I588:I588),((Input!$I$151+Input!$I$117)*$I$7)/A9taxstdlife))</f>
        <v>0.37102736979336942</v>
      </c>
      <c r="K588" s="164">
        <f>IF(A9taxstdlife="n/a","n/a",IF(K$3&gt;(A9taxstdlife+$E588),((Input!$I$151+Input!$I$117)*$I$7)-SUM($I588:J588),((Input!$I$151+Input!$I$117)*$I$7)/A9taxstdlife))</f>
        <v>0.37102736979336942</v>
      </c>
      <c r="L588" s="164">
        <f>IF(A9taxstdlife="n/a","n/a",IF(L$3&gt;(A9taxstdlife+$E588),((Input!$I$151+Input!$I$117)*$I$7)-SUM($I588:K588),((Input!$I$151+Input!$I$117)*$I$7)/A9taxstdlife))</f>
        <v>0.37102736979336942</v>
      </c>
      <c r="M588" s="164">
        <f>IF(A9taxstdlife="n/a","n/a",IF(M$3&gt;(A9taxstdlife+$E588),((Input!$I$151+Input!$I$117)*$I$7)-SUM($I588:L588),((Input!$I$151+Input!$I$117)*$I$7)/A9taxstdlife))</f>
        <v>0.37102736979336942</v>
      </c>
      <c r="N588" s="164">
        <f>IF(A9taxstdlife="n/a","n/a",IF(N$3&gt;(A9taxstdlife+$E588),((Input!$I$151+Input!$I$117)*$I$7)-SUM($I588:M588),((Input!$I$151+Input!$I$117)*$I$7)/A9taxstdlife))</f>
        <v>0.37102736979336942</v>
      </c>
      <c r="O588" s="164">
        <f>IF(A9taxstdlife="n/a","n/a",IF(O$3&gt;(A9taxstdlife+$E588),((Input!$I$151+Input!$I$117)*$I$7)-SUM($I588:N588),((Input!$I$151+Input!$I$117)*$I$7)/A9taxstdlife))</f>
        <v>0.37102736979336942</v>
      </c>
      <c r="P588" s="164">
        <f>IF(A9taxstdlife="n/a","n/a",IF(P$3&gt;(A9taxstdlife+$E588),((Input!$I$151+Input!$I$117)*$I$7)-SUM($I588:O588),((Input!$I$151+Input!$I$117)*$I$7)/A9taxstdlife))</f>
        <v>0.37102736979336942</v>
      </c>
      <c r="Q588" s="164">
        <f>IF(A9taxstdlife="n/a","n/a",IF(Q$3&gt;(A9taxstdlife+$E588),((Input!$I$151+Input!$I$117)*$I$7)-SUM($I588:P588),((Input!$I$151+Input!$I$117)*$I$7)/A9taxstdlife))</f>
        <v>0.37102736979336942</v>
      </c>
      <c r="R588" s="164">
        <f>IF(A9taxstdlife="n/a","n/a",IF(R$3&gt;(A9taxstdlife+$E588),((Input!$I$151+Input!$I$117)*$I$7)-SUM($I588:Q588),((Input!$I$151+Input!$I$117)*$I$7)/A9taxstdlife))</f>
        <v>0.37102736979336942</v>
      </c>
      <c r="S588" s="164">
        <f>IF(A9taxstdlife="n/a","n/a",IF(S$3&gt;(A9taxstdlife+$E588),((Input!$I$151+Input!$I$117)*$I$7)-SUM($I588:R588),((Input!$I$151+Input!$I$117)*$I$7)/A9taxstdlife))</f>
        <v>0.37102736979336942</v>
      </c>
      <c r="T588" s="164">
        <f>IF(A9taxstdlife="n/a","n/a",IF(T$3&gt;(A9taxstdlife+$E588),((Input!$I$151+Input!$I$117)*$I$7)-SUM($I588:S588),((Input!$I$151+Input!$I$117)*$I$7)/A9taxstdlife))</f>
        <v>0.37102736979336942</v>
      </c>
      <c r="U588" s="164">
        <f>IF(A9taxstdlife="n/a","n/a",IF(U$3&gt;(A9taxstdlife+$E588),((Input!$I$151+Input!$I$117)*$I$7)-SUM($I588:T588),((Input!$I$151+Input!$I$117)*$I$7)/A9taxstdlife))</f>
        <v>0.37102736979336942</v>
      </c>
      <c r="V588" s="164">
        <f>IF(A9taxstdlife="n/a","n/a",IF(V$3&gt;(A9taxstdlife+$E588),((Input!$I$151+Input!$I$117)*$I$7)-SUM($I588:U588),((Input!$I$151+Input!$I$117)*$I$7)/A9taxstdlife))</f>
        <v>0.37102736979336942</v>
      </c>
      <c r="W588" s="164">
        <f>IF(A9taxstdlife="n/a","n/a",IF(W$3&gt;(A9taxstdlife+$E588),((Input!$I$151+Input!$I$117)*$I$7)-SUM($I588:V588),((Input!$I$151+Input!$I$117)*$I$7)/A9taxstdlife))</f>
        <v>0.37102736979336942</v>
      </c>
      <c r="X588" s="164">
        <f>IF(A9taxstdlife="n/a","n/a",IF(X$3&gt;(A9taxstdlife+$E588),((Input!$I$151+Input!$I$117)*$I$7)-SUM($I588:W588),((Input!$I$151+Input!$I$117)*$I$7)/A9taxstdlife))</f>
        <v>0.37102736979336942</v>
      </c>
      <c r="Y588" s="164">
        <f>IF(A9taxstdlife="n/a","n/a",IF(Y$3&gt;(A9taxstdlife+$E588),((Input!$I$151+Input!$I$117)*$I$7)-SUM($I588:X588),((Input!$I$151+Input!$I$117)*$I$7)/A9taxstdlife))</f>
        <v>1.7763568394002505E-15</v>
      </c>
      <c r="Z588" s="164">
        <f>IF(A9taxstdlife="n/a","n/a",IF(Z$3&gt;(A9taxstdlife+$E588),((Input!$I$151+Input!$I$117)*$I$7)-SUM($I588:Y588),((Input!$I$151+Input!$I$117)*$I$7)/A9taxstdlife))</f>
        <v>0</v>
      </c>
      <c r="AA588" s="164">
        <f>IF(A9taxstdlife="n/a","n/a",IF(AA$3&gt;(A9taxstdlife+$E588),((Input!$I$151+Input!$I$117)*$I$7)-SUM($I588:Z588),((Input!$I$151+Input!$I$117)*$I$7)/A9taxstdlife))</f>
        <v>0</v>
      </c>
      <c r="AB588" s="164">
        <f>IF(A9taxstdlife="n/a","n/a",IF(AB$3&gt;(A9taxstdlife+$E588),((Input!$I$151+Input!$I$117)*$I$7)-SUM($I588:AA588),((Input!$I$151+Input!$I$117)*$I$7)/A9taxstdlife))</f>
        <v>0</v>
      </c>
      <c r="AC588" s="164">
        <f>IF(A9taxstdlife="n/a","n/a",IF(AC$3&gt;(A9taxstdlife+$E588),((Input!$I$151+Input!$I$117)*$I$7)-SUM($I588:AB588),((Input!$I$151+Input!$I$117)*$I$7)/A9taxstdlife))</f>
        <v>0</v>
      </c>
      <c r="AD588" s="164">
        <f>IF(A9taxstdlife="n/a","n/a",IF(AD$3&gt;(A9taxstdlife+$E588),((Input!$I$151+Input!$I$117)*$I$7)-SUM($I588:AC588),((Input!$I$151+Input!$I$117)*$I$7)/A9taxstdlife))</f>
        <v>0</v>
      </c>
      <c r="AE588" s="164">
        <f>IF(A9taxstdlife="n/a","n/a",IF(AE$3&gt;(A9taxstdlife+$E588),((Input!$I$151+Input!$I$117)*$I$7)-SUM($I588:AD588),((Input!$I$151+Input!$I$117)*$I$7)/A9taxstdlife))</f>
        <v>0</v>
      </c>
      <c r="AF588" s="164">
        <f>IF(A9taxstdlife="n/a","n/a",IF(AF$3&gt;(A9taxstdlife+$E588),((Input!$I$151+Input!$I$117)*$I$7)-SUM($I588:AE588),((Input!$I$151+Input!$I$117)*$I$7)/A9taxstdlife))</f>
        <v>0</v>
      </c>
      <c r="AG588" s="164">
        <f>IF(A9taxstdlife="n/a","n/a",IF(AG$3&gt;(A9taxstdlife+$E588),((Input!$I$151+Input!$I$117)*$I$7)-SUM($I588:AF588),((Input!$I$151+Input!$I$117)*$I$7)/A9taxstdlife))</f>
        <v>0</v>
      </c>
      <c r="AH588" s="164">
        <f>IF(A9taxstdlife="n/a","n/a",IF(AH$3&gt;(A9taxstdlife+$E588),((Input!$I$151+Input!$I$117)*$I$7)-SUM($I588:AG588),((Input!$I$151+Input!$I$117)*$I$7)/A9taxstdlife))</f>
        <v>0</v>
      </c>
      <c r="AI588" s="164">
        <f>IF(A9taxstdlife="n/a","n/a",IF(AI$3&gt;(A9taxstdlife+$E588),((Input!$I$151+Input!$I$117)*$I$7)-SUM($I588:AH588),((Input!$I$151+Input!$I$117)*$I$7)/A9taxstdlife))</f>
        <v>0</v>
      </c>
      <c r="AJ588" s="164">
        <f>IF(A9taxstdlife="n/a","n/a",IF(AJ$3&gt;(A9taxstdlife+$E588),((Input!$I$151+Input!$I$117)*$I$7)-SUM($I588:AI588),((Input!$I$151+Input!$I$117)*$I$7)/A9taxstdlife))</f>
        <v>0</v>
      </c>
      <c r="AK588" s="164">
        <f>IF(A9taxstdlife="n/a","n/a",IF(AK$3&gt;(A9taxstdlife+$E588),((Input!$I$151+Input!$I$117)*$I$7)-SUM($I588:AJ588),((Input!$I$151+Input!$I$117)*$I$7)/A9taxstdlife))</f>
        <v>0</v>
      </c>
      <c r="AL588" s="164">
        <f>IF(A9taxstdlife="n/a","n/a",IF(AL$3&gt;(A9taxstdlife+$E588),((Input!$I$151+Input!$I$117)*$I$7)-SUM($I588:AK588),((Input!$I$151+Input!$I$117)*$I$7)/A9taxstdlife))</f>
        <v>0</v>
      </c>
      <c r="AM588" s="164">
        <f>IF(A9taxstdlife="n/a","n/a",IF(AM$3&gt;(A9taxstdlife+$E588),((Input!$I$151+Input!$I$117)*$I$7)-SUM($I588:AL588),((Input!$I$151+Input!$I$117)*$I$7)/A9taxstdlife))</f>
        <v>0</v>
      </c>
      <c r="AN588" s="164">
        <f>IF(A9taxstdlife="n/a","n/a",IF(AN$3&gt;(A9taxstdlife+$E588),((Input!$I$151+Input!$I$117)*$I$7)-SUM($I588:AM588),((Input!$I$151+Input!$I$117)*$I$7)/A9taxstdlife))</f>
        <v>0</v>
      </c>
      <c r="AO588" s="164">
        <f>IF(A9taxstdlife="n/a","n/a",IF(AO$3&gt;(A9taxstdlife+$E588),((Input!$I$151+Input!$I$117)*$I$7)-SUM($I588:AN588),((Input!$I$151+Input!$I$117)*$I$7)/A9taxstdlife))</f>
        <v>0</v>
      </c>
      <c r="AP588" s="164">
        <f>IF(A9taxstdlife="n/a","n/a",IF(AP$3&gt;(A9taxstdlife+$E588),((Input!$I$151+Input!$I$117)*$I$7)-SUM($I588:AO588),((Input!$I$151+Input!$I$117)*$I$7)/A9taxstdlife))</f>
        <v>0</v>
      </c>
      <c r="AQ588" s="164">
        <f>IF(A9taxstdlife="n/a","n/a",IF(AQ$3&gt;(A9taxstdlife+$E588),((Input!$I$151+Input!$I$117)*$I$7)-SUM($I588:AP588),((Input!$I$151+Input!$I$117)*$I$7)/A9taxstdlife))</f>
        <v>0</v>
      </c>
      <c r="AR588" s="164">
        <f>IF(A9taxstdlife="n/a","n/a",IF(AR$3&gt;(A9taxstdlife+$E588),((Input!$I$151+Input!$I$117)*$I$7)-SUM($I588:AQ588),((Input!$I$151+Input!$I$117)*$I$7)/A9taxstdlife))</f>
        <v>0</v>
      </c>
      <c r="AS588" s="164">
        <f>IF(A9taxstdlife="n/a","n/a",IF(AS$3&gt;(A9taxstdlife+$E588),((Input!$I$151+Input!$I$117)*$I$7)-SUM($I588:AR588),((Input!$I$151+Input!$I$117)*$I$7)/A9taxstdlife))</f>
        <v>0</v>
      </c>
      <c r="AT588" s="164">
        <f>IF(A9taxstdlife="n/a","n/a",IF(AT$3&gt;(A9taxstdlife+$E588),((Input!$I$151+Input!$I$117)*$I$7)-SUM($I588:AS588),((Input!$I$151+Input!$I$117)*$I$7)/A9taxstdlife))</f>
        <v>0</v>
      </c>
      <c r="AU588" s="164">
        <f>IF(A9taxstdlife="n/a","n/a",IF(AU$3&gt;(A9taxstdlife+$E588),((Input!$I$151+Input!$I$117)*$I$7)-SUM($I588:AT588),((Input!$I$151+Input!$I$117)*$I$7)/A9taxstdlife))</f>
        <v>0</v>
      </c>
      <c r="AV588" s="164">
        <f>IF(A9taxstdlife="n/a","n/a",IF(AV$3&gt;(A9taxstdlife+$E588),((Input!$I$151+Input!$I$117)*$I$7)-SUM($I588:AU588),((Input!$I$151+Input!$I$117)*$I$7)/A9taxstdlife))</f>
        <v>0</v>
      </c>
      <c r="AW588" s="164">
        <f>IF(A9taxstdlife="n/a","n/a",IF(AW$3&gt;(A9taxstdlife+$E588),((Input!$I$151+Input!$I$117)*$I$7)-SUM($I588:AV588),((Input!$I$151+Input!$I$117)*$I$7)/A9taxstdlife))</f>
        <v>0</v>
      </c>
      <c r="AX588" s="164">
        <f>IF(A9taxstdlife="n/a","n/a",IF(AX$3&gt;(A9taxstdlife+$E588),((Input!$I$151+Input!$I$117)*$I$7)-SUM($I588:AW588),((Input!$I$151+Input!$I$117)*$I$7)/A9taxstdlife))</f>
        <v>0</v>
      </c>
      <c r="AY588" s="164">
        <f>IF(A9taxstdlife="n/a","n/a",IF(AY$3&gt;(A9taxstdlife+$E588),((Input!$I$151+Input!$I$117)*$I$7)-SUM($I588:AX588),((Input!$I$151+Input!$I$117)*$I$7)/A9taxstdlife))</f>
        <v>0</v>
      </c>
      <c r="AZ588" s="164">
        <f>IF(A9taxstdlife="n/a","n/a",IF(AZ$3&gt;(A9taxstdlife+$E588),((Input!$I$151+Input!$I$117)*$I$7)-SUM($I588:AY588),((Input!$I$151+Input!$I$117)*$I$7)/A9taxstdlife))</f>
        <v>0</v>
      </c>
      <c r="BA588" s="164">
        <f>IF(A9taxstdlife="n/a","n/a",IF(BA$3&gt;(A9taxstdlife+$E588),((Input!$I$151+Input!$I$117)*$I$7)-SUM($I588:AZ588),((Input!$I$151+Input!$I$117)*$I$7)/A9taxstdlife))</f>
        <v>0</v>
      </c>
      <c r="BB588" s="164">
        <f>IF(A9taxstdlife="n/a","n/a",IF(BB$3&gt;(A9taxstdlife+$E588),((Input!$I$151+Input!$I$117)*$I$7)-SUM($I588:BA588),((Input!$I$151+Input!$I$117)*$I$7)/A9taxstdlife))</f>
        <v>0</v>
      </c>
      <c r="BC588" s="164">
        <f>IF(A9taxstdlife="n/a","n/a",IF(BC$3&gt;(A9taxstdlife+$E588),((Input!$I$151+Input!$I$117)*$I$7)-SUM($I588:BB588),((Input!$I$151+Input!$I$117)*$I$7)/A9taxstdlife))</f>
        <v>0</v>
      </c>
      <c r="BD588" s="164">
        <f>IF(A9taxstdlife="n/a","n/a",IF(BD$3&gt;(A9taxstdlife+$E588),((Input!$I$151+Input!$I$117)*$I$7)-SUM($I588:BC588),((Input!$I$151+Input!$I$117)*$I$7)/A9taxstdlife))</f>
        <v>0</v>
      </c>
      <c r="BE588" s="164">
        <f>IF(A9taxstdlife="n/a","n/a",IF(BE$3&gt;(A9taxstdlife+$E588),((Input!$I$151+Input!$I$117)*$I$7)-SUM($I588:BD588),((Input!$I$151+Input!$I$117)*$I$7)/A9taxstdlife))</f>
        <v>0</v>
      </c>
      <c r="BF588" s="164">
        <f>IF(A9taxstdlife="n/a","n/a",IF(BF$3&gt;(A9taxstdlife+$E588),((Input!$I$151+Input!$I$117)*$I$7)-SUM($I588:BE588),((Input!$I$151+Input!$I$117)*$I$7)/A9taxstdlife))</f>
        <v>0</v>
      </c>
      <c r="BG588" s="164">
        <f>IF(A9taxstdlife="n/a","n/a",IF(BG$3&gt;(A9taxstdlife+$E588),((Input!$I$151+Input!$I$117)*$I$7)-SUM($I588:BF588),((Input!$I$151+Input!$I$117)*$I$7)/A9taxstdlife))</f>
        <v>0</v>
      </c>
      <c r="BH588" s="164">
        <f>IF(A9taxstdlife="n/a","n/a",IF(BH$3&gt;(A9taxstdlife+$E588),((Input!$I$151+Input!$I$117)*$I$7)-SUM($I588:BG588),((Input!$I$151+Input!$I$117)*$I$7)/A9taxstdlife))</f>
        <v>0</v>
      </c>
      <c r="BI588" s="164">
        <f>IF(A9taxstdlife="n/a","n/a",IF(BI$3&gt;(A9taxstdlife+$E588),((Input!$I$151+Input!$I$117)*$I$7)-SUM($I588:BH588),((Input!$I$151+Input!$I$117)*$I$7)/A9taxstdlife))</f>
        <v>0</v>
      </c>
      <c r="BJ588" s="18"/>
      <c r="BK588" s="1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row>
    <row r="589" spans="1:256" s="5" customFormat="1" hidden="1" outlineLevel="2">
      <c r="A589" s="18"/>
      <c r="B589" s="18"/>
      <c r="C589" s="36"/>
      <c r="D589" s="479"/>
      <c r="E589" s="283">
        <v>4</v>
      </c>
      <c r="F589" s="38"/>
      <c r="G589" s="306"/>
      <c r="H589" s="308"/>
      <c r="I589" s="308"/>
      <c r="J589" s="307"/>
      <c r="K589" s="164">
        <f>IF(A9taxstdlife="n/a","n/a",IF(K$3&gt;(A9taxstdlife+$E589),((Input!$J$151+Input!$J$117)*$J$7)-SUM($J589:J589),((Input!$J$151+Input!$J$117)*$J$7)/A9taxstdlife))</f>
        <v>0.52340732400578294</v>
      </c>
      <c r="L589" s="164">
        <f>IF(A9taxstdlife="n/a","n/a",IF(L$3&gt;(A9taxstdlife+$E589),((Input!$J$151+Input!$J$117)*$J$7)-SUM($J589:K589),((Input!$J$151+Input!$J$117)*$J$7)/A9taxstdlife))</f>
        <v>0.52340732400578294</v>
      </c>
      <c r="M589" s="164">
        <f>IF(A9taxstdlife="n/a","n/a",IF(M$3&gt;(A9taxstdlife+$E589),((Input!$J$151+Input!$J$117)*$J$7)-SUM($J589:L589),((Input!$J$151+Input!$J$117)*$J$7)/A9taxstdlife))</f>
        <v>0.52340732400578294</v>
      </c>
      <c r="N589" s="164">
        <f>IF(A9taxstdlife="n/a","n/a",IF(N$3&gt;(A9taxstdlife+$E589),((Input!$J$151+Input!$J$117)*$J$7)-SUM($J589:M589),((Input!$J$151+Input!$J$117)*$J$7)/A9taxstdlife))</f>
        <v>0.52340732400578294</v>
      </c>
      <c r="O589" s="164">
        <f>IF(A9taxstdlife="n/a","n/a",IF(O$3&gt;(A9taxstdlife+$E589),((Input!$J$151+Input!$J$117)*$J$7)-SUM($J589:N589),((Input!$J$151+Input!$J$117)*$J$7)/A9taxstdlife))</f>
        <v>0.52340732400578294</v>
      </c>
      <c r="P589" s="164">
        <f>IF(A9taxstdlife="n/a","n/a",IF(P$3&gt;(A9taxstdlife+$E589),((Input!$J$151+Input!$J$117)*$J$7)-SUM($J589:O589),((Input!$J$151+Input!$J$117)*$J$7)/A9taxstdlife))</f>
        <v>0.52340732400578294</v>
      </c>
      <c r="Q589" s="164">
        <f>IF(A9taxstdlife="n/a","n/a",IF(Q$3&gt;(A9taxstdlife+$E589),((Input!$J$151+Input!$J$117)*$J$7)-SUM($J589:P589),((Input!$J$151+Input!$J$117)*$J$7)/A9taxstdlife))</f>
        <v>0.52340732400578294</v>
      </c>
      <c r="R589" s="164">
        <f>IF(A9taxstdlife="n/a","n/a",IF(R$3&gt;(A9taxstdlife+$E589),((Input!$J$151+Input!$J$117)*$J$7)-SUM($J589:Q589),((Input!$J$151+Input!$J$117)*$J$7)/A9taxstdlife))</f>
        <v>0.52340732400578294</v>
      </c>
      <c r="S589" s="164">
        <f>IF(A9taxstdlife="n/a","n/a",IF(S$3&gt;(A9taxstdlife+$E589),((Input!$J$151+Input!$J$117)*$J$7)-SUM($J589:R589),((Input!$J$151+Input!$J$117)*$J$7)/A9taxstdlife))</f>
        <v>0.52340732400578294</v>
      </c>
      <c r="T589" s="164">
        <f>IF(A9taxstdlife="n/a","n/a",IF(T$3&gt;(A9taxstdlife+$E589),((Input!$J$151+Input!$J$117)*$J$7)-SUM($J589:S589),((Input!$J$151+Input!$J$117)*$J$7)/A9taxstdlife))</f>
        <v>0.52340732400578294</v>
      </c>
      <c r="U589" s="164">
        <f>IF(A9taxstdlife="n/a","n/a",IF(U$3&gt;(A9taxstdlife+$E589),((Input!$J$151+Input!$J$117)*$J$7)-SUM($J589:T589),((Input!$J$151+Input!$J$117)*$J$7)/A9taxstdlife))</f>
        <v>0.52340732400578294</v>
      </c>
      <c r="V589" s="164">
        <f>IF(A9taxstdlife="n/a","n/a",IF(V$3&gt;(A9taxstdlife+$E589),((Input!$J$151+Input!$J$117)*$J$7)-SUM($J589:U589),((Input!$J$151+Input!$J$117)*$J$7)/A9taxstdlife))</f>
        <v>0.52340732400578294</v>
      </c>
      <c r="W589" s="164">
        <f>IF(A9taxstdlife="n/a","n/a",IF(W$3&gt;(A9taxstdlife+$E589),((Input!$J$151+Input!$J$117)*$J$7)-SUM($J589:V589),((Input!$J$151+Input!$J$117)*$J$7)/A9taxstdlife))</f>
        <v>0.52340732400578294</v>
      </c>
      <c r="X589" s="164">
        <f>IF(A9taxstdlife="n/a","n/a",IF(X$3&gt;(A9taxstdlife+$E589),((Input!$J$151+Input!$J$117)*$J$7)-SUM($J589:W589),((Input!$J$151+Input!$J$117)*$J$7)/A9taxstdlife))</f>
        <v>0.52340732400578294</v>
      </c>
      <c r="Y589" s="164">
        <f>IF(A9taxstdlife="n/a","n/a",IF(Y$3&gt;(A9taxstdlife+$E589),((Input!$J$151+Input!$J$117)*$J$7)-SUM($J589:X589),((Input!$J$151+Input!$J$117)*$J$7)/A9taxstdlife))</f>
        <v>0.52340732400578294</v>
      </c>
      <c r="Z589" s="164">
        <f>IF(A9taxstdlife="n/a","n/a",IF(Z$3&gt;(A9taxstdlife+$E589),((Input!$J$151+Input!$J$117)*$J$7)-SUM($J589:Y589),((Input!$J$151+Input!$J$117)*$J$7)/A9taxstdlife))</f>
        <v>8.8817841970012523E-16</v>
      </c>
      <c r="AA589" s="164">
        <f>IF(A9taxstdlife="n/a","n/a",IF(AA$3&gt;(A9taxstdlife+$E589),((Input!$J$151+Input!$J$117)*$J$7)-SUM($J589:Z589),((Input!$J$151+Input!$J$117)*$J$7)/A9taxstdlife))</f>
        <v>0</v>
      </c>
      <c r="AB589" s="164">
        <f>IF(A9taxstdlife="n/a","n/a",IF(AB$3&gt;(A9taxstdlife+$E589),((Input!$J$151+Input!$J$117)*$J$7)-SUM($J589:AA589),((Input!$J$151+Input!$J$117)*$J$7)/A9taxstdlife))</f>
        <v>0</v>
      </c>
      <c r="AC589" s="164">
        <f>IF(A9taxstdlife="n/a","n/a",IF(AC$3&gt;(A9taxstdlife+$E589),((Input!$J$151+Input!$J$117)*$J$7)-SUM($J589:AB589),((Input!$J$151+Input!$J$117)*$J$7)/A9taxstdlife))</f>
        <v>0</v>
      </c>
      <c r="AD589" s="164">
        <f>IF(A9taxstdlife="n/a","n/a",IF(AD$3&gt;(A9taxstdlife+$E589),((Input!$J$151+Input!$J$117)*$J$7)-SUM($J589:AC589),((Input!$J$151+Input!$J$117)*$J$7)/A9taxstdlife))</f>
        <v>0</v>
      </c>
      <c r="AE589" s="164">
        <f>IF(A9taxstdlife="n/a","n/a",IF(AE$3&gt;(A9taxstdlife+$E589),((Input!$J$151+Input!$J$117)*$J$7)-SUM($J589:AD589),((Input!$J$151+Input!$J$117)*$J$7)/A9taxstdlife))</f>
        <v>0</v>
      </c>
      <c r="AF589" s="164">
        <f>IF(A9taxstdlife="n/a","n/a",IF(AF$3&gt;(A9taxstdlife+$E589),((Input!$J$151+Input!$J$117)*$J$7)-SUM($J589:AE589),((Input!$J$151+Input!$J$117)*$J$7)/A9taxstdlife))</f>
        <v>0</v>
      </c>
      <c r="AG589" s="164">
        <f>IF(A9taxstdlife="n/a","n/a",IF(AG$3&gt;(A9taxstdlife+$E589),((Input!$J$151+Input!$J$117)*$J$7)-SUM($J589:AF589),((Input!$J$151+Input!$J$117)*$J$7)/A9taxstdlife))</f>
        <v>0</v>
      </c>
      <c r="AH589" s="164">
        <f>IF(A9taxstdlife="n/a","n/a",IF(AH$3&gt;(A9taxstdlife+$E589),((Input!$J$151+Input!$J$117)*$J$7)-SUM($J589:AG589),((Input!$J$151+Input!$J$117)*$J$7)/A9taxstdlife))</f>
        <v>0</v>
      </c>
      <c r="AI589" s="164">
        <f>IF(A9taxstdlife="n/a","n/a",IF(AI$3&gt;(A9taxstdlife+$E589),((Input!$J$151+Input!$J$117)*$J$7)-SUM($J589:AH589),((Input!$J$151+Input!$J$117)*$J$7)/A9taxstdlife))</f>
        <v>0</v>
      </c>
      <c r="AJ589" s="164">
        <f>IF(A9taxstdlife="n/a","n/a",IF(AJ$3&gt;(A9taxstdlife+$E589),((Input!$J$151+Input!$J$117)*$J$7)-SUM($J589:AI589),((Input!$J$151+Input!$J$117)*$J$7)/A9taxstdlife))</f>
        <v>0</v>
      </c>
      <c r="AK589" s="164">
        <f>IF(A9taxstdlife="n/a","n/a",IF(AK$3&gt;(A9taxstdlife+$E589),((Input!$J$151+Input!$J$117)*$J$7)-SUM($J589:AJ589),((Input!$J$151+Input!$J$117)*$J$7)/A9taxstdlife))</f>
        <v>0</v>
      </c>
      <c r="AL589" s="164">
        <f>IF(A9taxstdlife="n/a","n/a",IF(AL$3&gt;(A9taxstdlife+$E589),((Input!$J$151+Input!$J$117)*$J$7)-SUM($J589:AK589),((Input!$J$151+Input!$J$117)*$J$7)/A9taxstdlife))</f>
        <v>0</v>
      </c>
      <c r="AM589" s="164">
        <f>IF(A9taxstdlife="n/a","n/a",IF(AM$3&gt;(A9taxstdlife+$E589),((Input!$J$151+Input!$J$117)*$J$7)-SUM($J589:AL589),((Input!$J$151+Input!$J$117)*$J$7)/A9taxstdlife))</f>
        <v>0</v>
      </c>
      <c r="AN589" s="164">
        <f>IF(A9taxstdlife="n/a","n/a",IF(AN$3&gt;(A9taxstdlife+$E589),((Input!$J$151+Input!$J$117)*$J$7)-SUM($J589:AM589),((Input!$J$151+Input!$J$117)*$J$7)/A9taxstdlife))</f>
        <v>0</v>
      </c>
      <c r="AO589" s="164">
        <f>IF(A9taxstdlife="n/a","n/a",IF(AO$3&gt;(A9taxstdlife+$E589),((Input!$J$151+Input!$J$117)*$J$7)-SUM($J589:AN589),((Input!$J$151+Input!$J$117)*$J$7)/A9taxstdlife))</f>
        <v>0</v>
      </c>
      <c r="AP589" s="164">
        <f>IF(A9taxstdlife="n/a","n/a",IF(AP$3&gt;(A9taxstdlife+$E589),((Input!$J$151+Input!$J$117)*$J$7)-SUM($J589:AO589),((Input!$J$151+Input!$J$117)*$J$7)/A9taxstdlife))</f>
        <v>0</v>
      </c>
      <c r="AQ589" s="164">
        <f>IF(A9taxstdlife="n/a","n/a",IF(AQ$3&gt;(A9taxstdlife+$E589),((Input!$J$151+Input!$J$117)*$J$7)-SUM($J589:AP589),((Input!$J$151+Input!$J$117)*$J$7)/A9taxstdlife))</f>
        <v>0</v>
      </c>
      <c r="AR589" s="164">
        <f>IF(A9taxstdlife="n/a","n/a",IF(AR$3&gt;(A9taxstdlife+$E589),((Input!$J$151+Input!$J$117)*$J$7)-SUM($J589:AQ589),((Input!$J$151+Input!$J$117)*$J$7)/A9taxstdlife))</f>
        <v>0</v>
      </c>
      <c r="AS589" s="164">
        <f>IF(A9taxstdlife="n/a","n/a",IF(AS$3&gt;(A9taxstdlife+$E589),((Input!$J$151+Input!$J$117)*$J$7)-SUM($J589:AR589),((Input!$J$151+Input!$J$117)*$J$7)/A9taxstdlife))</f>
        <v>0</v>
      </c>
      <c r="AT589" s="164">
        <f>IF(A9taxstdlife="n/a","n/a",IF(AT$3&gt;(A9taxstdlife+$E589),((Input!$J$151+Input!$J$117)*$J$7)-SUM($J589:AS589),((Input!$J$151+Input!$J$117)*$J$7)/A9taxstdlife))</f>
        <v>0</v>
      </c>
      <c r="AU589" s="164">
        <f>IF(A9taxstdlife="n/a","n/a",IF(AU$3&gt;(A9taxstdlife+$E589),((Input!$J$151+Input!$J$117)*$J$7)-SUM($J589:AT589),((Input!$J$151+Input!$J$117)*$J$7)/A9taxstdlife))</f>
        <v>0</v>
      </c>
      <c r="AV589" s="164">
        <f>IF(A9taxstdlife="n/a","n/a",IF(AV$3&gt;(A9taxstdlife+$E589),((Input!$J$151+Input!$J$117)*$J$7)-SUM($J589:AU589),((Input!$J$151+Input!$J$117)*$J$7)/A9taxstdlife))</f>
        <v>0</v>
      </c>
      <c r="AW589" s="164">
        <f>IF(A9taxstdlife="n/a","n/a",IF(AW$3&gt;(A9taxstdlife+$E589),((Input!$J$151+Input!$J$117)*$J$7)-SUM($J589:AV589),((Input!$J$151+Input!$J$117)*$J$7)/A9taxstdlife))</f>
        <v>0</v>
      </c>
      <c r="AX589" s="164">
        <f>IF(A9taxstdlife="n/a","n/a",IF(AX$3&gt;(A9taxstdlife+$E589),((Input!$J$151+Input!$J$117)*$J$7)-SUM($J589:AW589),((Input!$J$151+Input!$J$117)*$J$7)/A9taxstdlife))</f>
        <v>0</v>
      </c>
      <c r="AY589" s="164">
        <f>IF(A9taxstdlife="n/a","n/a",IF(AY$3&gt;(A9taxstdlife+$E589),((Input!$J$151+Input!$J$117)*$J$7)-SUM($J589:AX589),((Input!$J$151+Input!$J$117)*$J$7)/A9taxstdlife))</f>
        <v>0</v>
      </c>
      <c r="AZ589" s="164">
        <f>IF(A9taxstdlife="n/a","n/a",IF(AZ$3&gt;(A9taxstdlife+$E589),((Input!$J$151+Input!$J$117)*$J$7)-SUM($J589:AY589),((Input!$J$151+Input!$J$117)*$J$7)/A9taxstdlife))</f>
        <v>0</v>
      </c>
      <c r="BA589" s="164">
        <f>IF(A9taxstdlife="n/a","n/a",IF(BA$3&gt;(A9taxstdlife+$E589),((Input!$J$151+Input!$J$117)*$J$7)-SUM($J589:AZ589),((Input!$J$151+Input!$J$117)*$J$7)/A9taxstdlife))</f>
        <v>0</v>
      </c>
      <c r="BB589" s="164">
        <f>IF(A9taxstdlife="n/a","n/a",IF(BB$3&gt;(A9taxstdlife+$E589),((Input!$J$151+Input!$J$117)*$J$7)-SUM($J589:BA589),((Input!$J$151+Input!$J$117)*$J$7)/A9taxstdlife))</f>
        <v>0</v>
      </c>
      <c r="BC589" s="164">
        <f>IF(A9taxstdlife="n/a","n/a",IF(BC$3&gt;(A9taxstdlife+$E589),((Input!$J$151+Input!$J$117)*$J$7)-SUM($J589:BB589),((Input!$J$151+Input!$J$117)*$J$7)/A9taxstdlife))</f>
        <v>0</v>
      </c>
      <c r="BD589" s="164">
        <f>IF(A9taxstdlife="n/a","n/a",IF(BD$3&gt;(A9taxstdlife+$E589),((Input!$J$151+Input!$J$117)*$J$7)-SUM($J589:BC589),((Input!$J$151+Input!$J$117)*$J$7)/A9taxstdlife))</f>
        <v>0</v>
      </c>
      <c r="BE589" s="164">
        <f>IF(A9taxstdlife="n/a","n/a",IF(BE$3&gt;(A9taxstdlife+$E589),((Input!$J$151+Input!$J$117)*$J$7)-SUM($J589:BD589),((Input!$J$151+Input!$J$117)*$J$7)/A9taxstdlife))</f>
        <v>0</v>
      </c>
      <c r="BF589" s="164">
        <f>IF(A9taxstdlife="n/a","n/a",IF(BF$3&gt;(A9taxstdlife+$E589),((Input!$J$151+Input!$J$117)*$J$7)-SUM($J589:BE589),((Input!$J$151+Input!$J$117)*$J$7)/A9taxstdlife))</f>
        <v>0</v>
      </c>
      <c r="BG589" s="164">
        <f>IF(A9taxstdlife="n/a","n/a",IF(BG$3&gt;(A9taxstdlife+$E589),((Input!$J$151+Input!$J$117)*$J$7)-SUM($J589:BF589),((Input!$J$151+Input!$J$117)*$J$7)/A9taxstdlife))</f>
        <v>0</v>
      </c>
      <c r="BH589" s="164">
        <f>IF(A9taxstdlife="n/a","n/a",IF(BH$3&gt;(A9taxstdlife+$E589),((Input!$J$151+Input!$J$117)*$J$7)-SUM($J589:BG589),((Input!$J$151+Input!$J$117)*$J$7)/A9taxstdlife))</f>
        <v>0</v>
      </c>
      <c r="BI589" s="164">
        <f>IF(A9taxstdlife="n/a","n/a",IF(BI$3&gt;(A9taxstdlife+$E589),((Input!$J$151+Input!$J$117)*$J$7)-SUM($J589:BH589),((Input!$J$151+Input!$J$117)*$J$7)/A9taxstdlife))</f>
        <v>0</v>
      </c>
      <c r="BJ589" s="18"/>
      <c r="BK589" s="18"/>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row>
    <row r="590" spans="1:256" s="5" customFormat="1" hidden="1" outlineLevel="2">
      <c r="A590" s="18"/>
      <c r="B590" s="18"/>
      <c r="C590" s="36"/>
      <c r="D590" s="479"/>
      <c r="E590" s="283">
        <v>5</v>
      </c>
      <c r="F590" s="38"/>
      <c r="G590" s="306"/>
      <c r="H590" s="308"/>
      <c r="I590" s="308"/>
      <c r="J590" s="308"/>
      <c r="K590" s="307"/>
      <c r="L590" s="164">
        <f>IF(A9taxstdlife="n/a","n/a",IF(L$3&gt;(A9taxstdlife+$E590),((Input!$K$151+Input!$K$117)*$K$7)-SUM($K590:K590),((Input!$K$151+Input!$K$117)*$K$7)/A9taxstdlife))</f>
        <v>0.40282950998092348</v>
      </c>
      <c r="M590" s="164">
        <f>IF(A9taxstdlife="n/a","n/a",IF(M$3&gt;(A9taxstdlife+$E590),((Input!$K$151+Input!$K$117)*$K$7)-SUM($K590:L590),((Input!$K$151+Input!$K$117)*$K$7)/A9taxstdlife))</f>
        <v>0.40282950998092348</v>
      </c>
      <c r="N590" s="164">
        <f>IF(A9taxstdlife="n/a","n/a",IF(N$3&gt;(A9taxstdlife+$E590),((Input!$K$151+Input!$K$117)*$K$7)-SUM($K590:M590),((Input!$K$151+Input!$K$117)*$K$7)/A9taxstdlife))</f>
        <v>0.40282950998092348</v>
      </c>
      <c r="O590" s="164">
        <f>IF(A9taxstdlife="n/a","n/a",IF(O$3&gt;(A9taxstdlife+$E590),((Input!$K$151+Input!$K$117)*$K$7)-SUM($K590:N590),((Input!$K$151+Input!$K$117)*$K$7)/A9taxstdlife))</f>
        <v>0.40282950998092348</v>
      </c>
      <c r="P590" s="164">
        <f>IF(A9taxstdlife="n/a","n/a",IF(P$3&gt;(A9taxstdlife+$E590),((Input!$K$151+Input!$K$117)*$K$7)-SUM($K590:O590),((Input!$K$151+Input!$K$117)*$K$7)/A9taxstdlife))</f>
        <v>0.40282950998092348</v>
      </c>
      <c r="Q590" s="164">
        <f>IF(A9taxstdlife="n/a","n/a",IF(Q$3&gt;(A9taxstdlife+$E590),((Input!$K$151+Input!$K$117)*$K$7)-SUM($K590:P590),((Input!$K$151+Input!$K$117)*$K$7)/A9taxstdlife))</f>
        <v>0.40282950998092348</v>
      </c>
      <c r="R590" s="164">
        <f>IF(A9taxstdlife="n/a","n/a",IF(R$3&gt;(A9taxstdlife+$E590),((Input!$K$151+Input!$K$117)*$K$7)-SUM($K590:Q590),((Input!$K$151+Input!$K$117)*$K$7)/A9taxstdlife))</f>
        <v>0.40282950998092348</v>
      </c>
      <c r="S590" s="164">
        <f>IF(A9taxstdlife="n/a","n/a",IF(S$3&gt;(A9taxstdlife+$E590),((Input!$K$151+Input!$K$117)*$K$7)-SUM($K590:R590),((Input!$K$151+Input!$K$117)*$K$7)/A9taxstdlife))</f>
        <v>0.40282950998092348</v>
      </c>
      <c r="T590" s="164">
        <f>IF(A9taxstdlife="n/a","n/a",IF(T$3&gt;(A9taxstdlife+$E590),((Input!$K$151+Input!$K$117)*$K$7)-SUM($K590:S590),((Input!$K$151+Input!$K$117)*$K$7)/A9taxstdlife))</f>
        <v>0.40282950998092348</v>
      </c>
      <c r="U590" s="164">
        <f>IF(A9taxstdlife="n/a","n/a",IF(U$3&gt;(A9taxstdlife+$E590),((Input!$K$151+Input!$K$117)*$K$7)-SUM($K590:T590),((Input!$K$151+Input!$K$117)*$K$7)/A9taxstdlife))</f>
        <v>0.40282950998092348</v>
      </c>
      <c r="V590" s="164">
        <f>IF(A9taxstdlife="n/a","n/a",IF(V$3&gt;(A9taxstdlife+$E590),((Input!$K$151+Input!$K$117)*$K$7)-SUM($K590:U590),((Input!$K$151+Input!$K$117)*$K$7)/A9taxstdlife))</f>
        <v>0.40282950998092348</v>
      </c>
      <c r="W590" s="164">
        <f>IF(A9taxstdlife="n/a","n/a",IF(W$3&gt;(A9taxstdlife+$E590),((Input!$K$151+Input!$K$117)*$K$7)-SUM($K590:V590),((Input!$K$151+Input!$K$117)*$K$7)/A9taxstdlife))</f>
        <v>0.40282950998092348</v>
      </c>
      <c r="X590" s="164">
        <f>IF(A9taxstdlife="n/a","n/a",IF(X$3&gt;(A9taxstdlife+$E590),((Input!$K$151+Input!$K$117)*$K$7)-SUM($K590:W590),((Input!$K$151+Input!$K$117)*$K$7)/A9taxstdlife))</f>
        <v>0.40282950998092348</v>
      </c>
      <c r="Y590" s="164">
        <f>IF(A9taxstdlife="n/a","n/a",IF(Y$3&gt;(A9taxstdlife+$E590),((Input!$K$151+Input!$K$117)*$K$7)-SUM($K590:X590),((Input!$K$151+Input!$K$117)*$K$7)/A9taxstdlife))</f>
        <v>0.40282950998092348</v>
      </c>
      <c r="Z590" s="164">
        <f>IF(A9taxstdlife="n/a","n/a",IF(Z$3&gt;(A9taxstdlife+$E590),((Input!$K$151+Input!$K$117)*$K$7)-SUM($K590:Y590),((Input!$K$151+Input!$K$117)*$K$7)/A9taxstdlife))</f>
        <v>0.40282950998092348</v>
      </c>
      <c r="AA590" s="164">
        <f>IF(A9taxstdlife="n/a","n/a",IF(AA$3&gt;(A9taxstdlife+$E590),((Input!$K$151+Input!$K$117)*$K$7)-SUM($K590:Z590),((Input!$K$151+Input!$K$117)*$K$7)/A9taxstdlife))</f>
        <v>-1.7763568394002505E-15</v>
      </c>
      <c r="AB590" s="164">
        <f>IF(A9taxstdlife="n/a","n/a",IF(AB$3&gt;(A9taxstdlife+$E590),((Input!$K$151+Input!$K$117)*$K$7)-SUM($K590:AA590),((Input!$K$151+Input!$K$117)*$K$7)/A9taxstdlife))</f>
        <v>0</v>
      </c>
      <c r="AC590" s="164">
        <f>IF(A9taxstdlife="n/a","n/a",IF(AC$3&gt;(A9taxstdlife+$E590),((Input!$K$151+Input!$K$117)*$K$7)-SUM($K590:AB590),((Input!$K$151+Input!$K$117)*$K$7)/A9taxstdlife))</f>
        <v>0</v>
      </c>
      <c r="AD590" s="164">
        <f>IF(A9taxstdlife="n/a","n/a",IF(AD$3&gt;(A9taxstdlife+$E590),((Input!$K$151+Input!$K$117)*$K$7)-SUM($K590:AC590),((Input!$K$151+Input!$K$117)*$K$7)/A9taxstdlife))</f>
        <v>0</v>
      </c>
      <c r="AE590" s="164">
        <f>IF(A9taxstdlife="n/a","n/a",IF(AE$3&gt;(A9taxstdlife+$E590),((Input!$K$151+Input!$K$117)*$K$7)-SUM($K590:AD590),((Input!$K$151+Input!$K$117)*$K$7)/A9taxstdlife))</f>
        <v>0</v>
      </c>
      <c r="AF590" s="164">
        <f>IF(A9taxstdlife="n/a","n/a",IF(AF$3&gt;(A9taxstdlife+$E590),((Input!$K$151+Input!$K$117)*$K$7)-SUM($K590:AE590),((Input!$K$151+Input!$K$117)*$K$7)/A9taxstdlife))</f>
        <v>0</v>
      </c>
      <c r="AG590" s="164">
        <f>IF(A9taxstdlife="n/a","n/a",IF(AG$3&gt;(A9taxstdlife+$E590),((Input!$K$151+Input!$K$117)*$K$7)-SUM($K590:AF590),((Input!$K$151+Input!$K$117)*$K$7)/A9taxstdlife))</f>
        <v>0</v>
      </c>
      <c r="AH590" s="164">
        <f>IF(A9taxstdlife="n/a","n/a",IF(AH$3&gt;(A9taxstdlife+$E590),((Input!$K$151+Input!$K$117)*$K$7)-SUM($K590:AG590),((Input!$K$151+Input!$K$117)*$K$7)/A9taxstdlife))</f>
        <v>0</v>
      </c>
      <c r="AI590" s="164">
        <f>IF(A9taxstdlife="n/a","n/a",IF(AI$3&gt;(A9taxstdlife+$E590),((Input!$K$151+Input!$K$117)*$K$7)-SUM($K590:AH590),((Input!$K$151+Input!$K$117)*$K$7)/A9taxstdlife))</f>
        <v>0</v>
      </c>
      <c r="AJ590" s="164">
        <f>IF(A9taxstdlife="n/a","n/a",IF(AJ$3&gt;(A9taxstdlife+$E590),((Input!$K$151+Input!$K$117)*$K$7)-SUM($K590:AI590),((Input!$K$151+Input!$K$117)*$K$7)/A9taxstdlife))</f>
        <v>0</v>
      </c>
      <c r="AK590" s="164">
        <f>IF(A9taxstdlife="n/a","n/a",IF(AK$3&gt;(A9taxstdlife+$E590),((Input!$K$151+Input!$K$117)*$K$7)-SUM($K590:AJ590),((Input!$K$151+Input!$K$117)*$K$7)/A9taxstdlife))</f>
        <v>0</v>
      </c>
      <c r="AL590" s="164">
        <f>IF(A9taxstdlife="n/a","n/a",IF(AL$3&gt;(A9taxstdlife+$E590),((Input!$K$151+Input!$K$117)*$K$7)-SUM($K590:AK590),((Input!$K$151+Input!$K$117)*$K$7)/A9taxstdlife))</f>
        <v>0</v>
      </c>
      <c r="AM590" s="164">
        <f>IF(A9taxstdlife="n/a","n/a",IF(AM$3&gt;(A9taxstdlife+$E590),((Input!$K$151+Input!$K$117)*$K$7)-SUM($K590:AL590),((Input!$K$151+Input!$K$117)*$K$7)/A9taxstdlife))</f>
        <v>0</v>
      </c>
      <c r="AN590" s="164">
        <f>IF(A9taxstdlife="n/a","n/a",IF(AN$3&gt;(A9taxstdlife+$E590),((Input!$K$151+Input!$K$117)*$K$7)-SUM($K590:AM590),((Input!$K$151+Input!$K$117)*$K$7)/A9taxstdlife))</f>
        <v>0</v>
      </c>
      <c r="AO590" s="164">
        <f>IF(A9taxstdlife="n/a","n/a",IF(AO$3&gt;(A9taxstdlife+$E590),((Input!$K$151+Input!$K$117)*$K$7)-SUM($K590:AN590),((Input!$K$151+Input!$K$117)*$K$7)/A9taxstdlife))</f>
        <v>0</v>
      </c>
      <c r="AP590" s="164">
        <f>IF(A9taxstdlife="n/a","n/a",IF(AP$3&gt;(A9taxstdlife+$E590),((Input!$K$151+Input!$K$117)*$K$7)-SUM($K590:AO590),((Input!$K$151+Input!$K$117)*$K$7)/A9taxstdlife))</f>
        <v>0</v>
      </c>
      <c r="AQ590" s="164">
        <f>IF(A9taxstdlife="n/a","n/a",IF(AQ$3&gt;(A9taxstdlife+$E590),((Input!$K$151+Input!$K$117)*$K$7)-SUM($K590:AP590),((Input!$K$151+Input!$K$117)*$K$7)/A9taxstdlife))</f>
        <v>0</v>
      </c>
      <c r="AR590" s="164">
        <f>IF(A9taxstdlife="n/a","n/a",IF(AR$3&gt;(A9taxstdlife+$E590),((Input!$K$151+Input!$K$117)*$K$7)-SUM($K590:AQ590),((Input!$K$151+Input!$K$117)*$K$7)/A9taxstdlife))</f>
        <v>0</v>
      </c>
      <c r="AS590" s="164">
        <f>IF(A9taxstdlife="n/a","n/a",IF(AS$3&gt;(A9taxstdlife+$E590),((Input!$K$151+Input!$K$117)*$K$7)-SUM($K590:AR590),((Input!$K$151+Input!$K$117)*$K$7)/A9taxstdlife))</f>
        <v>0</v>
      </c>
      <c r="AT590" s="164">
        <f>IF(A9taxstdlife="n/a","n/a",IF(AT$3&gt;(A9taxstdlife+$E590),((Input!$K$151+Input!$K$117)*$K$7)-SUM($K590:AS590),((Input!$K$151+Input!$K$117)*$K$7)/A9taxstdlife))</f>
        <v>0</v>
      </c>
      <c r="AU590" s="164">
        <f>IF(A9taxstdlife="n/a","n/a",IF(AU$3&gt;(A9taxstdlife+$E590),((Input!$K$151+Input!$K$117)*$K$7)-SUM($K590:AT590),((Input!$K$151+Input!$K$117)*$K$7)/A9taxstdlife))</f>
        <v>0</v>
      </c>
      <c r="AV590" s="164">
        <f>IF(A9taxstdlife="n/a","n/a",IF(AV$3&gt;(A9taxstdlife+$E590),((Input!$K$151+Input!$K$117)*$K$7)-SUM($K590:AU590),((Input!$K$151+Input!$K$117)*$K$7)/A9taxstdlife))</f>
        <v>0</v>
      </c>
      <c r="AW590" s="164">
        <f>IF(A9taxstdlife="n/a","n/a",IF(AW$3&gt;(A9taxstdlife+$E590),((Input!$K$151+Input!$K$117)*$K$7)-SUM($K590:AV590),((Input!$K$151+Input!$K$117)*$K$7)/A9taxstdlife))</f>
        <v>0</v>
      </c>
      <c r="AX590" s="164">
        <f>IF(A9taxstdlife="n/a","n/a",IF(AX$3&gt;(A9taxstdlife+$E590),((Input!$K$151+Input!$K$117)*$K$7)-SUM($K590:AW590),((Input!$K$151+Input!$K$117)*$K$7)/A9taxstdlife))</f>
        <v>0</v>
      </c>
      <c r="AY590" s="164">
        <f>IF(A9taxstdlife="n/a","n/a",IF(AY$3&gt;(A9taxstdlife+$E590),((Input!$K$151+Input!$K$117)*$K$7)-SUM($K590:AX590),((Input!$K$151+Input!$K$117)*$K$7)/A9taxstdlife))</f>
        <v>0</v>
      </c>
      <c r="AZ590" s="164">
        <f>IF(A9taxstdlife="n/a","n/a",IF(AZ$3&gt;(A9taxstdlife+$E590),((Input!$K$151+Input!$K$117)*$K$7)-SUM($K590:AY590),((Input!$K$151+Input!$K$117)*$K$7)/A9taxstdlife))</f>
        <v>0</v>
      </c>
      <c r="BA590" s="164">
        <f>IF(A9taxstdlife="n/a","n/a",IF(BA$3&gt;(A9taxstdlife+$E590),((Input!$K$151+Input!$K$117)*$K$7)-SUM($K590:AZ590),((Input!$K$151+Input!$K$117)*$K$7)/A9taxstdlife))</f>
        <v>0</v>
      </c>
      <c r="BB590" s="164">
        <f>IF(A9taxstdlife="n/a","n/a",IF(BB$3&gt;(A9taxstdlife+$E590),((Input!$K$151+Input!$K$117)*$K$7)-SUM($K590:BA590),((Input!$K$151+Input!$K$117)*$K$7)/A9taxstdlife))</f>
        <v>0</v>
      </c>
      <c r="BC590" s="164">
        <f>IF(A9taxstdlife="n/a","n/a",IF(BC$3&gt;(A9taxstdlife+$E590),((Input!$K$151+Input!$K$117)*$K$7)-SUM($K590:BB590),((Input!$K$151+Input!$K$117)*$K$7)/A9taxstdlife))</f>
        <v>0</v>
      </c>
      <c r="BD590" s="164">
        <f>IF(A9taxstdlife="n/a","n/a",IF(BD$3&gt;(A9taxstdlife+$E590),((Input!$K$151+Input!$K$117)*$K$7)-SUM($K590:BC590),((Input!$K$151+Input!$K$117)*$K$7)/A9taxstdlife))</f>
        <v>0</v>
      </c>
      <c r="BE590" s="164">
        <f>IF(A9taxstdlife="n/a","n/a",IF(BE$3&gt;(A9taxstdlife+$E590),((Input!$K$151+Input!$K$117)*$K$7)-SUM($K590:BD590),((Input!$K$151+Input!$K$117)*$K$7)/A9taxstdlife))</f>
        <v>0</v>
      </c>
      <c r="BF590" s="164">
        <f>IF(A9taxstdlife="n/a","n/a",IF(BF$3&gt;(A9taxstdlife+$E590),((Input!$K$151+Input!$K$117)*$K$7)-SUM($K590:BE590),((Input!$K$151+Input!$K$117)*$K$7)/A9taxstdlife))</f>
        <v>0</v>
      </c>
      <c r="BG590" s="164">
        <f>IF(A9taxstdlife="n/a","n/a",IF(BG$3&gt;(A9taxstdlife+$E590),((Input!$K$151+Input!$K$117)*$K$7)-SUM($K590:BF590),((Input!$K$151+Input!$K$117)*$K$7)/A9taxstdlife))</f>
        <v>0</v>
      </c>
      <c r="BH590" s="164">
        <f>IF(A9taxstdlife="n/a","n/a",IF(BH$3&gt;(A9taxstdlife+$E590),((Input!$K$151+Input!$K$117)*$K$7)-SUM($K590:BG590),((Input!$K$151+Input!$K$117)*$K$7)/A9taxstdlife))</f>
        <v>0</v>
      </c>
      <c r="BI590" s="164">
        <f>IF(A9taxstdlife="n/a","n/a",IF(BI$3&gt;(A9taxstdlife+$E590),((Input!$K$151+Input!$K$117)*$K$7)-SUM($K590:BH590),((Input!$K$151+Input!$K$117)*$K$7)/A9taxstdlife))</f>
        <v>0</v>
      </c>
      <c r="BJ590" s="164"/>
      <c r="BK590" s="18"/>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row>
    <row r="591" spans="1:256" s="5" customFormat="1" hidden="1" outlineLevel="2">
      <c r="A591" s="18"/>
      <c r="B591" s="18"/>
      <c r="C591" s="36"/>
      <c r="D591" s="479"/>
      <c r="E591" s="283">
        <v>6</v>
      </c>
      <c r="F591" s="38"/>
      <c r="G591" s="306"/>
      <c r="H591" s="308"/>
      <c r="I591" s="308"/>
      <c r="J591" s="308"/>
      <c r="K591" s="308"/>
      <c r="L591" s="307"/>
      <c r="M591" s="164">
        <f>IF(A9taxstdlife="n/a","n/a",IF(M$3&gt;(A9taxstdlife+$E591),((Input!$L$151+Input!$L$117)*$L$7)-SUM($L591:L591),((Input!$L$151+Input!$L$117)*$L$7)/A9taxstdlife))</f>
        <v>0</v>
      </c>
      <c r="N591" s="164">
        <f>IF(A9taxstdlife="n/a","n/a",IF(N$3&gt;(A9taxstdlife+$E591),((Input!$L$151+Input!$L$117)*$L$7)-SUM($L591:M591),((Input!$L$151+Input!$L$117)*$L$7)/A9taxstdlife))</f>
        <v>0</v>
      </c>
      <c r="O591" s="164">
        <f>IF(A9taxstdlife="n/a","n/a",IF(O$3&gt;(A9taxstdlife+$E591),((Input!$L$151+Input!$L$117)*$L$7)-SUM($L591:N591),((Input!$L$151+Input!$L$117)*$L$7)/A9taxstdlife))</f>
        <v>0</v>
      </c>
      <c r="P591" s="164">
        <f>IF(A9taxstdlife="n/a","n/a",IF(P$3&gt;(A9taxstdlife+$E591),((Input!$L$151+Input!$L$117)*$L$7)-SUM($L591:O591),((Input!$L$151+Input!$L$117)*$L$7)/A9taxstdlife))</f>
        <v>0</v>
      </c>
      <c r="Q591" s="164">
        <f>IF(A9taxstdlife="n/a","n/a",IF(Q$3&gt;(A9taxstdlife+$E591),((Input!$L$151+Input!$L$117)*$L$7)-SUM($L591:P591),((Input!$L$151+Input!$L$117)*$L$7)/A9taxstdlife))</f>
        <v>0</v>
      </c>
      <c r="R591" s="164">
        <f>IF(A9taxstdlife="n/a","n/a",IF(R$3&gt;(A9taxstdlife+$E591),((Input!$L$151+Input!$L$117)*$L$7)-SUM($L591:Q591),((Input!$L$151+Input!$L$117)*$L$7)/A9taxstdlife))</f>
        <v>0</v>
      </c>
      <c r="S591" s="164">
        <f>IF(A9taxstdlife="n/a","n/a",IF(S$3&gt;(A9taxstdlife+$E591),((Input!$L$151+Input!$L$117)*$L$7)-SUM($L591:R591),((Input!$L$151+Input!$L$117)*$L$7)/A9taxstdlife))</f>
        <v>0</v>
      </c>
      <c r="T591" s="164">
        <f>IF(A9taxstdlife="n/a","n/a",IF(T$3&gt;(A9taxstdlife+$E591),((Input!$L$151+Input!$L$117)*$L$7)-SUM($L591:S591),((Input!$L$151+Input!$L$117)*$L$7)/A9taxstdlife))</f>
        <v>0</v>
      </c>
      <c r="U591" s="164">
        <f>IF(A9taxstdlife="n/a","n/a",IF(U$3&gt;(A9taxstdlife+$E591),((Input!$L$151+Input!$L$117)*$L$7)-SUM($L591:T591),((Input!$L$151+Input!$L$117)*$L$7)/A9taxstdlife))</f>
        <v>0</v>
      </c>
      <c r="V591" s="164">
        <f>IF(A9taxstdlife="n/a","n/a",IF(V$3&gt;(A9taxstdlife+$E591),((Input!$L$151+Input!$L$117)*$L$7)-SUM($L591:U591),((Input!$L$151+Input!$L$117)*$L$7)/A9taxstdlife))</f>
        <v>0</v>
      </c>
      <c r="W591" s="164">
        <f>IF(A9taxstdlife="n/a","n/a",IF(W$3&gt;(A9taxstdlife+$E591),((Input!$L$151+Input!$L$117)*$L$7)-SUM($L591:V591),((Input!$L$151+Input!$L$117)*$L$7)/A9taxstdlife))</f>
        <v>0</v>
      </c>
      <c r="X591" s="164">
        <f>IF(A9taxstdlife="n/a","n/a",IF(X$3&gt;(A9taxstdlife+$E591),((Input!$L$151+Input!$L$117)*$L$7)-SUM($L591:W591),((Input!$L$151+Input!$L$117)*$L$7)/A9taxstdlife))</f>
        <v>0</v>
      </c>
      <c r="Y591" s="164">
        <f>IF(A9taxstdlife="n/a","n/a",IF(Y$3&gt;(A9taxstdlife+$E591),((Input!$L$151+Input!$L$117)*$L$7)-SUM($L591:X591),((Input!$L$151+Input!$L$117)*$L$7)/A9taxstdlife))</f>
        <v>0</v>
      </c>
      <c r="Z591" s="164">
        <f>IF(A9taxstdlife="n/a","n/a",IF(Z$3&gt;(A9taxstdlife+$E591),((Input!$L$151+Input!$L$117)*$L$7)-SUM($L591:Y591),((Input!$L$151+Input!$L$117)*$L$7)/A9taxstdlife))</f>
        <v>0</v>
      </c>
      <c r="AA591" s="164">
        <f>IF(A9taxstdlife="n/a","n/a",IF(AA$3&gt;(A9taxstdlife+$E591),((Input!$L$151+Input!$L$117)*$L$7)-SUM($L591:Z591),((Input!$L$151+Input!$L$117)*$L$7)/A9taxstdlife))</f>
        <v>0</v>
      </c>
      <c r="AB591" s="164">
        <f>IF(A9taxstdlife="n/a","n/a",IF(AB$3&gt;(A9taxstdlife+$E591),((Input!$L$151+Input!$L$117)*$L$7)-SUM($L591:AA591),((Input!$L$151+Input!$L$117)*$L$7)/A9taxstdlife))</f>
        <v>0</v>
      </c>
      <c r="AC591" s="164">
        <f>IF(A9taxstdlife="n/a","n/a",IF(AC$3&gt;(A9taxstdlife+$E591),((Input!$L$151+Input!$L$117)*$L$7)-SUM($L591:AB591),((Input!$L$151+Input!$L$117)*$L$7)/A9taxstdlife))</f>
        <v>0</v>
      </c>
      <c r="AD591" s="164">
        <f>IF(A9taxstdlife="n/a","n/a",IF(AD$3&gt;(A9taxstdlife+$E591),((Input!$L$151+Input!$L$117)*$L$7)-SUM($L591:AC591),((Input!$L$151+Input!$L$117)*$L$7)/A9taxstdlife))</f>
        <v>0</v>
      </c>
      <c r="AE591" s="164">
        <f>IF(A9taxstdlife="n/a","n/a",IF(AE$3&gt;(A9taxstdlife+$E591),((Input!$L$151+Input!$L$117)*$L$7)-SUM($L591:AD591),((Input!$L$151+Input!$L$117)*$L$7)/A9taxstdlife))</f>
        <v>0</v>
      </c>
      <c r="AF591" s="164">
        <f>IF(A9taxstdlife="n/a","n/a",IF(AF$3&gt;(A9taxstdlife+$E591),((Input!$L$151+Input!$L$117)*$L$7)-SUM($L591:AE591),((Input!$L$151+Input!$L$117)*$L$7)/A9taxstdlife))</f>
        <v>0</v>
      </c>
      <c r="AG591" s="164">
        <f>IF(A9taxstdlife="n/a","n/a",IF(AG$3&gt;(A9taxstdlife+$E591),((Input!$L$151+Input!$L$117)*$L$7)-SUM($L591:AF591),((Input!$L$151+Input!$L$117)*$L$7)/A9taxstdlife))</f>
        <v>0</v>
      </c>
      <c r="AH591" s="164">
        <f>IF(A9taxstdlife="n/a","n/a",IF(AH$3&gt;(A9taxstdlife+$E591),((Input!$L$151+Input!$L$117)*$L$7)-SUM($L591:AG591),((Input!$L$151+Input!$L$117)*$L$7)/A9taxstdlife))</f>
        <v>0</v>
      </c>
      <c r="AI591" s="164">
        <f>IF(A9taxstdlife="n/a","n/a",IF(AI$3&gt;(A9taxstdlife+$E591),((Input!$L$151+Input!$L$117)*$L$7)-SUM($L591:AH591),((Input!$L$151+Input!$L$117)*$L$7)/A9taxstdlife))</f>
        <v>0</v>
      </c>
      <c r="AJ591" s="164">
        <f>IF(A9taxstdlife="n/a","n/a",IF(AJ$3&gt;(A9taxstdlife+$E591),((Input!$L$151+Input!$L$117)*$L$7)-SUM($L591:AI591),((Input!$L$151+Input!$L$117)*$L$7)/A9taxstdlife))</f>
        <v>0</v>
      </c>
      <c r="AK591" s="164">
        <f>IF(A9taxstdlife="n/a","n/a",IF(AK$3&gt;(A9taxstdlife+$E591),((Input!$L$151+Input!$L$117)*$L$7)-SUM($L591:AJ591),((Input!$L$151+Input!$L$117)*$L$7)/A9taxstdlife))</f>
        <v>0</v>
      </c>
      <c r="AL591" s="164">
        <f>IF(A9taxstdlife="n/a","n/a",IF(AL$3&gt;(A9taxstdlife+$E591),((Input!$L$151+Input!$L$117)*$L$7)-SUM($L591:AK591),((Input!$L$151+Input!$L$117)*$L$7)/A9taxstdlife))</f>
        <v>0</v>
      </c>
      <c r="AM591" s="164">
        <f>IF(A9taxstdlife="n/a","n/a",IF(AM$3&gt;(A9taxstdlife+$E591),((Input!$L$151+Input!$L$117)*$L$7)-SUM($L591:AL591),((Input!$L$151+Input!$L$117)*$L$7)/A9taxstdlife))</f>
        <v>0</v>
      </c>
      <c r="AN591" s="164">
        <f>IF(A9taxstdlife="n/a","n/a",IF(AN$3&gt;(A9taxstdlife+$E591),((Input!$L$151+Input!$L$117)*$L$7)-SUM($L591:AM591),((Input!$L$151+Input!$L$117)*$L$7)/A9taxstdlife))</f>
        <v>0</v>
      </c>
      <c r="AO591" s="164">
        <f>IF(A9taxstdlife="n/a","n/a",IF(AO$3&gt;(A9taxstdlife+$E591),((Input!$L$151+Input!$L$117)*$L$7)-SUM($L591:AN591),((Input!$L$151+Input!$L$117)*$L$7)/A9taxstdlife))</f>
        <v>0</v>
      </c>
      <c r="AP591" s="164">
        <f>IF(A9taxstdlife="n/a","n/a",IF(AP$3&gt;(A9taxstdlife+$E591),((Input!$L$151+Input!$L$117)*$L$7)-SUM($L591:AO591),((Input!$L$151+Input!$L$117)*$L$7)/A9taxstdlife))</f>
        <v>0</v>
      </c>
      <c r="AQ591" s="164">
        <f>IF(A9taxstdlife="n/a","n/a",IF(AQ$3&gt;(A9taxstdlife+$E591),((Input!$L$151+Input!$L$117)*$L$7)-SUM($L591:AP591),((Input!$L$151+Input!$L$117)*$L$7)/A9taxstdlife))</f>
        <v>0</v>
      </c>
      <c r="AR591" s="164">
        <f>IF(A9taxstdlife="n/a","n/a",IF(AR$3&gt;(A9taxstdlife+$E591),((Input!$L$151+Input!$L$117)*$L$7)-SUM($L591:AQ591),((Input!$L$151+Input!$L$117)*$L$7)/A9taxstdlife))</f>
        <v>0</v>
      </c>
      <c r="AS591" s="164">
        <f>IF(A9taxstdlife="n/a","n/a",IF(AS$3&gt;(A9taxstdlife+$E591),((Input!$L$151+Input!$L$117)*$L$7)-SUM($L591:AR591),((Input!$L$151+Input!$L$117)*$L$7)/A9taxstdlife))</f>
        <v>0</v>
      </c>
      <c r="AT591" s="164">
        <f>IF(A9taxstdlife="n/a","n/a",IF(AT$3&gt;(A9taxstdlife+$E591),((Input!$L$151+Input!$L$117)*$L$7)-SUM($L591:AS591),((Input!$L$151+Input!$L$117)*$L$7)/A9taxstdlife))</f>
        <v>0</v>
      </c>
      <c r="AU591" s="164">
        <f>IF(A9taxstdlife="n/a","n/a",IF(AU$3&gt;(A9taxstdlife+$E591),((Input!$L$151+Input!$L$117)*$L$7)-SUM($L591:AT591),((Input!$L$151+Input!$L$117)*$L$7)/A9taxstdlife))</f>
        <v>0</v>
      </c>
      <c r="AV591" s="164">
        <f>IF(A9taxstdlife="n/a","n/a",IF(AV$3&gt;(A9taxstdlife+$E591),((Input!$L$151+Input!$L$117)*$L$7)-SUM($L591:AU591),((Input!$L$151+Input!$L$117)*$L$7)/A9taxstdlife))</f>
        <v>0</v>
      </c>
      <c r="AW591" s="164">
        <f>IF(A9taxstdlife="n/a","n/a",IF(AW$3&gt;(A9taxstdlife+$E591),((Input!$L$151+Input!$L$117)*$L$7)-SUM($L591:AV591),((Input!$L$151+Input!$L$117)*$L$7)/A9taxstdlife))</f>
        <v>0</v>
      </c>
      <c r="AX591" s="164">
        <f>IF(A9taxstdlife="n/a","n/a",IF(AX$3&gt;(A9taxstdlife+$E591),((Input!$L$151+Input!$L$117)*$L$7)-SUM($L591:AW591),((Input!$L$151+Input!$L$117)*$L$7)/A9taxstdlife))</f>
        <v>0</v>
      </c>
      <c r="AY591" s="164">
        <f>IF(A9taxstdlife="n/a","n/a",IF(AY$3&gt;(A9taxstdlife+$E591),((Input!$L$151+Input!$L$117)*$L$7)-SUM($L591:AX591),((Input!$L$151+Input!$L$117)*$L$7)/A9taxstdlife))</f>
        <v>0</v>
      </c>
      <c r="AZ591" s="164">
        <f>IF(A9taxstdlife="n/a","n/a",IF(AZ$3&gt;(A9taxstdlife+$E591),((Input!$L$151+Input!$L$117)*$L$7)-SUM($L591:AY591),((Input!$L$151+Input!$L$117)*$L$7)/A9taxstdlife))</f>
        <v>0</v>
      </c>
      <c r="BA591" s="164">
        <f>IF(A9taxstdlife="n/a","n/a",IF(BA$3&gt;(A9taxstdlife+$E591),((Input!$L$151+Input!$L$117)*$L$7)-SUM($L591:AZ591),((Input!$L$151+Input!$L$117)*$L$7)/A9taxstdlife))</f>
        <v>0</v>
      </c>
      <c r="BB591" s="164">
        <f>IF(A9taxstdlife="n/a","n/a",IF(BB$3&gt;(A9taxstdlife+$E591),((Input!$L$151+Input!$L$117)*$L$7)-SUM($L591:BA591),((Input!$L$151+Input!$L$117)*$L$7)/A9taxstdlife))</f>
        <v>0</v>
      </c>
      <c r="BC591" s="164">
        <f>IF(A9taxstdlife="n/a","n/a",IF(BC$3&gt;(A9taxstdlife+$E591),((Input!$L$151+Input!$L$117)*$L$7)-SUM($L591:BB591),((Input!$L$151+Input!$L$117)*$L$7)/A9taxstdlife))</f>
        <v>0</v>
      </c>
      <c r="BD591" s="164">
        <f>IF(A9taxstdlife="n/a","n/a",IF(BD$3&gt;(A9taxstdlife+$E591),((Input!$L$151+Input!$L$117)*$L$7)-SUM($L591:BC591),((Input!$L$151+Input!$L$117)*$L$7)/A9taxstdlife))</f>
        <v>0</v>
      </c>
      <c r="BE591" s="164">
        <f>IF(A9taxstdlife="n/a","n/a",IF(BE$3&gt;(A9taxstdlife+$E591),((Input!$L$151+Input!$L$117)*$L$7)-SUM($L591:BD591),((Input!$L$151+Input!$L$117)*$L$7)/A9taxstdlife))</f>
        <v>0</v>
      </c>
      <c r="BF591" s="164">
        <f>IF(A9taxstdlife="n/a","n/a",IF(BF$3&gt;(A9taxstdlife+$E591),((Input!$L$151+Input!$L$117)*$L$7)-SUM($L591:BE591),((Input!$L$151+Input!$L$117)*$L$7)/A9taxstdlife))</f>
        <v>0</v>
      </c>
      <c r="BG591" s="164">
        <f>IF(A9taxstdlife="n/a","n/a",IF(BG$3&gt;(A9taxstdlife+$E591),((Input!$L$151+Input!$L$117)*$L$7)-SUM($L591:BF591),((Input!$L$151+Input!$L$117)*$L$7)/A9taxstdlife))</f>
        <v>0</v>
      </c>
      <c r="BH591" s="164">
        <f>IF(A9taxstdlife="n/a","n/a",IF(BH$3&gt;(A9taxstdlife+$E591),((Input!$L$151+Input!$L$117)*$L$7)-SUM($L591:BG591),((Input!$L$151+Input!$L$117)*$L$7)/A9taxstdlife))</f>
        <v>0</v>
      </c>
      <c r="BI591" s="164">
        <f>IF(A9taxstdlife="n/a","n/a",IF(BI$3&gt;(A9taxstdlife+$E591),((Input!$L$151+Input!$L$117)*$L$7)-SUM($L591:BH591),((Input!$L$151+Input!$L$117)*$L$7)/A9taxstdlife))</f>
        <v>0</v>
      </c>
      <c r="BJ591" s="18"/>
      <c r="BK591" s="18"/>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row>
    <row r="592" spans="1:256" s="5" customFormat="1" hidden="1" outlineLevel="2">
      <c r="A592" s="18"/>
      <c r="B592" s="18"/>
      <c r="C592" s="36"/>
      <c r="D592" s="479"/>
      <c r="E592" s="283">
        <v>7</v>
      </c>
      <c r="F592" s="38"/>
      <c r="G592" s="306"/>
      <c r="H592" s="308"/>
      <c r="I592" s="308"/>
      <c r="J592" s="308"/>
      <c r="K592" s="308"/>
      <c r="L592" s="308"/>
      <c r="M592" s="307"/>
      <c r="N592" s="164">
        <f>IF(A9taxstdlife="n/a","n/a",IF(N$3&gt;(A9taxstdlife+$E592),((Input!$M$151+Input!$M$117)*$M$7)-SUM($M592:M592),((Input!$M$151+Input!$M$117)*$M$7)/A9taxstdlife))</f>
        <v>0</v>
      </c>
      <c r="O592" s="164">
        <f>IF(A9taxstdlife="n/a","n/a",IF(O$3&gt;(A9taxstdlife+$E592),((Input!$M$151+Input!$M$117)*$M$7)-SUM($M592:N592),((Input!$M$151+Input!$M$117)*$M$7)/A9taxstdlife))</f>
        <v>0</v>
      </c>
      <c r="P592" s="164">
        <f>IF(A9taxstdlife="n/a","n/a",IF(P$3&gt;(A9taxstdlife+$E592),((Input!$M$151+Input!$M$117)*$M$7)-SUM($M592:O592),((Input!$M$151+Input!$M$117)*$M$7)/A9taxstdlife))</f>
        <v>0</v>
      </c>
      <c r="Q592" s="164">
        <f>IF(A9taxstdlife="n/a","n/a",IF(Q$3&gt;(A9taxstdlife+$E592),((Input!$M$151+Input!$M$117)*$M$7)-SUM($M592:P592),((Input!$M$151+Input!$M$117)*$M$7)/A9taxstdlife))</f>
        <v>0</v>
      </c>
      <c r="R592" s="164">
        <f>IF(A9taxstdlife="n/a","n/a",IF(R$3&gt;(A9taxstdlife+$E592),((Input!$M$151+Input!$M$117)*$M$7)-SUM($M592:Q592),((Input!$M$151+Input!$M$117)*$M$7)/A9taxstdlife))</f>
        <v>0</v>
      </c>
      <c r="S592" s="164">
        <f>IF(A9taxstdlife="n/a","n/a",IF(S$3&gt;(A9taxstdlife+$E592),((Input!$M$151+Input!$M$117)*$M$7)-SUM($M592:R592),((Input!$M$151+Input!$M$117)*$M$7)/A9taxstdlife))</f>
        <v>0</v>
      </c>
      <c r="T592" s="164">
        <f>IF(A9taxstdlife="n/a","n/a",IF(T$3&gt;(A9taxstdlife+$E592),((Input!$M$151+Input!$M$117)*$M$7)-SUM($M592:S592),((Input!$M$151+Input!$M$117)*$M$7)/A9taxstdlife))</f>
        <v>0</v>
      </c>
      <c r="U592" s="164">
        <f>IF(A9taxstdlife="n/a","n/a",IF(U$3&gt;(A9taxstdlife+$E592),((Input!$M$151+Input!$M$117)*$M$7)-SUM($M592:T592),((Input!$M$151+Input!$M$117)*$M$7)/A9taxstdlife))</f>
        <v>0</v>
      </c>
      <c r="V592" s="164">
        <f>IF(A9taxstdlife="n/a","n/a",IF(V$3&gt;(A9taxstdlife+$E592),((Input!$M$151+Input!$M$117)*$M$7)-SUM($M592:U592),((Input!$M$151+Input!$M$117)*$M$7)/A9taxstdlife))</f>
        <v>0</v>
      </c>
      <c r="W592" s="164">
        <f>IF(A9taxstdlife="n/a","n/a",IF(W$3&gt;(A9taxstdlife+$E592),((Input!$M$151+Input!$M$117)*$M$7)-SUM($M592:V592),((Input!$M$151+Input!$M$117)*$M$7)/A9taxstdlife))</f>
        <v>0</v>
      </c>
      <c r="X592" s="164">
        <f>IF(A9taxstdlife="n/a","n/a",IF(X$3&gt;(A9taxstdlife+$E592),((Input!$M$151+Input!$M$117)*$M$7)-SUM($M592:W592),((Input!$M$151+Input!$M$117)*$M$7)/A9taxstdlife))</f>
        <v>0</v>
      </c>
      <c r="Y592" s="164">
        <f>IF(A9taxstdlife="n/a","n/a",IF(Y$3&gt;(A9taxstdlife+$E592),((Input!$M$151+Input!$M$117)*$M$7)-SUM($M592:X592),((Input!$M$151+Input!$M$117)*$M$7)/A9taxstdlife))</f>
        <v>0</v>
      </c>
      <c r="Z592" s="164">
        <f>IF(A9taxstdlife="n/a","n/a",IF(Z$3&gt;(A9taxstdlife+$E592),((Input!$M$151+Input!$M$117)*$M$7)-SUM($M592:Y592),((Input!$M$151+Input!$M$117)*$M$7)/A9taxstdlife))</f>
        <v>0</v>
      </c>
      <c r="AA592" s="164">
        <f>IF(A9taxstdlife="n/a","n/a",IF(AA$3&gt;(A9taxstdlife+$E592),((Input!$M$151+Input!$M$117)*$M$7)-SUM($M592:Z592),((Input!$M$151+Input!$M$117)*$M$7)/A9taxstdlife))</f>
        <v>0</v>
      </c>
      <c r="AB592" s="164">
        <f>IF(A9taxstdlife="n/a","n/a",IF(AB$3&gt;(A9taxstdlife+$E592),((Input!$M$151+Input!$M$117)*$M$7)-SUM($M592:AA592),((Input!$M$151+Input!$M$117)*$M$7)/A9taxstdlife))</f>
        <v>0</v>
      </c>
      <c r="AC592" s="164">
        <f>IF(A9taxstdlife="n/a","n/a",IF(AC$3&gt;(A9taxstdlife+$E592),((Input!$M$151+Input!$M$117)*$M$7)-SUM($M592:AB592),((Input!$M$151+Input!$M$117)*$M$7)/A9taxstdlife))</f>
        <v>0</v>
      </c>
      <c r="AD592" s="164">
        <f>IF(A9taxstdlife="n/a","n/a",IF(AD$3&gt;(A9taxstdlife+$E592),((Input!$M$151+Input!$M$117)*$M$7)-SUM($M592:AC592),((Input!$M$151+Input!$M$117)*$M$7)/A9taxstdlife))</f>
        <v>0</v>
      </c>
      <c r="AE592" s="164">
        <f>IF(A9taxstdlife="n/a","n/a",IF(AE$3&gt;(A9taxstdlife+$E592),((Input!$M$151+Input!$M$117)*$M$7)-SUM($M592:AD592),((Input!$M$151+Input!$M$117)*$M$7)/A9taxstdlife))</f>
        <v>0</v>
      </c>
      <c r="AF592" s="164">
        <f>IF(A9taxstdlife="n/a","n/a",IF(AF$3&gt;(A9taxstdlife+$E592),((Input!$M$151+Input!$M$117)*$M$7)-SUM($M592:AE592),((Input!$M$151+Input!$M$117)*$M$7)/A9taxstdlife))</f>
        <v>0</v>
      </c>
      <c r="AG592" s="164">
        <f>IF(A9taxstdlife="n/a","n/a",IF(AG$3&gt;(A9taxstdlife+$E592),((Input!$M$151+Input!$M$117)*$M$7)-SUM($M592:AF592),((Input!$M$151+Input!$M$117)*$M$7)/A9taxstdlife))</f>
        <v>0</v>
      </c>
      <c r="AH592" s="164">
        <f>IF(A9taxstdlife="n/a","n/a",IF(AH$3&gt;(A9taxstdlife+$E592),((Input!$M$151+Input!$M$117)*$M$7)-SUM($M592:AG592),((Input!$M$151+Input!$M$117)*$M$7)/A9taxstdlife))</f>
        <v>0</v>
      </c>
      <c r="AI592" s="164">
        <f>IF(A9taxstdlife="n/a","n/a",IF(AI$3&gt;(A9taxstdlife+$E592),((Input!$M$151+Input!$M$117)*$M$7)-SUM($M592:AH592),((Input!$M$151+Input!$M$117)*$M$7)/A9taxstdlife))</f>
        <v>0</v>
      </c>
      <c r="AJ592" s="164">
        <f>IF(A9taxstdlife="n/a","n/a",IF(AJ$3&gt;(A9taxstdlife+$E592),((Input!$M$151+Input!$M$117)*$M$7)-SUM($M592:AI592),((Input!$M$151+Input!$M$117)*$M$7)/A9taxstdlife))</f>
        <v>0</v>
      </c>
      <c r="AK592" s="164">
        <f>IF(A9taxstdlife="n/a","n/a",IF(AK$3&gt;(A9taxstdlife+$E592),((Input!$M$151+Input!$M$117)*$M$7)-SUM($M592:AJ592),((Input!$M$151+Input!$M$117)*$M$7)/A9taxstdlife))</f>
        <v>0</v>
      </c>
      <c r="AL592" s="164">
        <f>IF(A9taxstdlife="n/a","n/a",IF(AL$3&gt;(A9taxstdlife+$E592),((Input!$M$151+Input!$M$117)*$M$7)-SUM($M592:AK592),((Input!$M$151+Input!$M$117)*$M$7)/A9taxstdlife))</f>
        <v>0</v>
      </c>
      <c r="AM592" s="164">
        <f>IF(A9taxstdlife="n/a","n/a",IF(AM$3&gt;(A9taxstdlife+$E592),((Input!$M$151+Input!$M$117)*$M$7)-SUM($M592:AL592),((Input!$M$151+Input!$M$117)*$M$7)/A9taxstdlife))</f>
        <v>0</v>
      </c>
      <c r="AN592" s="164">
        <f>IF(A9taxstdlife="n/a","n/a",IF(AN$3&gt;(A9taxstdlife+$E592),((Input!$M$151+Input!$M$117)*$M$7)-SUM($M592:AM592),((Input!$M$151+Input!$M$117)*$M$7)/A9taxstdlife))</f>
        <v>0</v>
      </c>
      <c r="AO592" s="164">
        <f>IF(A9taxstdlife="n/a","n/a",IF(AO$3&gt;(A9taxstdlife+$E592),((Input!$M$151+Input!$M$117)*$M$7)-SUM($M592:AN592),((Input!$M$151+Input!$M$117)*$M$7)/A9taxstdlife))</f>
        <v>0</v>
      </c>
      <c r="AP592" s="164">
        <f>IF(A9taxstdlife="n/a","n/a",IF(AP$3&gt;(A9taxstdlife+$E592),((Input!$M$151+Input!$M$117)*$M$7)-SUM($M592:AO592),((Input!$M$151+Input!$M$117)*$M$7)/A9taxstdlife))</f>
        <v>0</v>
      </c>
      <c r="AQ592" s="164">
        <f>IF(A9taxstdlife="n/a","n/a",IF(AQ$3&gt;(A9taxstdlife+$E592),((Input!$M$151+Input!$M$117)*$M$7)-SUM($M592:AP592),((Input!$M$151+Input!$M$117)*$M$7)/A9taxstdlife))</f>
        <v>0</v>
      </c>
      <c r="AR592" s="164">
        <f>IF(A9taxstdlife="n/a","n/a",IF(AR$3&gt;(A9taxstdlife+$E592),((Input!$M$151+Input!$M$117)*$M$7)-SUM($M592:AQ592),((Input!$M$151+Input!$M$117)*$M$7)/A9taxstdlife))</f>
        <v>0</v>
      </c>
      <c r="AS592" s="164">
        <f>IF(A9taxstdlife="n/a","n/a",IF(AS$3&gt;(A9taxstdlife+$E592),((Input!$M$151+Input!$M$117)*$M$7)-SUM($M592:AR592),((Input!$M$151+Input!$M$117)*$M$7)/A9taxstdlife))</f>
        <v>0</v>
      </c>
      <c r="AT592" s="164">
        <f>IF(A9taxstdlife="n/a","n/a",IF(AT$3&gt;(A9taxstdlife+$E592),((Input!$M$151+Input!$M$117)*$M$7)-SUM($M592:AS592),((Input!$M$151+Input!$M$117)*$M$7)/A9taxstdlife))</f>
        <v>0</v>
      </c>
      <c r="AU592" s="164">
        <f>IF(A9taxstdlife="n/a","n/a",IF(AU$3&gt;(A9taxstdlife+$E592),((Input!$M$151+Input!$M$117)*$M$7)-SUM($M592:AT592),((Input!$M$151+Input!$M$117)*$M$7)/A9taxstdlife))</f>
        <v>0</v>
      </c>
      <c r="AV592" s="164">
        <f>IF(A9taxstdlife="n/a","n/a",IF(AV$3&gt;(A9taxstdlife+$E592),((Input!$M$151+Input!$M$117)*$M$7)-SUM($M592:AU592),((Input!$M$151+Input!$M$117)*$M$7)/A9taxstdlife))</f>
        <v>0</v>
      </c>
      <c r="AW592" s="164">
        <f>IF(A9taxstdlife="n/a","n/a",IF(AW$3&gt;(A9taxstdlife+$E592),((Input!$M$151+Input!$M$117)*$M$7)-SUM($M592:AV592),((Input!$M$151+Input!$M$117)*$M$7)/A9taxstdlife))</f>
        <v>0</v>
      </c>
      <c r="AX592" s="164">
        <f>IF(A9taxstdlife="n/a","n/a",IF(AX$3&gt;(A9taxstdlife+$E592),((Input!$M$151+Input!$M$117)*$M$7)-SUM($M592:AW592),((Input!$M$151+Input!$M$117)*$M$7)/A9taxstdlife))</f>
        <v>0</v>
      </c>
      <c r="AY592" s="164">
        <f>IF(A9taxstdlife="n/a","n/a",IF(AY$3&gt;(A9taxstdlife+$E592),((Input!$M$151+Input!$M$117)*$M$7)-SUM($M592:AX592),((Input!$M$151+Input!$M$117)*$M$7)/A9taxstdlife))</f>
        <v>0</v>
      </c>
      <c r="AZ592" s="164">
        <f>IF(A9taxstdlife="n/a","n/a",IF(AZ$3&gt;(A9taxstdlife+$E592),((Input!$M$151+Input!$M$117)*$M$7)-SUM($M592:AY592),((Input!$M$151+Input!$M$117)*$M$7)/A9taxstdlife))</f>
        <v>0</v>
      </c>
      <c r="BA592" s="164">
        <f>IF(A9taxstdlife="n/a","n/a",IF(BA$3&gt;(A9taxstdlife+$E592),((Input!$M$151+Input!$M$117)*$M$7)-SUM($M592:AZ592),((Input!$M$151+Input!$M$117)*$M$7)/A9taxstdlife))</f>
        <v>0</v>
      </c>
      <c r="BB592" s="164">
        <f>IF(A9taxstdlife="n/a","n/a",IF(BB$3&gt;(A9taxstdlife+$E592),((Input!$M$151+Input!$M$117)*$M$7)-SUM($M592:BA592),((Input!$M$151+Input!$M$117)*$M$7)/A9taxstdlife))</f>
        <v>0</v>
      </c>
      <c r="BC592" s="164">
        <f>IF(A9taxstdlife="n/a","n/a",IF(BC$3&gt;(A9taxstdlife+$E592),((Input!$M$151+Input!$M$117)*$M$7)-SUM($M592:BB592),((Input!$M$151+Input!$M$117)*$M$7)/A9taxstdlife))</f>
        <v>0</v>
      </c>
      <c r="BD592" s="164">
        <f>IF(A9taxstdlife="n/a","n/a",IF(BD$3&gt;(A9taxstdlife+$E592),((Input!$M$151+Input!$M$117)*$M$7)-SUM($M592:BC592),((Input!$M$151+Input!$M$117)*$M$7)/A9taxstdlife))</f>
        <v>0</v>
      </c>
      <c r="BE592" s="164">
        <f>IF(A9taxstdlife="n/a","n/a",IF(BE$3&gt;(A9taxstdlife+$E592),((Input!$M$151+Input!$M$117)*$M$7)-SUM($M592:BD592),((Input!$M$151+Input!$M$117)*$M$7)/A9taxstdlife))</f>
        <v>0</v>
      </c>
      <c r="BF592" s="164">
        <f>IF(A9taxstdlife="n/a","n/a",IF(BF$3&gt;(A9taxstdlife+$E592),((Input!$M$151+Input!$M$117)*$M$7)-SUM($M592:BE592),((Input!$M$151+Input!$M$117)*$M$7)/A9taxstdlife))</f>
        <v>0</v>
      </c>
      <c r="BG592" s="164">
        <f>IF(A9taxstdlife="n/a","n/a",IF(BG$3&gt;(A9taxstdlife+$E592),((Input!$M$151+Input!$M$117)*$M$7)-SUM($M592:BF592),((Input!$M$151+Input!$M$117)*$M$7)/A9taxstdlife))</f>
        <v>0</v>
      </c>
      <c r="BH592" s="164">
        <f>IF(A9taxstdlife="n/a","n/a",IF(BH$3&gt;(A9taxstdlife+$E592),((Input!$M$151+Input!$M$117)*$M$7)-SUM($M592:BG592),((Input!$M$151+Input!$M$117)*$M$7)/A9taxstdlife))</f>
        <v>0</v>
      </c>
      <c r="BI592" s="164">
        <f>IF(A9taxstdlife="n/a","n/a",IF(BI$3&gt;(A9taxstdlife+$E592),((Input!$M$151+Input!$M$117)*$M$7)-SUM($M592:BH592),((Input!$M$151+Input!$M$117)*$M$7)/A9taxstdlife))</f>
        <v>0</v>
      </c>
      <c r="BJ592" s="18"/>
      <c r="BK592" s="18"/>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row>
    <row r="593" spans="1:256" s="5" customFormat="1" hidden="1" outlineLevel="2">
      <c r="A593" s="18"/>
      <c r="B593" s="18"/>
      <c r="C593" s="36"/>
      <c r="D593" s="479"/>
      <c r="E593" s="283">
        <v>8</v>
      </c>
      <c r="F593" s="38"/>
      <c r="G593" s="306"/>
      <c r="H593" s="308"/>
      <c r="I593" s="308"/>
      <c r="J593" s="308"/>
      <c r="K593" s="308"/>
      <c r="L593" s="308"/>
      <c r="M593" s="308"/>
      <c r="N593" s="307"/>
      <c r="O593" s="164">
        <f>IF(A9taxstdlife="n/a","n/a",IF(O$3&gt;(A9taxstdlife+$E593),((Input!$N$151+Input!$N$117)*$N$7)-SUM($N593:N593),((Input!$N$151+Input!$N$117)*$N$7)/A9taxstdlife))</f>
        <v>0</v>
      </c>
      <c r="P593" s="164">
        <f>IF(A9taxstdlife="n/a","n/a",IF(P$3&gt;(A9taxstdlife+$E593),((Input!$N$151+Input!$N$117)*$N$7)-SUM($N593:O593),((Input!$N$151+Input!$N$117)*$N$7)/A9taxstdlife))</f>
        <v>0</v>
      </c>
      <c r="Q593" s="164">
        <f>IF(A9taxstdlife="n/a","n/a",IF(Q$3&gt;(A9taxstdlife+$E593),((Input!$N$151+Input!$N$117)*$N$7)-SUM($N593:P593),((Input!$N$151+Input!$N$117)*$N$7)/A9taxstdlife))</f>
        <v>0</v>
      </c>
      <c r="R593" s="164">
        <f>IF(A9taxstdlife="n/a","n/a",IF(R$3&gt;(A9taxstdlife+$E593),((Input!$N$151+Input!$N$117)*$N$7)-SUM($N593:Q593),((Input!$N$151+Input!$N$117)*$N$7)/A9taxstdlife))</f>
        <v>0</v>
      </c>
      <c r="S593" s="164">
        <f>IF(A9taxstdlife="n/a","n/a",IF(S$3&gt;(A9taxstdlife+$E593),((Input!$N$151+Input!$N$117)*$N$7)-SUM($N593:R593),((Input!$N$151+Input!$N$117)*$N$7)/A9taxstdlife))</f>
        <v>0</v>
      </c>
      <c r="T593" s="164">
        <f>IF(A9taxstdlife="n/a","n/a",IF(T$3&gt;(A9taxstdlife+$E593),((Input!$N$151+Input!$N$117)*$N$7)-SUM($N593:S593),((Input!$N$151+Input!$N$117)*$N$7)/A9taxstdlife))</f>
        <v>0</v>
      </c>
      <c r="U593" s="164">
        <f>IF(A9taxstdlife="n/a","n/a",IF(U$3&gt;(A9taxstdlife+$E593),((Input!$N$151+Input!$N$117)*$N$7)-SUM($N593:T593),((Input!$N$151+Input!$N$117)*$N$7)/A9taxstdlife))</f>
        <v>0</v>
      </c>
      <c r="V593" s="164">
        <f>IF(A9taxstdlife="n/a","n/a",IF(V$3&gt;(A9taxstdlife+$E593),((Input!$N$151+Input!$N$117)*$N$7)-SUM($N593:U593),((Input!$N$151+Input!$N$117)*$N$7)/A9taxstdlife))</f>
        <v>0</v>
      </c>
      <c r="W593" s="164">
        <f>IF(A9taxstdlife="n/a","n/a",IF(W$3&gt;(A9taxstdlife+$E593),((Input!$N$151+Input!$N$117)*$N$7)-SUM($N593:V593),((Input!$N$151+Input!$N$117)*$N$7)/A9taxstdlife))</f>
        <v>0</v>
      </c>
      <c r="X593" s="164">
        <f>IF(A9taxstdlife="n/a","n/a",IF(X$3&gt;(A9taxstdlife+$E593),((Input!$N$151+Input!$N$117)*$N$7)-SUM($N593:W593),((Input!$N$151+Input!$N$117)*$N$7)/A9taxstdlife))</f>
        <v>0</v>
      </c>
      <c r="Y593" s="164">
        <f>IF(A9taxstdlife="n/a","n/a",IF(Y$3&gt;(A9taxstdlife+$E593),((Input!$N$151+Input!$N$117)*$N$7)-SUM($N593:X593),((Input!$N$151+Input!$N$117)*$N$7)/A9taxstdlife))</f>
        <v>0</v>
      </c>
      <c r="Z593" s="164">
        <f>IF(A9taxstdlife="n/a","n/a",IF(Z$3&gt;(A9taxstdlife+$E593),((Input!$N$151+Input!$N$117)*$N$7)-SUM($N593:Y593),((Input!$N$151+Input!$N$117)*$N$7)/A9taxstdlife))</f>
        <v>0</v>
      </c>
      <c r="AA593" s="164">
        <f>IF(A9taxstdlife="n/a","n/a",IF(AA$3&gt;(A9taxstdlife+$E593),((Input!$N$151+Input!$N$117)*$N$7)-SUM($N593:Z593),((Input!$N$151+Input!$N$117)*$N$7)/A9taxstdlife))</f>
        <v>0</v>
      </c>
      <c r="AB593" s="164">
        <f>IF(A9taxstdlife="n/a","n/a",IF(AB$3&gt;(A9taxstdlife+$E593),((Input!$N$151+Input!$N$117)*$N$7)-SUM($N593:AA593),((Input!$N$151+Input!$N$117)*$N$7)/A9taxstdlife))</f>
        <v>0</v>
      </c>
      <c r="AC593" s="164">
        <f>IF(A9taxstdlife="n/a","n/a",IF(AC$3&gt;(A9taxstdlife+$E593),((Input!$N$151+Input!$N$117)*$N$7)-SUM($N593:AB593),((Input!$N$151+Input!$N$117)*$N$7)/A9taxstdlife))</f>
        <v>0</v>
      </c>
      <c r="AD593" s="164">
        <f>IF(A9taxstdlife="n/a","n/a",IF(AD$3&gt;(A9taxstdlife+$E593),((Input!$N$151+Input!$N$117)*$N$7)-SUM($N593:AC593),((Input!$N$151+Input!$N$117)*$N$7)/A9taxstdlife))</f>
        <v>0</v>
      </c>
      <c r="AE593" s="164">
        <f>IF(A9taxstdlife="n/a","n/a",IF(AE$3&gt;(A9taxstdlife+$E593),((Input!$N$151+Input!$N$117)*$N$7)-SUM($N593:AD593),((Input!$N$151+Input!$N$117)*$N$7)/A9taxstdlife))</f>
        <v>0</v>
      </c>
      <c r="AF593" s="164">
        <f>IF(A9taxstdlife="n/a","n/a",IF(AF$3&gt;(A9taxstdlife+$E593),((Input!$N$151+Input!$N$117)*$N$7)-SUM($N593:AE593),((Input!$N$151+Input!$N$117)*$N$7)/A9taxstdlife))</f>
        <v>0</v>
      </c>
      <c r="AG593" s="164">
        <f>IF(A9taxstdlife="n/a","n/a",IF(AG$3&gt;(A9taxstdlife+$E593),((Input!$N$151+Input!$N$117)*$N$7)-SUM($N593:AF593),((Input!$N$151+Input!$N$117)*$N$7)/A9taxstdlife))</f>
        <v>0</v>
      </c>
      <c r="AH593" s="164">
        <f>IF(A9taxstdlife="n/a","n/a",IF(AH$3&gt;(A9taxstdlife+$E593),((Input!$N$151+Input!$N$117)*$N$7)-SUM($N593:AG593),((Input!$N$151+Input!$N$117)*$N$7)/A9taxstdlife))</f>
        <v>0</v>
      </c>
      <c r="AI593" s="164">
        <f>IF(A9taxstdlife="n/a","n/a",IF(AI$3&gt;(A9taxstdlife+$E593),((Input!$N$151+Input!$N$117)*$N$7)-SUM($N593:AH593),((Input!$N$151+Input!$N$117)*$N$7)/A9taxstdlife))</f>
        <v>0</v>
      </c>
      <c r="AJ593" s="164">
        <f>IF(A9taxstdlife="n/a","n/a",IF(AJ$3&gt;(A9taxstdlife+$E593),((Input!$N$151+Input!$N$117)*$N$7)-SUM($N593:AI593),((Input!$N$151+Input!$N$117)*$N$7)/A9taxstdlife))</f>
        <v>0</v>
      </c>
      <c r="AK593" s="164">
        <f>IF(A9taxstdlife="n/a","n/a",IF(AK$3&gt;(A9taxstdlife+$E593),((Input!$N$151+Input!$N$117)*$N$7)-SUM($N593:AJ593),((Input!$N$151+Input!$N$117)*$N$7)/A9taxstdlife))</f>
        <v>0</v>
      </c>
      <c r="AL593" s="164">
        <f>IF(A9taxstdlife="n/a","n/a",IF(AL$3&gt;(A9taxstdlife+$E593),((Input!$N$151+Input!$N$117)*$N$7)-SUM($N593:AK593),((Input!$N$151+Input!$N$117)*$N$7)/A9taxstdlife))</f>
        <v>0</v>
      </c>
      <c r="AM593" s="164">
        <f>IF(A9taxstdlife="n/a","n/a",IF(AM$3&gt;(A9taxstdlife+$E593),((Input!$N$151+Input!$N$117)*$N$7)-SUM($N593:AL593),((Input!$N$151+Input!$N$117)*$N$7)/A9taxstdlife))</f>
        <v>0</v>
      </c>
      <c r="AN593" s="164">
        <f>IF(A9taxstdlife="n/a","n/a",IF(AN$3&gt;(A9taxstdlife+$E593),((Input!$N$151+Input!$N$117)*$N$7)-SUM($N593:AM593),((Input!$N$151+Input!$N$117)*$N$7)/A9taxstdlife))</f>
        <v>0</v>
      </c>
      <c r="AO593" s="164">
        <f>IF(A9taxstdlife="n/a","n/a",IF(AO$3&gt;(A9taxstdlife+$E593),((Input!$N$151+Input!$N$117)*$N$7)-SUM($N593:AN593),((Input!$N$151+Input!$N$117)*$N$7)/A9taxstdlife))</f>
        <v>0</v>
      </c>
      <c r="AP593" s="164">
        <f>IF(A9taxstdlife="n/a","n/a",IF(AP$3&gt;(A9taxstdlife+$E593),((Input!$N$151+Input!$N$117)*$N$7)-SUM($N593:AO593),((Input!$N$151+Input!$N$117)*$N$7)/A9taxstdlife))</f>
        <v>0</v>
      </c>
      <c r="AQ593" s="164">
        <f>IF(A9taxstdlife="n/a","n/a",IF(AQ$3&gt;(A9taxstdlife+$E593),((Input!$N$151+Input!$N$117)*$N$7)-SUM($N593:AP593),((Input!$N$151+Input!$N$117)*$N$7)/A9taxstdlife))</f>
        <v>0</v>
      </c>
      <c r="AR593" s="164">
        <f>IF(A9taxstdlife="n/a","n/a",IF(AR$3&gt;(A9taxstdlife+$E593),((Input!$N$151+Input!$N$117)*$N$7)-SUM($N593:AQ593),((Input!$N$151+Input!$N$117)*$N$7)/A9taxstdlife))</f>
        <v>0</v>
      </c>
      <c r="AS593" s="164">
        <f>IF(A9taxstdlife="n/a","n/a",IF(AS$3&gt;(A9taxstdlife+$E593),((Input!$N$151+Input!$N$117)*$N$7)-SUM($N593:AR593),((Input!$N$151+Input!$N$117)*$N$7)/A9taxstdlife))</f>
        <v>0</v>
      </c>
      <c r="AT593" s="164">
        <f>IF(A9taxstdlife="n/a","n/a",IF(AT$3&gt;(A9taxstdlife+$E593),((Input!$N$151+Input!$N$117)*$N$7)-SUM($N593:AS593),((Input!$N$151+Input!$N$117)*$N$7)/A9taxstdlife))</f>
        <v>0</v>
      </c>
      <c r="AU593" s="164">
        <f>IF(A9taxstdlife="n/a","n/a",IF(AU$3&gt;(A9taxstdlife+$E593),((Input!$N$151+Input!$N$117)*$N$7)-SUM($N593:AT593),((Input!$N$151+Input!$N$117)*$N$7)/A9taxstdlife))</f>
        <v>0</v>
      </c>
      <c r="AV593" s="164">
        <f>IF(A9taxstdlife="n/a","n/a",IF(AV$3&gt;(A9taxstdlife+$E593),((Input!$N$151+Input!$N$117)*$N$7)-SUM($N593:AU593),((Input!$N$151+Input!$N$117)*$N$7)/A9taxstdlife))</f>
        <v>0</v>
      </c>
      <c r="AW593" s="164">
        <f>IF(A9taxstdlife="n/a","n/a",IF(AW$3&gt;(A9taxstdlife+$E593),((Input!$N$151+Input!$N$117)*$N$7)-SUM($N593:AV593),((Input!$N$151+Input!$N$117)*$N$7)/A9taxstdlife))</f>
        <v>0</v>
      </c>
      <c r="AX593" s="164">
        <f>IF(A9taxstdlife="n/a","n/a",IF(AX$3&gt;(A9taxstdlife+$E593),((Input!$N$151+Input!$N$117)*$N$7)-SUM($N593:AW593),((Input!$N$151+Input!$N$117)*$N$7)/A9taxstdlife))</f>
        <v>0</v>
      </c>
      <c r="AY593" s="164">
        <f>IF(A9taxstdlife="n/a","n/a",IF(AY$3&gt;(A9taxstdlife+$E593),((Input!$N$151+Input!$N$117)*$N$7)-SUM($N593:AX593),((Input!$N$151+Input!$N$117)*$N$7)/A9taxstdlife))</f>
        <v>0</v>
      </c>
      <c r="AZ593" s="164">
        <f>IF(A9taxstdlife="n/a","n/a",IF(AZ$3&gt;(A9taxstdlife+$E593),((Input!$N$151+Input!$N$117)*$N$7)-SUM($N593:AY593),((Input!$N$151+Input!$N$117)*$N$7)/A9taxstdlife))</f>
        <v>0</v>
      </c>
      <c r="BA593" s="164">
        <f>IF(A9taxstdlife="n/a","n/a",IF(BA$3&gt;(A9taxstdlife+$E593),((Input!$N$151+Input!$N$117)*$N$7)-SUM($N593:AZ593),((Input!$N$151+Input!$N$117)*$N$7)/A9taxstdlife))</f>
        <v>0</v>
      </c>
      <c r="BB593" s="164">
        <f>IF(A9taxstdlife="n/a","n/a",IF(BB$3&gt;(A9taxstdlife+$E593),((Input!$N$151+Input!$N$117)*$N$7)-SUM($N593:BA593),((Input!$N$151+Input!$N$117)*$N$7)/A9taxstdlife))</f>
        <v>0</v>
      </c>
      <c r="BC593" s="164">
        <f>IF(A9taxstdlife="n/a","n/a",IF(BC$3&gt;(A9taxstdlife+$E593),((Input!$N$151+Input!$N$117)*$N$7)-SUM($N593:BB593),((Input!$N$151+Input!$N$117)*$N$7)/A9taxstdlife))</f>
        <v>0</v>
      </c>
      <c r="BD593" s="164">
        <f>IF(A9taxstdlife="n/a","n/a",IF(BD$3&gt;(A9taxstdlife+$E593),((Input!$N$151+Input!$N$117)*$N$7)-SUM($N593:BC593),((Input!$N$151+Input!$N$117)*$N$7)/A9taxstdlife))</f>
        <v>0</v>
      </c>
      <c r="BE593" s="164">
        <f>IF(A9taxstdlife="n/a","n/a",IF(BE$3&gt;(A9taxstdlife+$E593),((Input!$N$151+Input!$N$117)*$N$7)-SUM($N593:BD593),((Input!$N$151+Input!$N$117)*$N$7)/A9taxstdlife))</f>
        <v>0</v>
      </c>
      <c r="BF593" s="164">
        <f>IF(A9taxstdlife="n/a","n/a",IF(BF$3&gt;(A9taxstdlife+$E593),((Input!$N$151+Input!$N$117)*$N$7)-SUM($N593:BE593),((Input!$N$151+Input!$N$117)*$N$7)/A9taxstdlife))</f>
        <v>0</v>
      </c>
      <c r="BG593" s="164">
        <f>IF(A9taxstdlife="n/a","n/a",IF(BG$3&gt;(A9taxstdlife+$E593),((Input!$N$151+Input!$N$117)*$N$7)-SUM($N593:BF593),((Input!$N$151+Input!$N$117)*$N$7)/A9taxstdlife))</f>
        <v>0</v>
      </c>
      <c r="BH593" s="164">
        <f>IF(A9taxstdlife="n/a","n/a",IF(BH$3&gt;(A9taxstdlife+$E593),((Input!$N$151+Input!$N$117)*$N$7)-SUM($N593:BG593),((Input!$N$151+Input!$N$117)*$N$7)/A9taxstdlife))</f>
        <v>0</v>
      </c>
      <c r="BI593" s="164">
        <f>IF(A9taxstdlife="n/a","n/a",IF(BI$3&gt;(A9taxstdlife+$E593),((Input!$N$151+Input!$N$117)*$N$7)-SUM($N593:BH593),((Input!$N$151+Input!$N$117)*$N$7)/A9taxstdlife))</f>
        <v>0</v>
      </c>
      <c r="BJ593" s="18"/>
      <c r="BK593" s="18"/>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row>
    <row r="594" spans="1:256" s="5" customFormat="1" hidden="1" outlineLevel="2">
      <c r="A594" s="18"/>
      <c r="B594" s="18"/>
      <c r="C594" s="36"/>
      <c r="D594" s="479"/>
      <c r="E594" s="283">
        <v>9</v>
      </c>
      <c r="F594" s="38"/>
      <c r="G594" s="306"/>
      <c r="H594" s="308"/>
      <c r="I594" s="308"/>
      <c r="J594" s="308"/>
      <c r="K594" s="308"/>
      <c r="L594" s="308"/>
      <c r="M594" s="308"/>
      <c r="N594" s="308"/>
      <c r="O594" s="307"/>
      <c r="P594" s="164">
        <f>IF(A9taxstdlife="n/a","n/a",IF(P$3&gt;(A9taxstdlife+$E594),((Input!$O$151+Input!$O$117)*$O$7)-SUM($O594:O594),((Input!$O$151+Input!$O$117)*$O$7)/A9taxstdlife))</f>
        <v>0</v>
      </c>
      <c r="Q594" s="164">
        <f>IF(A9taxstdlife="n/a","n/a",IF(Q$3&gt;(A9taxstdlife+$E594),((Input!$O$151+Input!$O$117)*$O$7)-SUM($O594:P594),((Input!$O$151+Input!$O$117)*$O$7)/A9taxstdlife))</f>
        <v>0</v>
      </c>
      <c r="R594" s="164">
        <f>IF(A9taxstdlife="n/a","n/a",IF(R$3&gt;(A9taxstdlife+$E594),((Input!$O$151+Input!$O$117)*$O$7)-SUM($O594:Q594),((Input!$O$151+Input!$O$117)*$O$7)/A9taxstdlife))</f>
        <v>0</v>
      </c>
      <c r="S594" s="164">
        <f>IF(A9taxstdlife="n/a","n/a",IF(S$3&gt;(A9taxstdlife+$E594),((Input!$O$151+Input!$O$117)*$O$7)-SUM($O594:R594),((Input!$O$151+Input!$O$117)*$O$7)/A9taxstdlife))</f>
        <v>0</v>
      </c>
      <c r="T594" s="164">
        <f>IF(A9taxstdlife="n/a","n/a",IF(T$3&gt;(A9taxstdlife+$E594),((Input!$O$151+Input!$O$117)*$O$7)-SUM($O594:S594),((Input!$O$151+Input!$O$117)*$O$7)/A9taxstdlife))</f>
        <v>0</v>
      </c>
      <c r="U594" s="164">
        <f>IF(A9taxstdlife="n/a","n/a",IF(U$3&gt;(A9taxstdlife+$E594),((Input!$O$151+Input!$O$117)*$O$7)-SUM($O594:T594),((Input!$O$151+Input!$O$117)*$O$7)/A9taxstdlife))</f>
        <v>0</v>
      </c>
      <c r="V594" s="164">
        <f>IF(A9taxstdlife="n/a","n/a",IF(V$3&gt;(A9taxstdlife+$E594),((Input!$O$151+Input!$O$117)*$O$7)-SUM($O594:U594),((Input!$O$151+Input!$O$117)*$O$7)/A9taxstdlife))</f>
        <v>0</v>
      </c>
      <c r="W594" s="164">
        <f>IF(A9taxstdlife="n/a","n/a",IF(W$3&gt;(A9taxstdlife+$E594),((Input!$O$151+Input!$O$117)*$O$7)-SUM($O594:V594),((Input!$O$151+Input!$O$117)*$O$7)/A9taxstdlife))</f>
        <v>0</v>
      </c>
      <c r="X594" s="164">
        <f>IF(A9taxstdlife="n/a","n/a",IF(X$3&gt;(A9taxstdlife+$E594),((Input!$O$151+Input!$O$117)*$O$7)-SUM($O594:W594),((Input!$O$151+Input!$O$117)*$O$7)/A9taxstdlife))</f>
        <v>0</v>
      </c>
      <c r="Y594" s="164">
        <f>IF(A9taxstdlife="n/a","n/a",IF(Y$3&gt;(A9taxstdlife+$E594),((Input!$O$151+Input!$O$117)*$O$7)-SUM($O594:X594),((Input!$O$151+Input!$O$117)*$O$7)/A9taxstdlife))</f>
        <v>0</v>
      </c>
      <c r="Z594" s="164">
        <f>IF(A9taxstdlife="n/a","n/a",IF(Z$3&gt;(A9taxstdlife+$E594),((Input!$O$151+Input!$O$117)*$O$7)-SUM($O594:Y594),((Input!$O$151+Input!$O$117)*$O$7)/A9taxstdlife))</f>
        <v>0</v>
      </c>
      <c r="AA594" s="164">
        <f>IF(A9taxstdlife="n/a","n/a",IF(AA$3&gt;(A9taxstdlife+$E594),((Input!$O$151+Input!$O$117)*$O$7)-SUM($O594:Z594),((Input!$O$151+Input!$O$117)*$O$7)/A9taxstdlife))</f>
        <v>0</v>
      </c>
      <c r="AB594" s="164">
        <f>IF(A9taxstdlife="n/a","n/a",IF(AB$3&gt;(A9taxstdlife+$E594),((Input!$O$151+Input!$O$117)*$O$7)-SUM($O594:AA594),((Input!$O$151+Input!$O$117)*$O$7)/A9taxstdlife))</f>
        <v>0</v>
      </c>
      <c r="AC594" s="164">
        <f>IF(A9taxstdlife="n/a","n/a",IF(AC$3&gt;(A9taxstdlife+$E594),((Input!$O$151+Input!$O$117)*$O$7)-SUM($O594:AB594),((Input!$O$151+Input!$O$117)*$O$7)/A9taxstdlife))</f>
        <v>0</v>
      </c>
      <c r="AD594" s="164">
        <f>IF(A9taxstdlife="n/a","n/a",IF(AD$3&gt;(A9taxstdlife+$E594),((Input!$O$151+Input!$O$117)*$O$7)-SUM($O594:AC594),((Input!$O$151+Input!$O$117)*$O$7)/A9taxstdlife))</f>
        <v>0</v>
      </c>
      <c r="AE594" s="164">
        <f>IF(A9taxstdlife="n/a","n/a",IF(AE$3&gt;(A9taxstdlife+$E594),((Input!$O$151+Input!$O$117)*$O$7)-SUM($O594:AD594),((Input!$O$151+Input!$O$117)*$O$7)/A9taxstdlife))</f>
        <v>0</v>
      </c>
      <c r="AF594" s="164">
        <f>IF(A9taxstdlife="n/a","n/a",IF(AF$3&gt;(A9taxstdlife+$E594),((Input!$O$151+Input!$O$117)*$O$7)-SUM($O594:AE594),((Input!$O$151+Input!$O$117)*$O$7)/A9taxstdlife))</f>
        <v>0</v>
      </c>
      <c r="AG594" s="164">
        <f>IF(A9taxstdlife="n/a","n/a",IF(AG$3&gt;(A9taxstdlife+$E594),((Input!$O$151+Input!$O$117)*$O$7)-SUM($O594:AF594),((Input!$O$151+Input!$O$117)*$O$7)/A9taxstdlife))</f>
        <v>0</v>
      </c>
      <c r="AH594" s="164">
        <f>IF(A9taxstdlife="n/a","n/a",IF(AH$3&gt;(A9taxstdlife+$E594),((Input!$O$151+Input!$O$117)*$O$7)-SUM($O594:AG594),((Input!$O$151+Input!$O$117)*$O$7)/A9taxstdlife))</f>
        <v>0</v>
      </c>
      <c r="AI594" s="164">
        <f>IF(A9taxstdlife="n/a","n/a",IF(AI$3&gt;(A9taxstdlife+$E594),((Input!$O$151+Input!$O$117)*$O$7)-SUM($O594:AH594),((Input!$O$151+Input!$O$117)*$O$7)/A9taxstdlife))</f>
        <v>0</v>
      </c>
      <c r="AJ594" s="164">
        <f>IF(A9taxstdlife="n/a","n/a",IF(AJ$3&gt;(A9taxstdlife+$E594),((Input!$O$151+Input!$O$117)*$O$7)-SUM($O594:AI594),((Input!$O$151+Input!$O$117)*$O$7)/A9taxstdlife))</f>
        <v>0</v>
      </c>
      <c r="AK594" s="164">
        <f>IF(A9taxstdlife="n/a","n/a",IF(AK$3&gt;(A9taxstdlife+$E594),((Input!$O$151+Input!$O$117)*$O$7)-SUM($O594:AJ594),((Input!$O$151+Input!$O$117)*$O$7)/A9taxstdlife))</f>
        <v>0</v>
      </c>
      <c r="AL594" s="164">
        <f>IF(A9taxstdlife="n/a","n/a",IF(AL$3&gt;(A9taxstdlife+$E594),((Input!$O$151+Input!$O$117)*$O$7)-SUM($O594:AK594),((Input!$O$151+Input!$O$117)*$O$7)/A9taxstdlife))</f>
        <v>0</v>
      </c>
      <c r="AM594" s="164">
        <f>IF(A9taxstdlife="n/a","n/a",IF(AM$3&gt;(A9taxstdlife+$E594),((Input!$O$151+Input!$O$117)*$O$7)-SUM($O594:AL594),((Input!$O$151+Input!$O$117)*$O$7)/A9taxstdlife))</f>
        <v>0</v>
      </c>
      <c r="AN594" s="164">
        <f>IF(A9taxstdlife="n/a","n/a",IF(AN$3&gt;(A9taxstdlife+$E594),((Input!$O$151+Input!$O$117)*$O$7)-SUM($O594:AM594),((Input!$O$151+Input!$O$117)*$O$7)/A9taxstdlife))</f>
        <v>0</v>
      </c>
      <c r="AO594" s="164">
        <f>IF(A9taxstdlife="n/a","n/a",IF(AO$3&gt;(A9taxstdlife+$E594),((Input!$O$151+Input!$O$117)*$O$7)-SUM($O594:AN594),((Input!$O$151+Input!$O$117)*$O$7)/A9taxstdlife))</f>
        <v>0</v>
      </c>
      <c r="AP594" s="164">
        <f>IF(A9taxstdlife="n/a","n/a",IF(AP$3&gt;(A9taxstdlife+$E594),((Input!$O$151+Input!$O$117)*$O$7)-SUM($O594:AO594),((Input!$O$151+Input!$O$117)*$O$7)/A9taxstdlife))</f>
        <v>0</v>
      </c>
      <c r="AQ594" s="164">
        <f>IF(A9taxstdlife="n/a","n/a",IF(AQ$3&gt;(A9taxstdlife+$E594),((Input!$O$151+Input!$O$117)*$O$7)-SUM($O594:AP594),((Input!$O$151+Input!$O$117)*$O$7)/A9taxstdlife))</f>
        <v>0</v>
      </c>
      <c r="AR594" s="164">
        <f>IF(A9taxstdlife="n/a","n/a",IF(AR$3&gt;(A9taxstdlife+$E594),((Input!$O$151+Input!$O$117)*$O$7)-SUM($O594:AQ594),((Input!$O$151+Input!$O$117)*$O$7)/A9taxstdlife))</f>
        <v>0</v>
      </c>
      <c r="AS594" s="164">
        <f>IF(A9taxstdlife="n/a","n/a",IF(AS$3&gt;(A9taxstdlife+$E594),((Input!$O$151+Input!$O$117)*$O$7)-SUM($O594:AR594),((Input!$O$151+Input!$O$117)*$O$7)/A9taxstdlife))</f>
        <v>0</v>
      </c>
      <c r="AT594" s="164">
        <f>IF(A9taxstdlife="n/a","n/a",IF(AT$3&gt;(A9taxstdlife+$E594),((Input!$O$151+Input!$O$117)*$O$7)-SUM($O594:AS594),((Input!$O$151+Input!$O$117)*$O$7)/A9taxstdlife))</f>
        <v>0</v>
      </c>
      <c r="AU594" s="164">
        <f>IF(A9taxstdlife="n/a","n/a",IF(AU$3&gt;(A9taxstdlife+$E594),((Input!$O$151+Input!$O$117)*$O$7)-SUM($O594:AT594),((Input!$O$151+Input!$O$117)*$O$7)/A9taxstdlife))</f>
        <v>0</v>
      </c>
      <c r="AV594" s="164">
        <f>IF(A9taxstdlife="n/a","n/a",IF(AV$3&gt;(A9taxstdlife+$E594),((Input!$O$151+Input!$O$117)*$O$7)-SUM($O594:AU594),((Input!$O$151+Input!$O$117)*$O$7)/A9taxstdlife))</f>
        <v>0</v>
      </c>
      <c r="AW594" s="164">
        <f>IF(A9taxstdlife="n/a","n/a",IF(AW$3&gt;(A9taxstdlife+$E594),((Input!$O$151+Input!$O$117)*$O$7)-SUM($O594:AV594),((Input!$O$151+Input!$O$117)*$O$7)/A9taxstdlife))</f>
        <v>0</v>
      </c>
      <c r="AX594" s="164">
        <f>IF(A9taxstdlife="n/a","n/a",IF(AX$3&gt;(A9taxstdlife+$E594),((Input!$O$151+Input!$O$117)*$O$7)-SUM($O594:AW594),((Input!$O$151+Input!$O$117)*$O$7)/A9taxstdlife))</f>
        <v>0</v>
      </c>
      <c r="AY594" s="164">
        <f>IF(A9taxstdlife="n/a","n/a",IF(AY$3&gt;(A9taxstdlife+$E594),((Input!$O$151+Input!$O$117)*$O$7)-SUM($O594:AX594),((Input!$O$151+Input!$O$117)*$O$7)/A9taxstdlife))</f>
        <v>0</v>
      </c>
      <c r="AZ594" s="164">
        <f>IF(A9taxstdlife="n/a","n/a",IF(AZ$3&gt;(A9taxstdlife+$E594),((Input!$O$151+Input!$O$117)*$O$7)-SUM($O594:AY594),((Input!$O$151+Input!$O$117)*$O$7)/A9taxstdlife))</f>
        <v>0</v>
      </c>
      <c r="BA594" s="164">
        <f>IF(A9taxstdlife="n/a","n/a",IF(BA$3&gt;(A9taxstdlife+$E594),((Input!$O$151+Input!$O$117)*$O$7)-SUM($O594:AZ594),((Input!$O$151+Input!$O$117)*$O$7)/A9taxstdlife))</f>
        <v>0</v>
      </c>
      <c r="BB594" s="164">
        <f>IF(A9taxstdlife="n/a","n/a",IF(BB$3&gt;(A9taxstdlife+$E594),((Input!$O$151+Input!$O$117)*$O$7)-SUM($O594:BA594),((Input!$O$151+Input!$O$117)*$O$7)/A9taxstdlife))</f>
        <v>0</v>
      </c>
      <c r="BC594" s="164">
        <f>IF(A9taxstdlife="n/a","n/a",IF(BC$3&gt;(A9taxstdlife+$E594),((Input!$O$151+Input!$O$117)*$O$7)-SUM($O594:BB594),((Input!$O$151+Input!$O$117)*$O$7)/A9taxstdlife))</f>
        <v>0</v>
      </c>
      <c r="BD594" s="164">
        <f>IF(A9taxstdlife="n/a","n/a",IF(BD$3&gt;(A9taxstdlife+$E594),((Input!$O$151+Input!$O$117)*$O$7)-SUM($O594:BC594),((Input!$O$151+Input!$O$117)*$O$7)/A9taxstdlife))</f>
        <v>0</v>
      </c>
      <c r="BE594" s="164">
        <f>IF(A9taxstdlife="n/a","n/a",IF(BE$3&gt;(A9taxstdlife+$E594),((Input!$O$151+Input!$O$117)*$O$7)-SUM($O594:BD594),((Input!$O$151+Input!$O$117)*$O$7)/A9taxstdlife))</f>
        <v>0</v>
      </c>
      <c r="BF594" s="164">
        <f>IF(A9taxstdlife="n/a","n/a",IF(BF$3&gt;(A9taxstdlife+$E594),((Input!$O$151+Input!$O$117)*$O$7)-SUM($O594:BE594),((Input!$O$151+Input!$O$117)*$O$7)/A9taxstdlife))</f>
        <v>0</v>
      </c>
      <c r="BG594" s="164">
        <f>IF(A9taxstdlife="n/a","n/a",IF(BG$3&gt;(A9taxstdlife+$E594),((Input!$O$151+Input!$O$117)*$O$7)-SUM($O594:BF594),((Input!$O$151+Input!$O$117)*$O$7)/A9taxstdlife))</f>
        <v>0</v>
      </c>
      <c r="BH594" s="164">
        <f>IF(A9taxstdlife="n/a","n/a",IF(BH$3&gt;(A9taxstdlife+$E594),((Input!$O$151+Input!$O$117)*$O$7)-SUM($O594:BG594),((Input!$O$151+Input!$O$117)*$O$7)/A9taxstdlife))</f>
        <v>0</v>
      </c>
      <c r="BI594" s="164">
        <f>IF(A9taxstdlife="n/a","n/a",IF(BI$3&gt;(A9taxstdlife+$E594),((Input!$O$151+Input!$O$117)*$O$7)-SUM($O594:BH594),((Input!$O$151+Input!$O$117)*$O$7)/A9taxstdlife))</f>
        <v>0</v>
      </c>
      <c r="BJ594" s="18"/>
      <c r="BK594" s="18"/>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row>
    <row r="595" spans="1:256" s="5" customFormat="1" hidden="1" outlineLevel="2">
      <c r="A595" s="18"/>
      <c r="B595" s="18"/>
      <c r="C595" s="36"/>
      <c r="D595" s="479"/>
      <c r="E595" s="284">
        <v>10</v>
      </c>
      <c r="F595" s="38"/>
      <c r="G595" s="306"/>
      <c r="H595" s="308"/>
      <c r="I595" s="308"/>
      <c r="J595" s="308"/>
      <c r="K595" s="308"/>
      <c r="L595" s="308"/>
      <c r="M595" s="308"/>
      <c r="N595" s="308"/>
      <c r="O595" s="308"/>
      <c r="P595" s="307"/>
      <c r="Q595" s="164">
        <f>IF(A9taxstdlife="n/a","n/a",IF(Q$3&gt;(A9taxstdlife+$E595),((Input!$P$151+Input!$P$117)*$P$7)-SUM($P595:P595),((Input!$P$151+Input!$P$117)*$P$7)/A9taxstdlife))</f>
        <v>0</v>
      </c>
      <c r="R595" s="164">
        <f>IF(A9taxstdlife="n/a","n/a",IF(R$3&gt;(A9taxstdlife+$E595),((Input!$P$151+Input!$P$117)*$P$7)-SUM($P595:Q595),((Input!$P$151+Input!$P$117)*$P$7)/A9taxstdlife))</f>
        <v>0</v>
      </c>
      <c r="S595" s="164">
        <f>IF(A9taxstdlife="n/a","n/a",IF(S$3&gt;(A9taxstdlife+$E595),((Input!$P$151+Input!$P$117)*$P$7)-SUM($P595:R595),((Input!$P$151+Input!$P$117)*$P$7)/A9taxstdlife))</f>
        <v>0</v>
      </c>
      <c r="T595" s="164">
        <f>IF(A9taxstdlife="n/a","n/a",IF(T$3&gt;(A9taxstdlife+$E595),((Input!$P$151+Input!$P$117)*$P$7)-SUM($P595:S595),((Input!$P$151+Input!$P$117)*$P$7)/A9taxstdlife))</f>
        <v>0</v>
      </c>
      <c r="U595" s="164">
        <f>IF(A9taxstdlife="n/a","n/a",IF(U$3&gt;(A9taxstdlife+$E595),((Input!$P$151+Input!$P$117)*$P$7)-SUM($P595:T595),((Input!$P$151+Input!$P$117)*$P$7)/A9taxstdlife))</f>
        <v>0</v>
      </c>
      <c r="V595" s="164">
        <f>IF(A9taxstdlife="n/a","n/a",IF(V$3&gt;(A9taxstdlife+$E595),((Input!$P$151+Input!$P$117)*$P$7)-SUM($P595:U595),((Input!$P$151+Input!$P$117)*$P$7)/A9taxstdlife))</f>
        <v>0</v>
      </c>
      <c r="W595" s="164">
        <f>IF(A9taxstdlife="n/a","n/a",IF(W$3&gt;(A9taxstdlife+$E595),((Input!$P$151+Input!$P$117)*$P$7)-SUM($P595:V595),((Input!$P$151+Input!$P$117)*$P$7)/A9taxstdlife))</f>
        <v>0</v>
      </c>
      <c r="X595" s="164">
        <f>IF(A9taxstdlife="n/a","n/a",IF(X$3&gt;(A9taxstdlife+$E595),((Input!$P$151+Input!$P$117)*$P$7)-SUM($P595:W595),((Input!$P$151+Input!$P$117)*$P$7)/A9taxstdlife))</f>
        <v>0</v>
      </c>
      <c r="Y595" s="164">
        <f>IF(A9taxstdlife="n/a","n/a",IF(Y$3&gt;(A9taxstdlife+$E595),((Input!$P$151+Input!$P$117)*$P$7)-SUM($P595:X595),((Input!$P$151+Input!$P$117)*$P$7)/A9taxstdlife))</f>
        <v>0</v>
      </c>
      <c r="Z595" s="164">
        <f>IF(A9taxstdlife="n/a","n/a",IF(Z$3&gt;(A9taxstdlife+$E595),((Input!$P$151+Input!$P$117)*$P$7)-SUM($P595:Y595),((Input!$P$151+Input!$P$117)*$P$7)/A9taxstdlife))</f>
        <v>0</v>
      </c>
      <c r="AA595" s="164">
        <f>IF(A9taxstdlife="n/a","n/a",IF(AA$3&gt;(A9taxstdlife+$E595),((Input!$P$151+Input!$P$117)*$P$7)-SUM($P595:Z595),((Input!$P$151+Input!$P$117)*$P$7)/A9taxstdlife))</f>
        <v>0</v>
      </c>
      <c r="AB595" s="164">
        <f>IF(A9taxstdlife="n/a","n/a",IF(AB$3&gt;(A9taxstdlife+$E595),((Input!$P$151+Input!$P$117)*$P$7)-SUM($P595:AA595),((Input!$P$151+Input!$P$117)*$P$7)/A9taxstdlife))</f>
        <v>0</v>
      </c>
      <c r="AC595" s="164">
        <f>IF(A9taxstdlife="n/a","n/a",IF(AC$3&gt;(A9taxstdlife+$E595),((Input!$P$151+Input!$P$117)*$P$7)-SUM($P595:AB595),((Input!$P$151+Input!$P$117)*$P$7)/A9taxstdlife))</f>
        <v>0</v>
      </c>
      <c r="AD595" s="164">
        <f>IF(A9taxstdlife="n/a","n/a",IF(AD$3&gt;(A9taxstdlife+$E595),((Input!$P$151+Input!$P$117)*$P$7)-SUM($P595:AC595),((Input!$P$151+Input!$P$117)*$P$7)/A9taxstdlife))</f>
        <v>0</v>
      </c>
      <c r="AE595" s="164">
        <f>IF(A9taxstdlife="n/a","n/a",IF(AE$3&gt;(A9taxstdlife+$E595),((Input!$P$151+Input!$P$117)*$P$7)-SUM($P595:AD595),((Input!$P$151+Input!$P$117)*$P$7)/A9taxstdlife))</f>
        <v>0</v>
      </c>
      <c r="AF595" s="164">
        <f>IF(A9taxstdlife="n/a","n/a",IF(AF$3&gt;(A9taxstdlife+$E595),((Input!$P$151+Input!$P$117)*$P$7)-SUM($P595:AE595),((Input!$P$151+Input!$P$117)*$P$7)/A9taxstdlife))</f>
        <v>0</v>
      </c>
      <c r="AG595" s="164">
        <f>IF(A9taxstdlife="n/a","n/a",IF(AG$3&gt;(A9taxstdlife+$E595),((Input!$P$151+Input!$P$117)*$P$7)-SUM($P595:AF595),((Input!$P$151+Input!$P$117)*$P$7)/A9taxstdlife))</f>
        <v>0</v>
      </c>
      <c r="AH595" s="164">
        <f>IF(A9taxstdlife="n/a","n/a",IF(AH$3&gt;(A9taxstdlife+$E595),((Input!$P$151+Input!$P$117)*$P$7)-SUM($P595:AG595),((Input!$P$151+Input!$P$117)*$P$7)/A9taxstdlife))</f>
        <v>0</v>
      </c>
      <c r="AI595" s="164">
        <f>IF(A9taxstdlife="n/a","n/a",IF(AI$3&gt;(A9taxstdlife+$E595),((Input!$P$151+Input!$P$117)*$P$7)-SUM($P595:AH595),((Input!$P$151+Input!$P$117)*$P$7)/A9taxstdlife))</f>
        <v>0</v>
      </c>
      <c r="AJ595" s="164">
        <f>IF(A9taxstdlife="n/a","n/a",IF(AJ$3&gt;(A9taxstdlife+$E595),((Input!$P$151+Input!$P$117)*$P$7)-SUM($P595:AI595),((Input!$P$151+Input!$P$117)*$P$7)/A9taxstdlife))</f>
        <v>0</v>
      </c>
      <c r="AK595" s="164">
        <f>IF(A9taxstdlife="n/a","n/a",IF(AK$3&gt;(A9taxstdlife+$E595),((Input!$P$151+Input!$P$117)*$P$7)-SUM($P595:AJ595),((Input!$P$151+Input!$P$117)*$P$7)/A9taxstdlife))</f>
        <v>0</v>
      </c>
      <c r="AL595" s="164">
        <f>IF(A9taxstdlife="n/a","n/a",IF(AL$3&gt;(A9taxstdlife+$E595),((Input!$P$151+Input!$P$117)*$P$7)-SUM($P595:AK595),((Input!$P$151+Input!$P$117)*$P$7)/A9taxstdlife))</f>
        <v>0</v>
      </c>
      <c r="AM595" s="164">
        <f>IF(A9taxstdlife="n/a","n/a",IF(AM$3&gt;(A9taxstdlife+$E595),((Input!$P$151+Input!$P$117)*$P$7)-SUM($P595:AL595),((Input!$P$151+Input!$P$117)*$P$7)/A9taxstdlife))</f>
        <v>0</v>
      </c>
      <c r="AN595" s="164">
        <f>IF(A9taxstdlife="n/a","n/a",IF(AN$3&gt;(A9taxstdlife+$E595),((Input!$P$151+Input!$P$117)*$P$7)-SUM($P595:AM595),((Input!$P$151+Input!$P$117)*$P$7)/A9taxstdlife))</f>
        <v>0</v>
      </c>
      <c r="AO595" s="164">
        <f>IF(A9taxstdlife="n/a","n/a",IF(AO$3&gt;(A9taxstdlife+$E595),((Input!$P$151+Input!$P$117)*$P$7)-SUM($P595:AN595),((Input!$P$151+Input!$P$117)*$P$7)/A9taxstdlife))</f>
        <v>0</v>
      </c>
      <c r="AP595" s="164">
        <f>IF(A9taxstdlife="n/a","n/a",IF(AP$3&gt;(A9taxstdlife+$E595),((Input!$P$151+Input!$P$117)*$P$7)-SUM($P595:AO595),((Input!$P$151+Input!$P$117)*$P$7)/A9taxstdlife))</f>
        <v>0</v>
      </c>
      <c r="AQ595" s="164">
        <f>IF(A9taxstdlife="n/a","n/a",IF(AQ$3&gt;(A9taxstdlife+$E595),((Input!$P$151+Input!$P$117)*$P$7)-SUM($P595:AP595),((Input!$P$151+Input!$P$117)*$P$7)/A9taxstdlife))</f>
        <v>0</v>
      </c>
      <c r="AR595" s="164">
        <f>IF(A9taxstdlife="n/a","n/a",IF(AR$3&gt;(A9taxstdlife+$E595),((Input!$P$151+Input!$P$117)*$P$7)-SUM($P595:AQ595),((Input!$P$151+Input!$P$117)*$P$7)/A9taxstdlife))</f>
        <v>0</v>
      </c>
      <c r="AS595" s="164">
        <f>IF(A9taxstdlife="n/a","n/a",IF(AS$3&gt;(A9taxstdlife+$E595),((Input!$P$151+Input!$P$117)*$P$7)-SUM($P595:AR595),((Input!$P$151+Input!$P$117)*$P$7)/A9taxstdlife))</f>
        <v>0</v>
      </c>
      <c r="AT595" s="164">
        <f>IF(A9taxstdlife="n/a","n/a",IF(AT$3&gt;(A9taxstdlife+$E595),((Input!$P$151+Input!$P$117)*$P$7)-SUM($P595:AS595),((Input!$P$151+Input!$P$117)*$P$7)/A9taxstdlife))</f>
        <v>0</v>
      </c>
      <c r="AU595" s="164">
        <f>IF(A9taxstdlife="n/a","n/a",IF(AU$3&gt;(A9taxstdlife+$E595),((Input!$P$151+Input!$P$117)*$P$7)-SUM($P595:AT595),((Input!$P$151+Input!$P$117)*$P$7)/A9taxstdlife))</f>
        <v>0</v>
      </c>
      <c r="AV595" s="164">
        <f>IF(A9taxstdlife="n/a","n/a",IF(AV$3&gt;(A9taxstdlife+$E595),((Input!$P$151+Input!$P$117)*$P$7)-SUM($P595:AU595),((Input!$P$151+Input!$P$117)*$P$7)/A9taxstdlife))</f>
        <v>0</v>
      </c>
      <c r="AW595" s="164">
        <f>IF(A9taxstdlife="n/a","n/a",IF(AW$3&gt;(A9taxstdlife+$E595),((Input!$P$151+Input!$P$117)*$P$7)-SUM($P595:AV595),((Input!$P$151+Input!$P$117)*$P$7)/A9taxstdlife))</f>
        <v>0</v>
      </c>
      <c r="AX595" s="164">
        <f>IF(A9taxstdlife="n/a","n/a",IF(AX$3&gt;(A9taxstdlife+$E595),((Input!$P$151+Input!$P$117)*$P$7)-SUM($P595:AW595),((Input!$P$151+Input!$P$117)*$P$7)/A9taxstdlife))</f>
        <v>0</v>
      </c>
      <c r="AY595" s="164">
        <f>IF(A9taxstdlife="n/a","n/a",IF(AY$3&gt;(A9taxstdlife+$E595),((Input!$P$151+Input!$P$117)*$P$7)-SUM($P595:AX595),((Input!$P$151+Input!$P$117)*$P$7)/A9taxstdlife))</f>
        <v>0</v>
      </c>
      <c r="AZ595" s="164">
        <f>IF(A9taxstdlife="n/a","n/a",IF(AZ$3&gt;(A9taxstdlife+$E595),((Input!$P$151+Input!$P$117)*$P$7)-SUM($P595:AY595),((Input!$P$151+Input!$P$117)*$P$7)/A9taxstdlife))</f>
        <v>0</v>
      </c>
      <c r="BA595" s="164">
        <f>IF(A9taxstdlife="n/a","n/a",IF(BA$3&gt;(A9taxstdlife+$E595),((Input!$P$151+Input!$P$117)*$P$7)-SUM($P595:AZ595),((Input!$P$151+Input!$P$117)*$P$7)/A9taxstdlife))</f>
        <v>0</v>
      </c>
      <c r="BB595" s="164">
        <f>IF(A9taxstdlife="n/a","n/a",IF(BB$3&gt;(A9taxstdlife+$E595),((Input!$P$151+Input!$P$117)*$P$7)-SUM($P595:BA595),((Input!$P$151+Input!$P$117)*$P$7)/A9taxstdlife))</f>
        <v>0</v>
      </c>
      <c r="BC595" s="164">
        <f>IF(A9taxstdlife="n/a","n/a",IF(BC$3&gt;(A9taxstdlife+$E595),((Input!$P$151+Input!$P$117)*$P$7)-SUM($P595:BB595),((Input!$P$151+Input!$P$117)*$P$7)/A9taxstdlife))</f>
        <v>0</v>
      </c>
      <c r="BD595" s="164">
        <f>IF(A9taxstdlife="n/a","n/a",IF(BD$3&gt;(A9taxstdlife+$E595),((Input!$P$151+Input!$P$117)*$P$7)-SUM($P595:BC595),((Input!$P$151+Input!$P$117)*$P$7)/A9taxstdlife))</f>
        <v>0</v>
      </c>
      <c r="BE595" s="164">
        <f>IF(A9taxstdlife="n/a","n/a",IF(BE$3&gt;(A9taxstdlife+$E595),((Input!$P$151+Input!$P$117)*$P$7)-SUM($P595:BD595),((Input!$P$151+Input!$P$117)*$P$7)/A9taxstdlife))</f>
        <v>0</v>
      </c>
      <c r="BF595" s="164">
        <f>IF(A9taxstdlife="n/a","n/a",IF(BF$3&gt;(A9taxstdlife+$E595),((Input!$P$151+Input!$P$117)*$P$7)-SUM($P595:BE595),((Input!$P$151+Input!$P$117)*$P$7)/A9taxstdlife))</f>
        <v>0</v>
      </c>
      <c r="BG595" s="164">
        <f>IF(A9taxstdlife="n/a","n/a",IF(BG$3&gt;(A9taxstdlife+$E595),((Input!$P$151+Input!$P$117)*$P$7)-SUM($P595:BF595),((Input!$P$151+Input!$P$117)*$P$7)/A9taxstdlife))</f>
        <v>0</v>
      </c>
      <c r="BH595" s="164">
        <f>IF(A9taxstdlife="n/a","n/a",IF(BH$3&gt;(A9taxstdlife+$E595),((Input!$P$151+Input!$P$117)*$P$7)-SUM($P595:BG595),((Input!$P$151+Input!$P$117)*$P$7)/A9taxstdlife))</f>
        <v>0</v>
      </c>
      <c r="BI595" s="164">
        <f>IF(A9taxstdlife="n/a","n/a",IF(BI$3&gt;(A9taxstdlife+$E595),((Input!$P$151+Input!$P$117)*$P$7)-SUM($P595:BH595),((Input!$P$151+Input!$P$117)*$P$7)/A9taxstdlife))</f>
        <v>0</v>
      </c>
      <c r="BJ595" s="18"/>
      <c r="BK595" s="18"/>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row>
    <row r="596" spans="1:256" s="5" customFormat="1" hidden="1" outlineLevel="1">
      <c r="A596" s="18"/>
      <c r="B596" s="18"/>
      <c r="C596" s="36" t="str">
        <f>Asset9</f>
        <v>Ancillary substation equipment (tx)</v>
      </c>
      <c r="D596" s="18"/>
      <c r="E596" s="18"/>
      <c r="F596" s="33"/>
      <c r="G596" s="159">
        <f t="shared" ref="G596:AL596" si="122">SUM(G584:G595)</f>
        <v>3.2761515443870679</v>
      </c>
      <c r="H596" s="159">
        <f t="shared" si="122"/>
        <v>3.9028883644243697</v>
      </c>
      <c r="I596" s="159">
        <f t="shared" si="122"/>
        <v>4.6295552830488775</v>
      </c>
      <c r="J596" s="159">
        <f t="shared" si="122"/>
        <v>5.0005826528422466</v>
      </c>
      <c r="K596" s="159">
        <f t="shared" si="122"/>
        <v>5.5239899768480294</v>
      </c>
      <c r="L596" s="159">
        <f t="shared" si="122"/>
        <v>5.9268194868289532</v>
      </c>
      <c r="M596" s="159">
        <f t="shared" si="122"/>
        <v>5.9268194868289532</v>
      </c>
      <c r="N596" s="159">
        <f t="shared" si="122"/>
        <v>5.9268194868289532</v>
      </c>
      <c r="O596" s="159">
        <f t="shared" si="122"/>
        <v>5.9268194868289532</v>
      </c>
      <c r="P596" s="159">
        <f t="shared" si="122"/>
        <v>5.9268194868289532</v>
      </c>
      <c r="Q596" s="159">
        <f t="shared" si="122"/>
        <v>5.9268194868289532</v>
      </c>
      <c r="R596" s="159">
        <f t="shared" si="122"/>
        <v>5.9268194868289532</v>
      </c>
      <c r="S596" s="159">
        <f t="shared" si="122"/>
        <v>5.9268194868289532</v>
      </c>
      <c r="T596" s="159">
        <f t="shared" si="122"/>
        <v>5.9268194868289532</v>
      </c>
      <c r="U596" s="159">
        <f t="shared" si="122"/>
        <v>2.8421852545862984</v>
      </c>
      <c r="V596" s="159">
        <f t="shared" si="122"/>
        <v>2.6506679424418857</v>
      </c>
      <c r="W596" s="159">
        <f t="shared" si="122"/>
        <v>2.0239311224045835</v>
      </c>
      <c r="X596" s="159">
        <f t="shared" si="122"/>
        <v>1.2972642037800757</v>
      </c>
      <c r="Y596" s="159">
        <f t="shared" si="122"/>
        <v>0.9262368339867082</v>
      </c>
      <c r="Z596" s="159">
        <f t="shared" si="122"/>
        <v>0.40282950998092437</v>
      </c>
      <c r="AA596" s="159">
        <f t="shared" si="122"/>
        <v>-1.7763568394002505E-15</v>
      </c>
      <c r="AB596" s="159">
        <f t="shared" si="122"/>
        <v>0</v>
      </c>
      <c r="AC596" s="159">
        <f t="shared" si="122"/>
        <v>0</v>
      </c>
      <c r="AD596" s="159">
        <f t="shared" si="122"/>
        <v>0</v>
      </c>
      <c r="AE596" s="159">
        <f t="shared" si="122"/>
        <v>0</v>
      </c>
      <c r="AF596" s="159">
        <f t="shared" si="122"/>
        <v>0</v>
      </c>
      <c r="AG596" s="159">
        <f t="shared" si="122"/>
        <v>0</v>
      </c>
      <c r="AH596" s="159">
        <f t="shared" si="122"/>
        <v>0</v>
      </c>
      <c r="AI596" s="159">
        <f t="shared" si="122"/>
        <v>0</v>
      </c>
      <c r="AJ596" s="159">
        <f t="shared" si="122"/>
        <v>0</v>
      </c>
      <c r="AK596" s="159">
        <f t="shared" si="122"/>
        <v>0</v>
      </c>
      <c r="AL596" s="159">
        <f t="shared" si="122"/>
        <v>0</v>
      </c>
      <c r="AM596" s="159">
        <f t="shared" ref="AM596:BI596" si="123">SUM(AM584:AM595)</f>
        <v>0</v>
      </c>
      <c r="AN596" s="159">
        <f t="shared" si="123"/>
        <v>0</v>
      </c>
      <c r="AO596" s="159">
        <f t="shared" si="123"/>
        <v>0</v>
      </c>
      <c r="AP596" s="159">
        <f t="shared" si="123"/>
        <v>0</v>
      </c>
      <c r="AQ596" s="159">
        <f t="shared" si="123"/>
        <v>0</v>
      </c>
      <c r="AR596" s="159">
        <f t="shared" si="123"/>
        <v>0</v>
      </c>
      <c r="AS596" s="159">
        <f t="shared" si="123"/>
        <v>0</v>
      </c>
      <c r="AT596" s="159">
        <f t="shared" si="123"/>
        <v>0</v>
      </c>
      <c r="AU596" s="159">
        <f t="shared" si="123"/>
        <v>0</v>
      </c>
      <c r="AV596" s="159">
        <f t="shared" si="123"/>
        <v>0</v>
      </c>
      <c r="AW596" s="159">
        <f t="shared" si="123"/>
        <v>0</v>
      </c>
      <c r="AX596" s="159">
        <f t="shared" si="123"/>
        <v>0</v>
      </c>
      <c r="AY596" s="159">
        <f t="shared" si="123"/>
        <v>0</v>
      </c>
      <c r="AZ596" s="159">
        <f t="shared" si="123"/>
        <v>0</v>
      </c>
      <c r="BA596" s="159">
        <f t="shared" si="123"/>
        <v>0</v>
      </c>
      <c r="BB596" s="159">
        <f t="shared" si="123"/>
        <v>0</v>
      </c>
      <c r="BC596" s="159">
        <f t="shared" si="123"/>
        <v>0</v>
      </c>
      <c r="BD596" s="159">
        <f t="shared" si="123"/>
        <v>0</v>
      </c>
      <c r="BE596" s="159">
        <f t="shared" si="123"/>
        <v>0</v>
      </c>
      <c r="BF596" s="159">
        <f t="shared" si="123"/>
        <v>0</v>
      </c>
      <c r="BG596" s="159">
        <f t="shared" si="123"/>
        <v>0</v>
      </c>
      <c r="BH596" s="159">
        <f t="shared" si="123"/>
        <v>0</v>
      </c>
      <c r="BI596" s="159">
        <f t="shared" si="123"/>
        <v>0</v>
      </c>
      <c r="BJ596" s="18"/>
      <c r="BK596" s="18"/>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row>
    <row r="597" spans="1:256" s="5" customFormat="1" hidden="1" outlineLevel="2">
      <c r="A597" s="18"/>
      <c r="B597" s="43" t="str">
        <f>C609</f>
        <v>132kV tower lines</v>
      </c>
      <c r="C597" s="44"/>
      <c r="D597" s="45" t="s">
        <v>72</v>
      </c>
      <c r="E597" s="44"/>
      <c r="F597" s="46"/>
      <c r="G597" s="163">
        <f>IF(G$3&gt;A10taxremlife,A10taxvalue-SUM($F597:F597),IF(A10taxremlife="N/A","n/a",A10taxvalue/A10taxremlife))</f>
        <v>0.77155204902840713</v>
      </c>
      <c r="H597" s="163">
        <f>IF(H$3&gt;A10taxremlife,A10taxvalue-SUM($F597:G597),IF(A10taxremlife="N/A","n/a",A10taxvalue/A10taxremlife))</f>
        <v>0.77155204902840713</v>
      </c>
      <c r="I597" s="163">
        <f>IF(I$3&gt;A10taxremlife,A10taxvalue-SUM($F597:H597),IF(A10taxremlife="N/A","n/a",A10taxvalue/A10taxremlife))</f>
        <v>0.77155204902840713</v>
      </c>
      <c r="J597" s="163">
        <f>IF(J$3&gt;A10taxremlife,A10taxvalue-SUM($F597:I597),IF(A10taxremlife="N/A","n/a",A10taxvalue/A10taxremlife))</f>
        <v>0.77155204902840713</v>
      </c>
      <c r="K597" s="163">
        <f>IF(K$3&gt;A10taxremlife,A10taxvalue-SUM($F597:J597),IF(A10taxremlife="N/A","n/a",A10taxvalue/A10taxremlife))</f>
        <v>0.77155204902840713</v>
      </c>
      <c r="L597" s="163">
        <f>IF(L$3&gt;A10taxremlife,A10taxvalue-SUM($F597:K597),IF(A10taxremlife="N/A","n/a",A10taxvalue/A10taxremlife))</f>
        <v>0.77155204902840713</v>
      </c>
      <c r="M597" s="163">
        <f>IF(M$3&gt;A10taxremlife,A10taxvalue-SUM($F597:L597),IF(A10taxremlife="N/A","n/a",A10taxvalue/A10taxremlife))</f>
        <v>0.77155204902840713</v>
      </c>
      <c r="N597" s="163">
        <f>IF(N$3&gt;A10taxremlife,A10taxvalue-SUM($F597:M597),IF(A10taxremlife="N/A","n/a",A10taxvalue/A10taxremlife))</f>
        <v>0.77155204902840713</v>
      </c>
      <c r="O597" s="163">
        <f>IF(O$3&gt;A10taxremlife,A10taxvalue-SUM($F597:N597),IF(A10taxremlife="N/A","n/a",A10taxvalue/A10taxremlife))</f>
        <v>0.77155204902840713</v>
      </c>
      <c r="P597" s="163">
        <f>IF(P$3&gt;A10taxremlife,A10taxvalue-SUM($F597:O597),IF(A10taxremlife="N/A","n/a",A10taxvalue/A10taxremlife))</f>
        <v>0.77155204902840713</v>
      </c>
      <c r="Q597" s="163">
        <f>IF(Q$3&gt;A10taxremlife,A10taxvalue-SUM($F597:P597),IF(A10taxremlife="N/A","n/a",A10taxvalue/A10taxremlife))</f>
        <v>0.77155204902840713</v>
      </c>
      <c r="R597" s="163">
        <f>IF(R$3&gt;A10taxremlife,A10taxvalue-SUM($F597:Q597),IF(A10taxremlife="N/A","n/a",A10taxvalue/A10taxremlife))</f>
        <v>0.77155204902840713</v>
      </c>
      <c r="S597" s="163">
        <f>IF(S$3&gt;A10taxremlife,A10taxvalue-SUM($F597:R597),IF(A10taxremlife="N/A","n/a",A10taxvalue/A10taxremlife))</f>
        <v>0.77155204902840713</v>
      </c>
      <c r="T597" s="163">
        <f>IF(T$3&gt;A10taxremlife,A10taxvalue-SUM($F597:S597),IF(A10taxremlife="N/A","n/a",A10taxvalue/A10taxremlife))</f>
        <v>0.77155204902840713</v>
      </c>
      <c r="U597" s="163">
        <f>IF(U$3&gt;A10taxremlife,A10taxvalue-SUM($F597:T597),IF(A10taxremlife="N/A","n/a",A10taxvalue/A10taxremlife))</f>
        <v>0.77155204902840713</v>
      </c>
      <c r="V597" s="163">
        <f>IF(V$3&gt;A10taxremlife,A10taxvalue-SUM($F597:U597),IF(A10taxremlife="N/A","n/a",A10taxvalue/A10taxremlife))</f>
        <v>0.77155204902840713</v>
      </c>
      <c r="W597" s="163">
        <f>IF(W$3&gt;A10taxremlife,A10taxvalue-SUM($F597:V597),IF(A10taxremlife="N/A","n/a",A10taxvalue/A10taxremlife))</f>
        <v>0.77155204902840713</v>
      </c>
      <c r="X597" s="163">
        <f>IF(X$3&gt;A10taxremlife,A10taxvalue-SUM($F597:W597),IF(A10taxremlife="N/A","n/a",A10taxvalue/A10taxremlife))</f>
        <v>0.77155204902840713</v>
      </c>
      <c r="Y597" s="163">
        <f>IF(Y$3&gt;A10taxremlife,A10taxvalue-SUM($F597:X597),IF(A10taxremlife="N/A","n/a",A10taxvalue/A10taxremlife))</f>
        <v>0.77155204902840713</v>
      </c>
      <c r="Z597" s="163">
        <f>IF(Z$3&gt;A10taxremlife,A10taxvalue-SUM($F597:Y597),IF(A10taxremlife="N/A","n/a",A10taxvalue/A10taxremlife))</f>
        <v>0.77155204902840713</v>
      </c>
      <c r="AA597" s="163">
        <f>IF(AA$3&gt;A10taxremlife,A10taxvalue-SUM($F597:Z597),IF(A10taxremlife="N/A","n/a",A10taxvalue/A10taxremlife))</f>
        <v>0.77155204902840713</v>
      </c>
      <c r="AB597" s="163">
        <f>IF(AB$3&gt;A10taxremlife,A10taxvalue-SUM($F597:AA597),IF(A10taxremlife="N/A","n/a",A10taxvalue/A10taxremlife))</f>
        <v>0.77155204902840713</v>
      </c>
      <c r="AC597" s="163">
        <f>IF(AC$3&gt;A10taxremlife,A10taxvalue-SUM($F597:AB597),IF(A10taxremlife="N/A","n/a",A10taxvalue/A10taxremlife))</f>
        <v>0.77155204902840713</v>
      </c>
      <c r="AD597" s="163">
        <f>IF(AD$3&gt;A10taxremlife,A10taxvalue-SUM($F597:AC597),IF(A10taxremlife="N/A","n/a",A10taxvalue/A10taxremlife))</f>
        <v>0.77155204902840713</v>
      </c>
      <c r="AE597" s="163">
        <f>IF(AE$3&gt;A10taxremlife,A10taxvalue-SUM($F597:AD597),IF(A10taxremlife="N/A","n/a",A10taxvalue/A10taxremlife))</f>
        <v>0.77155204902840713</v>
      </c>
      <c r="AF597" s="163">
        <f>IF(AF$3&gt;A10taxremlife,A10taxvalue-SUM($F597:AE597),IF(A10taxremlife="N/A","n/a",A10taxvalue/A10taxremlife))</f>
        <v>0.77155204902840713</v>
      </c>
      <c r="AG597" s="163">
        <f>IF(AG$3&gt;A10taxremlife,A10taxvalue-SUM($F597:AF597),IF(A10taxremlife="N/A","n/a",A10taxvalue/A10taxremlife))</f>
        <v>0.77155204902840713</v>
      </c>
      <c r="AH597" s="163">
        <f>IF(AH$3&gt;A10taxremlife,A10taxvalue-SUM($F597:AG597),IF(A10taxremlife="N/A","n/a",A10taxvalue/A10taxremlife))</f>
        <v>0.77155204902840713</v>
      </c>
      <c r="AI597" s="163">
        <f>IF(AI$3&gt;A10taxremlife,A10taxvalue-SUM($F597:AH597),IF(A10taxremlife="N/A","n/a",A10taxvalue/A10taxremlife))</f>
        <v>0.77155204902840713</v>
      </c>
      <c r="AJ597" s="163">
        <f>IF(AJ$3&gt;A10taxremlife,A10taxvalue-SUM($F597:AI597),IF(A10taxremlife="N/A","n/a",A10taxvalue/A10taxremlife))</f>
        <v>0.77155204902840713</v>
      </c>
      <c r="AK597" s="163">
        <f>IF(AK$3&gt;A10taxremlife,A10taxvalue-SUM($F597:AJ597),IF(A10taxremlife="N/A","n/a",A10taxvalue/A10taxremlife))</f>
        <v>0.77155204902840713</v>
      </c>
      <c r="AL597" s="163">
        <f>IF(AL$3&gt;A10taxremlife,A10taxvalue-SUM($F597:AK597),IF(A10taxremlife="N/A","n/a",A10taxvalue/A10taxremlife))</f>
        <v>0.77155204902840713</v>
      </c>
      <c r="AM597" s="163">
        <f>IF(AM$3&gt;A10taxremlife,A10taxvalue-SUM($F597:AL597),IF(A10taxremlife="N/A","n/a",A10taxvalue/A10taxremlife))</f>
        <v>0.46405978735396758</v>
      </c>
      <c r="AN597" s="163">
        <f>IF(AN$3&gt;A10taxremlife,A10taxvalue-SUM($F597:AM597),IF(A10taxremlife="N/A","n/a",A10taxvalue/A10taxremlife))</f>
        <v>0</v>
      </c>
      <c r="AO597" s="163">
        <f>IF(AO$3&gt;A10taxremlife,A10taxvalue-SUM($F597:AN597),IF(A10taxremlife="N/A","n/a",A10taxvalue/A10taxremlife))</f>
        <v>0</v>
      </c>
      <c r="AP597" s="163">
        <f>IF(AP$3&gt;A10taxremlife,A10taxvalue-SUM($F597:AO597),IF(A10taxremlife="N/A","n/a",A10taxvalue/A10taxremlife))</f>
        <v>0</v>
      </c>
      <c r="AQ597" s="163">
        <f>IF(AQ$3&gt;A10taxremlife,A10taxvalue-SUM($F597:AP597),IF(A10taxremlife="N/A","n/a",A10taxvalue/A10taxremlife))</f>
        <v>0</v>
      </c>
      <c r="AR597" s="163">
        <f>IF(AR$3&gt;A10taxremlife,A10taxvalue-SUM($F597:AQ597),IF(A10taxremlife="N/A","n/a",A10taxvalue/A10taxremlife))</f>
        <v>0</v>
      </c>
      <c r="AS597" s="163">
        <f>IF(AS$3&gt;A10taxremlife,A10taxvalue-SUM($F597:AR597),IF(A10taxremlife="N/A","n/a",A10taxvalue/A10taxremlife))</f>
        <v>0</v>
      </c>
      <c r="AT597" s="163">
        <f>IF(AT$3&gt;A10taxremlife,A10taxvalue-SUM($F597:AS597),IF(A10taxremlife="N/A","n/a",A10taxvalue/A10taxremlife))</f>
        <v>0</v>
      </c>
      <c r="AU597" s="163">
        <f>IF(AU$3&gt;A10taxremlife,A10taxvalue-SUM($F597:AT597),IF(A10taxremlife="N/A","n/a",A10taxvalue/A10taxremlife))</f>
        <v>0</v>
      </c>
      <c r="AV597" s="163">
        <f>IF(AV$3&gt;A10taxremlife,A10taxvalue-SUM($F597:AU597),IF(A10taxremlife="N/A","n/a",A10taxvalue/A10taxremlife))</f>
        <v>0</v>
      </c>
      <c r="AW597" s="163">
        <f>IF(AW$3&gt;A10taxremlife,A10taxvalue-SUM($F597:AV597),IF(A10taxremlife="N/A","n/a",A10taxvalue/A10taxremlife))</f>
        <v>0</v>
      </c>
      <c r="AX597" s="163">
        <f>IF(AX$3&gt;A10taxremlife,A10taxvalue-SUM($F597:AW597),IF(A10taxremlife="N/A","n/a",A10taxvalue/A10taxremlife))</f>
        <v>0</v>
      </c>
      <c r="AY597" s="163">
        <f>IF(AY$3&gt;A10taxremlife,A10taxvalue-SUM($F597:AX597),IF(A10taxremlife="N/A","n/a",A10taxvalue/A10taxremlife))</f>
        <v>0</v>
      </c>
      <c r="AZ597" s="163">
        <f>IF(AZ$3&gt;A10taxremlife,A10taxvalue-SUM($F597:AY597),IF(A10taxremlife="N/A","n/a",A10taxvalue/A10taxremlife))</f>
        <v>0</v>
      </c>
      <c r="BA597" s="163">
        <f>IF(BA$3&gt;A10taxremlife,A10taxvalue-SUM($F597:AZ597),IF(A10taxremlife="N/A","n/a",A10taxvalue/A10taxremlife))</f>
        <v>0</v>
      </c>
      <c r="BB597" s="163">
        <f>IF(BB$3&gt;A10taxremlife,A10taxvalue-SUM($F597:BA597),IF(A10taxremlife="N/A","n/a",A10taxvalue/A10taxremlife))</f>
        <v>0</v>
      </c>
      <c r="BC597" s="163">
        <f>IF(BC$3&gt;A10taxremlife,A10taxvalue-SUM($F597:BB597),IF(A10taxremlife="N/A","n/a",A10taxvalue/A10taxremlife))</f>
        <v>0</v>
      </c>
      <c r="BD597" s="163">
        <f>IF(BD$3&gt;A10taxremlife,A10taxvalue-SUM($F597:BC597),IF(A10taxremlife="N/A","n/a",A10taxvalue/A10taxremlife))</f>
        <v>0</v>
      </c>
      <c r="BE597" s="163">
        <f>IF(BE$3&gt;A10taxremlife,A10taxvalue-SUM($F597:BD597),IF(A10taxremlife="N/A","n/a",A10taxvalue/A10taxremlife))</f>
        <v>0</v>
      </c>
      <c r="BF597" s="163">
        <f>IF(BF$3&gt;A10taxremlife,A10taxvalue-SUM($F597:BE597),IF(A10taxremlife="N/A","n/a",A10taxvalue/A10taxremlife))</f>
        <v>0</v>
      </c>
      <c r="BG597" s="163">
        <f>IF(BG$3&gt;A10taxremlife,A10taxvalue-SUM($F597:BF597),IF(A10taxremlife="N/A","n/a",A10taxvalue/A10taxremlife))</f>
        <v>0</v>
      </c>
      <c r="BH597" s="163">
        <f>IF(BH$3&gt;A10taxremlife,A10taxvalue-SUM($F597:BG597),IF(A10taxremlife="N/A","n/a",A10taxvalue/A10taxremlife))</f>
        <v>0</v>
      </c>
      <c r="BI597" s="163">
        <f>IF(BI$3&gt;A10taxremlife,A10taxvalue-SUM($F597:BH597),IF(A10taxremlife="N/A","n/a",A10taxvalue/A10taxremlife))</f>
        <v>0</v>
      </c>
      <c r="BJ597" s="18"/>
      <c r="BK597" s="18"/>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row>
    <row r="598" spans="1:256" s="5" customFormat="1" hidden="1" outlineLevel="2">
      <c r="A598" s="18"/>
      <c r="B598" s="18"/>
      <c r="C598" s="36"/>
      <c r="D598" s="479" t="s">
        <v>71</v>
      </c>
      <c r="E598" s="283">
        <v>0</v>
      </c>
      <c r="F598" s="38"/>
      <c r="G598" s="164"/>
      <c r="H598" s="164"/>
      <c r="I598" s="164"/>
      <c r="J598" s="164"/>
      <c r="K598" s="164"/>
      <c r="L598" s="164"/>
      <c r="M598" s="164"/>
      <c r="N598" s="164"/>
      <c r="O598" s="164"/>
      <c r="P598" s="164"/>
      <c r="Q598" s="164"/>
      <c r="R598" s="164"/>
      <c r="S598" s="164"/>
      <c r="T598" s="164"/>
      <c r="U598" s="164"/>
      <c r="V598" s="164"/>
      <c r="W598" s="164"/>
      <c r="X598" s="164"/>
      <c r="Y598" s="164"/>
      <c r="Z598" s="164"/>
      <c r="AA598" s="164"/>
      <c r="AB598" s="164"/>
      <c r="AC598" s="164"/>
      <c r="AD598" s="164"/>
      <c r="AE598" s="164"/>
      <c r="AF598" s="164"/>
      <c r="AG598" s="164"/>
      <c r="AH598" s="164"/>
      <c r="AI598" s="164"/>
      <c r="AJ598" s="164"/>
      <c r="AK598" s="164"/>
      <c r="AL598" s="164"/>
      <c r="AM598" s="164"/>
      <c r="AN598" s="164"/>
      <c r="AO598" s="164"/>
      <c r="AP598" s="164"/>
      <c r="AQ598" s="164"/>
      <c r="AR598" s="164"/>
      <c r="AS598" s="164"/>
      <c r="AT598" s="164"/>
      <c r="AU598" s="164"/>
      <c r="AV598" s="164"/>
      <c r="AW598" s="164"/>
      <c r="AX598" s="164"/>
      <c r="AY598" s="164"/>
      <c r="AZ598" s="164"/>
      <c r="BA598" s="164"/>
      <c r="BB598" s="164"/>
      <c r="BC598" s="164"/>
      <c r="BD598" s="164"/>
      <c r="BE598" s="164"/>
      <c r="BF598" s="164"/>
      <c r="BG598" s="164"/>
      <c r="BH598" s="164"/>
      <c r="BI598" s="164"/>
      <c r="BJ598" s="18"/>
      <c r="BK598" s="1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row>
    <row r="599" spans="1:256" s="5" customFormat="1" hidden="1" outlineLevel="2">
      <c r="A599" s="18"/>
      <c r="B599" s="18"/>
      <c r="C599" s="36"/>
      <c r="D599" s="479"/>
      <c r="E599" s="283">
        <v>1</v>
      </c>
      <c r="F599" s="38"/>
      <c r="G599" s="305"/>
      <c r="H599" s="164">
        <f>IF(A10taxstdlife="n/a","n/a",IF(H$3&gt;(A10taxstdlife+$E599),((Input!$G$152+Input!$G$118)*$G$7)-SUM($G599:G599),((Input!$G$152+Input!$G$118)*$G$7)/A10taxstdlife))</f>
        <v>9.0746081686212746E-2</v>
      </c>
      <c r="I599" s="164">
        <f>IF(A10taxstdlife="n/a","n/a",IF(I$3&gt;(A10taxstdlife+$E599),((Input!$G$152+Input!$G$118)*$G$7)-SUM($G599:H599),((Input!$G$152+Input!$G$118)*$G$7)/A10taxstdlife))</f>
        <v>9.0746081686212746E-2</v>
      </c>
      <c r="J599" s="164">
        <f>IF(A10taxstdlife="n/a","n/a",IF(J$3&gt;(A10taxstdlife+$E599),((Input!$G$152+Input!$G$118)*$G$7)-SUM($G599:I599),((Input!$G$152+Input!$G$118)*$G$7)/A10taxstdlife))</f>
        <v>9.0746081686212746E-2</v>
      </c>
      <c r="K599" s="164">
        <f>IF(A10taxstdlife="n/a","n/a",IF(K$3&gt;(A10taxstdlife+$E599),((Input!$G$152+Input!$G$118)*$G$7)-SUM($G599:J599),((Input!$G$152+Input!$G$118)*$G$7)/A10taxstdlife))</f>
        <v>9.0746081686212746E-2</v>
      </c>
      <c r="L599" s="164">
        <f>IF(A10taxstdlife="n/a","n/a",IF(L$3&gt;(A10taxstdlife+$E599),((Input!$G$152+Input!$G$118)*$G$7)-SUM($G599:K599),((Input!$G$152+Input!$G$118)*$G$7)/A10taxstdlife))</f>
        <v>9.0746081686212746E-2</v>
      </c>
      <c r="M599" s="164">
        <f>IF(A10taxstdlife="n/a","n/a",IF(M$3&gt;(A10taxstdlife+$E599),((Input!$G$152+Input!$G$118)*$G$7)-SUM($G599:L599),((Input!$G$152+Input!$G$118)*$G$7)/A10taxstdlife))</f>
        <v>9.0746081686212746E-2</v>
      </c>
      <c r="N599" s="164">
        <f>IF(A10taxstdlife="n/a","n/a",IF(N$3&gt;(A10taxstdlife+$E599),((Input!$G$152+Input!$G$118)*$G$7)-SUM($G599:M599),((Input!$G$152+Input!$G$118)*$G$7)/A10taxstdlife))</f>
        <v>9.0746081686212746E-2</v>
      </c>
      <c r="O599" s="164">
        <f>IF(A10taxstdlife="n/a","n/a",IF(O$3&gt;(A10taxstdlife+$E599),((Input!$G$152+Input!$G$118)*$G$7)-SUM($G599:N599),((Input!$G$152+Input!$G$118)*$G$7)/A10taxstdlife))</f>
        <v>9.0746081686212746E-2</v>
      </c>
      <c r="P599" s="164">
        <f>IF(A10taxstdlife="n/a","n/a",IF(P$3&gt;(A10taxstdlife+$E599),((Input!$G$152+Input!$G$118)*$G$7)-SUM($G599:O599),((Input!$G$152+Input!$G$118)*$G$7)/A10taxstdlife))</f>
        <v>9.0746081686212746E-2</v>
      </c>
      <c r="Q599" s="164">
        <f>IF(A10taxstdlife="n/a","n/a",IF(Q$3&gt;(A10taxstdlife+$E599),((Input!$G$152+Input!$G$118)*$G$7)-SUM($G599:P599),((Input!$G$152+Input!$G$118)*$G$7)/A10taxstdlife))</f>
        <v>9.0746081686212746E-2</v>
      </c>
      <c r="R599" s="164">
        <f>IF(A10taxstdlife="n/a","n/a",IF(R$3&gt;(A10taxstdlife+$E599),((Input!$G$152+Input!$G$118)*$G$7)-SUM($G599:Q599),((Input!$G$152+Input!$G$118)*$G$7)/A10taxstdlife))</f>
        <v>9.0746081686212746E-2</v>
      </c>
      <c r="S599" s="164">
        <f>IF(A10taxstdlife="n/a","n/a",IF(S$3&gt;(A10taxstdlife+$E599),((Input!$G$152+Input!$G$118)*$G$7)-SUM($G599:R599),((Input!$G$152+Input!$G$118)*$G$7)/A10taxstdlife))</f>
        <v>9.0746081686212746E-2</v>
      </c>
      <c r="T599" s="164">
        <f>IF(A10taxstdlife="n/a","n/a",IF(T$3&gt;(A10taxstdlife+$E599),((Input!$G$152+Input!$G$118)*$G$7)-SUM($G599:S599),((Input!$G$152+Input!$G$118)*$G$7)/A10taxstdlife))</f>
        <v>9.0746081686212746E-2</v>
      </c>
      <c r="U599" s="164">
        <f>IF(A10taxstdlife="n/a","n/a",IF(U$3&gt;(A10taxstdlife+$E599),((Input!$G$152+Input!$G$118)*$G$7)-SUM($G599:T599),((Input!$G$152+Input!$G$118)*$G$7)/A10taxstdlife))</f>
        <v>9.0746081686212746E-2</v>
      </c>
      <c r="V599" s="164">
        <f>IF(A10taxstdlife="n/a","n/a",IF(V$3&gt;(A10taxstdlife+$E599),((Input!$G$152+Input!$G$118)*$G$7)-SUM($G599:U599),((Input!$G$152+Input!$G$118)*$G$7)/A10taxstdlife))</f>
        <v>9.0746081686212746E-2</v>
      </c>
      <c r="W599" s="164">
        <f>IF(A10taxstdlife="n/a","n/a",IF(W$3&gt;(A10taxstdlife+$E599),((Input!$G$152+Input!$G$118)*$G$7)-SUM($G599:V599),((Input!$G$152+Input!$G$118)*$G$7)/A10taxstdlife))</f>
        <v>9.0746081686212746E-2</v>
      </c>
      <c r="X599" s="164">
        <f>IF(A10taxstdlife="n/a","n/a",IF(X$3&gt;(A10taxstdlife+$E599),((Input!$G$152+Input!$G$118)*$G$7)-SUM($G599:W599),((Input!$G$152+Input!$G$118)*$G$7)/A10taxstdlife))</f>
        <v>9.0746081686212746E-2</v>
      </c>
      <c r="Y599" s="164">
        <f>IF(A10taxstdlife="n/a","n/a",IF(Y$3&gt;(A10taxstdlife+$E599),((Input!$G$152+Input!$G$118)*$G$7)-SUM($G599:X599),((Input!$G$152+Input!$G$118)*$G$7)/A10taxstdlife))</f>
        <v>9.0746081686212746E-2</v>
      </c>
      <c r="Z599" s="164">
        <f>IF(A10taxstdlife="n/a","n/a",IF(Z$3&gt;(A10taxstdlife+$E599),((Input!$G$152+Input!$G$118)*$G$7)-SUM($G599:Y599),((Input!$G$152+Input!$G$118)*$G$7)/A10taxstdlife))</f>
        <v>9.0746081686212746E-2</v>
      </c>
      <c r="AA599" s="164">
        <f>IF(A10taxstdlife="n/a","n/a",IF(AA$3&gt;(A10taxstdlife+$E599),((Input!$G$152+Input!$G$118)*$G$7)-SUM($G599:Z599),((Input!$G$152+Input!$G$118)*$G$7)/A10taxstdlife))</f>
        <v>9.0746081686212746E-2</v>
      </c>
      <c r="AB599" s="164">
        <f>IF(A10taxstdlife="n/a","n/a",IF(AB$3&gt;(A10taxstdlife+$E599),((Input!$G$152+Input!$G$118)*$G$7)-SUM($G599:AA599),((Input!$G$152+Input!$G$118)*$G$7)/A10taxstdlife))</f>
        <v>9.0746081686212746E-2</v>
      </c>
      <c r="AC599" s="164">
        <f>IF(A10taxstdlife="n/a","n/a",IF(AC$3&gt;(A10taxstdlife+$E599),((Input!$G$152+Input!$G$118)*$G$7)-SUM($G599:AB599),((Input!$G$152+Input!$G$118)*$G$7)/A10taxstdlife))</f>
        <v>9.0746081686212746E-2</v>
      </c>
      <c r="AD599" s="164">
        <f>IF(A10taxstdlife="n/a","n/a",IF(AD$3&gt;(A10taxstdlife+$E599),((Input!$G$152+Input!$G$118)*$G$7)-SUM($G599:AC599),((Input!$G$152+Input!$G$118)*$G$7)/A10taxstdlife))</f>
        <v>9.0746081686212746E-2</v>
      </c>
      <c r="AE599" s="164">
        <f>IF(A10taxstdlife="n/a","n/a",IF(AE$3&gt;(A10taxstdlife+$E599),((Input!$G$152+Input!$G$118)*$G$7)-SUM($G599:AD599),((Input!$G$152+Input!$G$118)*$G$7)/A10taxstdlife))</f>
        <v>9.0746081686212746E-2</v>
      </c>
      <c r="AF599" s="164">
        <f>IF(A10taxstdlife="n/a","n/a",IF(AF$3&gt;(A10taxstdlife+$E599),((Input!$G$152+Input!$G$118)*$G$7)-SUM($G599:AE599),((Input!$G$152+Input!$G$118)*$G$7)/A10taxstdlife))</f>
        <v>9.0746081686212746E-2</v>
      </c>
      <c r="AG599" s="164">
        <f>IF(A10taxstdlife="n/a","n/a",IF(AG$3&gt;(A10taxstdlife+$E599),((Input!$G$152+Input!$G$118)*$G$7)-SUM($G599:AF599),((Input!$G$152+Input!$G$118)*$G$7)/A10taxstdlife))</f>
        <v>9.0746081686212746E-2</v>
      </c>
      <c r="AH599" s="164">
        <f>IF(A10taxstdlife="n/a","n/a",IF(AH$3&gt;(A10taxstdlife+$E599),((Input!$G$152+Input!$G$118)*$G$7)-SUM($G599:AG599),((Input!$G$152+Input!$G$118)*$G$7)/A10taxstdlife))</f>
        <v>9.0746081686212746E-2</v>
      </c>
      <c r="AI599" s="164">
        <f>IF(A10taxstdlife="n/a","n/a",IF(AI$3&gt;(A10taxstdlife+$E599),((Input!$G$152+Input!$G$118)*$G$7)-SUM($G599:AH599),((Input!$G$152+Input!$G$118)*$G$7)/A10taxstdlife))</f>
        <v>9.0746081686212746E-2</v>
      </c>
      <c r="AJ599" s="164">
        <f>IF(A10taxstdlife="n/a","n/a",IF(AJ$3&gt;(A10taxstdlife+$E599),((Input!$G$152+Input!$G$118)*$G$7)-SUM($G599:AI599),((Input!$G$152+Input!$G$118)*$G$7)/A10taxstdlife))</f>
        <v>9.0746081686212746E-2</v>
      </c>
      <c r="AK599" s="164">
        <f>IF(A10taxstdlife="n/a","n/a",IF(AK$3&gt;(A10taxstdlife+$E599),((Input!$G$152+Input!$G$118)*$G$7)-SUM($G599:AJ599),((Input!$G$152+Input!$G$118)*$G$7)/A10taxstdlife))</f>
        <v>9.0746081686212746E-2</v>
      </c>
      <c r="AL599" s="164">
        <f>IF(A10taxstdlife="n/a","n/a",IF(AL$3&gt;(A10taxstdlife+$E599),((Input!$G$152+Input!$G$118)*$G$7)-SUM($G599:AK599),((Input!$G$152+Input!$G$118)*$G$7)/A10taxstdlife))</f>
        <v>9.0746081686212746E-2</v>
      </c>
      <c r="AM599" s="164">
        <f>IF(A10taxstdlife="n/a","n/a",IF(AM$3&gt;(A10taxstdlife+$E599),((Input!$G$152+Input!$G$118)*$G$7)-SUM($G599:AL599),((Input!$G$152+Input!$G$118)*$G$7)/A10taxstdlife))</f>
        <v>9.0746081686212746E-2</v>
      </c>
      <c r="AN599" s="164">
        <f>IF(A10taxstdlife="n/a","n/a",IF(AN$3&gt;(A10taxstdlife+$E599),((Input!$G$152+Input!$G$118)*$G$7)-SUM($G599:AM599),((Input!$G$152+Input!$G$118)*$G$7)/A10taxstdlife))</f>
        <v>9.0746081686212746E-2</v>
      </c>
      <c r="AO599" s="164">
        <f>IF(A10taxstdlife="n/a","n/a",IF(AO$3&gt;(A10taxstdlife+$E599),((Input!$G$152+Input!$G$118)*$G$7)-SUM($G599:AN599),((Input!$G$152+Input!$G$118)*$G$7)/A10taxstdlife))</f>
        <v>9.0746081686212746E-2</v>
      </c>
      <c r="AP599" s="164">
        <f>IF(A10taxstdlife="n/a","n/a",IF(AP$3&gt;(A10taxstdlife+$E599),((Input!$G$152+Input!$G$118)*$G$7)-SUM($G599:AO599),((Input!$G$152+Input!$G$118)*$G$7)/A10taxstdlife))</f>
        <v>9.0746081686212746E-2</v>
      </c>
      <c r="AQ599" s="164">
        <f>IF(A10taxstdlife="n/a","n/a",IF(AQ$3&gt;(A10taxstdlife+$E599),((Input!$G$152+Input!$G$118)*$G$7)-SUM($G599:AP599),((Input!$G$152+Input!$G$118)*$G$7)/A10taxstdlife))</f>
        <v>9.0746081686212746E-2</v>
      </c>
      <c r="AR599" s="164">
        <f>IF(A10taxstdlife="n/a","n/a",IF(AR$3&gt;(A10taxstdlife+$E599),((Input!$G$152+Input!$G$118)*$G$7)-SUM($G599:AQ599),((Input!$G$152+Input!$G$118)*$G$7)/A10taxstdlife))</f>
        <v>9.0746081686212746E-2</v>
      </c>
      <c r="AS599" s="164">
        <f>IF(A10taxstdlife="n/a","n/a",IF(AS$3&gt;(A10taxstdlife+$E599),((Input!$G$152+Input!$G$118)*$G$7)-SUM($G599:AR599),((Input!$G$152+Input!$G$118)*$G$7)/A10taxstdlife))</f>
        <v>9.0746081686212746E-2</v>
      </c>
      <c r="AT599" s="164">
        <f>IF(A10taxstdlife="n/a","n/a",IF(AT$3&gt;(A10taxstdlife+$E599),((Input!$G$152+Input!$G$118)*$G$7)-SUM($G599:AS599),((Input!$G$152+Input!$G$118)*$G$7)/A10taxstdlife))</f>
        <v>9.0746081686212746E-2</v>
      </c>
      <c r="AU599" s="164">
        <f>IF(A10taxstdlife="n/a","n/a",IF(AU$3&gt;(A10taxstdlife+$E599),((Input!$G$152+Input!$G$118)*$G$7)-SUM($G599:AT599),((Input!$G$152+Input!$G$118)*$G$7)/A10taxstdlife))</f>
        <v>9.0746081686212746E-2</v>
      </c>
      <c r="AV599" s="164">
        <f>IF(A10taxstdlife="n/a","n/a",IF(AV$3&gt;(A10taxstdlife+$E599),((Input!$G$152+Input!$G$118)*$G$7)-SUM($G599:AU599),((Input!$G$152+Input!$G$118)*$G$7)/A10taxstdlife))</f>
        <v>9.0746081686212746E-2</v>
      </c>
      <c r="AW599" s="164">
        <f>IF(A10taxstdlife="n/a","n/a",IF(AW$3&gt;(A10taxstdlife+$E599),((Input!$G$152+Input!$G$118)*$G$7)-SUM($G599:AV599),((Input!$G$152+Input!$G$118)*$G$7)/A10taxstdlife))</f>
        <v>9.0746081686212746E-2</v>
      </c>
      <c r="AX599" s="164">
        <f>IF(A10taxstdlife="n/a","n/a",IF(AX$3&gt;(A10taxstdlife+$E599),((Input!$G$152+Input!$G$118)*$G$7)-SUM($G599:AW599),((Input!$G$152+Input!$G$118)*$G$7)/A10taxstdlife))</f>
        <v>9.0746081686212746E-2</v>
      </c>
      <c r="AY599" s="164">
        <f>IF(A10taxstdlife="n/a","n/a",IF(AY$3&gt;(A10taxstdlife+$E599),((Input!$G$152+Input!$G$118)*$G$7)-SUM($G599:AX599),((Input!$G$152+Input!$G$118)*$G$7)/A10taxstdlife))</f>
        <v>9.0746081686212746E-2</v>
      </c>
      <c r="AZ599" s="164">
        <f>IF(A10taxstdlife="n/a","n/a",IF(AZ$3&gt;(A10taxstdlife+$E599),((Input!$G$152+Input!$G$118)*$G$7)-SUM($G599:AY599),((Input!$G$152+Input!$G$118)*$G$7)/A10taxstdlife))</f>
        <v>9.0746081686212746E-2</v>
      </c>
      <c r="BA599" s="164">
        <f>IF(A10taxstdlife="n/a","n/a",IF(BA$3&gt;(A10taxstdlife+$E599),((Input!$G$152+Input!$G$118)*$G$7)-SUM($G599:AZ599),((Input!$G$152+Input!$G$118)*$G$7)/A10taxstdlife))</f>
        <v>9.0746081686212746E-2</v>
      </c>
      <c r="BB599" s="164">
        <f>IF(A10taxstdlife="n/a","n/a",IF(BB$3&gt;(A10taxstdlife+$E599),((Input!$G$152+Input!$G$118)*$G$7)-SUM($G599:BA599),((Input!$G$152+Input!$G$118)*$G$7)/A10taxstdlife))</f>
        <v>9.0746081686212746E-2</v>
      </c>
      <c r="BC599" s="164">
        <f>IF(A10taxstdlife="n/a","n/a",IF(BC$3&gt;(A10taxstdlife+$E599),((Input!$G$152+Input!$G$118)*$G$7)-SUM($G599:BB599),((Input!$G$152+Input!$G$118)*$G$7)/A10taxstdlife))</f>
        <v>5.4447649011729382E-2</v>
      </c>
      <c r="BD599" s="164">
        <f>IF(A10taxstdlife="n/a","n/a",IF(BD$3&gt;(A10taxstdlife+$E599),((Input!$G$152+Input!$G$118)*$G$7)-SUM($G599:BC599),((Input!$G$152+Input!$G$118)*$G$7)/A10taxstdlife))</f>
        <v>0</v>
      </c>
      <c r="BE599" s="164">
        <f>IF(A10taxstdlife="n/a","n/a",IF(BE$3&gt;(A10taxstdlife+$E599),((Input!$G$152+Input!$G$118)*$G$7)-SUM($G599:BD599),((Input!$G$152+Input!$G$118)*$G$7)/A10taxstdlife))</f>
        <v>0</v>
      </c>
      <c r="BF599" s="164">
        <f>IF(A10taxstdlife="n/a","n/a",IF(BF$3&gt;(A10taxstdlife+$E599),((Input!$G$152+Input!$G$118)*$G$7)-SUM($G599:BE599),((Input!$G$152+Input!$G$118)*$G$7)/A10taxstdlife))</f>
        <v>0</v>
      </c>
      <c r="BG599" s="164">
        <f>IF(A10taxstdlife="n/a","n/a",IF(BG$3&gt;(A10taxstdlife+$E599),((Input!$G$152+Input!$G$118)*$G$7)-SUM($G599:BF599),((Input!$G$152+Input!$G$118)*$G$7)/A10taxstdlife))</f>
        <v>0</v>
      </c>
      <c r="BH599" s="164">
        <f>IF(A10taxstdlife="n/a","n/a",IF(BH$3&gt;(A10taxstdlife+$E599),((Input!$G$152+Input!$G$118)*$G$7)-SUM($G599:BG599),((Input!$G$152+Input!$G$118)*$G$7)/A10taxstdlife))</f>
        <v>0</v>
      </c>
      <c r="BI599" s="164">
        <f>IF(A10taxstdlife="n/a","n/a",IF(BI$3&gt;(A10taxstdlife+$E599),((Input!$G$152+Input!$G$118)*$G$7)-SUM($G599:BH599),((Input!$G$152+Input!$G$118)*$G$7)/A10taxstdlife))</f>
        <v>0</v>
      </c>
      <c r="BJ599" s="18"/>
      <c r="BK599" s="18"/>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row>
    <row r="600" spans="1:256" s="5" customFormat="1" hidden="1" outlineLevel="2">
      <c r="A600" s="18"/>
      <c r="B600" s="18"/>
      <c r="C600" s="36"/>
      <c r="D600" s="479"/>
      <c r="E600" s="283">
        <v>2</v>
      </c>
      <c r="F600" s="38"/>
      <c r="G600" s="306"/>
      <c r="H600" s="307"/>
      <c r="I600" s="164">
        <f>IF(A10taxstdlife="n/a","n/a",IF(I$3&gt;(A10taxstdlife+$E600),((Input!$H$152+Input!$H$118)*$H$7)-SUM($H600:H600),((Input!$H$152+Input!$H$118)*$H$7)/A10taxstdlife))</f>
        <v>8.1822405351875932E-2</v>
      </c>
      <c r="J600" s="164">
        <f>IF(A10taxstdlife="n/a","n/a",IF(J$3&gt;(A10taxstdlife+$E600),((Input!$H$152+Input!$H$118)*$H$7)-SUM($H600:I600),((Input!$H$152+Input!$H$118)*$H$7)/A10taxstdlife))</f>
        <v>8.1822405351875932E-2</v>
      </c>
      <c r="K600" s="164">
        <f>IF(A10taxstdlife="n/a","n/a",IF(K$3&gt;(A10taxstdlife+$E600),((Input!$H$152+Input!$H$118)*$H$7)-SUM($H600:J600),((Input!$H$152+Input!$H$118)*$H$7)/A10taxstdlife))</f>
        <v>8.1822405351875932E-2</v>
      </c>
      <c r="L600" s="164">
        <f>IF(A10taxstdlife="n/a","n/a",IF(L$3&gt;(A10taxstdlife+$E600),((Input!$H$152+Input!$H$118)*$H$7)-SUM($H600:K600),((Input!$H$152+Input!$H$118)*$H$7)/A10taxstdlife))</f>
        <v>8.1822405351875932E-2</v>
      </c>
      <c r="M600" s="164">
        <f>IF(A10taxstdlife="n/a","n/a",IF(M$3&gt;(A10taxstdlife+$E600),((Input!$H$152+Input!$H$118)*$H$7)-SUM($H600:L600),((Input!$H$152+Input!$H$118)*$H$7)/A10taxstdlife))</f>
        <v>8.1822405351875932E-2</v>
      </c>
      <c r="N600" s="164">
        <f>IF(A10taxstdlife="n/a","n/a",IF(N$3&gt;(A10taxstdlife+$E600),((Input!$H$152+Input!$H$118)*$H$7)-SUM($H600:M600),((Input!$H$152+Input!$H$118)*$H$7)/A10taxstdlife))</f>
        <v>8.1822405351875932E-2</v>
      </c>
      <c r="O600" s="164">
        <f>IF(A10taxstdlife="n/a","n/a",IF(O$3&gt;(A10taxstdlife+$E600),((Input!$H$152+Input!$H$118)*$H$7)-SUM($H600:N600),((Input!$H$152+Input!$H$118)*$H$7)/A10taxstdlife))</f>
        <v>8.1822405351875932E-2</v>
      </c>
      <c r="P600" s="164">
        <f>IF(A10taxstdlife="n/a","n/a",IF(P$3&gt;(A10taxstdlife+$E600),((Input!$H$152+Input!$H$118)*$H$7)-SUM($H600:O600),((Input!$H$152+Input!$H$118)*$H$7)/A10taxstdlife))</f>
        <v>8.1822405351875932E-2</v>
      </c>
      <c r="Q600" s="164">
        <f>IF(A10taxstdlife="n/a","n/a",IF(Q$3&gt;(A10taxstdlife+$E600),((Input!$H$152+Input!$H$118)*$H$7)-SUM($H600:P600),((Input!$H$152+Input!$H$118)*$H$7)/A10taxstdlife))</f>
        <v>8.1822405351875932E-2</v>
      </c>
      <c r="R600" s="164">
        <f>IF(A10taxstdlife="n/a","n/a",IF(R$3&gt;(A10taxstdlife+$E600),((Input!$H$152+Input!$H$118)*$H$7)-SUM($H600:Q600),((Input!$H$152+Input!$H$118)*$H$7)/A10taxstdlife))</f>
        <v>8.1822405351875932E-2</v>
      </c>
      <c r="S600" s="164">
        <f>IF(A10taxstdlife="n/a","n/a",IF(S$3&gt;(A10taxstdlife+$E600),((Input!$H$152+Input!$H$118)*$H$7)-SUM($H600:R600),((Input!$H$152+Input!$H$118)*$H$7)/A10taxstdlife))</f>
        <v>8.1822405351875932E-2</v>
      </c>
      <c r="T600" s="164">
        <f>IF(A10taxstdlife="n/a","n/a",IF(T$3&gt;(A10taxstdlife+$E600),((Input!$H$152+Input!$H$118)*$H$7)-SUM($H600:S600),((Input!$H$152+Input!$H$118)*$H$7)/A10taxstdlife))</f>
        <v>8.1822405351875932E-2</v>
      </c>
      <c r="U600" s="164">
        <f>IF(A10taxstdlife="n/a","n/a",IF(U$3&gt;(A10taxstdlife+$E600),((Input!$H$152+Input!$H$118)*$H$7)-SUM($H600:T600),((Input!$H$152+Input!$H$118)*$H$7)/A10taxstdlife))</f>
        <v>8.1822405351875932E-2</v>
      </c>
      <c r="V600" s="164">
        <f>IF(A10taxstdlife="n/a","n/a",IF(V$3&gt;(A10taxstdlife+$E600),((Input!$H$152+Input!$H$118)*$H$7)-SUM($H600:U600),((Input!$H$152+Input!$H$118)*$H$7)/A10taxstdlife))</f>
        <v>8.1822405351875932E-2</v>
      </c>
      <c r="W600" s="164">
        <f>IF(A10taxstdlife="n/a","n/a",IF(W$3&gt;(A10taxstdlife+$E600),((Input!$H$152+Input!$H$118)*$H$7)-SUM($H600:V600),((Input!$H$152+Input!$H$118)*$H$7)/A10taxstdlife))</f>
        <v>8.1822405351875932E-2</v>
      </c>
      <c r="X600" s="164">
        <f>IF(A10taxstdlife="n/a","n/a",IF(X$3&gt;(A10taxstdlife+$E600),((Input!$H$152+Input!$H$118)*$H$7)-SUM($H600:W600),((Input!$H$152+Input!$H$118)*$H$7)/A10taxstdlife))</f>
        <v>8.1822405351875932E-2</v>
      </c>
      <c r="Y600" s="164">
        <f>IF(A10taxstdlife="n/a","n/a",IF(Y$3&gt;(A10taxstdlife+$E600),((Input!$H$152+Input!$H$118)*$H$7)-SUM($H600:X600),((Input!$H$152+Input!$H$118)*$H$7)/A10taxstdlife))</f>
        <v>8.1822405351875932E-2</v>
      </c>
      <c r="Z600" s="164">
        <f>IF(A10taxstdlife="n/a","n/a",IF(Z$3&gt;(A10taxstdlife+$E600),((Input!$H$152+Input!$H$118)*$H$7)-SUM($H600:Y600),((Input!$H$152+Input!$H$118)*$H$7)/A10taxstdlife))</f>
        <v>8.1822405351875932E-2</v>
      </c>
      <c r="AA600" s="164">
        <f>IF(A10taxstdlife="n/a","n/a",IF(AA$3&gt;(A10taxstdlife+$E600),((Input!$H$152+Input!$H$118)*$H$7)-SUM($H600:Z600),((Input!$H$152+Input!$H$118)*$H$7)/A10taxstdlife))</f>
        <v>8.1822405351875932E-2</v>
      </c>
      <c r="AB600" s="164">
        <f>IF(A10taxstdlife="n/a","n/a",IF(AB$3&gt;(A10taxstdlife+$E600),((Input!$H$152+Input!$H$118)*$H$7)-SUM($H600:AA600),((Input!$H$152+Input!$H$118)*$H$7)/A10taxstdlife))</f>
        <v>8.1822405351875932E-2</v>
      </c>
      <c r="AC600" s="164">
        <f>IF(A10taxstdlife="n/a","n/a",IF(AC$3&gt;(A10taxstdlife+$E600),((Input!$H$152+Input!$H$118)*$H$7)-SUM($H600:AB600),((Input!$H$152+Input!$H$118)*$H$7)/A10taxstdlife))</f>
        <v>8.1822405351875932E-2</v>
      </c>
      <c r="AD600" s="164">
        <f>IF(A10taxstdlife="n/a","n/a",IF(AD$3&gt;(A10taxstdlife+$E600),((Input!$H$152+Input!$H$118)*$H$7)-SUM($H600:AC600),((Input!$H$152+Input!$H$118)*$H$7)/A10taxstdlife))</f>
        <v>8.1822405351875932E-2</v>
      </c>
      <c r="AE600" s="164">
        <f>IF(A10taxstdlife="n/a","n/a",IF(AE$3&gt;(A10taxstdlife+$E600),((Input!$H$152+Input!$H$118)*$H$7)-SUM($H600:AD600),((Input!$H$152+Input!$H$118)*$H$7)/A10taxstdlife))</f>
        <v>8.1822405351875932E-2</v>
      </c>
      <c r="AF600" s="164">
        <f>IF(A10taxstdlife="n/a","n/a",IF(AF$3&gt;(A10taxstdlife+$E600),((Input!$H$152+Input!$H$118)*$H$7)-SUM($H600:AE600),((Input!$H$152+Input!$H$118)*$H$7)/A10taxstdlife))</f>
        <v>8.1822405351875932E-2</v>
      </c>
      <c r="AG600" s="164">
        <f>IF(A10taxstdlife="n/a","n/a",IF(AG$3&gt;(A10taxstdlife+$E600),((Input!$H$152+Input!$H$118)*$H$7)-SUM($H600:AF600),((Input!$H$152+Input!$H$118)*$H$7)/A10taxstdlife))</f>
        <v>8.1822405351875932E-2</v>
      </c>
      <c r="AH600" s="164">
        <f>IF(A10taxstdlife="n/a","n/a",IF(AH$3&gt;(A10taxstdlife+$E600),((Input!$H$152+Input!$H$118)*$H$7)-SUM($H600:AG600),((Input!$H$152+Input!$H$118)*$H$7)/A10taxstdlife))</f>
        <v>8.1822405351875932E-2</v>
      </c>
      <c r="AI600" s="164">
        <f>IF(A10taxstdlife="n/a","n/a",IF(AI$3&gt;(A10taxstdlife+$E600),((Input!$H$152+Input!$H$118)*$H$7)-SUM($H600:AH600),((Input!$H$152+Input!$H$118)*$H$7)/A10taxstdlife))</f>
        <v>8.1822405351875932E-2</v>
      </c>
      <c r="AJ600" s="164">
        <f>IF(A10taxstdlife="n/a","n/a",IF(AJ$3&gt;(A10taxstdlife+$E600),((Input!$H$152+Input!$H$118)*$H$7)-SUM($H600:AI600),((Input!$H$152+Input!$H$118)*$H$7)/A10taxstdlife))</f>
        <v>8.1822405351875932E-2</v>
      </c>
      <c r="AK600" s="164">
        <f>IF(A10taxstdlife="n/a","n/a",IF(AK$3&gt;(A10taxstdlife+$E600),((Input!$H$152+Input!$H$118)*$H$7)-SUM($H600:AJ600),((Input!$H$152+Input!$H$118)*$H$7)/A10taxstdlife))</f>
        <v>8.1822405351875932E-2</v>
      </c>
      <c r="AL600" s="164">
        <f>IF(A10taxstdlife="n/a","n/a",IF(AL$3&gt;(A10taxstdlife+$E600),((Input!$H$152+Input!$H$118)*$H$7)-SUM($H600:AK600),((Input!$H$152+Input!$H$118)*$H$7)/A10taxstdlife))</f>
        <v>8.1822405351875932E-2</v>
      </c>
      <c r="AM600" s="164">
        <f>IF(A10taxstdlife="n/a","n/a",IF(AM$3&gt;(A10taxstdlife+$E600),((Input!$H$152+Input!$H$118)*$H$7)-SUM($H600:AL600),((Input!$H$152+Input!$H$118)*$H$7)/A10taxstdlife))</f>
        <v>8.1822405351875932E-2</v>
      </c>
      <c r="AN600" s="164">
        <f>IF(A10taxstdlife="n/a","n/a",IF(AN$3&gt;(A10taxstdlife+$E600),((Input!$H$152+Input!$H$118)*$H$7)-SUM($H600:AM600),((Input!$H$152+Input!$H$118)*$H$7)/A10taxstdlife))</f>
        <v>8.1822405351875932E-2</v>
      </c>
      <c r="AO600" s="164">
        <f>IF(A10taxstdlife="n/a","n/a",IF(AO$3&gt;(A10taxstdlife+$E600),((Input!$H$152+Input!$H$118)*$H$7)-SUM($H600:AN600),((Input!$H$152+Input!$H$118)*$H$7)/A10taxstdlife))</f>
        <v>8.1822405351875932E-2</v>
      </c>
      <c r="AP600" s="164">
        <f>IF(A10taxstdlife="n/a","n/a",IF(AP$3&gt;(A10taxstdlife+$E600),((Input!$H$152+Input!$H$118)*$H$7)-SUM($H600:AO600),((Input!$H$152+Input!$H$118)*$H$7)/A10taxstdlife))</f>
        <v>8.1822405351875932E-2</v>
      </c>
      <c r="AQ600" s="164">
        <f>IF(A10taxstdlife="n/a","n/a",IF(AQ$3&gt;(A10taxstdlife+$E600),((Input!$H$152+Input!$H$118)*$H$7)-SUM($H600:AP600),((Input!$H$152+Input!$H$118)*$H$7)/A10taxstdlife))</f>
        <v>8.1822405351875932E-2</v>
      </c>
      <c r="AR600" s="164">
        <f>IF(A10taxstdlife="n/a","n/a",IF(AR$3&gt;(A10taxstdlife+$E600),((Input!$H$152+Input!$H$118)*$H$7)-SUM($H600:AQ600),((Input!$H$152+Input!$H$118)*$H$7)/A10taxstdlife))</f>
        <v>8.1822405351875932E-2</v>
      </c>
      <c r="AS600" s="164">
        <f>IF(A10taxstdlife="n/a","n/a",IF(AS$3&gt;(A10taxstdlife+$E600),((Input!$H$152+Input!$H$118)*$H$7)-SUM($H600:AR600),((Input!$H$152+Input!$H$118)*$H$7)/A10taxstdlife))</f>
        <v>8.1822405351875932E-2</v>
      </c>
      <c r="AT600" s="164">
        <f>IF(A10taxstdlife="n/a","n/a",IF(AT$3&gt;(A10taxstdlife+$E600),((Input!$H$152+Input!$H$118)*$H$7)-SUM($H600:AS600),((Input!$H$152+Input!$H$118)*$H$7)/A10taxstdlife))</f>
        <v>8.1822405351875932E-2</v>
      </c>
      <c r="AU600" s="164">
        <f>IF(A10taxstdlife="n/a","n/a",IF(AU$3&gt;(A10taxstdlife+$E600),((Input!$H$152+Input!$H$118)*$H$7)-SUM($H600:AT600),((Input!$H$152+Input!$H$118)*$H$7)/A10taxstdlife))</f>
        <v>8.1822405351875932E-2</v>
      </c>
      <c r="AV600" s="164">
        <f>IF(A10taxstdlife="n/a","n/a",IF(AV$3&gt;(A10taxstdlife+$E600),((Input!$H$152+Input!$H$118)*$H$7)-SUM($H600:AU600),((Input!$H$152+Input!$H$118)*$H$7)/A10taxstdlife))</f>
        <v>8.1822405351875932E-2</v>
      </c>
      <c r="AW600" s="164">
        <f>IF(A10taxstdlife="n/a","n/a",IF(AW$3&gt;(A10taxstdlife+$E600),((Input!$H$152+Input!$H$118)*$H$7)-SUM($H600:AV600),((Input!$H$152+Input!$H$118)*$H$7)/A10taxstdlife))</f>
        <v>8.1822405351875932E-2</v>
      </c>
      <c r="AX600" s="164">
        <f>IF(A10taxstdlife="n/a","n/a",IF(AX$3&gt;(A10taxstdlife+$E600),((Input!$H$152+Input!$H$118)*$H$7)-SUM($H600:AW600),((Input!$H$152+Input!$H$118)*$H$7)/A10taxstdlife))</f>
        <v>8.1822405351875932E-2</v>
      </c>
      <c r="AY600" s="164">
        <f>IF(A10taxstdlife="n/a","n/a",IF(AY$3&gt;(A10taxstdlife+$E600),((Input!$H$152+Input!$H$118)*$H$7)-SUM($H600:AX600),((Input!$H$152+Input!$H$118)*$H$7)/A10taxstdlife))</f>
        <v>8.1822405351875932E-2</v>
      </c>
      <c r="AZ600" s="164">
        <f>IF(A10taxstdlife="n/a","n/a",IF(AZ$3&gt;(A10taxstdlife+$E600),((Input!$H$152+Input!$H$118)*$H$7)-SUM($H600:AY600),((Input!$H$152+Input!$H$118)*$H$7)/A10taxstdlife))</f>
        <v>8.1822405351875932E-2</v>
      </c>
      <c r="BA600" s="164">
        <f>IF(A10taxstdlife="n/a","n/a",IF(BA$3&gt;(A10taxstdlife+$E600),((Input!$H$152+Input!$H$118)*$H$7)-SUM($H600:AZ600),((Input!$H$152+Input!$H$118)*$H$7)/A10taxstdlife))</f>
        <v>8.1822405351875932E-2</v>
      </c>
      <c r="BB600" s="164">
        <f>IF(A10taxstdlife="n/a","n/a",IF(BB$3&gt;(A10taxstdlife+$E600),((Input!$H$152+Input!$H$118)*$H$7)-SUM($H600:BA600),((Input!$H$152+Input!$H$118)*$H$7)/A10taxstdlife))</f>
        <v>8.1822405351875932E-2</v>
      </c>
      <c r="BC600" s="164">
        <f>IF(A10taxstdlife="n/a","n/a",IF(BC$3&gt;(A10taxstdlife+$E600),((Input!$H$152+Input!$H$118)*$H$7)-SUM($H600:BB600),((Input!$H$152+Input!$H$118)*$H$7)/A10taxstdlife))</f>
        <v>8.1822405351875932E-2</v>
      </c>
      <c r="BD600" s="164">
        <f>IF(A10taxstdlife="n/a","n/a",IF(BD$3&gt;(A10taxstdlife+$E600),((Input!$H$152+Input!$H$118)*$H$7)-SUM($H600:BC600),((Input!$H$152+Input!$H$118)*$H$7)/A10taxstdlife))</f>
        <v>4.909344321112652E-2</v>
      </c>
      <c r="BE600" s="164">
        <f>IF(A10taxstdlife="n/a","n/a",IF(BE$3&gt;(A10taxstdlife+$E600),((Input!$H$152+Input!$H$118)*$H$7)-SUM($H600:BD600),((Input!$H$152+Input!$H$118)*$H$7)/A10taxstdlife))</f>
        <v>0</v>
      </c>
      <c r="BF600" s="164">
        <f>IF(A10taxstdlife="n/a","n/a",IF(BF$3&gt;(A10taxstdlife+$E600),((Input!$H$152+Input!$H$118)*$H$7)-SUM($H600:BE600),((Input!$H$152+Input!$H$118)*$H$7)/A10taxstdlife))</f>
        <v>0</v>
      </c>
      <c r="BG600" s="164">
        <f>IF(A10taxstdlife="n/a","n/a",IF(BG$3&gt;(A10taxstdlife+$E600),((Input!$H$152+Input!$H$118)*$H$7)-SUM($H600:BF600),((Input!$H$152+Input!$H$118)*$H$7)/A10taxstdlife))</f>
        <v>0</v>
      </c>
      <c r="BH600" s="164">
        <f>IF(A10taxstdlife="n/a","n/a",IF(BH$3&gt;(A10taxstdlife+$E600),((Input!$H$152+Input!$H$118)*$H$7)-SUM($H600:BG600),((Input!$H$152+Input!$H$118)*$H$7)/A10taxstdlife))</f>
        <v>0</v>
      </c>
      <c r="BI600" s="164">
        <f>IF(A10taxstdlife="n/a","n/a",IF(BI$3&gt;(A10taxstdlife+$E600),((Input!$H$152+Input!$H$118)*$H$7)-SUM($H600:BH600),((Input!$H$152+Input!$H$118)*$H$7)/A10taxstdlife))</f>
        <v>0</v>
      </c>
      <c r="BJ600" s="18"/>
      <c r="BK600" s="18"/>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row>
    <row r="601" spans="1:256" s="5" customFormat="1" hidden="1" outlineLevel="2">
      <c r="A601" s="18"/>
      <c r="B601" s="18"/>
      <c r="C601" s="36"/>
      <c r="D601" s="479"/>
      <c r="E601" s="283">
        <v>3</v>
      </c>
      <c r="F601" s="38"/>
      <c r="G601" s="306"/>
      <c r="H601" s="308"/>
      <c r="I601" s="307"/>
      <c r="J601" s="164">
        <f>IF(A10taxstdlife="n/a","n/a",IF(J$3&gt;(A10taxstdlife+$E601),((Input!$I$152+Input!$I$118)*$I$7)-SUM($I601:I601),((Input!$I$152+Input!$I$118)*$I$7)/A10taxstdlife))</f>
        <v>6.8797453154645444E-2</v>
      </c>
      <c r="K601" s="164">
        <f>IF(A10taxstdlife="n/a","n/a",IF(K$3&gt;(A10taxstdlife+$E601),((Input!$I$152+Input!$I$118)*$I$7)-SUM($I601:J601),((Input!$I$152+Input!$I$118)*$I$7)/A10taxstdlife))</f>
        <v>6.8797453154645444E-2</v>
      </c>
      <c r="L601" s="164">
        <f>IF(A10taxstdlife="n/a","n/a",IF(L$3&gt;(A10taxstdlife+$E601),((Input!$I$152+Input!$I$118)*$I$7)-SUM($I601:K601),((Input!$I$152+Input!$I$118)*$I$7)/A10taxstdlife))</f>
        <v>6.8797453154645444E-2</v>
      </c>
      <c r="M601" s="164">
        <f>IF(A10taxstdlife="n/a","n/a",IF(M$3&gt;(A10taxstdlife+$E601),((Input!$I$152+Input!$I$118)*$I$7)-SUM($I601:L601),((Input!$I$152+Input!$I$118)*$I$7)/A10taxstdlife))</f>
        <v>6.8797453154645444E-2</v>
      </c>
      <c r="N601" s="164">
        <f>IF(A10taxstdlife="n/a","n/a",IF(N$3&gt;(A10taxstdlife+$E601),((Input!$I$152+Input!$I$118)*$I$7)-SUM($I601:M601),((Input!$I$152+Input!$I$118)*$I$7)/A10taxstdlife))</f>
        <v>6.8797453154645444E-2</v>
      </c>
      <c r="O601" s="164">
        <f>IF(A10taxstdlife="n/a","n/a",IF(O$3&gt;(A10taxstdlife+$E601),((Input!$I$152+Input!$I$118)*$I$7)-SUM($I601:N601),((Input!$I$152+Input!$I$118)*$I$7)/A10taxstdlife))</f>
        <v>6.8797453154645444E-2</v>
      </c>
      <c r="P601" s="164">
        <f>IF(A10taxstdlife="n/a","n/a",IF(P$3&gt;(A10taxstdlife+$E601),((Input!$I$152+Input!$I$118)*$I$7)-SUM($I601:O601),((Input!$I$152+Input!$I$118)*$I$7)/A10taxstdlife))</f>
        <v>6.8797453154645444E-2</v>
      </c>
      <c r="Q601" s="164">
        <f>IF(A10taxstdlife="n/a","n/a",IF(Q$3&gt;(A10taxstdlife+$E601),((Input!$I$152+Input!$I$118)*$I$7)-SUM($I601:P601),((Input!$I$152+Input!$I$118)*$I$7)/A10taxstdlife))</f>
        <v>6.8797453154645444E-2</v>
      </c>
      <c r="R601" s="164">
        <f>IF(A10taxstdlife="n/a","n/a",IF(R$3&gt;(A10taxstdlife+$E601),((Input!$I$152+Input!$I$118)*$I$7)-SUM($I601:Q601),((Input!$I$152+Input!$I$118)*$I$7)/A10taxstdlife))</f>
        <v>6.8797453154645444E-2</v>
      </c>
      <c r="S601" s="164">
        <f>IF(A10taxstdlife="n/a","n/a",IF(S$3&gt;(A10taxstdlife+$E601),((Input!$I$152+Input!$I$118)*$I$7)-SUM($I601:R601),((Input!$I$152+Input!$I$118)*$I$7)/A10taxstdlife))</f>
        <v>6.8797453154645444E-2</v>
      </c>
      <c r="T601" s="164">
        <f>IF(A10taxstdlife="n/a","n/a",IF(T$3&gt;(A10taxstdlife+$E601),((Input!$I$152+Input!$I$118)*$I$7)-SUM($I601:S601),((Input!$I$152+Input!$I$118)*$I$7)/A10taxstdlife))</f>
        <v>6.8797453154645444E-2</v>
      </c>
      <c r="U601" s="164">
        <f>IF(A10taxstdlife="n/a","n/a",IF(U$3&gt;(A10taxstdlife+$E601),((Input!$I$152+Input!$I$118)*$I$7)-SUM($I601:T601),((Input!$I$152+Input!$I$118)*$I$7)/A10taxstdlife))</f>
        <v>6.8797453154645444E-2</v>
      </c>
      <c r="V601" s="164">
        <f>IF(A10taxstdlife="n/a","n/a",IF(V$3&gt;(A10taxstdlife+$E601),((Input!$I$152+Input!$I$118)*$I$7)-SUM($I601:U601),((Input!$I$152+Input!$I$118)*$I$7)/A10taxstdlife))</f>
        <v>6.8797453154645444E-2</v>
      </c>
      <c r="W601" s="164">
        <f>IF(A10taxstdlife="n/a","n/a",IF(W$3&gt;(A10taxstdlife+$E601),((Input!$I$152+Input!$I$118)*$I$7)-SUM($I601:V601),((Input!$I$152+Input!$I$118)*$I$7)/A10taxstdlife))</f>
        <v>6.8797453154645444E-2</v>
      </c>
      <c r="X601" s="164">
        <f>IF(A10taxstdlife="n/a","n/a",IF(X$3&gt;(A10taxstdlife+$E601),((Input!$I$152+Input!$I$118)*$I$7)-SUM($I601:W601),((Input!$I$152+Input!$I$118)*$I$7)/A10taxstdlife))</f>
        <v>6.8797453154645444E-2</v>
      </c>
      <c r="Y601" s="164">
        <f>IF(A10taxstdlife="n/a","n/a",IF(Y$3&gt;(A10taxstdlife+$E601),((Input!$I$152+Input!$I$118)*$I$7)-SUM($I601:X601),((Input!$I$152+Input!$I$118)*$I$7)/A10taxstdlife))</f>
        <v>6.8797453154645444E-2</v>
      </c>
      <c r="Z601" s="164">
        <f>IF(A10taxstdlife="n/a","n/a",IF(Z$3&gt;(A10taxstdlife+$E601),((Input!$I$152+Input!$I$118)*$I$7)-SUM($I601:Y601),((Input!$I$152+Input!$I$118)*$I$7)/A10taxstdlife))</f>
        <v>6.8797453154645444E-2</v>
      </c>
      <c r="AA601" s="164">
        <f>IF(A10taxstdlife="n/a","n/a",IF(AA$3&gt;(A10taxstdlife+$E601),((Input!$I$152+Input!$I$118)*$I$7)-SUM($I601:Z601),((Input!$I$152+Input!$I$118)*$I$7)/A10taxstdlife))</f>
        <v>6.8797453154645444E-2</v>
      </c>
      <c r="AB601" s="164">
        <f>IF(A10taxstdlife="n/a","n/a",IF(AB$3&gt;(A10taxstdlife+$E601),((Input!$I$152+Input!$I$118)*$I$7)-SUM($I601:AA601),((Input!$I$152+Input!$I$118)*$I$7)/A10taxstdlife))</f>
        <v>6.8797453154645444E-2</v>
      </c>
      <c r="AC601" s="164">
        <f>IF(A10taxstdlife="n/a","n/a",IF(AC$3&gt;(A10taxstdlife+$E601),((Input!$I$152+Input!$I$118)*$I$7)-SUM($I601:AB601),((Input!$I$152+Input!$I$118)*$I$7)/A10taxstdlife))</f>
        <v>6.8797453154645444E-2</v>
      </c>
      <c r="AD601" s="164">
        <f>IF(A10taxstdlife="n/a","n/a",IF(AD$3&gt;(A10taxstdlife+$E601),((Input!$I$152+Input!$I$118)*$I$7)-SUM($I601:AC601),((Input!$I$152+Input!$I$118)*$I$7)/A10taxstdlife))</f>
        <v>6.8797453154645444E-2</v>
      </c>
      <c r="AE601" s="164">
        <f>IF(A10taxstdlife="n/a","n/a",IF(AE$3&gt;(A10taxstdlife+$E601),((Input!$I$152+Input!$I$118)*$I$7)-SUM($I601:AD601),((Input!$I$152+Input!$I$118)*$I$7)/A10taxstdlife))</f>
        <v>6.8797453154645444E-2</v>
      </c>
      <c r="AF601" s="164">
        <f>IF(A10taxstdlife="n/a","n/a",IF(AF$3&gt;(A10taxstdlife+$E601),((Input!$I$152+Input!$I$118)*$I$7)-SUM($I601:AE601),((Input!$I$152+Input!$I$118)*$I$7)/A10taxstdlife))</f>
        <v>6.8797453154645444E-2</v>
      </c>
      <c r="AG601" s="164">
        <f>IF(A10taxstdlife="n/a","n/a",IF(AG$3&gt;(A10taxstdlife+$E601),((Input!$I$152+Input!$I$118)*$I$7)-SUM($I601:AF601),((Input!$I$152+Input!$I$118)*$I$7)/A10taxstdlife))</f>
        <v>6.8797453154645444E-2</v>
      </c>
      <c r="AH601" s="164">
        <f>IF(A10taxstdlife="n/a","n/a",IF(AH$3&gt;(A10taxstdlife+$E601),((Input!$I$152+Input!$I$118)*$I$7)-SUM($I601:AG601),((Input!$I$152+Input!$I$118)*$I$7)/A10taxstdlife))</f>
        <v>6.8797453154645444E-2</v>
      </c>
      <c r="AI601" s="164">
        <f>IF(A10taxstdlife="n/a","n/a",IF(AI$3&gt;(A10taxstdlife+$E601),((Input!$I$152+Input!$I$118)*$I$7)-SUM($I601:AH601),((Input!$I$152+Input!$I$118)*$I$7)/A10taxstdlife))</f>
        <v>6.8797453154645444E-2</v>
      </c>
      <c r="AJ601" s="164">
        <f>IF(A10taxstdlife="n/a","n/a",IF(AJ$3&gt;(A10taxstdlife+$E601),((Input!$I$152+Input!$I$118)*$I$7)-SUM($I601:AI601),((Input!$I$152+Input!$I$118)*$I$7)/A10taxstdlife))</f>
        <v>6.8797453154645444E-2</v>
      </c>
      <c r="AK601" s="164">
        <f>IF(A10taxstdlife="n/a","n/a",IF(AK$3&gt;(A10taxstdlife+$E601),((Input!$I$152+Input!$I$118)*$I$7)-SUM($I601:AJ601),((Input!$I$152+Input!$I$118)*$I$7)/A10taxstdlife))</f>
        <v>6.8797453154645444E-2</v>
      </c>
      <c r="AL601" s="164">
        <f>IF(A10taxstdlife="n/a","n/a",IF(AL$3&gt;(A10taxstdlife+$E601),((Input!$I$152+Input!$I$118)*$I$7)-SUM($I601:AK601),((Input!$I$152+Input!$I$118)*$I$7)/A10taxstdlife))</f>
        <v>6.8797453154645444E-2</v>
      </c>
      <c r="AM601" s="164">
        <f>IF(A10taxstdlife="n/a","n/a",IF(AM$3&gt;(A10taxstdlife+$E601),((Input!$I$152+Input!$I$118)*$I$7)-SUM($I601:AL601),((Input!$I$152+Input!$I$118)*$I$7)/A10taxstdlife))</f>
        <v>6.8797453154645444E-2</v>
      </c>
      <c r="AN601" s="164">
        <f>IF(A10taxstdlife="n/a","n/a",IF(AN$3&gt;(A10taxstdlife+$E601),((Input!$I$152+Input!$I$118)*$I$7)-SUM($I601:AM601),((Input!$I$152+Input!$I$118)*$I$7)/A10taxstdlife))</f>
        <v>6.8797453154645444E-2</v>
      </c>
      <c r="AO601" s="164">
        <f>IF(A10taxstdlife="n/a","n/a",IF(AO$3&gt;(A10taxstdlife+$E601),((Input!$I$152+Input!$I$118)*$I$7)-SUM($I601:AN601),((Input!$I$152+Input!$I$118)*$I$7)/A10taxstdlife))</f>
        <v>6.8797453154645444E-2</v>
      </c>
      <c r="AP601" s="164">
        <f>IF(A10taxstdlife="n/a","n/a",IF(AP$3&gt;(A10taxstdlife+$E601),((Input!$I$152+Input!$I$118)*$I$7)-SUM($I601:AO601),((Input!$I$152+Input!$I$118)*$I$7)/A10taxstdlife))</f>
        <v>6.8797453154645444E-2</v>
      </c>
      <c r="AQ601" s="164">
        <f>IF(A10taxstdlife="n/a","n/a",IF(AQ$3&gt;(A10taxstdlife+$E601),((Input!$I$152+Input!$I$118)*$I$7)-SUM($I601:AP601),((Input!$I$152+Input!$I$118)*$I$7)/A10taxstdlife))</f>
        <v>6.8797453154645444E-2</v>
      </c>
      <c r="AR601" s="164">
        <f>IF(A10taxstdlife="n/a","n/a",IF(AR$3&gt;(A10taxstdlife+$E601),((Input!$I$152+Input!$I$118)*$I$7)-SUM($I601:AQ601),((Input!$I$152+Input!$I$118)*$I$7)/A10taxstdlife))</f>
        <v>6.8797453154645444E-2</v>
      </c>
      <c r="AS601" s="164">
        <f>IF(A10taxstdlife="n/a","n/a",IF(AS$3&gt;(A10taxstdlife+$E601),((Input!$I$152+Input!$I$118)*$I$7)-SUM($I601:AR601),((Input!$I$152+Input!$I$118)*$I$7)/A10taxstdlife))</f>
        <v>6.8797453154645444E-2</v>
      </c>
      <c r="AT601" s="164">
        <f>IF(A10taxstdlife="n/a","n/a",IF(AT$3&gt;(A10taxstdlife+$E601),((Input!$I$152+Input!$I$118)*$I$7)-SUM($I601:AS601),((Input!$I$152+Input!$I$118)*$I$7)/A10taxstdlife))</f>
        <v>6.8797453154645444E-2</v>
      </c>
      <c r="AU601" s="164">
        <f>IF(A10taxstdlife="n/a","n/a",IF(AU$3&gt;(A10taxstdlife+$E601),((Input!$I$152+Input!$I$118)*$I$7)-SUM($I601:AT601),((Input!$I$152+Input!$I$118)*$I$7)/A10taxstdlife))</f>
        <v>6.8797453154645444E-2</v>
      </c>
      <c r="AV601" s="164">
        <f>IF(A10taxstdlife="n/a","n/a",IF(AV$3&gt;(A10taxstdlife+$E601),((Input!$I$152+Input!$I$118)*$I$7)-SUM($I601:AU601),((Input!$I$152+Input!$I$118)*$I$7)/A10taxstdlife))</f>
        <v>6.8797453154645444E-2</v>
      </c>
      <c r="AW601" s="164">
        <f>IF(A10taxstdlife="n/a","n/a",IF(AW$3&gt;(A10taxstdlife+$E601),((Input!$I$152+Input!$I$118)*$I$7)-SUM($I601:AV601),((Input!$I$152+Input!$I$118)*$I$7)/A10taxstdlife))</f>
        <v>6.8797453154645444E-2</v>
      </c>
      <c r="AX601" s="164">
        <f>IF(A10taxstdlife="n/a","n/a",IF(AX$3&gt;(A10taxstdlife+$E601),((Input!$I$152+Input!$I$118)*$I$7)-SUM($I601:AW601),((Input!$I$152+Input!$I$118)*$I$7)/A10taxstdlife))</f>
        <v>6.8797453154645444E-2</v>
      </c>
      <c r="AY601" s="164">
        <f>IF(A10taxstdlife="n/a","n/a",IF(AY$3&gt;(A10taxstdlife+$E601),((Input!$I$152+Input!$I$118)*$I$7)-SUM($I601:AX601),((Input!$I$152+Input!$I$118)*$I$7)/A10taxstdlife))</f>
        <v>6.8797453154645444E-2</v>
      </c>
      <c r="AZ601" s="164">
        <f>IF(A10taxstdlife="n/a","n/a",IF(AZ$3&gt;(A10taxstdlife+$E601),((Input!$I$152+Input!$I$118)*$I$7)-SUM($I601:AY601),((Input!$I$152+Input!$I$118)*$I$7)/A10taxstdlife))</f>
        <v>6.8797453154645444E-2</v>
      </c>
      <c r="BA601" s="164">
        <f>IF(A10taxstdlife="n/a","n/a",IF(BA$3&gt;(A10taxstdlife+$E601),((Input!$I$152+Input!$I$118)*$I$7)-SUM($I601:AZ601),((Input!$I$152+Input!$I$118)*$I$7)/A10taxstdlife))</f>
        <v>6.8797453154645444E-2</v>
      </c>
      <c r="BB601" s="164">
        <f>IF(A10taxstdlife="n/a","n/a",IF(BB$3&gt;(A10taxstdlife+$E601),((Input!$I$152+Input!$I$118)*$I$7)-SUM($I601:BA601),((Input!$I$152+Input!$I$118)*$I$7)/A10taxstdlife))</f>
        <v>6.8797453154645444E-2</v>
      </c>
      <c r="BC601" s="164">
        <f>IF(A10taxstdlife="n/a","n/a",IF(BC$3&gt;(A10taxstdlife+$E601),((Input!$I$152+Input!$I$118)*$I$7)-SUM($I601:BB601),((Input!$I$152+Input!$I$118)*$I$7)/A10taxstdlife))</f>
        <v>6.8797453154645444E-2</v>
      </c>
      <c r="BD601" s="164">
        <f>IF(A10taxstdlife="n/a","n/a",IF(BD$3&gt;(A10taxstdlife+$E601),((Input!$I$152+Input!$I$118)*$I$7)-SUM($I601:BC601),((Input!$I$152+Input!$I$118)*$I$7)/A10taxstdlife))</f>
        <v>6.8797453154645444E-2</v>
      </c>
      <c r="BE601" s="164">
        <f>IF(A10taxstdlife="n/a","n/a",IF(BE$3&gt;(A10taxstdlife+$E601),((Input!$I$152+Input!$I$118)*$I$7)-SUM($I601:BD601),((Input!$I$152+Input!$I$118)*$I$7)/A10taxstdlife))</f>
        <v>4.1278471892789437E-2</v>
      </c>
      <c r="BF601" s="164">
        <f>IF(A10taxstdlife="n/a","n/a",IF(BF$3&gt;(A10taxstdlife+$E601),((Input!$I$152+Input!$I$118)*$I$7)-SUM($I601:BE601),((Input!$I$152+Input!$I$118)*$I$7)/A10taxstdlife))</f>
        <v>0</v>
      </c>
      <c r="BG601" s="164">
        <f>IF(A10taxstdlife="n/a","n/a",IF(BG$3&gt;(A10taxstdlife+$E601),((Input!$I$152+Input!$I$118)*$I$7)-SUM($I601:BF601),((Input!$I$152+Input!$I$118)*$I$7)/A10taxstdlife))</f>
        <v>0</v>
      </c>
      <c r="BH601" s="164">
        <f>IF(A10taxstdlife="n/a","n/a",IF(BH$3&gt;(A10taxstdlife+$E601),((Input!$I$152+Input!$I$118)*$I$7)-SUM($I601:BG601),((Input!$I$152+Input!$I$118)*$I$7)/A10taxstdlife))</f>
        <v>0</v>
      </c>
      <c r="BI601" s="164">
        <f>IF(A10taxstdlife="n/a","n/a",IF(BI$3&gt;(A10taxstdlife+$E601),((Input!$I$152+Input!$I$118)*$I$7)-SUM($I601:BH601),((Input!$I$152+Input!$I$118)*$I$7)/A10taxstdlife))</f>
        <v>0</v>
      </c>
      <c r="BJ601" s="18"/>
      <c r="BK601" s="18"/>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row>
    <row r="602" spans="1:256" s="5" customFormat="1" hidden="1" outlineLevel="2">
      <c r="A602" s="18"/>
      <c r="B602" s="18"/>
      <c r="C602" s="36"/>
      <c r="D602" s="479"/>
      <c r="E602" s="283">
        <v>4</v>
      </c>
      <c r="F602" s="38"/>
      <c r="G602" s="306"/>
      <c r="H602" s="308"/>
      <c r="I602" s="308"/>
      <c r="J602" s="307"/>
      <c r="K602" s="164">
        <f>IF(A10taxstdlife="n/a","n/a",IF(K$3&gt;(A10taxstdlife+$E602),((Input!$J$152+Input!$J$118)*$J$7)-SUM($J602:J602),((Input!$J$152+Input!$J$118)*$J$7)/A10taxstdlife))</f>
        <v>6.8497082509885926E-2</v>
      </c>
      <c r="L602" s="164">
        <f>IF(A10taxstdlife="n/a","n/a",IF(L$3&gt;(A10taxstdlife+$E602),((Input!$J$152+Input!$J$118)*$J$7)-SUM($J602:K602),((Input!$J$152+Input!$J$118)*$J$7)/A10taxstdlife))</f>
        <v>6.8497082509885926E-2</v>
      </c>
      <c r="M602" s="164">
        <f>IF(A10taxstdlife="n/a","n/a",IF(M$3&gt;(A10taxstdlife+$E602),((Input!$J$152+Input!$J$118)*$J$7)-SUM($J602:L602),((Input!$J$152+Input!$J$118)*$J$7)/A10taxstdlife))</f>
        <v>6.8497082509885926E-2</v>
      </c>
      <c r="N602" s="164">
        <f>IF(A10taxstdlife="n/a","n/a",IF(N$3&gt;(A10taxstdlife+$E602),((Input!$J$152+Input!$J$118)*$J$7)-SUM($J602:M602),((Input!$J$152+Input!$J$118)*$J$7)/A10taxstdlife))</f>
        <v>6.8497082509885926E-2</v>
      </c>
      <c r="O602" s="164">
        <f>IF(A10taxstdlife="n/a","n/a",IF(O$3&gt;(A10taxstdlife+$E602),((Input!$J$152+Input!$J$118)*$J$7)-SUM($J602:N602),((Input!$J$152+Input!$J$118)*$J$7)/A10taxstdlife))</f>
        <v>6.8497082509885926E-2</v>
      </c>
      <c r="P602" s="164">
        <f>IF(A10taxstdlife="n/a","n/a",IF(P$3&gt;(A10taxstdlife+$E602),((Input!$J$152+Input!$J$118)*$J$7)-SUM($J602:O602),((Input!$J$152+Input!$J$118)*$J$7)/A10taxstdlife))</f>
        <v>6.8497082509885926E-2</v>
      </c>
      <c r="Q602" s="164">
        <f>IF(A10taxstdlife="n/a","n/a",IF(Q$3&gt;(A10taxstdlife+$E602),((Input!$J$152+Input!$J$118)*$J$7)-SUM($J602:P602),((Input!$J$152+Input!$J$118)*$J$7)/A10taxstdlife))</f>
        <v>6.8497082509885926E-2</v>
      </c>
      <c r="R602" s="164">
        <f>IF(A10taxstdlife="n/a","n/a",IF(R$3&gt;(A10taxstdlife+$E602),((Input!$J$152+Input!$J$118)*$J$7)-SUM($J602:Q602),((Input!$J$152+Input!$J$118)*$J$7)/A10taxstdlife))</f>
        <v>6.8497082509885926E-2</v>
      </c>
      <c r="S602" s="164">
        <f>IF(A10taxstdlife="n/a","n/a",IF(S$3&gt;(A10taxstdlife+$E602),((Input!$J$152+Input!$J$118)*$J$7)-SUM($J602:R602),((Input!$J$152+Input!$J$118)*$J$7)/A10taxstdlife))</f>
        <v>6.8497082509885926E-2</v>
      </c>
      <c r="T602" s="164">
        <f>IF(A10taxstdlife="n/a","n/a",IF(T$3&gt;(A10taxstdlife+$E602),((Input!$J$152+Input!$J$118)*$J$7)-SUM($J602:S602),((Input!$J$152+Input!$J$118)*$J$7)/A10taxstdlife))</f>
        <v>6.8497082509885926E-2</v>
      </c>
      <c r="U602" s="164">
        <f>IF(A10taxstdlife="n/a","n/a",IF(U$3&gt;(A10taxstdlife+$E602),((Input!$J$152+Input!$J$118)*$J$7)-SUM($J602:T602),((Input!$J$152+Input!$J$118)*$J$7)/A10taxstdlife))</f>
        <v>6.8497082509885926E-2</v>
      </c>
      <c r="V602" s="164">
        <f>IF(A10taxstdlife="n/a","n/a",IF(V$3&gt;(A10taxstdlife+$E602),((Input!$J$152+Input!$J$118)*$J$7)-SUM($J602:U602),((Input!$J$152+Input!$J$118)*$J$7)/A10taxstdlife))</f>
        <v>6.8497082509885926E-2</v>
      </c>
      <c r="W602" s="164">
        <f>IF(A10taxstdlife="n/a","n/a",IF(W$3&gt;(A10taxstdlife+$E602),((Input!$J$152+Input!$J$118)*$J$7)-SUM($J602:V602),((Input!$J$152+Input!$J$118)*$J$7)/A10taxstdlife))</f>
        <v>6.8497082509885926E-2</v>
      </c>
      <c r="X602" s="164">
        <f>IF(A10taxstdlife="n/a","n/a",IF(X$3&gt;(A10taxstdlife+$E602),((Input!$J$152+Input!$J$118)*$J$7)-SUM($J602:W602),((Input!$J$152+Input!$J$118)*$J$7)/A10taxstdlife))</f>
        <v>6.8497082509885926E-2</v>
      </c>
      <c r="Y602" s="164">
        <f>IF(A10taxstdlife="n/a","n/a",IF(Y$3&gt;(A10taxstdlife+$E602),((Input!$J$152+Input!$J$118)*$J$7)-SUM($J602:X602),((Input!$J$152+Input!$J$118)*$J$7)/A10taxstdlife))</f>
        <v>6.8497082509885926E-2</v>
      </c>
      <c r="Z602" s="164">
        <f>IF(A10taxstdlife="n/a","n/a",IF(Z$3&gt;(A10taxstdlife+$E602),((Input!$J$152+Input!$J$118)*$J$7)-SUM($J602:Y602),((Input!$J$152+Input!$J$118)*$J$7)/A10taxstdlife))</f>
        <v>6.8497082509885926E-2</v>
      </c>
      <c r="AA602" s="164">
        <f>IF(A10taxstdlife="n/a","n/a",IF(AA$3&gt;(A10taxstdlife+$E602),((Input!$J$152+Input!$J$118)*$J$7)-SUM($J602:Z602),((Input!$J$152+Input!$J$118)*$J$7)/A10taxstdlife))</f>
        <v>6.8497082509885926E-2</v>
      </c>
      <c r="AB602" s="164">
        <f>IF(A10taxstdlife="n/a","n/a",IF(AB$3&gt;(A10taxstdlife+$E602),((Input!$J$152+Input!$J$118)*$J$7)-SUM($J602:AA602),((Input!$J$152+Input!$J$118)*$J$7)/A10taxstdlife))</f>
        <v>6.8497082509885926E-2</v>
      </c>
      <c r="AC602" s="164">
        <f>IF(A10taxstdlife="n/a","n/a",IF(AC$3&gt;(A10taxstdlife+$E602),((Input!$J$152+Input!$J$118)*$J$7)-SUM($J602:AB602),((Input!$J$152+Input!$J$118)*$J$7)/A10taxstdlife))</f>
        <v>6.8497082509885926E-2</v>
      </c>
      <c r="AD602" s="164">
        <f>IF(A10taxstdlife="n/a","n/a",IF(AD$3&gt;(A10taxstdlife+$E602),((Input!$J$152+Input!$J$118)*$J$7)-SUM($J602:AC602),((Input!$J$152+Input!$J$118)*$J$7)/A10taxstdlife))</f>
        <v>6.8497082509885926E-2</v>
      </c>
      <c r="AE602" s="164">
        <f>IF(A10taxstdlife="n/a","n/a",IF(AE$3&gt;(A10taxstdlife+$E602),((Input!$J$152+Input!$J$118)*$J$7)-SUM($J602:AD602),((Input!$J$152+Input!$J$118)*$J$7)/A10taxstdlife))</f>
        <v>6.8497082509885926E-2</v>
      </c>
      <c r="AF602" s="164">
        <f>IF(A10taxstdlife="n/a","n/a",IF(AF$3&gt;(A10taxstdlife+$E602),((Input!$J$152+Input!$J$118)*$J$7)-SUM($J602:AE602),((Input!$J$152+Input!$J$118)*$J$7)/A10taxstdlife))</f>
        <v>6.8497082509885926E-2</v>
      </c>
      <c r="AG602" s="164">
        <f>IF(A10taxstdlife="n/a","n/a",IF(AG$3&gt;(A10taxstdlife+$E602),((Input!$J$152+Input!$J$118)*$J$7)-SUM($J602:AF602),((Input!$J$152+Input!$J$118)*$J$7)/A10taxstdlife))</f>
        <v>6.8497082509885926E-2</v>
      </c>
      <c r="AH602" s="164">
        <f>IF(A10taxstdlife="n/a","n/a",IF(AH$3&gt;(A10taxstdlife+$E602),((Input!$J$152+Input!$J$118)*$J$7)-SUM($J602:AG602),((Input!$J$152+Input!$J$118)*$J$7)/A10taxstdlife))</f>
        <v>6.8497082509885926E-2</v>
      </c>
      <c r="AI602" s="164">
        <f>IF(A10taxstdlife="n/a","n/a",IF(AI$3&gt;(A10taxstdlife+$E602),((Input!$J$152+Input!$J$118)*$J$7)-SUM($J602:AH602),((Input!$J$152+Input!$J$118)*$J$7)/A10taxstdlife))</f>
        <v>6.8497082509885926E-2</v>
      </c>
      <c r="AJ602" s="164">
        <f>IF(A10taxstdlife="n/a","n/a",IF(AJ$3&gt;(A10taxstdlife+$E602),((Input!$J$152+Input!$J$118)*$J$7)-SUM($J602:AI602),((Input!$J$152+Input!$J$118)*$J$7)/A10taxstdlife))</f>
        <v>6.8497082509885926E-2</v>
      </c>
      <c r="AK602" s="164">
        <f>IF(A10taxstdlife="n/a","n/a",IF(AK$3&gt;(A10taxstdlife+$E602),((Input!$J$152+Input!$J$118)*$J$7)-SUM($J602:AJ602),((Input!$J$152+Input!$J$118)*$J$7)/A10taxstdlife))</f>
        <v>6.8497082509885926E-2</v>
      </c>
      <c r="AL602" s="164">
        <f>IF(A10taxstdlife="n/a","n/a",IF(AL$3&gt;(A10taxstdlife+$E602),((Input!$J$152+Input!$J$118)*$J$7)-SUM($J602:AK602),((Input!$J$152+Input!$J$118)*$J$7)/A10taxstdlife))</f>
        <v>6.8497082509885926E-2</v>
      </c>
      <c r="AM602" s="164">
        <f>IF(A10taxstdlife="n/a","n/a",IF(AM$3&gt;(A10taxstdlife+$E602),((Input!$J$152+Input!$J$118)*$J$7)-SUM($J602:AL602),((Input!$J$152+Input!$J$118)*$J$7)/A10taxstdlife))</f>
        <v>6.8497082509885926E-2</v>
      </c>
      <c r="AN602" s="164">
        <f>IF(A10taxstdlife="n/a","n/a",IF(AN$3&gt;(A10taxstdlife+$E602),((Input!$J$152+Input!$J$118)*$J$7)-SUM($J602:AM602),((Input!$J$152+Input!$J$118)*$J$7)/A10taxstdlife))</f>
        <v>6.8497082509885926E-2</v>
      </c>
      <c r="AO602" s="164">
        <f>IF(A10taxstdlife="n/a","n/a",IF(AO$3&gt;(A10taxstdlife+$E602),((Input!$J$152+Input!$J$118)*$J$7)-SUM($J602:AN602),((Input!$J$152+Input!$J$118)*$J$7)/A10taxstdlife))</f>
        <v>6.8497082509885926E-2</v>
      </c>
      <c r="AP602" s="164">
        <f>IF(A10taxstdlife="n/a","n/a",IF(AP$3&gt;(A10taxstdlife+$E602),((Input!$J$152+Input!$J$118)*$J$7)-SUM($J602:AO602),((Input!$J$152+Input!$J$118)*$J$7)/A10taxstdlife))</f>
        <v>6.8497082509885926E-2</v>
      </c>
      <c r="AQ602" s="164">
        <f>IF(A10taxstdlife="n/a","n/a",IF(AQ$3&gt;(A10taxstdlife+$E602),((Input!$J$152+Input!$J$118)*$J$7)-SUM($J602:AP602),((Input!$J$152+Input!$J$118)*$J$7)/A10taxstdlife))</f>
        <v>6.8497082509885926E-2</v>
      </c>
      <c r="AR602" s="164">
        <f>IF(A10taxstdlife="n/a","n/a",IF(AR$3&gt;(A10taxstdlife+$E602),((Input!$J$152+Input!$J$118)*$J$7)-SUM($J602:AQ602),((Input!$J$152+Input!$J$118)*$J$7)/A10taxstdlife))</f>
        <v>6.8497082509885926E-2</v>
      </c>
      <c r="AS602" s="164">
        <f>IF(A10taxstdlife="n/a","n/a",IF(AS$3&gt;(A10taxstdlife+$E602),((Input!$J$152+Input!$J$118)*$J$7)-SUM($J602:AR602),((Input!$J$152+Input!$J$118)*$J$7)/A10taxstdlife))</f>
        <v>6.8497082509885926E-2</v>
      </c>
      <c r="AT602" s="164">
        <f>IF(A10taxstdlife="n/a","n/a",IF(AT$3&gt;(A10taxstdlife+$E602),((Input!$J$152+Input!$J$118)*$J$7)-SUM($J602:AS602),((Input!$J$152+Input!$J$118)*$J$7)/A10taxstdlife))</f>
        <v>6.8497082509885926E-2</v>
      </c>
      <c r="AU602" s="164">
        <f>IF(A10taxstdlife="n/a","n/a",IF(AU$3&gt;(A10taxstdlife+$E602),((Input!$J$152+Input!$J$118)*$J$7)-SUM($J602:AT602),((Input!$J$152+Input!$J$118)*$J$7)/A10taxstdlife))</f>
        <v>6.8497082509885926E-2</v>
      </c>
      <c r="AV602" s="164">
        <f>IF(A10taxstdlife="n/a","n/a",IF(AV$3&gt;(A10taxstdlife+$E602),((Input!$J$152+Input!$J$118)*$J$7)-SUM($J602:AU602),((Input!$J$152+Input!$J$118)*$J$7)/A10taxstdlife))</f>
        <v>6.8497082509885926E-2</v>
      </c>
      <c r="AW602" s="164">
        <f>IF(A10taxstdlife="n/a","n/a",IF(AW$3&gt;(A10taxstdlife+$E602),((Input!$J$152+Input!$J$118)*$J$7)-SUM($J602:AV602),((Input!$J$152+Input!$J$118)*$J$7)/A10taxstdlife))</f>
        <v>6.8497082509885926E-2</v>
      </c>
      <c r="AX602" s="164">
        <f>IF(A10taxstdlife="n/a","n/a",IF(AX$3&gt;(A10taxstdlife+$E602),((Input!$J$152+Input!$J$118)*$J$7)-SUM($J602:AW602),((Input!$J$152+Input!$J$118)*$J$7)/A10taxstdlife))</f>
        <v>6.8497082509885926E-2</v>
      </c>
      <c r="AY602" s="164">
        <f>IF(A10taxstdlife="n/a","n/a",IF(AY$3&gt;(A10taxstdlife+$E602),((Input!$J$152+Input!$J$118)*$J$7)-SUM($J602:AX602),((Input!$J$152+Input!$J$118)*$J$7)/A10taxstdlife))</f>
        <v>6.8497082509885926E-2</v>
      </c>
      <c r="AZ602" s="164">
        <f>IF(A10taxstdlife="n/a","n/a",IF(AZ$3&gt;(A10taxstdlife+$E602),((Input!$J$152+Input!$J$118)*$J$7)-SUM($J602:AY602),((Input!$J$152+Input!$J$118)*$J$7)/A10taxstdlife))</f>
        <v>6.8497082509885926E-2</v>
      </c>
      <c r="BA602" s="164">
        <f>IF(A10taxstdlife="n/a","n/a",IF(BA$3&gt;(A10taxstdlife+$E602),((Input!$J$152+Input!$J$118)*$J$7)-SUM($J602:AZ602),((Input!$J$152+Input!$J$118)*$J$7)/A10taxstdlife))</f>
        <v>6.8497082509885926E-2</v>
      </c>
      <c r="BB602" s="164">
        <f>IF(A10taxstdlife="n/a","n/a",IF(BB$3&gt;(A10taxstdlife+$E602),((Input!$J$152+Input!$J$118)*$J$7)-SUM($J602:BA602),((Input!$J$152+Input!$J$118)*$J$7)/A10taxstdlife))</f>
        <v>6.8497082509885926E-2</v>
      </c>
      <c r="BC602" s="164">
        <f>IF(A10taxstdlife="n/a","n/a",IF(BC$3&gt;(A10taxstdlife+$E602),((Input!$J$152+Input!$J$118)*$J$7)-SUM($J602:BB602),((Input!$J$152+Input!$J$118)*$J$7)/A10taxstdlife))</f>
        <v>6.8497082509885926E-2</v>
      </c>
      <c r="BD602" s="164">
        <f>IF(A10taxstdlife="n/a","n/a",IF(BD$3&gt;(A10taxstdlife+$E602),((Input!$J$152+Input!$J$118)*$J$7)-SUM($J602:BC602),((Input!$J$152+Input!$J$118)*$J$7)/A10taxstdlife))</f>
        <v>6.8497082509885926E-2</v>
      </c>
      <c r="BE602" s="164">
        <f>IF(A10taxstdlife="n/a","n/a",IF(BE$3&gt;(A10taxstdlife+$E602),((Input!$J$152+Input!$J$118)*$J$7)-SUM($J602:BD602),((Input!$J$152+Input!$J$118)*$J$7)/A10taxstdlife))</f>
        <v>6.8497082509885926E-2</v>
      </c>
      <c r="BF602" s="164">
        <f>IF(A10taxstdlife="n/a","n/a",IF(BF$3&gt;(A10taxstdlife+$E602),((Input!$J$152+Input!$J$118)*$J$7)-SUM($J602:BE602),((Input!$J$152+Input!$J$118)*$J$7)/A10taxstdlife))</f>
        <v>4.1098249505933548E-2</v>
      </c>
      <c r="BG602" s="164">
        <f>IF(A10taxstdlife="n/a","n/a",IF(BG$3&gt;(A10taxstdlife+$E602),((Input!$J$152+Input!$J$118)*$J$7)-SUM($J602:BF602),((Input!$J$152+Input!$J$118)*$J$7)/A10taxstdlife))</f>
        <v>0</v>
      </c>
      <c r="BH602" s="164">
        <f>IF(A10taxstdlife="n/a","n/a",IF(BH$3&gt;(A10taxstdlife+$E602),((Input!$J$152+Input!$J$118)*$J$7)-SUM($J602:BG602),((Input!$J$152+Input!$J$118)*$J$7)/A10taxstdlife))</f>
        <v>0</v>
      </c>
      <c r="BI602" s="164">
        <f>IF(A10taxstdlife="n/a","n/a",IF(BI$3&gt;(A10taxstdlife+$E602),((Input!$J$152+Input!$J$118)*$J$7)-SUM($J602:BH602),((Input!$J$152+Input!$J$118)*$J$7)/A10taxstdlife))</f>
        <v>0</v>
      </c>
      <c r="BJ602" s="18"/>
      <c r="BK602" s="18"/>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row>
    <row r="603" spans="1:256" s="5" customFormat="1" hidden="1" outlineLevel="2">
      <c r="A603" s="18"/>
      <c r="B603" s="18"/>
      <c r="C603" s="36"/>
      <c r="D603" s="479"/>
      <c r="E603" s="283">
        <v>5</v>
      </c>
      <c r="F603" s="38"/>
      <c r="G603" s="306"/>
      <c r="H603" s="308"/>
      <c r="I603" s="308"/>
      <c r="J603" s="308"/>
      <c r="K603" s="307"/>
      <c r="L603" s="164">
        <f>IF(A10taxstdlife="n/a","n/a",IF(L$3&gt;(A10taxstdlife+$E603),((Input!$K$152+Input!$K$118)*$K$7)-SUM($K603:K603),((Input!$K$152+Input!$K$118)*$K$7)/A10taxstdlife))</f>
        <v>7.1383763666164682E-2</v>
      </c>
      <c r="M603" s="164">
        <f>IF(A10taxstdlife="n/a","n/a",IF(M$3&gt;(A10taxstdlife+$E603),((Input!$K$152+Input!$K$118)*$K$7)-SUM($K603:L603),((Input!$K$152+Input!$K$118)*$K$7)/A10taxstdlife))</f>
        <v>7.1383763666164682E-2</v>
      </c>
      <c r="N603" s="164">
        <f>IF(A10taxstdlife="n/a","n/a",IF(N$3&gt;(A10taxstdlife+$E603),((Input!$K$152+Input!$K$118)*$K$7)-SUM($K603:M603),((Input!$K$152+Input!$K$118)*$K$7)/A10taxstdlife))</f>
        <v>7.1383763666164682E-2</v>
      </c>
      <c r="O603" s="164">
        <f>IF(A10taxstdlife="n/a","n/a",IF(O$3&gt;(A10taxstdlife+$E603),((Input!$K$152+Input!$K$118)*$K$7)-SUM($K603:N603),((Input!$K$152+Input!$K$118)*$K$7)/A10taxstdlife))</f>
        <v>7.1383763666164682E-2</v>
      </c>
      <c r="P603" s="164">
        <f>IF(A10taxstdlife="n/a","n/a",IF(P$3&gt;(A10taxstdlife+$E603),((Input!$K$152+Input!$K$118)*$K$7)-SUM($K603:O603),((Input!$K$152+Input!$K$118)*$K$7)/A10taxstdlife))</f>
        <v>7.1383763666164682E-2</v>
      </c>
      <c r="Q603" s="164">
        <f>IF(A10taxstdlife="n/a","n/a",IF(Q$3&gt;(A10taxstdlife+$E603),((Input!$K$152+Input!$K$118)*$K$7)-SUM($K603:P603),((Input!$K$152+Input!$K$118)*$K$7)/A10taxstdlife))</f>
        <v>7.1383763666164682E-2</v>
      </c>
      <c r="R603" s="164">
        <f>IF(A10taxstdlife="n/a","n/a",IF(R$3&gt;(A10taxstdlife+$E603),((Input!$K$152+Input!$K$118)*$K$7)-SUM($K603:Q603),((Input!$K$152+Input!$K$118)*$K$7)/A10taxstdlife))</f>
        <v>7.1383763666164682E-2</v>
      </c>
      <c r="S603" s="164">
        <f>IF(A10taxstdlife="n/a","n/a",IF(S$3&gt;(A10taxstdlife+$E603),((Input!$K$152+Input!$K$118)*$K$7)-SUM($K603:R603),((Input!$K$152+Input!$K$118)*$K$7)/A10taxstdlife))</f>
        <v>7.1383763666164682E-2</v>
      </c>
      <c r="T603" s="164">
        <f>IF(A10taxstdlife="n/a","n/a",IF(T$3&gt;(A10taxstdlife+$E603),((Input!$K$152+Input!$K$118)*$K$7)-SUM($K603:S603),((Input!$K$152+Input!$K$118)*$K$7)/A10taxstdlife))</f>
        <v>7.1383763666164682E-2</v>
      </c>
      <c r="U603" s="164">
        <f>IF(A10taxstdlife="n/a","n/a",IF(U$3&gt;(A10taxstdlife+$E603),((Input!$K$152+Input!$K$118)*$K$7)-SUM($K603:T603),((Input!$K$152+Input!$K$118)*$K$7)/A10taxstdlife))</f>
        <v>7.1383763666164682E-2</v>
      </c>
      <c r="V603" s="164">
        <f>IF(A10taxstdlife="n/a","n/a",IF(V$3&gt;(A10taxstdlife+$E603),((Input!$K$152+Input!$K$118)*$K$7)-SUM($K603:U603),((Input!$K$152+Input!$K$118)*$K$7)/A10taxstdlife))</f>
        <v>7.1383763666164682E-2</v>
      </c>
      <c r="W603" s="164">
        <f>IF(A10taxstdlife="n/a","n/a",IF(W$3&gt;(A10taxstdlife+$E603),((Input!$K$152+Input!$K$118)*$K$7)-SUM($K603:V603),((Input!$K$152+Input!$K$118)*$K$7)/A10taxstdlife))</f>
        <v>7.1383763666164682E-2</v>
      </c>
      <c r="X603" s="164">
        <f>IF(A10taxstdlife="n/a","n/a",IF(X$3&gt;(A10taxstdlife+$E603),((Input!$K$152+Input!$K$118)*$K$7)-SUM($K603:W603),((Input!$K$152+Input!$K$118)*$K$7)/A10taxstdlife))</f>
        <v>7.1383763666164682E-2</v>
      </c>
      <c r="Y603" s="164">
        <f>IF(A10taxstdlife="n/a","n/a",IF(Y$3&gt;(A10taxstdlife+$E603),((Input!$K$152+Input!$K$118)*$K$7)-SUM($K603:X603),((Input!$K$152+Input!$K$118)*$K$7)/A10taxstdlife))</f>
        <v>7.1383763666164682E-2</v>
      </c>
      <c r="Z603" s="164">
        <f>IF(A10taxstdlife="n/a","n/a",IF(Z$3&gt;(A10taxstdlife+$E603),((Input!$K$152+Input!$K$118)*$K$7)-SUM($K603:Y603),((Input!$K$152+Input!$K$118)*$K$7)/A10taxstdlife))</f>
        <v>7.1383763666164682E-2</v>
      </c>
      <c r="AA603" s="164">
        <f>IF(A10taxstdlife="n/a","n/a",IF(AA$3&gt;(A10taxstdlife+$E603),((Input!$K$152+Input!$K$118)*$K$7)-SUM($K603:Z603),((Input!$K$152+Input!$K$118)*$K$7)/A10taxstdlife))</f>
        <v>7.1383763666164682E-2</v>
      </c>
      <c r="AB603" s="164">
        <f>IF(A10taxstdlife="n/a","n/a",IF(AB$3&gt;(A10taxstdlife+$E603),((Input!$K$152+Input!$K$118)*$K$7)-SUM($K603:AA603),((Input!$K$152+Input!$K$118)*$K$7)/A10taxstdlife))</f>
        <v>7.1383763666164682E-2</v>
      </c>
      <c r="AC603" s="164">
        <f>IF(A10taxstdlife="n/a","n/a",IF(AC$3&gt;(A10taxstdlife+$E603),((Input!$K$152+Input!$K$118)*$K$7)-SUM($K603:AB603),((Input!$K$152+Input!$K$118)*$K$7)/A10taxstdlife))</f>
        <v>7.1383763666164682E-2</v>
      </c>
      <c r="AD603" s="164">
        <f>IF(A10taxstdlife="n/a","n/a",IF(AD$3&gt;(A10taxstdlife+$E603),((Input!$K$152+Input!$K$118)*$K$7)-SUM($K603:AC603),((Input!$K$152+Input!$K$118)*$K$7)/A10taxstdlife))</f>
        <v>7.1383763666164682E-2</v>
      </c>
      <c r="AE603" s="164">
        <f>IF(A10taxstdlife="n/a","n/a",IF(AE$3&gt;(A10taxstdlife+$E603),((Input!$K$152+Input!$K$118)*$K$7)-SUM($K603:AD603),((Input!$K$152+Input!$K$118)*$K$7)/A10taxstdlife))</f>
        <v>7.1383763666164682E-2</v>
      </c>
      <c r="AF603" s="164">
        <f>IF(A10taxstdlife="n/a","n/a",IF(AF$3&gt;(A10taxstdlife+$E603),((Input!$K$152+Input!$K$118)*$K$7)-SUM($K603:AE603),((Input!$K$152+Input!$K$118)*$K$7)/A10taxstdlife))</f>
        <v>7.1383763666164682E-2</v>
      </c>
      <c r="AG603" s="164">
        <f>IF(A10taxstdlife="n/a","n/a",IF(AG$3&gt;(A10taxstdlife+$E603),((Input!$K$152+Input!$K$118)*$K$7)-SUM($K603:AF603),((Input!$K$152+Input!$K$118)*$K$7)/A10taxstdlife))</f>
        <v>7.1383763666164682E-2</v>
      </c>
      <c r="AH603" s="164">
        <f>IF(A10taxstdlife="n/a","n/a",IF(AH$3&gt;(A10taxstdlife+$E603),((Input!$K$152+Input!$K$118)*$K$7)-SUM($K603:AG603),((Input!$K$152+Input!$K$118)*$K$7)/A10taxstdlife))</f>
        <v>7.1383763666164682E-2</v>
      </c>
      <c r="AI603" s="164">
        <f>IF(A10taxstdlife="n/a","n/a",IF(AI$3&gt;(A10taxstdlife+$E603),((Input!$K$152+Input!$K$118)*$K$7)-SUM($K603:AH603),((Input!$K$152+Input!$K$118)*$K$7)/A10taxstdlife))</f>
        <v>7.1383763666164682E-2</v>
      </c>
      <c r="AJ603" s="164">
        <f>IF(A10taxstdlife="n/a","n/a",IF(AJ$3&gt;(A10taxstdlife+$E603),((Input!$K$152+Input!$K$118)*$K$7)-SUM($K603:AI603),((Input!$K$152+Input!$K$118)*$K$7)/A10taxstdlife))</f>
        <v>7.1383763666164682E-2</v>
      </c>
      <c r="AK603" s="164">
        <f>IF(A10taxstdlife="n/a","n/a",IF(AK$3&gt;(A10taxstdlife+$E603),((Input!$K$152+Input!$K$118)*$K$7)-SUM($K603:AJ603),((Input!$K$152+Input!$K$118)*$K$7)/A10taxstdlife))</f>
        <v>7.1383763666164682E-2</v>
      </c>
      <c r="AL603" s="164">
        <f>IF(A10taxstdlife="n/a","n/a",IF(AL$3&gt;(A10taxstdlife+$E603),((Input!$K$152+Input!$K$118)*$K$7)-SUM($K603:AK603),((Input!$K$152+Input!$K$118)*$K$7)/A10taxstdlife))</f>
        <v>7.1383763666164682E-2</v>
      </c>
      <c r="AM603" s="164">
        <f>IF(A10taxstdlife="n/a","n/a",IF(AM$3&gt;(A10taxstdlife+$E603),((Input!$K$152+Input!$K$118)*$K$7)-SUM($K603:AL603),((Input!$K$152+Input!$K$118)*$K$7)/A10taxstdlife))</f>
        <v>7.1383763666164682E-2</v>
      </c>
      <c r="AN603" s="164">
        <f>IF(A10taxstdlife="n/a","n/a",IF(AN$3&gt;(A10taxstdlife+$E603),((Input!$K$152+Input!$K$118)*$K$7)-SUM($K603:AM603),((Input!$K$152+Input!$K$118)*$K$7)/A10taxstdlife))</f>
        <v>7.1383763666164682E-2</v>
      </c>
      <c r="AO603" s="164">
        <f>IF(A10taxstdlife="n/a","n/a",IF(AO$3&gt;(A10taxstdlife+$E603),((Input!$K$152+Input!$K$118)*$K$7)-SUM($K603:AN603),((Input!$K$152+Input!$K$118)*$K$7)/A10taxstdlife))</f>
        <v>7.1383763666164682E-2</v>
      </c>
      <c r="AP603" s="164">
        <f>IF(A10taxstdlife="n/a","n/a",IF(AP$3&gt;(A10taxstdlife+$E603),((Input!$K$152+Input!$K$118)*$K$7)-SUM($K603:AO603),((Input!$K$152+Input!$K$118)*$K$7)/A10taxstdlife))</f>
        <v>7.1383763666164682E-2</v>
      </c>
      <c r="AQ603" s="164">
        <f>IF(A10taxstdlife="n/a","n/a",IF(AQ$3&gt;(A10taxstdlife+$E603),((Input!$K$152+Input!$K$118)*$K$7)-SUM($K603:AP603),((Input!$K$152+Input!$K$118)*$K$7)/A10taxstdlife))</f>
        <v>7.1383763666164682E-2</v>
      </c>
      <c r="AR603" s="164">
        <f>IF(A10taxstdlife="n/a","n/a",IF(AR$3&gt;(A10taxstdlife+$E603),((Input!$K$152+Input!$K$118)*$K$7)-SUM($K603:AQ603),((Input!$K$152+Input!$K$118)*$K$7)/A10taxstdlife))</f>
        <v>7.1383763666164682E-2</v>
      </c>
      <c r="AS603" s="164">
        <f>IF(A10taxstdlife="n/a","n/a",IF(AS$3&gt;(A10taxstdlife+$E603),((Input!$K$152+Input!$K$118)*$K$7)-SUM($K603:AR603),((Input!$K$152+Input!$K$118)*$K$7)/A10taxstdlife))</f>
        <v>7.1383763666164682E-2</v>
      </c>
      <c r="AT603" s="164">
        <f>IF(A10taxstdlife="n/a","n/a",IF(AT$3&gt;(A10taxstdlife+$E603),((Input!$K$152+Input!$K$118)*$K$7)-SUM($K603:AS603),((Input!$K$152+Input!$K$118)*$K$7)/A10taxstdlife))</f>
        <v>7.1383763666164682E-2</v>
      </c>
      <c r="AU603" s="164">
        <f>IF(A10taxstdlife="n/a","n/a",IF(AU$3&gt;(A10taxstdlife+$E603),((Input!$K$152+Input!$K$118)*$K$7)-SUM($K603:AT603),((Input!$K$152+Input!$K$118)*$K$7)/A10taxstdlife))</f>
        <v>7.1383763666164682E-2</v>
      </c>
      <c r="AV603" s="164">
        <f>IF(A10taxstdlife="n/a","n/a",IF(AV$3&gt;(A10taxstdlife+$E603),((Input!$K$152+Input!$K$118)*$K$7)-SUM($K603:AU603),((Input!$K$152+Input!$K$118)*$K$7)/A10taxstdlife))</f>
        <v>7.1383763666164682E-2</v>
      </c>
      <c r="AW603" s="164">
        <f>IF(A10taxstdlife="n/a","n/a",IF(AW$3&gt;(A10taxstdlife+$E603),((Input!$K$152+Input!$K$118)*$K$7)-SUM($K603:AV603),((Input!$K$152+Input!$K$118)*$K$7)/A10taxstdlife))</f>
        <v>7.1383763666164682E-2</v>
      </c>
      <c r="AX603" s="164">
        <f>IF(A10taxstdlife="n/a","n/a",IF(AX$3&gt;(A10taxstdlife+$E603),((Input!$K$152+Input!$K$118)*$K$7)-SUM($K603:AW603),((Input!$K$152+Input!$K$118)*$K$7)/A10taxstdlife))</f>
        <v>7.1383763666164682E-2</v>
      </c>
      <c r="AY603" s="164">
        <f>IF(A10taxstdlife="n/a","n/a",IF(AY$3&gt;(A10taxstdlife+$E603),((Input!$K$152+Input!$K$118)*$K$7)-SUM($K603:AX603),((Input!$K$152+Input!$K$118)*$K$7)/A10taxstdlife))</f>
        <v>7.1383763666164682E-2</v>
      </c>
      <c r="AZ603" s="164">
        <f>IF(A10taxstdlife="n/a","n/a",IF(AZ$3&gt;(A10taxstdlife+$E603),((Input!$K$152+Input!$K$118)*$K$7)-SUM($K603:AY603),((Input!$K$152+Input!$K$118)*$K$7)/A10taxstdlife))</f>
        <v>7.1383763666164682E-2</v>
      </c>
      <c r="BA603" s="164">
        <f>IF(A10taxstdlife="n/a","n/a",IF(BA$3&gt;(A10taxstdlife+$E603),((Input!$K$152+Input!$K$118)*$K$7)-SUM($K603:AZ603),((Input!$K$152+Input!$K$118)*$K$7)/A10taxstdlife))</f>
        <v>7.1383763666164682E-2</v>
      </c>
      <c r="BB603" s="164">
        <f>IF(A10taxstdlife="n/a","n/a",IF(BB$3&gt;(A10taxstdlife+$E603),((Input!$K$152+Input!$K$118)*$K$7)-SUM($K603:BA603),((Input!$K$152+Input!$K$118)*$K$7)/A10taxstdlife))</f>
        <v>7.1383763666164682E-2</v>
      </c>
      <c r="BC603" s="164">
        <f>IF(A10taxstdlife="n/a","n/a",IF(BC$3&gt;(A10taxstdlife+$E603),((Input!$K$152+Input!$K$118)*$K$7)-SUM($K603:BB603),((Input!$K$152+Input!$K$118)*$K$7)/A10taxstdlife))</f>
        <v>7.1383763666164682E-2</v>
      </c>
      <c r="BD603" s="164">
        <f>IF(A10taxstdlife="n/a","n/a",IF(BD$3&gt;(A10taxstdlife+$E603),((Input!$K$152+Input!$K$118)*$K$7)-SUM($K603:BC603),((Input!$K$152+Input!$K$118)*$K$7)/A10taxstdlife))</f>
        <v>7.1383763666164682E-2</v>
      </c>
      <c r="BE603" s="164">
        <f>IF(A10taxstdlife="n/a","n/a",IF(BE$3&gt;(A10taxstdlife+$E603),((Input!$K$152+Input!$K$118)*$K$7)-SUM($K603:BD603),((Input!$K$152+Input!$K$118)*$K$7)/A10taxstdlife))</f>
        <v>7.1383763666164682E-2</v>
      </c>
      <c r="BF603" s="164">
        <f>IF(A10taxstdlife="n/a","n/a",IF(BF$3&gt;(A10taxstdlife+$E603),((Input!$K$152+Input!$K$118)*$K$7)-SUM($K603:BE603),((Input!$K$152+Input!$K$118)*$K$7)/A10taxstdlife))</f>
        <v>7.1383763666164682E-2</v>
      </c>
      <c r="BG603" s="164">
        <f>IF(A10taxstdlife="n/a","n/a",IF(BG$3&gt;(A10taxstdlife+$E603),((Input!$K$152+Input!$K$118)*$K$7)-SUM($K603:BF603),((Input!$K$152+Input!$K$118)*$K$7)/A10taxstdlife))</f>
        <v>4.2830258199701543E-2</v>
      </c>
      <c r="BH603" s="164">
        <f>IF(A10taxstdlife="n/a","n/a",IF(BH$3&gt;(A10taxstdlife+$E603),((Input!$K$152+Input!$K$118)*$K$7)-SUM($K603:BG603),((Input!$K$152+Input!$K$118)*$K$7)/A10taxstdlife))</f>
        <v>0</v>
      </c>
      <c r="BI603" s="164">
        <f>IF(A10taxstdlife="n/a","n/a",IF(BI$3&gt;(A10taxstdlife+$E603),((Input!$K$152+Input!$K$118)*$K$7)-SUM($K603:BH603),((Input!$K$152+Input!$K$118)*$K$7)/A10taxstdlife))</f>
        <v>0</v>
      </c>
      <c r="BJ603" s="18"/>
      <c r="BK603" s="18"/>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row>
    <row r="604" spans="1:256" s="5" customFormat="1" hidden="1" outlineLevel="2">
      <c r="A604" s="18"/>
      <c r="B604" s="18"/>
      <c r="C604" s="36"/>
      <c r="D604" s="479"/>
      <c r="E604" s="283">
        <v>6</v>
      </c>
      <c r="F604" s="38"/>
      <c r="G604" s="306"/>
      <c r="H604" s="308"/>
      <c r="I604" s="308"/>
      <c r="J604" s="308"/>
      <c r="K604" s="308"/>
      <c r="L604" s="307"/>
      <c r="M604" s="164">
        <f>IF(A10taxstdlife="n/a","n/a",IF(M$3&gt;(A10taxstdlife+$E604),((Input!$L$152+Input!$L$118)*$L$7)-SUM($L604:L604),((Input!$L$152+Input!$L$118)*$L$7)/A10taxstdlife))</f>
        <v>0</v>
      </c>
      <c r="N604" s="164">
        <f>IF(A10taxstdlife="n/a","n/a",IF(N$3&gt;(A10taxstdlife+$E604),((Input!$L$152+Input!$L$118)*$L$7)-SUM($L604:M604),((Input!$L$152+Input!$L$118)*$L$7)/A10taxstdlife))</f>
        <v>0</v>
      </c>
      <c r="O604" s="164">
        <f>IF(A10taxstdlife="n/a","n/a",IF(O$3&gt;(A10taxstdlife+$E604),((Input!$L$152+Input!$L$118)*$L$7)-SUM($L604:N604),((Input!$L$152+Input!$L$118)*$L$7)/A10taxstdlife))</f>
        <v>0</v>
      </c>
      <c r="P604" s="164">
        <f>IF(A10taxstdlife="n/a","n/a",IF(P$3&gt;(A10taxstdlife+$E604),((Input!$L$152+Input!$L$118)*$L$7)-SUM($L604:O604),((Input!$L$152+Input!$L$118)*$L$7)/A10taxstdlife))</f>
        <v>0</v>
      </c>
      <c r="Q604" s="164">
        <f>IF(A10taxstdlife="n/a","n/a",IF(Q$3&gt;(A10taxstdlife+$E604),((Input!$L$152+Input!$L$118)*$L$7)-SUM($L604:P604),((Input!$L$152+Input!$L$118)*$L$7)/A10taxstdlife))</f>
        <v>0</v>
      </c>
      <c r="R604" s="164">
        <f>IF(A10taxstdlife="n/a","n/a",IF(R$3&gt;(A10taxstdlife+$E604),((Input!$L$152+Input!$L$118)*$L$7)-SUM($L604:Q604),((Input!$L$152+Input!$L$118)*$L$7)/A10taxstdlife))</f>
        <v>0</v>
      </c>
      <c r="S604" s="164">
        <f>IF(A10taxstdlife="n/a","n/a",IF(S$3&gt;(A10taxstdlife+$E604),((Input!$L$152+Input!$L$118)*$L$7)-SUM($L604:R604),((Input!$L$152+Input!$L$118)*$L$7)/A10taxstdlife))</f>
        <v>0</v>
      </c>
      <c r="T604" s="164">
        <f>IF(A10taxstdlife="n/a","n/a",IF(T$3&gt;(A10taxstdlife+$E604),((Input!$L$152+Input!$L$118)*$L$7)-SUM($L604:S604),((Input!$L$152+Input!$L$118)*$L$7)/A10taxstdlife))</f>
        <v>0</v>
      </c>
      <c r="U604" s="164">
        <f>IF(A10taxstdlife="n/a","n/a",IF(U$3&gt;(A10taxstdlife+$E604),((Input!$L$152+Input!$L$118)*$L$7)-SUM($L604:T604),((Input!$L$152+Input!$L$118)*$L$7)/A10taxstdlife))</f>
        <v>0</v>
      </c>
      <c r="V604" s="164">
        <f>IF(A10taxstdlife="n/a","n/a",IF(V$3&gt;(A10taxstdlife+$E604),((Input!$L$152+Input!$L$118)*$L$7)-SUM($L604:U604),((Input!$L$152+Input!$L$118)*$L$7)/A10taxstdlife))</f>
        <v>0</v>
      </c>
      <c r="W604" s="164">
        <f>IF(A10taxstdlife="n/a","n/a",IF(W$3&gt;(A10taxstdlife+$E604),((Input!$L$152+Input!$L$118)*$L$7)-SUM($L604:V604),((Input!$L$152+Input!$L$118)*$L$7)/A10taxstdlife))</f>
        <v>0</v>
      </c>
      <c r="X604" s="164">
        <f>IF(A10taxstdlife="n/a","n/a",IF(X$3&gt;(A10taxstdlife+$E604),((Input!$L$152+Input!$L$118)*$L$7)-SUM($L604:W604),((Input!$L$152+Input!$L$118)*$L$7)/A10taxstdlife))</f>
        <v>0</v>
      </c>
      <c r="Y604" s="164">
        <f>IF(A10taxstdlife="n/a","n/a",IF(Y$3&gt;(A10taxstdlife+$E604),((Input!$L$152+Input!$L$118)*$L$7)-SUM($L604:X604),((Input!$L$152+Input!$L$118)*$L$7)/A10taxstdlife))</f>
        <v>0</v>
      </c>
      <c r="Z604" s="164">
        <f>IF(A10taxstdlife="n/a","n/a",IF(Z$3&gt;(A10taxstdlife+$E604),((Input!$L$152+Input!$L$118)*$L$7)-SUM($L604:Y604),((Input!$L$152+Input!$L$118)*$L$7)/A10taxstdlife))</f>
        <v>0</v>
      </c>
      <c r="AA604" s="164">
        <f>IF(A10taxstdlife="n/a","n/a",IF(AA$3&gt;(A10taxstdlife+$E604),((Input!$L$152+Input!$L$118)*$L$7)-SUM($L604:Z604),((Input!$L$152+Input!$L$118)*$L$7)/A10taxstdlife))</f>
        <v>0</v>
      </c>
      <c r="AB604" s="164">
        <f>IF(A10taxstdlife="n/a","n/a",IF(AB$3&gt;(A10taxstdlife+$E604),((Input!$L$152+Input!$L$118)*$L$7)-SUM($L604:AA604),((Input!$L$152+Input!$L$118)*$L$7)/A10taxstdlife))</f>
        <v>0</v>
      </c>
      <c r="AC604" s="164">
        <f>IF(A10taxstdlife="n/a","n/a",IF(AC$3&gt;(A10taxstdlife+$E604),((Input!$L$152+Input!$L$118)*$L$7)-SUM($L604:AB604),((Input!$L$152+Input!$L$118)*$L$7)/A10taxstdlife))</f>
        <v>0</v>
      </c>
      <c r="AD604" s="164">
        <f>IF(A10taxstdlife="n/a","n/a",IF(AD$3&gt;(A10taxstdlife+$E604),((Input!$L$152+Input!$L$118)*$L$7)-SUM($L604:AC604),((Input!$L$152+Input!$L$118)*$L$7)/A10taxstdlife))</f>
        <v>0</v>
      </c>
      <c r="AE604" s="164">
        <f>IF(A10taxstdlife="n/a","n/a",IF(AE$3&gt;(A10taxstdlife+$E604),((Input!$L$152+Input!$L$118)*$L$7)-SUM($L604:AD604),((Input!$L$152+Input!$L$118)*$L$7)/A10taxstdlife))</f>
        <v>0</v>
      </c>
      <c r="AF604" s="164">
        <f>IF(A10taxstdlife="n/a","n/a",IF(AF$3&gt;(A10taxstdlife+$E604),((Input!$L$152+Input!$L$118)*$L$7)-SUM($L604:AE604),((Input!$L$152+Input!$L$118)*$L$7)/A10taxstdlife))</f>
        <v>0</v>
      </c>
      <c r="AG604" s="164">
        <f>IF(A10taxstdlife="n/a","n/a",IF(AG$3&gt;(A10taxstdlife+$E604),((Input!$L$152+Input!$L$118)*$L$7)-SUM($L604:AF604),((Input!$L$152+Input!$L$118)*$L$7)/A10taxstdlife))</f>
        <v>0</v>
      </c>
      <c r="AH604" s="164">
        <f>IF(A10taxstdlife="n/a","n/a",IF(AH$3&gt;(A10taxstdlife+$E604),((Input!$L$152+Input!$L$118)*$L$7)-SUM($L604:AG604),((Input!$L$152+Input!$L$118)*$L$7)/A10taxstdlife))</f>
        <v>0</v>
      </c>
      <c r="AI604" s="164">
        <f>IF(A10taxstdlife="n/a","n/a",IF(AI$3&gt;(A10taxstdlife+$E604),((Input!$L$152+Input!$L$118)*$L$7)-SUM($L604:AH604),((Input!$L$152+Input!$L$118)*$L$7)/A10taxstdlife))</f>
        <v>0</v>
      </c>
      <c r="AJ604" s="164">
        <f>IF(A10taxstdlife="n/a","n/a",IF(AJ$3&gt;(A10taxstdlife+$E604),((Input!$L$152+Input!$L$118)*$L$7)-SUM($L604:AI604),((Input!$L$152+Input!$L$118)*$L$7)/A10taxstdlife))</f>
        <v>0</v>
      </c>
      <c r="AK604" s="164">
        <f>IF(A10taxstdlife="n/a","n/a",IF(AK$3&gt;(A10taxstdlife+$E604),((Input!$L$152+Input!$L$118)*$L$7)-SUM($L604:AJ604),((Input!$L$152+Input!$L$118)*$L$7)/A10taxstdlife))</f>
        <v>0</v>
      </c>
      <c r="AL604" s="164">
        <f>IF(A10taxstdlife="n/a","n/a",IF(AL$3&gt;(A10taxstdlife+$E604),((Input!$L$152+Input!$L$118)*$L$7)-SUM($L604:AK604),((Input!$L$152+Input!$L$118)*$L$7)/A10taxstdlife))</f>
        <v>0</v>
      </c>
      <c r="AM604" s="164">
        <f>IF(A10taxstdlife="n/a","n/a",IF(AM$3&gt;(A10taxstdlife+$E604),((Input!$L$152+Input!$L$118)*$L$7)-SUM($L604:AL604),((Input!$L$152+Input!$L$118)*$L$7)/A10taxstdlife))</f>
        <v>0</v>
      </c>
      <c r="AN604" s="164">
        <f>IF(A10taxstdlife="n/a","n/a",IF(AN$3&gt;(A10taxstdlife+$E604),((Input!$L$152+Input!$L$118)*$L$7)-SUM($L604:AM604),((Input!$L$152+Input!$L$118)*$L$7)/A10taxstdlife))</f>
        <v>0</v>
      </c>
      <c r="AO604" s="164">
        <f>IF(A10taxstdlife="n/a","n/a",IF(AO$3&gt;(A10taxstdlife+$E604),((Input!$L$152+Input!$L$118)*$L$7)-SUM($L604:AN604),((Input!$L$152+Input!$L$118)*$L$7)/A10taxstdlife))</f>
        <v>0</v>
      </c>
      <c r="AP604" s="164">
        <f>IF(A10taxstdlife="n/a","n/a",IF(AP$3&gt;(A10taxstdlife+$E604),((Input!$L$152+Input!$L$118)*$L$7)-SUM($L604:AO604),((Input!$L$152+Input!$L$118)*$L$7)/A10taxstdlife))</f>
        <v>0</v>
      </c>
      <c r="AQ604" s="164">
        <f>IF(A10taxstdlife="n/a","n/a",IF(AQ$3&gt;(A10taxstdlife+$E604),((Input!$L$152+Input!$L$118)*$L$7)-SUM($L604:AP604),((Input!$L$152+Input!$L$118)*$L$7)/A10taxstdlife))</f>
        <v>0</v>
      </c>
      <c r="AR604" s="164">
        <f>IF(A10taxstdlife="n/a","n/a",IF(AR$3&gt;(A10taxstdlife+$E604),((Input!$L$152+Input!$L$118)*$L$7)-SUM($L604:AQ604),((Input!$L$152+Input!$L$118)*$L$7)/A10taxstdlife))</f>
        <v>0</v>
      </c>
      <c r="AS604" s="164">
        <f>IF(A10taxstdlife="n/a","n/a",IF(AS$3&gt;(A10taxstdlife+$E604),((Input!$L$152+Input!$L$118)*$L$7)-SUM($L604:AR604),((Input!$L$152+Input!$L$118)*$L$7)/A10taxstdlife))</f>
        <v>0</v>
      </c>
      <c r="AT604" s="164">
        <f>IF(A10taxstdlife="n/a","n/a",IF(AT$3&gt;(A10taxstdlife+$E604),((Input!$L$152+Input!$L$118)*$L$7)-SUM($L604:AS604),((Input!$L$152+Input!$L$118)*$L$7)/A10taxstdlife))</f>
        <v>0</v>
      </c>
      <c r="AU604" s="164">
        <f>IF(A10taxstdlife="n/a","n/a",IF(AU$3&gt;(A10taxstdlife+$E604),((Input!$L$152+Input!$L$118)*$L$7)-SUM($L604:AT604),((Input!$L$152+Input!$L$118)*$L$7)/A10taxstdlife))</f>
        <v>0</v>
      </c>
      <c r="AV604" s="164">
        <f>IF(A10taxstdlife="n/a","n/a",IF(AV$3&gt;(A10taxstdlife+$E604),((Input!$L$152+Input!$L$118)*$L$7)-SUM($L604:AU604),((Input!$L$152+Input!$L$118)*$L$7)/A10taxstdlife))</f>
        <v>0</v>
      </c>
      <c r="AW604" s="164">
        <f>IF(A10taxstdlife="n/a","n/a",IF(AW$3&gt;(A10taxstdlife+$E604),((Input!$L$152+Input!$L$118)*$L$7)-SUM($L604:AV604),((Input!$L$152+Input!$L$118)*$L$7)/A10taxstdlife))</f>
        <v>0</v>
      </c>
      <c r="AX604" s="164">
        <f>IF(A10taxstdlife="n/a","n/a",IF(AX$3&gt;(A10taxstdlife+$E604),((Input!$L$152+Input!$L$118)*$L$7)-SUM($L604:AW604),((Input!$L$152+Input!$L$118)*$L$7)/A10taxstdlife))</f>
        <v>0</v>
      </c>
      <c r="AY604" s="164">
        <f>IF(A10taxstdlife="n/a","n/a",IF(AY$3&gt;(A10taxstdlife+$E604),((Input!$L$152+Input!$L$118)*$L$7)-SUM($L604:AX604),((Input!$L$152+Input!$L$118)*$L$7)/A10taxstdlife))</f>
        <v>0</v>
      </c>
      <c r="AZ604" s="164">
        <f>IF(A10taxstdlife="n/a","n/a",IF(AZ$3&gt;(A10taxstdlife+$E604),((Input!$L$152+Input!$L$118)*$L$7)-SUM($L604:AY604),((Input!$L$152+Input!$L$118)*$L$7)/A10taxstdlife))</f>
        <v>0</v>
      </c>
      <c r="BA604" s="164">
        <f>IF(A10taxstdlife="n/a","n/a",IF(BA$3&gt;(A10taxstdlife+$E604),((Input!$L$152+Input!$L$118)*$L$7)-SUM($L604:AZ604),((Input!$L$152+Input!$L$118)*$L$7)/A10taxstdlife))</f>
        <v>0</v>
      </c>
      <c r="BB604" s="164">
        <f>IF(A10taxstdlife="n/a","n/a",IF(BB$3&gt;(A10taxstdlife+$E604),((Input!$L$152+Input!$L$118)*$L$7)-SUM($L604:BA604),((Input!$L$152+Input!$L$118)*$L$7)/A10taxstdlife))</f>
        <v>0</v>
      </c>
      <c r="BC604" s="164">
        <f>IF(A10taxstdlife="n/a","n/a",IF(BC$3&gt;(A10taxstdlife+$E604),((Input!$L$152+Input!$L$118)*$L$7)-SUM($L604:BB604),((Input!$L$152+Input!$L$118)*$L$7)/A10taxstdlife))</f>
        <v>0</v>
      </c>
      <c r="BD604" s="164">
        <f>IF(A10taxstdlife="n/a","n/a",IF(BD$3&gt;(A10taxstdlife+$E604),((Input!$L$152+Input!$L$118)*$L$7)-SUM($L604:BC604),((Input!$L$152+Input!$L$118)*$L$7)/A10taxstdlife))</f>
        <v>0</v>
      </c>
      <c r="BE604" s="164">
        <f>IF(A10taxstdlife="n/a","n/a",IF(BE$3&gt;(A10taxstdlife+$E604),((Input!$L$152+Input!$L$118)*$L$7)-SUM($L604:BD604),((Input!$L$152+Input!$L$118)*$L$7)/A10taxstdlife))</f>
        <v>0</v>
      </c>
      <c r="BF604" s="164">
        <f>IF(A10taxstdlife="n/a","n/a",IF(BF$3&gt;(A10taxstdlife+$E604),((Input!$L$152+Input!$L$118)*$L$7)-SUM($L604:BE604),((Input!$L$152+Input!$L$118)*$L$7)/A10taxstdlife))</f>
        <v>0</v>
      </c>
      <c r="BG604" s="164">
        <f>IF(A10taxstdlife="n/a","n/a",IF(BG$3&gt;(A10taxstdlife+$E604),((Input!$L$152+Input!$L$118)*$L$7)-SUM($L604:BF604),((Input!$L$152+Input!$L$118)*$L$7)/A10taxstdlife))</f>
        <v>0</v>
      </c>
      <c r="BH604" s="164">
        <f>IF(A10taxstdlife="n/a","n/a",IF(BH$3&gt;(A10taxstdlife+$E604),((Input!$L$152+Input!$L$118)*$L$7)-SUM($L604:BG604),((Input!$L$152+Input!$L$118)*$L$7)/A10taxstdlife))</f>
        <v>0</v>
      </c>
      <c r="BI604" s="164">
        <f>IF(A10taxstdlife="n/a","n/a",IF(BI$3&gt;(A10taxstdlife+$E604),((Input!$L$152+Input!$L$118)*$L$7)-SUM($L604:BH604),((Input!$L$152+Input!$L$118)*$L$7)/A10taxstdlife))</f>
        <v>0</v>
      </c>
      <c r="BJ604" s="18"/>
      <c r="BK604" s="18"/>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row>
    <row r="605" spans="1:256" s="5" customFormat="1" hidden="1" outlineLevel="2">
      <c r="A605" s="18"/>
      <c r="B605" s="18"/>
      <c r="C605" s="36"/>
      <c r="D605" s="479"/>
      <c r="E605" s="283">
        <v>7</v>
      </c>
      <c r="F605" s="38"/>
      <c r="G605" s="306"/>
      <c r="H605" s="308"/>
      <c r="I605" s="308"/>
      <c r="J605" s="308"/>
      <c r="K605" s="308"/>
      <c r="L605" s="308"/>
      <c r="M605" s="307"/>
      <c r="N605" s="164">
        <f>IF(A10taxstdlife="n/a","n/a",IF(N$3&gt;(A10taxstdlife+$E605),((Input!$M$152+Input!$M$118)*$M$7)-SUM($M605:M605),((Input!$M$152+Input!$M$118)*$M$7)/A10taxstdlife))</f>
        <v>0</v>
      </c>
      <c r="O605" s="164">
        <f>IF(A10taxstdlife="n/a","n/a",IF(O$3&gt;(A10taxstdlife+$E605),((Input!$M$152+Input!$M$118)*$M$7)-SUM($M605:N605),((Input!$M$152+Input!$M$118)*$M$7)/A10taxstdlife))</f>
        <v>0</v>
      </c>
      <c r="P605" s="164">
        <f>IF(A10taxstdlife="n/a","n/a",IF(P$3&gt;(A10taxstdlife+$E605),((Input!$M$152+Input!$M$118)*$M$7)-SUM($M605:O605),((Input!$M$152+Input!$M$118)*$M$7)/A10taxstdlife))</f>
        <v>0</v>
      </c>
      <c r="Q605" s="164">
        <f>IF(A10taxstdlife="n/a","n/a",IF(Q$3&gt;(A10taxstdlife+$E605),((Input!$M$152+Input!$M$118)*$M$7)-SUM($M605:P605),((Input!$M$152+Input!$M$118)*$M$7)/A10taxstdlife))</f>
        <v>0</v>
      </c>
      <c r="R605" s="164">
        <f>IF(A10taxstdlife="n/a","n/a",IF(R$3&gt;(A10taxstdlife+$E605),((Input!$M$152+Input!$M$118)*$M$7)-SUM($M605:Q605),((Input!$M$152+Input!$M$118)*$M$7)/A10taxstdlife))</f>
        <v>0</v>
      </c>
      <c r="S605" s="164">
        <f>IF(A10taxstdlife="n/a","n/a",IF(S$3&gt;(A10taxstdlife+$E605),((Input!$M$152+Input!$M$118)*$M$7)-SUM($M605:R605),((Input!$M$152+Input!$M$118)*$M$7)/A10taxstdlife))</f>
        <v>0</v>
      </c>
      <c r="T605" s="164">
        <f>IF(A10taxstdlife="n/a","n/a",IF(T$3&gt;(A10taxstdlife+$E605),((Input!$M$152+Input!$M$118)*$M$7)-SUM($M605:S605),((Input!$M$152+Input!$M$118)*$M$7)/A10taxstdlife))</f>
        <v>0</v>
      </c>
      <c r="U605" s="164">
        <f>IF(A10taxstdlife="n/a","n/a",IF(U$3&gt;(A10taxstdlife+$E605),((Input!$M$152+Input!$M$118)*$M$7)-SUM($M605:T605),((Input!$M$152+Input!$M$118)*$M$7)/A10taxstdlife))</f>
        <v>0</v>
      </c>
      <c r="V605" s="164">
        <f>IF(A10taxstdlife="n/a","n/a",IF(V$3&gt;(A10taxstdlife+$E605),((Input!$M$152+Input!$M$118)*$M$7)-SUM($M605:U605),((Input!$M$152+Input!$M$118)*$M$7)/A10taxstdlife))</f>
        <v>0</v>
      </c>
      <c r="W605" s="164">
        <f>IF(A10taxstdlife="n/a","n/a",IF(W$3&gt;(A10taxstdlife+$E605),((Input!$M$152+Input!$M$118)*$M$7)-SUM($M605:V605),((Input!$M$152+Input!$M$118)*$M$7)/A10taxstdlife))</f>
        <v>0</v>
      </c>
      <c r="X605" s="164">
        <f>IF(A10taxstdlife="n/a","n/a",IF(X$3&gt;(A10taxstdlife+$E605),((Input!$M$152+Input!$M$118)*$M$7)-SUM($M605:W605),((Input!$M$152+Input!$M$118)*$M$7)/A10taxstdlife))</f>
        <v>0</v>
      </c>
      <c r="Y605" s="164">
        <f>IF(A10taxstdlife="n/a","n/a",IF(Y$3&gt;(A10taxstdlife+$E605),((Input!$M$152+Input!$M$118)*$M$7)-SUM($M605:X605),((Input!$M$152+Input!$M$118)*$M$7)/A10taxstdlife))</f>
        <v>0</v>
      </c>
      <c r="Z605" s="164">
        <f>IF(A10taxstdlife="n/a","n/a",IF(Z$3&gt;(A10taxstdlife+$E605),((Input!$M$152+Input!$M$118)*$M$7)-SUM($M605:Y605),((Input!$M$152+Input!$M$118)*$M$7)/A10taxstdlife))</f>
        <v>0</v>
      </c>
      <c r="AA605" s="164">
        <f>IF(A10taxstdlife="n/a","n/a",IF(AA$3&gt;(A10taxstdlife+$E605),((Input!$M$152+Input!$M$118)*$M$7)-SUM($M605:Z605),((Input!$M$152+Input!$M$118)*$M$7)/A10taxstdlife))</f>
        <v>0</v>
      </c>
      <c r="AB605" s="164">
        <f>IF(A10taxstdlife="n/a","n/a",IF(AB$3&gt;(A10taxstdlife+$E605),((Input!$M$152+Input!$M$118)*$M$7)-SUM($M605:AA605),((Input!$M$152+Input!$M$118)*$M$7)/A10taxstdlife))</f>
        <v>0</v>
      </c>
      <c r="AC605" s="164">
        <f>IF(A10taxstdlife="n/a","n/a",IF(AC$3&gt;(A10taxstdlife+$E605),((Input!$M$152+Input!$M$118)*$M$7)-SUM($M605:AB605),((Input!$M$152+Input!$M$118)*$M$7)/A10taxstdlife))</f>
        <v>0</v>
      </c>
      <c r="AD605" s="164">
        <f>IF(A10taxstdlife="n/a","n/a",IF(AD$3&gt;(A10taxstdlife+$E605),((Input!$M$152+Input!$M$118)*$M$7)-SUM($M605:AC605),((Input!$M$152+Input!$M$118)*$M$7)/A10taxstdlife))</f>
        <v>0</v>
      </c>
      <c r="AE605" s="164">
        <f>IF(A10taxstdlife="n/a","n/a",IF(AE$3&gt;(A10taxstdlife+$E605),((Input!$M$152+Input!$M$118)*$M$7)-SUM($M605:AD605),((Input!$M$152+Input!$M$118)*$M$7)/A10taxstdlife))</f>
        <v>0</v>
      </c>
      <c r="AF605" s="164">
        <f>IF(A10taxstdlife="n/a","n/a",IF(AF$3&gt;(A10taxstdlife+$E605),((Input!$M$152+Input!$M$118)*$M$7)-SUM($M605:AE605),((Input!$M$152+Input!$M$118)*$M$7)/A10taxstdlife))</f>
        <v>0</v>
      </c>
      <c r="AG605" s="164">
        <f>IF(A10taxstdlife="n/a","n/a",IF(AG$3&gt;(A10taxstdlife+$E605),((Input!$M$152+Input!$M$118)*$M$7)-SUM($M605:AF605),((Input!$M$152+Input!$M$118)*$M$7)/A10taxstdlife))</f>
        <v>0</v>
      </c>
      <c r="AH605" s="164">
        <f>IF(A10taxstdlife="n/a","n/a",IF(AH$3&gt;(A10taxstdlife+$E605),((Input!$M$152+Input!$M$118)*$M$7)-SUM($M605:AG605),((Input!$M$152+Input!$M$118)*$M$7)/A10taxstdlife))</f>
        <v>0</v>
      </c>
      <c r="AI605" s="164">
        <f>IF(A10taxstdlife="n/a","n/a",IF(AI$3&gt;(A10taxstdlife+$E605),((Input!$M$152+Input!$M$118)*$M$7)-SUM($M605:AH605),((Input!$M$152+Input!$M$118)*$M$7)/A10taxstdlife))</f>
        <v>0</v>
      </c>
      <c r="AJ605" s="164">
        <f>IF(A10taxstdlife="n/a","n/a",IF(AJ$3&gt;(A10taxstdlife+$E605),((Input!$M$152+Input!$M$118)*$M$7)-SUM($M605:AI605),((Input!$M$152+Input!$M$118)*$M$7)/A10taxstdlife))</f>
        <v>0</v>
      </c>
      <c r="AK605" s="164">
        <f>IF(A10taxstdlife="n/a","n/a",IF(AK$3&gt;(A10taxstdlife+$E605),((Input!$M$152+Input!$M$118)*$M$7)-SUM($M605:AJ605),((Input!$M$152+Input!$M$118)*$M$7)/A10taxstdlife))</f>
        <v>0</v>
      </c>
      <c r="AL605" s="164">
        <f>IF(A10taxstdlife="n/a","n/a",IF(AL$3&gt;(A10taxstdlife+$E605),((Input!$M$152+Input!$M$118)*$M$7)-SUM($M605:AK605),((Input!$M$152+Input!$M$118)*$M$7)/A10taxstdlife))</f>
        <v>0</v>
      </c>
      <c r="AM605" s="164">
        <f>IF(A10taxstdlife="n/a","n/a",IF(AM$3&gt;(A10taxstdlife+$E605),((Input!$M$152+Input!$M$118)*$M$7)-SUM($M605:AL605),((Input!$M$152+Input!$M$118)*$M$7)/A10taxstdlife))</f>
        <v>0</v>
      </c>
      <c r="AN605" s="164">
        <f>IF(A10taxstdlife="n/a","n/a",IF(AN$3&gt;(A10taxstdlife+$E605),((Input!$M$152+Input!$M$118)*$M$7)-SUM($M605:AM605),((Input!$M$152+Input!$M$118)*$M$7)/A10taxstdlife))</f>
        <v>0</v>
      </c>
      <c r="AO605" s="164">
        <f>IF(A10taxstdlife="n/a","n/a",IF(AO$3&gt;(A10taxstdlife+$E605),((Input!$M$152+Input!$M$118)*$M$7)-SUM($M605:AN605),((Input!$M$152+Input!$M$118)*$M$7)/A10taxstdlife))</f>
        <v>0</v>
      </c>
      <c r="AP605" s="164">
        <f>IF(A10taxstdlife="n/a","n/a",IF(AP$3&gt;(A10taxstdlife+$E605),((Input!$M$152+Input!$M$118)*$M$7)-SUM($M605:AO605),((Input!$M$152+Input!$M$118)*$M$7)/A10taxstdlife))</f>
        <v>0</v>
      </c>
      <c r="AQ605" s="164">
        <f>IF(A10taxstdlife="n/a","n/a",IF(AQ$3&gt;(A10taxstdlife+$E605),((Input!$M$152+Input!$M$118)*$M$7)-SUM($M605:AP605),((Input!$M$152+Input!$M$118)*$M$7)/A10taxstdlife))</f>
        <v>0</v>
      </c>
      <c r="AR605" s="164">
        <f>IF(A10taxstdlife="n/a","n/a",IF(AR$3&gt;(A10taxstdlife+$E605),((Input!$M$152+Input!$M$118)*$M$7)-SUM($M605:AQ605),((Input!$M$152+Input!$M$118)*$M$7)/A10taxstdlife))</f>
        <v>0</v>
      </c>
      <c r="AS605" s="164">
        <f>IF(A10taxstdlife="n/a","n/a",IF(AS$3&gt;(A10taxstdlife+$E605),((Input!$M$152+Input!$M$118)*$M$7)-SUM($M605:AR605),((Input!$M$152+Input!$M$118)*$M$7)/A10taxstdlife))</f>
        <v>0</v>
      </c>
      <c r="AT605" s="164">
        <f>IF(A10taxstdlife="n/a","n/a",IF(AT$3&gt;(A10taxstdlife+$E605),((Input!$M$152+Input!$M$118)*$M$7)-SUM($M605:AS605),((Input!$M$152+Input!$M$118)*$M$7)/A10taxstdlife))</f>
        <v>0</v>
      </c>
      <c r="AU605" s="164">
        <f>IF(A10taxstdlife="n/a","n/a",IF(AU$3&gt;(A10taxstdlife+$E605),((Input!$M$152+Input!$M$118)*$M$7)-SUM($M605:AT605),((Input!$M$152+Input!$M$118)*$M$7)/A10taxstdlife))</f>
        <v>0</v>
      </c>
      <c r="AV605" s="164">
        <f>IF(A10taxstdlife="n/a","n/a",IF(AV$3&gt;(A10taxstdlife+$E605),((Input!$M$152+Input!$M$118)*$M$7)-SUM($M605:AU605),((Input!$M$152+Input!$M$118)*$M$7)/A10taxstdlife))</f>
        <v>0</v>
      </c>
      <c r="AW605" s="164">
        <f>IF(A10taxstdlife="n/a","n/a",IF(AW$3&gt;(A10taxstdlife+$E605),((Input!$M$152+Input!$M$118)*$M$7)-SUM($M605:AV605),((Input!$M$152+Input!$M$118)*$M$7)/A10taxstdlife))</f>
        <v>0</v>
      </c>
      <c r="AX605" s="164">
        <f>IF(A10taxstdlife="n/a","n/a",IF(AX$3&gt;(A10taxstdlife+$E605),((Input!$M$152+Input!$M$118)*$M$7)-SUM($M605:AW605),((Input!$M$152+Input!$M$118)*$M$7)/A10taxstdlife))</f>
        <v>0</v>
      </c>
      <c r="AY605" s="164">
        <f>IF(A10taxstdlife="n/a","n/a",IF(AY$3&gt;(A10taxstdlife+$E605),((Input!$M$152+Input!$M$118)*$M$7)-SUM($M605:AX605),((Input!$M$152+Input!$M$118)*$M$7)/A10taxstdlife))</f>
        <v>0</v>
      </c>
      <c r="AZ605" s="164">
        <f>IF(A10taxstdlife="n/a","n/a",IF(AZ$3&gt;(A10taxstdlife+$E605),((Input!$M$152+Input!$M$118)*$M$7)-SUM($M605:AY605),((Input!$M$152+Input!$M$118)*$M$7)/A10taxstdlife))</f>
        <v>0</v>
      </c>
      <c r="BA605" s="164">
        <f>IF(A10taxstdlife="n/a","n/a",IF(BA$3&gt;(A10taxstdlife+$E605),((Input!$M$152+Input!$M$118)*$M$7)-SUM($M605:AZ605),((Input!$M$152+Input!$M$118)*$M$7)/A10taxstdlife))</f>
        <v>0</v>
      </c>
      <c r="BB605" s="164">
        <f>IF(A10taxstdlife="n/a","n/a",IF(BB$3&gt;(A10taxstdlife+$E605),((Input!$M$152+Input!$M$118)*$M$7)-SUM($M605:BA605),((Input!$M$152+Input!$M$118)*$M$7)/A10taxstdlife))</f>
        <v>0</v>
      </c>
      <c r="BC605" s="164">
        <f>IF(A10taxstdlife="n/a","n/a",IF(BC$3&gt;(A10taxstdlife+$E605),((Input!$M$152+Input!$M$118)*$M$7)-SUM($M605:BB605),((Input!$M$152+Input!$M$118)*$M$7)/A10taxstdlife))</f>
        <v>0</v>
      </c>
      <c r="BD605" s="164">
        <f>IF(A10taxstdlife="n/a","n/a",IF(BD$3&gt;(A10taxstdlife+$E605),((Input!$M$152+Input!$M$118)*$M$7)-SUM($M605:BC605),((Input!$M$152+Input!$M$118)*$M$7)/A10taxstdlife))</f>
        <v>0</v>
      </c>
      <c r="BE605" s="164">
        <f>IF(A10taxstdlife="n/a","n/a",IF(BE$3&gt;(A10taxstdlife+$E605),((Input!$M$152+Input!$M$118)*$M$7)-SUM($M605:BD605),((Input!$M$152+Input!$M$118)*$M$7)/A10taxstdlife))</f>
        <v>0</v>
      </c>
      <c r="BF605" s="164">
        <f>IF(A10taxstdlife="n/a","n/a",IF(BF$3&gt;(A10taxstdlife+$E605),((Input!$M$152+Input!$M$118)*$M$7)-SUM($M605:BE605),((Input!$M$152+Input!$M$118)*$M$7)/A10taxstdlife))</f>
        <v>0</v>
      </c>
      <c r="BG605" s="164">
        <f>IF(A10taxstdlife="n/a","n/a",IF(BG$3&gt;(A10taxstdlife+$E605),((Input!$M$152+Input!$M$118)*$M$7)-SUM($M605:BF605),((Input!$M$152+Input!$M$118)*$M$7)/A10taxstdlife))</f>
        <v>0</v>
      </c>
      <c r="BH605" s="164">
        <f>IF(A10taxstdlife="n/a","n/a",IF(BH$3&gt;(A10taxstdlife+$E605),((Input!$M$152+Input!$M$118)*$M$7)-SUM($M605:BG605),((Input!$M$152+Input!$M$118)*$M$7)/A10taxstdlife))</f>
        <v>0</v>
      </c>
      <c r="BI605" s="164">
        <f>IF(A10taxstdlife="n/a","n/a",IF(BI$3&gt;(A10taxstdlife+$E605),((Input!$M$152+Input!$M$118)*$M$7)-SUM($M605:BH605),((Input!$M$152+Input!$M$118)*$M$7)/A10taxstdlife))</f>
        <v>0</v>
      </c>
      <c r="BJ605" s="18"/>
      <c r="BK605" s="18"/>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row>
    <row r="606" spans="1:256" s="5" customFormat="1" hidden="1" outlineLevel="2">
      <c r="A606" s="18"/>
      <c r="B606" s="18"/>
      <c r="C606" s="36"/>
      <c r="D606" s="479"/>
      <c r="E606" s="283">
        <v>8</v>
      </c>
      <c r="F606" s="38"/>
      <c r="G606" s="306"/>
      <c r="H606" s="308"/>
      <c r="I606" s="308"/>
      <c r="J606" s="308"/>
      <c r="K606" s="308"/>
      <c r="L606" s="308"/>
      <c r="M606" s="308"/>
      <c r="N606" s="307"/>
      <c r="O606" s="164">
        <f>IF(A10taxstdlife="n/a","n/a",IF(O$3&gt;(A10taxstdlife+$E606),((Input!$N$152+Input!$N$118)*$N$7)-SUM($N606:N606),((Input!$N$152+Input!$N$118)*$N$7)/A10taxstdlife))</f>
        <v>0</v>
      </c>
      <c r="P606" s="164">
        <f>IF(A10taxstdlife="n/a","n/a",IF(P$3&gt;(A10taxstdlife+$E606),((Input!$N$152+Input!$N$118)*$N$7)-SUM($N606:O606),((Input!$N$152+Input!$N$118)*$N$7)/A10taxstdlife))</f>
        <v>0</v>
      </c>
      <c r="Q606" s="164">
        <f>IF(A10taxstdlife="n/a","n/a",IF(Q$3&gt;(A10taxstdlife+$E606),((Input!$N$152+Input!$N$118)*$N$7)-SUM($N606:P606),((Input!$N$152+Input!$N$118)*$N$7)/A10taxstdlife))</f>
        <v>0</v>
      </c>
      <c r="R606" s="164">
        <f>IF(A10taxstdlife="n/a","n/a",IF(R$3&gt;(A10taxstdlife+$E606),((Input!$N$152+Input!$N$118)*$N$7)-SUM($N606:Q606),((Input!$N$152+Input!$N$118)*$N$7)/A10taxstdlife))</f>
        <v>0</v>
      </c>
      <c r="S606" s="164">
        <f>IF(A10taxstdlife="n/a","n/a",IF(S$3&gt;(A10taxstdlife+$E606),((Input!$N$152+Input!$N$118)*$N$7)-SUM($N606:R606),((Input!$N$152+Input!$N$118)*$N$7)/A10taxstdlife))</f>
        <v>0</v>
      </c>
      <c r="T606" s="164">
        <f>IF(A10taxstdlife="n/a","n/a",IF(T$3&gt;(A10taxstdlife+$E606),((Input!$N$152+Input!$N$118)*$N$7)-SUM($N606:S606),((Input!$N$152+Input!$N$118)*$N$7)/A10taxstdlife))</f>
        <v>0</v>
      </c>
      <c r="U606" s="164">
        <f>IF(A10taxstdlife="n/a","n/a",IF(U$3&gt;(A10taxstdlife+$E606),((Input!$N$152+Input!$N$118)*$N$7)-SUM($N606:T606),((Input!$N$152+Input!$N$118)*$N$7)/A10taxstdlife))</f>
        <v>0</v>
      </c>
      <c r="V606" s="164">
        <f>IF(A10taxstdlife="n/a","n/a",IF(V$3&gt;(A10taxstdlife+$E606),((Input!$N$152+Input!$N$118)*$N$7)-SUM($N606:U606),((Input!$N$152+Input!$N$118)*$N$7)/A10taxstdlife))</f>
        <v>0</v>
      </c>
      <c r="W606" s="164">
        <f>IF(A10taxstdlife="n/a","n/a",IF(W$3&gt;(A10taxstdlife+$E606),((Input!$N$152+Input!$N$118)*$N$7)-SUM($N606:V606),((Input!$N$152+Input!$N$118)*$N$7)/A10taxstdlife))</f>
        <v>0</v>
      </c>
      <c r="X606" s="164">
        <f>IF(A10taxstdlife="n/a","n/a",IF(X$3&gt;(A10taxstdlife+$E606),((Input!$N$152+Input!$N$118)*$N$7)-SUM($N606:W606),((Input!$N$152+Input!$N$118)*$N$7)/A10taxstdlife))</f>
        <v>0</v>
      </c>
      <c r="Y606" s="164">
        <f>IF(A10taxstdlife="n/a","n/a",IF(Y$3&gt;(A10taxstdlife+$E606),((Input!$N$152+Input!$N$118)*$N$7)-SUM($N606:X606),((Input!$N$152+Input!$N$118)*$N$7)/A10taxstdlife))</f>
        <v>0</v>
      </c>
      <c r="Z606" s="164">
        <f>IF(A10taxstdlife="n/a","n/a",IF(Z$3&gt;(A10taxstdlife+$E606),((Input!$N$152+Input!$N$118)*$N$7)-SUM($N606:Y606),((Input!$N$152+Input!$N$118)*$N$7)/A10taxstdlife))</f>
        <v>0</v>
      </c>
      <c r="AA606" s="164">
        <f>IF(A10taxstdlife="n/a","n/a",IF(AA$3&gt;(A10taxstdlife+$E606),((Input!$N$152+Input!$N$118)*$N$7)-SUM($N606:Z606),((Input!$N$152+Input!$N$118)*$N$7)/A10taxstdlife))</f>
        <v>0</v>
      </c>
      <c r="AB606" s="164">
        <f>IF(A10taxstdlife="n/a","n/a",IF(AB$3&gt;(A10taxstdlife+$E606),((Input!$N$152+Input!$N$118)*$N$7)-SUM($N606:AA606),((Input!$N$152+Input!$N$118)*$N$7)/A10taxstdlife))</f>
        <v>0</v>
      </c>
      <c r="AC606" s="164">
        <f>IF(A10taxstdlife="n/a","n/a",IF(AC$3&gt;(A10taxstdlife+$E606),((Input!$N$152+Input!$N$118)*$N$7)-SUM($N606:AB606),((Input!$N$152+Input!$N$118)*$N$7)/A10taxstdlife))</f>
        <v>0</v>
      </c>
      <c r="AD606" s="164">
        <f>IF(A10taxstdlife="n/a","n/a",IF(AD$3&gt;(A10taxstdlife+$E606),((Input!$N$152+Input!$N$118)*$N$7)-SUM($N606:AC606),((Input!$N$152+Input!$N$118)*$N$7)/A10taxstdlife))</f>
        <v>0</v>
      </c>
      <c r="AE606" s="164">
        <f>IF(A10taxstdlife="n/a","n/a",IF(AE$3&gt;(A10taxstdlife+$E606),((Input!$N$152+Input!$N$118)*$N$7)-SUM($N606:AD606),((Input!$N$152+Input!$N$118)*$N$7)/A10taxstdlife))</f>
        <v>0</v>
      </c>
      <c r="AF606" s="164">
        <f>IF(A10taxstdlife="n/a","n/a",IF(AF$3&gt;(A10taxstdlife+$E606),((Input!$N$152+Input!$N$118)*$N$7)-SUM($N606:AE606),((Input!$N$152+Input!$N$118)*$N$7)/A10taxstdlife))</f>
        <v>0</v>
      </c>
      <c r="AG606" s="164">
        <f>IF(A10taxstdlife="n/a","n/a",IF(AG$3&gt;(A10taxstdlife+$E606),((Input!$N$152+Input!$N$118)*$N$7)-SUM($N606:AF606),((Input!$N$152+Input!$N$118)*$N$7)/A10taxstdlife))</f>
        <v>0</v>
      </c>
      <c r="AH606" s="164">
        <f>IF(A10taxstdlife="n/a","n/a",IF(AH$3&gt;(A10taxstdlife+$E606),((Input!$N$152+Input!$N$118)*$N$7)-SUM($N606:AG606),((Input!$N$152+Input!$N$118)*$N$7)/A10taxstdlife))</f>
        <v>0</v>
      </c>
      <c r="AI606" s="164">
        <f>IF(A10taxstdlife="n/a","n/a",IF(AI$3&gt;(A10taxstdlife+$E606),((Input!$N$152+Input!$N$118)*$N$7)-SUM($N606:AH606),((Input!$N$152+Input!$N$118)*$N$7)/A10taxstdlife))</f>
        <v>0</v>
      </c>
      <c r="AJ606" s="164">
        <f>IF(A10taxstdlife="n/a","n/a",IF(AJ$3&gt;(A10taxstdlife+$E606),((Input!$N$152+Input!$N$118)*$N$7)-SUM($N606:AI606),((Input!$N$152+Input!$N$118)*$N$7)/A10taxstdlife))</f>
        <v>0</v>
      </c>
      <c r="AK606" s="164">
        <f>IF(A10taxstdlife="n/a","n/a",IF(AK$3&gt;(A10taxstdlife+$E606),((Input!$N$152+Input!$N$118)*$N$7)-SUM($N606:AJ606),((Input!$N$152+Input!$N$118)*$N$7)/A10taxstdlife))</f>
        <v>0</v>
      </c>
      <c r="AL606" s="164">
        <f>IF(A10taxstdlife="n/a","n/a",IF(AL$3&gt;(A10taxstdlife+$E606),((Input!$N$152+Input!$N$118)*$N$7)-SUM($N606:AK606),((Input!$N$152+Input!$N$118)*$N$7)/A10taxstdlife))</f>
        <v>0</v>
      </c>
      <c r="AM606" s="164">
        <f>IF(A10taxstdlife="n/a","n/a",IF(AM$3&gt;(A10taxstdlife+$E606),((Input!$N$152+Input!$N$118)*$N$7)-SUM($N606:AL606),((Input!$N$152+Input!$N$118)*$N$7)/A10taxstdlife))</f>
        <v>0</v>
      </c>
      <c r="AN606" s="164">
        <f>IF(A10taxstdlife="n/a","n/a",IF(AN$3&gt;(A10taxstdlife+$E606),((Input!$N$152+Input!$N$118)*$N$7)-SUM($N606:AM606),((Input!$N$152+Input!$N$118)*$N$7)/A10taxstdlife))</f>
        <v>0</v>
      </c>
      <c r="AO606" s="164">
        <f>IF(A10taxstdlife="n/a","n/a",IF(AO$3&gt;(A10taxstdlife+$E606),((Input!$N$152+Input!$N$118)*$N$7)-SUM($N606:AN606),((Input!$N$152+Input!$N$118)*$N$7)/A10taxstdlife))</f>
        <v>0</v>
      </c>
      <c r="AP606" s="164">
        <f>IF(A10taxstdlife="n/a","n/a",IF(AP$3&gt;(A10taxstdlife+$E606),((Input!$N$152+Input!$N$118)*$N$7)-SUM($N606:AO606),((Input!$N$152+Input!$N$118)*$N$7)/A10taxstdlife))</f>
        <v>0</v>
      </c>
      <c r="AQ606" s="164">
        <f>IF(A10taxstdlife="n/a","n/a",IF(AQ$3&gt;(A10taxstdlife+$E606),((Input!$N$152+Input!$N$118)*$N$7)-SUM($N606:AP606),((Input!$N$152+Input!$N$118)*$N$7)/A10taxstdlife))</f>
        <v>0</v>
      </c>
      <c r="AR606" s="164">
        <f>IF(A10taxstdlife="n/a","n/a",IF(AR$3&gt;(A10taxstdlife+$E606),((Input!$N$152+Input!$N$118)*$N$7)-SUM($N606:AQ606),((Input!$N$152+Input!$N$118)*$N$7)/A10taxstdlife))</f>
        <v>0</v>
      </c>
      <c r="AS606" s="164">
        <f>IF(A10taxstdlife="n/a","n/a",IF(AS$3&gt;(A10taxstdlife+$E606),((Input!$N$152+Input!$N$118)*$N$7)-SUM($N606:AR606),((Input!$N$152+Input!$N$118)*$N$7)/A10taxstdlife))</f>
        <v>0</v>
      </c>
      <c r="AT606" s="164">
        <f>IF(A10taxstdlife="n/a","n/a",IF(AT$3&gt;(A10taxstdlife+$E606),((Input!$N$152+Input!$N$118)*$N$7)-SUM($N606:AS606),((Input!$N$152+Input!$N$118)*$N$7)/A10taxstdlife))</f>
        <v>0</v>
      </c>
      <c r="AU606" s="164">
        <f>IF(A10taxstdlife="n/a","n/a",IF(AU$3&gt;(A10taxstdlife+$E606),((Input!$N$152+Input!$N$118)*$N$7)-SUM($N606:AT606),((Input!$N$152+Input!$N$118)*$N$7)/A10taxstdlife))</f>
        <v>0</v>
      </c>
      <c r="AV606" s="164">
        <f>IF(A10taxstdlife="n/a","n/a",IF(AV$3&gt;(A10taxstdlife+$E606),((Input!$N$152+Input!$N$118)*$N$7)-SUM($N606:AU606),((Input!$N$152+Input!$N$118)*$N$7)/A10taxstdlife))</f>
        <v>0</v>
      </c>
      <c r="AW606" s="164">
        <f>IF(A10taxstdlife="n/a","n/a",IF(AW$3&gt;(A10taxstdlife+$E606),((Input!$N$152+Input!$N$118)*$N$7)-SUM($N606:AV606),((Input!$N$152+Input!$N$118)*$N$7)/A10taxstdlife))</f>
        <v>0</v>
      </c>
      <c r="AX606" s="164">
        <f>IF(A10taxstdlife="n/a","n/a",IF(AX$3&gt;(A10taxstdlife+$E606),((Input!$N$152+Input!$N$118)*$N$7)-SUM($N606:AW606),((Input!$N$152+Input!$N$118)*$N$7)/A10taxstdlife))</f>
        <v>0</v>
      </c>
      <c r="AY606" s="164">
        <f>IF(A10taxstdlife="n/a","n/a",IF(AY$3&gt;(A10taxstdlife+$E606),((Input!$N$152+Input!$N$118)*$N$7)-SUM($N606:AX606),((Input!$N$152+Input!$N$118)*$N$7)/A10taxstdlife))</f>
        <v>0</v>
      </c>
      <c r="AZ606" s="164">
        <f>IF(A10taxstdlife="n/a","n/a",IF(AZ$3&gt;(A10taxstdlife+$E606),((Input!$N$152+Input!$N$118)*$N$7)-SUM($N606:AY606),((Input!$N$152+Input!$N$118)*$N$7)/A10taxstdlife))</f>
        <v>0</v>
      </c>
      <c r="BA606" s="164">
        <f>IF(A10taxstdlife="n/a","n/a",IF(BA$3&gt;(A10taxstdlife+$E606),((Input!$N$152+Input!$N$118)*$N$7)-SUM($N606:AZ606),((Input!$N$152+Input!$N$118)*$N$7)/A10taxstdlife))</f>
        <v>0</v>
      </c>
      <c r="BB606" s="164">
        <f>IF(A10taxstdlife="n/a","n/a",IF(BB$3&gt;(A10taxstdlife+$E606),((Input!$N$152+Input!$N$118)*$N$7)-SUM($N606:BA606),((Input!$N$152+Input!$N$118)*$N$7)/A10taxstdlife))</f>
        <v>0</v>
      </c>
      <c r="BC606" s="164">
        <f>IF(A10taxstdlife="n/a","n/a",IF(BC$3&gt;(A10taxstdlife+$E606),((Input!$N$152+Input!$N$118)*$N$7)-SUM($N606:BB606),((Input!$N$152+Input!$N$118)*$N$7)/A10taxstdlife))</f>
        <v>0</v>
      </c>
      <c r="BD606" s="164">
        <f>IF(A10taxstdlife="n/a","n/a",IF(BD$3&gt;(A10taxstdlife+$E606),((Input!$N$152+Input!$N$118)*$N$7)-SUM($N606:BC606),((Input!$N$152+Input!$N$118)*$N$7)/A10taxstdlife))</f>
        <v>0</v>
      </c>
      <c r="BE606" s="164">
        <f>IF(A10taxstdlife="n/a","n/a",IF(BE$3&gt;(A10taxstdlife+$E606),((Input!$N$152+Input!$N$118)*$N$7)-SUM($N606:BD606),((Input!$N$152+Input!$N$118)*$N$7)/A10taxstdlife))</f>
        <v>0</v>
      </c>
      <c r="BF606" s="164">
        <f>IF(A10taxstdlife="n/a","n/a",IF(BF$3&gt;(A10taxstdlife+$E606),((Input!$N$152+Input!$N$118)*$N$7)-SUM($N606:BE606),((Input!$N$152+Input!$N$118)*$N$7)/A10taxstdlife))</f>
        <v>0</v>
      </c>
      <c r="BG606" s="164">
        <f>IF(A10taxstdlife="n/a","n/a",IF(BG$3&gt;(A10taxstdlife+$E606),((Input!$N$152+Input!$N$118)*$N$7)-SUM($N606:BF606),((Input!$N$152+Input!$N$118)*$N$7)/A10taxstdlife))</f>
        <v>0</v>
      </c>
      <c r="BH606" s="164">
        <f>IF(A10taxstdlife="n/a","n/a",IF(BH$3&gt;(A10taxstdlife+$E606),((Input!$N$152+Input!$N$118)*$N$7)-SUM($N606:BG606),((Input!$N$152+Input!$N$118)*$N$7)/A10taxstdlife))</f>
        <v>0</v>
      </c>
      <c r="BI606" s="164">
        <f>IF(A10taxstdlife="n/a","n/a",IF(BI$3&gt;(A10taxstdlife+$E606),((Input!$N$152+Input!$N$118)*$N$7)-SUM($N606:BH606),((Input!$N$152+Input!$N$118)*$N$7)/A10taxstdlife))</f>
        <v>0</v>
      </c>
      <c r="BJ606" s="18"/>
      <c r="BK606" s="18"/>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row>
    <row r="607" spans="1:256" s="5" customFormat="1" hidden="1" outlineLevel="2">
      <c r="A607" s="18"/>
      <c r="B607" s="18"/>
      <c r="C607" s="36"/>
      <c r="D607" s="479"/>
      <c r="E607" s="283">
        <v>9</v>
      </c>
      <c r="F607" s="38"/>
      <c r="G607" s="306"/>
      <c r="H607" s="308"/>
      <c r="I607" s="308"/>
      <c r="J607" s="308"/>
      <c r="K607" s="308"/>
      <c r="L607" s="308"/>
      <c r="M607" s="308"/>
      <c r="N607" s="308"/>
      <c r="O607" s="307"/>
      <c r="P607" s="164">
        <f>IF(A10taxstdlife="n/a","n/a",IF(P$3&gt;(A10taxstdlife+$E607),((Input!$O$152+Input!$O$118)*$O$7)-SUM($O607:O607),((Input!$O$152+Input!$O$118)*$O$7)/A10taxstdlife))</f>
        <v>0</v>
      </c>
      <c r="Q607" s="164">
        <f>IF(A10taxstdlife="n/a","n/a",IF(Q$3&gt;(A10taxstdlife+$E607),((Input!$O$152+Input!$O$118)*$O$7)-SUM($O607:P607),((Input!$O$152+Input!$O$118)*$O$7)/A10taxstdlife))</f>
        <v>0</v>
      </c>
      <c r="R607" s="164">
        <f>IF(A10taxstdlife="n/a","n/a",IF(R$3&gt;(A10taxstdlife+$E607),((Input!$O$152+Input!$O$118)*$O$7)-SUM($O607:Q607),((Input!$O$152+Input!$O$118)*$O$7)/A10taxstdlife))</f>
        <v>0</v>
      </c>
      <c r="S607" s="164">
        <f>IF(A10taxstdlife="n/a","n/a",IF(S$3&gt;(A10taxstdlife+$E607),((Input!$O$152+Input!$O$118)*$O$7)-SUM($O607:R607),((Input!$O$152+Input!$O$118)*$O$7)/A10taxstdlife))</f>
        <v>0</v>
      </c>
      <c r="T607" s="164">
        <f>IF(A10taxstdlife="n/a","n/a",IF(T$3&gt;(A10taxstdlife+$E607),((Input!$O$152+Input!$O$118)*$O$7)-SUM($O607:S607),((Input!$O$152+Input!$O$118)*$O$7)/A10taxstdlife))</f>
        <v>0</v>
      </c>
      <c r="U607" s="164">
        <f>IF(A10taxstdlife="n/a","n/a",IF(U$3&gt;(A10taxstdlife+$E607),((Input!$O$152+Input!$O$118)*$O$7)-SUM($O607:T607),((Input!$O$152+Input!$O$118)*$O$7)/A10taxstdlife))</f>
        <v>0</v>
      </c>
      <c r="V607" s="164">
        <f>IF(A10taxstdlife="n/a","n/a",IF(V$3&gt;(A10taxstdlife+$E607),((Input!$O$152+Input!$O$118)*$O$7)-SUM($O607:U607),((Input!$O$152+Input!$O$118)*$O$7)/A10taxstdlife))</f>
        <v>0</v>
      </c>
      <c r="W607" s="164">
        <f>IF(A10taxstdlife="n/a","n/a",IF(W$3&gt;(A10taxstdlife+$E607),((Input!$O$152+Input!$O$118)*$O$7)-SUM($O607:V607),((Input!$O$152+Input!$O$118)*$O$7)/A10taxstdlife))</f>
        <v>0</v>
      </c>
      <c r="X607" s="164">
        <f>IF(A10taxstdlife="n/a","n/a",IF(X$3&gt;(A10taxstdlife+$E607),((Input!$O$152+Input!$O$118)*$O$7)-SUM($O607:W607),((Input!$O$152+Input!$O$118)*$O$7)/A10taxstdlife))</f>
        <v>0</v>
      </c>
      <c r="Y607" s="164">
        <f>IF(A10taxstdlife="n/a","n/a",IF(Y$3&gt;(A10taxstdlife+$E607),((Input!$O$152+Input!$O$118)*$O$7)-SUM($O607:X607),((Input!$O$152+Input!$O$118)*$O$7)/A10taxstdlife))</f>
        <v>0</v>
      </c>
      <c r="Z607" s="164">
        <f>IF(A10taxstdlife="n/a","n/a",IF(Z$3&gt;(A10taxstdlife+$E607),((Input!$O$152+Input!$O$118)*$O$7)-SUM($O607:Y607),((Input!$O$152+Input!$O$118)*$O$7)/A10taxstdlife))</f>
        <v>0</v>
      </c>
      <c r="AA607" s="164">
        <f>IF(A10taxstdlife="n/a","n/a",IF(AA$3&gt;(A10taxstdlife+$E607),((Input!$O$152+Input!$O$118)*$O$7)-SUM($O607:Z607),((Input!$O$152+Input!$O$118)*$O$7)/A10taxstdlife))</f>
        <v>0</v>
      </c>
      <c r="AB607" s="164">
        <f>IF(A10taxstdlife="n/a","n/a",IF(AB$3&gt;(A10taxstdlife+$E607),((Input!$O$152+Input!$O$118)*$O$7)-SUM($O607:AA607),((Input!$O$152+Input!$O$118)*$O$7)/A10taxstdlife))</f>
        <v>0</v>
      </c>
      <c r="AC607" s="164">
        <f>IF(A10taxstdlife="n/a","n/a",IF(AC$3&gt;(A10taxstdlife+$E607),((Input!$O$152+Input!$O$118)*$O$7)-SUM($O607:AB607),((Input!$O$152+Input!$O$118)*$O$7)/A10taxstdlife))</f>
        <v>0</v>
      </c>
      <c r="AD607" s="164">
        <f>IF(A10taxstdlife="n/a","n/a",IF(AD$3&gt;(A10taxstdlife+$E607),((Input!$O$152+Input!$O$118)*$O$7)-SUM($O607:AC607),((Input!$O$152+Input!$O$118)*$O$7)/A10taxstdlife))</f>
        <v>0</v>
      </c>
      <c r="AE607" s="164">
        <f>IF(A10taxstdlife="n/a","n/a",IF(AE$3&gt;(A10taxstdlife+$E607),((Input!$O$152+Input!$O$118)*$O$7)-SUM($O607:AD607),((Input!$O$152+Input!$O$118)*$O$7)/A10taxstdlife))</f>
        <v>0</v>
      </c>
      <c r="AF607" s="164">
        <f>IF(A10taxstdlife="n/a","n/a",IF(AF$3&gt;(A10taxstdlife+$E607),((Input!$O$152+Input!$O$118)*$O$7)-SUM($O607:AE607),((Input!$O$152+Input!$O$118)*$O$7)/A10taxstdlife))</f>
        <v>0</v>
      </c>
      <c r="AG607" s="164">
        <f>IF(A10taxstdlife="n/a","n/a",IF(AG$3&gt;(A10taxstdlife+$E607),((Input!$O$152+Input!$O$118)*$O$7)-SUM($O607:AF607),((Input!$O$152+Input!$O$118)*$O$7)/A10taxstdlife))</f>
        <v>0</v>
      </c>
      <c r="AH607" s="164">
        <f>IF(A10taxstdlife="n/a","n/a",IF(AH$3&gt;(A10taxstdlife+$E607),((Input!$O$152+Input!$O$118)*$O$7)-SUM($O607:AG607),((Input!$O$152+Input!$O$118)*$O$7)/A10taxstdlife))</f>
        <v>0</v>
      </c>
      <c r="AI607" s="164">
        <f>IF(A10taxstdlife="n/a","n/a",IF(AI$3&gt;(A10taxstdlife+$E607),((Input!$O$152+Input!$O$118)*$O$7)-SUM($O607:AH607),((Input!$O$152+Input!$O$118)*$O$7)/A10taxstdlife))</f>
        <v>0</v>
      </c>
      <c r="AJ607" s="164">
        <f>IF(A10taxstdlife="n/a","n/a",IF(AJ$3&gt;(A10taxstdlife+$E607),((Input!$O$152+Input!$O$118)*$O$7)-SUM($O607:AI607),((Input!$O$152+Input!$O$118)*$O$7)/A10taxstdlife))</f>
        <v>0</v>
      </c>
      <c r="AK607" s="164">
        <f>IF(A10taxstdlife="n/a","n/a",IF(AK$3&gt;(A10taxstdlife+$E607),((Input!$O$152+Input!$O$118)*$O$7)-SUM($O607:AJ607),((Input!$O$152+Input!$O$118)*$O$7)/A10taxstdlife))</f>
        <v>0</v>
      </c>
      <c r="AL607" s="164">
        <f>IF(A10taxstdlife="n/a","n/a",IF(AL$3&gt;(A10taxstdlife+$E607),((Input!$O$152+Input!$O$118)*$O$7)-SUM($O607:AK607),((Input!$O$152+Input!$O$118)*$O$7)/A10taxstdlife))</f>
        <v>0</v>
      </c>
      <c r="AM607" s="164">
        <f>IF(A10taxstdlife="n/a","n/a",IF(AM$3&gt;(A10taxstdlife+$E607),((Input!$O$152+Input!$O$118)*$O$7)-SUM($O607:AL607),((Input!$O$152+Input!$O$118)*$O$7)/A10taxstdlife))</f>
        <v>0</v>
      </c>
      <c r="AN607" s="164">
        <f>IF(A10taxstdlife="n/a","n/a",IF(AN$3&gt;(A10taxstdlife+$E607),((Input!$O$152+Input!$O$118)*$O$7)-SUM($O607:AM607),((Input!$O$152+Input!$O$118)*$O$7)/A10taxstdlife))</f>
        <v>0</v>
      </c>
      <c r="AO607" s="164">
        <f>IF(A10taxstdlife="n/a","n/a",IF(AO$3&gt;(A10taxstdlife+$E607),((Input!$O$152+Input!$O$118)*$O$7)-SUM($O607:AN607),((Input!$O$152+Input!$O$118)*$O$7)/A10taxstdlife))</f>
        <v>0</v>
      </c>
      <c r="AP607" s="164">
        <f>IF(A10taxstdlife="n/a","n/a",IF(AP$3&gt;(A10taxstdlife+$E607),((Input!$O$152+Input!$O$118)*$O$7)-SUM($O607:AO607),((Input!$O$152+Input!$O$118)*$O$7)/A10taxstdlife))</f>
        <v>0</v>
      </c>
      <c r="AQ607" s="164">
        <f>IF(A10taxstdlife="n/a","n/a",IF(AQ$3&gt;(A10taxstdlife+$E607),((Input!$O$152+Input!$O$118)*$O$7)-SUM($O607:AP607),((Input!$O$152+Input!$O$118)*$O$7)/A10taxstdlife))</f>
        <v>0</v>
      </c>
      <c r="AR607" s="164">
        <f>IF(A10taxstdlife="n/a","n/a",IF(AR$3&gt;(A10taxstdlife+$E607),((Input!$O$152+Input!$O$118)*$O$7)-SUM($O607:AQ607),((Input!$O$152+Input!$O$118)*$O$7)/A10taxstdlife))</f>
        <v>0</v>
      </c>
      <c r="AS607" s="164">
        <f>IF(A10taxstdlife="n/a","n/a",IF(AS$3&gt;(A10taxstdlife+$E607),((Input!$O$152+Input!$O$118)*$O$7)-SUM($O607:AR607),((Input!$O$152+Input!$O$118)*$O$7)/A10taxstdlife))</f>
        <v>0</v>
      </c>
      <c r="AT607" s="164">
        <f>IF(A10taxstdlife="n/a","n/a",IF(AT$3&gt;(A10taxstdlife+$E607),((Input!$O$152+Input!$O$118)*$O$7)-SUM($O607:AS607),((Input!$O$152+Input!$O$118)*$O$7)/A10taxstdlife))</f>
        <v>0</v>
      </c>
      <c r="AU607" s="164">
        <f>IF(A10taxstdlife="n/a","n/a",IF(AU$3&gt;(A10taxstdlife+$E607),((Input!$O$152+Input!$O$118)*$O$7)-SUM($O607:AT607),((Input!$O$152+Input!$O$118)*$O$7)/A10taxstdlife))</f>
        <v>0</v>
      </c>
      <c r="AV607" s="164">
        <f>IF(A10taxstdlife="n/a","n/a",IF(AV$3&gt;(A10taxstdlife+$E607),((Input!$O$152+Input!$O$118)*$O$7)-SUM($O607:AU607),((Input!$O$152+Input!$O$118)*$O$7)/A10taxstdlife))</f>
        <v>0</v>
      </c>
      <c r="AW607" s="164">
        <f>IF(A10taxstdlife="n/a","n/a",IF(AW$3&gt;(A10taxstdlife+$E607),((Input!$O$152+Input!$O$118)*$O$7)-SUM($O607:AV607),((Input!$O$152+Input!$O$118)*$O$7)/A10taxstdlife))</f>
        <v>0</v>
      </c>
      <c r="AX607" s="164">
        <f>IF(A10taxstdlife="n/a","n/a",IF(AX$3&gt;(A10taxstdlife+$E607),((Input!$O$152+Input!$O$118)*$O$7)-SUM($O607:AW607),((Input!$O$152+Input!$O$118)*$O$7)/A10taxstdlife))</f>
        <v>0</v>
      </c>
      <c r="AY607" s="164">
        <f>IF(A10taxstdlife="n/a","n/a",IF(AY$3&gt;(A10taxstdlife+$E607),((Input!$O$152+Input!$O$118)*$O$7)-SUM($O607:AX607),((Input!$O$152+Input!$O$118)*$O$7)/A10taxstdlife))</f>
        <v>0</v>
      </c>
      <c r="AZ607" s="164">
        <f>IF(A10taxstdlife="n/a","n/a",IF(AZ$3&gt;(A10taxstdlife+$E607),((Input!$O$152+Input!$O$118)*$O$7)-SUM($O607:AY607),((Input!$O$152+Input!$O$118)*$O$7)/A10taxstdlife))</f>
        <v>0</v>
      </c>
      <c r="BA607" s="164">
        <f>IF(A10taxstdlife="n/a","n/a",IF(BA$3&gt;(A10taxstdlife+$E607),((Input!$O$152+Input!$O$118)*$O$7)-SUM($O607:AZ607),((Input!$O$152+Input!$O$118)*$O$7)/A10taxstdlife))</f>
        <v>0</v>
      </c>
      <c r="BB607" s="164">
        <f>IF(A10taxstdlife="n/a","n/a",IF(BB$3&gt;(A10taxstdlife+$E607),((Input!$O$152+Input!$O$118)*$O$7)-SUM($O607:BA607),((Input!$O$152+Input!$O$118)*$O$7)/A10taxstdlife))</f>
        <v>0</v>
      </c>
      <c r="BC607" s="164">
        <f>IF(A10taxstdlife="n/a","n/a",IF(BC$3&gt;(A10taxstdlife+$E607),((Input!$O$152+Input!$O$118)*$O$7)-SUM($O607:BB607),((Input!$O$152+Input!$O$118)*$O$7)/A10taxstdlife))</f>
        <v>0</v>
      </c>
      <c r="BD607" s="164">
        <f>IF(A10taxstdlife="n/a","n/a",IF(BD$3&gt;(A10taxstdlife+$E607),((Input!$O$152+Input!$O$118)*$O$7)-SUM($O607:BC607),((Input!$O$152+Input!$O$118)*$O$7)/A10taxstdlife))</f>
        <v>0</v>
      </c>
      <c r="BE607" s="164">
        <f>IF(A10taxstdlife="n/a","n/a",IF(BE$3&gt;(A10taxstdlife+$E607),((Input!$O$152+Input!$O$118)*$O$7)-SUM($O607:BD607),((Input!$O$152+Input!$O$118)*$O$7)/A10taxstdlife))</f>
        <v>0</v>
      </c>
      <c r="BF607" s="164">
        <f>IF(A10taxstdlife="n/a","n/a",IF(BF$3&gt;(A10taxstdlife+$E607),((Input!$O$152+Input!$O$118)*$O$7)-SUM($O607:BE607),((Input!$O$152+Input!$O$118)*$O$7)/A10taxstdlife))</f>
        <v>0</v>
      </c>
      <c r="BG607" s="164">
        <f>IF(A10taxstdlife="n/a","n/a",IF(BG$3&gt;(A10taxstdlife+$E607),((Input!$O$152+Input!$O$118)*$O$7)-SUM($O607:BF607),((Input!$O$152+Input!$O$118)*$O$7)/A10taxstdlife))</f>
        <v>0</v>
      </c>
      <c r="BH607" s="164">
        <f>IF(A10taxstdlife="n/a","n/a",IF(BH$3&gt;(A10taxstdlife+$E607),((Input!$O$152+Input!$O$118)*$O$7)-SUM($O607:BG607),((Input!$O$152+Input!$O$118)*$O$7)/A10taxstdlife))</f>
        <v>0</v>
      </c>
      <c r="BI607" s="164">
        <f>IF(A10taxstdlife="n/a","n/a",IF(BI$3&gt;(A10taxstdlife+$E607),((Input!$O$152+Input!$O$118)*$O$7)-SUM($O607:BH607),((Input!$O$152+Input!$O$118)*$O$7)/A10taxstdlife))</f>
        <v>0</v>
      </c>
      <c r="BJ607" s="41"/>
      <c r="BK607" s="18"/>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row>
    <row r="608" spans="1:256" s="5" customFormat="1" hidden="1" outlineLevel="2">
      <c r="A608" s="18"/>
      <c r="B608" s="18"/>
      <c r="C608" s="36"/>
      <c r="D608" s="479"/>
      <c r="E608" s="284">
        <v>10</v>
      </c>
      <c r="F608" s="38"/>
      <c r="G608" s="306"/>
      <c r="H608" s="308"/>
      <c r="I608" s="308"/>
      <c r="J608" s="308"/>
      <c r="K608" s="308"/>
      <c r="L608" s="308"/>
      <c r="M608" s="308"/>
      <c r="N608" s="308"/>
      <c r="O608" s="308"/>
      <c r="P608" s="307"/>
      <c r="Q608" s="164">
        <f>IF(A10taxstdlife="n/a","n/a",IF(Q$3&gt;(A10taxstdlife+$E608),((Input!$P$152+Input!$P$118)*$P$7)-SUM($P608:P608),((Input!$P$152+Input!$P$118)*$P$7)/A10taxstdlife))</f>
        <v>0</v>
      </c>
      <c r="R608" s="164">
        <f>IF(A10taxstdlife="n/a","n/a",IF(R$3&gt;(A10taxstdlife+$E608),((Input!$P$152+Input!$P$118)*$P$7)-SUM($P608:Q608),((Input!$P$152+Input!$P$118)*$P$7)/A10taxstdlife))</f>
        <v>0</v>
      </c>
      <c r="S608" s="164">
        <f>IF(A10taxstdlife="n/a","n/a",IF(S$3&gt;(A10taxstdlife+$E608),((Input!$P$152+Input!$P$118)*$P$7)-SUM($P608:R608),((Input!$P$152+Input!$P$118)*$P$7)/A10taxstdlife))</f>
        <v>0</v>
      </c>
      <c r="T608" s="164">
        <f>IF(A10taxstdlife="n/a","n/a",IF(T$3&gt;(A10taxstdlife+$E608),((Input!$P$152+Input!$P$118)*$P$7)-SUM($P608:S608),((Input!$P$152+Input!$P$118)*$P$7)/A10taxstdlife))</f>
        <v>0</v>
      </c>
      <c r="U608" s="164">
        <f>IF(A10taxstdlife="n/a","n/a",IF(U$3&gt;(A10taxstdlife+$E608),((Input!$P$152+Input!$P$118)*$P$7)-SUM($P608:T608),((Input!$P$152+Input!$P$118)*$P$7)/A10taxstdlife))</f>
        <v>0</v>
      </c>
      <c r="V608" s="164">
        <f>IF(A10taxstdlife="n/a","n/a",IF(V$3&gt;(A10taxstdlife+$E608),((Input!$P$152+Input!$P$118)*$P$7)-SUM($P608:U608),((Input!$P$152+Input!$P$118)*$P$7)/A10taxstdlife))</f>
        <v>0</v>
      </c>
      <c r="W608" s="164">
        <f>IF(A10taxstdlife="n/a","n/a",IF(W$3&gt;(A10taxstdlife+$E608),((Input!$P$152+Input!$P$118)*$P$7)-SUM($P608:V608),((Input!$P$152+Input!$P$118)*$P$7)/A10taxstdlife))</f>
        <v>0</v>
      </c>
      <c r="X608" s="164">
        <f>IF(A10taxstdlife="n/a","n/a",IF(X$3&gt;(A10taxstdlife+$E608),((Input!$P$152+Input!$P$118)*$P$7)-SUM($P608:W608),((Input!$P$152+Input!$P$118)*$P$7)/A10taxstdlife))</f>
        <v>0</v>
      </c>
      <c r="Y608" s="164">
        <f>IF(A10taxstdlife="n/a","n/a",IF(Y$3&gt;(A10taxstdlife+$E608),((Input!$P$152+Input!$P$118)*$P$7)-SUM($P608:X608),((Input!$P$152+Input!$P$118)*$P$7)/A10taxstdlife))</f>
        <v>0</v>
      </c>
      <c r="Z608" s="164">
        <f>IF(A10taxstdlife="n/a","n/a",IF(Z$3&gt;(A10taxstdlife+$E608),((Input!$P$152+Input!$P$118)*$P$7)-SUM($P608:Y608),((Input!$P$152+Input!$P$118)*$P$7)/A10taxstdlife))</f>
        <v>0</v>
      </c>
      <c r="AA608" s="164">
        <f>IF(A10taxstdlife="n/a","n/a",IF(AA$3&gt;(A10taxstdlife+$E608),((Input!$P$152+Input!$P$118)*$P$7)-SUM($P608:Z608),((Input!$P$152+Input!$P$118)*$P$7)/A10taxstdlife))</f>
        <v>0</v>
      </c>
      <c r="AB608" s="164">
        <f>IF(A10taxstdlife="n/a","n/a",IF(AB$3&gt;(A10taxstdlife+$E608),((Input!$P$152+Input!$P$118)*$P$7)-SUM($P608:AA608),((Input!$P$152+Input!$P$118)*$P$7)/A10taxstdlife))</f>
        <v>0</v>
      </c>
      <c r="AC608" s="164">
        <f>IF(A10taxstdlife="n/a","n/a",IF(AC$3&gt;(A10taxstdlife+$E608),((Input!$P$152+Input!$P$118)*$P$7)-SUM($P608:AB608),((Input!$P$152+Input!$P$118)*$P$7)/A10taxstdlife))</f>
        <v>0</v>
      </c>
      <c r="AD608" s="164">
        <f>IF(A10taxstdlife="n/a","n/a",IF(AD$3&gt;(A10taxstdlife+$E608),((Input!$P$152+Input!$P$118)*$P$7)-SUM($P608:AC608),((Input!$P$152+Input!$P$118)*$P$7)/A10taxstdlife))</f>
        <v>0</v>
      </c>
      <c r="AE608" s="164">
        <f>IF(A10taxstdlife="n/a","n/a",IF(AE$3&gt;(A10taxstdlife+$E608),((Input!$P$152+Input!$P$118)*$P$7)-SUM($P608:AD608),((Input!$P$152+Input!$P$118)*$P$7)/A10taxstdlife))</f>
        <v>0</v>
      </c>
      <c r="AF608" s="164">
        <f>IF(A10taxstdlife="n/a","n/a",IF(AF$3&gt;(A10taxstdlife+$E608),((Input!$P$152+Input!$P$118)*$P$7)-SUM($P608:AE608),((Input!$P$152+Input!$P$118)*$P$7)/A10taxstdlife))</f>
        <v>0</v>
      </c>
      <c r="AG608" s="164">
        <f>IF(A10taxstdlife="n/a","n/a",IF(AG$3&gt;(A10taxstdlife+$E608),((Input!$P$152+Input!$P$118)*$P$7)-SUM($P608:AF608),((Input!$P$152+Input!$P$118)*$P$7)/A10taxstdlife))</f>
        <v>0</v>
      </c>
      <c r="AH608" s="164">
        <f>IF(A10taxstdlife="n/a","n/a",IF(AH$3&gt;(A10taxstdlife+$E608),((Input!$P$152+Input!$P$118)*$P$7)-SUM($P608:AG608),((Input!$P$152+Input!$P$118)*$P$7)/A10taxstdlife))</f>
        <v>0</v>
      </c>
      <c r="AI608" s="164">
        <f>IF(A10taxstdlife="n/a","n/a",IF(AI$3&gt;(A10taxstdlife+$E608),((Input!$P$152+Input!$P$118)*$P$7)-SUM($P608:AH608),((Input!$P$152+Input!$P$118)*$P$7)/A10taxstdlife))</f>
        <v>0</v>
      </c>
      <c r="AJ608" s="164">
        <f>IF(A10taxstdlife="n/a","n/a",IF(AJ$3&gt;(A10taxstdlife+$E608),((Input!$P$152+Input!$P$118)*$P$7)-SUM($P608:AI608),((Input!$P$152+Input!$P$118)*$P$7)/A10taxstdlife))</f>
        <v>0</v>
      </c>
      <c r="AK608" s="164">
        <f>IF(A10taxstdlife="n/a","n/a",IF(AK$3&gt;(A10taxstdlife+$E608),((Input!$P$152+Input!$P$118)*$P$7)-SUM($P608:AJ608),((Input!$P$152+Input!$P$118)*$P$7)/A10taxstdlife))</f>
        <v>0</v>
      </c>
      <c r="AL608" s="164">
        <f>IF(A10taxstdlife="n/a","n/a",IF(AL$3&gt;(A10taxstdlife+$E608),((Input!$P$152+Input!$P$118)*$P$7)-SUM($P608:AK608),((Input!$P$152+Input!$P$118)*$P$7)/A10taxstdlife))</f>
        <v>0</v>
      </c>
      <c r="AM608" s="164">
        <f>IF(A10taxstdlife="n/a","n/a",IF(AM$3&gt;(A10taxstdlife+$E608),((Input!$P$152+Input!$P$118)*$P$7)-SUM($P608:AL608),((Input!$P$152+Input!$P$118)*$P$7)/A10taxstdlife))</f>
        <v>0</v>
      </c>
      <c r="AN608" s="164">
        <f>IF(A10taxstdlife="n/a","n/a",IF(AN$3&gt;(A10taxstdlife+$E608),((Input!$P$152+Input!$P$118)*$P$7)-SUM($P608:AM608),((Input!$P$152+Input!$P$118)*$P$7)/A10taxstdlife))</f>
        <v>0</v>
      </c>
      <c r="AO608" s="164">
        <f>IF(A10taxstdlife="n/a","n/a",IF(AO$3&gt;(A10taxstdlife+$E608),((Input!$P$152+Input!$P$118)*$P$7)-SUM($P608:AN608),((Input!$P$152+Input!$P$118)*$P$7)/A10taxstdlife))</f>
        <v>0</v>
      </c>
      <c r="AP608" s="164">
        <f>IF(A10taxstdlife="n/a","n/a",IF(AP$3&gt;(A10taxstdlife+$E608),((Input!$P$152+Input!$P$118)*$P$7)-SUM($P608:AO608),((Input!$P$152+Input!$P$118)*$P$7)/A10taxstdlife))</f>
        <v>0</v>
      </c>
      <c r="AQ608" s="164">
        <f>IF(A10taxstdlife="n/a","n/a",IF(AQ$3&gt;(A10taxstdlife+$E608),((Input!$P$152+Input!$P$118)*$P$7)-SUM($P608:AP608),((Input!$P$152+Input!$P$118)*$P$7)/A10taxstdlife))</f>
        <v>0</v>
      </c>
      <c r="AR608" s="164">
        <f>IF(A10taxstdlife="n/a","n/a",IF(AR$3&gt;(A10taxstdlife+$E608),((Input!$P$152+Input!$P$118)*$P$7)-SUM($P608:AQ608),((Input!$P$152+Input!$P$118)*$P$7)/A10taxstdlife))</f>
        <v>0</v>
      </c>
      <c r="AS608" s="164">
        <f>IF(A10taxstdlife="n/a","n/a",IF(AS$3&gt;(A10taxstdlife+$E608),((Input!$P$152+Input!$P$118)*$P$7)-SUM($P608:AR608),((Input!$P$152+Input!$P$118)*$P$7)/A10taxstdlife))</f>
        <v>0</v>
      </c>
      <c r="AT608" s="164">
        <f>IF(A10taxstdlife="n/a","n/a",IF(AT$3&gt;(A10taxstdlife+$E608),((Input!$P$152+Input!$P$118)*$P$7)-SUM($P608:AS608),((Input!$P$152+Input!$P$118)*$P$7)/A10taxstdlife))</f>
        <v>0</v>
      </c>
      <c r="AU608" s="164">
        <f>IF(A10taxstdlife="n/a","n/a",IF(AU$3&gt;(A10taxstdlife+$E608),((Input!$P$152+Input!$P$118)*$P$7)-SUM($P608:AT608),((Input!$P$152+Input!$P$118)*$P$7)/A10taxstdlife))</f>
        <v>0</v>
      </c>
      <c r="AV608" s="164">
        <f>IF(A10taxstdlife="n/a","n/a",IF(AV$3&gt;(A10taxstdlife+$E608),((Input!$P$152+Input!$P$118)*$P$7)-SUM($P608:AU608),((Input!$P$152+Input!$P$118)*$P$7)/A10taxstdlife))</f>
        <v>0</v>
      </c>
      <c r="AW608" s="164">
        <f>IF(A10taxstdlife="n/a","n/a",IF(AW$3&gt;(A10taxstdlife+$E608),((Input!$P$152+Input!$P$118)*$P$7)-SUM($P608:AV608),((Input!$P$152+Input!$P$118)*$P$7)/A10taxstdlife))</f>
        <v>0</v>
      </c>
      <c r="AX608" s="164">
        <f>IF(A10taxstdlife="n/a","n/a",IF(AX$3&gt;(A10taxstdlife+$E608),((Input!$P$152+Input!$P$118)*$P$7)-SUM($P608:AW608),((Input!$P$152+Input!$P$118)*$P$7)/A10taxstdlife))</f>
        <v>0</v>
      </c>
      <c r="AY608" s="164">
        <f>IF(A10taxstdlife="n/a","n/a",IF(AY$3&gt;(A10taxstdlife+$E608),((Input!$P$152+Input!$P$118)*$P$7)-SUM($P608:AX608),((Input!$P$152+Input!$P$118)*$P$7)/A10taxstdlife))</f>
        <v>0</v>
      </c>
      <c r="AZ608" s="164">
        <f>IF(A10taxstdlife="n/a","n/a",IF(AZ$3&gt;(A10taxstdlife+$E608),((Input!$P$152+Input!$P$118)*$P$7)-SUM($P608:AY608),((Input!$P$152+Input!$P$118)*$P$7)/A10taxstdlife))</f>
        <v>0</v>
      </c>
      <c r="BA608" s="164">
        <f>IF(A10taxstdlife="n/a","n/a",IF(BA$3&gt;(A10taxstdlife+$E608),((Input!$P$152+Input!$P$118)*$P$7)-SUM($P608:AZ608),((Input!$P$152+Input!$P$118)*$P$7)/A10taxstdlife))</f>
        <v>0</v>
      </c>
      <c r="BB608" s="164">
        <f>IF(A10taxstdlife="n/a","n/a",IF(BB$3&gt;(A10taxstdlife+$E608),((Input!$P$152+Input!$P$118)*$P$7)-SUM($P608:BA608),((Input!$P$152+Input!$P$118)*$P$7)/A10taxstdlife))</f>
        <v>0</v>
      </c>
      <c r="BC608" s="164">
        <f>IF(A10taxstdlife="n/a","n/a",IF(BC$3&gt;(A10taxstdlife+$E608),((Input!$P$152+Input!$P$118)*$P$7)-SUM($P608:BB608),((Input!$P$152+Input!$P$118)*$P$7)/A10taxstdlife))</f>
        <v>0</v>
      </c>
      <c r="BD608" s="164">
        <f>IF(A10taxstdlife="n/a","n/a",IF(BD$3&gt;(A10taxstdlife+$E608),((Input!$P$152+Input!$P$118)*$P$7)-SUM($P608:BC608),((Input!$P$152+Input!$P$118)*$P$7)/A10taxstdlife))</f>
        <v>0</v>
      </c>
      <c r="BE608" s="164">
        <f>IF(A10taxstdlife="n/a","n/a",IF(BE$3&gt;(A10taxstdlife+$E608),((Input!$P$152+Input!$P$118)*$P$7)-SUM($P608:BD608),((Input!$P$152+Input!$P$118)*$P$7)/A10taxstdlife))</f>
        <v>0</v>
      </c>
      <c r="BF608" s="164">
        <f>IF(A10taxstdlife="n/a","n/a",IF(BF$3&gt;(A10taxstdlife+$E608),((Input!$P$152+Input!$P$118)*$P$7)-SUM($P608:BE608),((Input!$P$152+Input!$P$118)*$P$7)/A10taxstdlife))</f>
        <v>0</v>
      </c>
      <c r="BG608" s="164">
        <f>IF(A10taxstdlife="n/a","n/a",IF(BG$3&gt;(A10taxstdlife+$E608),((Input!$P$152+Input!$P$118)*$P$7)-SUM($P608:BF608),((Input!$P$152+Input!$P$118)*$P$7)/A10taxstdlife))</f>
        <v>0</v>
      </c>
      <c r="BH608" s="164">
        <f>IF(A10taxstdlife="n/a","n/a",IF(BH$3&gt;(A10taxstdlife+$E608),((Input!$P$152+Input!$P$118)*$P$7)-SUM($P608:BG608),((Input!$P$152+Input!$P$118)*$P$7)/A10taxstdlife))</f>
        <v>0</v>
      </c>
      <c r="BI608" s="164">
        <f>IF(A10taxstdlife="n/a","n/a",IF(BI$3&gt;(A10taxstdlife+$E608),((Input!$P$152+Input!$P$118)*$P$7)-SUM($P608:BH608),((Input!$P$152+Input!$P$118)*$P$7)/A10taxstdlife))</f>
        <v>0</v>
      </c>
      <c r="BJ608" s="18"/>
      <c r="BK608" s="1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row>
    <row r="609" spans="1:256" s="5" customFormat="1" hidden="1" outlineLevel="1">
      <c r="A609" s="18"/>
      <c r="B609" s="18"/>
      <c r="C609" s="36" t="str">
        <f>Asset10</f>
        <v>132kV tower lines</v>
      </c>
      <c r="D609" s="18"/>
      <c r="E609" s="18"/>
      <c r="F609" s="33"/>
      <c r="G609" s="159">
        <f t="shared" ref="G609:AL609" si="124">SUM(G597:G608)</f>
        <v>0.77155204902840713</v>
      </c>
      <c r="H609" s="159">
        <f t="shared" si="124"/>
        <v>0.86229813071461991</v>
      </c>
      <c r="I609" s="159">
        <f t="shared" si="124"/>
        <v>0.94412053606649582</v>
      </c>
      <c r="J609" s="159">
        <f t="shared" si="124"/>
        <v>1.0129179892211413</v>
      </c>
      <c r="K609" s="159">
        <f t="shared" si="124"/>
        <v>1.0814150717310271</v>
      </c>
      <c r="L609" s="159">
        <f t="shared" si="124"/>
        <v>1.1527988353971919</v>
      </c>
      <c r="M609" s="159">
        <f t="shared" si="124"/>
        <v>1.1527988353971919</v>
      </c>
      <c r="N609" s="159">
        <f t="shared" si="124"/>
        <v>1.1527988353971919</v>
      </c>
      <c r="O609" s="159">
        <f t="shared" si="124"/>
        <v>1.1527988353971919</v>
      </c>
      <c r="P609" s="159">
        <f t="shared" si="124"/>
        <v>1.1527988353971919</v>
      </c>
      <c r="Q609" s="159">
        <f t="shared" si="124"/>
        <v>1.1527988353971919</v>
      </c>
      <c r="R609" s="159">
        <f t="shared" si="124"/>
        <v>1.1527988353971919</v>
      </c>
      <c r="S609" s="159">
        <f t="shared" si="124"/>
        <v>1.1527988353971919</v>
      </c>
      <c r="T609" s="159">
        <f t="shared" si="124"/>
        <v>1.1527988353971919</v>
      </c>
      <c r="U609" s="159">
        <f t="shared" si="124"/>
        <v>1.1527988353971919</v>
      </c>
      <c r="V609" s="159">
        <f t="shared" si="124"/>
        <v>1.1527988353971919</v>
      </c>
      <c r="W609" s="159">
        <f t="shared" si="124"/>
        <v>1.1527988353971919</v>
      </c>
      <c r="X609" s="159">
        <f t="shared" si="124"/>
        <v>1.1527988353971919</v>
      </c>
      <c r="Y609" s="159">
        <f t="shared" si="124"/>
        <v>1.1527988353971919</v>
      </c>
      <c r="Z609" s="159">
        <f t="shared" si="124"/>
        <v>1.1527988353971919</v>
      </c>
      <c r="AA609" s="159">
        <f t="shared" si="124"/>
        <v>1.1527988353971919</v>
      </c>
      <c r="AB609" s="159">
        <f t="shared" si="124"/>
        <v>1.1527988353971919</v>
      </c>
      <c r="AC609" s="159">
        <f t="shared" si="124"/>
        <v>1.1527988353971919</v>
      </c>
      <c r="AD609" s="159">
        <f t="shared" si="124"/>
        <v>1.1527988353971919</v>
      </c>
      <c r="AE609" s="159">
        <f t="shared" si="124"/>
        <v>1.1527988353971919</v>
      </c>
      <c r="AF609" s="159">
        <f t="shared" si="124"/>
        <v>1.1527988353971919</v>
      </c>
      <c r="AG609" s="159">
        <f t="shared" si="124"/>
        <v>1.1527988353971919</v>
      </c>
      <c r="AH609" s="159">
        <f t="shared" si="124"/>
        <v>1.1527988353971919</v>
      </c>
      <c r="AI609" s="159">
        <f t="shared" si="124"/>
        <v>1.1527988353971919</v>
      </c>
      <c r="AJ609" s="159">
        <f t="shared" si="124"/>
        <v>1.1527988353971919</v>
      </c>
      <c r="AK609" s="159">
        <f t="shared" si="124"/>
        <v>1.1527988353971919</v>
      </c>
      <c r="AL609" s="159">
        <f t="shared" si="124"/>
        <v>1.1527988353971919</v>
      </c>
      <c r="AM609" s="159">
        <f t="shared" ref="AM609:BI609" si="125">SUM(AM597:AM608)</f>
        <v>0.84530657372275242</v>
      </c>
      <c r="AN609" s="159">
        <f t="shared" si="125"/>
        <v>0.38124678636878473</v>
      </c>
      <c r="AO609" s="159">
        <f t="shared" si="125"/>
        <v>0.38124678636878473</v>
      </c>
      <c r="AP609" s="159">
        <f t="shared" si="125"/>
        <v>0.38124678636878473</v>
      </c>
      <c r="AQ609" s="159">
        <f t="shared" si="125"/>
        <v>0.38124678636878473</v>
      </c>
      <c r="AR609" s="159">
        <f t="shared" si="125"/>
        <v>0.38124678636878473</v>
      </c>
      <c r="AS609" s="159">
        <f t="shared" si="125"/>
        <v>0.38124678636878473</v>
      </c>
      <c r="AT609" s="159">
        <f t="shared" si="125"/>
        <v>0.38124678636878473</v>
      </c>
      <c r="AU609" s="159">
        <f t="shared" si="125"/>
        <v>0.38124678636878473</v>
      </c>
      <c r="AV609" s="159">
        <f t="shared" si="125"/>
        <v>0.38124678636878473</v>
      </c>
      <c r="AW609" s="159">
        <f t="shared" si="125"/>
        <v>0.38124678636878473</v>
      </c>
      <c r="AX609" s="159">
        <f t="shared" si="125"/>
        <v>0.38124678636878473</v>
      </c>
      <c r="AY609" s="159">
        <f t="shared" si="125"/>
        <v>0.38124678636878473</v>
      </c>
      <c r="AZ609" s="159">
        <f t="shared" si="125"/>
        <v>0.38124678636878473</v>
      </c>
      <c r="BA609" s="159">
        <f t="shared" si="125"/>
        <v>0.38124678636878473</v>
      </c>
      <c r="BB609" s="159">
        <f t="shared" si="125"/>
        <v>0.38124678636878473</v>
      </c>
      <c r="BC609" s="159">
        <f t="shared" si="125"/>
        <v>0.34494835369430138</v>
      </c>
      <c r="BD609" s="159">
        <f t="shared" si="125"/>
        <v>0.25777174254182256</v>
      </c>
      <c r="BE609" s="159">
        <f t="shared" si="125"/>
        <v>0.18115931806884006</v>
      </c>
      <c r="BF609" s="159">
        <f t="shared" si="125"/>
        <v>0.11248201317209823</v>
      </c>
      <c r="BG609" s="159">
        <f t="shared" si="125"/>
        <v>4.2830258199701543E-2</v>
      </c>
      <c r="BH609" s="159">
        <f t="shared" si="125"/>
        <v>0</v>
      </c>
      <c r="BI609" s="159">
        <f t="shared" si="125"/>
        <v>0</v>
      </c>
      <c r="BJ609" s="18"/>
      <c r="BK609" s="18"/>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row>
    <row r="610" spans="1:256" s="5" customFormat="1" hidden="1" outlineLevel="2">
      <c r="A610" s="18"/>
      <c r="B610" s="43" t="str">
        <f>C622</f>
        <v>132kV concrete &amp; steel pole lines</v>
      </c>
      <c r="C610" s="44"/>
      <c r="D610" s="45" t="s">
        <v>72</v>
      </c>
      <c r="E610" s="44"/>
      <c r="F610" s="46"/>
      <c r="G610" s="163">
        <f>IF(G$3&gt;A11taxremlife,A11taxvalue-SUM($F610:F610),IF(A11taxremlife="N/A","n/a",A11taxvalue/A11taxremlife))</f>
        <v>0.45601200752392118</v>
      </c>
      <c r="H610" s="163">
        <f>IF(H$3&gt;A11taxremlife,A11taxvalue-SUM($F610:G610),IF(A11taxremlife="N/A","n/a",A11taxvalue/A11taxremlife))</f>
        <v>0.45601200752392118</v>
      </c>
      <c r="I610" s="163">
        <f>IF(I$3&gt;A11taxremlife,A11taxvalue-SUM($F610:H610),IF(A11taxremlife="N/A","n/a",A11taxvalue/A11taxremlife))</f>
        <v>0.45601200752392118</v>
      </c>
      <c r="J610" s="163">
        <f>IF(J$3&gt;A11taxremlife,A11taxvalue-SUM($F610:I610),IF(A11taxremlife="N/A","n/a",A11taxvalue/A11taxremlife))</f>
        <v>0.45601200752392118</v>
      </c>
      <c r="K610" s="163">
        <f>IF(K$3&gt;A11taxremlife,A11taxvalue-SUM($F610:J610),IF(A11taxremlife="N/A","n/a",A11taxvalue/A11taxremlife))</f>
        <v>0.45601200752392118</v>
      </c>
      <c r="L610" s="163">
        <f>IF(L$3&gt;A11taxremlife,A11taxvalue-SUM($F610:K610),IF(A11taxremlife="N/A","n/a",A11taxvalue/A11taxremlife))</f>
        <v>0.45601200752392118</v>
      </c>
      <c r="M610" s="163">
        <f>IF(M$3&gt;A11taxremlife,A11taxvalue-SUM($F610:L610),IF(A11taxremlife="N/A","n/a",A11taxvalue/A11taxremlife))</f>
        <v>0.45601200752392118</v>
      </c>
      <c r="N610" s="163">
        <f>IF(N$3&gt;A11taxremlife,A11taxvalue-SUM($F610:M610),IF(A11taxremlife="N/A","n/a",A11taxvalue/A11taxremlife))</f>
        <v>0.45601200752392118</v>
      </c>
      <c r="O610" s="163">
        <f>IF(O$3&gt;A11taxremlife,A11taxvalue-SUM($F610:N610),IF(A11taxremlife="N/A","n/a",A11taxvalue/A11taxremlife))</f>
        <v>0.45601200752392118</v>
      </c>
      <c r="P610" s="163">
        <f>IF(P$3&gt;A11taxremlife,A11taxvalue-SUM($F610:O610),IF(A11taxremlife="N/A","n/a",A11taxvalue/A11taxremlife))</f>
        <v>0.45601200752392118</v>
      </c>
      <c r="Q610" s="163">
        <f>IF(Q$3&gt;A11taxremlife,A11taxvalue-SUM($F610:P610),IF(A11taxremlife="N/A","n/a",A11taxvalue/A11taxremlife))</f>
        <v>0.45601200752392118</v>
      </c>
      <c r="R610" s="163">
        <f>IF(R$3&gt;A11taxremlife,A11taxvalue-SUM($F610:Q610),IF(A11taxremlife="N/A","n/a",A11taxvalue/A11taxremlife))</f>
        <v>0.45601200752392118</v>
      </c>
      <c r="S610" s="163">
        <f>IF(S$3&gt;A11taxremlife,A11taxvalue-SUM($F610:R610),IF(A11taxremlife="N/A","n/a",A11taxvalue/A11taxremlife))</f>
        <v>0.45601200752392118</v>
      </c>
      <c r="T610" s="163">
        <f>IF(T$3&gt;A11taxremlife,A11taxvalue-SUM($F610:S610),IF(A11taxremlife="N/A","n/a",A11taxvalue/A11taxremlife))</f>
        <v>0.45601200752392118</v>
      </c>
      <c r="U610" s="163">
        <f>IF(U$3&gt;A11taxremlife,A11taxvalue-SUM($F610:T610),IF(A11taxremlife="N/A","n/a",A11taxvalue/A11taxremlife))</f>
        <v>0.45601200752392118</v>
      </c>
      <c r="V610" s="163">
        <f>IF(V$3&gt;A11taxremlife,A11taxvalue-SUM($F610:U610),IF(A11taxremlife="N/A","n/a",A11taxvalue/A11taxremlife))</f>
        <v>0.45601200752392118</v>
      </c>
      <c r="W610" s="163">
        <f>IF(W$3&gt;A11taxremlife,A11taxvalue-SUM($F610:V610),IF(A11taxremlife="N/A","n/a",A11taxvalue/A11taxremlife))</f>
        <v>0.45601200752392118</v>
      </c>
      <c r="X610" s="163">
        <f>IF(X$3&gt;A11taxremlife,A11taxvalue-SUM($F610:W610),IF(A11taxremlife="N/A","n/a",A11taxvalue/A11taxremlife))</f>
        <v>0.45601200752392118</v>
      </c>
      <c r="Y610" s="163">
        <f>IF(Y$3&gt;A11taxremlife,A11taxvalue-SUM($F610:X610),IF(A11taxremlife="N/A","n/a",A11taxvalue/A11taxremlife))</f>
        <v>0.45601200752392118</v>
      </c>
      <c r="Z610" s="163">
        <f>IF(Z$3&gt;A11taxremlife,A11taxvalue-SUM($F610:Y610),IF(A11taxremlife="N/A","n/a",A11taxvalue/A11taxremlife))</f>
        <v>0.45601200752392118</v>
      </c>
      <c r="AA610" s="163">
        <f>IF(AA$3&gt;A11taxremlife,A11taxvalue-SUM($F610:Z610),IF(A11taxremlife="N/A","n/a",A11taxvalue/A11taxremlife))</f>
        <v>0.45601200752392118</v>
      </c>
      <c r="AB610" s="163">
        <f>IF(AB$3&gt;A11taxremlife,A11taxvalue-SUM($F610:AA610),IF(A11taxremlife="N/A","n/a",A11taxvalue/A11taxremlife))</f>
        <v>0.45601200752392118</v>
      </c>
      <c r="AC610" s="163">
        <f>IF(AC$3&gt;A11taxremlife,A11taxvalue-SUM($F610:AB610),IF(A11taxremlife="N/A","n/a",A11taxvalue/A11taxremlife))</f>
        <v>0.45601200752392118</v>
      </c>
      <c r="AD610" s="163">
        <f>IF(AD$3&gt;A11taxremlife,A11taxvalue-SUM($F610:AC610),IF(A11taxremlife="N/A","n/a",A11taxvalue/A11taxremlife))</f>
        <v>0.45601200752392118</v>
      </c>
      <c r="AE610" s="163">
        <f>IF(AE$3&gt;A11taxremlife,A11taxvalue-SUM($F610:AD610),IF(A11taxremlife="N/A","n/a",A11taxvalue/A11taxremlife))</f>
        <v>0.45601200752392118</v>
      </c>
      <c r="AF610" s="163">
        <f>IF(AF$3&gt;A11taxremlife,A11taxvalue-SUM($F610:AE610),IF(A11taxremlife="N/A","n/a",A11taxvalue/A11taxremlife))</f>
        <v>0.45601200752392118</v>
      </c>
      <c r="AG610" s="163">
        <f>IF(AG$3&gt;A11taxremlife,A11taxvalue-SUM($F610:AF610),IF(A11taxremlife="N/A","n/a",A11taxvalue/A11taxremlife))</f>
        <v>0.45601200752392118</v>
      </c>
      <c r="AH610" s="163">
        <f>IF(AH$3&gt;A11taxremlife,A11taxvalue-SUM($F610:AG610),IF(A11taxremlife="N/A","n/a",A11taxvalue/A11taxremlife))</f>
        <v>0.45601200752392118</v>
      </c>
      <c r="AI610" s="163">
        <f>IF(AI$3&gt;A11taxremlife,A11taxvalue-SUM($F610:AH610),IF(A11taxremlife="N/A","n/a",A11taxvalue/A11taxremlife))</f>
        <v>0.45601200752392118</v>
      </c>
      <c r="AJ610" s="163">
        <f>IF(AJ$3&gt;A11taxremlife,A11taxvalue-SUM($F610:AI610),IF(A11taxremlife="N/A","n/a",A11taxvalue/A11taxremlife))</f>
        <v>0.45601200752392118</v>
      </c>
      <c r="AK610" s="163">
        <f>IF(AK$3&gt;A11taxremlife,A11taxvalue-SUM($F610:AJ610),IF(A11taxremlife="N/A","n/a",A11taxvalue/A11taxremlife))</f>
        <v>0.45601200752392118</v>
      </c>
      <c r="AL610" s="163">
        <f>IF(AL$3&gt;A11taxremlife,A11taxvalue-SUM($F610:AK610),IF(A11taxremlife="N/A","n/a",A11taxvalue/A11taxremlife))</f>
        <v>0.45601200752392118</v>
      </c>
      <c r="AM610" s="163">
        <f>IF(AM$3&gt;A11taxremlife,A11taxvalue-SUM($F610:AL610),IF(A11taxremlife="N/A","n/a",A11taxvalue/A11taxremlife))</f>
        <v>0.45601200752392118</v>
      </c>
      <c r="AN610" s="163">
        <f>IF(AN$3&gt;A11taxremlife,A11taxvalue-SUM($F610:AM610),IF(A11taxremlife="N/A","n/a",A11taxvalue/A11taxremlife))</f>
        <v>0.45601200752392118</v>
      </c>
      <c r="AO610" s="163">
        <f>IF(AO$3&gt;A11taxremlife,A11taxvalue-SUM($F610:AN610),IF(A11taxremlife="N/A","n/a",A11taxvalue/A11taxremlife))</f>
        <v>0.45601200752392118</v>
      </c>
      <c r="AP610" s="163">
        <f>IF(AP$3&gt;A11taxremlife,A11taxvalue-SUM($F610:AO610),IF(A11taxremlife="N/A","n/a",A11taxvalue/A11taxremlife))</f>
        <v>0.45601200752392118</v>
      </c>
      <c r="AQ610" s="163">
        <f>IF(AQ$3&gt;A11taxremlife,A11taxvalue-SUM($F610:AP610),IF(A11taxremlife="N/A","n/a",A11taxvalue/A11taxremlife))</f>
        <v>0.45601200752392118</v>
      </c>
      <c r="AR610" s="163">
        <f>IF(AR$3&gt;A11taxremlife,A11taxvalue-SUM($F610:AQ610),IF(A11taxremlife="N/A","n/a",A11taxvalue/A11taxremlife))</f>
        <v>0.45601200752392118</v>
      </c>
      <c r="AS610" s="163">
        <f>IF(AS$3&gt;A11taxremlife,A11taxvalue-SUM($F610:AR610),IF(A11taxremlife="N/A","n/a",A11taxvalue/A11taxremlife))</f>
        <v>0.45601200752392118</v>
      </c>
      <c r="AT610" s="163">
        <f>IF(AT$3&gt;A11taxremlife,A11taxvalue-SUM($F610:AS610),IF(A11taxremlife="N/A","n/a",A11taxvalue/A11taxremlife))</f>
        <v>0.43626849067949536</v>
      </c>
      <c r="AU610" s="163">
        <f>IF(AU$3&gt;A11taxremlife,A11taxvalue-SUM($F610:AT610),IF(A11taxremlife="N/A","n/a",A11taxvalue/A11taxremlife))</f>
        <v>0</v>
      </c>
      <c r="AV610" s="163">
        <f>IF(AV$3&gt;A11taxremlife,A11taxvalue-SUM($F610:AU610),IF(A11taxremlife="N/A","n/a",A11taxvalue/A11taxremlife))</f>
        <v>0</v>
      </c>
      <c r="AW610" s="163">
        <f>IF(AW$3&gt;A11taxremlife,A11taxvalue-SUM($F610:AV610),IF(A11taxremlife="N/A","n/a",A11taxvalue/A11taxremlife))</f>
        <v>0</v>
      </c>
      <c r="AX610" s="163">
        <f>IF(AX$3&gt;A11taxremlife,A11taxvalue-SUM($F610:AW610),IF(A11taxremlife="N/A","n/a",A11taxvalue/A11taxremlife))</f>
        <v>0</v>
      </c>
      <c r="AY610" s="163">
        <f>IF(AY$3&gt;A11taxremlife,A11taxvalue-SUM($F610:AX610),IF(A11taxremlife="N/A","n/a",A11taxvalue/A11taxremlife))</f>
        <v>0</v>
      </c>
      <c r="AZ610" s="163">
        <f>IF(AZ$3&gt;A11taxremlife,A11taxvalue-SUM($F610:AY610),IF(A11taxremlife="N/A","n/a",A11taxvalue/A11taxremlife))</f>
        <v>0</v>
      </c>
      <c r="BA610" s="163">
        <f>IF(BA$3&gt;A11taxremlife,A11taxvalue-SUM($F610:AZ610),IF(A11taxremlife="N/A","n/a",A11taxvalue/A11taxremlife))</f>
        <v>0</v>
      </c>
      <c r="BB610" s="163">
        <f>IF(BB$3&gt;A11taxremlife,A11taxvalue-SUM($F610:BA610),IF(A11taxremlife="N/A","n/a",A11taxvalue/A11taxremlife))</f>
        <v>0</v>
      </c>
      <c r="BC610" s="163">
        <f>IF(BC$3&gt;A11taxremlife,A11taxvalue-SUM($F610:BB610),IF(A11taxremlife="N/A","n/a",A11taxvalue/A11taxremlife))</f>
        <v>0</v>
      </c>
      <c r="BD610" s="163">
        <f>IF(BD$3&gt;A11taxremlife,A11taxvalue-SUM($F610:BC610),IF(A11taxremlife="N/A","n/a",A11taxvalue/A11taxremlife))</f>
        <v>0</v>
      </c>
      <c r="BE610" s="163">
        <f>IF(BE$3&gt;A11taxremlife,A11taxvalue-SUM($F610:BD610),IF(A11taxremlife="N/A","n/a",A11taxvalue/A11taxremlife))</f>
        <v>0</v>
      </c>
      <c r="BF610" s="163">
        <f>IF(BF$3&gt;A11taxremlife,A11taxvalue-SUM($F610:BE610),IF(A11taxremlife="N/A","n/a",A11taxvalue/A11taxremlife))</f>
        <v>0</v>
      </c>
      <c r="BG610" s="163">
        <f>IF(BG$3&gt;A11taxremlife,A11taxvalue-SUM($F610:BF610),IF(A11taxremlife="N/A","n/a",A11taxvalue/A11taxremlife))</f>
        <v>0</v>
      </c>
      <c r="BH610" s="163">
        <f>IF(BH$3&gt;A11taxremlife,A11taxvalue-SUM($F610:BG610),IF(A11taxremlife="N/A","n/a",A11taxvalue/A11taxremlife))</f>
        <v>0</v>
      </c>
      <c r="BI610" s="163">
        <f>IF(BI$3&gt;A11taxremlife,A11taxvalue-SUM($F610:BH610),IF(A11taxremlife="N/A","n/a",A11taxvalue/A11taxremlife))</f>
        <v>0</v>
      </c>
      <c r="BJ610" s="18"/>
      <c r="BK610" s="18"/>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row>
    <row r="611" spans="1:256" s="5" customFormat="1" hidden="1" outlineLevel="2">
      <c r="A611" s="18"/>
      <c r="B611" s="18"/>
      <c r="C611" s="36"/>
      <c r="D611" s="479" t="s">
        <v>71</v>
      </c>
      <c r="E611" s="283">
        <v>0</v>
      </c>
      <c r="F611" s="38"/>
      <c r="G611" s="164"/>
      <c r="H611" s="164"/>
      <c r="I611" s="164"/>
      <c r="J611" s="164"/>
      <c r="K611" s="164"/>
      <c r="L611" s="164"/>
      <c r="M611" s="164"/>
      <c r="N611" s="164"/>
      <c r="O611" s="164"/>
      <c r="P611" s="164"/>
      <c r="Q611" s="164"/>
      <c r="R611" s="164"/>
      <c r="S611" s="164"/>
      <c r="T611" s="164"/>
      <c r="U611" s="164"/>
      <c r="V611" s="164"/>
      <c r="W611" s="164"/>
      <c r="X611" s="164"/>
      <c r="Y611" s="164"/>
      <c r="Z611" s="164"/>
      <c r="AA611" s="164"/>
      <c r="AB611" s="164"/>
      <c r="AC611" s="164"/>
      <c r="AD611" s="164"/>
      <c r="AE611" s="164"/>
      <c r="AF611" s="164"/>
      <c r="AG611" s="164"/>
      <c r="AH611" s="164"/>
      <c r="AI611" s="164"/>
      <c r="AJ611" s="164"/>
      <c r="AK611" s="164"/>
      <c r="AL611" s="164"/>
      <c r="AM611" s="164"/>
      <c r="AN611" s="164"/>
      <c r="AO611" s="164"/>
      <c r="AP611" s="164"/>
      <c r="AQ611" s="164"/>
      <c r="AR611" s="164"/>
      <c r="AS611" s="164"/>
      <c r="AT611" s="164"/>
      <c r="AU611" s="164"/>
      <c r="AV611" s="164"/>
      <c r="AW611" s="164"/>
      <c r="AX611" s="164"/>
      <c r="AY611" s="164"/>
      <c r="AZ611" s="164"/>
      <c r="BA611" s="164"/>
      <c r="BB611" s="164"/>
      <c r="BC611" s="164"/>
      <c r="BD611" s="164"/>
      <c r="BE611" s="164"/>
      <c r="BF611" s="164"/>
      <c r="BG611" s="164"/>
      <c r="BH611" s="164"/>
      <c r="BI611" s="164"/>
      <c r="BJ611" s="18"/>
      <c r="BK611" s="18"/>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row>
    <row r="612" spans="1:256" s="5" customFormat="1" hidden="1" outlineLevel="2">
      <c r="A612" s="18"/>
      <c r="B612" s="18"/>
      <c r="C612" s="36"/>
      <c r="D612" s="479"/>
      <c r="E612" s="283">
        <v>1</v>
      </c>
      <c r="F612" s="38"/>
      <c r="G612" s="305"/>
      <c r="H612" s="164">
        <f>IF(A11taxstdlife="n/a","n/a",IF(H$3&gt;(A11taxstdlife+$E612),((Input!$G$153+Input!$G$119)*$G$7)-SUM($G612:G612),((Input!$G$153+Input!$G$119)*$G$7)/A11taxstdlife))</f>
        <v>2.5789385565326464E-2</v>
      </c>
      <c r="I612" s="164">
        <f>IF(A11taxstdlife="n/a","n/a",IF(I$3&gt;(A11taxstdlife+$E612),((Input!$G$153+Input!$G$119)*$G$7)-SUM($G612:H612),((Input!$G$153+Input!$G$119)*$G$7)/A11taxstdlife))</f>
        <v>2.5789385565326464E-2</v>
      </c>
      <c r="J612" s="164">
        <f>IF(A11taxstdlife="n/a","n/a",IF(J$3&gt;(A11taxstdlife+$E612),((Input!$G$153+Input!$G$119)*$G$7)-SUM($G612:I612),((Input!$G$153+Input!$G$119)*$G$7)/A11taxstdlife))</f>
        <v>2.5789385565326464E-2</v>
      </c>
      <c r="K612" s="164">
        <f>IF(A11taxstdlife="n/a","n/a",IF(K$3&gt;(A11taxstdlife+$E612),((Input!$G$153+Input!$G$119)*$G$7)-SUM($G612:J612),((Input!$G$153+Input!$G$119)*$G$7)/A11taxstdlife))</f>
        <v>2.5789385565326464E-2</v>
      </c>
      <c r="L612" s="164">
        <f>IF(A11taxstdlife="n/a","n/a",IF(L$3&gt;(A11taxstdlife+$E612),((Input!$G$153+Input!$G$119)*$G$7)-SUM($G612:K612),((Input!$G$153+Input!$G$119)*$G$7)/A11taxstdlife))</f>
        <v>2.5789385565326464E-2</v>
      </c>
      <c r="M612" s="164">
        <f>IF(A11taxstdlife="n/a","n/a",IF(M$3&gt;(A11taxstdlife+$E612),((Input!$G$153+Input!$G$119)*$G$7)-SUM($G612:L612),((Input!$G$153+Input!$G$119)*$G$7)/A11taxstdlife))</f>
        <v>2.5789385565326464E-2</v>
      </c>
      <c r="N612" s="164">
        <f>IF(A11taxstdlife="n/a","n/a",IF(N$3&gt;(A11taxstdlife+$E612),((Input!$G$153+Input!$G$119)*$G$7)-SUM($G612:M612),((Input!$G$153+Input!$G$119)*$G$7)/A11taxstdlife))</f>
        <v>2.5789385565326464E-2</v>
      </c>
      <c r="O612" s="164">
        <f>IF(A11taxstdlife="n/a","n/a",IF(O$3&gt;(A11taxstdlife+$E612),((Input!$G$153+Input!$G$119)*$G$7)-SUM($G612:N612),((Input!$G$153+Input!$G$119)*$G$7)/A11taxstdlife))</f>
        <v>2.5789385565326464E-2</v>
      </c>
      <c r="P612" s="164">
        <f>IF(A11taxstdlife="n/a","n/a",IF(P$3&gt;(A11taxstdlife+$E612),((Input!$G$153+Input!$G$119)*$G$7)-SUM($G612:O612),((Input!$G$153+Input!$G$119)*$G$7)/A11taxstdlife))</f>
        <v>2.5789385565326464E-2</v>
      </c>
      <c r="Q612" s="164">
        <f>IF(A11taxstdlife="n/a","n/a",IF(Q$3&gt;(A11taxstdlife+$E612),((Input!$G$153+Input!$G$119)*$G$7)-SUM($G612:P612),((Input!$G$153+Input!$G$119)*$G$7)/A11taxstdlife))</f>
        <v>2.5789385565326464E-2</v>
      </c>
      <c r="R612" s="164">
        <f>IF(A11taxstdlife="n/a","n/a",IF(R$3&gt;(A11taxstdlife+$E612),((Input!$G$153+Input!$G$119)*$G$7)-SUM($G612:Q612),((Input!$G$153+Input!$G$119)*$G$7)/A11taxstdlife))</f>
        <v>2.5789385565326464E-2</v>
      </c>
      <c r="S612" s="164">
        <f>IF(A11taxstdlife="n/a","n/a",IF(S$3&gt;(A11taxstdlife+$E612),((Input!$G$153+Input!$G$119)*$G$7)-SUM($G612:R612),((Input!$G$153+Input!$G$119)*$G$7)/A11taxstdlife))</f>
        <v>2.5789385565326464E-2</v>
      </c>
      <c r="T612" s="164">
        <f>IF(A11taxstdlife="n/a","n/a",IF(T$3&gt;(A11taxstdlife+$E612),((Input!$G$153+Input!$G$119)*$G$7)-SUM($G612:S612),((Input!$G$153+Input!$G$119)*$G$7)/A11taxstdlife))</f>
        <v>2.5789385565326464E-2</v>
      </c>
      <c r="U612" s="164">
        <f>IF(A11taxstdlife="n/a","n/a",IF(U$3&gt;(A11taxstdlife+$E612),((Input!$G$153+Input!$G$119)*$G$7)-SUM($G612:T612),((Input!$G$153+Input!$G$119)*$G$7)/A11taxstdlife))</f>
        <v>2.5789385565326464E-2</v>
      </c>
      <c r="V612" s="164">
        <f>IF(A11taxstdlife="n/a","n/a",IF(V$3&gt;(A11taxstdlife+$E612),((Input!$G$153+Input!$G$119)*$G$7)-SUM($G612:U612),((Input!$G$153+Input!$G$119)*$G$7)/A11taxstdlife))</f>
        <v>2.5789385565326464E-2</v>
      </c>
      <c r="W612" s="164">
        <f>IF(A11taxstdlife="n/a","n/a",IF(W$3&gt;(A11taxstdlife+$E612),((Input!$G$153+Input!$G$119)*$G$7)-SUM($G612:V612),((Input!$G$153+Input!$G$119)*$G$7)/A11taxstdlife))</f>
        <v>2.5789385565326464E-2</v>
      </c>
      <c r="X612" s="164">
        <f>IF(A11taxstdlife="n/a","n/a",IF(X$3&gt;(A11taxstdlife+$E612),((Input!$G$153+Input!$G$119)*$G$7)-SUM($G612:W612),((Input!$G$153+Input!$G$119)*$G$7)/A11taxstdlife))</f>
        <v>2.5789385565326464E-2</v>
      </c>
      <c r="Y612" s="164">
        <f>IF(A11taxstdlife="n/a","n/a",IF(Y$3&gt;(A11taxstdlife+$E612),((Input!$G$153+Input!$G$119)*$G$7)-SUM($G612:X612),((Input!$G$153+Input!$G$119)*$G$7)/A11taxstdlife))</f>
        <v>2.5789385565326464E-2</v>
      </c>
      <c r="Z612" s="164">
        <f>IF(A11taxstdlife="n/a","n/a",IF(Z$3&gt;(A11taxstdlife+$E612),((Input!$G$153+Input!$G$119)*$G$7)-SUM($G612:Y612),((Input!$G$153+Input!$G$119)*$G$7)/A11taxstdlife))</f>
        <v>2.5789385565326464E-2</v>
      </c>
      <c r="AA612" s="164">
        <f>IF(A11taxstdlife="n/a","n/a",IF(AA$3&gt;(A11taxstdlife+$E612),((Input!$G$153+Input!$G$119)*$G$7)-SUM($G612:Z612),((Input!$G$153+Input!$G$119)*$G$7)/A11taxstdlife))</f>
        <v>2.5789385565326464E-2</v>
      </c>
      <c r="AB612" s="164">
        <f>IF(A11taxstdlife="n/a","n/a",IF(AB$3&gt;(A11taxstdlife+$E612),((Input!$G$153+Input!$G$119)*$G$7)-SUM($G612:AA612),((Input!$G$153+Input!$G$119)*$G$7)/A11taxstdlife))</f>
        <v>2.5789385565326464E-2</v>
      </c>
      <c r="AC612" s="164">
        <f>IF(A11taxstdlife="n/a","n/a",IF(AC$3&gt;(A11taxstdlife+$E612),((Input!$G$153+Input!$G$119)*$G$7)-SUM($G612:AB612),((Input!$G$153+Input!$G$119)*$G$7)/A11taxstdlife))</f>
        <v>2.5789385565326464E-2</v>
      </c>
      <c r="AD612" s="164">
        <f>IF(A11taxstdlife="n/a","n/a",IF(AD$3&gt;(A11taxstdlife+$E612),((Input!$G$153+Input!$G$119)*$G$7)-SUM($G612:AC612),((Input!$G$153+Input!$G$119)*$G$7)/A11taxstdlife))</f>
        <v>2.5789385565326464E-2</v>
      </c>
      <c r="AE612" s="164">
        <f>IF(A11taxstdlife="n/a","n/a",IF(AE$3&gt;(A11taxstdlife+$E612),((Input!$G$153+Input!$G$119)*$G$7)-SUM($G612:AD612),((Input!$G$153+Input!$G$119)*$G$7)/A11taxstdlife))</f>
        <v>2.5789385565326464E-2</v>
      </c>
      <c r="AF612" s="164">
        <f>IF(A11taxstdlife="n/a","n/a",IF(AF$3&gt;(A11taxstdlife+$E612),((Input!$G$153+Input!$G$119)*$G$7)-SUM($G612:AE612),((Input!$G$153+Input!$G$119)*$G$7)/A11taxstdlife))</f>
        <v>2.5789385565326464E-2</v>
      </c>
      <c r="AG612" s="164">
        <f>IF(A11taxstdlife="n/a","n/a",IF(AG$3&gt;(A11taxstdlife+$E612),((Input!$G$153+Input!$G$119)*$G$7)-SUM($G612:AF612),((Input!$G$153+Input!$G$119)*$G$7)/A11taxstdlife))</f>
        <v>2.5789385565326464E-2</v>
      </c>
      <c r="AH612" s="164">
        <f>IF(A11taxstdlife="n/a","n/a",IF(AH$3&gt;(A11taxstdlife+$E612),((Input!$G$153+Input!$G$119)*$G$7)-SUM($G612:AG612),((Input!$G$153+Input!$G$119)*$G$7)/A11taxstdlife))</f>
        <v>2.5789385565326464E-2</v>
      </c>
      <c r="AI612" s="164">
        <f>IF(A11taxstdlife="n/a","n/a",IF(AI$3&gt;(A11taxstdlife+$E612),((Input!$G$153+Input!$G$119)*$G$7)-SUM($G612:AH612),((Input!$G$153+Input!$G$119)*$G$7)/A11taxstdlife))</f>
        <v>2.5789385565326464E-2</v>
      </c>
      <c r="AJ612" s="164">
        <f>IF(A11taxstdlife="n/a","n/a",IF(AJ$3&gt;(A11taxstdlife+$E612),((Input!$G$153+Input!$G$119)*$G$7)-SUM($G612:AI612),((Input!$G$153+Input!$G$119)*$G$7)/A11taxstdlife))</f>
        <v>2.5789385565326464E-2</v>
      </c>
      <c r="AK612" s="164">
        <f>IF(A11taxstdlife="n/a","n/a",IF(AK$3&gt;(A11taxstdlife+$E612),((Input!$G$153+Input!$G$119)*$G$7)-SUM($G612:AJ612),((Input!$G$153+Input!$G$119)*$G$7)/A11taxstdlife))</f>
        <v>2.5789385565326464E-2</v>
      </c>
      <c r="AL612" s="164">
        <f>IF(A11taxstdlife="n/a","n/a",IF(AL$3&gt;(A11taxstdlife+$E612),((Input!$G$153+Input!$G$119)*$G$7)-SUM($G612:AK612),((Input!$G$153+Input!$G$119)*$G$7)/A11taxstdlife))</f>
        <v>2.5789385565326464E-2</v>
      </c>
      <c r="AM612" s="164">
        <f>IF(A11taxstdlife="n/a","n/a",IF(AM$3&gt;(A11taxstdlife+$E612),((Input!$G$153+Input!$G$119)*$G$7)-SUM($G612:AL612),((Input!$G$153+Input!$G$119)*$G$7)/A11taxstdlife))</f>
        <v>2.5789385565326464E-2</v>
      </c>
      <c r="AN612" s="164">
        <f>IF(A11taxstdlife="n/a","n/a",IF(AN$3&gt;(A11taxstdlife+$E612),((Input!$G$153+Input!$G$119)*$G$7)-SUM($G612:AM612),((Input!$G$153+Input!$G$119)*$G$7)/A11taxstdlife))</f>
        <v>2.5789385565326464E-2</v>
      </c>
      <c r="AO612" s="164">
        <f>IF(A11taxstdlife="n/a","n/a",IF(AO$3&gt;(A11taxstdlife+$E612),((Input!$G$153+Input!$G$119)*$G$7)-SUM($G612:AN612),((Input!$G$153+Input!$G$119)*$G$7)/A11taxstdlife))</f>
        <v>2.5789385565326464E-2</v>
      </c>
      <c r="AP612" s="164">
        <f>IF(A11taxstdlife="n/a","n/a",IF(AP$3&gt;(A11taxstdlife+$E612),((Input!$G$153+Input!$G$119)*$G$7)-SUM($G612:AO612),((Input!$G$153+Input!$G$119)*$G$7)/A11taxstdlife))</f>
        <v>2.5789385565326464E-2</v>
      </c>
      <c r="AQ612" s="164">
        <f>IF(A11taxstdlife="n/a","n/a",IF(AQ$3&gt;(A11taxstdlife+$E612),((Input!$G$153+Input!$G$119)*$G$7)-SUM($G612:AP612),((Input!$G$153+Input!$G$119)*$G$7)/A11taxstdlife))</f>
        <v>2.5789385565326464E-2</v>
      </c>
      <c r="AR612" s="164">
        <f>IF(A11taxstdlife="n/a","n/a",IF(AR$3&gt;(A11taxstdlife+$E612),((Input!$G$153+Input!$G$119)*$G$7)-SUM($G612:AQ612),((Input!$G$153+Input!$G$119)*$G$7)/A11taxstdlife))</f>
        <v>2.5789385565326464E-2</v>
      </c>
      <c r="AS612" s="164">
        <f>IF(A11taxstdlife="n/a","n/a",IF(AS$3&gt;(A11taxstdlife+$E612),((Input!$G$153+Input!$G$119)*$G$7)-SUM($G612:AR612),((Input!$G$153+Input!$G$119)*$G$7)/A11taxstdlife))</f>
        <v>2.5789385565326464E-2</v>
      </c>
      <c r="AT612" s="164">
        <f>IF(A11taxstdlife="n/a","n/a",IF(AT$3&gt;(A11taxstdlife+$E612),((Input!$G$153+Input!$G$119)*$G$7)-SUM($G612:AS612),((Input!$G$153+Input!$G$119)*$G$7)/A11taxstdlife))</f>
        <v>2.5789385565326464E-2</v>
      </c>
      <c r="AU612" s="164">
        <f>IF(A11taxstdlife="n/a","n/a",IF(AU$3&gt;(A11taxstdlife+$E612),((Input!$G$153+Input!$G$119)*$G$7)-SUM($G612:AT612),((Input!$G$153+Input!$G$119)*$G$7)/A11taxstdlife))</f>
        <v>2.5789385565326464E-2</v>
      </c>
      <c r="AV612" s="164">
        <f>IF(A11taxstdlife="n/a","n/a",IF(AV$3&gt;(A11taxstdlife+$E612),((Input!$G$153+Input!$G$119)*$G$7)-SUM($G612:AU612),((Input!$G$153+Input!$G$119)*$G$7)/A11taxstdlife))</f>
        <v>2.5789385565326464E-2</v>
      </c>
      <c r="AW612" s="164">
        <f>IF(A11taxstdlife="n/a","n/a",IF(AW$3&gt;(A11taxstdlife+$E612),((Input!$G$153+Input!$G$119)*$G$7)-SUM($G612:AV612),((Input!$G$153+Input!$G$119)*$G$7)/A11taxstdlife))</f>
        <v>2.5789385565326464E-2</v>
      </c>
      <c r="AX612" s="164">
        <f>IF(A11taxstdlife="n/a","n/a",IF(AX$3&gt;(A11taxstdlife+$E612),((Input!$G$153+Input!$G$119)*$G$7)-SUM($G612:AW612),((Input!$G$153+Input!$G$119)*$G$7)/A11taxstdlife))</f>
        <v>2.5789385565326464E-2</v>
      </c>
      <c r="AY612" s="164">
        <f>IF(A11taxstdlife="n/a","n/a",IF(AY$3&gt;(A11taxstdlife+$E612),((Input!$G$153+Input!$G$119)*$G$7)-SUM($G612:AX612),((Input!$G$153+Input!$G$119)*$G$7)/A11taxstdlife))</f>
        <v>2.5789385565326464E-2</v>
      </c>
      <c r="AZ612" s="164">
        <f>IF(A11taxstdlife="n/a","n/a",IF(AZ$3&gt;(A11taxstdlife+$E612),((Input!$G$153+Input!$G$119)*$G$7)-SUM($G612:AY612),((Input!$G$153+Input!$G$119)*$G$7)/A11taxstdlife))</f>
        <v>2.5789385565326464E-2</v>
      </c>
      <c r="BA612" s="164">
        <f>IF(A11taxstdlife="n/a","n/a",IF(BA$3&gt;(A11taxstdlife+$E612),((Input!$G$153+Input!$G$119)*$G$7)-SUM($G612:AZ612),((Input!$G$153+Input!$G$119)*$G$7)/A11taxstdlife))</f>
        <v>2.5789385565326464E-2</v>
      </c>
      <c r="BB612" s="164">
        <f>IF(A11taxstdlife="n/a","n/a",IF(BB$3&gt;(A11taxstdlife+$E612),((Input!$G$153+Input!$G$119)*$G$7)-SUM($G612:BA612),((Input!$G$153+Input!$G$119)*$G$7)/A11taxstdlife))</f>
        <v>2.5789385565326464E-2</v>
      </c>
      <c r="BC612" s="164">
        <f>IF(A11taxstdlife="n/a","n/a",IF(BC$3&gt;(A11taxstdlife+$E612),((Input!$G$153+Input!$G$119)*$G$7)-SUM($G612:BB612),((Input!$G$153+Input!$G$119)*$G$7)/A11taxstdlife))</f>
        <v>1.5473631339195881E-2</v>
      </c>
      <c r="BD612" s="164">
        <f>IF(A11taxstdlife="n/a","n/a",IF(BD$3&gt;(A11taxstdlife+$E612),((Input!$G$153+Input!$G$119)*$G$7)-SUM($G612:BC612),((Input!$G$153+Input!$G$119)*$G$7)/A11taxstdlife))</f>
        <v>0</v>
      </c>
      <c r="BE612" s="164">
        <f>IF(A11taxstdlife="n/a","n/a",IF(BE$3&gt;(A11taxstdlife+$E612),((Input!$G$153+Input!$G$119)*$G$7)-SUM($G612:BD612),((Input!$G$153+Input!$G$119)*$G$7)/A11taxstdlife))</f>
        <v>0</v>
      </c>
      <c r="BF612" s="164">
        <f>IF(A11taxstdlife="n/a","n/a",IF(BF$3&gt;(A11taxstdlife+$E612),((Input!$G$153+Input!$G$119)*$G$7)-SUM($G612:BE612),((Input!$G$153+Input!$G$119)*$G$7)/A11taxstdlife))</f>
        <v>0</v>
      </c>
      <c r="BG612" s="164">
        <f>IF(A11taxstdlife="n/a","n/a",IF(BG$3&gt;(A11taxstdlife+$E612),((Input!$G$153+Input!$G$119)*$G$7)-SUM($G612:BF612),((Input!$G$153+Input!$G$119)*$G$7)/A11taxstdlife))</f>
        <v>0</v>
      </c>
      <c r="BH612" s="164">
        <f>IF(A11taxstdlife="n/a","n/a",IF(BH$3&gt;(A11taxstdlife+$E612),((Input!$G$153+Input!$G$119)*$G$7)-SUM($G612:BG612),((Input!$G$153+Input!$G$119)*$G$7)/A11taxstdlife))</f>
        <v>0</v>
      </c>
      <c r="BI612" s="164">
        <f>IF(A11taxstdlife="n/a","n/a",IF(BI$3&gt;(A11taxstdlife+$E612),((Input!$G$153+Input!$G$119)*$G$7)-SUM($G612:BH612),((Input!$G$153+Input!$G$119)*$G$7)/A11taxstdlife))</f>
        <v>0</v>
      </c>
      <c r="BJ612" s="18"/>
      <c r="BK612" s="18"/>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row>
    <row r="613" spans="1:256" s="5" customFormat="1" hidden="1" outlineLevel="2">
      <c r="A613" s="18"/>
      <c r="B613" s="18"/>
      <c r="C613" s="36"/>
      <c r="D613" s="479"/>
      <c r="E613" s="283">
        <v>2</v>
      </c>
      <c r="F613" s="38"/>
      <c r="G613" s="306"/>
      <c r="H613" s="307"/>
      <c r="I613" s="164">
        <f>IF(A11taxstdlife="n/a","n/a",IF(I$3&gt;(A11taxstdlife+$E613),((Input!$H$153+Input!$H$119)*$H$7)-SUM($H613:H613),((Input!$H$153+Input!$H$119)*$H$7)/A11taxstdlife))</f>
        <v>3.7825738947422985E-3</v>
      </c>
      <c r="J613" s="164">
        <f>IF(A11taxstdlife="n/a","n/a",IF(J$3&gt;(A11taxstdlife+$E613),((Input!$H$153+Input!$H$119)*$H$7)-SUM($H613:I613),((Input!$H$153+Input!$H$119)*$H$7)/A11taxstdlife))</f>
        <v>3.7825738947422985E-3</v>
      </c>
      <c r="K613" s="164">
        <f>IF(A11taxstdlife="n/a","n/a",IF(K$3&gt;(A11taxstdlife+$E613),((Input!$H$153+Input!$H$119)*$H$7)-SUM($H613:J613),((Input!$H$153+Input!$H$119)*$H$7)/A11taxstdlife))</f>
        <v>3.7825738947422985E-3</v>
      </c>
      <c r="L613" s="164">
        <f>IF(A11taxstdlife="n/a","n/a",IF(L$3&gt;(A11taxstdlife+$E613),((Input!$H$153+Input!$H$119)*$H$7)-SUM($H613:K613),((Input!$H$153+Input!$H$119)*$H$7)/A11taxstdlife))</f>
        <v>3.7825738947422985E-3</v>
      </c>
      <c r="M613" s="164">
        <f>IF(A11taxstdlife="n/a","n/a",IF(M$3&gt;(A11taxstdlife+$E613),((Input!$H$153+Input!$H$119)*$H$7)-SUM($H613:L613),((Input!$H$153+Input!$H$119)*$H$7)/A11taxstdlife))</f>
        <v>3.7825738947422985E-3</v>
      </c>
      <c r="N613" s="164">
        <f>IF(A11taxstdlife="n/a","n/a",IF(N$3&gt;(A11taxstdlife+$E613),((Input!$H$153+Input!$H$119)*$H$7)-SUM($H613:M613),((Input!$H$153+Input!$H$119)*$H$7)/A11taxstdlife))</f>
        <v>3.7825738947422985E-3</v>
      </c>
      <c r="O613" s="164">
        <f>IF(A11taxstdlife="n/a","n/a",IF(O$3&gt;(A11taxstdlife+$E613),((Input!$H$153+Input!$H$119)*$H$7)-SUM($H613:N613),((Input!$H$153+Input!$H$119)*$H$7)/A11taxstdlife))</f>
        <v>3.7825738947422985E-3</v>
      </c>
      <c r="P613" s="164">
        <f>IF(A11taxstdlife="n/a","n/a",IF(P$3&gt;(A11taxstdlife+$E613),((Input!$H$153+Input!$H$119)*$H$7)-SUM($H613:O613),((Input!$H$153+Input!$H$119)*$H$7)/A11taxstdlife))</f>
        <v>3.7825738947422985E-3</v>
      </c>
      <c r="Q613" s="164">
        <f>IF(A11taxstdlife="n/a","n/a",IF(Q$3&gt;(A11taxstdlife+$E613),((Input!$H$153+Input!$H$119)*$H$7)-SUM($H613:P613),((Input!$H$153+Input!$H$119)*$H$7)/A11taxstdlife))</f>
        <v>3.7825738947422985E-3</v>
      </c>
      <c r="R613" s="164">
        <f>IF(A11taxstdlife="n/a","n/a",IF(R$3&gt;(A11taxstdlife+$E613),((Input!$H$153+Input!$H$119)*$H$7)-SUM($H613:Q613),((Input!$H$153+Input!$H$119)*$H$7)/A11taxstdlife))</f>
        <v>3.7825738947422985E-3</v>
      </c>
      <c r="S613" s="164">
        <f>IF(A11taxstdlife="n/a","n/a",IF(S$3&gt;(A11taxstdlife+$E613),((Input!$H$153+Input!$H$119)*$H$7)-SUM($H613:R613),((Input!$H$153+Input!$H$119)*$H$7)/A11taxstdlife))</f>
        <v>3.7825738947422985E-3</v>
      </c>
      <c r="T613" s="164">
        <f>IF(A11taxstdlife="n/a","n/a",IF(T$3&gt;(A11taxstdlife+$E613),((Input!$H$153+Input!$H$119)*$H$7)-SUM($H613:S613),((Input!$H$153+Input!$H$119)*$H$7)/A11taxstdlife))</f>
        <v>3.7825738947422985E-3</v>
      </c>
      <c r="U613" s="164">
        <f>IF(A11taxstdlife="n/a","n/a",IF(U$3&gt;(A11taxstdlife+$E613),((Input!$H$153+Input!$H$119)*$H$7)-SUM($H613:T613),((Input!$H$153+Input!$H$119)*$H$7)/A11taxstdlife))</f>
        <v>3.7825738947422985E-3</v>
      </c>
      <c r="V613" s="164">
        <f>IF(A11taxstdlife="n/a","n/a",IF(V$3&gt;(A11taxstdlife+$E613),((Input!$H$153+Input!$H$119)*$H$7)-SUM($H613:U613),((Input!$H$153+Input!$H$119)*$H$7)/A11taxstdlife))</f>
        <v>3.7825738947422985E-3</v>
      </c>
      <c r="W613" s="164">
        <f>IF(A11taxstdlife="n/a","n/a",IF(W$3&gt;(A11taxstdlife+$E613),((Input!$H$153+Input!$H$119)*$H$7)-SUM($H613:V613),((Input!$H$153+Input!$H$119)*$H$7)/A11taxstdlife))</f>
        <v>3.7825738947422985E-3</v>
      </c>
      <c r="X613" s="164">
        <f>IF(A11taxstdlife="n/a","n/a",IF(X$3&gt;(A11taxstdlife+$E613),((Input!$H$153+Input!$H$119)*$H$7)-SUM($H613:W613),((Input!$H$153+Input!$H$119)*$H$7)/A11taxstdlife))</f>
        <v>3.7825738947422985E-3</v>
      </c>
      <c r="Y613" s="164">
        <f>IF(A11taxstdlife="n/a","n/a",IF(Y$3&gt;(A11taxstdlife+$E613),((Input!$H$153+Input!$H$119)*$H$7)-SUM($H613:X613),((Input!$H$153+Input!$H$119)*$H$7)/A11taxstdlife))</f>
        <v>3.7825738947422985E-3</v>
      </c>
      <c r="Z613" s="164">
        <f>IF(A11taxstdlife="n/a","n/a",IF(Z$3&gt;(A11taxstdlife+$E613),((Input!$H$153+Input!$H$119)*$H$7)-SUM($H613:Y613),((Input!$H$153+Input!$H$119)*$H$7)/A11taxstdlife))</f>
        <v>3.7825738947422985E-3</v>
      </c>
      <c r="AA613" s="164">
        <f>IF(A11taxstdlife="n/a","n/a",IF(AA$3&gt;(A11taxstdlife+$E613),((Input!$H$153+Input!$H$119)*$H$7)-SUM($H613:Z613),((Input!$H$153+Input!$H$119)*$H$7)/A11taxstdlife))</f>
        <v>3.7825738947422985E-3</v>
      </c>
      <c r="AB613" s="164">
        <f>IF(A11taxstdlife="n/a","n/a",IF(AB$3&gt;(A11taxstdlife+$E613),((Input!$H$153+Input!$H$119)*$H$7)-SUM($H613:AA613),((Input!$H$153+Input!$H$119)*$H$7)/A11taxstdlife))</f>
        <v>3.7825738947422985E-3</v>
      </c>
      <c r="AC613" s="164">
        <f>IF(A11taxstdlife="n/a","n/a",IF(AC$3&gt;(A11taxstdlife+$E613),((Input!$H$153+Input!$H$119)*$H$7)-SUM($H613:AB613),((Input!$H$153+Input!$H$119)*$H$7)/A11taxstdlife))</f>
        <v>3.7825738947422985E-3</v>
      </c>
      <c r="AD613" s="164">
        <f>IF(A11taxstdlife="n/a","n/a",IF(AD$3&gt;(A11taxstdlife+$E613),((Input!$H$153+Input!$H$119)*$H$7)-SUM($H613:AC613),((Input!$H$153+Input!$H$119)*$H$7)/A11taxstdlife))</f>
        <v>3.7825738947422985E-3</v>
      </c>
      <c r="AE613" s="164">
        <f>IF(A11taxstdlife="n/a","n/a",IF(AE$3&gt;(A11taxstdlife+$E613),((Input!$H$153+Input!$H$119)*$H$7)-SUM($H613:AD613),((Input!$H$153+Input!$H$119)*$H$7)/A11taxstdlife))</f>
        <v>3.7825738947422985E-3</v>
      </c>
      <c r="AF613" s="164">
        <f>IF(A11taxstdlife="n/a","n/a",IF(AF$3&gt;(A11taxstdlife+$E613),((Input!$H$153+Input!$H$119)*$H$7)-SUM($H613:AE613),((Input!$H$153+Input!$H$119)*$H$7)/A11taxstdlife))</f>
        <v>3.7825738947422985E-3</v>
      </c>
      <c r="AG613" s="164">
        <f>IF(A11taxstdlife="n/a","n/a",IF(AG$3&gt;(A11taxstdlife+$E613),((Input!$H$153+Input!$H$119)*$H$7)-SUM($H613:AF613),((Input!$H$153+Input!$H$119)*$H$7)/A11taxstdlife))</f>
        <v>3.7825738947422985E-3</v>
      </c>
      <c r="AH613" s="164">
        <f>IF(A11taxstdlife="n/a","n/a",IF(AH$3&gt;(A11taxstdlife+$E613),((Input!$H$153+Input!$H$119)*$H$7)-SUM($H613:AG613),((Input!$H$153+Input!$H$119)*$H$7)/A11taxstdlife))</f>
        <v>3.7825738947422985E-3</v>
      </c>
      <c r="AI613" s="164">
        <f>IF(A11taxstdlife="n/a","n/a",IF(AI$3&gt;(A11taxstdlife+$E613),((Input!$H$153+Input!$H$119)*$H$7)-SUM($H613:AH613),((Input!$H$153+Input!$H$119)*$H$7)/A11taxstdlife))</f>
        <v>3.7825738947422985E-3</v>
      </c>
      <c r="AJ613" s="164">
        <f>IF(A11taxstdlife="n/a","n/a",IF(AJ$3&gt;(A11taxstdlife+$E613),((Input!$H$153+Input!$H$119)*$H$7)-SUM($H613:AI613),((Input!$H$153+Input!$H$119)*$H$7)/A11taxstdlife))</f>
        <v>3.7825738947422985E-3</v>
      </c>
      <c r="AK613" s="164">
        <f>IF(A11taxstdlife="n/a","n/a",IF(AK$3&gt;(A11taxstdlife+$E613),((Input!$H$153+Input!$H$119)*$H$7)-SUM($H613:AJ613),((Input!$H$153+Input!$H$119)*$H$7)/A11taxstdlife))</f>
        <v>3.7825738947422985E-3</v>
      </c>
      <c r="AL613" s="164">
        <f>IF(A11taxstdlife="n/a","n/a",IF(AL$3&gt;(A11taxstdlife+$E613),((Input!$H$153+Input!$H$119)*$H$7)-SUM($H613:AK613),((Input!$H$153+Input!$H$119)*$H$7)/A11taxstdlife))</f>
        <v>3.7825738947422985E-3</v>
      </c>
      <c r="AM613" s="164">
        <f>IF(A11taxstdlife="n/a","n/a",IF(AM$3&gt;(A11taxstdlife+$E613),((Input!$H$153+Input!$H$119)*$H$7)-SUM($H613:AL613),((Input!$H$153+Input!$H$119)*$H$7)/A11taxstdlife))</f>
        <v>3.7825738947422985E-3</v>
      </c>
      <c r="AN613" s="164">
        <f>IF(A11taxstdlife="n/a","n/a",IF(AN$3&gt;(A11taxstdlife+$E613),((Input!$H$153+Input!$H$119)*$H$7)-SUM($H613:AM613),((Input!$H$153+Input!$H$119)*$H$7)/A11taxstdlife))</f>
        <v>3.7825738947422985E-3</v>
      </c>
      <c r="AO613" s="164">
        <f>IF(A11taxstdlife="n/a","n/a",IF(AO$3&gt;(A11taxstdlife+$E613),((Input!$H$153+Input!$H$119)*$H$7)-SUM($H613:AN613),((Input!$H$153+Input!$H$119)*$H$7)/A11taxstdlife))</f>
        <v>3.7825738947422985E-3</v>
      </c>
      <c r="AP613" s="164">
        <f>IF(A11taxstdlife="n/a","n/a",IF(AP$3&gt;(A11taxstdlife+$E613),((Input!$H$153+Input!$H$119)*$H$7)-SUM($H613:AO613),((Input!$H$153+Input!$H$119)*$H$7)/A11taxstdlife))</f>
        <v>3.7825738947422985E-3</v>
      </c>
      <c r="AQ613" s="164">
        <f>IF(A11taxstdlife="n/a","n/a",IF(AQ$3&gt;(A11taxstdlife+$E613),((Input!$H$153+Input!$H$119)*$H$7)-SUM($H613:AP613),((Input!$H$153+Input!$H$119)*$H$7)/A11taxstdlife))</f>
        <v>3.7825738947422985E-3</v>
      </c>
      <c r="AR613" s="164">
        <f>IF(A11taxstdlife="n/a","n/a",IF(AR$3&gt;(A11taxstdlife+$E613),((Input!$H$153+Input!$H$119)*$H$7)-SUM($H613:AQ613),((Input!$H$153+Input!$H$119)*$H$7)/A11taxstdlife))</f>
        <v>3.7825738947422985E-3</v>
      </c>
      <c r="AS613" s="164">
        <f>IF(A11taxstdlife="n/a","n/a",IF(AS$3&gt;(A11taxstdlife+$E613),((Input!$H$153+Input!$H$119)*$H$7)-SUM($H613:AR613),((Input!$H$153+Input!$H$119)*$H$7)/A11taxstdlife))</f>
        <v>3.7825738947422985E-3</v>
      </c>
      <c r="AT613" s="164">
        <f>IF(A11taxstdlife="n/a","n/a",IF(AT$3&gt;(A11taxstdlife+$E613),((Input!$H$153+Input!$H$119)*$H$7)-SUM($H613:AS613),((Input!$H$153+Input!$H$119)*$H$7)/A11taxstdlife))</f>
        <v>3.7825738947422985E-3</v>
      </c>
      <c r="AU613" s="164">
        <f>IF(A11taxstdlife="n/a","n/a",IF(AU$3&gt;(A11taxstdlife+$E613),((Input!$H$153+Input!$H$119)*$H$7)-SUM($H613:AT613),((Input!$H$153+Input!$H$119)*$H$7)/A11taxstdlife))</f>
        <v>3.7825738947422985E-3</v>
      </c>
      <c r="AV613" s="164">
        <f>IF(A11taxstdlife="n/a","n/a",IF(AV$3&gt;(A11taxstdlife+$E613),((Input!$H$153+Input!$H$119)*$H$7)-SUM($H613:AU613),((Input!$H$153+Input!$H$119)*$H$7)/A11taxstdlife))</f>
        <v>3.7825738947422985E-3</v>
      </c>
      <c r="AW613" s="164">
        <f>IF(A11taxstdlife="n/a","n/a",IF(AW$3&gt;(A11taxstdlife+$E613),((Input!$H$153+Input!$H$119)*$H$7)-SUM($H613:AV613),((Input!$H$153+Input!$H$119)*$H$7)/A11taxstdlife))</f>
        <v>3.7825738947422985E-3</v>
      </c>
      <c r="AX613" s="164">
        <f>IF(A11taxstdlife="n/a","n/a",IF(AX$3&gt;(A11taxstdlife+$E613),((Input!$H$153+Input!$H$119)*$H$7)-SUM($H613:AW613),((Input!$H$153+Input!$H$119)*$H$7)/A11taxstdlife))</f>
        <v>3.7825738947422985E-3</v>
      </c>
      <c r="AY613" s="164">
        <f>IF(A11taxstdlife="n/a","n/a",IF(AY$3&gt;(A11taxstdlife+$E613),((Input!$H$153+Input!$H$119)*$H$7)-SUM($H613:AX613),((Input!$H$153+Input!$H$119)*$H$7)/A11taxstdlife))</f>
        <v>3.7825738947422985E-3</v>
      </c>
      <c r="AZ613" s="164">
        <f>IF(A11taxstdlife="n/a","n/a",IF(AZ$3&gt;(A11taxstdlife+$E613),((Input!$H$153+Input!$H$119)*$H$7)-SUM($H613:AY613),((Input!$H$153+Input!$H$119)*$H$7)/A11taxstdlife))</f>
        <v>3.7825738947422985E-3</v>
      </c>
      <c r="BA613" s="164">
        <f>IF(A11taxstdlife="n/a","n/a",IF(BA$3&gt;(A11taxstdlife+$E613),((Input!$H$153+Input!$H$119)*$H$7)-SUM($H613:AZ613),((Input!$H$153+Input!$H$119)*$H$7)/A11taxstdlife))</f>
        <v>3.7825738947422985E-3</v>
      </c>
      <c r="BB613" s="164">
        <f>IF(A11taxstdlife="n/a","n/a",IF(BB$3&gt;(A11taxstdlife+$E613),((Input!$H$153+Input!$H$119)*$H$7)-SUM($H613:BA613),((Input!$H$153+Input!$H$119)*$H$7)/A11taxstdlife))</f>
        <v>3.7825738947422985E-3</v>
      </c>
      <c r="BC613" s="164">
        <f>IF(A11taxstdlife="n/a","n/a",IF(BC$3&gt;(A11taxstdlife+$E613),((Input!$H$153+Input!$H$119)*$H$7)-SUM($H613:BB613),((Input!$H$153+Input!$H$119)*$H$7)/A11taxstdlife))</f>
        <v>3.7825738947422985E-3</v>
      </c>
      <c r="BD613" s="164">
        <f>IF(A11taxstdlife="n/a","n/a",IF(BD$3&gt;(A11taxstdlife+$E613),((Input!$H$153+Input!$H$119)*$H$7)-SUM($H613:BC613),((Input!$H$153+Input!$H$119)*$H$7)/A11taxstdlife))</f>
        <v>2.2695443368455914E-3</v>
      </c>
      <c r="BE613" s="164">
        <f>IF(A11taxstdlife="n/a","n/a",IF(BE$3&gt;(A11taxstdlife+$E613),((Input!$H$153+Input!$H$119)*$H$7)-SUM($H613:BD613),((Input!$H$153+Input!$H$119)*$H$7)/A11taxstdlife))</f>
        <v>0</v>
      </c>
      <c r="BF613" s="164">
        <f>IF(A11taxstdlife="n/a","n/a",IF(BF$3&gt;(A11taxstdlife+$E613),((Input!$H$153+Input!$H$119)*$H$7)-SUM($H613:BE613),((Input!$H$153+Input!$H$119)*$H$7)/A11taxstdlife))</f>
        <v>0</v>
      </c>
      <c r="BG613" s="164">
        <f>IF(A11taxstdlife="n/a","n/a",IF(BG$3&gt;(A11taxstdlife+$E613),((Input!$H$153+Input!$H$119)*$H$7)-SUM($H613:BF613),((Input!$H$153+Input!$H$119)*$H$7)/A11taxstdlife))</f>
        <v>0</v>
      </c>
      <c r="BH613" s="164">
        <f>IF(A11taxstdlife="n/a","n/a",IF(BH$3&gt;(A11taxstdlife+$E613),((Input!$H$153+Input!$H$119)*$H$7)-SUM($H613:BG613),((Input!$H$153+Input!$H$119)*$H$7)/A11taxstdlife))</f>
        <v>0</v>
      </c>
      <c r="BI613" s="164">
        <f>IF(A11taxstdlife="n/a","n/a",IF(BI$3&gt;(A11taxstdlife+$E613),((Input!$H$153+Input!$H$119)*$H$7)-SUM($H613:BH613),((Input!$H$153+Input!$H$119)*$H$7)/A11taxstdlife))</f>
        <v>0</v>
      </c>
      <c r="BJ613" s="18"/>
      <c r="BK613" s="18"/>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row>
    <row r="614" spans="1:256" s="5" customFormat="1" hidden="1" outlineLevel="2">
      <c r="A614" s="18"/>
      <c r="B614" s="18"/>
      <c r="C614" s="36"/>
      <c r="D614" s="479"/>
      <c r="E614" s="283">
        <v>3</v>
      </c>
      <c r="F614" s="38"/>
      <c r="G614" s="306"/>
      <c r="H614" s="308"/>
      <c r="I614" s="307"/>
      <c r="J614" s="164">
        <f>IF(A11taxstdlife="n/a","n/a",IF(J$3&gt;(A11taxstdlife+$E614),((Input!$I$153+Input!$I$119)*$I$7)-SUM($I614:I614),((Input!$I$153+Input!$I$119)*$I$7)/A11taxstdlife))</f>
        <v>3.5493426030227876E-3</v>
      </c>
      <c r="K614" s="164">
        <f>IF(A11taxstdlife="n/a","n/a",IF(K$3&gt;(A11taxstdlife+$E614),((Input!$I$153+Input!$I$119)*$I$7)-SUM($I614:J614),((Input!$I$153+Input!$I$119)*$I$7)/A11taxstdlife))</f>
        <v>3.5493426030227876E-3</v>
      </c>
      <c r="L614" s="164">
        <f>IF(A11taxstdlife="n/a","n/a",IF(L$3&gt;(A11taxstdlife+$E614),((Input!$I$153+Input!$I$119)*$I$7)-SUM($I614:K614),((Input!$I$153+Input!$I$119)*$I$7)/A11taxstdlife))</f>
        <v>3.5493426030227876E-3</v>
      </c>
      <c r="M614" s="164">
        <f>IF(A11taxstdlife="n/a","n/a",IF(M$3&gt;(A11taxstdlife+$E614),((Input!$I$153+Input!$I$119)*$I$7)-SUM($I614:L614),((Input!$I$153+Input!$I$119)*$I$7)/A11taxstdlife))</f>
        <v>3.5493426030227876E-3</v>
      </c>
      <c r="N614" s="164">
        <f>IF(A11taxstdlife="n/a","n/a",IF(N$3&gt;(A11taxstdlife+$E614),((Input!$I$153+Input!$I$119)*$I$7)-SUM($I614:M614),((Input!$I$153+Input!$I$119)*$I$7)/A11taxstdlife))</f>
        <v>3.5493426030227876E-3</v>
      </c>
      <c r="O614" s="164">
        <f>IF(A11taxstdlife="n/a","n/a",IF(O$3&gt;(A11taxstdlife+$E614),((Input!$I$153+Input!$I$119)*$I$7)-SUM($I614:N614),((Input!$I$153+Input!$I$119)*$I$7)/A11taxstdlife))</f>
        <v>3.5493426030227876E-3</v>
      </c>
      <c r="P614" s="164">
        <f>IF(A11taxstdlife="n/a","n/a",IF(P$3&gt;(A11taxstdlife+$E614),((Input!$I$153+Input!$I$119)*$I$7)-SUM($I614:O614),((Input!$I$153+Input!$I$119)*$I$7)/A11taxstdlife))</f>
        <v>3.5493426030227876E-3</v>
      </c>
      <c r="Q614" s="164">
        <f>IF(A11taxstdlife="n/a","n/a",IF(Q$3&gt;(A11taxstdlife+$E614),((Input!$I$153+Input!$I$119)*$I$7)-SUM($I614:P614),((Input!$I$153+Input!$I$119)*$I$7)/A11taxstdlife))</f>
        <v>3.5493426030227876E-3</v>
      </c>
      <c r="R614" s="164">
        <f>IF(A11taxstdlife="n/a","n/a",IF(R$3&gt;(A11taxstdlife+$E614),((Input!$I$153+Input!$I$119)*$I$7)-SUM($I614:Q614),((Input!$I$153+Input!$I$119)*$I$7)/A11taxstdlife))</f>
        <v>3.5493426030227876E-3</v>
      </c>
      <c r="S614" s="164">
        <f>IF(A11taxstdlife="n/a","n/a",IF(S$3&gt;(A11taxstdlife+$E614),((Input!$I$153+Input!$I$119)*$I$7)-SUM($I614:R614),((Input!$I$153+Input!$I$119)*$I$7)/A11taxstdlife))</f>
        <v>3.5493426030227876E-3</v>
      </c>
      <c r="T614" s="164">
        <f>IF(A11taxstdlife="n/a","n/a",IF(T$3&gt;(A11taxstdlife+$E614),((Input!$I$153+Input!$I$119)*$I$7)-SUM($I614:S614),((Input!$I$153+Input!$I$119)*$I$7)/A11taxstdlife))</f>
        <v>3.5493426030227876E-3</v>
      </c>
      <c r="U614" s="164">
        <f>IF(A11taxstdlife="n/a","n/a",IF(U$3&gt;(A11taxstdlife+$E614),((Input!$I$153+Input!$I$119)*$I$7)-SUM($I614:T614),((Input!$I$153+Input!$I$119)*$I$7)/A11taxstdlife))</f>
        <v>3.5493426030227876E-3</v>
      </c>
      <c r="V614" s="164">
        <f>IF(A11taxstdlife="n/a","n/a",IF(V$3&gt;(A11taxstdlife+$E614),((Input!$I$153+Input!$I$119)*$I$7)-SUM($I614:U614),((Input!$I$153+Input!$I$119)*$I$7)/A11taxstdlife))</f>
        <v>3.5493426030227876E-3</v>
      </c>
      <c r="W614" s="164">
        <f>IF(A11taxstdlife="n/a","n/a",IF(W$3&gt;(A11taxstdlife+$E614),((Input!$I$153+Input!$I$119)*$I$7)-SUM($I614:V614),((Input!$I$153+Input!$I$119)*$I$7)/A11taxstdlife))</f>
        <v>3.5493426030227876E-3</v>
      </c>
      <c r="X614" s="164">
        <f>IF(A11taxstdlife="n/a","n/a",IF(X$3&gt;(A11taxstdlife+$E614),((Input!$I$153+Input!$I$119)*$I$7)-SUM($I614:W614),((Input!$I$153+Input!$I$119)*$I$7)/A11taxstdlife))</f>
        <v>3.5493426030227876E-3</v>
      </c>
      <c r="Y614" s="164">
        <f>IF(A11taxstdlife="n/a","n/a",IF(Y$3&gt;(A11taxstdlife+$E614),((Input!$I$153+Input!$I$119)*$I$7)-SUM($I614:X614),((Input!$I$153+Input!$I$119)*$I$7)/A11taxstdlife))</f>
        <v>3.5493426030227876E-3</v>
      </c>
      <c r="Z614" s="164">
        <f>IF(A11taxstdlife="n/a","n/a",IF(Z$3&gt;(A11taxstdlife+$E614),((Input!$I$153+Input!$I$119)*$I$7)-SUM($I614:Y614),((Input!$I$153+Input!$I$119)*$I$7)/A11taxstdlife))</f>
        <v>3.5493426030227876E-3</v>
      </c>
      <c r="AA614" s="164">
        <f>IF(A11taxstdlife="n/a","n/a",IF(AA$3&gt;(A11taxstdlife+$E614),((Input!$I$153+Input!$I$119)*$I$7)-SUM($I614:Z614),((Input!$I$153+Input!$I$119)*$I$7)/A11taxstdlife))</f>
        <v>3.5493426030227876E-3</v>
      </c>
      <c r="AB614" s="164">
        <f>IF(A11taxstdlife="n/a","n/a",IF(AB$3&gt;(A11taxstdlife+$E614),((Input!$I$153+Input!$I$119)*$I$7)-SUM($I614:AA614),((Input!$I$153+Input!$I$119)*$I$7)/A11taxstdlife))</f>
        <v>3.5493426030227876E-3</v>
      </c>
      <c r="AC614" s="164">
        <f>IF(A11taxstdlife="n/a","n/a",IF(AC$3&gt;(A11taxstdlife+$E614),((Input!$I$153+Input!$I$119)*$I$7)-SUM($I614:AB614),((Input!$I$153+Input!$I$119)*$I$7)/A11taxstdlife))</f>
        <v>3.5493426030227876E-3</v>
      </c>
      <c r="AD614" s="164">
        <f>IF(A11taxstdlife="n/a","n/a",IF(AD$3&gt;(A11taxstdlife+$E614),((Input!$I$153+Input!$I$119)*$I$7)-SUM($I614:AC614),((Input!$I$153+Input!$I$119)*$I$7)/A11taxstdlife))</f>
        <v>3.5493426030227876E-3</v>
      </c>
      <c r="AE614" s="164">
        <f>IF(A11taxstdlife="n/a","n/a",IF(AE$3&gt;(A11taxstdlife+$E614),((Input!$I$153+Input!$I$119)*$I$7)-SUM($I614:AD614),((Input!$I$153+Input!$I$119)*$I$7)/A11taxstdlife))</f>
        <v>3.5493426030227876E-3</v>
      </c>
      <c r="AF614" s="164">
        <f>IF(A11taxstdlife="n/a","n/a",IF(AF$3&gt;(A11taxstdlife+$E614),((Input!$I$153+Input!$I$119)*$I$7)-SUM($I614:AE614),((Input!$I$153+Input!$I$119)*$I$7)/A11taxstdlife))</f>
        <v>3.5493426030227876E-3</v>
      </c>
      <c r="AG614" s="164">
        <f>IF(A11taxstdlife="n/a","n/a",IF(AG$3&gt;(A11taxstdlife+$E614),((Input!$I$153+Input!$I$119)*$I$7)-SUM($I614:AF614),((Input!$I$153+Input!$I$119)*$I$7)/A11taxstdlife))</f>
        <v>3.5493426030227876E-3</v>
      </c>
      <c r="AH614" s="164">
        <f>IF(A11taxstdlife="n/a","n/a",IF(AH$3&gt;(A11taxstdlife+$E614),((Input!$I$153+Input!$I$119)*$I$7)-SUM($I614:AG614),((Input!$I$153+Input!$I$119)*$I$7)/A11taxstdlife))</f>
        <v>3.5493426030227876E-3</v>
      </c>
      <c r="AI614" s="164">
        <f>IF(A11taxstdlife="n/a","n/a",IF(AI$3&gt;(A11taxstdlife+$E614),((Input!$I$153+Input!$I$119)*$I$7)-SUM($I614:AH614),((Input!$I$153+Input!$I$119)*$I$7)/A11taxstdlife))</f>
        <v>3.5493426030227876E-3</v>
      </c>
      <c r="AJ614" s="164">
        <f>IF(A11taxstdlife="n/a","n/a",IF(AJ$3&gt;(A11taxstdlife+$E614),((Input!$I$153+Input!$I$119)*$I$7)-SUM($I614:AI614),((Input!$I$153+Input!$I$119)*$I$7)/A11taxstdlife))</f>
        <v>3.5493426030227876E-3</v>
      </c>
      <c r="AK614" s="164">
        <f>IF(A11taxstdlife="n/a","n/a",IF(AK$3&gt;(A11taxstdlife+$E614),((Input!$I$153+Input!$I$119)*$I$7)-SUM($I614:AJ614),((Input!$I$153+Input!$I$119)*$I$7)/A11taxstdlife))</f>
        <v>3.5493426030227876E-3</v>
      </c>
      <c r="AL614" s="164">
        <f>IF(A11taxstdlife="n/a","n/a",IF(AL$3&gt;(A11taxstdlife+$E614),((Input!$I$153+Input!$I$119)*$I$7)-SUM($I614:AK614),((Input!$I$153+Input!$I$119)*$I$7)/A11taxstdlife))</f>
        <v>3.5493426030227876E-3</v>
      </c>
      <c r="AM614" s="164">
        <f>IF(A11taxstdlife="n/a","n/a",IF(AM$3&gt;(A11taxstdlife+$E614),((Input!$I$153+Input!$I$119)*$I$7)-SUM($I614:AL614),((Input!$I$153+Input!$I$119)*$I$7)/A11taxstdlife))</f>
        <v>3.5493426030227876E-3</v>
      </c>
      <c r="AN614" s="164">
        <f>IF(A11taxstdlife="n/a","n/a",IF(AN$3&gt;(A11taxstdlife+$E614),((Input!$I$153+Input!$I$119)*$I$7)-SUM($I614:AM614),((Input!$I$153+Input!$I$119)*$I$7)/A11taxstdlife))</f>
        <v>3.5493426030227876E-3</v>
      </c>
      <c r="AO614" s="164">
        <f>IF(A11taxstdlife="n/a","n/a",IF(AO$3&gt;(A11taxstdlife+$E614),((Input!$I$153+Input!$I$119)*$I$7)-SUM($I614:AN614),((Input!$I$153+Input!$I$119)*$I$7)/A11taxstdlife))</f>
        <v>3.5493426030227876E-3</v>
      </c>
      <c r="AP614" s="164">
        <f>IF(A11taxstdlife="n/a","n/a",IF(AP$3&gt;(A11taxstdlife+$E614),((Input!$I$153+Input!$I$119)*$I$7)-SUM($I614:AO614),((Input!$I$153+Input!$I$119)*$I$7)/A11taxstdlife))</f>
        <v>3.5493426030227876E-3</v>
      </c>
      <c r="AQ614" s="164">
        <f>IF(A11taxstdlife="n/a","n/a",IF(AQ$3&gt;(A11taxstdlife+$E614),((Input!$I$153+Input!$I$119)*$I$7)-SUM($I614:AP614),((Input!$I$153+Input!$I$119)*$I$7)/A11taxstdlife))</f>
        <v>3.5493426030227876E-3</v>
      </c>
      <c r="AR614" s="164">
        <f>IF(A11taxstdlife="n/a","n/a",IF(AR$3&gt;(A11taxstdlife+$E614),((Input!$I$153+Input!$I$119)*$I$7)-SUM($I614:AQ614),((Input!$I$153+Input!$I$119)*$I$7)/A11taxstdlife))</f>
        <v>3.5493426030227876E-3</v>
      </c>
      <c r="AS614" s="164">
        <f>IF(A11taxstdlife="n/a","n/a",IF(AS$3&gt;(A11taxstdlife+$E614),((Input!$I$153+Input!$I$119)*$I$7)-SUM($I614:AR614),((Input!$I$153+Input!$I$119)*$I$7)/A11taxstdlife))</f>
        <v>3.5493426030227876E-3</v>
      </c>
      <c r="AT614" s="164">
        <f>IF(A11taxstdlife="n/a","n/a",IF(AT$3&gt;(A11taxstdlife+$E614),((Input!$I$153+Input!$I$119)*$I$7)-SUM($I614:AS614),((Input!$I$153+Input!$I$119)*$I$7)/A11taxstdlife))</f>
        <v>3.5493426030227876E-3</v>
      </c>
      <c r="AU614" s="164">
        <f>IF(A11taxstdlife="n/a","n/a",IF(AU$3&gt;(A11taxstdlife+$E614),((Input!$I$153+Input!$I$119)*$I$7)-SUM($I614:AT614),((Input!$I$153+Input!$I$119)*$I$7)/A11taxstdlife))</f>
        <v>3.5493426030227876E-3</v>
      </c>
      <c r="AV614" s="164">
        <f>IF(A11taxstdlife="n/a","n/a",IF(AV$3&gt;(A11taxstdlife+$E614),((Input!$I$153+Input!$I$119)*$I$7)-SUM($I614:AU614),((Input!$I$153+Input!$I$119)*$I$7)/A11taxstdlife))</f>
        <v>3.5493426030227876E-3</v>
      </c>
      <c r="AW614" s="164">
        <f>IF(A11taxstdlife="n/a","n/a",IF(AW$3&gt;(A11taxstdlife+$E614),((Input!$I$153+Input!$I$119)*$I$7)-SUM($I614:AV614),((Input!$I$153+Input!$I$119)*$I$7)/A11taxstdlife))</f>
        <v>3.5493426030227876E-3</v>
      </c>
      <c r="AX614" s="164">
        <f>IF(A11taxstdlife="n/a","n/a",IF(AX$3&gt;(A11taxstdlife+$E614),((Input!$I$153+Input!$I$119)*$I$7)-SUM($I614:AW614),((Input!$I$153+Input!$I$119)*$I$7)/A11taxstdlife))</f>
        <v>3.5493426030227876E-3</v>
      </c>
      <c r="AY614" s="164">
        <f>IF(A11taxstdlife="n/a","n/a",IF(AY$3&gt;(A11taxstdlife+$E614),((Input!$I$153+Input!$I$119)*$I$7)-SUM($I614:AX614),((Input!$I$153+Input!$I$119)*$I$7)/A11taxstdlife))</f>
        <v>3.5493426030227876E-3</v>
      </c>
      <c r="AZ614" s="164">
        <f>IF(A11taxstdlife="n/a","n/a",IF(AZ$3&gt;(A11taxstdlife+$E614),((Input!$I$153+Input!$I$119)*$I$7)-SUM($I614:AY614),((Input!$I$153+Input!$I$119)*$I$7)/A11taxstdlife))</f>
        <v>3.5493426030227876E-3</v>
      </c>
      <c r="BA614" s="164">
        <f>IF(A11taxstdlife="n/a","n/a",IF(BA$3&gt;(A11taxstdlife+$E614),((Input!$I$153+Input!$I$119)*$I$7)-SUM($I614:AZ614),((Input!$I$153+Input!$I$119)*$I$7)/A11taxstdlife))</f>
        <v>3.5493426030227876E-3</v>
      </c>
      <c r="BB614" s="164">
        <f>IF(A11taxstdlife="n/a","n/a",IF(BB$3&gt;(A11taxstdlife+$E614),((Input!$I$153+Input!$I$119)*$I$7)-SUM($I614:BA614),((Input!$I$153+Input!$I$119)*$I$7)/A11taxstdlife))</f>
        <v>3.5493426030227876E-3</v>
      </c>
      <c r="BC614" s="164">
        <f>IF(A11taxstdlife="n/a","n/a",IF(BC$3&gt;(A11taxstdlife+$E614),((Input!$I$153+Input!$I$119)*$I$7)-SUM($I614:BB614),((Input!$I$153+Input!$I$119)*$I$7)/A11taxstdlife))</f>
        <v>3.5493426030227876E-3</v>
      </c>
      <c r="BD614" s="164">
        <f>IF(A11taxstdlife="n/a","n/a",IF(BD$3&gt;(A11taxstdlife+$E614),((Input!$I$153+Input!$I$119)*$I$7)-SUM($I614:BC614),((Input!$I$153+Input!$I$119)*$I$7)/A11taxstdlife))</f>
        <v>3.5493426030227876E-3</v>
      </c>
      <c r="BE614" s="164">
        <f>IF(A11taxstdlife="n/a","n/a",IF(BE$3&gt;(A11taxstdlife+$E614),((Input!$I$153+Input!$I$119)*$I$7)-SUM($I614:BD614),((Input!$I$153+Input!$I$119)*$I$7)/A11taxstdlife))</f>
        <v>2.1296055618138521E-3</v>
      </c>
      <c r="BF614" s="164">
        <f>IF(A11taxstdlife="n/a","n/a",IF(BF$3&gt;(A11taxstdlife+$E614),((Input!$I$153+Input!$I$119)*$I$7)-SUM($I614:BE614),((Input!$I$153+Input!$I$119)*$I$7)/A11taxstdlife))</f>
        <v>0</v>
      </c>
      <c r="BG614" s="164">
        <f>IF(A11taxstdlife="n/a","n/a",IF(BG$3&gt;(A11taxstdlife+$E614),((Input!$I$153+Input!$I$119)*$I$7)-SUM($I614:BF614),((Input!$I$153+Input!$I$119)*$I$7)/A11taxstdlife))</f>
        <v>0</v>
      </c>
      <c r="BH614" s="164">
        <f>IF(A11taxstdlife="n/a","n/a",IF(BH$3&gt;(A11taxstdlife+$E614),((Input!$I$153+Input!$I$119)*$I$7)-SUM($I614:BG614),((Input!$I$153+Input!$I$119)*$I$7)/A11taxstdlife))</f>
        <v>0</v>
      </c>
      <c r="BI614" s="164">
        <f>IF(A11taxstdlife="n/a","n/a",IF(BI$3&gt;(A11taxstdlife+$E614),((Input!$I$153+Input!$I$119)*$I$7)-SUM($I614:BH614),((Input!$I$153+Input!$I$119)*$I$7)/A11taxstdlife))</f>
        <v>0</v>
      </c>
      <c r="BJ614" s="18"/>
      <c r="BK614" s="18"/>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row>
    <row r="615" spans="1:256" s="5" customFormat="1" hidden="1" outlineLevel="2">
      <c r="A615" s="18"/>
      <c r="B615" s="18"/>
      <c r="C615" s="36"/>
      <c r="D615" s="479"/>
      <c r="E615" s="283">
        <v>4</v>
      </c>
      <c r="F615" s="38"/>
      <c r="G615" s="306"/>
      <c r="H615" s="308"/>
      <c r="I615" s="308"/>
      <c r="J615" s="307"/>
      <c r="K615" s="164">
        <f>IF(A11taxstdlife="n/a","n/a",IF(K$3&gt;(A11taxstdlife+$E615),((Input!$J$153+Input!$J$119)*$J$7)-SUM($J615:J615),((Input!$J$153+Input!$J$119)*$J$7)/A11taxstdlife))</f>
        <v>3.8107684262819598E-3</v>
      </c>
      <c r="L615" s="164">
        <f>IF(A11taxstdlife="n/a","n/a",IF(L$3&gt;(A11taxstdlife+$E615),((Input!$J$153+Input!$J$119)*$J$7)-SUM($J615:K615),((Input!$J$153+Input!$J$119)*$J$7)/A11taxstdlife))</f>
        <v>3.8107684262819598E-3</v>
      </c>
      <c r="M615" s="164">
        <f>IF(A11taxstdlife="n/a","n/a",IF(M$3&gt;(A11taxstdlife+$E615),((Input!$J$153+Input!$J$119)*$J$7)-SUM($J615:L615),((Input!$J$153+Input!$J$119)*$J$7)/A11taxstdlife))</f>
        <v>3.8107684262819598E-3</v>
      </c>
      <c r="N615" s="164">
        <f>IF(A11taxstdlife="n/a","n/a",IF(N$3&gt;(A11taxstdlife+$E615),((Input!$J$153+Input!$J$119)*$J$7)-SUM($J615:M615),((Input!$J$153+Input!$J$119)*$J$7)/A11taxstdlife))</f>
        <v>3.8107684262819598E-3</v>
      </c>
      <c r="O615" s="164">
        <f>IF(A11taxstdlife="n/a","n/a",IF(O$3&gt;(A11taxstdlife+$E615),((Input!$J$153+Input!$J$119)*$J$7)-SUM($J615:N615),((Input!$J$153+Input!$J$119)*$J$7)/A11taxstdlife))</f>
        <v>3.8107684262819598E-3</v>
      </c>
      <c r="P615" s="164">
        <f>IF(A11taxstdlife="n/a","n/a",IF(P$3&gt;(A11taxstdlife+$E615),((Input!$J$153+Input!$J$119)*$J$7)-SUM($J615:O615),((Input!$J$153+Input!$J$119)*$J$7)/A11taxstdlife))</f>
        <v>3.8107684262819598E-3</v>
      </c>
      <c r="Q615" s="164">
        <f>IF(A11taxstdlife="n/a","n/a",IF(Q$3&gt;(A11taxstdlife+$E615),((Input!$J$153+Input!$J$119)*$J$7)-SUM($J615:P615),((Input!$J$153+Input!$J$119)*$J$7)/A11taxstdlife))</f>
        <v>3.8107684262819598E-3</v>
      </c>
      <c r="R615" s="164">
        <f>IF(A11taxstdlife="n/a","n/a",IF(R$3&gt;(A11taxstdlife+$E615),((Input!$J$153+Input!$J$119)*$J$7)-SUM($J615:Q615),((Input!$J$153+Input!$J$119)*$J$7)/A11taxstdlife))</f>
        <v>3.8107684262819598E-3</v>
      </c>
      <c r="S615" s="164">
        <f>IF(A11taxstdlife="n/a","n/a",IF(S$3&gt;(A11taxstdlife+$E615),((Input!$J$153+Input!$J$119)*$J$7)-SUM($J615:R615),((Input!$J$153+Input!$J$119)*$J$7)/A11taxstdlife))</f>
        <v>3.8107684262819598E-3</v>
      </c>
      <c r="T615" s="164">
        <f>IF(A11taxstdlife="n/a","n/a",IF(T$3&gt;(A11taxstdlife+$E615),((Input!$J$153+Input!$J$119)*$J$7)-SUM($J615:S615),((Input!$J$153+Input!$J$119)*$J$7)/A11taxstdlife))</f>
        <v>3.8107684262819598E-3</v>
      </c>
      <c r="U615" s="164">
        <f>IF(A11taxstdlife="n/a","n/a",IF(U$3&gt;(A11taxstdlife+$E615),((Input!$J$153+Input!$J$119)*$J$7)-SUM($J615:T615),((Input!$J$153+Input!$J$119)*$J$7)/A11taxstdlife))</f>
        <v>3.8107684262819598E-3</v>
      </c>
      <c r="V615" s="164">
        <f>IF(A11taxstdlife="n/a","n/a",IF(V$3&gt;(A11taxstdlife+$E615),((Input!$J$153+Input!$J$119)*$J$7)-SUM($J615:U615),((Input!$J$153+Input!$J$119)*$J$7)/A11taxstdlife))</f>
        <v>3.8107684262819598E-3</v>
      </c>
      <c r="W615" s="164">
        <f>IF(A11taxstdlife="n/a","n/a",IF(W$3&gt;(A11taxstdlife+$E615),((Input!$J$153+Input!$J$119)*$J$7)-SUM($J615:V615),((Input!$J$153+Input!$J$119)*$J$7)/A11taxstdlife))</f>
        <v>3.8107684262819598E-3</v>
      </c>
      <c r="X615" s="164">
        <f>IF(A11taxstdlife="n/a","n/a",IF(X$3&gt;(A11taxstdlife+$E615),((Input!$J$153+Input!$J$119)*$J$7)-SUM($J615:W615),((Input!$J$153+Input!$J$119)*$J$7)/A11taxstdlife))</f>
        <v>3.8107684262819598E-3</v>
      </c>
      <c r="Y615" s="164">
        <f>IF(A11taxstdlife="n/a","n/a",IF(Y$3&gt;(A11taxstdlife+$E615),((Input!$J$153+Input!$J$119)*$J$7)-SUM($J615:X615),((Input!$J$153+Input!$J$119)*$J$7)/A11taxstdlife))</f>
        <v>3.8107684262819598E-3</v>
      </c>
      <c r="Z615" s="164">
        <f>IF(A11taxstdlife="n/a","n/a",IF(Z$3&gt;(A11taxstdlife+$E615),((Input!$J$153+Input!$J$119)*$J$7)-SUM($J615:Y615),((Input!$J$153+Input!$J$119)*$J$7)/A11taxstdlife))</f>
        <v>3.8107684262819598E-3</v>
      </c>
      <c r="AA615" s="164">
        <f>IF(A11taxstdlife="n/a","n/a",IF(AA$3&gt;(A11taxstdlife+$E615),((Input!$J$153+Input!$J$119)*$J$7)-SUM($J615:Z615),((Input!$J$153+Input!$J$119)*$J$7)/A11taxstdlife))</f>
        <v>3.8107684262819598E-3</v>
      </c>
      <c r="AB615" s="164">
        <f>IF(A11taxstdlife="n/a","n/a",IF(AB$3&gt;(A11taxstdlife+$E615),((Input!$J$153+Input!$J$119)*$J$7)-SUM($J615:AA615),((Input!$J$153+Input!$J$119)*$J$7)/A11taxstdlife))</f>
        <v>3.8107684262819598E-3</v>
      </c>
      <c r="AC615" s="164">
        <f>IF(A11taxstdlife="n/a","n/a",IF(AC$3&gt;(A11taxstdlife+$E615),((Input!$J$153+Input!$J$119)*$J$7)-SUM($J615:AB615),((Input!$J$153+Input!$J$119)*$J$7)/A11taxstdlife))</f>
        <v>3.8107684262819598E-3</v>
      </c>
      <c r="AD615" s="164">
        <f>IF(A11taxstdlife="n/a","n/a",IF(AD$3&gt;(A11taxstdlife+$E615),((Input!$J$153+Input!$J$119)*$J$7)-SUM($J615:AC615),((Input!$J$153+Input!$J$119)*$J$7)/A11taxstdlife))</f>
        <v>3.8107684262819598E-3</v>
      </c>
      <c r="AE615" s="164">
        <f>IF(A11taxstdlife="n/a","n/a",IF(AE$3&gt;(A11taxstdlife+$E615),((Input!$J$153+Input!$J$119)*$J$7)-SUM($J615:AD615),((Input!$J$153+Input!$J$119)*$J$7)/A11taxstdlife))</f>
        <v>3.8107684262819598E-3</v>
      </c>
      <c r="AF615" s="164">
        <f>IF(A11taxstdlife="n/a","n/a",IF(AF$3&gt;(A11taxstdlife+$E615),((Input!$J$153+Input!$J$119)*$J$7)-SUM($J615:AE615),((Input!$J$153+Input!$J$119)*$J$7)/A11taxstdlife))</f>
        <v>3.8107684262819598E-3</v>
      </c>
      <c r="AG615" s="164">
        <f>IF(A11taxstdlife="n/a","n/a",IF(AG$3&gt;(A11taxstdlife+$E615),((Input!$J$153+Input!$J$119)*$J$7)-SUM($J615:AF615),((Input!$J$153+Input!$J$119)*$J$7)/A11taxstdlife))</f>
        <v>3.8107684262819598E-3</v>
      </c>
      <c r="AH615" s="164">
        <f>IF(A11taxstdlife="n/a","n/a",IF(AH$3&gt;(A11taxstdlife+$E615),((Input!$J$153+Input!$J$119)*$J$7)-SUM($J615:AG615),((Input!$J$153+Input!$J$119)*$J$7)/A11taxstdlife))</f>
        <v>3.8107684262819598E-3</v>
      </c>
      <c r="AI615" s="164">
        <f>IF(A11taxstdlife="n/a","n/a",IF(AI$3&gt;(A11taxstdlife+$E615),((Input!$J$153+Input!$J$119)*$J$7)-SUM($J615:AH615),((Input!$J$153+Input!$J$119)*$J$7)/A11taxstdlife))</f>
        <v>3.8107684262819598E-3</v>
      </c>
      <c r="AJ615" s="164">
        <f>IF(A11taxstdlife="n/a","n/a",IF(AJ$3&gt;(A11taxstdlife+$E615),((Input!$J$153+Input!$J$119)*$J$7)-SUM($J615:AI615),((Input!$J$153+Input!$J$119)*$J$7)/A11taxstdlife))</f>
        <v>3.8107684262819598E-3</v>
      </c>
      <c r="AK615" s="164">
        <f>IF(A11taxstdlife="n/a","n/a",IF(AK$3&gt;(A11taxstdlife+$E615),((Input!$J$153+Input!$J$119)*$J$7)-SUM($J615:AJ615),((Input!$J$153+Input!$J$119)*$J$7)/A11taxstdlife))</f>
        <v>3.8107684262819598E-3</v>
      </c>
      <c r="AL615" s="164">
        <f>IF(A11taxstdlife="n/a","n/a",IF(AL$3&gt;(A11taxstdlife+$E615),((Input!$J$153+Input!$J$119)*$J$7)-SUM($J615:AK615),((Input!$J$153+Input!$J$119)*$J$7)/A11taxstdlife))</f>
        <v>3.8107684262819598E-3</v>
      </c>
      <c r="AM615" s="164">
        <f>IF(A11taxstdlife="n/a","n/a",IF(AM$3&gt;(A11taxstdlife+$E615),((Input!$J$153+Input!$J$119)*$J$7)-SUM($J615:AL615),((Input!$J$153+Input!$J$119)*$J$7)/A11taxstdlife))</f>
        <v>3.8107684262819598E-3</v>
      </c>
      <c r="AN615" s="164">
        <f>IF(A11taxstdlife="n/a","n/a",IF(AN$3&gt;(A11taxstdlife+$E615),((Input!$J$153+Input!$J$119)*$J$7)-SUM($J615:AM615),((Input!$J$153+Input!$J$119)*$J$7)/A11taxstdlife))</f>
        <v>3.8107684262819598E-3</v>
      </c>
      <c r="AO615" s="164">
        <f>IF(A11taxstdlife="n/a","n/a",IF(AO$3&gt;(A11taxstdlife+$E615),((Input!$J$153+Input!$J$119)*$J$7)-SUM($J615:AN615),((Input!$J$153+Input!$J$119)*$J$7)/A11taxstdlife))</f>
        <v>3.8107684262819598E-3</v>
      </c>
      <c r="AP615" s="164">
        <f>IF(A11taxstdlife="n/a","n/a",IF(AP$3&gt;(A11taxstdlife+$E615),((Input!$J$153+Input!$J$119)*$J$7)-SUM($J615:AO615),((Input!$J$153+Input!$J$119)*$J$7)/A11taxstdlife))</f>
        <v>3.8107684262819598E-3</v>
      </c>
      <c r="AQ615" s="164">
        <f>IF(A11taxstdlife="n/a","n/a",IF(AQ$3&gt;(A11taxstdlife+$E615),((Input!$J$153+Input!$J$119)*$J$7)-SUM($J615:AP615),((Input!$J$153+Input!$J$119)*$J$7)/A11taxstdlife))</f>
        <v>3.8107684262819598E-3</v>
      </c>
      <c r="AR615" s="164">
        <f>IF(A11taxstdlife="n/a","n/a",IF(AR$3&gt;(A11taxstdlife+$E615),((Input!$J$153+Input!$J$119)*$J$7)-SUM($J615:AQ615),((Input!$J$153+Input!$J$119)*$J$7)/A11taxstdlife))</f>
        <v>3.8107684262819598E-3</v>
      </c>
      <c r="AS615" s="164">
        <f>IF(A11taxstdlife="n/a","n/a",IF(AS$3&gt;(A11taxstdlife+$E615),((Input!$J$153+Input!$J$119)*$J$7)-SUM($J615:AR615),((Input!$J$153+Input!$J$119)*$J$7)/A11taxstdlife))</f>
        <v>3.8107684262819598E-3</v>
      </c>
      <c r="AT615" s="164">
        <f>IF(A11taxstdlife="n/a","n/a",IF(AT$3&gt;(A11taxstdlife+$E615),((Input!$J$153+Input!$J$119)*$J$7)-SUM($J615:AS615),((Input!$J$153+Input!$J$119)*$J$7)/A11taxstdlife))</f>
        <v>3.8107684262819598E-3</v>
      </c>
      <c r="AU615" s="164">
        <f>IF(A11taxstdlife="n/a","n/a",IF(AU$3&gt;(A11taxstdlife+$E615),((Input!$J$153+Input!$J$119)*$J$7)-SUM($J615:AT615),((Input!$J$153+Input!$J$119)*$J$7)/A11taxstdlife))</f>
        <v>3.8107684262819598E-3</v>
      </c>
      <c r="AV615" s="164">
        <f>IF(A11taxstdlife="n/a","n/a",IF(AV$3&gt;(A11taxstdlife+$E615),((Input!$J$153+Input!$J$119)*$J$7)-SUM($J615:AU615),((Input!$J$153+Input!$J$119)*$J$7)/A11taxstdlife))</f>
        <v>3.8107684262819598E-3</v>
      </c>
      <c r="AW615" s="164">
        <f>IF(A11taxstdlife="n/a","n/a",IF(AW$3&gt;(A11taxstdlife+$E615),((Input!$J$153+Input!$J$119)*$J$7)-SUM($J615:AV615),((Input!$J$153+Input!$J$119)*$J$7)/A11taxstdlife))</f>
        <v>3.8107684262819598E-3</v>
      </c>
      <c r="AX615" s="164">
        <f>IF(A11taxstdlife="n/a","n/a",IF(AX$3&gt;(A11taxstdlife+$E615),((Input!$J$153+Input!$J$119)*$J$7)-SUM($J615:AW615),((Input!$J$153+Input!$J$119)*$J$7)/A11taxstdlife))</f>
        <v>3.8107684262819598E-3</v>
      </c>
      <c r="AY615" s="164">
        <f>IF(A11taxstdlife="n/a","n/a",IF(AY$3&gt;(A11taxstdlife+$E615),((Input!$J$153+Input!$J$119)*$J$7)-SUM($J615:AX615),((Input!$J$153+Input!$J$119)*$J$7)/A11taxstdlife))</f>
        <v>3.8107684262819598E-3</v>
      </c>
      <c r="AZ615" s="164">
        <f>IF(A11taxstdlife="n/a","n/a",IF(AZ$3&gt;(A11taxstdlife+$E615),((Input!$J$153+Input!$J$119)*$J$7)-SUM($J615:AY615),((Input!$J$153+Input!$J$119)*$J$7)/A11taxstdlife))</f>
        <v>3.8107684262819598E-3</v>
      </c>
      <c r="BA615" s="164">
        <f>IF(A11taxstdlife="n/a","n/a",IF(BA$3&gt;(A11taxstdlife+$E615),((Input!$J$153+Input!$J$119)*$J$7)-SUM($J615:AZ615),((Input!$J$153+Input!$J$119)*$J$7)/A11taxstdlife))</f>
        <v>3.8107684262819598E-3</v>
      </c>
      <c r="BB615" s="164">
        <f>IF(A11taxstdlife="n/a","n/a",IF(BB$3&gt;(A11taxstdlife+$E615),((Input!$J$153+Input!$J$119)*$J$7)-SUM($J615:BA615),((Input!$J$153+Input!$J$119)*$J$7)/A11taxstdlife))</f>
        <v>3.8107684262819598E-3</v>
      </c>
      <c r="BC615" s="164">
        <f>IF(A11taxstdlife="n/a","n/a",IF(BC$3&gt;(A11taxstdlife+$E615),((Input!$J$153+Input!$J$119)*$J$7)-SUM($J615:BB615),((Input!$J$153+Input!$J$119)*$J$7)/A11taxstdlife))</f>
        <v>3.8107684262819598E-3</v>
      </c>
      <c r="BD615" s="164">
        <f>IF(A11taxstdlife="n/a","n/a",IF(BD$3&gt;(A11taxstdlife+$E615),((Input!$J$153+Input!$J$119)*$J$7)-SUM($J615:BC615),((Input!$J$153+Input!$J$119)*$J$7)/A11taxstdlife))</f>
        <v>3.8107684262819598E-3</v>
      </c>
      <c r="BE615" s="164">
        <f>IF(A11taxstdlife="n/a","n/a",IF(BE$3&gt;(A11taxstdlife+$E615),((Input!$J$153+Input!$J$119)*$J$7)-SUM($J615:BD615),((Input!$J$153+Input!$J$119)*$J$7)/A11taxstdlife))</f>
        <v>3.8107684262819598E-3</v>
      </c>
      <c r="BF615" s="164">
        <f>IF(A11taxstdlife="n/a","n/a",IF(BF$3&gt;(A11taxstdlife+$E615),((Input!$J$153+Input!$J$119)*$J$7)-SUM($J615:BE615),((Input!$J$153+Input!$J$119)*$J$7)/A11taxstdlife))</f>
        <v>2.2864610557693787E-3</v>
      </c>
      <c r="BG615" s="164">
        <f>IF(A11taxstdlife="n/a","n/a",IF(BG$3&gt;(A11taxstdlife+$E615),((Input!$J$153+Input!$J$119)*$J$7)-SUM($J615:BF615),((Input!$J$153+Input!$J$119)*$J$7)/A11taxstdlife))</f>
        <v>0</v>
      </c>
      <c r="BH615" s="164">
        <f>IF(A11taxstdlife="n/a","n/a",IF(BH$3&gt;(A11taxstdlife+$E615),((Input!$J$153+Input!$J$119)*$J$7)-SUM($J615:BG615),((Input!$J$153+Input!$J$119)*$J$7)/A11taxstdlife))</f>
        <v>0</v>
      </c>
      <c r="BI615" s="164">
        <f>IF(A11taxstdlife="n/a","n/a",IF(BI$3&gt;(A11taxstdlife+$E615),((Input!$J$153+Input!$J$119)*$J$7)-SUM($J615:BH615),((Input!$J$153+Input!$J$119)*$J$7)/A11taxstdlife))</f>
        <v>0</v>
      </c>
      <c r="BJ615" s="18"/>
      <c r="BK615" s="18"/>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row>
    <row r="616" spans="1:256" s="5" customFormat="1" hidden="1" outlineLevel="2">
      <c r="A616" s="18"/>
      <c r="B616" s="18"/>
      <c r="C616" s="36"/>
      <c r="D616" s="479"/>
      <c r="E616" s="283">
        <v>5</v>
      </c>
      <c r="F616" s="38"/>
      <c r="G616" s="306"/>
      <c r="H616" s="308"/>
      <c r="I616" s="308"/>
      <c r="J616" s="308"/>
      <c r="K616" s="307"/>
      <c r="L616" s="164">
        <f>IF(A11taxstdlife="n/a","n/a",IF(L$3&gt;(A11taxstdlife+$E616),((Input!$K$153+Input!$K$119)*$K$7)-SUM($K616:K616),((Input!$K$153+Input!$K$119)*$K$7)/A11taxstdlife))</f>
        <v>4.9547819596759024E-2</v>
      </c>
      <c r="M616" s="164">
        <f>IF(A11taxstdlife="n/a","n/a",IF(M$3&gt;(A11taxstdlife+$E616),((Input!$K$153+Input!$K$119)*$K$7)-SUM($K616:L616),((Input!$K$153+Input!$K$119)*$K$7)/A11taxstdlife))</f>
        <v>4.9547819596759024E-2</v>
      </c>
      <c r="N616" s="164">
        <f>IF(A11taxstdlife="n/a","n/a",IF(N$3&gt;(A11taxstdlife+$E616),((Input!$K$153+Input!$K$119)*$K$7)-SUM($K616:M616),((Input!$K$153+Input!$K$119)*$K$7)/A11taxstdlife))</f>
        <v>4.9547819596759024E-2</v>
      </c>
      <c r="O616" s="164">
        <f>IF(A11taxstdlife="n/a","n/a",IF(O$3&gt;(A11taxstdlife+$E616),((Input!$K$153+Input!$K$119)*$K$7)-SUM($K616:N616),((Input!$K$153+Input!$K$119)*$K$7)/A11taxstdlife))</f>
        <v>4.9547819596759024E-2</v>
      </c>
      <c r="P616" s="164">
        <f>IF(A11taxstdlife="n/a","n/a",IF(P$3&gt;(A11taxstdlife+$E616),((Input!$K$153+Input!$K$119)*$K$7)-SUM($K616:O616),((Input!$K$153+Input!$K$119)*$K$7)/A11taxstdlife))</f>
        <v>4.9547819596759024E-2</v>
      </c>
      <c r="Q616" s="164">
        <f>IF(A11taxstdlife="n/a","n/a",IF(Q$3&gt;(A11taxstdlife+$E616),((Input!$K$153+Input!$K$119)*$K$7)-SUM($K616:P616),((Input!$K$153+Input!$K$119)*$K$7)/A11taxstdlife))</f>
        <v>4.9547819596759024E-2</v>
      </c>
      <c r="R616" s="164">
        <f>IF(A11taxstdlife="n/a","n/a",IF(R$3&gt;(A11taxstdlife+$E616),((Input!$K$153+Input!$K$119)*$K$7)-SUM($K616:Q616),((Input!$K$153+Input!$K$119)*$K$7)/A11taxstdlife))</f>
        <v>4.9547819596759024E-2</v>
      </c>
      <c r="S616" s="164">
        <f>IF(A11taxstdlife="n/a","n/a",IF(S$3&gt;(A11taxstdlife+$E616),((Input!$K$153+Input!$K$119)*$K$7)-SUM($K616:R616),((Input!$K$153+Input!$K$119)*$K$7)/A11taxstdlife))</f>
        <v>4.9547819596759024E-2</v>
      </c>
      <c r="T616" s="164">
        <f>IF(A11taxstdlife="n/a","n/a",IF(T$3&gt;(A11taxstdlife+$E616),((Input!$K$153+Input!$K$119)*$K$7)-SUM($K616:S616),((Input!$K$153+Input!$K$119)*$K$7)/A11taxstdlife))</f>
        <v>4.9547819596759024E-2</v>
      </c>
      <c r="U616" s="164">
        <f>IF(A11taxstdlife="n/a","n/a",IF(U$3&gt;(A11taxstdlife+$E616),((Input!$K$153+Input!$K$119)*$K$7)-SUM($K616:T616),((Input!$K$153+Input!$K$119)*$K$7)/A11taxstdlife))</f>
        <v>4.9547819596759024E-2</v>
      </c>
      <c r="V616" s="164">
        <f>IF(A11taxstdlife="n/a","n/a",IF(V$3&gt;(A11taxstdlife+$E616),((Input!$K$153+Input!$K$119)*$K$7)-SUM($K616:U616),((Input!$K$153+Input!$K$119)*$K$7)/A11taxstdlife))</f>
        <v>4.9547819596759024E-2</v>
      </c>
      <c r="W616" s="164">
        <f>IF(A11taxstdlife="n/a","n/a",IF(W$3&gt;(A11taxstdlife+$E616),((Input!$K$153+Input!$K$119)*$K$7)-SUM($K616:V616),((Input!$K$153+Input!$K$119)*$K$7)/A11taxstdlife))</f>
        <v>4.9547819596759024E-2</v>
      </c>
      <c r="X616" s="164">
        <f>IF(A11taxstdlife="n/a","n/a",IF(X$3&gt;(A11taxstdlife+$E616),((Input!$K$153+Input!$K$119)*$K$7)-SUM($K616:W616),((Input!$K$153+Input!$K$119)*$K$7)/A11taxstdlife))</f>
        <v>4.9547819596759024E-2</v>
      </c>
      <c r="Y616" s="164">
        <f>IF(A11taxstdlife="n/a","n/a",IF(Y$3&gt;(A11taxstdlife+$E616),((Input!$K$153+Input!$K$119)*$K$7)-SUM($K616:X616),((Input!$K$153+Input!$K$119)*$K$7)/A11taxstdlife))</f>
        <v>4.9547819596759024E-2</v>
      </c>
      <c r="Z616" s="164">
        <f>IF(A11taxstdlife="n/a","n/a",IF(Z$3&gt;(A11taxstdlife+$E616),((Input!$K$153+Input!$K$119)*$K$7)-SUM($K616:Y616),((Input!$K$153+Input!$K$119)*$K$7)/A11taxstdlife))</f>
        <v>4.9547819596759024E-2</v>
      </c>
      <c r="AA616" s="164">
        <f>IF(A11taxstdlife="n/a","n/a",IF(AA$3&gt;(A11taxstdlife+$E616),((Input!$K$153+Input!$K$119)*$K$7)-SUM($K616:Z616),((Input!$K$153+Input!$K$119)*$K$7)/A11taxstdlife))</f>
        <v>4.9547819596759024E-2</v>
      </c>
      <c r="AB616" s="164">
        <f>IF(A11taxstdlife="n/a","n/a",IF(AB$3&gt;(A11taxstdlife+$E616),((Input!$K$153+Input!$K$119)*$K$7)-SUM($K616:AA616),((Input!$K$153+Input!$K$119)*$K$7)/A11taxstdlife))</f>
        <v>4.9547819596759024E-2</v>
      </c>
      <c r="AC616" s="164">
        <f>IF(A11taxstdlife="n/a","n/a",IF(AC$3&gt;(A11taxstdlife+$E616),((Input!$K$153+Input!$K$119)*$K$7)-SUM($K616:AB616),((Input!$K$153+Input!$K$119)*$K$7)/A11taxstdlife))</f>
        <v>4.9547819596759024E-2</v>
      </c>
      <c r="AD616" s="164">
        <f>IF(A11taxstdlife="n/a","n/a",IF(AD$3&gt;(A11taxstdlife+$E616),((Input!$K$153+Input!$K$119)*$K$7)-SUM($K616:AC616),((Input!$K$153+Input!$K$119)*$K$7)/A11taxstdlife))</f>
        <v>4.9547819596759024E-2</v>
      </c>
      <c r="AE616" s="164">
        <f>IF(A11taxstdlife="n/a","n/a",IF(AE$3&gt;(A11taxstdlife+$E616),((Input!$K$153+Input!$K$119)*$K$7)-SUM($K616:AD616),((Input!$K$153+Input!$K$119)*$K$7)/A11taxstdlife))</f>
        <v>4.9547819596759024E-2</v>
      </c>
      <c r="AF616" s="164">
        <f>IF(A11taxstdlife="n/a","n/a",IF(AF$3&gt;(A11taxstdlife+$E616),((Input!$K$153+Input!$K$119)*$K$7)-SUM($K616:AE616),((Input!$K$153+Input!$K$119)*$K$7)/A11taxstdlife))</f>
        <v>4.9547819596759024E-2</v>
      </c>
      <c r="AG616" s="164">
        <f>IF(A11taxstdlife="n/a","n/a",IF(AG$3&gt;(A11taxstdlife+$E616),((Input!$K$153+Input!$K$119)*$K$7)-SUM($K616:AF616),((Input!$K$153+Input!$K$119)*$K$7)/A11taxstdlife))</f>
        <v>4.9547819596759024E-2</v>
      </c>
      <c r="AH616" s="164">
        <f>IF(A11taxstdlife="n/a","n/a",IF(AH$3&gt;(A11taxstdlife+$E616),((Input!$K$153+Input!$K$119)*$K$7)-SUM($K616:AG616),((Input!$K$153+Input!$K$119)*$K$7)/A11taxstdlife))</f>
        <v>4.9547819596759024E-2</v>
      </c>
      <c r="AI616" s="164">
        <f>IF(A11taxstdlife="n/a","n/a",IF(AI$3&gt;(A11taxstdlife+$E616),((Input!$K$153+Input!$K$119)*$K$7)-SUM($K616:AH616),((Input!$K$153+Input!$K$119)*$K$7)/A11taxstdlife))</f>
        <v>4.9547819596759024E-2</v>
      </c>
      <c r="AJ616" s="164">
        <f>IF(A11taxstdlife="n/a","n/a",IF(AJ$3&gt;(A11taxstdlife+$E616),((Input!$K$153+Input!$K$119)*$K$7)-SUM($K616:AI616),((Input!$K$153+Input!$K$119)*$K$7)/A11taxstdlife))</f>
        <v>4.9547819596759024E-2</v>
      </c>
      <c r="AK616" s="164">
        <f>IF(A11taxstdlife="n/a","n/a",IF(AK$3&gt;(A11taxstdlife+$E616),((Input!$K$153+Input!$K$119)*$K$7)-SUM($K616:AJ616),((Input!$K$153+Input!$K$119)*$K$7)/A11taxstdlife))</f>
        <v>4.9547819596759024E-2</v>
      </c>
      <c r="AL616" s="164">
        <f>IF(A11taxstdlife="n/a","n/a",IF(AL$3&gt;(A11taxstdlife+$E616),((Input!$K$153+Input!$K$119)*$K$7)-SUM($K616:AK616),((Input!$K$153+Input!$K$119)*$K$7)/A11taxstdlife))</f>
        <v>4.9547819596759024E-2</v>
      </c>
      <c r="AM616" s="164">
        <f>IF(A11taxstdlife="n/a","n/a",IF(AM$3&gt;(A11taxstdlife+$E616),((Input!$K$153+Input!$K$119)*$K$7)-SUM($K616:AL616),((Input!$K$153+Input!$K$119)*$K$7)/A11taxstdlife))</f>
        <v>4.9547819596759024E-2</v>
      </c>
      <c r="AN616" s="164">
        <f>IF(A11taxstdlife="n/a","n/a",IF(AN$3&gt;(A11taxstdlife+$E616),((Input!$K$153+Input!$K$119)*$K$7)-SUM($K616:AM616),((Input!$K$153+Input!$K$119)*$K$7)/A11taxstdlife))</f>
        <v>4.9547819596759024E-2</v>
      </c>
      <c r="AO616" s="164">
        <f>IF(A11taxstdlife="n/a","n/a",IF(AO$3&gt;(A11taxstdlife+$E616),((Input!$K$153+Input!$K$119)*$K$7)-SUM($K616:AN616),((Input!$K$153+Input!$K$119)*$K$7)/A11taxstdlife))</f>
        <v>4.9547819596759024E-2</v>
      </c>
      <c r="AP616" s="164">
        <f>IF(A11taxstdlife="n/a","n/a",IF(AP$3&gt;(A11taxstdlife+$E616),((Input!$K$153+Input!$K$119)*$K$7)-SUM($K616:AO616),((Input!$K$153+Input!$K$119)*$K$7)/A11taxstdlife))</f>
        <v>4.9547819596759024E-2</v>
      </c>
      <c r="AQ616" s="164">
        <f>IF(A11taxstdlife="n/a","n/a",IF(AQ$3&gt;(A11taxstdlife+$E616),((Input!$K$153+Input!$K$119)*$K$7)-SUM($K616:AP616),((Input!$K$153+Input!$K$119)*$K$7)/A11taxstdlife))</f>
        <v>4.9547819596759024E-2</v>
      </c>
      <c r="AR616" s="164">
        <f>IF(A11taxstdlife="n/a","n/a",IF(AR$3&gt;(A11taxstdlife+$E616),((Input!$K$153+Input!$K$119)*$K$7)-SUM($K616:AQ616),((Input!$K$153+Input!$K$119)*$K$7)/A11taxstdlife))</f>
        <v>4.9547819596759024E-2</v>
      </c>
      <c r="AS616" s="164">
        <f>IF(A11taxstdlife="n/a","n/a",IF(AS$3&gt;(A11taxstdlife+$E616),((Input!$K$153+Input!$K$119)*$K$7)-SUM($K616:AR616),((Input!$K$153+Input!$K$119)*$K$7)/A11taxstdlife))</f>
        <v>4.9547819596759024E-2</v>
      </c>
      <c r="AT616" s="164">
        <f>IF(A11taxstdlife="n/a","n/a",IF(AT$3&gt;(A11taxstdlife+$E616),((Input!$K$153+Input!$K$119)*$K$7)-SUM($K616:AS616),((Input!$K$153+Input!$K$119)*$K$7)/A11taxstdlife))</f>
        <v>4.9547819596759024E-2</v>
      </c>
      <c r="AU616" s="164">
        <f>IF(A11taxstdlife="n/a","n/a",IF(AU$3&gt;(A11taxstdlife+$E616),((Input!$K$153+Input!$K$119)*$K$7)-SUM($K616:AT616),((Input!$K$153+Input!$K$119)*$K$7)/A11taxstdlife))</f>
        <v>4.9547819596759024E-2</v>
      </c>
      <c r="AV616" s="164">
        <f>IF(A11taxstdlife="n/a","n/a",IF(AV$3&gt;(A11taxstdlife+$E616),((Input!$K$153+Input!$K$119)*$K$7)-SUM($K616:AU616),((Input!$K$153+Input!$K$119)*$K$7)/A11taxstdlife))</f>
        <v>4.9547819596759024E-2</v>
      </c>
      <c r="AW616" s="164">
        <f>IF(A11taxstdlife="n/a","n/a",IF(AW$3&gt;(A11taxstdlife+$E616),((Input!$K$153+Input!$K$119)*$K$7)-SUM($K616:AV616),((Input!$K$153+Input!$K$119)*$K$7)/A11taxstdlife))</f>
        <v>4.9547819596759024E-2</v>
      </c>
      <c r="AX616" s="164">
        <f>IF(A11taxstdlife="n/a","n/a",IF(AX$3&gt;(A11taxstdlife+$E616),((Input!$K$153+Input!$K$119)*$K$7)-SUM($K616:AW616),((Input!$K$153+Input!$K$119)*$K$7)/A11taxstdlife))</f>
        <v>4.9547819596759024E-2</v>
      </c>
      <c r="AY616" s="164">
        <f>IF(A11taxstdlife="n/a","n/a",IF(AY$3&gt;(A11taxstdlife+$E616),((Input!$K$153+Input!$K$119)*$K$7)-SUM($K616:AX616),((Input!$K$153+Input!$K$119)*$K$7)/A11taxstdlife))</f>
        <v>4.9547819596759024E-2</v>
      </c>
      <c r="AZ616" s="164">
        <f>IF(A11taxstdlife="n/a","n/a",IF(AZ$3&gt;(A11taxstdlife+$E616),((Input!$K$153+Input!$K$119)*$K$7)-SUM($K616:AY616),((Input!$K$153+Input!$K$119)*$K$7)/A11taxstdlife))</f>
        <v>4.9547819596759024E-2</v>
      </c>
      <c r="BA616" s="164">
        <f>IF(A11taxstdlife="n/a","n/a",IF(BA$3&gt;(A11taxstdlife+$E616),((Input!$K$153+Input!$K$119)*$K$7)-SUM($K616:AZ616),((Input!$K$153+Input!$K$119)*$K$7)/A11taxstdlife))</f>
        <v>4.9547819596759024E-2</v>
      </c>
      <c r="BB616" s="164">
        <f>IF(A11taxstdlife="n/a","n/a",IF(BB$3&gt;(A11taxstdlife+$E616),((Input!$K$153+Input!$K$119)*$K$7)-SUM($K616:BA616),((Input!$K$153+Input!$K$119)*$K$7)/A11taxstdlife))</f>
        <v>4.9547819596759024E-2</v>
      </c>
      <c r="BC616" s="164">
        <f>IF(A11taxstdlife="n/a","n/a",IF(BC$3&gt;(A11taxstdlife+$E616),((Input!$K$153+Input!$K$119)*$K$7)-SUM($K616:BB616),((Input!$K$153+Input!$K$119)*$K$7)/A11taxstdlife))</f>
        <v>4.9547819596759024E-2</v>
      </c>
      <c r="BD616" s="164">
        <f>IF(A11taxstdlife="n/a","n/a",IF(BD$3&gt;(A11taxstdlife+$E616),((Input!$K$153+Input!$K$119)*$K$7)-SUM($K616:BC616),((Input!$K$153+Input!$K$119)*$K$7)/A11taxstdlife))</f>
        <v>4.9547819596759024E-2</v>
      </c>
      <c r="BE616" s="164">
        <f>IF(A11taxstdlife="n/a","n/a",IF(BE$3&gt;(A11taxstdlife+$E616),((Input!$K$153+Input!$K$119)*$K$7)-SUM($K616:BD616),((Input!$K$153+Input!$K$119)*$K$7)/A11taxstdlife))</f>
        <v>4.9547819596759024E-2</v>
      </c>
      <c r="BF616" s="164">
        <f>IF(A11taxstdlife="n/a","n/a",IF(BF$3&gt;(A11taxstdlife+$E616),((Input!$K$153+Input!$K$119)*$K$7)-SUM($K616:BE616),((Input!$K$153+Input!$K$119)*$K$7)/A11taxstdlife))</f>
        <v>4.9547819596759024E-2</v>
      </c>
      <c r="BG616" s="164">
        <f>IF(A11taxstdlife="n/a","n/a",IF(BG$3&gt;(A11taxstdlife+$E616),((Input!$K$153+Input!$K$119)*$K$7)-SUM($K616:BF616),((Input!$K$153+Input!$K$119)*$K$7)/A11taxstdlife))</f>
        <v>2.9728691758058368E-2</v>
      </c>
      <c r="BH616" s="164">
        <f>IF(A11taxstdlife="n/a","n/a",IF(BH$3&gt;(A11taxstdlife+$E616),((Input!$K$153+Input!$K$119)*$K$7)-SUM($K616:BG616),((Input!$K$153+Input!$K$119)*$K$7)/A11taxstdlife))</f>
        <v>0</v>
      </c>
      <c r="BI616" s="164">
        <f>IF(A11taxstdlife="n/a","n/a",IF(BI$3&gt;(A11taxstdlife+$E616),((Input!$K$153+Input!$K$119)*$K$7)-SUM($K616:BH616),((Input!$K$153+Input!$K$119)*$K$7)/A11taxstdlife))</f>
        <v>0</v>
      </c>
      <c r="BJ616" s="18"/>
      <c r="BK616" s="18"/>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row>
    <row r="617" spans="1:256" s="5" customFormat="1" hidden="1" outlineLevel="2">
      <c r="A617" s="18"/>
      <c r="B617" s="18"/>
      <c r="C617" s="36"/>
      <c r="D617" s="479"/>
      <c r="E617" s="283">
        <v>6</v>
      </c>
      <c r="F617" s="38"/>
      <c r="G617" s="306"/>
      <c r="H617" s="308"/>
      <c r="I617" s="308"/>
      <c r="J617" s="308"/>
      <c r="K617" s="308"/>
      <c r="L617" s="307"/>
      <c r="M617" s="164">
        <f>IF(A11taxstdlife="n/a","n/a",IF(M$3&gt;(A11taxstdlife+$E617),((Input!$L$153+Input!$L$119)*$L$7)-SUM($L617:L617),((Input!$L$153+Input!$L$119)*$L$7)/A11taxstdlife))</f>
        <v>0</v>
      </c>
      <c r="N617" s="164">
        <f>IF(A11taxstdlife="n/a","n/a",IF(N$3&gt;(A11taxstdlife+$E617),((Input!$L$153+Input!$L$119)*$L$7)-SUM($L617:M617),((Input!$L$153+Input!$L$119)*$L$7)/A11taxstdlife))</f>
        <v>0</v>
      </c>
      <c r="O617" s="164">
        <f>IF(A11taxstdlife="n/a","n/a",IF(O$3&gt;(A11taxstdlife+$E617),((Input!$L$153+Input!$L$119)*$L$7)-SUM($L617:N617),((Input!$L$153+Input!$L$119)*$L$7)/A11taxstdlife))</f>
        <v>0</v>
      </c>
      <c r="P617" s="164">
        <f>IF(A11taxstdlife="n/a","n/a",IF(P$3&gt;(A11taxstdlife+$E617),((Input!$L$153+Input!$L$119)*$L$7)-SUM($L617:O617),((Input!$L$153+Input!$L$119)*$L$7)/A11taxstdlife))</f>
        <v>0</v>
      </c>
      <c r="Q617" s="164">
        <f>IF(A11taxstdlife="n/a","n/a",IF(Q$3&gt;(A11taxstdlife+$E617),((Input!$L$153+Input!$L$119)*$L$7)-SUM($L617:P617),((Input!$L$153+Input!$L$119)*$L$7)/A11taxstdlife))</f>
        <v>0</v>
      </c>
      <c r="R617" s="164">
        <f>IF(A11taxstdlife="n/a","n/a",IF(R$3&gt;(A11taxstdlife+$E617),((Input!$L$153+Input!$L$119)*$L$7)-SUM($L617:Q617),((Input!$L$153+Input!$L$119)*$L$7)/A11taxstdlife))</f>
        <v>0</v>
      </c>
      <c r="S617" s="164">
        <f>IF(A11taxstdlife="n/a","n/a",IF(S$3&gt;(A11taxstdlife+$E617),((Input!$L$153+Input!$L$119)*$L$7)-SUM($L617:R617),((Input!$L$153+Input!$L$119)*$L$7)/A11taxstdlife))</f>
        <v>0</v>
      </c>
      <c r="T617" s="164">
        <f>IF(A11taxstdlife="n/a","n/a",IF(T$3&gt;(A11taxstdlife+$E617),((Input!$L$153+Input!$L$119)*$L$7)-SUM($L617:S617),((Input!$L$153+Input!$L$119)*$L$7)/A11taxstdlife))</f>
        <v>0</v>
      </c>
      <c r="U617" s="164">
        <f>IF(A11taxstdlife="n/a","n/a",IF(U$3&gt;(A11taxstdlife+$E617),((Input!$L$153+Input!$L$119)*$L$7)-SUM($L617:T617),((Input!$L$153+Input!$L$119)*$L$7)/A11taxstdlife))</f>
        <v>0</v>
      </c>
      <c r="V617" s="164">
        <f>IF(A11taxstdlife="n/a","n/a",IF(V$3&gt;(A11taxstdlife+$E617),((Input!$L$153+Input!$L$119)*$L$7)-SUM($L617:U617),((Input!$L$153+Input!$L$119)*$L$7)/A11taxstdlife))</f>
        <v>0</v>
      </c>
      <c r="W617" s="164">
        <f>IF(A11taxstdlife="n/a","n/a",IF(W$3&gt;(A11taxstdlife+$E617),((Input!$L$153+Input!$L$119)*$L$7)-SUM($L617:V617),((Input!$L$153+Input!$L$119)*$L$7)/A11taxstdlife))</f>
        <v>0</v>
      </c>
      <c r="X617" s="164">
        <f>IF(A11taxstdlife="n/a","n/a",IF(X$3&gt;(A11taxstdlife+$E617),((Input!$L$153+Input!$L$119)*$L$7)-SUM($L617:W617),((Input!$L$153+Input!$L$119)*$L$7)/A11taxstdlife))</f>
        <v>0</v>
      </c>
      <c r="Y617" s="164">
        <f>IF(A11taxstdlife="n/a","n/a",IF(Y$3&gt;(A11taxstdlife+$E617),((Input!$L$153+Input!$L$119)*$L$7)-SUM($L617:X617),((Input!$L$153+Input!$L$119)*$L$7)/A11taxstdlife))</f>
        <v>0</v>
      </c>
      <c r="Z617" s="164">
        <f>IF(A11taxstdlife="n/a","n/a",IF(Z$3&gt;(A11taxstdlife+$E617),((Input!$L$153+Input!$L$119)*$L$7)-SUM($L617:Y617),((Input!$L$153+Input!$L$119)*$L$7)/A11taxstdlife))</f>
        <v>0</v>
      </c>
      <c r="AA617" s="164">
        <f>IF(A11taxstdlife="n/a","n/a",IF(AA$3&gt;(A11taxstdlife+$E617),((Input!$L$153+Input!$L$119)*$L$7)-SUM($L617:Z617),((Input!$L$153+Input!$L$119)*$L$7)/A11taxstdlife))</f>
        <v>0</v>
      </c>
      <c r="AB617" s="164">
        <f>IF(A11taxstdlife="n/a","n/a",IF(AB$3&gt;(A11taxstdlife+$E617),((Input!$L$153+Input!$L$119)*$L$7)-SUM($L617:AA617),((Input!$L$153+Input!$L$119)*$L$7)/A11taxstdlife))</f>
        <v>0</v>
      </c>
      <c r="AC617" s="164">
        <f>IF(A11taxstdlife="n/a","n/a",IF(AC$3&gt;(A11taxstdlife+$E617),((Input!$L$153+Input!$L$119)*$L$7)-SUM($L617:AB617),((Input!$L$153+Input!$L$119)*$L$7)/A11taxstdlife))</f>
        <v>0</v>
      </c>
      <c r="AD617" s="164">
        <f>IF(A11taxstdlife="n/a","n/a",IF(AD$3&gt;(A11taxstdlife+$E617),((Input!$L$153+Input!$L$119)*$L$7)-SUM($L617:AC617),((Input!$L$153+Input!$L$119)*$L$7)/A11taxstdlife))</f>
        <v>0</v>
      </c>
      <c r="AE617" s="164">
        <f>IF(A11taxstdlife="n/a","n/a",IF(AE$3&gt;(A11taxstdlife+$E617),((Input!$L$153+Input!$L$119)*$L$7)-SUM($L617:AD617),((Input!$L$153+Input!$L$119)*$L$7)/A11taxstdlife))</f>
        <v>0</v>
      </c>
      <c r="AF617" s="164">
        <f>IF(A11taxstdlife="n/a","n/a",IF(AF$3&gt;(A11taxstdlife+$E617),((Input!$L$153+Input!$L$119)*$L$7)-SUM($L617:AE617),((Input!$L$153+Input!$L$119)*$L$7)/A11taxstdlife))</f>
        <v>0</v>
      </c>
      <c r="AG617" s="164">
        <f>IF(A11taxstdlife="n/a","n/a",IF(AG$3&gt;(A11taxstdlife+$E617),((Input!$L$153+Input!$L$119)*$L$7)-SUM($L617:AF617),((Input!$L$153+Input!$L$119)*$L$7)/A11taxstdlife))</f>
        <v>0</v>
      </c>
      <c r="AH617" s="164">
        <f>IF(A11taxstdlife="n/a","n/a",IF(AH$3&gt;(A11taxstdlife+$E617),((Input!$L$153+Input!$L$119)*$L$7)-SUM($L617:AG617),((Input!$L$153+Input!$L$119)*$L$7)/A11taxstdlife))</f>
        <v>0</v>
      </c>
      <c r="AI617" s="164">
        <f>IF(A11taxstdlife="n/a","n/a",IF(AI$3&gt;(A11taxstdlife+$E617),((Input!$L$153+Input!$L$119)*$L$7)-SUM($L617:AH617),((Input!$L$153+Input!$L$119)*$L$7)/A11taxstdlife))</f>
        <v>0</v>
      </c>
      <c r="AJ617" s="164">
        <f>IF(A11taxstdlife="n/a","n/a",IF(AJ$3&gt;(A11taxstdlife+$E617),((Input!$L$153+Input!$L$119)*$L$7)-SUM($L617:AI617),((Input!$L$153+Input!$L$119)*$L$7)/A11taxstdlife))</f>
        <v>0</v>
      </c>
      <c r="AK617" s="164">
        <f>IF(A11taxstdlife="n/a","n/a",IF(AK$3&gt;(A11taxstdlife+$E617),((Input!$L$153+Input!$L$119)*$L$7)-SUM($L617:AJ617),((Input!$L$153+Input!$L$119)*$L$7)/A11taxstdlife))</f>
        <v>0</v>
      </c>
      <c r="AL617" s="164">
        <f>IF(A11taxstdlife="n/a","n/a",IF(AL$3&gt;(A11taxstdlife+$E617),((Input!$L$153+Input!$L$119)*$L$7)-SUM($L617:AK617),((Input!$L$153+Input!$L$119)*$L$7)/A11taxstdlife))</f>
        <v>0</v>
      </c>
      <c r="AM617" s="164">
        <f>IF(A11taxstdlife="n/a","n/a",IF(AM$3&gt;(A11taxstdlife+$E617),((Input!$L$153+Input!$L$119)*$L$7)-SUM($L617:AL617),((Input!$L$153+Input!$L$119)*$L$7)/A11taxstdlife))</f>
        <v>0</v>
      </c>
      <c r="AN617" s="164">
        <f>IF(A11taxstdlife="n/a","n/a",IF(AN$3&gt;(A11taxstdlife+$E617),((Input!$L$153+Input!$L$119)*$L$7)-SUM($L617:AM617),((Input!$L$153+Input!$L$119)*$L$7)/A11taxstdlife))</f>
        <v>0</v>
      </c>
      <c r="AO617" s="164">
        <f>IF(A11taxstdlife="n/a","n/a",IF(AO$3&gt;(A11taxstdlife+$E617),((Input!$L$153+Input!$L$119)*$L$7)-SUM($L617:AN617),((Input!$L$153+Input!$L$119)*$L$7)/A11taxstdlife))</f>
        <v>0</v>
      </c>
      <c r="AP617" s="164">
        <f>IF(A11taxstdlife="n/a","n/a",IF(AP$3&gt;(A11taxstdlife+$E617),((Input!$L$153+Input!$L$119)*$L$7)-SUM($L617:AO617),((Input!$L$153+Input!$L$119)*$L$7)/A11taxstdlife))</f>
        <v>0</v>
      </c>
      <c r="AQ617" s="164">
        <f>IF(A11taxstdlife="n/a","n/a",IF(AQ$3&gt;(A11taxstdlife+$E617),((Input!$L$153+Input!$L$119)*$L$7)-SUM($L617:AP617),((Input!$L$153+Input!$L$119)*$L$7)/A11taxstdlife))</f>
        <v>0</v>
      </c>
      <c r="AR617" s="164">
        <f>IF(A11taxstdlife="n/a","n/a",IF(AR$3&gt;(A11taxstdlife+$E617),((Input!$L$153+Input!$L$119)*$L$7)-SUM($L617:AQ617),((Input!$L$153+Input!$L$119)*$L$7)/A11taxstdlife))</f>
        <v>0</v>
      </c>
      <c r="AS617" s="164">
        <f>IF(A11taxstdlife="n/a","n/a",IF(AS$3&gt;(A11taxstdlife+$E617),((Input!$L$153+Input!$L$119)*$L$7)-SUM($L617:AR617),((Input!$L$153+Input!$L$119)*$L$7)/A11taxstdlife))</f>
        <v>0</v>
      </c>
      <c r="AT617" s="164">
        <f>IF(A11taxstdlife="n/a","n/a",IF(AT$3&gt;(A11taxstdlife+$E617),((Input!$L$153+Input!$L$119)*$L$7)-SUM($L617:AS617),((Input!$L$153+Input!$L$119)*$L$7)/A11taxstdlife))</f>
        <v>0</v>
      </c>
      <c r="AU617" s="164">
        <f>IF(A11taxstdlife="n/a","n/a",IF(AU$3&gt;(A11taxstdlife+$E617),((Input!$L$153+Input!$L$119)*$L$7)-SUM($L617:AT617),((Input!$L$153+Input!$L$119)*$L$7)/A11taxstdlife))</f>
        <v>0</v>
      </c>
      <c r="AV617" s="164">
        <f>IF(A11taxstdlife="n/a","n/a",IF(AV$3&gt;(A11taxstdlife+$E617),((Input!$L$153+Input!$L$119)*$L$7)-SUM($L617:AU617),((Input!$L$153+Input!$L$119)*$L$7)/A11taxstdlife))</f>
        <v>0</v>
      </c>
      <c r="AW617" s="164">
        <f>IF(A11taxstdlife="n/a","n/a",IF(AW$3&gt;(A11taxstdlife+$E617),((Input!$L$153+Input!$L$119)*$L$7)-SUM($L617:AV617),((Input!$L$153+Input!$L$119)*$L$7)/A11taxstdlife))</f>
        <v>0</v>
      </c>
      <c r="AX617" s="164">
        <f>IF(A11taxstdlife="n/a","n/a",IF(AX$3&gt;(A11taxstdlife+$E617),((Input!$L$153+Input!$L$119)*$L$7)-SUM($L617:AW617),((Input!$L$153+Input!$L$119)*$L$7)/A11taxstdlife))</f>
        <v>0</v>
      </c>
      <c r="AY617" s="164">
        <f>IF(A11taxstdlife="n/a","n/a",IF(AY$3&gt;(A11taxstdlife+$E617),((Input!$L$153+Input!$L$119)*$L$7)-SUM($L617:AX617),((Input!$L$153+Input!$L$119)*$L$7)/A11taxstdlife))</f>
        <v>0</v>
      </c>
      <c r="AZ617" s="164">
        <f>IF(A11taxstdlife="n/a","n/a",IF(AZ$3&gt;(A11taxstdlife+$E617),((Input!$L$153+Input!$L$119)*$L$7)-SUM($L617:AY617),((Input!$L$153+Input!$L$119)*$L$7)/A11taxstdlife))</f>
        <v>0</v>
      </c>
      <c r="BA617" s="164">
        <f>IF(A11taxstdlife="n/a","n/a",IF(BA$3&gt;(A11taxstdlife+$E617),((Input!$L$153+Input!$L$119)*$L$7)-SUM($L617:AZ617),((Input!$L$153+Input!$L$119)*$L$7)/A11taxstdlife))</f>
        <v>0</v>
      </c>
      <c r="BB617" s="164">
        <f>IF(A11taxstdlife="n/a","n/a",IF(BB$3&gt;(A11taxstdlife+$E617),((Input!$L$153+Input!$L$119)*$L$7)-SUM($L617:BA617),((Input!$L$153+Input!$L$119)*$L$7)/A11taxstdlife))</f>
        <v>0</v>
      </c>
      <c r="BC617" s="164">
        <f>IF(A11taxstdlife="n/a","n/a",IF(BC$3&gt;(A11taxstdlife+$E617),((Input!$L$153+Input!$L$119)*$L$7)-SUM($L617:BB617),((Input!$L$153+Input!$L$119)*$L$7)/A11taxstdlife))</f>
        <v>0</v>
      </c>
      <c r="BD617" s="164">
        <f>IF(A11taxstdlife="n/a","n/a",IF(BD$3&gt;(A11taxstdlife+$E617),((Input!$L$153+Input!$L$119)*$L$7)-SUM($L617:BC617),((Input!$L$153+Input!$L$119)*$L$7)/A11taxstdlife))</f>
        <v>0</v>
      </c>
      <c r="BE617" s="164">
        <f>IF(A11taxstdlife="n/a","n/a",IF(BE$3&gt;(A11taxstdlife+$E617),((Input!$L$153+Input!$L$119)*$L$7)-SUM($L617:BD617),((Input!$L$153+Input!$L$119)*$L$7)/A11taxstdlife))</f>
        <v>0</v>
      </c>
      <c r="BF617" s="164">
        <f>IF(A11taxstdlife="n/a","n/a",IF(BF$3&gt;(A11taxstdlife+$E617),((Input!$L$153+Input!$L$119)*$L$7)-SUM($L617:BE617),((Input!$L$153+Input!$L$119)*$L$7)/A11taxstdlife))</f>
        <v>0</v>
      </c>
      <c r="BG617" s="164">
        <f>IF(A11taxstdlife="n/a","n/a",IF(BG$3&gt;(A11taxstdlife+$E617),((Input!$L$153+Input!$L$119)*$L$7)-SUM($L617:BF617),((Input!$L$153+Input!$L$119)*$L$7)/A11taxstdlife))</f>
        <v>0</v>
      </c>
      <c r="BH617" s="164">
        <f>IF(A11taxstdlife="n/a","n/a",IF(BH$3&gt;(A11taxstdlife+$E617),((Input!$L$153+Input!$L$119)*$L$7)-SUM($L617:BG617),((Input!$L$153+Input!$L$119)*$L$7)/A11taxstdlife))</f>
        <v>0</v>
      </c>
      <c r="BI617" s="164">
        <f>IF(A11taxstdlife="n/a","n/a",IF(BI$3&gt;(A11taxstdlife+$E617),((Input!$L$153+Input!$L$119)*$L$7)-SUM($L617:BH617),((Input!$L$153+Input!$L$119)*$L$7)/A11taxstdlife))</f>
        <v>0</v>
      </c>
      <c r="BJ617" s="18"/>
      <c r="BK617" s="18"/>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row>
    <row r="618" spans="1:256" s="5" customFormat="1" hidden="1" outlineLevel="2">
      <c r="A618" s="18"/>
      <c r="B618" s="18"/>
      <c r="C618" s="36"/>
      <c r="D618" s="479"/>
      <c r="E618" s="283">
        <v>7</v>
      </c>
      <c r="F618" s="38"/>
      <c r="G618" s="306"/>
      <c r="H618" s="308"/>
      <c r="I618" s="308"/>
      <c r="J618" s="308"/>
      <c r="K618" s="308"/>
      <c r="L618" s="308"/>
      <c r="M618" s="307"/>
      <c r="N618" s="164">
        <f>IF(A11taxstdlife="n/a","n/a",IF(N$3&gt;(A11taxstdlife+$E618),((Input!$M$153+Input!$M$119)*$M$7)-SUM($M618:M618),((Input!$M$153+Input!$M$119)*$M$7)/A11taxstdlife))</f>
        <v>0</v>
      </c>
      <c r="O618" s="164">
        <f>IF(A11taxstdlife="n/a","n/a",IF(O$3&gt;(A11taxstdlife+$E618),((Input!$M$153+Input!$M$119)*$M$7)-SUM($M618:N618),((Input!$M$153+Input!$M$119)*$M$7)/A11taxstdlife))</f>
        <v>0</v>
      </c>
      <c r="P618" s="164">
        <f>IF(A11taxstdlife="n/a","n/a",IF(P$3&gt;(A11taxstdlife+$E618),((Input!$M$153+Input!$M$119)*$M$7)-SUM($M618:O618),((Input!$M$153+Input!$M$119)*$M$7)/A11taxstdlife))</f>
        <v>0</v>
      </c>
      <c r="Q618" s="164">
        <f>IF(A11taxstdlife="n/a","n/a",IF(Q$3&gt;(A11taxstdlife+$E618),((Input!$M$153+Input!$M$119)*$M$7)-SUM($M618:P618),((Input!$M$153+Input!$M$119)*$M$7)/A11taxstdlife))</f>
        <v>0</v>
      </c>
      <c r="R618" s="164">
        <f>IF(A11taxstdlife="n/a","n/a",IF(R$3&gt;(A11taxstdlife+$E618),((Input!$M$153+Input!$M$119)*$M$7)-SUM($M618:Q618),((Input!$M$153+Input!$M$119)*$M$7)/A11taxstdlife))</f>
        <v>0</v>
      </c>
      <c r="S618" s="164">
        <f>IF(A11taxstdlife="n/a","n/a",IF(S$3&gt;(A11taxstdlife+$E618),((Input!$M$153+Input!$M$119)*$M$7)-SUM($M618:R618),((Input!$M$153+Input!$M$119)*$M$7)/A11taxstdlife))</f>
        <v>0</v>
      </c>
      <c r="T618" s="164">
        <f>IF(A11taxstdlife="n/a","n/a",IF(T$3&gt;(A11taxstdlife+$E618),((Input!$M$153+Input!$M$119)*$M$7)-SUM($M618:S618),((Input!$M$153+Input!$M$119)*$M$7)/A11taxstdlife))</f>
        <v>0</v>
      </c>
      <c r="U618" s="164">
        <f>IF(A11taxstdlife="n/a","n/a",IF(U$3&gt;(A11taxstdlife+$E618),((Input!$M$153+Input!$M$119)*$M$7)-SUM($M618:T618),((Input!$M$153+Input!$M$119)*$M$7)/A11taxstdlife))</f>
        <v>0</v>
      </c>
      <c r="V618" s="164">
        <f>IF(A11taxstdlife="n/a","n/a",IF(V$3&gt;(A11taxstdlife+$E618),((Input!$M$153+Input!$M$119)*$M$7)-SUM($M618:U618),((Input!$M$153+Input!$M$119)*$M$7)/A11taxstdlife))</f>
        <v>0</v>
      </c>
      <c r="W618" s="164">
        <f>IF(A11taxstdlife="n/a","n/a",IF(W$3&gt;(A11taxstdlife+$E618),((Input!$M$153+Input!$M$119)*$M$7)-SUM($M618:V618),((Input!$M$153+Input!$M$119)*$M$7)/A11taxstdlife))</f>
        <v>0</v>
      </c>
      <c r="X618" s="164">
        <f>IF(A11taxstdlife="n/a","n/a",IF(X$3&gt;(A11taxstdlife+$E618),((Input!$M$153+Input!$M$119)*$M$7)-SUM($M618:W618),((Input!$M$153+Input!$M$119)*$M$7)/A11taxstdlife))</f>
        <v>0</v>
      </c>
      <c r="Y618" s="164">
        <f>IF(A11taxstdlife="n/a","n/a",IF(Y$3&gt;(A11taxstdlife+$E618),((Input!$M$153+Input!$M$119)*$M$7)-SUM($M618:X618),((Input!$M$153+Input!$M$119)*$M$7)/A11taxstdlife))</f>
        <v>0</v>
      </c>
      <c r="Z618" s="164">
        <f>IF(A11taxstdlife="n/a","n/a",IF(Z$3&gt;(A11taxstdlife+$E618),((Input!$M$153+Input!$M$119)*$M$7)-SUM($M618:Y618),((Input!$M$153+Input!$M$119)*$M$7)/A11taxstdlife))</f>
        <v>0</v>
      </c>
      <c r="AA618" s="164">
        <f>IF(A11taxstdlife="n/a","n/a",IF(AA$3&gt;(A11taxstdlife+$E618),((Input!$M$153+Input!$M$119)*$M$7)-SUM($M618:Z618),((Input!$M$153+Input!$M$119)*$M$7)/A11taxstdlife))</f>
        <v>0</v>
      </c>
      <c r="AB618" s="164">
        <f>IF(A11taxstdlife="n/a","n/a",IF(AB$3&gt;(A11taxstdlife+$E618),((Input!$M$153+Input!$M$119)*$M$7)-SUM($M618:AA618),((Input!$M$153+Input!$M$119)*$M$7)/A11taxstdlife))</f>
        <v>0</v>
      </c>
      <c r="AC618" s="164">
        <f>IF(A11taxstdlife="n/a","n/a",IF(AC$3&gt;(A11taxstdlife+$E618),((Input!$M$153+Input!$M$119)*$M$7)-SUM($M618:AB618),((Input!$M$153+Input!$M$119)*$M$7)/A11taxstdlife))</f>
        <v>0</v>
      </c>
      <c r="AD618" s="164">
        <f>IF(A11taxstdlife="n/a","n/a",IF(AD$3&gt;(A11taxstdlife+$E618),((Input!$M$153+Input!$M$119)*$M$7)-SUM($M618:AC618),((Input!$M$153+Input!$M$119)*$M$7)/A11taxstdlife))</f>
        <v>0</v>
      </c>
      <c r="AE618" s="164">
        <f>IF(A11taxstdlife="n/a","n/a",IF(AE$3&gt;(A11taxstdlife+$E618),((Input!$M$153+Input!$M$119)*$M$7)-SUM($M618:AD618),((Input!$M$153+Input!$M$119)*$M$7)/A11taxstdlife))</f>
        <v>0</v>
      </c>
      <c r="AF618" s="164">
        <f>IF(A11taxstdlife="n/a","n/a",IF(AF$3&gt;(A11taxstdlife+$E618),((Input!$M$153+Input!$M$119)*$M$7)-SUM($M618:AE618),((Input!$M$153+Input!$M$119)*$M$7)/A11taxstdlife))</f>
        <v>0</v>
      </c>
      <c r="AG618" s="164">
        <f>IF(A11taxstdlife="n/a","n/a",IF(AG$3&gt;(A11taxstdlife+$E618),((Input!$M$153+Input!$M$119)*$M$7)-SUM($M618:AF618),((Input!$M$153+Input!$M$119)*$M$7)/A11taxstdlife))</f>
        <v>0</v>
      </c>
      <c r="AH618" s="164">
        <f>IF(A11taxstdlife="n/a","n/a",IF(AH$3&gt;(A11taxstdlife+$E618),((Input!$M$153+Input!$M$119)*$M$7)-SUM($M618:AG618),((Input!$M$153+Input!$M$119)*$M$7)/A11taxstdlife))</f>
        <v>0</v>
      </c>
      <c r="AI618" s="164">
        <f>IF(A11taxstdlife="n/a","n/a",IF(AI$3&gt;(A11taxstdlife+$E618),((Input!$M$153+Input!$M$119)*$M$7)-SUM($M618:AH618),((Input!$M$153+Input!$M$119)*$M$7)/A11taxstdlife))</f>
        <v>0</v>
      </c>
      <c r="AJ618" s="164">
        <f>IF(A11taxstdlife="n/a","n/a",IF(AJ$3&gt;(A11taxstdlife+$E618),((Input!$M$153+Input!$M$119)*$M$7)-SUM($M618:AI618),((Input!$M$153+Input!$M$119)*$M$7)/A11taxstdlife))</f>
        <v>0</v>
      </c>
      <c r="AK618" s="164">
        <f>IF(A11taxstdlife="n/a","n/a",IF(AK$3&gt;(A11taxstdlife+$E618),((Input!$M$153+Input!$M$119)*$M$7)-SUM($M618:AJ618),((Input!$M$153+Input!$M$119)*$M$7)/A11taxstdlife))</f>
        <v>0</v>
      </c>
      <c r="AL618" s="164">
        <f>IF(A11taxstdlife="n/a","n/a",IF(AL$3&gt;(A11taxstdlife+$E618),((Input!$M$153+Input!$M$119)*$M$7)-SUM($M618:AK618),((Input!$M$153+Input!$M$119)*$M$7)/A11taxstdlife))</f>
        <v>0</v>
      </c>
      <c r="AM618" s="164">
        <f>IF(A11taxstdlife="n/a","n/a",IF(AM$3&gt;(A11taxstdlife+$E618),((Input!$M$153+Input!$M$119)*$M$7)-SUM($M618:AL618),((Input!$M$153+Input!$M$119)*$M$7)/A11taxstdlife))</f>
        <v>0</v>
      </c>
      <c r="AN618" s="164">
        <f>IF(A11taxstdlife="n/a","n/a",IF(AN$3&gt;(A11taxstdlife+$E618),((Input!$M$153+Input!$M$119)*$M$7)-SUM($M618:AM618),((Input!$M$153+Input!$M$119)*$M$7)/A11taxstdlife))</f>
        <v>0</v>
      </c>
      <c r="AO618" s="164">
        <f>IF(A11taxstdlife="n/a","n/a",IF(AO$3&gt;(A11taxstdlife+$E618),((Input!$M$153+Input!$M$119)*$M$7)-SUM($M618:AN618),((Input!$M$153+Input!$M$119)*$M$7)/A11taxstdlife))</f>
        <v>0</v>
      </c>
      <c r="AP618" s="164">
        <f>IF(A11taxstdlife="n/a","n/a",IF(AP$3&gt;(A11taxstdlife+$E618),((Input!$M$153+Input!$M$119)*$M$7)-SUM($M618:AO618),((Input!$M$153+Input!$M$119)*$M$7)/A11taxstdlife))</f>
        <v>0</v>
      </c>
      <c r="AQ618" s="164">
        <f>IF(A11taxstdlife="n/a","n/a",IF(AQ$3&gt;(A11taxstdlife+$E618),((Input!$M$153+Input!$M$119)*$M$7)-SUM($M618:AP618),((Input!$M$153+Input!$M$119)*$M$7)/A11taxstdlife))</f>
        <v>0</v>
      </c>
      <c r="AR618" s="164">
        <f>IF(A11taxstdlife="n/a","n/a",IF(AR$3&gt;(A11taxstdlife+$E618),((Input!$M$153+Input!$M$119)*$M$7)-SUM($M618:AQ618),((Input!$M$153+Input!$M$119)*$M$7)/A11taxstdlife))</f>
        <v>0</v>
      </c>
      <c r="AS618" s="164">
        <f>IF(A11taxstdlife="n/a","n/a",IF(AS$3&gt;(A11taxstdlife+$E618),((Input!$M$153+Input!$M$119)*$M$7)-SUM($M618:AR618),((Input!$M$153+Input!$M$119)*$M$7)/A11taxstdlife))</f>
        <v>0</v>
      </c>
      <c r="AT618" s="164">
        <f>IF(A11taxstdlife="n/a","n/a",IF(AT$3&gt;(A11taxstdlife+$E618),((Input!$M$153+Input!$M$119)*$M$7)-SUM($M618:AS618),((Input!$M$153+Input!$M$119)*$M$7)/A11taxstdlife))</f>
        <v>0</v>
      </c>
      <c r="AU618" s="164">
        <f>IF(A11taxstdlife="n/a","n/a",IF(AU$3&gt;(A11taxstdlife+$E618),((Input!$M$153+Input!$M$119)*$M$7)-SUM($M618:AT618),((Input!$M$153+Input!$M$119)*$M$7)/A11taxstdlife))</f>
        <v>0</v>
      </c>
      <c r="AV618" s="164">
        <f>IF(A11taxstdlife="n/a","n/a",IF(AV$3&gt;(A11taxstdlife+$E618),((Input!$M$153+Input!$M$119)*$M$7)-SUM($M618:AU618),((Input!$M$153+Input!$M$119)*$M$7)/A11taxstdlife))</f>
        <v>0</v>
      </c>
      <c r="AW618" s="164">
        <f>IF(A11taxstdlife="n/a","n/a",IF(AW$3&gt;(A11taxstdlife+$E618),((Input!$M$153+Input!$M$119)*$M$7)-SUM($M618:AV618),((Input!$M$153+Input!$M$119)*$M$7)/A11taxstdlife))</f>
        <v>0</v>
      </c>
      <c r="AX618" s="164">
        <f>IF(A11taxstdlife="n/a","n/a",IF(AX$3&gt;(A11taxstdlife+$E618),((Input!$M$153+Input!$M$119)*$M$7)-SUM($M618:AW618),((Input!$M$153+Input!$M$119)*$M$7)/A11taxstdlife))</f>
        <v>0</v>
      </c>
      <c r="AY618" s="164">
        <f>IF(A11taxstdlife="n/a","n/a",IF(AY$3&gt;(A11taxstdlife+$E618),((Input!$M$153+Input!$M$119)*$M$7)-SUM($M618:AX618),((Input!$M$153+Input!$M$119)*$M$7)/A11taxstdlife))</f>
        <v>0</v>
      </c>
      <c r="AZ618" s="164">
        <f>IF(A11taxstdlife="n/a","n/a",IF(AZ$3&gt;(A11taxstdlife+$E618),((Input!$M$153+Input!$M$119)*$M$7)-SUM($M618:AY618),((Input!$M$153+Input!$M$119)*$M$7)/A11taxstdlife))</f>
        <v>0</v>
      </c>
      <c r="BA618" s="164">
        <f>IF(A11taxstdlife="n/a","n/a",IF(BA$3&gt;(A11taxstdlife+$E618),((Input!$M$153+Input!$M$119)*$M$7)-SUM($M618:AZ618),((Input!$M$153+Input!$M$119)*$M$7)/A11taxstdlife))</f>
        <v>0</v>
      </c>
      <c r="BB618" s="164">
        <f>IF(A11taxstdlife="n/a","n/a",IF(BB$3&gt;(A11taxstdlife+$E618),((Input!$M$153+Input!$M$119)*$M$7)-SUM($M618:BA618),((Input!$M$153+Input!$M$119)*$M$7)/A11taxstdlife))</f>
        <v>0</v>
      </c>
      <c r="BC618" s="164">
        <f>IF(A11taxstdlife="n/a","n/a",IF(BC$3&gt;(A11taxstdlife+$E618),((Input!$M$153+Input!$M$119)*$M$7)-SUM($M618:BB618),((Input!$M$153+Input!$M$119)*$M$7)/A11taxstdlife))</f>
        <v>0</v>
      </c>
      <c r="BD618" s="164">
        <f>IF(A11taxstdlife="n/a","n/a",IF(BD$3&gt;(A11taxstdlife+$E618),((Input!$M$153+Input!$M$119)*$M$7)-SUM($M618:BC618),((Input!$M$153+Input!$M$119)*$M$7)/A11taxstdlife))</f>
        <v>0</v>
      </c>
      <c r="BE618" s="164">
        <f>IF(A11taxstdlife="n/a","n/a",IF(BE$3&gt;(A11taxstdlife+$E618),((Input!$M$153+Input!$M$119)*$M$7)-SUM($M618:BD618),((Input!$M$153+Input!$M$119)*$M$7)/A11taxstdlife))</f>
        <v>0</v>
      </c>
      <c r="BF618" s="164">
        <f>IF(A11taxstdlife="n/a","n/a",IF(BF$3&gt;(A11taxstdlife+$E618),((Input!$M$153+Input!$M$119)*$M$7)-SUM($M618:BE618),((Input!$M$153+Input!$M$119)*$M$7)/A11taxstdlife))</f>
        <v>0</v>
      </c>
      <c r="BG618" s="164">
        <f>IF(A11taxstdlife="n/a","n/a",IF(BG$3&gt;(A11taxstdlife+$E618),((Input!$M$153+Input!$M$119)*$M$7)-SUM($M618:BF618),((Input!$M$153+Input!$M$119)*$M$7)/A11taxstdlife))</f>
        <v>0</v>
      </c>
      <c r="BH618" s="164">
        <f>IF(A11taxstdlife="n/a","n/a",IF(BH$3&gt;(A11taxstdlife+$E618),((Input!$M$153+Input!$M$119)*$M$7)-SUM($M618:BG618),((Input!$M$153+Input!$M$119)*$M$7)/A11taxstdlife))</f>
        <v>0</v>
      </c>
      <c r="BI618" s="164">
        <f>IF(A11taxstdlife="n/a","n/a",IF(BI$3&gt;(A11taxstdlife+$E618),((Input!$M$153+Input!$M$119)*$M$7)-SUM($M618:BH618),((Input!$M$153+Input!$M$119)*$M$7)/A11taxstdlife))</f>
        <v>0</v>
      </c>
      <c r="BJ618" s="18"/>
      <c r="BK618" s="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row>
    <row r="619" spans="1:256" s="5" customFormat="1" hidden="1" outlineLevel="2">
      <c r="A619" s="18"/>
      <c r="B619" s="18"/>
      <c r="C619" s="36"/>
      <c r="D619" s="479"/>
      <c r="E619" s="283">
        <v>8</v>
      </c>
      <c r="F619" s="38"/>
      <c r="G619" s="306"/>
      <c r="H619" s="308"/>
      <c r="I619" s="308"/>
      <c r="J619" s="308"/>
      <c r="K619" s="308"/>
      <c r="L619" s="308"/>
      <c r="M619" s="308"/>
      <c r="N619" s="307"/>
      <c r="O619" s="164">
        <f>IF(A11taxstdlife="n/a","n/a",IF(O$3&gt;(A11taxstdlife+$E619),((Input!$N$153+Input!$N$119)*$N$7)-SUM($N619:N619),((Input!$N$153+Input!$N$119)*$N$7)/A11taxstdlife))</f>
        <v>0</v>
      </c>
      <c r="P619" s="164">
        <f>IF(A11taxstdlife="n/a","n/a",IF(P$3&gt;(A11taxstdlife+$E619),((Input!$N$153+Input!$N$119)*$N$7)-SUM($N619:O619),((Input!$N$153+Input!$N$119)*$N$7)/A11taxstdlife))</f>
        <v>0</v>
      </c>
      <c r="Q619" s="164">
        <f>IF(A11taxstdlife="n/a","n/a",IF(Q$3&gt;(A11taxstdlife+$E619),((Input!$N$153+Input!$N$119)*$N$7)-SUM($N619:P619),((Input!$N$153+Input!$N$119)*$N$7)/A11taxstdlife))</f>
        <v>0</v>
      </c>
      <c r="R619" s="164">
        <f>IF(A11taxstdlife="n/a","n/a",IF(R$3&gt;(A11taxstdlife+$E619),((Input!$N$153+Input!$N$119)*$N$7)-SUM($N619:Q619),((Input!$N$153+Input!$N$119)*$N$7)/A11taxstdlife))</f>
        <v>0</v>
      </c>
      <c r="S619" s="164">
        <f>IF(A11taxstdlife="n/a","n/a",IF(S$3&gt;(A11taxstdlife+$E619),((Input!$N$153+Input!$N$119)*$N$7)-SUM($N619:R619),((Input!$N$153+Input!$N$119)*$N$7)/A11taxstdlife))</f>
        <v>0</v>
      </c>
      <c r="T619" s="164">
        <f>IF(A11taxstdlife="n/a","n/a",IF(T$3&gt;(A11taxstdlife+$E619),((Input!$N$153+Input!$N$119)*$N$7)-SUM($N619:S619),((Input!$N$153+Input!$N$119)*$N$7)/A11taxstdlife))</f>
        <v>0</v>
      </c>
      <c r="U619" s="164">
        <f>IF(A11taxstdlife="n/a","n/a",IF(U$3&gt;(A11taxstdlife+$E619),((Input!$N$153+Input!$N$119)*$N$7)-SUM($N619:T619),((Input!$N$153+Input!$N$119)*$N$7)/A11taxstdlife))</f>
        <v>0</v>
      </c>
      <c r="V619" s="164">
        <f>IF(A11taxstdlife="n/a","n/a",IF(V$3&gt;(A11taxstdlife+$E619),((Input!$N$153+Input!$N$119)*$N$7)-SUM($N619:U619),((Input!$N$153+Input!$N$119)*$N$7)/A11taxstdlife))</f>
        <v>0</v>
      </c>
      <c r="W619" s="164">
        <f>IF(A11taxstdlife="n/a","n/a",IF(W$3&gt;(A11taxstdlife+$E619),((Input!$N$153+Input!$N$119)*$N$7)-SUM($N619:V619),((Input!$N$153+Input!$N$119)*$N$7)/A11taxstdlife))</f>
        <v>0</v>
      </c>
      <c r="X619" s="164">
        <f>IF(A11taxstdlife="n/a","n/a",IF(X$3&gt;(A11taxstdlife+$E619),((Input!$N$153+Input!$N$119)*$N$7)-SUM($N619:W619),((Input!$N$153+Input!$N$119)*$N$7)/A11taxstdlife))</f>
        <v>0</v>
      </c>
      <c r="Y619" s="164">
        <f>IF(A11taxstdlife="n/a","n/a",IF(Y$3&gt;(A11taxstdlife+$E619),((Input!$N$153+Input!$N$119)*$N$7)-SUM($N619:X619),((Input!$N$153+Input!$N$119)*$N$7)/A11taxstdlife))</f>
        <v>0</v>
      </c>
      <c r="Z619" s="164">
        <f>IF(A11taxstdlife="n/a","n/a",IF(Z$3&gt;(A11taxstdlife+$E619),((Input!$N$153+Input!$N$119)*$N$7)-SUM($N619:Y619),((Input!$N$153+Input!$N$119)*$N$7)/A11taxstdlife))</f>
        <v>0</v>
      </c>
      <c r="AA619" s="164">
        <f>IF(A11taxstdlife="n/a","n/a",IF(AA$3&gt;(A11taxstdlife+$E619),((Input!$N$153+Input!$N$119)*$N$7)-SUM($N619:Z619),((Input!$N$153+Input!$N$119)*$N$7)/A11taxstdlife))</f>
        <v>0</v>
      </c>
      <c r="AB619" s="164">
        <f>IF(A11taxstdlife="n/a","n/a",IF(AB$3&gt;(A11taxstdlife+$E619),((Input!$N$153+Input!$N$119)*$N$7)-SUM($N619:AA619),((Input!$N$153+Input!$N$119)*$N$7)/A11taxstdlife))</f>
        <v>0</v>
      </c>
      <c r="AC619" s="164">
        <f>IF(A11taxstdlife="n/a","n/a",IF(AC$3&gt;(A11taxstdlife+$E619),((Input!$N$153+Input!$N$119)*$N$7)-SUM($N619:AB619),((Input!$N$153+Input!$N$119)*$N$7)/A11taxstdlife))</f>
        <v>0</v>
      </c>
      <c r="AD619" s="164">
        <f>IF(A11taxstdlife="n/a","n/a",IF(AD$3&gt;(A11taxstdlife+$E619),((Input!$N$153+Input!$N$119)*$N$7)-SUM($N619:AC619),((Input!$N$153+Input!$N$119)*$N$7)/A11taxstdlife))</f>
        <v>0</v>
      </c>
      <c r="AE619" s="164">
        <f>IF(A11taxstdlife="n/a","n/a",IF(AE$3&gt;(A11taxstdlife+$E619),((Input!$N$153+Input!$N$119)*$N$7)-SUM($N619:AD619),((Input!$N$153+Input!$N$119)*$N$7)/A11taxstdlife))</f>
        <v>0</v>
      </c>
      <c r="AF619" s="164">
        <f>IF(A11taxstdlife="n/a","n/a",IF(AF$3&gt;(A11taxstdlife+$E619),((Input!$N$153+Input!$N$119)*$N$7)-SUM($N619:AE619),((Input!$N$153+Input!$N$119)*$N$7)/A11taxstdlife))</f>
        <v>0</v>
      </c>
      <c r="AG619" s="164">
        <f>IF(A11taxstdlife="n/a","n/a",IF(AG$3&gt;(A11taxstdlife+$E619),((Input!$N$153+Input!$N$119)*$N$7)-SUM($N619:AF619),((Input!$N$153+Input!$N$119)*$N$7)/A11taxstdlife))</f>
        <v>0</v>
      </c>
      <c r="AH619" s="164">
        <f>IF(A11taxstdlife="n/a","n/a",IF(AH$3&gt;(A11taxstdlife+$E619),((Input!$N$153+Input!$N$119)*$N$7)-SUM($N619:AG619),((Input!$N$153+Input!$N$119)*$N$7)/A11taxstdlife))</f>
        <v>0</v>
      </c>
      <c r="AI619" s="164">
        <f>IF(A11taxstdlife="n/a","n/a",IF(AI$3&gt;(A11taxstdlife+$E619),((Input!$N$153+Input!$N$119)*$N$7)-SUM($N619:AH619),((Input!$N$153+Input!$N$119)*$N$7)/A11taxstdlife))</f>
        <v>0</v>
      </c>
      <c r="AJ619" s="164">
        <f>IF(A11taxstdlife="n/a","n/a",IF(AJ$3&gt;(A11taxstdlife+$E619),((Input!$N$153+Input!$N$119)*$N$7)-SUM($N619:AI619),((Input!$N$153+Input!$N$119)*$N$7)/A11taxstdlife))</f>
        <v>0</v>
      </c>
      <c r="AK619" s="164">
        <f>IF(A11taxstdlife="n/a","n/a",IF(AK$3&gt;(A11taxstdlife+$E619),((Input!$N$153+Input!$N$119)*$N$7)-SUM($N619:AJ619),((Input!$N$153+Input!$N$119)*$N$7)/A11taxstdlife))</f>
        <v>0</v>
      </c>
      <c r="AL619" s="164">
        <f>IF(A11taxstdlife="n/a","n/a",IF(AL$3&gt;(A11taxstdlife+$E619),((Input!$N$153+Input!$N$119)*$N$7)-SUM($N619:AK619),((Input!$N$153+Input!$N$119)*$N$7)/A11taxstdlife))</f>
        <v>0</v>
      </c>
      <c r="AM619" s="164">
        <f>IF(A11taxstdlife="n/a","n/a",IF(AM$3&gt;(A11taxstdlife+$E619),((Input!$N$153+Input!$N$119)*$N$7)-SUM($N619:AL619),((Input!$N$153+Input!$N$119)*$N$7)/A11taxstdlife))</f>
        <v>0</v>
      </c>
      <c r="AN619" s="164">
        <f>IF(A11taxstdlife="n/a","n/a",IF(AN$3&gt;(A11taxstdlife+$E619),((Input!$N$153+Input!$N$119)*$N$7)-SUM($N619:AM619),((Input!$N$153+Input!$N$119)*$N$7)/A11taxstdlife))</f>
        <v>0</v>
      </c>
      <c r="AO619" s="164">
        <f>IF(A11taxstdlife="n/a","n/a",IF(AO$3&gt;(A11taxstdlife+$E619),((Input!$N$153+Input!$N$119)*$N$7)-SUM($N619:AN619),((Input!$N$153+Input!$N$119)*$N$7)/A11taxstdlife))</f>
        <v>0</v>
      </c>
      <c r="AP619" s="164">
        <f>IF(A11taxstdlife="n/a","n/a",IF(AP$3&gt;(A11taxstdlife+$E619),((Input!$N$153+Input!$N$119)*$N$7)-SUM($N619:AO619),((Input!$N$153+Input!$N$119)*$N$7)/A11taxstdlife))</f>
        <v>0</v>
      </c>
      <c r="AQ619" s="164">
        <f>IF(A11taxstdlife="n/a","n/a",IF(AQ$3&gt;(A11taxstdlife+$E619),((Input!$N$153+Input!$N$119)*$N$7)-SUM($N619:AP619),((Input!$N$153+Input!$N$119)*$N$7)/A11taxstdlife))</f>
        <v>0</v>
      </c>
      <c r="AR619" s="164">
        <f>IF(A11taxstdlife="n/a","n/a",IF(AR$3&gt;(A11taxstdlife+$E619),((Input!$N$153+Input!$N$119)*$N$7)-SUM($N619:AQ619),((Input!$N$153+Input!$N$119)*$N$7)/A11taxstdlife))</f>
        <v>0</v>
      </c>
      <c r="AS619" s="164">
        <f>IF(A11taxstdlife="n/a","n/a",IF(AS$3&gt;(A11taxstdlife+$E619),((Input!$N$153+Input!$N$119)*$N$7)-SUM($N619:AR619),((Input!$N$153+Input!$N$119)*$N$7)/A11taxstdlife))</f>
        <v>0</v>
      </c>
      <c r="AT619" s="164">
        <f>IF(A11taxstdlife="n/a","n/a",IF(AT$3&gt;(A11taxstdlife+$E619),((Input!$N$153+Input!$N$119)*$N$7)-SUM($N619:AS619),((Input!$N$153+Input!$N$119)*$N$7)/A11taxstdlife))</f>
        <v>0</v>
      </c>
      <c r="AU619" s="164">
        <f>IF(A11taxstdlife="n/a","n/a",IF(AU$3&gt;(A11taxstdlife+$E619),((Input!$N$153+Input!$N$119)*$N$7)-SUM($N619:AT619),((Input!$N$153+Input!$N$119)*$N$7)/A11taxstdlife))</f>
        <v>0</v>
      </c>
      <c r="AV619" s="164">
        <f>IF(A11taxstdlife="n/a","n/a",IF(AV$3&gt;(A11taxstdlife+$E619),((Input!$N$153+Input!$N$119)*$N$7)-SUM($N619:AU619),((Input!$N$153+Input!$N$119)*$N$7)/A11taxstdlife))</f>
        <v>0</v>
      </c>
      <c r="AW619" s="164">
        <f>IF(A11taxstdlife="n/a","n/a",IF(AW$3&gt;(A11taxstdlife+$E619),((Input!$N$153+Input!$N$119)*$N$7)-SUM($N619:AV619),((Input!$N$153+Input!$N$119)*$N$7)/A11taxstdlife))</f>
        <v>0</v>
      </c>
      <c r="AX619" s="164">
        <f>IF(A11taxstdlife="n/a","n/a",IF(AX$3&gt;(A11taxstdlife+$E619),((Input!$N$153+Input!$N$119)*$N$7)-SUM($N619:AW619),((Input!$N$153+Input!$N$119)*$N$7)/A11taxstdlife))</f>
        <v>0</v>
      </c>
      <c r="AY619" s="164">
        <f>IF(A11taxstdlife="n/a","n/a",IF(AY$3&gt;(A11taxstdlife+$E619),((Input!$N$153+Input!$N$119)*$N$7)-SUM($N619:AX619),((Input!$N$153+Input!$N$119)*$N$7)/A11taxstdlife))</f>
        <v>0</v>
      </c>
      <c r="AZ619" s="164">
        <f>IF(A11taxstdlife="n/a","n/a",IF(AZ$3&gt;(A11taxstdlife+$E619),((Input!$N$153+Input!$N$119)*$N$7)-SUM($N619:AY619),((Input!$N$153+Input!$N$119)*$N$7)/A11taxstdlife))</f>
        <v>0</v>
      </c>
      <c r="BA619" s="164">
        <f>IF(A11taxstdlife="n/a","n/a",IF(BA$3&gt;(A11taxstdlife+$E619),((Input!$N$153+Input!$N$119)*$N$7)-SUM($N619:AZ619),((Input!$N$153+Input!$N$119)*$N$7)/A11taxstdlife))</f>
        <v>0</v>
      </c>
      <c r="BB619" s="164">
        <f>IF(A11taxstdlife="n/a","n/a",IF(BB$3&gt;(A11taxstdlife+$E619),((Input!$N$153+Input!$N$119)*$N$7)-SUM($N619:BA619),((Input!$N$153+Input!$N$119)*$N$7)/A11taxstdlife))</f>
        <v>0</v>
      </c>
      <c r="BC619" s="164">
        <f>IF(A11taxstdlife="n/a","n/a",IF(BC$3&gt;(A11taxstdlife+$E619),((Input!$N$153+Input!$N$119)*$N$7)-SUM($N619:BB619),((Input!$N$153+Input!$N$119)*$N$7)/A11taxstdlife))</f>
        <v>0</v>
      </c>
      <c r="BD619" s="164">
        <f>IF(A11taxstdlife="n/a","n/a",IF(BD$3&gt;(A11taxstdlife+$E619),((Input!$N$153+Input!$N$119)*$N$7)-SUM($N619:BC619),((Input!$N$153+Input!$N$119)*$N$7)/A11taxstdlife))</f>
        <v>0</v>
      </c>
      <c r="BE619" s="164">
        <f>IF(A11taxstdlife="n/a","n/a",IF(BE$3&gt;(A11taxstdlife+$E619),((Input!$N$153+Input!$N$119)*$N$7)-SUM($N619:BD619),((Input!$N$153+Input!$N$119)*$N$7)/A11taxstdlife))</f>
        <v>0</v>
      </c>
      <c r="BF619" s="164">
        <f>IF(A11taxstdlife="n/a","n/a",IF(BF$3&gt;(A11taxstdlife+$E619),((Input!$N$153+Input!$N$119)*$N$7)-SUM($N619:BE619),((Input!$N$153+Input!$N$119)*$N$7)/A11taxstdlife))</f>
        <v>0</v>
      </c>
      <c r="BG619" s="164">
        <f>IF(A11taxstdlife="n/a","n/a",IF(BG$3&gt;(A11taxstdlife+$E619),((Input!$N$153+Input!$N$119)*$N$7)-SUM($N619:BF619),((Input!$N$153+Input!$N$119)*$N$7)/A11taxstdlife))</f>
        <v>0</v>
      </c>
      <c r="BH619" s="164">
        <f>IF(A11taxstdlife="n/a","n/a",IF(BH$3&gt;(A11taxstdlife+$E619),((Input!$N$153+Input!$N$119)*$N$7)-SUM($N619:BG619),((Input!$N$153+Input!$N$119)*$N$7)/A11taxstdlife))</f>
        <v>0</v>
      </c>
      <c r="BI619" s="164">
        <f>IF(A11taxstdlife="n/a","n/a",IF(BI$3&gt;(A11taxstdlife+$E619),((Input!$N$153+Input!$N$119)*$N$7)-SUM($N619:BH619),((Input!$N$153+Input!$N$119)*$N$7)/A11taxstdlife))</f>
        <v>0</v>
      </c>
      <c r="BJ619" s="18"/>
      <c r="BK619" s="18"/>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row>
    <row r="620" spans="1:256" s="5" customFormat="1" hidden="1" outlineLevel="2">
      <c r="A620" s="18"/>
      <c r="B620" s="18"/>
      <c r="C620" s="36"/>
      <c r="D620" s="479"/>
      <c r="E620" s="283">
        <v>9</v>
      </c>
      <c r="F620" s="38"/>
      <c r="G620" s="306"/>
      <c r="H620" s="308"/>
      <c r="I620" s="308"/>
      <c r="J620" s="308"/>
      <c r="K620" s="308"/>
      <c r="L620" s="308"/>
      <c r="M620" s="308"/>
      <c r="N620" s="308"/>
      <c r="O620" s="307"/>
      <c r="P620" s="164">
        <f>IF(A11taxstdlife="n/a","n/a",IF(P$3&gt;(A11taxstdlife+$E620),((Input!$O$153+Input!$O$119)*$O$7)-SUM($O620:O620),((Input!$O$153+Input!$O$119)*$O$7)/A11taxstdlife))</f>
        <v>0</v>
      </c>
      <c r="Q620" s="164">
        <f>IF(A11taxstdlife="n/a","n/a",IF(Q$3&gt;(A11taxstdlife+$E620),((Input!$O$153+Input!$O$119)*$O$7)-SUM($O620:P620),((Input!$O$153+Input!$O$119)*$O$7)/A11taxstdlife))</f>
        <v>0</v>
      </c>
      <c r="R620" s="164">
        <f>IF(A11taxstdlife="n/a","n/a",IF(R$3&gt;(A11taxstdlife+$E620),((Input!$O$153+Input!$O$119)*$O$7)-SUM($O620:Q620),((Input!$O$153+Input!$O$119)*$O$7)/A11taxstdlife))</f>
        <v>0</v>
      </c>
      <c r="S620" s="164">
        <f>IF(A11taxstdlife="n/a","n/a",IF(S$3&gt;(A11taxstdlife+$E620),((Input!$O$153+Input!$O$119)*$O$7)-SUM($O620:R620),((Input!$O$153+Input!$O$119)*$O$7)/A11taxstdlife))</f>
        <v>0</v>
      </c>
      <c r="T620" s="164">
        <f>IF(A11taxstdlife="n/a","n/a",IF(T$3&gt;(A11taxstdlife+$E620),((Input!$O$153+Input!$O$119)*$O$7)-SUM($O620:S620),((Input!$O$153+Input!$O$119)*$O$7)/A11taxstdlife))</f>
        <v>0</v>
      </c>
      <c r="U620" s="164">
        <f>IF(A11taxstdlife="n/a","n/a",IF(U$3&gt;(A11taxstdlife+$E620),((Input!$O$153+Input!$O$119)*$O$7)-SUM($O620:T620),((Input!$O$153+Input!$O$119)*$O$7)/A11taxstdlife))</f>
        <v>0</v>
      </c>
      <c r="V620" s="164">
        <f>IF(A11taxstdlife="n/a","n/a",IF(V$3&gt;(A11taxstdlife+$E620),((Input!$O$153+Input!$O$119)*$O$7)-SUM($O620:U620),((Input!$O$153+Input!$O$119)*$O$7)/A11taxstdlife))</f>
        <v>0</v>
      </c>
      <c r="W620" s="164">
        <f>IF(A11taxstdlife="n/a","n/a",IF(W$3&gt;(A11taxstdlife+$E620),((Input!$O$153+Input!$O$119)*$O$7)-SUM($O620:V620),((Input!$O$153+Input!$O$119)*$O$7)/A11taxstdlife))</f>
        <v>0</v>
      </c>
      <c r="X620" s="164">
        <f>IF(A11taxstdlife="n/a","n/a",IF(X$3&gt;(A11taxstdlife+$E620),((Input!$O$153+Input!$O$119)*$O$7)-SUM($O620:W620),((Input!$O$153+Input!$O$119)*$O$7)/A11taxstdlife))</f>
        <v>0</v>
      </c>
      <c r="Y620" s="164">
        <f>IF(A11taxstdlife="n/a","n/a",IF(Y$3&gt;(A11taxstdlife+$E620),((Input!$O$153+Input!$O$119)*$O$7)-SUM($O620:X620),((Input!$O$153+Input!$O$119)*$O$7)/A11taxstdlife))</f>
        <v>0</v>
      </c>
      <c r="Z620" s="164">
        <f>IF(A11taxstdlife="n/a","n/a",IF(Z$3&gt;(A11taxstdlife+$E620),((Input!$O$153+Input!$O$119)*$O$7)-SUM($O620:Y620),((Input!$O$153+Input!$O$119)*$O$7)/A11taxstdlife))</f>
        <v>0</v>
      </c>
      <c r="AA620" s="164">
        <f>IF(A11taxstdlife="n/a","n/a",IF(AA$3&gt;(A11taxstdlife+$E620),((Input!$O$153+Input!$O$119)*$O$7)-SUM($O620:Z620),((Input!$O$153+Input!$O$119)*$O$7)/A11taxstdlife))</f>
        <v>0</v>
      </c>
      <c r="AB620" s="164">
        <f>IF(A11taxstdlife="n/a","n/a",IF(AB$3&gt;(A11taxstdlife+$E620),((Input!$O$153+Input!$O$119)*$O$7)-SUM($O620:AA620),((Input!$O$153+Input!$O$119)*$O$7)/A11taxstdlife))</f>
        <v>0</v>
      </c>
      <c r="AC620" s="164">
        <f>IF(A11taxstdlife="n/a","n/a",IF(AC$3&gt;(A11taxstdlife+$E620),((Input!$O$153+Input!$O$119)*$O$7)-SUM($O620:AB620),((Input!$O$153+Input!$O$119)*$O$7)/A11taxstdlife))</f>
        <v>0</v>
      </c>
      <c r="AD620" s="164">
        <f>IF(A11taxstdlife="n/a","n/a",IF(AD$3&gt;(A11taxstdlife+$E620),((Input!$O$153+Input!$O$119)*$O$7)-SUM($O620:AC620),((Input!$O$153+Input!$O$119)*$O$7)/A11taxstdlife))</f>
        <v>0</v>
      </c>
      <c r="AE620" s="164">
        <f>IF(A11taxstdlife="n/a","n/a",IF(AE$3&gt;(A11taxstdlife+$E620),((Input!$O$153+Input!$O$119)*$O$7)-SUM($O620:AD620),((Input!$O$153+Input!$O$119)*$O$7)/A11taxstdlife))</f>
        <v>0</v>
      </c>
      <c r="AF620" s="164">
        <f>IF(A11taxstdlife="n/a","n/a",IF(AF$3&gt;(A11taxstdlife+$E620),((Input!$O$153+Input!$O$119)*$O$7)-SUM($O620:AE620),((Input!$O$153+Input!$O$119)*$O$7)/A11taxstdlife))</f>
        <v>0</v>
      </c>
      <c r="AG620" s="164">
        <f>IF(A11taxstdlife="n/a","n/a",IF(AG$3&gt;(A11taxstdlife+$E620),((Input!$O$153+Input!$O$119)*$O$7)-SUM($O620:AF620),((Input!$O$153+Input!$O$119)*$O$7)/A11taxstdlife))</f>
        <v>0</v>
      </c>
      <c r="AH620" s="164">
        <f>IF(A11taxstdlife="n/a","n/a",IF(AH$3&gt;(A11taxstdlife+$E620),((Input!$O$153+Input!$O$119)*$O$7)-SUM($O620:AG620),((Input!$O$153+Input!$O$119)*$O$7)/A11taxstdlife))</f>
        <v>0</v>
      </c>
      <c r="AI620" s="164">
        <f>IF(A11taxstdlife="n/a","n/a",IF(AI$3&gt;(A11taxstdlife+$E620),((Input!$O$153+Input!$O$119)*$O$7)-SUM($O620:AH620),((Input!$O$153+Input!$O$119)*$O$7)/A11taxstdlife))</f>
        <v>0</v>
      </c>
      <c r="AJ620" s="164">
        <f>IF(A11taxstdlife="n/a","n/a",IF(AJ$3&gt;(A11taxstdlife+$E620),((Input!$O$153+Input!$O$119)*$O$7)-SUM($O620:AI620),((Input!$O$153+Input!$O$119)*$O$7)/A11taxstdlife))</f>
        <v>0</v>
      </c>
      <c r="AK620" s="164">
        <f>IF(A11taxstdlife="n/a","n/a",IF(AK$3&gt;(A11taxstdlife+$E620),((Input!$O$153+Input!$O$119)*$O$7)-SUM($O620:AJ620),((Input!$O$153+Input!$O$119)*$O$7)/A11taxstdlife))</f>
        <v>0</v>
      </c>
      <c r="AL620" s="164">
        <f>IF(A11taxstdlife="n/a","n/a",IF(AL$3&gt;(A11taxstdlife+$E620),((Input!$O$153+Input!$O$119)*$O$7)-SUM($O620:AK620),((Input!$O$153+Input!$O$119)*$O$7)/A11taxstdlife))</f>
        <v>0</v>
      </c>
      <c r="AM620" s="164">
        <f>IF(A11taxstdlife="n/a","n/a",IF(AM$3&gt;(A11taxstdlife+$E620),((Input!$O$153+Input!$O$119)*$O$7)-SUM($O620:AL620),((Input!$O$153+Input!$O$119)*$O$7)/A11taxstdlife))</f>
        <v>0</v>
      </c>
      <c r="AN620" s="164">
        <f>IF(A11taxstdlife="n/a","n/a",IF(AN$3&gt;(A11taxstdlife+$E620),((Input!$O$153+Input!$O$119)*$O$7)-SUM($O620:AM620),((Input!$O$153+Input!$O$119)*$O$7)/A11taxstdlife))</f>
        <v>0</v>
      </c>
      <c r="AO620" s="164">
        <f>IF(A11taxstdlife="n/a","n/a",IF(AO$3&gt;(A11taxstdlife+$E620),((Input!$O$153+Input!$O$119)*$O$7)-SUM($O620:AN620),((Input!$O$153+Input!$O$119)*$O$7)/A11taxstdlife))</f>
        <v>0</v>
      </c>
      <c r="AP620" s="164">
        <f>IF(A11taxstdlife="n/a","n/a",IF(AP$3&gt;(A11taxstdlife+$E620),((Input!$O$153+Input!$O$119)*$O$7)-SUM($O620:AO620),((Input!$O$153+Input!$O$119)*$O$7)/A11taxstdlife))</f>
        <v>0</v>
      </c>
      <c r="AQ620" s="164">
        <f>IF(A11taxstdlife="n/a","n/a",IF(AQ$3&gt;(A11taxstdlife+$E620),((Input!$O$153+Input!$O$119)*$O$7)-SUM($O620:AP620),((Input!$O$153+Input!$O$119)*$O$7)/A11taxstdlife))</f>
        <v>0</v>
      </c>
      <c r="AR620" s="164">
        <f>IF(A11taxstdlife="n/a","n/a",IF(AR$3&gt;(A11taxstdlife+$E620),((Input!$O$153+Input!$O$119)*$O$7)-SUM($O620:AQ620),((Input!$O$153+Input!$O$119)*$O$7)/A11taxstdlife))</f>
        <v>0</v>
      </c>
      <c r="AS620" s="164">
        <f>IF(A11taxstdlife="n/a","n/a",IF(AS$3&gt;(A11taxstdlife+$E620),((Input!$O$153+Input!$O$119)*$O$7)-SUM($O620:AR620),((Input!$O$153+Input!$O$119)*$O$7)/A11taxstdlife))</f>
        <v>0</v>
      </c>
      <c r="AT620" s="164">
        <f>IF(A11taxstdlife="n/a","n/a",IF(AT$3&gt;(A11taxstdlife+$E620),((Input!$O$153+Input!$O$119)*$O$7)-SUM($O620:AS620),((Input!$O$153+Input!$O$119)*$O$7)/A11taxstdlife))</f>
        <v>0</v>
      </c>
      <c r="AU620" s="164">
        <f>IF(A11taxstdlife="n/a","n/a",IF(AU$3&gt;(A11taxstdlife+$E620),((Input!$O$153+Input!$O$119)*$O$7)-SUM($O620:AT620),((Input!$O$153+Input!$O$119)*$O$7)/A11taxstdlife))</f>
        <v>0</v>
      </c>
      <c r="AV620" s="164">
        <f>IF(A11taxstdlife="n/a","n/a",IF(AV$3&gt;(A11taxstdlife+$E620),((Input!$O$153+Input!$O$119)*$O$7)-SUM($O620:AU620),((Input!$O$153+Input!$O$119)*$O$7)/A11taxstdlife))</f>
        <v>0</v>
      </c>
      <c r="AW620" s="164">
        <f>IF(A11taxstdlife="n/a","n/a",IF(AW$3&gt;(A11taxstdlife+$E620),((Input!$O$153+Input!$O$119)*$O$7)-SUM($O620:AV620),((Input!$O$153+Input!$O$119)*$O$7)/A11taxstdlife))</f>
        <v>0</v>
      </c>
      <c r="AX620" s="164">
        <f>IF(A11taxstdlife="n/a","n/a",IF(AX$3&gt;(A11taxstdlife+$E620),((Input!$O$153+Input!$O$119)*$O$7)-SUM($O620:AW620),((Input!$O$153+Input!$O$119)*$O$7)/A11taxstdlife))</f>
        <v>0</v>
      </c>
      <c r="AY620" s="164">
        <f>IF(A11taxstdlife="n/a","n/a",IF(AY$3&gt;(A11taxstdlife+$E620),((Input!$O$153+Input!$O$119)*$O$7)-SUM($O620:AX620),((Input!$O$153+Input!$O$119)*$O$7)/A11taxstdlife))</f>
        <v>0</v>
      </c>
      <c r="AZ620" s="164">
        <f>IF(A11taxstdlife="n/a","n/a",IF(AZ$3&gt;(A11taxstdlife+$E620),((Input!$O$153+Input!$O$119)*$O$7)-SUM($O620:AY620),((Input!$O$153+Input!$O$119)*$O$7)/A11taxstdlife))</f>
        <v>0</v>
      </c>
      <c r="BA620" s="164">
        <f>IF(A11taxstdlife="n/a","n/a",IF(BA$3&gt;(A11taxstdlife+$E620),((Input!$O$153+Input!$O$119)*$O$7)-SUM($O620:AZ620),((Input!$O$153+Input!$O$119)*$O$7)/A11taxstdlife))</f>
        <v>0</v>
      </c>
      <c r="BB620" s="164">
        <f>IF(A11taxstdlife="n/a","n/a",IF(BB$3&gt;(A11taxstdlife+$E620),((Input!$O$153+Input!$O$119)*$O$7)-SUM($O620:BA620),((Input!$O$153+Input!$O$119)*$O$7)/A11taxstdlife))</f>
        <v>0</v>
      </c>
      <c r="BC620" s="164">
        <f>IF(A11taxstdlife="n/a","n/a",IF(BC$3&gt;(A11taxstdlife+$E620),((Input!$O$153+Input!$O$119)*$O$7)-SUM($O620:BB620),((Input!$O$153+Input!$O$119)*$O$7)/A11taxstdlife))</f>
        <v>0</v>
      </c>
      <c r="BD620" s="164">
        <f>IF(A11taxstdlife="n/a","n/a",IF(BD$3&gt;(A11taxstdlife+$E620),((Input!$O$153+Input!$O$119)*$O$7)-SUM($O620:BC620),((Input!$O$153+Input!$O$119)*$O$7)/A11taxstdlife))</f>
        <v>0</v>
      </c>
      <c r="BE620" s="164">
        <f>IF(A11taxstdlife="n/a","n/a",IF(BE$3&gt;(A11taxstdlife+$E620),((Input!$O$153+Input!$O$119)*$O$7)-SUM($O620:BD620),((Input!$O$153+Input!$O$119)*$O$7)/A11taxstdlife))</f>
        <v>0</v>
      </c>
      <c r="BF620" s="164">
        <f>IF(A11taxstdlife="n/a","n/a",IF(BF$3&gt;(A11taxstdlife+$E620),((Input!$O$153+Input!$O$119)*$O$7)-SUM($O620:BE620),((Input!$O$153+Input!$O$119)*$O$7)/A11taxstdlife))</f>
        <v>0</v>
      </c>
      <c r="BG620" s="164">
        <f>IF(A11taxstdlife="n/a","n/a",IF(BG$3&gt;(A11taxstdlife+$E620),((Input!$O$153+Input!$O$119)*$O$7)-SUM($O620:BF620),((Input!$O$153+Input!$O$119)*$O$7)/A11taxstdlife))</f>
        <v>0</v>
      </c>
      <c r="BH620" s="164">
        <f>IF(A11taxstdlife="n/a","n/a",IF(BH$3&gt;(A11taxstdlife+$E620),((Input!$O$153+Input!$O$119)*$O$7)-SUM($O620:BG620),((Input!$O$153+Input!$O$119)*$O$7)/A11taxstdlife))</f>
        <v>0</v>
      </c>
      <c r="BI620" s="164">
        <f>IF(A11taxstdlife="n/a","n/a",IF(BI$3&gt;(A11taxstdlife+$E620),((Input!$O$153+Input!$O$119)*$O$7)-SUM($O620:BH620),((Input!$O$153+Input!$O$119)*$O$7)/A11taxstdlife))</f>
        <v>0</v>
      </c>
      <c r="BJ620" s="18"/>
      <c r="BK620" s="18"/>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row>
    <row r="621" spans="1:256" s="5" customFormat="1" hidden="1" outlineLevel="2">
      <c r="A621" s="18"/>
      <c r="B621" s="18"/>
      <c r="C621" s="36"/>
      <c r="D621" s="479"/>
      <c r="E621" s="284">
        <v>10</v>
      </c>
      <c r="F621" s="38"/>
      <c r="G621" s="306"/>
      <c r="H621" s="308"/>
      <c r="I621" s="308"/>
      <c r="J621" s="308"/>
      <c r="K621" s="308"/>
      <c r="L621" s="308"/>
      <c r="M621" s="308"/>
      <c r="N621" s="308"/>
      <c r="O621" s="308"/>
      <c r="P621" s="307"/>
      <c r="Q621" s="164">
        <f>IF(A11taxstdlife="n/a","n/a",IF(Q$3&gt;(A11taxstdlife+$E621),((Input!$P$153+Input!$P$119)*$P$7)-SUM($P621:P621),((Input!$P$153+Input!$P$119)*$P$7)/A11taxstdlife))</f>
        <v>0</v>
      </c>
      <c r="R621" s="164">
        <f>IF(A11taxstdlife="n/a","n/a",IF(R$3&gt;(A11taxstdlife+$E621),((Input!$P$153+Input!$P$119)*$P$7)-SUM($P621:Q621),((Input!$P$153+Input!$P$119)*$P$7)/A11taxstdlife))</f>
        <v>0</v>
      </c>
      <c r="S621" s="164">
        <f>IF(A11taxstdlife="n/a","n/a",IF(S$3&gt;(A11taxstdlife+$E621),((Input!$P$153+Input!$P$119)*$P$7)-SUM($P621:R621),((Input!$P$153+Input!$P$119)*$P$7)/A11taxstdlife))</f>
        <v>0</v>
      </c>
      <c r="T621" s="164">
        <f>IF(A11taxstdlife="n/a","n/a",IF(T$3&gt;(A11taxstdlife+$E621),((Input!$P$153+Input!$P$119)*$P$7)-SUM($P621:S621),((Input!$P$153+Input!$P$119)*$P$7)/A11taxstdlife))</f>
        <v>0</v>
      </c>
      <c r="U621" s="164">
        <f>IF(A11taxstdlife="n/a","n/a",IF(U$3&gt;(A11taxstdlife+$E621),((Input!$P$153+Input!$P$119)*$P$7)-SUM($P621:T621),((Input!$P$153+Input!$P$119)*$P$7)/A11taxstdlife))</f>
        <v>0</v>
      </c>
      <c r="V621" s="164">
        <f>IF(A11taxstdlife="n/a","n/a",IF(V$3&gt;(A11taxstdlife+$E621),((Input!$P$153+Input!$P$119)*$P$7)-SUM($P621:U621),((Input!$P$153+Input!$P$119)*$P$7)/A11taxstdlife))</f>
        <v>0</v>
      </c>
      <c r="W621" s="164">
        <f>IF(A11taxstdlife="n/a","n/a",IF(W$3&gt;(A11taxstdlife+$E621),((Input!$P$153+Input!$P$119)*$P$7)-SUM($P621:V621),((Input!$P$153+Input!$P$119)*$P$7)/A11taxstdlife))</f>
        <v>0</v>
      </c>
      <c r="X621" s="164">
        <f>IF(A11taxstdlife="n/a","n/a",IF(X$3&gt;(A11taxstdlife+$E621),((Input!$P$153+Input!$P$119)*$P$7)-SUM($P621:W621),((Input!$P$153+Input!$P$119)*$P$7)/A11taxstdlife))</f>
        <v>0</v>
      </c>
      <c r="Y621" s="164">
        <f>IF(A11taxstdlife="n/a","n/a",IF(Y$3&gt;(A11taxstdlife+$E621),((Input!$P$153+Input!$P$119)*$P$7)-SUM($P621:X621),((Input!$P$153+Input!$P$119)*$P$7)/A11taxstdlife))</f>
        <v>0</v>
      </c>
      <c r="Z621" s="164">
        <f>IF(A11taxstdlife="n/a","n/a",IF(Z$3&gt;(A11taxstdlife+$E621),((Input!$P$153+Input!$P$119)*$P$7)-SUM($P621:Y621),((Input!$P$153+Input!$P$119)*$P$7)/A11taxstdlife))</f>
        <v>0</v>
      </c>
      <c r="AA621" s="164">
        <f>IF(A11taxstdlife="n/a","n/a",IF(AA$3&gt;(A11taxstdlife+$E621),((Input!$P$153+Input!$P$119)*$P$7)-SUM($P621:Z621),((Input!$P$153+Input!$P$119)*$P$7)/A11taxstdlife))</f>
        <v>0</v>
      </c>
      <c r="AB621" s="164">
        <f>IF(A11taxstdlife="n/a","n/a",IF(AB$3&gt;(A11taxstdlife+$E621),((Input!$P$153+Input!$P$119)*$P$7)-SUM($P621:AA621),((Input!$P$153+Input!$P$119)*$P$7)/A11taxstdlife))</f>
        <v>0</v>
      </c>
      <c r="AC621" s="164">
        <f>IF(A11taxstdlife="n/a","n/a",IF(AC$3&gt;(A11taxstdlife+$E621),((Input!$P$153+Input!$P$119)*$P$7)-SUM($P621:AB621),((Input!$P$153+Input!$P$119)*$P$7)/A11taxstdlife))</f>
        <v>0</v>
      </c>
      <c r="AD621" s="164">
        <f>IF(A11taxstdlife="n/a","n/a",IF(AD$3&gt;(A11taxstdlife+$E621),((Input!$P$153+Input!$P$119)*$P$7)-SUM($P621:AC621),((Input!$P$153+Input!$P$119)*$P$7)/A11taxstdlife))</f>
        <v>0</v>
      </c>
      <c r="AE621" s="164">
        <f>IF(A11taxstdlife="n/a","n/a",IF(AE$3&gt;(A11taxstdlife+$E621),((Input!$P$153+Input!$P$119)*$P$7)-SUM($P621:AD621),((Input!$P$153+Input!$P$119)*$P$7)/A11taxstdlife))</f>
        <v>0</v>
      </c>
      <c r="AF621" s="164">
        <f>IF(A11taxstdlife="n/a","n/a",IF(AF$3&gt;(A11taxstdlife+$E621),((Input!$P$153+Input!$P$119)*$P$7)-SUM($P621:AE621),((Input!$P$153+Input!$P$119)*$P$7)/A11taxstdlife))</f>
        <v>0</v>
      </c>
      <c r="AG621" s="164">
        <f>IF(A11taxstdlife="n/a","n/a",IF(AG$3&gt;(A11taxstdlife+$E621),((Input!$P$153+Input!$P$119)*$P$7)-SUM($P621:AF621),((Input!$P$153+Input!$P$119)*$P$7)/A11taxstdlife))</f>
        <v>0</v>
      </c>
      <c r="AH621" s="164">
        <f>IF(A11taxstdlife="n/a","n/a",IF(AH$3&gt;(A11taxstdlife+$E621),((Input!$P$153+Input!$P$119)*$P$7)-SUM($P621:AG621),((Input!$P$153+Input!$P$119)*$P$7)/A11taxstdlife))</f>
        <v>0</v>
      </c>
      <c r="AI621" s="164">
        <f>IF(A11taxstdlife="n/a","n/a",IF(AI$3&gt;(A11taxstdlife+$E621),((Input!$P$153+Input!$P$119)*$P$7)-SUM($P621:AH621),((Input!$P$153+Input!$P$119)*$P$7)/A11taxstdlife))</f>
        <v>0</v>
      </c>
      <c r="AJ621" s="164">
        <f>IF(A11taxstdlife="n/a","n/a",IF(AJ$3&gt;(A11taxstdlife+$E621),((Input!$P$153+Input!$P$119)*$P$7)-SUM($P621:AI621),((Input!$P$153+Input!$P$119)*$P$7)/A11taxstdlife))</f>
        <v>0</v>
      </c>
      <c r="AK621" s="164">
        <f>IF(A11taxstdlife="n/a","n/a",IF(AK$3&gt;(A11taxstdlife+$E621),((Input!$P$153+Input!$P$119)*$P$7)-SUM($P621:AJ621),((Input!$P$153+Input!$P$119)*$P$7)/A11taxstdlife))</f>
        <v>0</v>
      </c>
      <c r="AL621" s="164">
        <f>IF(A11taxstdlife="n/a","n/a",IF(AL$3&gt;(A11taxstdlife+$E621),((Input!$P$153+Input!$P$119)*$P$7)-SUM($P621:AK621),((Input!$P$153+Input!$P$119)*$P$7)/A11taxstdlife))</f>
        <v>0</v>
      </c>
      <c r="AM621" s="164">
        <f>IF(A11taxstdlife="n/a","n/a",IF(AM$3&gt;(A11taxstdlife+$E621),((Input!$P$153+Input!$P$119)*$P$7)-SUM($P621:AL621),((Input!$P$153+Input!$P$119)*$P$7)/A11taxstdlife))</f>
        <v>0</v>
      </c>
      <c r="AN621" s="164">
        <f>IF(A11taxstdlife="n/a","n/a",IF(AN$3&gt;(A11taxstdlife+$E621),((Input!$P$153+Input!$P$119)*$P$7)-SUM($P621:AM621),((Input!$P$153+Input!$P$119)*$P$7)/A11taxstdlife))</f>
        <v>0</v>
      </c>
      <c r="AO621" s="164">
        <f>IF(A11taxstdlife="n/a","n/a",IF(AO$3&gt;(A11taxstdlife+$E621),((Input!$P$153+Input!$P$119)*$P$7)-SUM($P621:AN621),((Input!$P$153+Input!$P$119)*$P$7)/A11taxstdlife))</f>
        <v>0</v>
      </c>
      <c r="AP621" s="164">
        <f>IF(A11taxstdlife="n/a","n/a",IF(AP$3&gt;(A11taxstdlife+$E621),((Input!$P$153+Input!$P$119)*$P$7)-SUM($P621:AO621),((Input!$P$153+Input!$P$119)*$P$7)/A11taxstdlife))</f>
        <v>0</v>
      </c>
      <c r="AQ621" s="164">
        <f>IF(A11taxstdlife="n/a","n/a",IF(AQ$3&gt;(A11taxstdlife+$E621),((Input!$P$153+Input!$P$119)*$P$7)-SUM($P621:AP621),((Input!$P$153+Input!$P$119)*$P$7)/A11taxstdlife))</f>
        <v>0</v>
      </c>
      <c r="AR621" s="164">
        <f>IF(A11taxstdlife="n/a","n/a",IF(AR$3&gt;(A11taxstdlife+$E621),((Input!$P$153+Input!$P$119)*$P$7)-SUM($P621:AQ621),((Input!$P$153+Input!$P$119)*$P$7)/A11taxstdlife))</f>
        <v>0</v>
      </c>
      <c r="AS621" s="164">
        <f>IF(A11taxstdlife="n/a","n/a",IF(AS$3&gt;(A11taxstdlife+$E621),((Input!$P$153+Input!$P$119)*$P$7)-SUM($P621:AR621),((Input!$P$153+Input!$P$119)*$P$7)/A11taxstdlife))</f>
        <v>0</v>
      </c>
      <c r="AT621" s="164">
        <f>IF(A11taxstdlife="n/a","n/a",IF(AT$3&gt;(A11taxstdlife+$E621),((Input!$P$153+Input!$P$119)*$P$7)-SUM($P621:AS621),((Input!$P$153+Input!$P$119)*$P$7)/A11taxstdlife))</f>
        <v>0</v>
      </c>
      <c r="AU621" s="164">
        <f>IF(A11taxstdlife="n/a","n/a",IF(AU$3&gt;(A11taxstdlife+$E621),((Input!$P$153+Input!$P$119)*$P$7)-SUM($P621:AT621),((Input!$P$153+Input!$P$119)*$P$7)/A11taxstdlife))</f>
        <v>0</v>
      </c>
      <c r="AV621" s="164">
        <f>IF(A11taxstdlife="n/a","n/a",IF(AV$3&gt;(A11taxstdlife+$E621),((Input!$P$153+Input!$P$119)*$P$7)-SUM($P621:AU621),((Input!$P$153+Input!$P$119)*$P$7)/A11taxstdlife))</f>
        <v>0</v>
      </c>
      <c r="AW621" s="164">
        <f>IF(A11taxstdlife="n/a","n/a",IF(AW$3&gt;(A11taxstdlife+$E621),((Input!$P$153+Input!$P$119)*$P$7)-SUM($P621:AV621),((Input!$P$153+Input!$P$119)*$P$7)/A11taxstdlife))</f>
        <v>0</v>
      </c>
      <c r="AX621" s="164">
        <f>IF(A11taxstdlife="n/a","n/a",IF(AX$3&gt;(A11taxstdlife+$E621),((Input!$P$153+Input!$P$119)*$P$7)-SUM($P621:AW621),((Input!$P$153+Input!$P$119)*$P$7)/A11taxstdlife))</f>
        <v>0</v>
      </c>
      <c r="AY621" s="164">
        <f>IF(A11taxstdlife="n/a","n/a",IF(AY$3&gt;(A11taxstdlife+$E621),((Input!$P$153+Input!$P$119)*$P$7)-SUM($P621:AX621),((Input!$P$153+Input!$P$119)*$P$7)/A11taxstdlife))</f>
        <v>0</v>
      </c>
      <c r="AZ621" s="164">
        <f>IF(A11taxstdlife="n/a","n/a",IF(AZ$3&gt;(A11taxstdlife+$E621),((Input!$P$153+Input!$P$119)*$P$7)-SUM($P621:AY621),((Input!$P$153+Input!$P$119)*$P$7)/A11taxstdlife))</f>
        <v>0</v>
      </c>
      <c r="BA621" s="164">
        <f>IF(A11taxstdlife="n/a","n/a",IF(BA$3&gt;(A11taxstdlife+$E621),((Input!$P$153+Input!$P$119)*$P$7)-SUM($P621:AZ621),((Input!$P$153+Input!$P$119)*$P$7)/A11taxstdlife))</f>
        <v>0</v>
      </c>
      <c r="BB621" s="164">
        <f>IF(A11taxstdlife="n/a","n/a",IF(BB$3&gt;(A11taxstdlife+$E621),((Input!$P$153+Input!$P$119)*$P$7)-SUM($P621:BA621),((Input!$P$153+Input!$P$119)*$P$7)/A11taxstdlife))</f>
        <v>0</v>
      </c>
      <c r="BC621" s="164">
        <f>IF(A11taxstdlife="n/a","n/a",IF(BC$3&gt;(A11taxstdlife+$E621),((Input!$P$153+Input!$P$119)*$P$7)-SUM($P621:BB621),((Input!$P$153+Input!$P$119)*$P$7)/A11taxstdlife))</f>
        <v>0</v>
      </c>
      <c r="BD621" s="164">
        <f>IF(A11taxstdlife="n/a","n/a",IF(BD$3&gt;(A11taxstdlife+$E621),((Input!$P$153+Input!$P$119)*$P$7)-SUM($P621:BC621),((Input!$P$153+Input!$P$119)*$P$7)/A11taxstdlife))</f>
        <v>0</v>
      </c>
      <c r="BE621" s="164">
        <f>IF(A11taxstdlife="n/a","n/a",IF(BE$3&gt;(A11taxstdlife+$E621),((Input!$P$153+Input!$P$119)*$P$7)-SUM($P621:BD621),((Input!$P$153+Input!$P$119)*$P$7)/A11taxstdlife))</f>
        <v>0</v>
      </c>
      <c r="BF621" s="164">
        <f>IF(A11taxstdlife="n/a","n/a",IF(BF$3&gt;(A11taxstdlife+$E621),((Input!$P$153+Input!$P$119)*$P$7)-SUM($P621:BE621),((Input!$P$153+Input!$P$119)*$P$7)/A11taxstdlife))</f>
        <v>0</v>
      </c>
      <c r="BG621" s="164">
        <f>IF(A11taxstdlife="n/a","n/a",IF(BG$3&gt;(A11taxstdlife+$E621),((Input!$P$153+Input!$P$119)*$P$7)-SUM($P621:BF621),((Input!$P$153+Input!$P$119)*$P$7)/A11taxstdlife))</f>
        <v>0</v>
      </c>
      <c r="BH621" s="164">
        <f>IF(A11taxstdlife="n/a","n/a",IF(BH$3&gt;(A11taxstdlife+$E621),((Input!$P$153+Input!$P$119)*$P$7)-SUM($P621:BG621),((Input!$P$153+Input!$P$119)*$P$7)/A11taxstdlife))</f>
        <v>0</v>
      </c>
      <c r="BI621" s="164">
        <f>IF(A11taxstdlife="n/a","n/a",IF(BI$3&gt;(A11taxstdlife+$E621),((Input!$P$153+Input!$P$119)*$P$7)-SUM($P621:BH621),((Input!$P$153+Input!$P$119)*$P$7)/A11taxstdlife))</f>
        <v>0</v>
      </c>
      <c r="BJ621" s="18"/>
      <c r="BK621" s="18"/>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row>
    <row r="622" spans="1:256" s="5" customFormat="1" hidden="1" outlineLevel="1">
      <c r="A622" s="18"/>
      <c r="B622" s="18"/>
      <c r="C622" s="36" t="str">
        <f>Asset11</f>
        <v>132kV concrete &amp; steel pole lines</v>
      </c>
      <c r="D622" s="18"/>
      <c r="E622" s="18"/>
      <c r="F622" s="33"/>
      <c r="G622" s="159">
        <f t="shared" ref="G622:AL622" si="126">SUM(G610:G621)</f>
        <v>0.45601200752392118</v>
      </c>
      <c r="H622" s="159">
        <f t="shared" si="126"/>
        <v>0.48180139308924763</v>
      </c>
      <c r="I622" s="159">
        <f t="shared" si="126"/>
        <v>0.48558396698398992</v>
      </c>
      <c r="J622" s="159">
        <f t="shared" si="126"/>
        <v>0.48913330958701273</v>
      </c>
      <c r="K622" s="159">
        <f t="shared" si="126"/>
        <v>0.49294407801329471</v>
      </c>
      <c r="L622" s="159">
        <f t="shared" si="126"/>
        <v>0.54249189761005367</v>
      </c>
      <c r="M622" s="159">
        <f t="shared" si="126"/>
        <v>0.54249189761005367</v>
      </c>
      <c r="N622" s="159">
        <f t="shared" si="126"/>
        <v>0.54249189761005367</v>
      </c>
      <c r="O622" s="159">
        <f t="shared" si="126"/>
        <v>0.54249189761005367</v>
      </c>
      <c r="P622" s="159">
        <f t="shared" si="126"/>
        <v>0.54249189761005367</v>
      </c>
      <c r="Q622" s="159">
        <f>SUM(Q610:Q621)</f>
        <v>0.54249189761005367</v>
      </c>
      <c r="R622" s="159">
        <f t="shared" si="126"/>
        <v>0.54249189761005367</v>
      </c>
      <c r="S622" s="159">
        <f t="shared" si="126"/>
        <v>0.54249189761005367</v>
      </c>
      <c r="T622" s="159">
        <f t="shared" si="126"/>
        <v>0.54249189761005367</v>
      </c>
      <c r="U622" s="159">
        <f t="shared" si="126"/>
        <v>0.54249189761005367</v>
      </c>
      <c r="V622" s="159">
        <f t="shared" si="126"/>
        <v>0.54249189761005367</v>
      </c>
      <c r="W622" s="159">
        <f t="shared" si="126"/>
        <v>0.54249189761005367</v>
      </c>
      <c r="X622" s="159">
        <f t="shared" si="126"/>
        <v>0.54249189761005367</v>
      </c>
      <c r="Y622" s="159">
        <f t="shared" si="126"/>
        <v>0.54249189761005367</v>
      </c>
      <c r="Z622" s="159">
        <f t="shared" si="126"/>
        <v>0.54249189761005367</v>
      </c>
      <c r="AA622" s="159">
        <f t="shared" si="126"/>
        <v>0.54249189761005367</v>
      </c>
      <c r="AB622" s="159">
        <f t="shared" si="126"/>
        <v>0.54249189761005367</v>
      </c>
      <c r="AC622" s="159">
        <f t="shared" si="126"/>
        <v>0.54249189761005367</v>
      </c>
      <c r="AD622" s="159">
        <f t="shared" si="126"/>
        <v>0.54249189761005367</v>
      </c>
      <c r="AE622" s="159">
        <f t="shared" si="126"/>
        <v>0.54249189761005367</v>
      </c>
      <c r="AF622" s="159">
        <f t="shared" si="126"/>
        <v>0.54249189761005367</v>
      </c>
      <c r="AG622" s="159">
        <f t="shared" si="126"/>
        <v>0.54249189761005367</v>
      </c>
      <c r="AH622" s="159">
        <f t="shared" si="126"/>
        <v>0.54249189761005367</v>
      </c>
      <c r="AI622" s="159">
        <f t="shared" si="126"/>
        <v>0.54249189761005367</v>
      </c>
      <c r="AJ622" s="159">
        <f t="shared" si="126"/>
        <v>0.54249189761005367</v>
      </c>
      <c r="AK622" s="159">
        <f t="shared" si="126"/>
        <v>0.54249189761005367</v>
      </c>
      <c r="AL622" s="159">
        <f t="shared" si="126"/>
        <v>0.54249189761005367</v>
      </c>
      <c r="AM622" s="159">
        <f t="shared" ref="AM622:BI622" si="127">SUM(AM610:AM621)</f>
        <v>0.54249189761005367</v>
      </c>
      <c r="AN622" s="159">
        <f t="shared" si="127"/>
        <v>0.54249189761005367</v>
      </c>
      <c r="AO622" s="159">
        <f t="shared" si="127"/>
        <v>0.54249189761005367</v>
      </c>
      <c r="AP622" s="159">
        <f t="shared" si="127"/>
        <v>0.54249189761005367</v>
      </c>
      <c r="AQ622" s="159">
        <f t="shared" si="127"/>
        <v>0.54249189761005367</v>
      </c>
      <c r="AR622" s="159">
        <f t="shared" si="127"/>
        <v>0.54249189761005367</v>
      </c>
      <c r="AS622" s="159">
        <f t="shared" si="127"/>
        <v>0.54249189761005367</v>
      </c>
      <c r="AT622" s="159">
        <f t="shared" si="127"/>
        <v>0.52274838076562791</v>
      </c>
      <c r="AU622" s="159">
        <f t="shared" si="127"/>
        <v>8.6479890086132535E-2</v>
      </c>
      <c r="AV622" s="159">
        <f t="shared" si="127"/>
        <v>8.6479890086132535E-2</v>
      </c>
      <c r="AW622" s="159">
        <f t="shared" si="127"/>
        <v>8.6479890086132535E-2</v>
      </c>
      <c r="AX622" s="159">
        <f t="shared" si="127"/>
        <v>8.6479890086132535E-2</v>
      </c>
      <c r="AY622" s="159">
        <f t="shared" si="127"/>
        <v>8.6479890086132535E-2</v>
      </c>
      <c r="AZ622" s="159">
        <f t="shared" si="127"/>
        <v>8.6479890086132535E-2</v>
      </c>
      <c r="BA622" s="159">
        <f t="shared" si="127"/>
        <v>8.6479890086132535E-2</v>
      </c>
      <c r="BB622" s="159">
        <f t="shared" si="127"/>
        <v>8.6479890086132535E-2</v>
      </c>
      <c r="BC622" s="159">
        <f t="shared" si="127"/>
        <v>7.6164135860001952E-2</v>
      </c>
      <c r="BD622" s="159">
        <f t="shared" si="127"/>
        <v>5.9177474962909364E-2</v>
      </c>
      <c r="BE622" s="159">
        <f t="shared" si="127"/>
        <v>5.5488193584854836E-2</v>
      </c>
      <c r="BF622" s="159">
        <f t="shared" si="127"/>
        <v>5.1834280652528403E-2</v>
      </c>
      <c r="BG622" s="159">
        <f t="shared" si="127"/>
        <v>2.9728691758058368E-2</v>
      </c>
      <c r="BH622" s="159">
        <f t="shared" si="127"/>
        <v>0</v>
      </c>
      <c r="BI622" s="159">
        <f t="shared" si="127"/>
        <v>0</v>
      </c>
      <c r="BJ622" s="18"/>
      <c r="BK622" s="18"/>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row>
    <row r="623" spans="1:256" s="5" customFormat="1" hidden="1" outlineLevel="2">
      <c r="A623" s="18"/>
      <c r="B623" s="43" t="str">
        <f>C635</f>
        <v>132kV wood pole lines</v>
      </c>
      <c r="C623" s="44"/>
      <c r="D623" s="45" t="s">
        <v>72</v>
      </c>
      <c r="E623" s="44"/>
      <c r="F623" s="46"/>
      <c r="G623" s="163">
        <f>IF(G$3&gt;A12taxremlife,A12taxvalue-SUM($F623:F623),IF(A12taxremlife="N/A","n/a",A12taxvalue/A12taxremlife))</f>
        <v>0.76344037559263445</v>
      </c>
      <c r="H623" s="163">
        <f>IF(H$3&gt;A12taxremlife,A12taxvalue-SUM($F623:G623),IF(A12taxremlife="N/A","n/a",A12taxvalue/A12taxremlife))</f>
        <v>0.76344037559263445</v>
      </c>
      <c r="I623" s="163">
        <f>IF(I$3&gt;A12taxremlife,A12taxvalue-SUM($F623:H623),IF(A12taxremlife="N/A","n/a",A12taxvalue/A12taxremlife))</f>
        <v>0.76344037559263445</v>
      </c>
      <c r="J623" s="163">
        <f>IF(J$3&gt;A12taxremlife,A12taxvalue-SUM($F623:I623),IF(A12taxremlife="N/A","n/a",A12taxvalue/A12taxremlife))</f>
        <v>0.76344037559263445</v>
      </c>
      <c r="K623" s="163">
        <f>IF(K$3&gt;A12taxremlife,A12taxvalue-SUM($F623:J623),IF(A12taxremlife="N/A","n/a",A12taxvalue/A12taxremlife))</f>
        <v>0.76344037559263445</v>
      </c>
      <c r="L623" s="163">
        <f>IF(L$3&gt;A12taxremlife,A12taxvalue-SUM($F623:K623),IF(A12taxremlife="N/A","n/a",A12taxvalue/A12taxremlife))</f>
        <v>0.76344037559263445</v>
      </c>
      <c r="M623" s="163">
        <f>IF(M$3&gt;A12taxremlife,A12taxvalue-SUM($F623:L623),IF(A12taxremlife="N/A","n/a",A12taxvalue/A12taxremlife))</f>
        <v>0.76344037559263445</v>
      </c>
      <c r="N623" s="163">
        <f>IF(N$3&gt;A12taxremlife,A12taxvalue-SUM($F623:M623),IF(A12taxremlife="N/A","n/a",A12taxvalue/A12taxremlife))</f>
        <v>0.76344037559263445</v>
      </c>
      <c r="O623" s="163">
        <f>IF(O$3&gt;A12taxremlife,A12taxvalue-SUM($F623:N623),IF(A12taxremlife="N/A","n/a",A12taxvalue/A12taxremlife))</f>
        <v>0.76344037559263445</v>
      </c>
      <c r="P623" s="163">
        <f>IF(P$3&gt;A12taxremlife,A12taxvalue-SUM($F623:O623),IF(A12taxremlife="N/A","n/a",A12taxvalue/A12taxremlife))</f>
        <v>0.76344037559263445</v>
      </c>
      <c r="Q623" s="163">
        <f>IF(Q$3&gt;A12taxremlife,A12taxvalue-SUM($F623:P623),IF(A12taxremlife="N/A","n/a",A12taxvalue/A12taxremlife))</f>
        <v>0.76344037559263445</v>
      </c>
      <c r="R623" s="163">
        <f>IF(R$3&gt;A12taxremlife,A12taxvalue-SUM($F623:Q623),IF(A12taxremlife="N/A","n/a",A12taxvalue/A12taxremlife))</f>
        <v>0.76344037559263445</v>
      </c>
      <c r="S623" s="163">
        <f>IF(S$3&gt;A12taxremlife,A12taxvalue-SUM($F623:R623),IF(A12taxremlife="N/A","n/a",A12taxvalue/A12taxremlife))</f>
        <v>0.76344037559263445</v>
      </c>
      <c r="T623" s="163">
        <f>IF(T$3&gt;A12taxremlife,A12taxvalue-SUM($F623:S623),IF(A12taxremlife="N/A","n/a",A12taxvalue/A12taxremlife))</f>
        <v>0.76344037559263445</v>
      </c>
      <c r="U623" s="163">
        <f>IF(U$3&gt;A12taxremlife,A12taxvalue-SUM($F623:T623),IF(A12taxremlife="N/A","n/a",A12taxvalue/A12taxremlife))</f>
        <v>0.76344037559263445</v>
      </c>
      <c r="V623" s="163">
        <f>IF(V$3&gt;A12taxremlife,A12taxvalue-SUM($F623:U623),IF(A12taxremlife="N/A","n/a",A12taxvalue/A12taxremlife))</f>
        <v>0.76344037559263445</v>
      </c>
      <c r="W623" s="163">
        <f>IF(W$3&gt;A12taxremlife,A12taxvalue-SUM($F623:V623),IF(A12taxremlife="N/A","n/a",A12taxvalue/A12taxremlife))</f>
        <v>0.76344037559263445</v>
      </c>
      <c r="X623" s="163">
        <f>IF(X$3&gt;A12taxremlife,A12taxvalue-SUM($F623:W623),IF(A12taxremlife="N/A","n/a",A12taxvalue/A12taxremlife))</f>
        <v>0.76344037559263445</v>
      </c>
      <c r="Y623" s="163">
        <f>IF(Y$3&gt;A12taxremlife,A12taxvalue-SUM($F623:X623),IF(A12taxremlife="N/A","n/a",A12taxvalue/A12taxremlife))</f>
        <v>0.76344037559263445</v>
      </c>
      <c r="Z623" s="163">
        <f>IF(Z$3&gt;A12taxremlife,A12taxvalue-SUM($F623:Y623),IF(A12taxremlife="N/A","n/a",A12taxvalue/A12taxremlife))</f>
        <v>0.76344037559263445</v>
      </c>
      <c r="AA623" s="163">
        <f>IF(AA$3&gt;A12taxremlife,A12taxvalue-SUM($F623:Z623),IF(A12taxremlife="N/A","n/a",A12taxvalue/A12taxremlife))</f>
        <v>0.76344037559263445</v>
      </c>
      <c r="AB623" s="163">
        <f>IF(AB$3&gt;A12taxremlife,A12taxvalue-SUM($F623:AA623),IF(A12taxremlife="N/A","n/a",A12taxvalue/A12taxremlife))</f>
        <v>0.76344037559263445</v>
      </c>
      <c r="AC623" s="163">
        <f>IF(AC$3&gt;A12taxremlife,A12taxvalue-SUM($F623:AB623),IF(A12taxremlife="N/A","n/a",A12taxvalue/A12taxremlife))</f>
        <v>0.76344037559263445</v>
      </c>
      <c r="AD623" s="163">
        <f>IF(AD$3&gt;A12taxremlife,A12taxvalue-SUM($F623:AC623),IF(A12taxremlife="N/A","n/a",A12taxvalue/A12taxremlife))</f>
        <v>0.76344037559263445</v>
      </c>
      <c r="AE623" s="163">
        <f>IF(AE$3&gt;A12taxremlife,A12taxvalue-SUM($F623:AD623),IF(A12taxremlife="N/A","n/a",A12taxvalue/A12taxremlife))</f>
        <v>0.76344037559263445</v>
      </c>
      <c r="AF623" s="163">
        <f>IF(AF$3&gt;A12taxremlife,A12taxvalue-SUM($F623:AE623),IF(A12taxremlife="N/A","n/a",A12taxvalue/A12taxremlife))</f>
        <v>0.76344037559263445</v>
      </c>
      <c r="AG623" s="163">
        <f>IF(AG$3&gt;A12taxremlife,A12taxvalue-SUM($F623:AF623),IF(A12taxremlife="N/A","n/a",A12taxvalue/A12taxremlife))</f>
        <v>0.76344037559263445</v>
      </c>
      <c r="AH623" s="163">
        <f>IF(AH$3&gt;A12taxremlife,A12taxvalue-SUM($F623:AG623),IF(A12taxremlife="N/A","n/a",A12taxvalue/A12taxremlife))</f>
        <v>0.76344037559263445</v>
      </c>
      <c r="AI623" s="163">
        <f>IF(AI$3&gt;A12taxremlife,A12taxvalue-SUM($F623:AH623),IF(A12taxremlife="N/A","n/a",A12taxvalue/A12taxremlife))</f>
        <v>0.76344037559263445</v>
      </c>
      <c r="AJ623" s="163">
        <f>IF(AJ$3&gt;A12taxremlife,A12taxvalue-SUM($F623:AI623),IF(A12taxremlife="N/A","n/a",A12taxvalue/A12taxremlife))</f>
        <v>0.76344037559263445</v>
      </c>
      <c r="AK623" s="163">
        <f>IF(AK$3&gt;A12taxremlife,A12taxvalue-SUM($F623:AJ623),IF(A12taxremlife="N/A","n/a",A12taxvalue/A12taxremlife))</f>
        <v>0.76344037559263445</v>
      </c>
      <c r="AL623" s="163">
        <f>IF(AL$3&gt;A12taxremlife,A12taxvalue-SUM($F623:AK623),IF(A12taxremlife="N/A","n/a",A12taxvalue/A12taxremlife))</f>
        <v>0.73482252211602628</v>
      </c>
      <c r="AM623" s="163">
        <f>IF(AM$3&gt;A12taxremlife,A12taxvalue-SUM($F623:AL623),IF(A12taxremlife="N/A","n/a",A12taxvalue/A12taxremlife))</f>
        <v>0</v>
      </c>
      <c r="AN623" s="163">
        <f>IF(AN$3&gt;A12taxremlife,A12taxvalue-SUM($F623:AM623),IF(A12taxremlife="N/A","n/a",A12taxvalue/A12taxremlife))</f>
        <v>0</v>
      </c>
      <c r="AO623" s="163">
        <f>IF(AO$3&gt;A12taxremlife,A12taxvalue-SUM($F623:AN623),IF(A12taxremlife="N/A","n/a",A12taxvalue/A12taxremlife))</f>
        <v>0</v>
      </c>
      <c r="AP623" s="163">
        <f>IF(AP$3&gt;A12taxremlife,A12taxvalue-SUM($F623:AO623),IF(A12taxremlife="N/A","n/a",A12taxvalue/A12taxremlife))</f>
        <v>0</v>
      </c>
      <c r="AQ623" s="163">
        <f>IF(AQ$3&gt;A12taxremlife,A12taxvalue-SUM($F623:AP623),IF(A12taxremlife="N/A","n/a",A12taxvalue/A12taxremlife))</f>
        <v>0</v>
      </c>
      <c r="AR623" s="163">
        <f>IF(AR$3&gt;A12taxremlife,A12taxvalue-SUM($F623:AQ623),IF(A12taxremlife="N/A","n/a",A12taxvalue/A12taxremlife))</f>
        <v>0</v>
      </c>
      <c r="AS623" s="163">
        <f>IF(AS$3&gt;A12taxremlife,A12taxvalue-SUM($F623:AR623),IF(A12taxremlife="N/A","n/a",A12taxvalue/A12taxremlife))</f>
        <v>0</v>
      </c>
      <c r="AT623" s="163">
        <f>IF(AT$3&gt;A12taxremlife,A12taxvalue-SUM($F623:AS623),IF(A12taxremlife="N/A","n/a",A12taxvalue/A12taxremlife))</f>
        <v>0</v>
      </c>
      <c r="AU623" s="163">
        <f>IF(AU$3&gt;A12taxremlife,A12taxvalue-SUM($F623:AT623),IF(A12taxremlife="N/A","n/a",A12taxvalue/A12taxremlife))</f>
        <v>0</v>
      </c>
      <c r="AV623" s="163">
        <f>IF(AV$3&gt;A12taxremlife,A12taxvalue-SUM($F623:AU623),IF(A12taxremlife="N/A","n/a",A12taxvalue/A12taxremlife))</f>
        <v>0</v>
      </c>
      <c r="AW623" s="163">
        <f>IF(AW$3&gt;A12taxremlife,A12taxvalue-SUM($F623:AV623),IF(A12taxremlife="N/A","n/a",A12taxvalue/A12taxremlife))</f>
        <v>0</v>
      </c>
      <c r="AX623" s="163">
        <f>IF(AX$3&gt;A12taxremlife,A12taxvalue-SUM($F623:AW623),IF(A12taxremlife="N/A","n/a",A12taxvalue/A12taxremlife))</f>
        <v>0</v>
      </c>
      <c r="AY623" s="163">
        <f>IF(AY$3&gt;A12taxremlife,A12taxvalue-SUM($F623:AX623),IF(A12taxremlife="N/A","n/a",A12taxvalue/A12taxremlife))</f>
        <v>0</v>
      </c>
      <c r="AZ623" s="163">
        <f>IF(AZ$3&gt;A12taxremlife,A12taxvalue-SUM($F623:AY623),IF(A12taxremlife="N/A","n/a",A12taxvalue/A12taxremlife))</f>
        <v>0</v>
      </c>
      <c r="BA623" s="163">
        <f>IF(BA$3&gt;A12taxremlife,A12taxvalue-SUM($F623:AZ623),IF(A12taxremlife="N/A","n/a",A12taxvalue/A12taxremlife))</f>
        <v>0</v>
      </c>
      <c r="BB623" s="163">
        <f>IF(BB$3&gt;A12taxremlife,A12taxvalue-SUM($F623:BA623),IF(A12taxremlife="N/A","n/a",A12taxvalue/A12taxremlife))</f>
        <v>0</v>
      </c>
      <c r="BC623" s="163">
        <f>IF(BC$3&gt;A12taxremlife,A12taxvalue-SUM($F623:BB623),IF(A12taxremlife="N/A","n/a",A12taxvalue/A12taxremlife))</f>
        <v>0</v>
      </c>
      <c r="BD623" s="163">
        <f>IF(BD$3&gt;A12taxremlife,A12taxvalue-SUM($F623:BC623),IF(A12taxremlife="N/A","n/a",A12taxvalue/A12taxremlife))</f>
        <v>0</v>
      </c>
      <c r="BE623" s="163">
        <f>IF(BE$3&gt;A12taxremlife,A12taxvalue-SUM($F623:BD623),IF(A12taxremlife="N/A","n/a",A12taxvalue/A12taxremlife))</f>
        <v>0</v>
      </c>
      <c r="BF623" s="163">
        <f>IF(BF$3&gt;A12taxremlife,A12taxvalue-SUM($F623:BE623),IF(A12taxremlife="N/A","n/a",A12taxvalue/A12taxremlife))</f>
        <v>0</v>
      </c>
      <c r="BG623" s="163">
        <f>IF(BG$3&gt;A12taxremlife,A12taxvalue-SUM($F623:BF623),IF(A12taxremlife="N/A","n/a",A12taxvalue/A12taxremlife))</f>
        <v>0</v>
      </c>
      <c r="BH623" s="163">
        <f>IF(BH$3&gt;A12taxremlife,A12taxvalue-SUM($F623:BG623),IF(A12taxremlife="N/A","n/a",A12taxvalue/A12taxremlife))</f>
        <v>0</v>
      </c>
      <c r="BI623" s="163">
        <f>IF(BI$3&gt;A12taxremlife,A12taxvalue-SUM($F623:BH623),IF(A12taxremlife="N/A","n/a",A12taxvalue/A12taxremlife))</f>
        <v>0</v>
      </c>
      <c r="BJ623" s="18"/>
      <c r="BK623" s="18"/>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row>
    <row r="624" spans="1:256" s="5" customFormat="1" hidden="1" outlineLevel="2">
      <c r="A624" s="18"/>
      <c r="B624" s="18"/>
      <c r="C624" s="36"/>
      <c r="D624" s="479" t="s">
        <v>71</v>
      </c>
      <c r="E624" s="283">
        <v>0</v>
      </c>
      <c r="F624" s="38"/>
      <c r="G624" s="164"/>
      <c r="H624" s="164"/>
      <c r="I624" s="164"/>
      <c r="J624" s="164"/>
      <c r="K624" s="164"/>
      <c r="L624" s="164"/>
      <c r="M624" s="164"/>
      <c r="N624" s="164"/>
      <c r="O624" s="164"/>
      <c r="P624" s="164"/>
      <c r="Q624" s="164"/>
      <c r="R624" s="164"/>
      <c r="S624" s="164"/>
      <c r="T624" s="164"/>
      <c r="U624" s="164"/>
      <c r="V624" s="164"/>
      <c r="W624" s="164"/>
      <c r="X624" s="164"/>
      <c r="Y624" s="164"/>
      <c r="Z624" s="164"/>
      <c r="AA624" s="164"/>
      <c r="AB624" s="164"/>
      <c r="AC624" s="164"/>
      <c r="AD624" s="164"/>
      <c r="AE624" s="164"/>
      <c r="AF624" s="164"/>
      <c r="AG624" s="164"/>
      <c r="AH624" s="164"/>
      <c r="AI624" s="164"/>
      <c r="AJ624" s="164"/>
      <c r="AK624" s="164"/>
      <c r="AL624" s="164"/>
      <c r="AM624" s="164"/>
      <c r="AN624" s="164"/>
      <c r="AO624" s="164"/>
      <c r="AP624" s="164"/>
      <c r="AQ624" s="164"/>
      <c r="AR624" s="164"/>
      <c r="AS624" s="164"/>
      <c r="AT624" s="164"/>
      <c r="AU624" s="164"/>
      <c r="AV624" s="164"/>
      <c r="AW624" s="164"/>
      <c r="AX624" s="164"/>
      <c r="AY624" s="164"/>
      <c r="AZ624" s="164"/>
      <c r="BA624" s="164"/>
      <c r="BB624" s="164"/>
      <c r="BC624" s="164"/>
      <c r="BD624" s="164"/>
      <c r="BE624" s="164"/>
      <c r="BF624" s="164"/>
      <c r="BG624" s="164"/>
      <c r="BH624" s="164"/>
      <c r="BI624" s="164"/>
      <c r="BJ624" s="18"/>
      <c r="BK624" s="18"/>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row>
    <row r="625" spans="1:256" s="5" customFormat="1" hidden="1" outlineLevel="2">
      <c r="A625" s="18"/>
      <c r="B625" s="18"/>
      <c r="C625" s="36"/>
      <c r="D625" s="479"/>
      <c r="E625" s="283">
        <v>1</v>
      </c>
      <c r="F625" s="38"/>
      <c r="G625" s="305"/>
      <c r="H625" s="164">
        <f>IF(A12taxstdlife="n/a","n/a",IF(H$3&gt;(A12taxstdlife+$E625),((Input!$G$154+Input!$G$120)*$G$7)-SUM($G625:G625),((Input!$G$154+Input!$G$120)*$G$7)/A12taxstdlife))</f>
        <v>3.0609040860538079E-2</v>
      </c>
      <c r="I625" s="164">
        <f>IF(A12taxstdlife="n/a","n/a",IF(I$3&gt;(A12taxstdlife+$E625),((Input!$G$154+Input!$G$120)*$G$7)-SUM($G625:H625),((Input!$G$154+Input!$G$120)*$G$7)/A12taxstdlife))</f>
        <v>3.0609040860538079E-2</v>
      </c>
      <c r="J625" s="164">
        <f>IF(A12taxstdlife="n/a","n/a",IF(J$3&gt;(A12taxstdlife+$E625),((Input!$G$154+Input!$G$120)*$G$7)-SUM($G625:I625),((Input!$G$154+Input!$G$120)*$G$7)/A12taxstdlife))</f>
        <v>3.0609040860538079E-2</v>
      </c>
      <c r="K625" s="164">
        <f>IF(A12taxstdlife="n/a","n/a",IF(K$3&gt;(A12taxstdlife+$E625),((Input!$G$154+Input!$G$120)*$G$7)-SUM($G625:J625),((Input!$G$154+Input!$G$120)*$G$7)/A12taxstdlife))</f>
        <v>3.0609040860538079E-2</v>
      </c>
      <c r="L625" s="164">
        <f>IF(A12taxstdlife="n/a","n/a",IF(L$3&gt;(A12taxstdlife+$E625),((Input!$G$154+Input!$G$120)*$G$7)-SUM($G625:K625),((Input!$G$154+Input!$G$120)*$G$7)/A12taxstdlife))</f>
        <v>3.0609040860538079E-2</v>
      </c>
      <c r="M625" s="164">
        <f>IF(A12taxstdlife="n/a","n/a",IF(M$3&gt;(A12taxstdlife+$E625),((Input!$G$154+Input!$G$120)*$G$7)-SUM($G625:L625),((Input!$G$154+Input!$G$120)*$G$7)/A12taxstdlife))</f>
        <v>3.0609040860538079E-2</v>
      </c>
      <c r="N625" s="164">
        <f>IF(A12taxstdlife="n/a","n/a",IF(N$3&gt;(A12taxstdlife+$E625),((Input!$G$154+Input!$G$120)*$G$7)-SUM($G625:M625),((Input!$G$154+Input!$G$120)*$G$7)/A12taxstdlife))</f>
        <v>3.0609040860538079E-2</v>
      </c>
      <c r="O625" s="164">
        <f>IF(A12taxstdlife="n/a","n/a",IF(O$3&gt;(A12taxstdlife+$E625),((Input!$G$154+Input!$G$120)*$G$7)-SUM($G625:N625),((Input!$G$154+Input!$G$120)*$G$7)/A12taxstdlife))</f>
        <v>3.0609040860538079E-2</v>
      </c>
      <c r="P625" s="164">
        <f>IF(A12taxstdlife="n/a","n/a",IF(P$3&gt;(A12taxstdlife+$E625),((Input!$G$154+Input!$G$120)*$G$7)-SUM($G625:O625),((Input!$G$154+Input!$G$120)*$G$7)/A12taxstdlife))</f>
        <v>3.0609040860538079E-2</v>
      </c>
      <c r="Q625" s="164">
        <f>IF(A12taxstdlife="n/a","n/a",IF(Q$3&gt;(A12taxstdlife+$E625),((Input!$G$154+Input!$G$120)*$G$7)-SUM($G625:P625),((Input!$G$154+Input!$G$120)*$G$7)/A12taxstdlife))</f>
        <v>3.0609040860538079E-2</v>
      </c>
      <c r="R625" s="164">
        <f>IF(A12taxstdlife="n/a","n/a",IF(R$3&gt;(A12taxstdlife+$E625),((Input!$G$154+Input!$G$120)*$G$7)-SUM($G625:Q625),((Input!$G$154+Input!$G$120)*$G$7)/A12taxstdlife))</f>
        <v>3.0609040860538079E-2</v>
      </c>
      <c r="S625" s="164">
        <f>IF(A12taxstdlife="n/a","n/a",IF(S$3&gt;(A12taxstdlife+$E625),((Input!$G$154+Input!$G$120)*$G$7)-SUM($G625:R625),((Input!$G$154+Input!$G$120)*$G$7)/A12taxstdlife))</f>
        <v>3.0609040860538079E-2</v>
      </c>
      <c r="T625" s="164">
        <f>IF(A12taxstdlife="n/a","n/a",IF(T$3&gt;(A12taxstdlife+$E625),((Input!$G$154+Input!$G$120)*$G$7)-SUM($G625:S625),((Input!$G$154+Input!$G$120)*$G$7)/A12taxstdlife))</f>
        <v>3.0609040860538079E-2</v>
      </c>
      <c r="U625" s="164">
        <f>IF(A12taxstdlife="n/a","n/a",IF(U$3&gt;(A12taxstdlife+$E625),((Input!$G$154+Input!$G$120)*$G$7)-SUM($G625:T625),((Input!$G$154+Input!$G$120)*$G$7)/A12taxstdlife))</f>
        <v>3.0609040860538079E-2</v>
      </c>
      <c r="V625" s="164">
        <f>IF(A12taxstdlife="n/a","n/a",IF(V$3&gt;(A12taxstdlife+$E625),((Input!$G$154+Input!$G$120)*$G$7)-SUM($G625:U625),((Input!$G$154+Input!$G$120)*$G$7)/A12taxstdlife))</f>
        <v>3.0609040860538079E-2</v>
      </c>
      <c r="W625" s="164">
        <f>IF(A12taxstdlife="n/a","n/a",IF(W$3&gt;(A12taxstdlife+$E625),((Input!$G$154+Input!$G$120)*$G$7)-SUM($G625:V625),((Input!$G$154+Input!$G$120)*$G$7)/A12taxstdlife))</f>
        <v>3.0609040860538079E-2</v>
      </c>
      <c r="X625" s="164">
        <f>IF(A12taxstdlife="n/a","n/a",IF(X$3&gt;(A12taxstdlife+$E625),((Input!$G$154+Input!$G$120)*$G$7)-SUM($G625:W625),((Input!$G$154+Input!$G$120)*$G$7)/A12taxstdlife))</f>
        <v>3.0609040860538079E-2</v>
      </c>
      <c r="Y625" s="164">
        <f>IF(A12taxstdlife="n/a","n/a",IF(Y$3&gt;(A12taxstdlife+$E625),((Input!$G$154+Input!$G$120)*$G$7)-SUM($G625:X625),((Input!$G$154+Input!$G$120)*$G$7)/A12taxstdlife))</f>
        <v>3.0609040860538079E-2</v>
      </c>
      <c r="Z625" s="164">
        <f>IF(A12taxstdlife="n/a","n/a",IF(Z$3&gt;(A12taxstdlife+$E625),((Input!$G$154+Input!$G$120)*$G$7)-SUM($G625:Y625),((Input!$G$154+Input!$G$120)*$G$7)/A12taxstdlife))</f>
        <v>3.0609040860538079E-2</v>
      </c>
      <c r="AA625" s="164">
        <f>IF(A12taxstdlife="n/a","n/a",IF(AA$3&gt;(A12taxstdlife+$E625),((Input!$G$154+Input!$G$120)*$G$7)-SUM($G625:Z625),((Input!$G$154+Input!$G$120)*$G$7)/A12taxstdlife))</f>
        <v>3.0609040860538079E-2</v>
      </c>
      <c r="AB625" s="164">
        <f>IF(A12taxstdlife="n/a","n/a",IF(AB$3&gt;(A12taxstdlife+$E625),((Input!$G$154+Input!$G$120)*$G$7)-SUM($G625:AA625),((Input!$G$154+Input!$G$120)*$G$7)/A12taxstdlife))</f>
        <v>3.0609040860538079E-2</v>
      </c>
      <c r="AC625" s="164">
        <f>IF(A12taxstdlife="n/a","n/a",IF(AC$3&gt;(A12taxstdlife+$E625),((Input!$G$154+Input!$G$120)*$G$7)-SUM($G625:AB625),((Input!$G$154+Input!$G$120)*$G$7)/A12taxstdlife))</f>
        <v>3.0609040860538079E-2</v>
      </c>
      <c r="AD625" s="164">
        <f>IF(A12taxstdlife="n/a","n/a",IF(AD$3&gt;(A12taxstdlife+$E625),((Input!$G$154+Input!$G$120)*$G$7)-SUM($G625:AC625),((Input!$G$154+Input!$G$120)*$G$7)/A12taxstdlife))</f>
        <v>3.0609040860538079E-2</v>
      </c>
      <c r="AE625" s="164">
        <f>IF(A12taxstdlife="n/a","n/a",IF(AE$3&gt;(A12taxstdlife+$E625),((Input!$G$154+Input!$G$120)*$G$7)-SUM($G625:AD625),((Input!$G$154+Input!$G$120)*$G$7)/A12taxstdlife))</f>
        <v>3.0609040860538079E-2</v>
      </c>
      <c r="AF625" s="164">
        <f>IF(A12taxstdlife="n/a","n/a",IF(AF$3&gt;(A12taxstdlife+$E625),((Input!$G$154+Input!$G$120)*$G$7)-SUM($G625:AE625),((Input!$G$154+Input!$G$120)*$G$7)/A12taxstdlife))</f>
        <v>3.0609040860538079E-2</v>
      </c>
      <c r="AG625" s="164">
        <f>IF(A12taxstdlife="n/a","n/a",IF(AG$3&gt;(A12taxstdlife+$E625),((Input!$G$154+Input!$G$120)*$G$7)-SUM($G625:AF625),((Input!$G$154+Input!$G$120)*$G$7)/A12taxstdlife))</f>
        <v>3.0609040860538079E-2</v>
      </c>
      <c r="AH625" s="164">
        <f>IF(A12taxstdlife="n/a","n/a",IF(AH$3&gt;(A12taxstdlife+$E625),((Input!$G$154+Input!$G$120)*$G$7)-SUM($G625:AG625),((Input!$G$154+Input!$G$120)*$G$7)/A12taxstdlife))</f>
        <v>3.0609040860538079E-2</v>
      </c>
      <c r="AI625" s="164">
        <f>IF(A12taxstdlife="n/a","n/a",IF(AI$3&gt;(A12taxstdlife+$E625),((Input!$G$154+Input!$G$120)*$G$7)-SUM($G625:AH625),((Input!$G$154+Input!$G$120)*$G$7)/A12taxstdlife))</f>
        <v>3.0609040860538079E-2</v>
      </c>
      <c r="AJ625" s="164">
        <f>IF(A12taxstdlife="n/a","n/a",IF(AJ$3&gt;(A12taxstdlife+$E625),((Input!$G$154+Input!$G$120)*$G$7)-SUM($G625:AI625),((Input!$G$154+Input!$G$120)*$G$7)/A12taxstdlife))</f>
        <v>3.0609040860538079E-2</v>
      </c>
      <c r="AK625" s="164">
        <f>IF(A12taxstdlife="n/a","n/a",IF(AK$3&gt;(A12taxstdlife+$E625),((Input!$G$154+Input!$G$120)*$G$7)-SUM($G625:AJ625),((Input!$G$154+Input!$G$120)*$G$7)/A12taxstdlife))</f>
        <v>3.0609040860538079E-2</v>
      </c>
      <c r="AL625" s="164">
        <f>IF(A12taxstdlife="n/a","n/a",IF(AL$3&gt;(A12taxstdlife+$E625),((Input!$G$154+Input!$G$120)*$G$7)-SUM($G625:AK625),((Input!$G$154+Input!$G$120)*$G$7)/A12taxstdlife))</f>
        <v>3.0609040860538079E-2</v>
      </c>
      <c r="AM625" s="164">
        <f>IF(A12taxstdlife="n/a","n/a",IF(AM$3&gt;(A12taxstdlife+$E625),((Input!$G$154+Input!$G$120)*$G$7)-SUM($G625:AL625),((Input!$G$154+Input!$G$120)*$G$7)/A12taxstdlife))</f>
        <v>3.0609040860538079E-2</v>
      </c>
      <c r="AN625" s="164">
        <f>IF(A12taxstdlife="n/a","n/a",IF(AN$3&gt;(A12taxstdlife+$E625),((Input!$G$154+Input!$G$120)*$G$7)-SUM($G625:AM625),((Input!$G$154+Input!$G$120)*$G$7)/A12taxstdlife))</f>
        <v>3.0609040860538079E-2</v>
      </c>
      <c r="AO625" s="164">
        <f>IF(A12taxstdlife="n/a","n/a",IF(AO$3&gt;(A12taxstdlife+$E625),((Input!$G$154+Input!$G$120)*$G$7)-SUM($G625:AN625),((Input!$G$154+Input!$G$120)*$G$7)/A12taxstdlife))</f>
        <v>3.0609040860538079E-2</v>
      </c>
      <c r="AP625" s="164">
        <f>IF(A12taxstdlife="n/a","n/a",IF(AP$3&gt;(A12taxstdlife+$E625),((Input!$G$154+Input!$G$120)*$G$7)-SUM($G625:AO625),((Input!$G$154+Input!$G$120)*$G$7)/A12taxstdlife))</f>
        <v>3.0609040860538079E-2</v>
      </c>
      <c r="AQ625" s="164">
        <f>IF(A12taxstdlife="n/a","n/a",IF(AQ$3&gt;(A12taxstdlife+$E625),((Input!$G$154+Input!$G$120)*$G$7)-SUM($G625:AP625),((Input!$G$154+Input!$G$120)*$G$7)/A12taxstdlife))</f>
        <v>3.0609040860538079E-2</v>
      </c>
      <c r="AR625" s="164">
        <f>IF(A12taxstdlife="n/a","n/a",IF(AR$3&gt;(A12taxstdlife+$E625),((Input!$G$154+Input!$G$120)*$G$7)-SUM($G625:AQ625),((Input!$G$154+Input!$G$120)*$G$7)/A12taxstdlife))</f>
        <v>3.0609040860538079E-2</v>
      </c>
      <c r="AS625" s="164">
        <f>IF(A12taxstdlife="n/a","n/a",IF(AS$3&gt;(A12taxstdlife+$E625),((Input!$G$154+Input!$G$120)*$G$7)-SUM($G625:AR625),((Input!$G$154+Input!$G$120)*$G$7)/A12taxstdlife))</f>
        <v>3.0609040860538079E-2</v>
      </c>
      <c r="AT625" s="164">
        <f>IF(A12taxstdlife="n/a","n/a",IF(AT$3&gt;(A12taxstdlife+$E625),((Input!$G$154+Input!$G$120)*$G$7)-SUM($G625:AS625),((Input!$G$154+Input!$G$120)*$G$7)/A12taxstdlife))</f>
        <v>3.0609040860538079E-2</v>
      </c>
      <c r="AU625" s="164">
        <f>IF(A12taxstdlife="n/a","n/a",IF(AU$3&gt;(A12taxstdlife+$E625),((Input!$G$154+Input!$G$120)*$G$7)-SUM($G625:AT625),((Input!$G$154+Input!$G$120)*$G$7)/A12taxstdlife))</f>
        <v>3.0609040860538079E-2</v>
      </c>
      <c r="AV625" s="164">
        <f>IF(A12taxstdlife="n/a","n/a",IF(AV$3&gt;(A12taxstdlife+$E625),((Input!$G$154+Input!$G$120)*$G$7)-SUM($G625:AU625),((Input!$G$154+Input!$G$120)*$G$7)/A12taxstdlife))</f>
        <v>3.0609040860538079E-2</v>
      </c>
      <c r="AW625" s="164">
        <f>IF(A12taxstdlife="n/a","n/a",IF(AW$3&gt;(A12taxstdlife+$E625),((Input!$G$154+Input!$G$120)*$G$7)-SUM($G625:AV625),((Input!$G$154+Input!$G$120)*$G$7)/A12taxstdlife))</f>
        <v>3.0609040860538079E-2</v>
      </c>
      <c r="AX625" s="164">
        <f>IF(A12taxstdlife="n/a","n/a",IF(AX$3&gt;(A12taxstdlife+$E625),((Input!$G$154+Input!$G$120)*$G$7)-SUM($G625:AW625),((Input!$G$154+Input!$G$120)*$G$7)/A12taxstdlife))</f>
        <v>3.0609040860538079E-2</v>
      </c>
      <c r="AY625" s="164">
        <f>IF(A12taxstdlife="n/a","n/a",IF(AY$3&gt;(A12taxstdlife+$E625),((Input!$G$154+Input!$G$120)*$G$7)-SUM($G625:AX625),((Input!$G$154+Input!$G$120)*$G$7)/A12taxstdlife))</f>
        <v>3.0609040860538079E-2</v>
      </c>
      <c r="AZ625" s="164">
        <f>IF(A12taxstdlife="n/a","n/a",IF(AZ$3&gt;(A12taxstdlife+$E625),((Input!$G$154+Input!$G$120)*$G$7)-SUM($G625:AY625),((Input!$G$154+Input!$G$120)*$G$7)/A12taxstdlife))</f>
        <v>3.0609040860538079E-2</v>
      </c>
      <c r="BA625" s="164">
        <f>IF(A12taxstdlife="n/a","n/a",IF(BA$3&gt;(A12taxstdlife+$E625),((Input!$G$154+Input!$G$120)*$G$7)-SUM($G625:AZ625),((Input!$G$154+Input!$G$120)*$G$7)/A12taxstdlife))</f>
        <v>3.0609040860538079E-2</v>
      </c>
      <c r="BB625" s="164">
        <f>IF(A12taxstdlife="n/a","n/a",IF(BB$3&gt;(A12taxstdlife+$E625),((Input!$G$154+Input!$G$120)*$G$7)-SUM($G625:BA625),((Input!$G$154+Input!$G$120)*$G$7)/A12taxstdlife))</f>
        <v>3.0609040860538079E-2</v>
      </c>
      <c r="BC625" s="164">
        <f>IF(A12taxstdlife="n/a","n/a",IF(BC$3&gt;(A12taxstdlife+$E625),((Input!$G$154+Input!$G$120)*$G$7)-SUM($G625:BB625),((Input!$G$154+Input!$G$120)*$G$7)/A12taxstdlife))</f>
        <v>1.8365424516321838E-2</v>
      </c>
      <c r="BD625" s="164">
        <f>IF(A12taxstdlife="n/a","n/a",IF(BD$3&gt;(A12taxstdlife+$E625),((Input!$G$154+Input!$G$120)*$G$7)-SUM($G625:BC625),((Input!$G$154+Input!$G$120)*$G$7)/A12taxstdlife))</f>
        <v>0</v>
      </c>
      <c r="BE625" s="164">
        <f>IF(A12taxstdlife="n/a","n/a",IF(BE$3&gt;(A12taxstdlife+$E625),((Input!$G$154+Input!$G$120)*$G$7)-SUM($G625:BD625),((Input!$G$154+Input!$G$120)*$G$7)/A12taxstdlife))</f>
        <v>0</v>
      </c>
      <c r="BF625" s="164">
        <f>IF(A12taxstdlife="n/a","n/a",IF(BF$3&gt;(A12taxstdlife+$E625),((Input!$G$154+Input!$G$120)*$G$7)-SUM($G625:BE625),((Input!$G$154+Input!$G$120)*$G$7)/A12taxstdlife))</f>
        <v>0</v>
      </c>
      <c r="BG625" s="164">
        <f>IF(A12taxstdlife="n/a","n/a",IF(BG$3&gt;(A12taxstdlife+$E625),((Input!$G$154+Input!$G$120)*$G$7)-SUM($G625:BF625),((Input!$G$154+Input!$G$120)*$G$7)/A12taxstdlife))</f>
        <v>0</v>
      </c>
      <c r="BH625" s="164">
        <f>IF(A12taxstdlife="n/a","n/a",IF(BH$3&gt;(A12taxstdlife+$E625),((Input!$G$154+Input!$G$120)*$G$7)-SUM($G625:BG625),((Input!$G$154+Input!$G$120)*$G$7)/A12taxstdlife))</f>
        <v>0</v>
      </c>
      <c r="BI625" s="164">
        <f>IF(A12taxstdlife="n/a","n/a",IF(BI$3&gt;(A12taxstdlife+$E625),((Input!$G$154+Input!$G$120)*$G$7)-SUM($G625:BH625),((Input!$G$154+Input!$G$120)*$G$7)/A12taxstdlife))</f>
        <v>0</v>
      </c>
      <c r="BJ625" s="18"/>
      <c r="BK625" s="18"/>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row>
    <row r="626" spans="1:256" s="5" customFormat="1" hidden="1" outlineLevel="2">
      <c r="A626" s="18"/>
      <c r="B626" s="18"/>
      <c r="C626" s="36"/>
      <c r="D626" s="479"/>
      <c r="E626" s="283">
        <v>2</v>
      </c>
      <c r="F626" s="38"/>
      <c r="G626" s="306"/>
      <c r="H626" s="307"/>
      <c r="I626" s="164">
        <f>IF(A12taxstdlife="n/a","n/a",IF(I$3&gt;(A12taxstdlife+$E626),((Input!$H$154+Input!$H$120)*$H$7)-SUM($H626:H626),((Input!$H$154+Input!$H$120)*$H$7)/A12taxstdlife))</f>
        <v>4.6076204116537532E-2</v>
      </c>
      <c r="J626" s="164">
        <f>IF(A12taxstdlife="n/a","n/a",IF(J$3&gt;(A12taxstdlife+$E626),((Input!$H$154+Input!$H$120)*$H$7)-SUM($H626:I626),((Input!$H$154+Input!$H$120)*$H$7)/A12taxstdlife))</f>
        <v>4.6076204116537532E-2</v>
      </c>
      <c r="K626" s="164">
        <f>IF(A12taxstdlife="n/a","n/a",IF(K$3&gt;(A12taxstdlife+$E626),((Input!$H$154+Input!$H$120)*$H$7)-SUM($H626:J626),((Input!$H$154+Input!$H$120)*$H$7)/A12taxstdlife))</f>
        <v>4.6076204116537532E-2</v>
      </c>
      <c r="L626" s="164">
        <f>IF(A12taxstdlife="n/a","n/a",IF(L$3&gt;(A12taxstdlife+$E626),((Input!$H$154+Input!$H$120)*$H$7)-SUM($H626:K626),((Input!$H$154+Input!$H$120)*$H$7)/A12taxstdlife))</f>
        <v>4.6076204116537532E-2</v>
      </c>
      <c r="M626" s="164">
        <f>IF(A12taxstdlife="n/a","n/a",IF(M$3&gt;(A12taxstdlife+$E626),((Input!$H$154+Input!$H$120)*$H$7)-SUM($H626:L626),((Input!$H$154+Input!$H$120)*$H$7)/A12taxstdlife))</f>
        <v>4.6076204116537532E-2</v>
      </c>
      <c r="N626" s="164">
        <f>IF(A12taxstdlife="n/a","n/a",IF(N$3&gt;(A12taxstdlife+$E626),((Input!$H$154+Input!$H$120)*$H$7)-SUM($H626:M626),((Input!$H$154+Input!$H$120)*$H$7)/A12taxstdlife))</f>
        <v>4.6076204116537532E-2</v>
      </c>
      <c r="O626" s="164">
        <f>IF(A12taxstdlife="n/a","n/a",IF(O$3&gt;(A12taxstdlife+$E626),((Input!$H$154+Input!$H$120)*$H$7)-SUM($H626:N626),((Input!$H$154+Input!$H$120)*$H$7)/A12taxstdlife))</f>
        <v>4.6076204116537532E-2</v>
      </c>
      <c r="P626" s="164">
        <f>IF(A12taxstdlife="n/a","n/a",IF(P$3&gt;(A12taxstdlife+$E626),((Input!$H$154+Input!$H$120)*$H$7)-SUM($H626:O626),((Input!$H$154+Input!$H$120)*$H$7)/A12taxstdlife))</f>
        <v>4.6076204116537532E-2</v>
      </c>
      <c r="Q626" s="164">
        <f>IF(A12taxstdlife="n/a","n/a",IF(Q$3&gt;(A12taxstdlife+$E626),((Input!$H$154+Input!$H$120)*$H$7)-SUM($H626:P626),((Input!$H$154+Input!$H$120)*$H$7)/A12taxstdlife))</f>
        <v>4.6076204116537532E-2</v>
      </c>
      <c r="R626" s="164">
        <f>IF(A12taxstdlife="n/a","n/a",IF(R$3&gt;(A12taxstdlife+$E626),((Input!$H$154+Input!$H$120)*$H$7)-SUM($H626:Q626),((Input!$H$154+Input!$H$120)*$H$7)/A12taxstdlife))</f>
        <v>4.6076204116537532E-2</v>
      </c>
      <c r="S626" s="164">
        <f>IF(A12taxstdlife="n/a","n/a",IF(S$3&gt;(A12taxstdlife+$E626),((Input!$H$154+Input!$H$120)*$H$7)-SUM($H626:R626),((Input!$H$154+Input!$H$120)*$H$7)/A12taxstdlife))</f>
        <v>4.6076204116537532E-2</v>
      </c>
      <c r="T626" s="164">
        <f>IF(A12taxstdlife="n/a","n/a",IF(T$3&gt;(A12taxstdlife+$E626),((Input!$H$154+Input!$H$120)*$H$7)-SUM($H626:S626),((Input!$H$154+Input!$H$120)*$H$7)/A12taxstdlife))</f>
        <v>4.6076204116537532E-2</v>
      </c>
      <c r="U626" s="164">
        <f>IF(A12taxstdlife="n/a","n/a",IF(U$3&gt;(A12taxstdlife+$E626),((Input!$H$154+Input!$H$120)*$H$7)-SUM($H626:T626),((Input!$H$154+Input!$H$120)*$H$7)/A12taxstdlife))</f>
        <v>4.6076204116537532E-2</v>
      </c>
      <c r="V626" s="164">
        <f>IF(A12taxstdlife="n/a","n/a",IF(V$3&gt;(A12taxstdlife+$E626),((Input!$H$154+Input!$H$120)*$H$7)-SUM($H626:U626),((Input!$H$154+Input!$H$120)*$H$7)/A12taxstdlife))</f>
        <v>4.6076204116537532E-2</v>
      </c>
      <c r="W626" s="164">
        <f>IF(A12taxstdlife="n/a","n/a",IF(W$3&gt;(A12taxstdlife+$E626),((Input!$H$154+Input!$H$120)*$H$7)-SUM($H626:V626),((Input!$H$154+Input!$H$120)*$H$7)/A12taxstdlife))</f>
        <v>4.6076204116537532E-2</v>
      </c>
      <c r="X626" s="164">
        <f>IF(A12taxstdlife="n/a","n/a",IF(X$3&gt;(A12taxstdlife+$E626),((Input!$H$154+Input!$H$120)*$H$7)-SUM($H626:W626),((Input!$H$154+Input!$H$120)*$H$7)/A12taxstdlife))</f>
        <v>4.6076204116537532E-2</v>
      </c>
      <c r="Y626" s="164">
        <f>IF(A12taxstdlife="n/a","n/a",IF(Y$3&gt;(A12taxstdlife+$E626),((Input!$H$154+Input!$H$120)*$H$7)-SUM($H626:X626),((Input!$H$154+Input!$H$120)*$H$7)/A12taxstdlife))</f>
        <v>4.6076204116537532E-2</v>
      </c>
      <c r="Z626" s="164">
        <f>IF(A12taxstdlife="n/a","n/a",IF(Z$3&gt;(A12taxstdlife+$E626),((Input!$H$154+Input!$H$120)*$H$7)-SUM($H626:Y626),((Input!$H$154+Input!$H$120)*$H$7)/A12taxstdlife))</f>
        <v>4.6076204116537532E-2</v>
      </c>
      <c r="AA626" s="164">
        <f>IF(A12taxstdlife="n/a","n/a",IF(AA$3&gt;(A12taxstdlife+$E626),((Input!$H$154+Input!$H$120)*$H$7)-SUM($H626:Z626),((Input!$H$154+Input!$H$120)*$H$7)/A12taxstdlife))</f>
        <v>4.6076204116537532E-2</v>
      </c>
      <c r="AB626" s="164">
        <f>IF(A12taxstdlife="n/a","n/a",IF(AB$3&gt;(A12taxstdlife+$E626),((Input!$H$154+Input!$H$120)*$H$7)-SUM($H626:AA626),((Input!$H$154+Input!$H$120)*$H$7)/A12taxstdlife))</f>
        <v>4.6076204116537532E-2</v>
      </c>
      <c r="AC626" s="164">
        <f>IF(A12taxstdlife="n/a","n/a",IF(AC$3&gt;(A12taxstdlife+$E626),((Input!$H$154+Input!$H$120)*$H$7)-SUM($H626:AB626),((Input!$H$154+Input!$H$120)*$H$7)/A12taxstdlife))</f>
        <v>4.6076204116537532E-2</v>
      </c>
      <c r="AD626" s="164">
        <f>IF(A12taxstdlife="n/a","n/a",IF(AD$3&gt;(A12taxstdlife+$E626),((Input!$H$154+Input!$H$120)*$H$7)-SUM($H626:AC626),((Input!$H$154+Input!$H$120)*$H$7)/A12taxstdlife))</f>
        <v>4.6076204116537532E-2</v>
      </c>
      <c r="AE626" s="164">
        <f>IF(A12taxstdlife="n/a","n/a",IF(AE$3&gt;(A12taxstdlife+$E626),((Input!$H$154+Input!$H$120)*$H$7)-SUM($H626:AD626),((Input!$H$154+Input!$H$120)*$H$7)/A12taxstdlife))</f>
        <v>4.6076204116537532E-2</v>
      </c>
      <c r="AF626" s="164">
        <f>IF(A12taxstdlife="n/a","n/a",IF(AF$3&gt;(A12taxstdlife+$E626),((Input!$H$154+Input!$H$120)*$H$7)-SUM($H626:AE626),((Input!$H$154+Input!$H$120)*$H$7)/A12taxstdlife))</f>
        <v>4.6076204116537532E-2</v>
      </c>
      <c r="AG626" s="164">
        <f>IF(A12taxstdlife="n/a","n/a",IF(AG$3&gt;(A12taxstdlife+$E626),((Input!$H$154+Input!$H$120)*$H$7)-SUM($H626:AF626),((Input!$H$154+Input!$H$120)*$H$7)/A12taxstdlife))</f>
        <v>4.6076204116537532E-2</v>
      </c>
      <c r="AH626" s="164">
        <f>IF(A12taxstdlife="n/a","n/a",IF(AH$3&gt;(A12taxstdlife+$E626),((Input!$H$154+Input!$H$120)*$H$7)-SUM($H626:AG626),((Input!$H$154+Input!$H$120)*$H$7)/A12taxstdlife))</f>
        <v>4.6076204116537532E-2</v>
      </c>
      <c r="AI626" s="164">
        <f>IF(A12taxstdlife="n/a","n/a",IF(AI$3&gt;(A12taxstdlife+$E626),((Input!$H$154+Input!$H$120)*$H$7)-SUM($H626:AH626),((Input!$H$154+Input!$H$120)*$H$7)/A12taxstdlife))</f>
        <v>4.6076204116537532E-2</v>
      </c>
      <c r="AJ626" s="164">
        <f>IF(A12taxstdlife="n/a","n/a",IF(AJ$3&gt;(A12taxstdlife+$E626),((Input!$H$154+Input!$H$120)*$H$7)-SUM($H626:AI626),((Input!$H$154+Input!$H$120)*$H$7)/A12taxstdlife))</f>
        <v>4.6076204116537532E-2</v>
      </c>
      <c r="AK626" s="164">
        <f>IF(A12taxstdlife="n/a","n/a",IF(AK$3&gt;(A12taxstdlife+$E626),((Input!$H$154+Input!$H$120)*$H$7)-SUM($H626:AJ626),((Input!$H$154+Input!$H$120)*$H$7)/A12taxstdlife))</f>
        <v>4.6076204116537532E-2</v>
      </c>
      <c r="AL626" s="164">
        <f>IF(A12taxstdlife="n/a","n/a",IF(AL$3&gt;(A12taxstdlife+$E626),((Input!$H$154+Input!$H$120)*$H$7)-SUM($H626:AK626),((Input!$H$154+Input!$H$120)*$H$7)/A12taxstdlife))</f>
        <v>4.6076204116537532E-2</v>
      </c>
      <c r="AM626" s="164">
        <f>IF(A12taxstdlife="n/a","n/a",IF(AM$3&gt;(A12taxstdlife+$E626),((Input!$H$154+Input!$H$120)*$H$7)-SUM($H626:AL626),((Input!$H$154+Input!$H$120)*$H$7)/A12taxstdlife))</f>
        <v>4.6076204116537532E-2</v>
      </c>
      <c r="AN626" s="164">
        <f>IF(A12taxstdlife="n/a","n/a",IF(AN$3&gt;(A12taxstdlife+$E626),((Input!$H$154+Input!$H$120)*$H$7)-SUM($H626:AM626),((Input!$H$154+Input!$H$120)*$H$7)/A12taxstdlife))</f>
        <v>4.6076204116537532E-2</v>
      </c>
      <c r="AO626" s="164">
        <f>IF(A12taxstdlife="n/a","n/a",IF(AO$3&gt;(A12taxstdlife+$E626),((Input!$H$154+Input!$H$120)*$H$7)-SUM($H626:AN626),((Input!$H$154+Input!$H$120)*$H$7)/A12taxstdlife))</f>
        <v>4.6076204116537532E-2</v>
      </c>
      <c r="AP626" s="164">
        <f>IF(A12taxstdlife="n/a","n/a",IF(AP$3&gt;(A12taxstdlife+$E626),((Input!$H$154+Input!$H$120)*$H$7)-SUM($H626:AO626),((Input!$H$154+Input!$H$120)*$H$7)/A12taxstdlife))</f>
        <v>4.6076204116537532E-2</v>
      </c>
      <c r="AQ626" s="164">
        <f>IF(A12taxstdlife="n/a","n/a",IF(AQ$3&gt;(A12taxstdlife+$E626),((Input!$H$154+Input!$H$120)*$H$7)-SUM($H626:AP626),((Input!$H$154+Input!$H$120)*$H$7)/A12taxstdlife))</f>
        <v>4.6076204116537532E-2</v>
      </c>
      <c r="AR626" s="164">
        <f>IF(A12taxstdlife="n/a","n/a",IF(AR$3&gt;(A12taxstdlife+$E626),((Input!$H$154+Input!$H$120)*$H$7)-SUM($H626:AQ626),((Input!$H$154+Input!$H$120)*$H$7)/A12taxstdlife))</f>
        <v>4.6076204116537532E-2</v>
      </c>
      <c r="AS626" s="164">
        <f>IF(A12taxstdlife="n/a","n/a",IF(AS$3&gt;(A12taxstdlife+$E626),((Input!$H$154+Input!$H$120)*$H$7)-SUM($H626:AR626),((Input!$H$154+Input!$H$120)*$H$7)/A12taxstdlife))</f>
        <v>4.6076204116537532E-2</v>
      </c>
      <c r="AT626" s="164">
        <f>IF(A12taxstdlife="n/a","n/a",IF(AT$3&gt;(A12taxstdlife+$E626),((Input!$H$154+Input!$H$120)*$H$7)-SUM($H626:AS626),((Input!$H$154+Input!$H$120)*$H$7)/A12taxstdlife))</f>
        <v>4.6076204116537532E-2</v>
      </c>
      <c r="AU626" s="164">
        <f>IF(A12taxstdlife="n/a","n/a",IF(AU$3&gt;(A12taxstdlife+$E626),((Input!$H$154+Input!$H$120)*$H$7)-SUM($H626:AT626),((Input!$H$154+Input!$H$120)*$H$7)/A12taxstdlife))</f>
        <v>4.6076204116537532E-2</v>
      </c>
      <c r="AV626" s="164">
        <f>IF(A12taxstdlife="n/a","n/a",IF(AV$3&gt;(A12taxstdlife+$E626),((Input!$H$154+Input!$H$120)*$H$7)-SUM($H626:AU626),((Input!$H$154+Input!$H$120)*$H$7)/A12taxstdlife))</f>
        <v>4.6076204116537532E-2</v>
      </c>
      <c r="AW626" s="164">
        <f>IF(A12taxstdlife="n/a","n/a",IF(AW$3&gt;(A12taxstdlife+$E626),((Input!$H$154+Input!$H$120)*$H$7)-SUM($H626:AV626),((Input!$H$154+Input!$H$120)*$H$7)/A12taxstdlife))</f>
        <v>4.6076204116537532E-2</v>
      </c>
      <c r="AX626" s="164">
        <f>IF(A12taxstdlife="n/a","n/a",IF(AX$3&gt;(A12taxstdlife+$E626),((Input!$H$154+Input!$H$120)*$H$7)-SUM($H626:AW626),((Input!$H$154+Input!$H$120)*$H$7)/A12taxstdlife))</f>
        <v>4.6076204116537532E-2</v>
      </c>
      <c r="AY626" s="164">
        <f>IF(A12taxstdlife="n/a","n/a",IF(AY$3&gt;(A12taxstdlife+$E626),((Input!$H$154+Input!$H$120)*$H$7)-SUM($H626:AX626),((Input!$H$154+Input!$H$120)*$H$7)/A12taxstdlife))</f>
        <v>4.6076204116537532E-2</v>
      </c>
      <c r="AZ626" s="164">
        <f>IF(A12taxstdlife="n/a","n/a",IF(AZ$3&gt;(A12taxstdlife+$E626),((Input!$H$154+Input!$H$120)*$H$7)-SUM($H626:AY626),((Input!$H$154+Input!$H$120)*$H$7)/A12taxstdlife))</f>
        <v>4.6076204116537532E-2</v>
      </c>
      <c r="BA626" s="164">
        <f>IF(A12taxstdlife="n/a","n/a",IF(BA$3&gt;(A12taxstdlife+$E626),((Input!$H$154+Input!$H$120)*$H$7)-SUM($H626:AZ626),((Input!$H$154+Input!$H$120)*$H$7)/A12taxstdlife))</f>
        <v>4.6076204116537532E-2</v>
      </c>
      <c r="BB626" s="164">
        <f>IF(A12taxstdlife="n/a","n/a",IF(BB$3&gt;(A12taxstdlife+$E626),((Input!$H$154+Input!$H$120)*$H$7)-SUM($H626:BA626),((Input!$H$154+Input!$H$120)*$H$7)/A12taxstdlife))</f>
        <v>4.6076204116537532E-2</v>
      </c>
      <c r="BC626" s="164">
        <f>IF(A12taxstdlife="n/a","n/a",IF(BC$3&gt;(A12taxstdlife+$E626),((Input!$H$154+Input!$H$120)*$H$7)-SUM($H626:BB626),((Input!$H$154+Input!$H$120)*$H$7)/A12taxstdlife))</f>
        <v>4.6076204116537532E-2</v>
      </c>
      <c r="BD626" s="164">
        <f>IF(A12taxstdlife="n/a","n/a",IF(BD$3&gt;(A12taxstdlife+$E626),((Input!$H$154+Input!$H$120)*$H$7)-SUM($H626:BC626),((Input!$H$154+Input!$H$120)*$H$7)/A12taxstdlife))</f>
        <v>2.764572246992314E-2</v>
      </c>
      <c r="BE626" s="164">
        <f>IF(A12taxstdlife="n/a","n/a",IF(BE$3&gt;(A12taxstdlife+$E626),((Input!$H$154+Input!$H$120)*$H$7)-SUM($H626:BD626),((Input!$H$154+Input!$H$120)*$H$7)/A12taxstdlife))</f>
        <v>0</v>
      </c>
      <c r="BF626" s="164">
        <f>IF(A12taxstdlife="n/a","n/a",IF(BF$3&gt;(A12taxstdlife+$E626),((Input!$H$154+Input!$H$120)*$H$7)-SUM($H626:BE626),((Input!$H$154+Input!$H$120)*$H$7)/A12taxstdlife))</f>
        <v>0</v>
      </c>
      <c r="BG626" s="164">
        <f>IF(A12taxstdlife="n/a","n/a",IF(BG$3&gt;(A12taxstdlife+$E626),((Input!$H$154+Input!$H$120)*$H$7)-SUM($H626:BF626),((Input!$H$154+Input!$H$120)*$H$7)/A12taxstdlife))</f>
        <v>0</v>
      </c>
      <c r="BH626" s="164">
        <f>IF(A12taxstdlife="n/a","n/a",IF(BH$3&gt;(A12taxstdlife+$E626),((Input!$H$154+Input!$H$120)*$H$7)-SUM($H626:BG626),((Input!$H$154+Input!$H$120)*$H$7)/A12taxstdlife))</f>
        <v>0</v>
      </c>
      <c r="BI626" s="164">
        <f>IF(A12taxstdlife="n/a","n/a",IF(BI$3&gt;(A12taxstdlife+$E626),((Input!$H$154+Input!$H$120)*$H$7)-SUM($H626:BH626),((Input!$H$154+Input!$H$120)*$H$7)/A12taxstdlife))</f>
        <v>0</v>
      </c>
      <c r="BJ626" s="18"/>
      <c r="BK626" s="18"/>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row>
    <row r="627" spans="1:256" s="5" customFormat="1" hidden="1" outlineLevel="2">
      <c r="A627" s="18"/>
      <c r="B627" s="18"/>
      <c r="C627" s="36"/>
      <c r="D627" s="479"/>
      <c r="E627" s="283">
        <v>3</v>
      </c>
      <c r="F627" s="38"/>
      <c r="G627" s="306"/>
      <c r="H627" s="308"/>
      <c r="I627" s="307"/>
      <c r="J627" s="164">
        <f>IF(A12taxstdlife="n/a","n/a",IF(J$3&gt;(A12taxstdlife+$E627),((Input!$I$154+Input!$I$120)*$I$7)-SUM($I627:I627),((Input!$I$154+Input!$I$120)*$I$7)/A12taxstdlife))</f>
        <v>5.3106766688932626E-2</v>
      </c>
      <c r="K627" s="164">
        <f>IF(A12taxstdlife="n/a","n/a",IF(K$3&gt;(A12taxstdlife+$E627),((Input!$I$154+Input!$I$120)*$I$7)-SUM($I627:J627),((Input!$I$154+Input!$I$120)*$I$7)/A12taxstdlife))</f>
        <v>5.3106766688932626E-2</v>
      </c>
      <c r="L627" s="164">
        <f>IF(A12taxstdlife="n/a","n/a",IF(L$3&gt;(A12taxstdlife+$E627),((Input!$I$154+Input!$I$120)*$I$7)-SUM($I627:K627),((Input!$I$154+Input!$I$120)*$I$7)/A12taxstdlife))</f>
        <v>5.3106766688932626E-2</v>
      </c>
      <c r="M627" s="164">
        <f>IF(A12taxstdlife="n/a","n/a",IF(M$3&gt;(A12taxstdlife+$E627),((Input!$I$154+Input!$I$120)*$I$7)-SUM($I627:L627),((Input!$I$154+Input!$I$120)*$I$7)/A12taxstdlife))</f>
        <v>5.3106766688932626E-2</v>
      </c>
      <c r="N627" s="164">
        <f>IF(A12taxstdlife="n/a","n/a",IF(N$3&gt;(A12taxstdlife+$E627),((Input!$I$154+Input!$I$120)*$I$7)-SUM($I627:M627),((Input!$I$154+Input!$I$120)*$I$7)/A12taxstdlife))</f>
        <v>5.3106766688932626E-2</v>
      </c>
      <c r="O627" s="164">
        <f>IF(A12taxstdlife="n/a","n/a",IF(O$3&gt;(A12taxstdlife+$E627),((Input!$I$154+Input!$I$120)*$I$7)-SUM($I627:N627),((Input!$I$154+Input!$I$120)*$I$7)/A12taxstdlife))</f>
        <v>5.3106766688932626E-2</v>
      </c>
      <c r="P627" s="164">
        <f>IF(A12taxstdlife="n/a","n/a",IF(P$3&gt;(A12taxstdlife+$E627),((Input!$I$154+Input!$I$120)*$I$7)-SUM($I627:O627),((Input!$I$154+Input!$I$120)*$I$7)/A12taxstdlife))</f>
        <v>5.3106766688932626E-2</v>
      </c>
      <c r="Q627" s="164">
        <f>IF(A12taxstdlife="n/a","n/a",IF(Q$3&gt;(A12taxstdlife+$E627),((Input!$I$154+Input!$I$120)*$I$7)-SUM($I627:P627),((Input!$I$154+Input!$I$120)*$I$7)/A12taxstdlife))</f>
        <v>5.3106766688932626E-2</v>
      </c>
      <c r="R627" s="164">
        <f>IF(A12taxstdlife="n/a","n/a",IF(R$3&gt;(A12taxstdlife+$E627),((Input!$I$154+Input!$I$120)*$I$7)-SUM($I627:Q627),((Input!$I$154+Input!$I$120)*$I$7)/A12taxstdlife))</f>
        <v>5.3106766688932626E-2</v>
      </c>
      <c r="S627" s="164">
        <f>IF(A12taxstdlife="n/a","n/a",IF(S$3&gt;(A12taxstdlife+$E627),((Input!$I$154+Input!$I$120)*$I$7)-SUM($I627:R627),((Input!$I$154+Input!$I$120)*$I$7)/A12taxstdlife))</f>
        <v>5.3106766688932626E-2</v>
      </c>
      <c r="T627" s="164">
        <f>IF(A12taxstdlife="n/a","n/a",IF(T$3&gt;(A12taxstdlife+$E627),((Input!$I$154+Input!$I$120)*$I$7)-SUM($I627:S627),((Input!$I$154+Input!$I$120)*$I$7)/A12taxstdlife))</f>
        <v>5.3106766688932626E-2</v>
      </c>
      <c r="U627" s="164">
        <f>IF(A12taxstdlife="n/a","n/a",IF(U$3&gt;(A12taxstdlife+$E627),((Input!$I$154+Input!$I$120)*$I$7)-SUM($I627:T627),((Input!$I$154+Input!$I$120)*$I$7)/A12taxstdlife))</f>
        <v>5.3106766688932626E-2</v>
      </c>
      <c r="V627" s="164">
        <f>IF(A12taxstdlife="n/a","n/a",IF(V$3&gt;(A12taxstdlife+$E627),((Input!$I$154+Input!$I$120)*$I$7)-SUM($I627:U627),((Input!$I$154+Input!$I$120)*$I$7)/A12taxstdlife))</f>
        <v>5.3106766688932626E-2</v>
      </c>
      <c r="W627" s="164">
        <f>IF(A12taxstdlife="n/a","n/a",IF(W$3&gt;(A12taxstdlife+$E627),((Input!$I$154+Input!$I$120)*$I$7)-SUM($I627:V627),((Input!$I$154+Input!$I$120)*$I$7)/A12taxstdlife))</f>
        <v>5.3106766688932626E-2</v>
      </c>
      <c r="X627" s="164">
        <f>IF(A12taxstdlife="n/a","n/a",IF(X$3&gt;(A12taxstdlife+$E627),((Input!$I$154+Input!$I$120)*$I$7)-SUM($I627:W627),((Input!$I$154+Input!$I$120)*$I$7)/A12taxstdlife))</f>
        <v>5.3106766688932626E-2</v>
      </c>
      <c r="Y627" s="164">
        <f>IF(A12taxstdlife="n/a","n/a",IF(Y$3&gt;(A12taxstdlife+$E627),((Input!$I$154+Input!$I$120)*$I$7)-SUM($I627:X627),((Input!$I$154+Input!$I$120)*$I$7)/A12taxstdlife))</f>
        <v>5.3106766688932626E-2</v>
      </c>
      <c r="Z627" s="164">
        <f>IF(A12taxstdlife="n/a","n/a",IF(Z$3&gt;(A12taxstdlife+$E627),((Input!$I$154+Input!$I$120)*$I$7)-SUM($I627:Y627),((Input!$I$154+Input!$I$120)*$I$7)/A12taxstdlife))</f>
        <v>5.3106766688932626E-2</v>
      </c>
      <c r="AA627" s="164">
        <f>IF(A12taxstdlife="n/a","n/a",IF(AA$3&gt;(A12taxstdlife+$E627),((Input!$I$154+Input!$I$120)*$I$7)-SUM($I627:Z627),((Input!$I$154+Input!$I$120)*$I$7)/A12taxstdlife))</f>
        <v>5.3106766688932626E-2</v>
      </c>
      <c r="AB627" s="164">
        <f>IF(A12taxstdlife="n/a","n/a",IF(AB$3&gt;(A12taxstdlife+$E627),((Input!$I$154+Input!$I$120)*$I$7)-SUM($I627:AA627),((Input!$I$154+Input!$I$120)*$I$7)/A12taxstdlife))</f>
        <v>5.3106766688932626E-2</v>
      </c>
      <c r="AC627" s="164">
        <f>IF(A12taxstdlife="n/a","n/a",IF(AC$3&gt;(A12taxstdlife+$E627),((Input!$I$154+Input!$I$120)*$I$7)-SUM($I627:AB627),((Input!$I$154+Input!$I$120)*$I$7)/A12taxstdlife))</f>
        <v>5.3106766688932626E-2</v>
      </c>
      <c r="AD627" s="164">
        <f>IF(A12taxstdlife="n/a","n/a",IF(AD$3&gt;(A12taxstdlife+$E627),((Input!$I$154+Input!$I$120)*$I$7)-SUM($I627:AC627),((Input!$I$154+Input!$I$120)*$I$7)/A12taxstdlife))</f>
        <v>5.3106766688932626E-2</v>
      </c>
      <c r="AE627" s="164">
        <f>IF(A12taxstdlife="n/a","n/a",IF(AE$3&gt;(A12taxstdlife+$E627),((Input!$I$154+Input!$I$120)*$I$7)-SUM($I627:AD627),((Input!$I$154+Input!$I$120)*$I$7)/A12taxstdlife))</f>
        <v>5.3106766688932626E-2</v>
      </c>
      <c r="AF627" s="164">
        <f>IF(A12taxstdlife="n/a","n/a",IF(AF$3&gt;(A12taxstdlife+$E627),((Input!$I$154+Input!$I$120)*$I$7)-SUM($I627:AE627),((Input!$I$154+Input!$I$120)*$I$7)/A12taxstdlife))</f>
        <v>5.3106766688932626E-2</v>
      </c>
      <c r="AG627" s="164">
        <f>IF(A12taxstdlife="n/a","n/a",IF(AG$3&gt;(A12taxstdlife+$E627),((Input!$I$154+Input!$I$120)*$I$7)-SUM($I627:AF627),((Input!$I$154+Input!$I$120)*$I$7)/A12taxstdlife))</f>
        <v>5.3106766688932626E-2</v>
      </c>
      <c r="AH627" s="164">
        <f>IF(A12taxstdlife="n/a","n/a",IF(AH$3&gt;(A12taxstdlife+$E627),((Input!$I$154+Input!$I$120)*$I$7)-SUM($I627:AG627),((Input!$I$154+Input!$I$120)*$I$7)/A12taxstdlife))</f>
        <v>5.3106766688932626E-2</v>
      </c>
      <c r="AI627" s="164">
        <f>IF(A12taxstdlife="n/a","n/a",IF(AI$3&gt;(A12taxstdlife+$E627),((Input!$I$154+Input!$I$120)*$I$7)-SUM($I627:AH627),((Input!$I$154+Input!$I$120)*$I$7)/A12taxstdlife))</f>
        <v>5.3106766688932626E-2</v>
      </c>
      <c r="AJ627" s="164">
        <f>IF(A12taxstdlife="n/a","n/a",IF(AJ$3&gt;(A12taxstdlife+$E627),((Input!$I$154+Input!$I$120)*$I$7)-SUM($I627:AI627),((Input!$I$154+Input!$I$120)*$I$7)/A12taxstdlife))</f>
        <v>5.3106766688932626E-2</v>
      </c>
      <c r="AK627" s="164">
        <f>IF(A12taxstdlife="n/a","n/a",IF(AK$3&gt;(A12taxstdlife+$E627),((Input!$I$154+Input!$I$120)*$I$7)-SUM($I627:AJ627),((Input!$I$154+Input!$I$120)*$I$7)/A12taxstdlife))</f>
        <v>5.3106766688932626E-2</v>
      </c>
      <c r="AL627" s="164">
        <f>IF(A12taxstdlife="n/a","n/a",IF(AL$3&gt;(A12taxstdlife+$E627),((Input!$I$154+Input!$I$120)*$I$7)-SUM($I627:AK627),((Input!$I$154+Input!$I$120)*$I$7)/A12taxstdlife))</f>
        <v>5.3106766688932626E-2</v>
      </c>
      <c r="AM627" s="164">
        <f>IF(A12taxstdlife="n/a","n/a",IF(AM$3&gt;(A12taxstdlife+$E627),((Input!$I$154+Input!$I$120)*$I$7)-SUM($I627:AL627),((Input!$I$154+Input!$I$120)*$I$7)/A12taxstdlife))</f>
        <v>5.3106766688932626E-2</v>
      </c>
      <c r="AN627" s="164">
        <f>IF(A12taxstdlife="n/a","n/a",IF(AN$3&gt;(A12taxstdlife+$E627),((Input!$I$154+Input!$I$120)*$I$7)-SUM($I627:AM627),((Input!$I$154+Input!$I$120)*$I$7)/A12taxstdlife))</f>
        <v>5.3106766688932626E-2</v>
      </c>
      <c r="AO627" s="164">
        <f>IF(A12taxstdlife="n/a","n/a",IF(AO$3&gt;(A12taxstdlife+$E627),((Input!$I$154+Input!$I$120)*$I$7)-SUM($I627:AN627),((Input!$I$154+Input!$I$120)*$I$7)/A12taxstdlife))</f>
        <v>5.3106766688932626E-2</v>
      </c>
      <c r="AP627" s="164">
        <f>IF(A12taxstdlife="n/a","n/a",IF(AP$3&gt;(A12taxstdlife+$E627),((Input!$I$154+Input!$I$120)*$I$7)-SUM($I627:AO627),((Input!$I$154+Input!$I$120)*$I$7)/A12taxstdlife))</f>
        <v>5.3106766688932626E-2</v>
      </c>
      <c r="AQ627" s="164">
        <f>IF(A12taxstdlife="n/a","n/a",IF(AQ$3&gt;(A12taxstdlife+$E627),((Input!$I$154+Input!$I$120)*$I$7)-SUM($I627:AP627),((Input!$I$154+Input!$I$120)*$I$7)/A12taxstdlife))</f>
        <v>5.3106766688932626E-2</v>
      </c>
      <c r="AR627" s="164">
        <f>IF(A12taxstdlife="n/a","n/a",IF(AR$3&gt;(A12taxstdlife+$E627),((Input!$I$154+Input!$I$120)*$I$7)-SUM($I627:AQ627),((Input!$I$154+Input!$I$120)*$I$7)/A12taxstdlife))</f>
        <v>5.3106766688932626E-2</v>
      </c>
      <c r="AS627" s="164">
        <f>IF(A12taxstdlife="n/a","n/a",IF(AS$3&gt;(A12taxstdlife+$E627),((Input!$I$154+Input!$I$120)*$I$7)-SUM($I627:AR627),((Input!$I$154+Input!$I$120)*$I$7)/A12taxstdlife))</f>
        <v>5.3106766688932626E-2</v>
      </c>
      <c r="AT627" s="164">
        <f>IF(A12taxstdlife="n/a","n/a",IF(AT$3&gt;(A12taxstdlife+$E627),((Input!$I$154+Input!$I$120)*$I$7)-SUM($I627:AS627),((Input!$I$154+Input!$I$120)*$I$7)/A12taxstdlife))</f>
        <v>5.3106766688932626E-2</v>
      </c>
      <c r="AU627" s="164">
        <f>IF(A12taxstdlife="n/a","n/a",IF(AU$3&gt;(A12taxstdlife+$E627),((Input!$I$154+Input!$I$120)*$I$7)-SUM($I627:AT627),((Input!$I$154+Input!$I$120)*$I$7)/A12taxstdlife))</f>
        <v>5.3106766688932626E-2</v>
      </c>
      <c r="AV627" s="164">
        <f>IF(A12taxstdlife="n/a","n/a",IF(AV$3&gt;(A12taxstdlife+$E627),((Input!$I$154+Input!$I$120)*$I$7)-SUM($I627:AU627),((Input!$I$154+Input!$I$120)*$I$7)/A12taxstdlife))</f>
        <v>5.3106766688932626E-2</v>
      </c>
      <c r="AW627" s="164">
        <f>IF(A12taxstdlife="n/a","n/a",IF(AW$3&gt;(A12taxstdlife+$E627),((Input!$I$154+Input!$I$120)*$I$7)-SUM($I627:AV627),((Input!$I$154+Input!$I$120)*$I$7)/A12taxstdlife))</f>
        <v>5.3106766688932626E-2</v>
      </c>
      <c r="AX627" s="164">
        <f>IF(A12taxstdlife="n/a","n/a",IF(AX$3&gt;(A12taxstdlife+$E627),((Input!$I$154+Input!$I$120)*$I$7)-SUM($I627:AW627),((Input!$I$154+Input!$I$120)*$I$7)/A12taxstdlife))</f>
        <v>5.3106766688932626E-2</v>
      </c>
      <c r="AY627" s="164">
        <f>IF(A12taxstdlife="n/a","n/a",IF(AY$3&gt;(A12taxstdlife+$E627),((Input!$I$154+Input!$I$120)*$I$7)-SUM($I627:AX627),((Input!$I$154+Input!$I$120)*$I$7)/A12taxstdlife))</f>
        <v>5.3106766688932626E-2</v>
      </c>
      <c r="AZ627" s="164">
        <f>IF(A12taxstdlife="n/a","n/a",IF(AZ$3&gt;(A12taxstdlife+$E627),((Input!$I$154+Input!$I$120)*$I$7)-SUM($I627:AY627),((Input!$I$154+Input!$I$120)*$I$7)/A12taxstdlife))</f>
        <v>5.3106766688932626E-2</v>
      </c>
      <c r="BA627" s="164">
        <f>IF(A12taxstdlife="n/a","n/a",IF(BA$3&gt;(A12taxstdlife+$E627),((Input!$I$154+Input!$I$120)*$I$7)-SUM($I627:AZ627),((Input!$I$154+Input!$I$120)*$I$7)/A12taxstdlife))</f>
        <v>5.3106766688932626E-2</v>
      </c>
      <c r="BB627" s="164">
        <f>IF(A12taxstdlife="n/a","n/a",IF(BB$3&gt;(A12taxstdlife+$E627),((Input!$I$154+Input!$I$120)*$I$7)-SUM($I627:BA627),((Input!$I$154+Input!$I$120)*$I$7)/A12taxstdlife))</f>
        <v>5.3106766688932626E-2</v>
      </c>
      <c r="BC627" s="164">
        <f>IF(A12taxstdlife="n/a","n/a",IF(BC$3&gt;(A12taxstdlife+$E627),((Input!$I$154+Input!$I$120)*$I$7)-SUM($I627:BB627),((Input!$I$154+Input!$I$120)*$I$7)/A12taxstdlife))</f>
        <v>5.3106766688932626E-2</v>
      </c>
      <c r="BD627" s="164">
        <f>IF(A12taxstdlife="n/a","n/a",IF(BD$3&gt;(A12taxstdlife+$E627),((Input!$I$154+Input!$I$120)*$I$7)-SUM($I627:BC627),((Input!$I$154+Input!$I$120)*$I$7)/A12taxstdlife))</f>
        <v>5.3106766688932626E-2</v>
      </c>
      <c r="BE627" s="164">
        <f>IF(A12taxstdlife="n/a","n/a",IF(BE$3&gt;(A12taxstdlife+$E627),((Input!$I$154+Input!$I$120)*$I$7)-SUM($I627:BD627),((Input!$I$154+Input!$I$120)*$I$7)/A12taxstdlife))</f>
        <v>3.1864060013360618E-2</v>
      </c>
      <c r="BF627" s="164">
        <f>IF(A12taxstdlife="n/a","n/a",IF(BF$3&gt;(A12taxstdlife+$E627),((Input!$I$154+Input!$I$120)*$I$7)-SUM($I627:BE627),((Input!$I$154+Input!$I$120)*$I$7)/A12taxstdlife))</f>
        <v>0</v>
      </c>
      <c r="BG627" s="164">
        <f>IF(A12taxstdlife="n/a","n/a",IF(BG$3&gt;(A12taxstdlife+$E627),((Input!$I$154+Input!$I$120)*$I$7)-SUM($I627:BF627),((Input!$I$154+Input!$I$120)*$I$7)/A12taxstdlife))</f>
        <v>0</v>
      </c>
      <c r="BH627" s="164">
        <f>IF(A12taxstdlife="n/a","n/a",IF(BH$3&gt;(A12taxstdlife+$E627),((Input!$I$154+Input!$I$120)*$I$7)-SUM($I627:BG627),((Input!$I$154+Input!$I$120)*$I$7)/A12taxstdlife))</f>
        <v>0</v>
      </c>
      <c r="BI627" s="164">
        <f>IF(A12taxstdlife="n/a","n/a",IF(BI$3&gt;(A12taxstdlife+$E627),((Input!$I$154+Input!$I$120)*$I$7)-SUM($I627:BH627),((Input!$I$154+Input!$I$120)*$I$7)/A12taxstdlife))</f>
        <v>0</v>
      </c>
      <c r="BJ627" s="18"/>
      <c r="BK627" s="18"/>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row>
    <row r="628" spans="1:256" s="5" customFormat="1" hidden="1" outlineLevel="2">
      <c r="A628" s="18"/>
      <c r="B628" s="18"/>
      <c r="C628" s="36"/>
      <c r="D628" s="479"/>
      <c r="E628" s="283">
        <v>4</v>
      </c>
      <c r="F628" s="38"/>
      <c r="G628" s="306"/>
      <c r="H628" s="308"/>
      <c r="I628" s="308"/>
      <c r="J628" s="307"/>
      <c r="K628" s="164">
        <f>IF(A12taxstdlife="n/a","n/a",IF(K$3&gt;(A12taxstdlife+$E628),((Input!$J$154+Input!$J$120)*$J$7)-SUM($J628:J628),((Input!$J$154+Input!$J$120)*$J$7)/A12taxstdlife))</f>
        <v>5.0530068229496329E-2</v>
      </c>
      <c r="L628" s="164">
        <f>IF(A12taxstdlife="n/a","n/a",IF(L$3&gt;(A12taxstdlife+$E628),((Input!$J$154+Input!$J$120)*$J$7)-SUM($J628:K628),((Input!$J$154+Input!$J$120)*$J$7)/A12taxstdlife))</f>
        <v>5.0530068229496329E-2</v>
      </c>
      <c r="M628" s="164">
        <f>IF(A12taxstdlife="n/a","n/a",IF(M$3&gt;(A12taxstdlife+$E628),((Input!$J$154+Input!$J$120)*$J$7)-SUM($J628:L628),((Input!$J$154+Input!$J$120)*$J$7)/A12taxstdlife))</f>
        <v>5.0530068229496329E-2</v>
      </c>
      <c r="N628" s="164">
        <f>IF(A12taxstdlife="n/a","n/a",IF(N$3&gt;(A12taxstdlife+$E628),((Input!$J$154+Input!$J$120)*$J$7)-SUM($J628:M628),((Input!$J$154+Input!$J$120)*$J$7)/A12taxstdlife))</f>
        <v>5.0530068229496329E-2</v>
      </c>
      <c r="O628" s="164">
        <f>IF(A12taxstdlife="n/a","n/a",IF(O$3&gt;(A12taxstdlife+$E628),((Input!$J$154+Input!$J$120)*$J$7)-SUM($J628:N628),((Input!$J$154+Input!$J$120)*$J$7)/A12taxstdlife))</f>
        <v>5.0530068229496329E-2</v>
      </c>
      <c r="P628" s="164">
        <f>IF(A12taxstdlife="n/a","n/a",IF(P$3&gt;(A12taxstdlife+$E628),((Input!$J$154+Input!$J$120)*$J$7)-SUM($J628:O628),((Input!$J$154+Input!$J$120)*$J$7)/A12taxstdlife))</f>
        <v>5.0530068229496329E-2</v>
      </c>
      <c r="Q628" s="164">
        <f>IF(A12taxstdlife="n/a","n/a",IF(Q$3&gt;(A12taxstdlife+$E628),((Input!$J$154+Input!$J$120)*$J$7)-SUM($J628:P628),((Input!$J$154+Input!$J$120)*$J$7)/A12taxstdlife))</f>
        <v>5.0530068229496329E-2</v>
      </c>
      <c r="R628" s="164">
        <f>IF(A12taxstdlife="n/a","n/a",IF(R$3&gt;(A12taxstdlife+$E628),((Input!$J$154+Input!$J$120)*$J$7)-SUM($J628:Q628),((Input!$J$154+Input!$J$120)*$J$7)/A12taxstdlife))</f>
        <v>5.0530068229496329E-2</v>
      </c>
      <c r="S628" s="164">
        <f>IF(A12taxstdlife="n/a","n/a",IF(S$3&gt;(A12taxstdlife+$E628),((Input!$J$154+Input!$J$120)*$J$7)-SUM($J628:R628),((Input!$J$154+Input!$J$120)*$J$7)/A12taxstdlife))</f>
        <v>5.0530068229496329E-2</v>
      </c>
      <c r="T628" s="164">
        <f>IF(A12taxstdlife="n/a","n/a",IF(T$3&gt;(A12taxstdlife+$E628),((Input!$J$154+Input!$J$120)*$J$7)-SUM($J628:S628),((Input!$J$154+Input!$J$120)*$J$7)/A12taxstdlife))</f>
        <v>5.0530068229496329E-2</v>
      </c>
      <c r="U628" s="164">
        <f>IF(A12taxstdlife="n/a","n/a",IF(U$3&gt;(A12taxstdlife+$E628),((Input!$J$154+Input!$J$120)*$J$7)-SUM($J628:T628),((Input!$J$154+Input!$J$120)*$J$7)/A12taxstdlife))</f>
        <v>5.0530068229496329E-2</v>
      </c>
      <c r="V628" s="164">
        <f>IF(A12taxstdlife="n/a","n/a",IF(V$3&gt;(A12taxstdlife+$E628),((Input!$J$154+Input!$J$120)*$J$7)-SUM($J628:U628),((Input!$J$154+Input!$J$120)*$J$7)/A12taxstdlife))</f>
        <v>5.0530068229496329E-2</v>
      </c>
      <c r="W628" s="164">
        <f>IF(A12taxstdlife="n/a","n/a",IF(W$3&gt;(A12taxstdlife+$E628),((Input!$J$154+Input!$J$120)*$J$7)-SUM($J628:V628),((Input!$J$154+Input!$J$120)*$J$7)/A12taxstdlife))</f>
        <v>5.0530068229496329E-2</v>
      </c>
      <c r="X628" s="164">
        <f>IF(A12taxstdlife="n/a","n/a",IF(X$3&gt;(A12taxstdlife+$E628),((Input!$J$154+Input!$J$120)*$J$7)-SUM($J628:W628),((Input!$J$154+Input!$J$120)*$J$7)/A12taxstdlife))</f>
        <v>5.0530068229496329E-2</v>
      </c>
      <c r="Y628" s="164">
        <f>IF(A12taxstdlife="n/a","n/a",IF(Y$3&gt;(A12taxstdlife+$E628),((Input!$J$154+Input!$J$120)*$J$7)-SUM($J628:X628),((Input!$J$154+Input!$J$120)*$J$7)/A12taxstdlife))</f>
        <v>5.0530068229496329E-2</v>
      </c>
      <c r="Z628" s="164">
        <f>IF(A12taxstdlife="n/a","n/a",IF(Z$3&gt;(A12taxstdlife+$E628),((Input!$J$154+Input!$J$120)*$J$7)-SUM($J628:Y628),((Input!$J$154+Input!$J$120)*$J$7)/A12taxstdlife))</f>
        <v>5.0530068229496329E-2</v>
      </c>
      <c r="AA628" s="164">
        <f>IF(A12taxstdlife="n/a","n/a",IF(AA$3&gt;(A12taxstdlife+$E628),((Input!$J$154+Input!$J$120)*$J$7)-SUM($J628:Z628),((Input!$J$154+Input!$J$120)*$J$7)/A12taxstdlife))</f>
        <v>5.0530068229496329E-2</v>
      </c>
      <c r="AB628" s="164">
        <f>IF(A12taxstdlife="n/a","n/a",IF(AB$3&gt;(A12taxstdlife+$E628),((Input!$J$154+Input!$J$120)*$J$7)-SUM($J628:AA628),((Input!$J$154+Input!$J$120)*$J$7)/A12taxstdlife))</f>
        <v>5.0530068229496329E-2</v>
      </c>
      <c r="AC628" s="164">
        <f>IF(A12taxstdlife="n/a","n/a",IF(AC$3&gt;(A12taxstdlife+$E628),((Input!$J$154+Input!$J$120)*$J$7)-SUM($J628:AB628),((Input!$J$154+Input!$J$120)*$J$7)/A12taxstdlife))</f>
        <v>5.0530068229496329E-2</v>
      </c>
      <c r="AD628" s="164">
        <f>IF(A12taxstdlife="n/a","n/a",IF(AD$3&gt;(A12taxstdlife+$E628),((Input!$J$154+Input!$J$120)*$J$7)-SUM($J628:AC628),((Input!$J$154+Input!$J$120)*$J$7)/A12taxstdlife))</f>
        <v>5.0530068229496329E-2</v>
      </c>
      <c r="AE628" s="164">
        <f>IF(A12taxstdlife="n/a","n/a",IF(AE$3&gt;(A12taxstdlife+$E628),((Input!$J$154+Input!$J$120)*$J$7)-SUM($J628:AD628),((Input!$J$154+Input!$J$120)*$J$7)/A12taxstdlife))</f>
        <v>5.0530068229496329E-2</v>
      </c>
      <c r="AF628" s="164">
        <f>IF(A12taxstdlife="n/a","n/a",IF(AF$3&gt;(A12taxstdlife+$E628),((Input!$J$154+Input!$J$120)*$J$7)-SUM($J628:AE628),((Input!$J$154+Input!$J$120)*$J$7)/A12taxstdlife))</f>
        <v>5.0530068229496329E-2</v>
      </c>
      <c r="AG628" s="164">
        <f>IF(A12taxstdlife="n/a","n/a",IF(AG$3&gt;(A12taxstdlife+$E628),((Input!$J$154+Input!$J$120)*$J$7)-SUM($J628:AF628),((Input!$J$154+Input!$J$120)*$J$7)/A12taxstdlife))</f>
        <v>5.0530068229496329E-2</v>
      </c>
      <c r="AH628" s="164">
        <f>IF(A12taxstdlife="n/a","n/a",IF(AH$3&gt;(A12taxstdlife+$E628),((Input!$J$154+Input!$J$120)*$J$7)-SUM($J628:AG628),((Input!$J$154+Input!$J$120)*$J$7)/A12taxstdlife))</f>
        <v>5.0530068229496329E-2</v>
      </c>
      <c r="AI628" s="164">
        <f>IF(A12taxstdlife="n/a","n/a",IF(AI$3&gt;(A12taxstdlife+$E628),((Input!$J$154+Input!$J$120)*$J$7)-SUM($J628:AH628),((Input!$J$154+Input!$J$120)*$J$7)/A12taxstdlife))</f>
        <v>5.0530068229496329E-2</v>
      </c>
      <c r="AJ628" s="164">
        <f>IF(A12taxstdlife="n/a","n/a",IF(AJ$3&gt;(A12taxstdlife+$E628),((Input!$J$154+Input!$J$120)*$J$7)-SUM($J628:AI628),((Input!$J$154+Input!$J$120)*$J$7)/A12taxstdlife))</f>
        <v>5.0530068229496329E-2</v>
      </c>
      <c r="AK628" s="164">
        <f>IF(A12taxstdlife="n/a","n/a",IF(AK$3&gt;(A12taxstdlife+$E628),((Input!$J$154+Input!$J$120)*$J$7)-SUM($J628:AJ628),((Input!$J$154+Input!$J$120)*$J$7)/A12taxstdlife))</f>
        <v>5.0530068229496329E-2</v>
      </c>
      <c r="AL628" s="164">
        <f>IF(A12taxstdlife="n/a","n/a",IF(AL$3&gt;(A12taxstdlife+$E628),((Input!$J$154+Input!$J$120)*$J$7)-SUM($J628:AK628),((Input!$J$154+Input!$J$120)*$J$7)/A12taxstdlife))</f>
        <v>5.0530068229496329E-2</v>
      </c>
      <c r="AM628" s="164">
        <f>IF(A12taxstdlife="n/a","n/a",IF(AM$3&gt;(A12taxstdlife+$E628),((Input!$J$154+Input!$J$120)*$J$7)-SUM($J628:AL628),((Input!$J$154+Input!$J$120)*$J$7)/A12taxstdlife))</f>
        <v>5.0530068229496329E-2</v>
      </c>
      <c r="AN628" s="164">
        <f>IF(A12taxstdlife="n/a","n/a",IF(AN$3&gt;(A12taxstdlife+$E628),((Input!$J$154+Input!$J$120)*$J$7)-SUM($J628:AM628),((Input!$J$154+Input!$J$120)*$J$7)/A12taxstdlife))</f>
        <v>5.0530068229496329E-2</v>
      </c>
      <c r="AO628" s="164">
        <f>IF(A12taxstdlife="n/a","n/a",IF(AO$3&gt;(A12taxstdlife+$E628),((Input!$J$154+Input!$J$120)*$J$7)-SUM($J628:AN628),((Input!$J$154+Input!$J$120)*$J$7)/A12taxstdlife))</f>
        <v>5.0530068229496329E-2</v>
      </c>
      <c r="AP628" s="164">
        <f>IF(A12taxstdlife="n/a","n/a",IF(AP$3&gt;(A12taxstdlife+$E628),((Input!$J$154+Input!$J$120)*$J$7)-SUM($J628:AO628),((Input!$J$154+Input!$J$120)*$J$7)/A12taxstdlife))</f>
        <v>5.0530068229496329E-2</v>
      </c>
      <c r="AQ628" s="164">
        <f>IF(A12taxstdlife="n/a","n/a",IF(AQ$3&gt;(A12taxstdlife+$E628),((Input!$J$154+Input!$J$120)*$J$7)-SUM($J628:AP628),((Input!$J$154+Input!$J$120)*$J$7)/A12taxstdlife))</f>
        <v>5.0530068229496329E-2</v>
      </c>
      <c r="AR628" s="164">
        <f>IF(A12taxstdlife="n/a","n/a",IF(AR$3&gt;(A12taxstdlife+$E628),((Input!$J$154+Input!$J$120)*$J$7)-SUM($J628:AQ628),((Input!$J$154+Input!$J$120)*$J$7)/A12taxstdlife))</f>
        <v>5.0530068229496329E-2</v>
      </c>
      <c r="AS628" s="164">
        <f>IF(A12taxstdlife="n/a","n/a",IF(AS$3&gt;(A12taxstdlife+$E628),((Input!$J$154+Input!$J$120)*$J$7)-SUM($J628:AR628),((Input!$J$154+Input!$J$120)*$J$7)/A12taxstdlife))</f>
        <v>5.0530068229496329E-2</v>
      </c>
      <c r="AT628" s="164">
        <f>IF(A12taxstdlife="n/a","n/a",IF(AT$3&gt;(A12taxstdlife+$E628),((Input!$J$154+Input!$J$120)*$J$7)-SUM($J628:AS628),((Input!$J$154+Input!$J$120)*$J$7)/A12taxstdlife))</f>
        <v>5.0530068229496329E-2</v>
      </c>
      <c r="AU628" s="164">
        <f>IF(A12taxstdlife="n/a","n/a",IF(AU$3&gt;(A12taxstdlife+$E628),((Input!$J$154+Input!$J$120)*$J$7)-SUM($J628:AT628),((Input!$J$154+Input!$J$120)*$J$7)/A12taxstdlife))</f>
        <v>5.0530068229496329E-2</v>
      </c>
      <c r="AV628" s="164">
        <f>IF(A12taxstdlife="n/a","n/a",IF(AV$3&gt;(A12taxstdlife+$E628),((Input!$J$154+Input!$J$120)*$J$7)-SUM($J628:AU628),((Input!$J$154+Input!$J$120)*$J$7)/A12taxstdlife))</f>
        <v>5.0530068229496329E-2</v>
      </c>
      <c r="AW628" s="164">
        <f>IF(A12taxstdlife="n/a","n/a",IF(AW$3&gt;(A12taxstdlife+$E628),((Input!$J$154+Input!$J$120)*$J$7)-SUM($J628:AV628),((Input!$J$154+Input!$J$120)*$J$7)/A12taxstdlife))</f>
        <v>5.0530068229496329E-2</v>
      </c>
      <c r="AX628" s="164">
        <f>IF(A12taxstdlife="n/a","n/a",IF(AX$3&gt;(A12taxstdlife+$E628),((Input!$J$154+Input!$J$120)*$J$7)-SUM($J628:AW628),((Input!$J$154+Input!$J$120)*$J$7)/A12taxstdlife))</f>
        <v>5.0530068229496329E-2</v>
      </c>
      <c r="AY628" s="164">
        <f>IF(A12taxstdlife="n/a","n/a",IF(AY$3&gt;(A12taxstdlife+$E628),((Input!$J$154+Input!$J$120)*$J$7)-SUM($J628:AX628),((Input!$J$154+Input!$J$120)*$J$7)/A12taxstdlife))</f>
        <v>5.0530068229496329E-2</v>
      </c>
      <c r="AZ628" s="164">
        <f>IF(A12taxstdlife="n/a","n/a",IF(AZ$3&gt;(A12taxstdlife+$E628),((Input!$J$154+Input!$J$120)*$J$7)-SUM($J628:AY628),((Input!$J$154+Input!$J$120)*$J$7)/A12taxstdlife))</f>
        <v>5.0530068229496329E-2</v>
      </c>
      <c r="BA628" s="164">
        <f>IF(A12taxstdlife="n/a","n/a",IF(BA$3&gt;(A12taxstdlife+$E628),((Input!$J$154+Input!$J$120)*$J$7)-SUM($J628:AZ628),((Input!$J$154+Input!$J$120)*$J$7)/A12taxstdlife))</f>
        <v>5.0530068229496329E-2</v>
      </c>
      <c r="BB628" s="164">
        <f>IF(A12taxstdlife="n/a","n/a",IF(BB$3&gt;(A12taxstdlife+$E628),((Input!$J$154+Input!$J$120)*$J$7)-SUM($J628:BA628),((Input!$J$154+Input!$J$120)*$J$7)/A12taxstdlife))</f>
        <v>5.0530068229496329E-2</v>
      </c>
      <c r="BC628" s="164">
        <f>IF(A12taxstdlife="n/a","n/a",IF(BC$3&gt;(A12taxstdlife+$E628),((Input!$J$154+Input!$J$120)*$J$7)-SUM($J628:BB628),((Input!$J$154+Input!$J$120)*$J$7)/A12taxstdlife))</f>
        <v>5.0530068229496329E-2</v>
      </c>
      <c r="BD628" s="164">
        <f>IF(A12taxstdlife="n/a","n/a",IF(BD$3&gt;(A12taxstdlife+$E628),((Input!$J$154+Input!$J$120)*$J$7)-SUM($J628:BC628),((Input!$J$154+Input!$J$120)*$J$7)/A12taxstdlife))</f>
        <v>5.0530068229496329E-2</v>
      </c>
      <c r="BE628" s="164">
        <f>IF(A12taxstdlife="n/a","n/a",IF(BE$3&gt;(A12taxstdlife+$E628),((Input!$J$154+Input!$J$120)*$J$7)-SUM($J628:BD628),((Input!$J$154+Input!$J$120)*$J$7)/A12taxstdlife))</f>
        <v>5.0530068229496329E-2</v>
      </c>
      <c r="BF628" s="164">
        <f>IF(A12taxstdlife="n/a","n/a",IF(BF$3&gt;(A12taxstdlife+$E628),((Input!$J$154+Input!$J$120)*$J$7)-SUM($J628:BE628),((Input!$J$154+Input!$J$120)*$J$7)/A12taxstdlife))</f>
        <v>3.0318040937698409E-2</v>
      </c>
      <c r="BG628" s="164">
        <f>IF(A12taxstdlife="n/a","n/a",IF(BG$3&gt;(A12taxstdlife+$E628),((Input!$J$154+Input!$J$120)*$J$7)-SUM($J628:BF628),((Input!$J$154+Input!$J$120)*$J$7)/A12taxstdlife))</f>
        <v>0</v>
      </c>
      <c r="BH628" s="164">
        <f>IF(A12taxstdlife="n/a","n/a",IF(BH$3&gt;(A12taxstdlife+$E628),((Input!$J$154+Input!$J$120)*$J$7)-SUM($J628:BG628),((Input!$J$154+Input!$J$120)*$J$7)/A12taxstdlife))</f>
        <v>0</v>
      </c>
      <c r="BI628" s="164">
        <f>IF(A12taxstdlife="n/a","n/a",IF(BI$3&gt;(A12taxstdlife+$E628),((Input!$J$154+Input!$J$120)*$J$7)-SUM($J628:BH628),((Input!$J$154+Input!$J$120)*$J$7)/A12taxstdlife))</f>
        <v>0</v>
      </c>
      <c r="BJ628" s="18"/>
      <c r="BK628" s="1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row>
    <row r="629" spans="1:256" s="5" customFormat="1" hidden="1" outlineLevel="2">
      <c r="A629" s="18"/>
      <c r="B629" s="18"/>
      <c r="C629" s="36"/>
      <c r="D629" s="479"/>
      <c r="E629" s="283">
        <v>5</v>
      </c>
      <c r="F629" s="38"/>
      <c r="G629" s="306"/>
      <c r="H629" s="308"/>
      <c r="I629" s="308"/>
      <c r="J629" s="308"/>
      <c r="K629" s="307"/>
      <c r="L629" s="164">
        <f>IF(A12taxstdlife="n/a","n/a",IF(L$3&gt;(A12taxstdlife+$E629),((Input!$K$154+Input!$K$120)*$K$7)-SUM($K629:K629),((Input!$K$154+Input!$K$120)*$K$7)/A12taxstdlife))</f>
        <v>5.766835776902756E-2</v>
      </c>
      <c r="M629" s="164">
        <f>IF(A12taxstdlife="n/a","n/a",IF(M$3&gt;(A12taxstdlife+$E629),((Input!$K$154+Input!$K$120)*$K$7)-SUM($K629:L629),((Input!$K$154+Input!$K$120)*$K$7)/A12taxstdlife))</f>
        <v>5.766835776902756E-2</v>
      </c>
      <c r="N629" s="164">
        <f>IF(A12taxstdlife="n/a","n/a",IF(N$3&gt;(A12taxstdlife+$E629),((Input!$K$154+Input!$K$120)*$K$7)-SUM($K629:M629),((Input!$K$154+Input!$K$120)*$K$7)/A12taxstdlife))</f>
        <v>5.766835776902756E-2</v>
      </c>
      <c r="O629" s="164">
        <f>IF(A12taxstdlife="n/a","n/a",IF(O$3&gt;(A12taxstdlife+$E629),((Input!$K$154+Input!$K$120)*$K$7)-SUM($K629:N629),((Input!$K$154+Input!$K$120)*$K$7)/A12taxstdlife))</f>
        <v>5.766835776902756E-2</v>
      </c>
      <c r="P629" s="164">
        <f>IF(A12taxstdlife="n/a","n/a",IF(P$3&gt;(A12taxstdlife+$E629),((Input!$K$154+Input!$K$120)*$K$7)-SUM($K629:O629),((Input!$K$154+Input!$K$120)*$K$7)/A12taxstdlife))</f>
        <v>5.766835776902756E-2</v>
      </c>
      <c r="Q629" s="164">
        <f>IF(A12taxstdlife="n/a","n/a",IF(Q$3&gt;(A12taxstdlife+$E629),((Input!$K$154+Input!$K$120)*$K$7)-SUM($K629:P629),((Input!$K$154+Input!$K$120)*$K$7)/A12taxstdlife))</f>
        <v>5.766835776902756E-2</v>
      </c>
      <c r="R629" s="164">
        <f>IF(A12taxstdlife="n/a","n/a",IF(R$3&gt;(A12taxstdlife+$E629),((Input!$K$154+Input!$K$120)*$K$7)-SUM($K629:Q629),((Input!$K$154+Input!$K$120)*$K$7)/A12taxstdlife))</f>
        <v>5.766835776902756E-2</v>
      </c>
      <c r="S629" s="164">
        <f>IF(A12taxstdlife="n/a","n/a",IF(S$3&gt;(A12taxstdlife+$E629),((Input!$K$154+Input!$K$120)*$K$7)-SUM($K629:R629),((Input!$K$154+Input!$K$120)*$K$7)/A12taxstdlife))</f>
        <v>5.766835776902756E-2</v>
      </c>
      <c r="T629" s="164">
        <f>IF(A12taxstdlife="n/a","n/a",IF(T$3&gt;(A12taxstdlife+$E629),((Input!$K$154+Input!$K$120)*$K$7)-SUM($K629:S629),((Input!$K$154+Input!$K$120)*$K$7)/A12taxstdlife))</f>
        <v>5.766835776902756E-2</v>
      </c>
      <c r="U629" s="164">
        <f>IF(A12taxstdlife="n/a","n/a",IF(U$3&gt;(A12taxstdlife+$E629),((Input!$K$154+Input!$K$120)*$K$7)-SUM($K629:T629),((Input!$K$154+Input!$K$120)*$K$7)/A12taxstdlife))</f>
        <v>5.766835776902756E-2</v>
      </c>
      <c r="V629" s="164">
        <f>IF(A12taxstdlife="n/a","n/a",IF(V$3&gt;(A12taxstdlife+$E629),((Input!$K$154+Input!$K$120)*$K$7)-SUM($K629:U629),((Input!$K$154+Input!$K$120)*$K$7)/A12taxstdlife))</f>
        <v>5.766835776902756E-2</v>
      </c>
      <c r="W629" s="164">
        <f>IF(A12taxstdlife="n/a","n/a",IF(W$3&gt;(A12taxstdlife+$E629),((Input!$K$154+Input!$K$120)*$K$7)-SUM($K629:V629),((Input!$K$154+Input!$K$120)*$K$7)/A12taxstdlife))</f>
        <v>5.766835776902756E-2</v>
      </c>
      <c r="X629" s="164">
        <f>IF(A12taxstdlife="n/a","n/a",IF(X$3&gt;(A12taxstdlife+$E629),((Input!$K$154+Input!$K$120)*$K$7)-SUM($K629:W629),((Input!$K$154+Input!$K$120)*$K$7)/A12taxstdlife))</f>
        <v>5.766835776902756E-2</v>
      </c>
      <c r="Y629" s="164">
        <f>IF(A12taxstdlife="n/a","n/a",IF(Y$3&gt;(A12taxstdlife+$E629),((Input!$K$154+Input!$K$120)*$K$7)-SUM($K629:X629),((Input!$K$154+Input!$K$120)*$K$7)/A12taxstdlife))</f>
        <v>5.766835776902756E-2</v>
      </c>
      <c r="Z629" s="164">
        <f>IF(A12taxstdlife="n/a","n/a",IF(Z$3&gt;(A12taxstdlife+$E629),((Input!$K$154+Input!$K$120)*$K$7)-SUM($K629:Y629),((Input!$K$154+Input!$K$120)*$K$7)/A12taxstdlife))</f>
        <v>5.766835776902756E-2</v>
      </c>
      <c r="AA629" s="164">
        <f>IF(A12taxstdlife="n/a","n/a",IF(AA$3&gt;(A12taxstdlife+$E629),((Input!$K$154+Input!$K$120)*$K$7)-SUM($K629:Z629),((Input!$K$154+Input!$K$120)*$K$7)/A12taxstdlife))</f>
        <v>5.766835776902756E-2</v>
      </c>
      <c r="AB629" s="164">
        <f>IF(A12taxstdlife="n/a","n/a",IF(AB$3&gt;(A12taxstdlife+$E629),((Input!$K$154+Input!$K$120)*$K$7)-SUM($K629:AA629),((Input!$K$154+Input!$K$120)*$K$7)/A12taxstdlife))</f>
        <v>5.766835776902756E-2</v>
      </c>
      <c r="AC629" s="164">
        <f>IF(A12taxstdlife="n/a","n/a",IF(AC$3&gt;(A12taxstdlife+$E629),((Input!$K$154+Input!$K$120)*$K$7)-SUM($K629:AB629),((Input!$K$154+Input!$K$120)*$K$7)/A12taxstdlife))</f>
        <v>5.766835776902756E-2</v>
      </c>
      <c r="AD629" s="164">
        <f>IF(A12taxstdlife="n/a","n/a",IF(AD$3&gt;(A12taxstdlife+$E629),((Input!$K$154+Input!$K$120)*$K$7)-SUM($K629:AC629),((Input!$K$154+Input!$K$120)*$K$7)/A12taxstdlife))</f>
        <v>5.766835776902756E-2</v>
      </c>
      <c r="AE629" s="164">
        <f>IF(A12taxstdlife="n/a","n/a",IF(AE$3&gt;(A12taxstdlife+$E629),((Input!$K$154+Input!$K$120)*$K$7)-SUM($K629:AD629),((Input!$K$154+Input!$K$120)*$K$7)/A12taxstdlife))</f>
        <v>5.766835776902756E-2</v>
      </c>
      <c r="AF629" s="164">
        <f>IF(A12taxstdlife="n/a","n/a",IF(AF$3&gt;(A12taxstdlife+$E629),((Input!$K$154+Input!$K$120)*$K$7)-SUM($K629:AE629),((Input!$K$154+Input!$K$120)*$K$7)/A12taxstdlife))</f>
        <v>5.766835776902756E-2</v>
      </c>
      <c r="AG629" s="164">
        <f>IF(A12taxstdlife="n/a","n/a",IF(AG$3&gt;(A12taxstdlife+$E629),((Input!$K$154+Input!$K$120)*$K$7)-SUM($K629:AF629),((Input!$K$154+Input!$K$120)*$K$7)/A12taxstdlife))</f>
        <v>5.766835776902756E-2</v>
      </c>
      <c r="AH629" s="164">
        <f>IF(A12taxstdlife="n/a","n/a",IF(AH$3&gt;(A12taxstdlife+$E629),((Input!$K$154+Input!$K$120)*$K$7)-SUM($K629:AG629),((Input!$K$154+Input!$K$120)*$K$7)/A12taxstdlife))</f>
        <v>5.766835776902756E-2</v>
      </c>
      <c r="AI629" s="164">
        <f>IF(A12taxstdlife="n/a","n/a",IF(AI$3&gt;(A12taxstdlife+$E629),((Input!$K$154+Input!$K$120)*$K$7)-SUM($K629:AH629),((Input!$K$154+Input!$K$120)*$K$7)/A12taxstdlife))</f>
        <v>5.766835776902756E-2</v>
      </c>
      <c r="AJ629" s="164">
        <f>IF(A12taxstdlife="n/a","n/a",IF(AJ$3&gt;(A12taxstdlife+$E629),((Input!$K$154+Input!$K$120)*$K$7)-SUM($K629:AI629),((Input!$K$154+Input!$K$120)*$K$7)/A12taxstdlife))</f>
        <v>5.766835776902756E-2</v>
      </c>
      <c r="AK629" s="164">
        <f>IF(A12taxstdlife="n/a","n/a",IF(AK$3&gt;(A12taxstdlife+$E629),((Input!$K$154+Input!$K$120)*$K$7)-SUM($K629:AJ629),((Input!$K$154+Input!$K$120)*$K$7)/A12taxstdlife))</f>
        <v>5.766835776902756E-2</v>
      </c>
      <c r="AL629" s="164">
        <f>IF(A12taxstdlife="n/a","n/a",IF(AL$3&gt;(A12taxstdlife+$E629),((Input!$K$154+Input!$K$120)*$K$7)-SUM($K629:AK629),((Input!$K$154+Input!$K$120)*$K$7)/A12taxstdlife))</f>
        <v>5.766835776902756E-2</v>
      </c>
      <c r="AM629" s="164">
        <f>IF(A12taxstdlife="n/a","n/a",IF(AM$3&gt;(A12taxstdlife+$E629),((Input!$K$154+Input!$K$120)*$K$7)-SUM($K629:AL629),((Input!$K$154+Input!$K$120)*$K$7)/A12taxstdlife))</f>
        <v>5.766835776902756E-2</v>
      </c>
      <c r="AN629" s="164">
        <f>IF(A12taxstdlife="n/a","n/a",IF(AN$3&gt;(A12taxstdlife+$E629),((Input!$K$154+Input!$K$120)*$K$7)-SUM($K629:AM629),((Input!$K$154+Input!$K$120)*$K$7)/A12taxstdlife))</f>
        <v>5.766835776902756E-2</v>
      </c>
      <c r="AO629" s="164">
        <f>IF(A12taxstdlife="n/a","n/a",IF(AO$3&gt;(A12taxstdlife+$E629),((Input!$K$154+Input!$K$120)*$K$7)-SUM($K629:AN629),((Input!$K$154+Input!$K$120)*$K$7)/A12taxstdlife))</f>
        <v>5.766835776902756E-2</v>
      </c>
      <c r="AP629" s="164">
        <f>IF(A12taxstdlife="n/a","n/a",IF(AP$3&gt;(A12taxstdlife+$E629),((Input!$K$154+Input!$K$120)*$K$7)-SUM($K629:AO629),((Input!$K$154+Input!$K$120)*$K$7)/A12taxstdlife))</f>
        <v>5.766835776902756E-2</v>
      </c>
      <c r="AQ629" s="164">
        <f>IF(A12taxstdlife="n/a","n/a",IF(AQ$3&gt;(A12taxstdlife+$E629),((Input!$K$154+Input!$K$120)*$K$7)-SUM($K629:AP629),((Input!$K$154+Input!$K$120)*$K$7)/A12taxstdlife))</f>
        <v>5.766835776902756E-2</v>
      </c>
      <c r="AR629" s="164">
        <f>IF(A12taxstdlife="n/a","n/a",IF(AR$3&gt;(A12taxstdlife+$E629),((Input!$K$154+Input!$K$120)*$K$7)-SUM($K629:AQ629),((Input!$K$154+Input!$K$120)*$K$7)/A12taxstdlife))</f>
        <v>5.766835776902756E-2</v>
      </c>
      <c r="AS629" s="164">
        <f>IF(A12taxstdlife="n/a","n/a",IF(AS$3&gt;(A12taxstdlife+$E629),((Input!$K$154+Input!$K$120)*$K$7)-SUM($K629:AR629),((Input!$K$154+Input!$K$120)*$K$7)/A12taxstdlife))</f>
        <v>5.766835776902756E-2</v>
      </c>
      <c r="AT629" s="164">
        <f>IF(A12taxstdlife="n/a","n/a",IF(AT$3&gt;(A12taxstdlife+$E629),((Input!$K$154+Input!$K$120)*$K$7)-SUM($K629:AS629),((Input!$K$154+Input!$K$120)*$K$7)/A12taxstdlife))</f>
        <v>5.766835776902756E-2</v>
      </c>
      <c r="AU629" s="164">
        <f>IF(A12taxstdlife="n/a","n/a",IF(AU$3&gt;(A12taxstdlife+$E629),((Input!$K$154+Input!$K$120)*$K$7)-SUM($K629:AT629),((Input!$K$154+Input!$K$120)*$K$7)/A12taxstdlife))</f>
        <v>5.766835776902756E-2</v>
      </c>
      <c r="AV629" s="164">
        <f>IF(A12taxstdlife="n/a","n/a",IF(AV$3&gt;(A12taxstdlife+$E629),((Input!$K$154+Input!$K$120)*$K$7)-SUM($K629:AU629),((Input!$K$154+Input!$K$120)*$K$7)/A12taxstdlife))</f>
        <v>5.766835776902756E-2</v>
      </c>
      <c r="AW629" s="164">
        <f>IF(A12taxstdlife="n/a","n/a",IF(AW$3&gt;(A12taxstdlife+$E629),((Input!$K$154+Input!$K$120)*$K$7)-SUM($K629:AV629),((Input!$K$154+Input!$K$120)*$K$7)/A12taxstdlife))</f>
        <v>5.766835776902756E-2</v>
      </c>
      <c r="AX629" s="164">
        <f>IF(A12taxstdlife="n/a","n/a",IF(AX$3&gt;(A12taxstdlife+$E629),((Input!$K$154+Input!$K$120)*$K$7)-SUM($K629:AW629),((Input!$K$154+Input!$K$120)*$K$7)/A12taxstdlife))</f>
        <v>5.766835776902756E-2</v>
      </c>
      <c r="AY629" s="164">
        <f>IF(A12taxstdlife="n/a","n/a",IF(AY$3&gt;(A12taxstdlife+$E629),((Input!$K$154+Input!$K$120)*$K$7)-SUM($K629:AX629),((Input!$K$154+Input!$K$120)*$K$7)/A12taxstdlife))</f>
        <v>5.766835776902756E-2</v>
      </c>
      <c r="AZ629" s="164">
        <f>IF(A12taxstdlife="n/a","n/a",IF(AZ$3&gt;(A12taxstdlife+$E629),((Input!$K$154+Input!$K$120)*$K$7)-SUM($K629:AY629),((Input!$K$154+Input!$K$120)*$K$7)/A12taxstdlife))</f>
        <v>5.766835776902756E-2</v>
      </c>
      <c r="BA629" s="164">
        <f>IF(A12taxstdlife="n/a","n/a",IF(BA$3&gt;(A12taxstdlife+$E629),((Input!$K$154+Input!$K$120)*$K$7)-SUM($K629:AZ629),((Input!$K$154+Input!$K$120)*$K$7)/A12taxstdlife))</f>
        <v>5.766835776902756E-2</v>
      </c>
      <c r="BB629" s="164">
        <f>IF(A12taxstdlife="n/a","n/a",IF(BB$3&gt;(A12taxstdlife+$E629),((Input!$K$154+Input!$K$120)*$K$7)-SUM($K629:BA629),((Input!$K$154+Input!$K$120)*$K$7)/A12taxstdlife))</f>
        <v>5.766835776902756E-2</v>
      </c>
      <c r="BC629" s="164">
        <f>IF(A12taxstdlife="n/a","n/a",IF(BC$3&gt;(A12taxstdlife+$E629),((Input!$K$154+Input!$K$120)*$K$7)-SUM($K629:BB629),((Input!$K$154+Input!$K$120)*$K$7)/A12taxstdlife))</f>
        <v>5.766835776902756E-2</v>
      </c>
      <c r="BD629" s="164">
        <f>IF(A12taxstdlife="n/a","n/a",IF(BD$3&gt;(A12taxstdlife+$E629),((Input!$K$154+Input!$K$120)*$K$7)-SUM($K629:BC629),((Input!$K$154+Input!$K$120)*$K$7)/A12taxstdlife))</f>
        <v>5.766835776902756E-2</v>
      </c>
      <c r="BE629" s="164">
        <f>IF(A12taxstdlife="n/a","n/a",IF(BE$3&gt;(A12taxstdlife+$E629),((Input!$K$154+Input!$K$120)*$K$7)-SUM($K629:BD629),((Input!$K$154+Input!$K$120)*$K$7)/A12taxstdlife))</f>
        <v>5.766835776902756E-2</v>
      </c>
      <c r="BF629" s="164">
        <f>IF(A12taxstdlife="n/a","n/a",IF(BF$3&gt;(A12taxstdlife+$E629),((Input!$K$154+Input!$K$120)*$K$7)-SUM($K629:BE629),((Input!$K$154+Input!$K$120)*$K$7)/A12taxstdlife))</f>
        <v>5.766835776902756E-2</v>
      </c>
      <c r="BG629" s="164">
        <f>IF(A12taxstdlife="n/a","n/a",IF(BG$3&gt;(A12taxstdlife+$E629),((Input!$K$154+Input!$K$120)*$K$7)-SUM($K629:BF629),((Input!$K$154+Input!$K$120)*$K$7)/A12taxstdlife))</f>
        <v>3.4601014661419072E-2</v>
      </c>
      <c r="BH629" s="164">
        <f>IF(A12taxstdlife="n/a","n/a",IF(BH$3&gt;(A12taxstdlife+$E629),((Input!$K$154+Input!$K$120)*$K$7)-SUM($K629:BG629),((Input!$K$154+Input!$K$120)*$K$7)/A12taxstdlife))</f>
        <v>0</v>
      </c>
      <c r="BI629" s="164">
        <f>IF(A12taxstdlife="n/a","n/a",IF(BI$3&gt;(A12taxstdlife+$E629),((Input!$K$154+Input!$K$120)*$K$7)-SUM($K629:BH629),((Input!$K$154+Input!$K$120)*$K$7)/A12taxstdlife))</f>
        <v>0</v>
      </c>
      <c r="BJ629" s="18"/>
      <c r="BK629" s="18"/>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row>
    <row r="630" spans="1:256" s="5" customFormat="1" hidden="1" outlineLevel="2">
      <c r="A630" s="18"/>
      <c r="B630" s="18"/>
      <c r="C630" s="36"/>
      <c r="D630" s="479"/>
      <c r="E630" s="283">
        <v>6</v>
      </c>
      <c r="F630" s="38"/>
      <c r="G630" s="306"/>
      <c r="H630" s="308"/>
      <c r="I630" s="308"/>
      <c r="J630" s="308"/>
      <c r="K630" s="308"/>
      <c r="L630" s="307"/>
      <c r="M630" s="164">
        <f>IF(A12taxstdlife="n/a","n/a",IF(M$3&gt;(A12taxstdlife+$E630),((Input!$L$154+Input!$L$120)*$L$7)-SUM($L630:L630),((Input!$L$154+Input!$L$120)*$L$7)/A12taxstdlife))</f>
        <v>0</v>
      </c>
      <c r="N630" s="164">
        <f>IF(A12taxstdlife="n/a","n/a",IF(N$3&gt;(A12taxstdlife+$E630),((Input!$L$154+Input!$L$120)*$L$7)-SUM($L630:M630),((Input!$L$154+Input!$L$120)*$L$7)/A12taxstdlife))</f>
        <v>0</v>
      </c>
      <c r="O630" s="164">
        <f>IF(A12taxstdlife="n/a","n/a",IF(O$3&gt;(A12taxstdlife+$E630),((Input!$L$154+Input!$L$120)*$L$7)-SUM($L630:N630),((Input!$L$154+Input!$L$120)*$L$7)/A12taxstdlife))</f>
        <v>0</v>
      </c>
      <c r="P630" s="164">
        <f>IF(A12taxstdlife="n/a","n/a",IF(P$3&gt;(A12taxstdlife+$E630),((Input!$L$154+Input!$L$120)*$L$7)-SUM($L630:O630),((Input!$L$154+Input!$L$120)*$L$7)/A12taxstdlife))</f>
        <v>0</v>
      </c>
      <c r="Q630" s="164">
        <f>IF(A12taxstdlife="n/a","n/a",IF(Q$3&gt;(A12taxstdlife+$E630),((Input!$L$154+Input!$L$120)*$L$7)-SUM($L630:P630),((Input!$L$154+Input!$L$120)*$L$7)/A12taxstdlife))</f>
        <v>0</v>
      </c>
      <c r="R630" s="164">
        <f>IF(A12taxstdlife="n/a","n/a",IF(R$3&gt;(A12taxstdlife+$E630),((Input!$L$154+Input!$L$120)*$L$7)-SUM($L630:Q630),((Input!$L$154+Input!$L$120)*$L$7)/A12taxstdlife))</f>
        <v>0</v>
      </c>
      <c r="S630" s="164">
        <f>IF(A12taxstdlife="n/a","n/a",IF(S$3&gt;(A12taxstdlife+$E630),((Input!$L$154+Input!$L$120)*$L$7)-SUM($L630:R630),((Input!$L$154+Input!$L$120)*$L$7)/A12taxstdlife))</f>
        <v>0</v>
      </c>
      <c r="T630" s="164">
        <f>IF(A12taxstdlife="n/a","n/a",IF(T$3&gt;(A12taxstdlife+$E630),((Input!$L$154+Input!$L$120)*$L$7)-SUM($L630:S630),((Input!$L$154+Input!$L$120)*$L$7)/A12taxstdlife))</f>
        <v>0</v>
      </c>
      <c r="U630" s="164">
        <f>IF(A12taxstdlife="n/a","n/a",IF(U$3&gt;(A12taxstdlife+$E630),((Input!$L$154+Input!$L$120)*$L$7)-SUM($L630:T630),((Input!$L$154+Input!$L$120)*$L$7)/A12taxstdlife))</f>
        <v>0</v>
      </c>
      <c r="V630" s="164">
        <f>IF(A12taxstdlife="n/a","n/a",IF(V$3&gt;(A12taxstdlife+$E630),((Input!$L$154+Input!$L$120)*$L$7)-SUM($L630:U630),((Input!$L$154+Input!$L$120)*$L$7)/A12taxstdlife))</f>
        <v>0</v>
      </c>
      <c r="W630" s="164">
        <f>IF(A12taxstdlife="n/a","n/a",IF(W$3&gt;(A12taxstdlife+$E630),((Input!$L$154+Input!$L$120)*$L$7)-SUM($L630:V630),((Input!$L$154+Input!$L$120)*$L$7)/A12taxstdlife))</f>
        <v>0</v>
      </c>
      <c r="X630" s="164">
        <f>IF(A12taxstdlife="n/a","n/a",IF(X$3&gt;(A12taxstdlife+$E630),((Input!$L$154+Input!$L$120)*$L$7)-SUM($L630:W630),((Input!$L$154+Input!$L$120)*$L$7)/A12taxstdlife))</f>
        <v>0</v>
      </c>
      <c r="Y630" s="164">
        <f>IF(A12taxstdlife="n/a","n/a",IF(Y$3&gt;(A12taxstdlife+$E630),((Input!$L$154+Input!$L$120)*$L$7)-SUM($L630:X630),((Input!$L$154+Input!$L$120)*$L$7)/A12taxstdlife))</f>
        <v>0</v>
      </c>
      <c r="Z630" s="164">
        <f>IF(A12taxstdlife="n/a","n/a",IF(Z$3&gt;(A12taxstdlife+$E630),((Input!$L$154+Input!$L$120)*$L$7)-SUM($L630:Y630),((Input!$L$154+Input!$L$120)*$L$7)/A12taxstdlife))</f>
        <v>0</v>
      </c>
      <c r="AA630" s="164">
        <f>IF(A12taxstdlife="n/a","n/a",IF(AA$3&gt;(A12taxstdlife+$E630),((Input!$L$154+Input!$L$120)*$L$7)-SUM($L630:Z630),((Input!$L$154+Input!$L$120)*$L$7)/A12taxstdlife))</f>
        <v>0</v>
      </c>
      <c r="AB630" s="164">
        <f>IF(A12taxstdlife="n/a","n/a",IF(AB$3&gt;(A12taxstdlife+$E630),((Input!$L$154+Input!$L$120)*$L$7)-SUM($L630:AA630),((Input!$L$154+Input!$L$120)*$L$7)/A12taxstdlife))</f>
        <v>0</v>
      </c>
      <c r="AC630" s="164">
        <f>IF(A12taxstdlife="n/a","n/a",IF(AC$3&gt;(A12taxstdlife+$E630),((Input!$L$154+Input!$L$120)*$L$7)-SUM($L630:AB630),((Input!$L$154+Input!$L$120)*$L$7)/A12taxstdlife))</f>
        <v>0</v>
      </c>
      <c r="AD630" s="164">
        <f>IF(A12taxstdlife="n/a","n/a",IF(AD$3&gt;(A12taxstdlife+$E630),((Input!$L$154+Input!$L$120)*$L$7)-SUM($L630:AC630),((Input!$L$154+Input!$L$120)*$L$7)/A12taxstdlife))</f>
        <v>0</v>
      </c>
      <c r="AE630" s="164">
        <f>IF(A12taxstdlife="n/a","n/a",IF(AE$3&gt;(A12taxstdlife+$E630),((Input!$L$154+Input!$L$120)*$L$7)-SUM($L630:AD630),((Input!$L$154+Input!$L$120)*$L$7)/A12taxstdlife))</f>
        <v>0</v>
      </c>
      <c r="AF630" s="164">
        <f>IF(A12taxstdlife="n/a","n/a",IF(AF$3&gt;(A12taxstdlife+$E630),((Input!$L$154+Input!$L$120)*$L$7)-SUM($L630:AE630),((Input!$L$154+Input!$L$120)*$L$7)/A12taxstdlife))</f>
        <v>0</v>
      </c>
      <c r="AG630" s="164">
        <f>IF(A12taxstdlife="n/a","n/a",IF(AG$3&gt;(A12taxstdlife+$E630),((Input!$L$154+Input!$L$120)*$L$7)-SUM($L630:AF630),((Input!$L$154+Input!$L$120)*$L$7)/A12taxstdlife))</f>
        <v>0</v>
      </c>
      <c r="AH630" s="164">
        <f>IF(A12taxstdlife="n/a","n/a",IF(AH$3&gt;(A12taxstdlife+$E630),((Input!$L$154+Input!$L$120)*$L$7)-SUM($L630:AG630),((Input!$L$154+Input!$L$120)*$L$7)/A12taxstdlife))</f>
        <v>0</v>
      </c>
      <c r="AI630" s="164">
        <f>IF(A12taxstdlife="n/a","n/a",IF(AI$3&gt;(A12taxstdlife+$E630),((Input!$L$154+Input!$L$120)*$L$7)-SUM($L630:AH630),((Input!$L$154+Input!$L$120)*$L$7)/A12taxstdlife))</f>
        <v>0</v>
      </c>
      <c r="AJ630" s="164">
        <f>IF(A12taxstdlife="n/a","n/a",IF(AJ$3&gt;(A12taxstdlife+$E630),((Input!$L$154+Input!$L$120)*$L$7)-SUM($L630:AI630),((Input!$L$154+Input!$L$120)*$L$7)/A12taxstdlife))</f>
        <v>0</v>
      </c>
      <c r="AK630" s="164">
        <f>IF(A12taxstdlife="n/a","n/a",IF(AK$3&gt;(A12taxstdlife+$E630),((Input!$L$154+Input!$L$120)*$L$7)-SUM($L630:AJ630),((Input!$L$154+Input!$L$120)*$L$7)/A12taxstdlife))</f>
        <v>0</v>
      </c>
      <c r="AL630" s="164">
        <f>IF(A12taxstdlife="n/a","n/a",IF(AL$3&gt;(A12taxstdlife+$E630),((Input!$L$154+Input!$L$120)*$L$7)-SUM($L630:AK630),((Input!$L$154+Input!$L$120)*$L$7)/A12taxstdlife))</f>
        <v>0</v>
      </c>
      <c r="AM630" s="164">
        <f>IF(A12taxstdlife="n/a","n/a",IF(AM$3&gt;(A12taxstdlife+$E630),((Input!$L$154+Input!$L$120)*$L$7)-SUM($L630:AL630),((Input!$L$154+Input!$L$120)*$L$7)/A12taxstdlife))</f>
        <v>0</v>
      </c>
      <c r="AN630" s="164">
        <f>IF(A12taxstdlife="n/a","n/a",IF(AN$3&gt;(A12taxstdlife+$E630),((Input!$L$154+Input!$L$120)*$L$7)-SUM($L630:AM630),((Input!$L$154+Input!$L$120)*$L$7)/A12taxstdlife))</f>
        <v>0</v>
      </c>
      <c r="AO630" s="164">
        <f>IF(A12taxstdlife="n/a","n/a",IF(AO$3&gt;(A12taxstdlife+$E630),((Input!$L$154+Input!$L$120)*$L$7)-SUM($L630:AN630),((Input!$L$154+Input!$L$120)*$L$7)/A12taxstdlife))</f>
        <v>0</v>
      </c>
      <c r="AP630" s="164">
        <f>IF(A12taxstdlife="n/a","n/a",IF(AP$3&gt;(A12taxstdlife+$E630),((Input!$L$154+Input!$L$120)*$L$7)-SUM($L630:AO630),((Input!$L$154+Input!$L$120)*$L$7)/A12taxstdlife))</f>
        <v>0</v>
      </c>
      <c r="AQ630" s="164">
        <f>IF(A12taxstdlife="n/a","n/a",IF(AQ$3&gt;(A12taxstdlife+$E630),((Input!$L$154+Input!$L$120)*$L$7)-SUM($L630:AP630),((Input!$L$154+Input!$L$120)*$L$7)/A12taxstdlife))</f>
        <v>0</v>
      </c>
      <c r="AR630" s="164">
        <f>IF(A12taxstdlife="n/a","n/a",IF(AR$3&gt;(A12taxstdlife+$E630),((Input!$L$154+Input!$L$120)*$L$7)-SUM($L630:AQ630),((Input!$L$154+Input!$L$120)*$L$7)/A12taxstdlife))</f>
        <v>0</v>
      </c>
      <c r="AS630" s="164">
        <f>IF(A12taxstdlife="n/a","n/a",IF(AS$3&gt;(A12taxstdlife+$E630),((Input!$L$154+Input!$L$120)*$L$7)-SUM($L630:AR630),((Input!$L$154+Input!$L$120)*$L$7)/A12taxstdlife))</f>
        <v>0</v>
      </c>
      <c r="AT630" s="164">
        <f>IF(A12taxstdlife="n/a","n/a",IF(AT$3&gt;(A12taxstdlife+$E630),((Input!$L$154+Input!$L$120)*$L$7)-SUM($L630:AS630),((Input!$L$154+Input!$L$120)*$L$7)/A12taxstdlife))</f>
        <v>0</v>
      </c>
      <c r="AU630" s="164">
        <f>IF(A12taxstdlife="n/a","n/a",IF(AU$3&gt;(A12taxstdlife+$E630),((Input!$L$154+Input!$L$120)*$L$7)-SUM($L630:AT630),((Input!$L$154+Input!$L$120)*$L$7)/A12taxstdlife))</f>
        <v>0</v>
      </c>
      <c r="AV630" s="164">
        <f>IF(A12taxstdlife="n/a","n/a",IF(AV$3&gt;(A12taxstdlife+$E630),((Input!$L$154+Input!$L$120)*$L$7)-SUM($L630:AU630),((Input!$L$154+Input!$L$120)*$L$7)/A12taxstdlife))</f>
        <v>0</v>
      </c>
      <c r="AW630" s="164">
        <f>IF(A12taxstdlife="n/a","n/a",IF(AW$3&gt;(A12taxstdlife+$E630),((Input!$L$154+Input!$L$120)*$L$7)-SUM($L630:AV630),((Input!$L$154+Input!$L$120)*$L$7)/A12taxstdlife))</f>
        <v>0</v>
      </c>
      <c r="AX630" s="164">
        <f>IF(A12taxstdlife="n/a","n/a",IF(AX$3&gt;(A12taxstdlife+$E630),((Input!$L$154+Input!$L$120)*$L$7)-SUM($L630:AW630),((Input!$L$154+Input!$L$120)*$L$7)/A12taxstdlife))</f>
        <v>0</v>
      </c>
      <c r="AY630" s="164">
        <f>IF(A12taxstdlife="n/a","n/a",IF(AY$3&gt;(A12taxstdlife+$E630),((Input!$L$154+Input!$L$120)*$L$7)-SUM($L630:AX630),((Input!$L$154+Input!$L$120)*$L$7)/A12taxstdlife))</f>
        <v>0</v>
      </c>
      <c r="AZ630" s="164">
        <f>IF(A12taxstdlife="n/a","n/a",IF(AZ$3&gt;(A12taxstdlife+$E630),((Input!$L$154+Input!$L$120)*$L$7)-SUM($L630:AY630),((Input!$L$154+Input!$L$120)*$L$7)/A12taxstdlife))</f>
        <v>0</v>
      </c>
      <c r="BA630" s="164">
        <f>IF(A12taxstdlife="n/a","n/a",IF(BA$3&gt;(A12taxstdlife+$E630),((Input!$L$154+Input!$L$120)*$L$7)-SUM($L630:AZ630),((Input!$L$154+Input!$L$120)*$L$7)/A12taxstdlife))</f>
        <v>0</v>
      </c>
      <c r="BB630" s="164">
        <f>IF(A12taxstdlife="n/a","n/a",IF(BB$3&gt;(A12taxstdlife+$E630),((Input!$L$154+Input!$L$120)*$L$7)-SUM($L630:BA630),((Input!$L$154+Input!$L$120)*$L$7)/A12taxstdlife))</f>
        <v>0</v>
      </c>
      <c r="BC630" s="164">
        <f>IF(A12taxstdlife="n/a","n/a",IF(BC$3&gt;(A12taxstdlife+$E630),((Input!$L$154+Input!$L$120)*$L$7)-SUM($L630:BB630),((Input!$L$154+Input!$L$120)*$L$7)/A12taxstdlife))</f>
        <v>0</v>
      </c>
      <c r="BD630" s="164">
        <f>IF(A12taxstdlife="n/a","n/a",IF(BD$3&gt;(A12taxstdlife+$E630),((Input!$L$154+Input!$L$120)*$L$7)-SUM($L630:BC630),((Input!$L$154+Input!$L$120)*$L$7)/A12taxstdlife))</f>
        <v>0</v>
      </c>
      <c r="BE630" s="164">
        <f>IF(A12taxstdlife="n/a","n/a",IF(BE$3&gt;(A12taxstdlife+$E630),((Input!$L$154+Input!$L$120)*$L$7)-SUM($L630:BD630),((Input!$L$154+Input!$L$120)*$L$7)/A12taxstdlife))</f>
        <v>0</v>
      </c>
      <c r="BF630" s="164">
        <f>IF(A12taxstdlife="n/a","n/a",IF(BF$3&gt;(A12taxstdlife+$E630),((Input!$L$154+Input!$L$120)*$L$7)-SUM($L630:BE630),((Input!$L$154+Input!$L$120)*$L$7)/A12taxstdlife))</f>
        <v>0</v>
      </c>
      <c r="BG630" s="164">
        <f>IF(A12taxstdlife="n/a","n/a",IF(BG$3&gt;(A12taxstdlife+$E630),((Input!$L$154+Input!$L$120)*$L$7)-SUM($L630:BF630),((Input!$L$154+Input!$L$120)*$L$7)/A12taxstdlife))</f>
        <v>0</v>
      </c>
      <c r="BH630" s="164">
        <f>IF(A12taxstdlife="n/a","n/a",IF(BH$3&gt;(A12taxstdlife+$E630),((Input!$L$154+Input!$L$120)*$L$7)-SUM($L630:BG630),((Input!$L$154+Input!$L$120)*$L$7)/A12taxstdlife))</f>
        <v>0</v>
      </c>
      <c r="BI630" s="164">
        <f>IF(A12taxstdlife="n/a","n/a",IF(BI$3&gt;(A12taxstdlife+$E630),((Input!$L$154+Input!$L$120)*$L$7)-SUM($L630:BH630),((Input!$L$154+Input!$L$120)*$L$7)/A12taxstdlife))</f>
        <v>0</v>
      </c>
      <c r="BJ630" s="18"/>
      <c r="BK630" s="18"/>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row>
    <row r="631" spans="1:256" s="5" customFormat="1" hidden="1" outlineLevel="2">
      <c r="A631" s="18"/>
      <c r="B631" s="18"/>
      <c r="C631" s="36"/>
      <c r="D631" s="479"/>
      <c r="E631" s="283">
        <v>7</v>
      </c>
      <c r="F631" s="38"/>
      <c r="G631" s="306"/>
      <c r="H631" s="308"/>
      <c r="I631" s="308"/>
      <c r="J631" s="308"/>
      <c r="K631" s="308"/>
      <c r="L631" s="308"/>
      <c r="M631" s="307"/>
      <c r="N631" s="164">
        <f>IF(A12taxstdlife="n/a","n/a",IF(N$3&gt;(A12taxstdlife+$E631),((Input!$M$154+Input!$M$120)*$M$7)-SUM($M631:M631),((Input!$M$154+Input!$M$120)*$M$7)/A12taxstdlife))</f>
        <v>0</v>
      </c>
      <c r="O631" s="164">
        <f>IF(A12taxstdlife="n/a","n/a",IF(O$3&gt;(A12taxstdlife+$E631),((Input!$M$154+Input!$M$120)*$M$7)-SUM($M631:N631),((Input!$M$154+Input!$M$120)*$M$7)/A12taxstdlife))</f>
        <v>0</v>
      </c>
      <c r="P631" s="164">
        <f>IF(A12taxstdlife="n/a","n/a",IF(P$3&gt;(A12taxstdlife+$E631),((Input!$M$154+Input!$M$120)*$M$7)-SUM($M631:O631),((Input!$M$154+Input!$M$120)*$M$7)/A12taxstdlife))</f>
        <v>0</v>
      </c>
      <c r="Q631" s="164">
        <f>IF(A12taxstdlife="n/a","n/a",IF(Q$3&gt;(A12taxstdlife+$E631),((Input!$M$154+Input!$M$120)*$M$7)-SUM($M631:P631),((Input!$M$154+Input!$M$120)*$M$7)/A12taxstdlife))</f>
        <v>0</v>
      </c>
      <c r="R631" s="164">
        <f>IF(A12taxstdlife="n/a","n/a",IF(R$3&gt;(A12taxstdlife+$E631),((Input!$M$154+Input!$M$120)*$M$7)-SUM($M631:Q631),((Input!$M$154+Input!$M$120)*$M$7)/A12taxstdlife))</f>
        <v>0</v>
      </c>
      <c r="S631" s="164">
        <f>IF(A12taxstdlife="n/a","n/a",IF(S$3&gt;(A12taxstdlife+$E631),((Input!$M$154+Input!$M$120)*$M$7)-SUM($M631:R631),((Input!$M$154+Input!$M$120)*$M$7)/A12taxstdlife))</f>
        <v>0</v>
      </c>
      <c r="T631" s="164">
        <f>IF(A12taxstdlife="n/a","n/a",IF(T$3&gt;(A12taxstdlife+$E631),((Input!$M$154+Input!$M$120)*$M$7)-SUM($M631:S631),((Input!$M$154+Input!$M$120)*$M$7)/A12taxstdlife))</f>
        <v>0</v>
      </c>
      <c r="U631" s="164">
        <f>IF(A12taxstdlife="n/a","n/a",IF(U$3&gt;(A12taxstdlife+$E631),((Input!$M$154+Input!$M$120)*$M$7)-SUM($M631:T631),((Input!$M$154+Input!$M$120)*$M$7)/A12taxstdlife))</f>
        <v>0</v>
      </c>
      <c r="V631" s="164">
        <f>IF(A12taxstdlife="n/a","n/a",IF(V$3&gt;(A12taxstdlife+$E631),((Input!$M$154+Input!$M$120)*$M$7)-SUM($M631:U631),((Input!$M$154+Input!$M$120)*$M$7)/A12taxstdlife))</f>
        <v>0</v>
      </c>
      <c r="W631" s="164">
        <f>IF(A12taxstdlife="n/a","n/a",IF(W$3&gt;(A12taxstdlife+$E631),((Input!$M$154+Input!$M$120)*$M$7)-SUM($M631:V631),((Input!$M$154+Input!$M$120)*$M$7)/A12taxstdlife))</f>
        <v>0</v>
      </c>
      <c r="X631" s="164">
        <f>IF(A12taxstdlife="n/a","n/a",IF(X$3&gt;(A12taxstdlife+$E631),((Input!$M$154+Input!$M$120)*$M$7)-SUM($M631:W631),((Input!$M$154+Input!$M$120)*$M$7)/A12taxstdlife))</f>
        <v>0</v>
      </c>
      <c r="Y631" s="164">
        <f>IF(A12taxstdlife="n/a","n/a",IF(Y$3&gt;(A12taxstdlife+$E631),((Input!$M$154+Input!$M$120)*$M$7)-SUM($M631:X631),((Input!$M$154+Input!$M$120)*$M$7)/A12taxstdlife))</f>
        <v>0</v>
      </c>
      <c r="Z631" s="164">
        <f>IF(A12taxstdlife="n/a","n/a",IF(Z$3&gt;(A12taxstdlife+$E631),((Input!$M$154+Input!$M$120)*$M$7)-SUM($M631:Y631),((Input!$M$154+Input!$M$120)*$M$7)/A12taxstdlife))</f>
        <v>0</v>
      </c>
      <c r="AA631" s="164">
        <f>IF(A12taxstdlife="n/a","n/a",IF(AA$3&gt;(A12taxstdlife+$E631),((Input!$M$154+Input!$M$120)*$M$7)-SUM($M631:Z631),((Input!$M$154+Input!$M$120)*$M$7)/A12taxstdlife))</f>
        <v>0</v>
      </c>
      <c r="AB631" s="164">
        <f>IF(A12taxstdlife="n/a","n/a",IF(AB$3&gt;(A12taxstdlife+$E631),((Input!$M$154+Input!$M$120)*$M$7)-SUM($M631:AA631),((Input!$M$154+Input!$M$120)*$M$7)/A12taxstdlife))</f>
        <v>0</v>
      </c>
      <c r="AC631" s="164">
        <f>IF(A12taxstdlife="n/a","n/a",IF(AC$3&gt;(A12taxstdlife+$E631),((Input!$M$154+Input!$M$120)*$M$7)-SUM($M631:AB631),((Input!$M$154+Input!$M$120)*$M$7)/A12taxstdlife))</f>
        <v>0</v>
      </c>
      <c r="AD631" s="164">
        <f>IF(A12taxstdlife="n/a","n/a",IF(AD$3&gt;(A12taxstdlife+$E631),((Input!$M$154+Input!$M$120)*$M$7)-SUM($M631:AC631),((Input!$M$154+Input!$M$120)*$M$7)/A12taxstdlife))</f>
        <v>0</v>
      </c>
      <c r="AE631" s="164">
        <f>IF(A12taxstdlife="n/a","n/a",IF(AE$3&gt;(A12taxstdlife+$E631),((Input!$M$154+Input!$M$120)*$M$7)-SUM($M631:AD631),((Input!$M$154+Input!$M$120)*$M$7)/A12taxstdlife))</f>
        <v>0</v>
      </c>
      <c r="AF631" s="164">
        <f>IF(A12taxstdlife="n/a","n/a",IF(AF$3&gt;(A12taxstdlife+$E631),((Input!$M$154+Input!$M$120)*$M$7)-SUM($M631:AE631),((Input!$M$154+Input!$M$120)*$M$7)/A12taxstdlife))</f>
        <v>0</v>
      </c>
      <c r="AG631" s="164">
        <f>IF(A12taxstdlife="n/a","n/a",IF(AG$3&gt;(A12taxstdlife+$E631),((Input!$M$154+Input!$M$120)*$M$7)-SUM($M631:AF631),((Input!$M$154+Input!$M$120)*$M$7)/A12taxstdlife))</f>
        <v>0</v>
      </c>
      <c r="AH631" s="164">
        <f>IF(A12taxstdlife="n/a","n/a",IF(AH$3&gt;(A12taxstdlife+$E631),((Input!$M$154+Input!$M$120)*$M$7)-SUM($M631:AG631),((Input!$M$154+Input!$M$120)*$M$7)/A12taxstdlife))</f>
        <v>0</v>
      </c>
      <c r="AI631" s="164">
        <f>IF(A12taxstdlife="n/a","n/a",IF(AI$3&gt;(A12taxstdlife+$E631),((Input!$M$154+Input!$M$120)*$M$7)-SUM($M631:AH631),((Input!$M$154+Input!$M$120)*$M$7)/A12taxstdlife))</f>
        <v>0</v>
      </c>
      <c r="AJ631" s="164">
        <f>IF(A12taxstdlife="n/a","n/a",IF(AJ$3&gt;(A12taxstdlife+$E631),((Input!$M$154+Input!$M$120)*$M$7)-SUM($M631:AI631),((Input!$M$154+Input!$M$120)*$M$7)/A12taxstdlife))</f>
        <v>0</v>
      </c>
      <c r="AK631" s="164">
        <f>IF(A12taxstdlife="n/a","n/a",IF(AK$3&gt;(A12taxstdlife+$E631),((Input!$M$154+Input!$M$120)*$M$7)-SUM($M631:AJ631),((Input!$M$154+Input!$M$120)*$M$7)/A12taxstdlife))</f>
        <v>0</v>
      </c>
      <c r="AL631" s="164">
        <f>IF(A12taxstdlife="n/a","n/a",IF(AL$3&gt;(A12taxstdlife+$E631),((Input!$M$154+Input!$M$120)*$M$7)-SUM($M631:AK631),((Input!$M$154+Input!$M$120)*$M$7)/A12taxstdlife))</f>
        <v>0</v>
      </c>
      <c r="AM631" s="164">
        <f>IF(A12taxstdlife="n/a","n/a",IF(AM$3&gt;(A12taxstdlife+$E631),((Input!$M$154+Input!$M$120)*$M$7)-SUM($M631:AL631),((Input!$M$154+Input!$M$120)*$M$7)/A12taxstdlife))</f>
        <v>0</v>
      </c>
      <c r="AN631" s="164">
        <f>IF(A12taxstdlife="n/a","n/a",IF(AN$3&gt;(A12taxstdlife+$E631),((Input!$M$154+Input!$M$120)*$M$7)-SUM($M631:AM631),((Input!$M$154+Input!$M$120)*$M$7)/A12taxstdlife))</f>
        <v>0</v>
      </c>
      <c r="AO631" s="164">
        <f>IF(A12taxstdlife="n/a","n/a",IF(AO$3&gt;(A12taxstdlife+$E631),((Input!$M$154+Input!$M$120)*$M$7)-SUM($M631:AN631),((Input!$M$154+Input!$M$120)*$M$7)/A12taxstdlife))</f>
        <v>0</v>
      </c>
      <c r="AP631" s="164">
        <f>IF(A12taxstdlife="n/a","n/a",IF(AP$3&gt;(A12taxstdlife+$E631),((Input!$M$154+Input!$M$120)*$M$7)-SUM($M631:AO631),((Input!$M$154+Input!$M$120)*$M$7)/A12taxstdlife))</f>
        <v>0</v>
      </c>
      <c r="AQ631" s="164">
        <f>IF(A12taxstdlife="n/a","n/a",IF(AQ$3&gt;(A12taxstdlife+$E631),((Input!$M$154+Input!$M$120)*$M$7)-SUM($M631:AP631),((Input!$M$154+Input!$M$120)*$M$7)/A12taxstdlife))</f>
        <v>0</v>
      </c>
      <c r="AR631" s="164">
        <f>IF(A12taxstdlife="n/a","n/a",IF(AR$3&gt;(A12taxstdlife+$E631),((Input!$M$154+Input!$M$120)*$M$7)-SUM($M631:AQ631),((Input!$M$154+Input!$M$120)*$M$7)/A12taxstdlife))</f>
        <v>0</v>
      </c>
      <c r="AS631" s="164">
        <f>IF(A12taxstdlife="n/a","n/a",IF(AS$3&gt;(A12taxstdlife+$E631),((Input!$M$154+Input!$M$120)*$M$7)-SUM($M631:AR631),((Input!$M$154+Input!$M$120)*$M$7)/A12taxstdlife))</f>
        <v>0</v>
      </c>
      <c r="AT631" s="164">
        <f>IF(A12taxstdlife="n/a","n/a",IF(AT$3&gt;(A12taxstdlife+$E631),((Input!$M$154+Input!$M$120)*$M$7)-SUM($M631:AS631),((Input!$M$154+Input!$M$120)*$M$7)/A12taxstdlife))</f>
        <v>0</v>
      </c>
      <c r="AU631" s="164">
        <f>IF(A12taxstdlife="n/a","n/a",IF(AU$3&gt;(A12taxstdlife+$E631),((Input!$M$154+Input!$M$120)*$M$7)-SUM($M631:AT631),((Input!$M$154+Input!$M$120)*$M$7)/A12taxstdlife))</f>
        <v>0</v>
      </c>
      <c r="AV631" s="164">
        <f>IF(A12taxstdlife="n/a","n/a",IF(AV$3&gt;(A12taxstdlife+$E631),((Input!$M$154+Input!$M$120)*$M$7)-SUM($M631:AU631),((Input!$M$154+Input!$M$120)*$M$7)/A12taxstdlife))</f>
        <v>0</v>
      </c>
      <c r="AW631" s="164">
        <f>IF(A12taxstdlife="n/a","n/a",IF(AW$3&gt;(A12taxstdlife+$E631),((Input!$M$154+Input!$M$120)*$M$7)-SUM($M631:AV631),((Input!$M$154+Input!$M$120)*$M$7)/A12taxstdlife))</f>
        <v>0</v>
      </c>
      <c r="AX631" s="164">
        <f>IF(A12taxstdlife="n/a","n/a",IF(AX$3&gt;(A12taxstdlife+$E631),((Input!$M$154+Input!$M$120)*$M$7)-SUM($M631:AW631),((Input!$M$154+Input!$M$120)*$M$7)/A12taxstdlife))</f>
        <v>0</v>
      </c>
      <c r="AY631" s="164">
        <f>IF(A12taxstdlife="n/a","n/a",IF(AY$3&gt;(A12taxstdlife+$E631),((Input!$M$154+Input!$M$120)*$M$7)-SUM($M631:AX631),((Input!$M$154+Input!$M$120)*$M$7)/A12taxstdlife))</f>
        <v>0</v>
      </c>
      <c r="AZ631" s="164">
        <f>IF(A12taxstdlife="n/a","n/a",IF(AZ$3&gt;(A12taxstdlife+$E631),((Input!$M$154+Input!$M$120)*$M$7)-SUM($M631:AY631),((Input!$M$154+Input!$M$120)*$M$7)/A12taxstdlife))</f>
        <v>0</v>
      </c>
      <c r="BA631" s="164">
        <f>IF(A12taxstdlife="n/a","n/a",IF(BA$3&gt;(A12taxstdlife+$E631),((Input!$M$154+Input!$M$120)*$M$7)-SUM($M631:AZ631),((Input!$M$154+Input!$M$120)*$M$7)/A12taxstdlife))</f>
        <v>0</v>
      </c>
      <c r="BB631" s="164">
        <f>IF(A12taxstdlife="n/a","n/a",IF(BB$3&gt;(A12taxstdlife+$E631),((Input!$M$154+Input!$M$120)*$M$7)-SUM($M631:BA631),((Input!$M$154+Input!$M$120)*$M$7)/A12taxstdlife))</f>
        <v>0</v>
      </c>
      <c r="BC631" s="164">
        <f>IF(A12taxstdlife="n/a","n/a",IF(BC$3&gt;(A12taxstdlife+$E631),((Input!$M$154+Input!$M$120)*$M$7)-SUM($M631:BB631),((Input!$M$154+Input!$M$120)*$M$7)/A12taxstdlife))</f>
        <v>0</v>
      </c>
      <c r="BD631" s="164">
        <f>IF(A12taxstdlife="n/a","n/a",IF(BD$3&gt;(A12taxstdlife+$E631),((Input!$M$154+Input!$M$120)*$M$7)-SUM($M631:BC631),((Input!$M$154+Input!$M$120)*$M$7)/A12taxstdlife))</f>
        <v>0</v>
      </c>
      <c r="BE631" s="164">
        <f>IF(A12taxstdlife="n/a","n/a",IF(BE$3&gt;(A12taxstdlife+$E631),((Input!$M$154+Input!$M$120)*$M$7)-SUM($M631:BD631),((Input!$M$154+Input!$M$120)*$M$7)/A12taxstdlife))</f>
        <v>0</v>
      </c>
      <c r="BF631" s="164">
        <f>IF(A12taxstdlife="n/a","n/a",IF(BF$3&gt;(A12taxstdlife+$E631),((Input!$M$154+Input!$M$120)*$M$7)-SUM($M631:BE631),((Input!$M$154+Input!$M$120)*$M$7)/A12taxstdlife))</f>
        <v>0</v>
      </c>
      <c r="BG631" s="164">
        <f>IF(A12taxstdlife="n/a","n/a",IF(BG$3&gt;(A12taxstdlife+$E631),((Input!$M$154+Input!$M$120)*$M$7)-SUM($M631:BF631),((Input!$M$154+Input!$M$120)*$M$7)/A12taxstdlife))</f>
        <v>0</v>
      </c>
      <c r="BH631" s="164">
        <f>IF(A12taxstdlife="n/a","n/a",IF(BH$3&gt;(A12taxstdlife+$E631),((Input!$M$154+Input!$M$120)*$M$7)-SUM($M631:BG631),((Input!$M$154+Input!$M$120)*$M$7)/A12taxstdlife))</f>
        <v>0</v>
      </c>
      <c r="BI631" s="164">
        <f>IF(A12taxstdlife="n/a","n/a",IF(BI$3&gt;(A12taxstdlife+$E631),((Input!$M$154+Input!$M$120)*$M$7)-SUM($M631:BH631),((Input!$M$154+Input!$M$120)*$M$7)/A12taxstdlife))</f>
        <v>0</v>
      </c>
      <c r="BJ631" s="18"/>
      <c r="BK631" s="18"/>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row>
    <row r="632" spans="1:256" s="5" customFormat="1" hidden="1" outlineLevel="2">
      <c r="A632" s="18"/>
      <c r="B632" s="18"/>
      <c r="C632" s="36"/>
      <c r="D632" s="479"/>
      <c r="E632" s="283">
        <v>8</v>
      </c>
      <c r="F632" s="38"/>
      <c r="G632" s="306"/>
      <c r="H632" s="308"/>
      <c r="I632" s="308"/>
      <c r="J632" s="308"/>
      <c r="K632" s="308"/>
      <c r="L632" s="308"/>
      <c r="M632" s="308"/>
      <c r="N632" s="307"/>
      <c r="O632" s="164">
        <f>IF(A12taxstdlife="n/a","n/a",IF(O$3&gt;(A12taxstdlife+$E632),((Input!$N$154+Input!$N$120)*$N$7)-SUM($N632:N632),((Input!$N$154+Input!$N$120)*$N$7)/A12taxstdlife))</f>
        <v>0</v>
      </c>
      <c r="P632" s="164">
        <f>IF(A12taxstdlife="n/a","n/a",IF(P$3&gt;(A12taxstdlife+$E632),((Input!$N$154+Input!$N$120)*$N$7)-SUM($N632:O632),((Input!$N$154+Input!$N$120)*$N$7)/A12taxstdlife))</f>
        <v>0</v>
      </c>
      <c r="Q632" s="164">
        <f>IF(A12taxstdlife="n/a","n/a",IF(Q$3&gt;(A12taxstdlife+$E632),((Input!$N$154+Input!$N$120)*$N$7)-SUM($N632:P632),((Input!$N$154+Input!$N$120)*$N$7)/A12taxstdlife))</f>
        <v>0</v>
      </c>
      <c r="R632" s="164">
        <f>IF(A12taxstdlife="n/a","n/a",IF(R$3&gt;(A12taxstdlife+$E632),((Input!$N$154+Input!$N$120)*$N$7)-SUM($N632:Q632),((Input!$N$154+Input!$N$120)*$N$7)/A12taxstdlife))</f>
        <v>0</v>
      </c>
      <c r="S632" s="164">
        <f>IF(A12taxstdlife="n/a","n/a",IF(S$3&gt;(A12taxstdlife+$E632),((Input!$N$154+Input!$N$120)*$N$7)-SUM($N632:R632),((Input!$N$154+Input!$N$120)*$N$7)/A12taxstdlife))</f>
        <v>0</v>
      </c>
      <c r="T632" s="164">
        <f>IF(A12taxstdlife="n/a","n/a",IF(T$3&gt;(A12taxstdlife+$E632),((Input!$N$154+Input!$N$120)*$N$7)-SUM($N632:S632),((Input!$N$154+Input!$N$120)*$N$7)/A12taxstdlife))</f>
        <v>0</v>
      </c>
      <c r="U632" s="164">
        <f>IF(A12taxstdlife="n/a","n/a",IF(U$3&gt;(A12taxstdlife+$E632),((Input!$N$154+Input!$N$120)*$N$7)-SUM($N632:T632),((Input!$N$154+Input!$N$120)*$N$7)/A12taxstdlife))</f>
        <v>0</v>
      </c>
      <c r="V632" s="164">
        <f>IF(A12taxstdlife="n/a","n/a",IF(V$3&gt;(A12taxstdlife+$E632),((Input!$N$154+Input!$N$120)*$N$7)-SUM($N632:U632),((Input!$N$154+Input!$N$120)*$N$7)/A12taxstdlife))</f>
        <v>0</v>
      </c>
      <c r="W632" s="164">
        <f>IF(A12taxstdlife="n/a","n/a",IF(W$3&gt;(A12taxstdlife+$E632),((Input!$N$154+Input!$N$120)*$N$7)-SUM($N632:V632),((Input!$N$154+Input!$N$120)*$N$7)/A12taxstdlife))</f>
        <v>0</v>
      </c>
      <c r="X632" s="164">
        <f>IF(A12taxstdlife="n/a","n/a",IF(X$3&gt;(A12taxstdlife+$E632),((Input!$N$154+Input!$N$120)*$N$7)-SUM($N632:W632),((Input!$N$154+Input!$N$120)*$N$7)/A12taxstdlife))</f>
        <v>0</v>
      </c>
      <c r="Y632" s="164">
        <f>IF(A12taxstdlife="n/a","n/a",IF(Y$3&gt;(A12taxstdlife+$E632),((Input!$N$154+Input!$N$120)*$N$7)-SUM($N632:X632),((Input!$N$154+Input!$N$120)*$N$7)/A12taxstdlife))</f>
        <v>0</v>
      </c>
      <c r="Z632" s="164">
        <f>IF(A12taxstdlife="n/a","n/a",IF(Z$3&gt;(A12taxstdlife+$E632),((Input!$N$154+Input!$N$120)*$N$7)-SUM($N632:Y632),((Input!$N$154+Input!$N$120)*$N$7)/A12taxstdlife))</f>
        <v>0</v>
      </c>
      <c r="AA632" s="164">
        <f>IF(A12taxstdlife="n/a","n/a",IF(AA$3&gt;(A12taxstdlife+$E632),((Input!$N$154+Input!$N$120)*$N$7)-SUM($N632:Z632),((Input!$N$154+Input!$N$120)*$N$7)/A12taxstdlife))</f>
        <v>0</v>
      </c>
      <c r="AB632" s="164">
        <f>IF(A12taxstdlife="n/a","n/a",IF(AB$3&gt;(A12taxstdlife+$E632),((Input!$N$154+Input!$N$120)*$N$7)-SUM($N632:AA632),((Input!$N$154+Input!$N$120)*$N$7)/A12taxstdlife))</f>
        <v>0</v>
      </c>
      <c r="AC632" s="164">
        <f>IF(A12taxstdlife="n/a","n/a",IF(AC$3&gt;(A12taxstdlife+$E632),((Input!$N$154+Input!$N$120)*$N$7)-SUM($N632:AB632),((Input!$N$154+Input!$N$120)*$N$7)/A12taxstdlife))</f>
        <v>0</v>
      </c>
      <c r="AD632" s="164">
        <f>IF(A12taxstdlife="n/a","n/a",IF(AD$3&gt;(A12taxstdlife+$E632),((Input!$N$154+Input!$N$120)*$N$7)-SUM($N632:AC632),((Input!$N$154+Input!$N$120)*$N$7)/A12taxstdlife))</f>
        <v>0</v>
      </c>
      <c r="AE632" s="164">
        <f>IF(A12taxstdlife="n/a","n/a",IF(AE$3&gt;(A12taxstdlife+$E632),((Input!$N$154+Input!$N$120)*$N$7)-SUM($N632:AD632),((Input!$N$154+Input!$N$120)*$N$7)/A12taxstdlife))</f>
        <v>0</v>
      </c>
      <c r="AF632" s="164">
        <f>IF(A12taxstdlife="n/a","n/a",IF(AF$3&gt;(A12taxstdlife+$E632),((Input!$N$154+Input!$N$120)*$N$7)-SUM($N632:AE632),((Input!$N$154+Input!$N$120)*$N$7)/A12taxstdlife))</f>
        <v>0</v>
      </c>
      <c r="AG632" s="164">
        <f>IF(A12taxstdlife="n/a","n/a",IF(AG$3&gt;(A12taxstdlife+$E632),((Input!$N$154+Input!$N$120)*$N$7)-SUM($N632:AF632),((Input!$N$154+Input!$N$120)*$N$7)/A12taxstdlife))</f>
        <v>0</v>
      </c>
      <c r="AH632" s="164">
        <f>IF(A12taxstdlife="n/a","n/a",IF(AH$3&gt;(A12taxstdlife+$E632),((Input!$N$154+Input!$N$120)*$N$7)-SUM($N632:AG632),((Input!$N$154+Input!$N$120)*$N$7)/A12taxstdlife))</f>
        <v>0</v>
      </c>
      <c r="AI632" s="164">
        <f>IF(A12taxstdlife="n/a","n/a",IF(AI$3&gt;(A12taxstdlife+$E632),((Input!$N$154+Input!$N$120)*$N$7)-SUM($N632:AH632),((Input!$N$154+Input!$N$120)*$N$7)/A12taxstdlife))</f>
        <v>0</v>
      </c>
      <c r="AJ632" s="164">
        <f>IF(A12taxstdlife="n/a","n/a",IF(AJ$3&gt;(A12taxstdlife+$E632),((Input!$N$154+Input!$N$120)*$N$7)-SUM($N632:AI632),((Input!$N$154+Input!$N$120)*$N$7)/A12taxstdlife))</f>
        <v>0</v>
      </c>
      <c r="AK632" s="164">
        <f>IF(A12taxstdlife="n/a","n/a",IF(AK$3&gt;(A12taxstdlife+$E632),((Input!$N$154+Input!$N$120)*$N$7)-SUM($N632:AJ632),((Input!$N$154+Input!$N$120)*$N$7)/A12taxstdlife))</f>
        <v>0</v>
      </c>
      <c r="AL632" s="164">
        <f>IF(A12taxstdlife="n/a","n/a",IF(AL$3&gt;(A12taxstdlife+$E632),((Input!$N$154+Input!$N$120)*$N$7)-SUM($N632:AK632),((Input!$N$154+Input!$N$120)*$N$7)/A12taxstdlife))</f>
        <v>0</v>
      </c>
      <c r="AM632" s="164">
        <f>IF(A12taxstdlife="n/a","n/a",IF(AM$3&gt;(A12taxstdlife+$E632),((Input!$N$154+Input!$N$120)*$N$7)-SUM($N632:AL632),((Input!$N$154+Input!$N$120)*$N$7)/A12taxstdlife))</f>
        <v>0</v>
      </c>
      <c r="AN632" s="164">
        <f>IF(A12taxstdlife="n/a","n/a",IF(AN$3&gt;(A12taxstdlife+$E632),((Input!$N$154+Input!$N$120)*$N$7)-SUM($N632:AM632),((Input!$N$154+Input!$N$120)*$N$7)/A12taxstdlife))</f>
        <v>0</v>
      </c>
      <c r="AO632" s="164">
        <f>IF(A12taxstdlife="n/a","n/a",IF(AO$3&gt;(A12taxstdlife+$E632),((Input!$N$154+Input!$N$120)*$N$7)-SUM($N632:AN632),((Input!$N$154+Input!$N$120)*$N$7)/A12taxstdlife))</f>
        <v>0</v>
      </c>
      <c r="AP632" s="164">
        <f>IF(A12taxstdlife="n/a","n/a",IF(AP$3&gt;(A12taxstdlife+$E632),((Input!$N$154+Input!$N$120)*$N$7)-SUM($N632:AO632),((Input!$N$154+Input!$N$120)*$N$7)/A12taxstdlife))</f>
        <v>0</v>
      </c>
      <c r="AQ632" s="164">
        <f>IF(A12taxstdlife="n/a","n/a",IF(AQ$3&gt;(A12taxstdlife+$E632),((Input!$N$154+Input!$N$120)*$N$7)-SUM($N632:AP632),((Input!$N$154+Input!$N$120)*$N$7)/A12taxstdlife))</f>
        <v>0</v>
      </c>
      <c r="AR632" s="164">
        <f>IF(A12taxstdlife="n/a","n/a",IF(AR$3&gt;(A12taxstdlife+$E632),((Input!$N$154+Input!$N$120)*$N$7)-SUM($N632:AQ632),((Input!$N$154+Input!$N$120)*$N$7)/A12taxstdlife))</f>
        <v>0</v>
      </c>
      <c r="AS632" s="164">
        <f>IF(A12taxstdlife="n/a","n/a",IF(AS$3&gt;(A12taxstdlife+$E632),((Input!$N$154+Input!$N$120)*$N$7)-SUM($N632:AR632),((Input!$N$154+Input!$N$120)*$N$7)/A12taxstdlife))</f>
        <v>0</v>
      </c>
      <c r="AT632" s="164">
        <f>IF(A12taxstdlife="n/a","n/a",IF(AT$3&gt;(A12taxstdlife+$E632),((Input!$N$154+Input!$N$120)*$N$7)-SUM($N632:AS632),((Input!$N$154+Input!$N$120)*$N$7)/A12taxstdlife))</f>
        <v>0</v>
      </c>
      <c r="AU632" s="164">
        <f>IF(A12taxstdlife="n/a","n/a",IF(AU$3&gt;(A12taxstdlife+$E632),((Input!$N$154+Input!$N$120)*$N$7)-SUM($N632:AT632),((Input!$N$154+Input!$N$120)*$N$7)/A12taxstdlife))</f>
        <v>0</v>
      </c>
      <c r="AV632" s="164">
        <f>IF(A12taxstdlife="n/a","n/a",IF(AV$3&gt;(A12taxstdlife+$E632),((Input!$N$154+Input!$N$120)*$N$7)-SUM($N632:AU632),((Input!$N$154+Input!$N$120)*$N$7)/A12taxstdlife))</f>
        <v>0</v>
      </c>
      <c r="AW632" s="164">
        <f>IF(A12taxstdlife="n/a","n/a",IF(AW$3&gt;(A12taxstdlife+$E632),((Input!$N$154+Input!$N$120)*$N$7)-SUM($N632:AV632),((Input!$N$154+Input!$N$120)*$N$7)/A12taxstdlife))</f>
        <v>0</v>
      </c>
      <c r="AX632" s="164">
        <f>IF(A12taxstdlife="n/a","n/a",IF(AX$3&gt;(A12taxstdlife+$E632),((Input!$N$154+Input!$N$120)*$N$7)-SUM($N632:AW632),((Input!$N$154+Input!$N$120)*$N$7)/A12taxstdlife))</f>
        <v>0</v>
      </c>
      <c r="AY632" s="164">
        <f>IF(A12taxstdlife="n/a","n/a",IF(AY$3&gt;(A12taxstdlife+$E632),((Input!$N$154+Input!$N$120)*$N$7)-SUM($N632:AX632),((Input!$N$154+Input!$N$120)*$N$7)/A12taxstdlife))</f>
        <v>0</v>
      </c>
      <c r="AZ632" s="164">
        <f>IF(A12taxstdlife="n/a","n/a",IF(AZ$3&gt;(A12taxstdlife+$E632),((Input!$N$154+Input!$N$120)*$N$7)-SUM($N632:AY632),((Input!$N$154+Input!$N$120)*$N$7)/A12taxstdlife))</f>
        <v>0</v>
      </c>
      <c r="BA632" s="164">
        <f>IF(A12taxstdlife="n/a","n/a",IF(BA$3&gt;(A12taxstdlife+$E632),((Input!$N$154+Input!$N$120)*$N$7)-SUM($N632:AZ632),((Input!$N$154+Input!$N$120)*$N$7)/A12taxstdlife))</f>
        <v>0</v>
      </c>
      <c r="BB632" s="164">
        <f>IF(A12taxstdlife="n/a","n/a",IF(BB$3&gt;(A12taxstdlife+$E632),((Input!$N$154+Input!$N$120)*$N$7)-SUM($N632:BA632),((Input!$N$154+Input!$N$120)*$N$7)/A12taxstdlife))</f>
        <v>0</v>
      </c>
      <c r="BC632" s="164">
        <f>IF(A12taxstdlife="n/a","n/a",IF(BC$3&gt;(A12taxstdlife+$E632),((Input!$N$154+Input!$N$120)*$N$7)-SUM($N632:BB632),((Input!$N$154+Input!$N$120)*$N$7)/A12taxstdlife))</f>
        <v>0</v>
      </c>
      <c r="BD632" s="164">
        <f>IF(A12taxstdlife="n/a","n/a",IF(BD$3&gt;(A12taxstdlife+$E632),((Input!$N$154+Input!$N$120)*$N$7)-SUM($N632:BC632),((Input!$N$154+Input!$N$120)*$N$7)/A12taxstdlife))</f>
        <v>0</v>
      </c>
      <c r="BE632" s="164">
        <f>IF(A12taxstdlife="n/a","n/a",IF(BE$3&gt;(A12taxstdlife+$E632),((Input!$N$154+Input!$N$120)*$N$7)-SUM($N632:BD632),((Input!$N$154+Input!$N$120)*$N$7)/A12taxstdlife))</f>
        <v>0</v>
      </c>
      <c r="BF632" s="164">
        <f>IF(A12taxstdlife="n/a","n/a",IF(BF$3&gt;(A12taxstdlife+$E632),((Input!$N$154+Input!$N$120)*$N$7)-SUM($N632:BE632),((Input!$N$154+Input!$N$120)*$N$7)/A12taxstdlife))</f>
        <v>0</v>
      </c>
      <c r="BG632" s="164">
        <f>IF(A12taxstdlife="n/a","n/a",IF(BG$3&gt;(A12taxstdlife+$E632),((Input!$N$154+Input!$N$120)*$N$7)-SUM($N632:BF632),((Input!$N$154+Input!$N$120)*$N$7)/A12taxstdlife))</f>
        <v>0</v>
      </c>
      <c r="BH632" s="164">
        <f>IF(A12taxstdlife="n/a","n/a",IF(BH$3&gt;(A12taxstdlife+$E632),((Input!$N$154+Input!$N$120)*$N$7)-SUM($N632:BG632),((Input!$N$154+Input!$N$120)*$N$7)/A12taxstdlife))</f>
        <v>0</v>
      </c>
      <c r="BI632" s="164">
        <f>IF(A12taxstdlife="n/a","n/a",IF(BI$3&gt;(A12taxstdlife+$E632),((Input!$N$154+Input!$N$120)*$N$7)-SUM($N632:BH632),((Input!$N$154+Input!$N$120)*$N$7)/A12taxstdlife))</f>
        <v>0</v>
      </c>
      <c r="BJ632" s="18"/>
      <c r="BK632" s="18"/>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row>
    <row r="633" spans="1:256" s="5" customFormat="1" hidden="1" outlineLevel="2">
      <c r="A633" s="18"/>
      <c r="B633" s="18"/>
      <c r="C633" s="36"/>
      <c r="D633" s="479"/>
      <c r="E633" s="283">
        <v>9</v>
      </c>
      <c r="F633" s="38"/>
      <c r="G633" s="306"/>
      <c r="H633" s="308"/>
      <c r="I633" s="308"/>
      <c r="J633" s="308"/>
      <c r="K633" s="308"/>
      <c r="L633" s="308"/>
      <c r="M633" s="308"/>
      <c r="N633" s="308"/>
      <c r="O633" s="307"/>
      <c r="P633" s="164">
        <f>IF(A12taxstdlife="n/a","n/a",IF(P$3&gt;(A12taxstdlife+$E633),((Input!$O$154+Input!$O$120)*$O$7)-SUM($O633:O633),((Input!$O$154+Input!$O$120)*$O$7)/A12taxstdlife))</f>
        <v>0</v>
      </c>
      <c r="Q633" s="164">
        <f>IF(A12taxstdlife="n/a","n/a",IF(Q$3&gt;(A12taxstdlife+$E633),((Input!$O$154+Input!$O$120)*$O$7)-SUM($O633:P633),((Input!$O$154+Input!$O$120)*$O$7)/A12taxstdlife))</f>
        <v>0</v>
      </c>
      <c r="R633" s="164">
        <f>IF(A12taxstdlife="n/a","n/a",IF(R$3&gt;(A12taxstdlife+$E633),((Input!$O$154+Input!$O$120)*$O$7)-SUM($O633:Q633),((Input!$O$154+Input!$O$120)*$O$7)/A12taxstdlife))</f>
        <v>0</v>
      </c>
      <c r="S633" s="164">
        <f>IF(A12taxstdlife="n/a","n/a",IF(S$3&gt;(A12taxstdlife+$E633),((Input!$O$154+Input!$O$120)*$O$7)-SUM($O633:R633),((Input!$O$154+Input!$O$120)*$O$7)/A12taxstdlife))</f>
        <v>0</v>
      </c>
      <c r="T633" s="164">
        <f>IF(A12taxstdlife="n/a","n/a",IF(T$3&gt;(A12taxstdlife+$E633),((Input!$O$154+Input!$O$120)*$O$7)-SUM($O633:S633),((Input!$O$154+Input!$O$120)*$O$7)/A12taxstdlife))</f>
        <v>0</v>
      </c>
      <c r="U633" s="164">
        <f>IF(A12taxstdlife="n/a","n/a",IF(U$3&gt;(A12taxstdlife+$E633),((Input!$O$154+Input!$O$120)*$O$7)-SUM($O633:T633),((Input!$O$154+Input!$O$120)*$O$7)/A12taxstdlife))</f>
        <v>0</v>
      </c>
      <c r="V633" s="164">
        <f>IF(A12taxstdlife="n/a","n/a",IF(V$3&gt;(A12taxstdlife+$E633),((Input!$O$154+Input!$O$120)*$O$7)-SUM($O633:U633),((Input!$O$154+Input!$O$120)*$O$7)/A12taxstdlife))</f>
        <v>0</v>
      </c>
      <c r="W633" s="164">
        <f>IF(A12taxstdlife="n/a","n/a",IF(W$3&gt;(A12taxstdlife+$E633),((Input!$O$154+Input!$O$120)*$O$7)-SUM($O633:V633),((Input!$O$154+Input!$O$120)*$O$7)/A12taxstdlife))</f>
        <v>0</v>
      </c>
      <c r="X633" s="164">
        <f>IF(A12taxstdlife="n/a","n/a",IF(X$3&gt;(A12taxstdlife+$E633),((Input!$O$154+Input!$O$120)*$O$7)-SUM($O633:W633),((Input!$O$154+Input!$O$120)*$O$7)/A12taxstdlife))</f>
        <v>0</v>
      </c>
      <c r="Y633" s="164">
        <f>IF(A12taxstdlife="n/a","n/a",IF(Y$3&gt;(A12taxstdlife+$E633),((Input!$O$154+Input!$O$120)*$O$7)-SUM($O633:X633),((Input!$O$154+Input!$O$120)*$O$7)/A12taxstdlife))</f>
        <v>0</v>
      </c>
      <c r="Z633" s="164">
        <f>IF(A12taxstdlife="n/a","n/a",IF(Z$3&gt;(A12taxstdlife+$E633),((Input!$O$154+Input!$O$120)*$O$7)-SUM($O633:Y633),((Input!$O$154+Input!$O$120)*$O$7)/A12taxstdlife))</f>
        <v>0</v>
      </c>
      <c r="AA633" s="164">
        <f>IF(A12taxstdlife="n/a","n/a",IF(AA$3&gt;(A12taxstdlife+$E633),((Input!$O$154+Input!$O$120)*$O$7)-SUM($O633:Z633),((Input!$O$154+Input!$O$120)*$O$7)/A12taxstdlife))</f>
        <v>0</v>
      </c>
      <c r="AB633" s="164">
        <f>IF(A12taxstdlife="n/a","n/a",IF(AB$3&gt;(A12taxstdlife+$E633),((Input!$O$154+Input!$O$120)*$O$7)-SUM($O633:AA633),((Input!$O$154+Input!$O$120)*$O$7)/A12taxstdlife))</f>
        <v>0</v>
      </c>
      <c r="AC633" s="164">
        <f>IF(A12taxstdlife="n/a","n/a",IF(AC$3&gt;(A12taxstdlife+$E633),((Input!$O$154+Input!$O$120)*$O$7)-SUM($O633:AB633),((Input!$O$154+Input!$O$120)*$O$7)/A12taxstdlife))</f>
        <v>0</v>
      </c>
      <c r="AD633" s="164">
        <f>IF(A12taxstdlife="n/a","n/a",IF(AD$3&gt;(A12taxstdlife+$E633),((Input!$O$154+Input!$O$120)*$O$7)-SUM($O633:AC633),((Input!$O$154+Input!$O$120)*$O$7)/A12taxstdlife))</f>
        <v>0</v>
      </c>
      <c r="AE633" s="164">
        <f>IF(A12taxstdlife="n/a","n/a",IF(AE$3&gt;(A12taxstdlife+$E633),((Input!$O$154+Input!$O$120)*$O$7)-SUM($O633:AD633),((Input!$O$154+Input!$O$120)*$O$7)/A12taxstdlife))</f>
        <v>0</v>
      </c>
      <c r="AF633" s="164">
        <f>IF(A12taxstdlife="n/a","n/a",IF(AF$3&gt;(A12taxstdlife+$E633),((Input!$O$154+Input!$O$120)*$O$7)-SUM($O633:AE633),((Input!$O$154+Input!$O$120)*$O$7)/A12taxstdlife))</f>
        <v>0</v>
      </c>
      <c r="AG633" s="164">
        <f>IF(A12taxstdlife="n/a","n/a",IF(AG$3&gt;(A12taxstdlife+$E633),((Input!$O$154+Input!$O$120)*$O$7)-SUM($O633:AF633),((Input!$O$154+Input!$O$120)*$O$7)/A12taxstdlife))</f>
        <v>0</v>
      </c>
      <c r="AH633" s="164">
        <f>IF(A12taxstdlife="n/a","n/a",IF(AH$3&gt;(A12taxstdlife+$E633),((Input!$O$154+Input!$O$120)*$O$7)-SUM($O633:AG633),((Input!$O$154+Input!$O$120)*$O$7)/A12taxstdlife))</f>
        <v>0</v>
      </c>
      <c r="AI633" s="164">
        <f>IF(A12taxstdlife="n/a","n/a",IF(AI$3&gt;(A12taxstdlife+$E633),((Input!$O$154+Input!$O$120)*$O$7)-SUM($O633:AH633),((Input!$O$154+Input!$O$120)*$O$7)/A12taxstdlife))</f>
        <v>0</v>
      </c>
      <c r="AJ633" s="164">
        <f>IF(A12taxstdlife="n/a","n/a",IF(AJ$3&gt;(A12taxstdlife+$E633),((Input!$O$154+Input!$O$120)*$O$7)-SUM($O633:AI633),((Input!$O$154+Input!$O$120)*$O$7)/A12taxstdlife))</f>
        <v>0</v>
      </c>
      <c r="AK633" s="164">
        <f>IF(A12taxstdlife="n/a","n/a",IF(AK$3&gt;(A12taxstdlife+$E633),((Input!$O$154+Input!$O$120)*$O$7)-SUM($O633:AJ633),((Input!$O$154+Input!$O$120)*$O$7)/A12taxstdlife))</f>
        <v>0</v>
      </c>
      <c r="AL633" s="164">
        <f>IF(A12taxstdlife="n/a","n/a",IF(AL$3&gt;(A12taxstdlife+$E633),((Input!$O$154+Input!$O$120)*$O$7)-SUM($O633:AK633),((Input!$O$154+Input!$O$120)*$O$7)/A12taxstdlife))</f>
        <v>0</v>
      </c>
      <c r="AM633" s="164">
        <f>IF(A12taxstdlife="n/a","n/a",IF(AM$3&gt;(A12taxstdlife+$E633),((Input!$O$154+Input!$O$120)*$O$7)-SUM($O633:AL633),((Input!$O$154+Input!$O$120)*$O$7)/A12taxstdlife))</f>
        <v>0</v>
      </c>
      <c r="AN633" s="164">
        <f>IF(A12taxstdlife="n/a","n/a",IF(AN$3&gt;(A12taxstdlife+$E633),((Input!$O$154+Input!$O$120)*$O$7)-SUM($O633:AM633),((Input!$O$154+Input!$O$120)*$O$7)/A12taxstdlife))</f>
        <v>0</v>
      </c>
      <c r="AO633" s="164">
        <f>IF(A12taxstdlife="n/a","n/a",IF(AO$3&gt;(A12taxstdlife+$E633),((Input!$O$154+Input!$O$120)*$O$7)-SUM($O633:AN633),((Input!$O$154+Input!$O$120)*$O$7)/A12taxstdlife))</f>
        <v>0</v>
      </c>
      <c r="AP633" s="164">
        <f>IF(A12taxstdlife="n/a","n/a",IF(AP$3&gt;(A12taxstdlife+$E633),((Input!$O$154+Input!$O$120)*$O$7)-SUM($O633:AO633),((Input!$O$154+Input!$O$120)*$O$7)/A12taxstdlife))</f>
        <v>0</v>
      </c>
      <c r="AQ633" s="164">
        <f>IF(A12taxstdlife="n/a","n/a",IF(AQ$3&gt;(A12taxstdlife+$E633),((Input!$O$154+Input!$O$120)*$O$7)-SUM($O633:AP633),((Input!$O$154+Input!$O$120)*$O$7)/A12taxstdlife))</f>
        <v>0</v>
      </c>
      <c r="AR633" s="164">
        <f>IF(A12taxstdlife="n/a","n/a",IF(AR$3&gt;(A12taxstdlife+$E633),((Input!$O$154+Input!$O$120)*$O$7)-SUM($O633:AQ633),((Input!$O$154+Input!$O$120)*$O$7)/A12taxstdlife))</f>
        <v>0</v>
      </c>
      <c r="AS633" s="164">
        <f>IF(A12taxstdlife="n/a","n/a",IF(AS$3&gt;(A12taxstdlife+$E633),((Input!$O$154+Input!$O$120)*$O$7)-SUM($O633:AR633),((Input!$O$154+Input!$O$120)*$O$7)/A12taxstdlife))</f>
        <v>0</v>
      </c>
      <c r="AT633" s="164">
        <f>IF(A12taxstdlife="n/a","n/a",IF(AT$3&gt;(A12taxstdlife+$E633),((Input!$O$154+Input!$O$120)*$O$7)-SUM($O633:AS633),((Input!$O$154+Input!$O$120)*$O$7)/A12taxstdlife))</f>
        <v>0</v>
      </c>
      <c r="AU633" s="164">
        <f>IF(A12taxstdlife="n/a","n/a",IF(AU$3&gt;(A12taxstdlife+$E633),((Input!$O$154+Input!$O$120)*$O$7)-SUM($O633:AT633),((Input!$O$154+Input!$O$120)*$O$7)/A12taxstdlife))</f>
        <v>0</v>
      </c>
      <c r="AV633" s="164">
        <f>IF(A12taxstdlife="n/a","n/a",IF(AV$3&gt;(A12taxstdlife+$E633),((Input!$O$154+Input!$O$120)*$O$7)-SUM($O633:AU633),((Input!$O$154+Input!$O$120)*$O$7)/A12taxstdlife))</f>
        <v>0</v>
      </c>
      <c r="AW633" s="164">
        <f>IF(A12taxstdlife="n/a","n/a",IF(AW$3&gt;(A12taxstdlife+$E633),((Input!$O$154+Input!$O$120)*$O$7)-SUM($O633:AV633),((Input!$O$154+Input!$O$120)*$O$7)/A12taxstdlife))</f>
        <v>0</v>
      </c>
      <c r="AX633" s="164">
        <f>IF(A12taxstdlife="n/a","n/a",IF(AX$3&gt;(A12taxstdlife+$E633),((Input!$O$154+Input!$O$120)*$O$7)-SUM($O633:AW633),((Input!$O$154+Input!$O$120)*$O$7)/A12taxstdlife))</f>
        <v>0</v>
      </c>
      <c r="AY633" s="164">
        <f>IF(A12taxstdlife="n/a","n/a",IF(AY$3&gt;(A12taxstdlife+$E633),((Input!$O$154+Input!$O$120)*$O$7)-SUM($O633:AX633),((Input!$O$154+Input!$O$120)*$O$7)/A12taxstdlife))</f>
        <v>0</v>
      </c>
      <c r="AZ633" s="164">
        <f>IF(A12taxstdlife="n/a","n/a",IF(AZ$3&gt;(A12taxstdlife+$E633),((Input!$O$154+Input!$O$120)*$O$7)-SUM($O633:AY633),((Input!$O$154+Input!$O$120)*$O$7)/A12taxstdlife))</f>
        <v>0</v>
      </c>
      <c r="BA633" s="164">
        <f>IF(A12taxstdlife="n/a","n/a",IF(BA$3&gt;(A12taxstdlife+$E633),((Input!$O$154+Input!$O$120)*$O$7)-SUM($O633:AZ633),((Input!$O$154+Input!$O$120)*$O$7)/A12taxstdlife))</f>
        <v>0</v>
      </c>
      <c r="BB633" s="164">
        <f>IF(A12taxstdlife="n/a","n/a",IF(BB$3&gt;(A12taxstdlife+$E633),((Input!$O$154+Input!$O$120)*$O$7)-SUM($O633:BA633),((Input!$O$154+Input!$O$120)*$O$7)/A12taxstdlife))</f>
        <v>0</v>
      </c>
      <c r="BC633" s="164">
        <f>IF(A12taxstdlife="n/a","n/a",IF(BC$3&gt;(A12taxstdlife+$E633),((Input!$O$154+Input!$O$120)*$O$7)-SUM($O633:BB633),((Input!$O$154+Input!$O$120)*$O$7)/A12taxstdlife))</f>
        <v>0</v>
      </c>
      <c r="BD633" s="164">
        <f>IF(A12taxstdlife="n/a","n/a",IF(BD$3&gt;(A12taxstdlife+$E633),((Input!$O$154+Input!$O$120)*$O$7)-SUM($O633:BC633),((Input!$O$154+Input!$O$120)*$O$7)/A12taxstdlife))</f>
        <v>0</v>
      </c>
      <c r="BE633" s="164">
        <f>IF(A12taxstdlife="n/a","n/a",IF(BE$3&gt;(A12taxstdlife+$E633),((Input!$O$154+Input!$O$120)*$O$7)-SUM($O633:BD633),((Input!$O$154+Input!$O$120)*$O$7)/A12taxstdlife))</f>
        <v>0</v>
      </c>
      <c r="BF633" s="164">
        <f>IF(A12taxstdlife="n/a","n/a",IF(BF$3&gt;(A12taxstdlife+$E633),((Input!$O$154+Input!$O$120)*$O$7)-SUM($O633:BE633),((Input!$O$154+Input!$O$120)*$O$7)/A12taxstdlife))</f>
        <v>0</v>
      </c>
      <c r="BG633" s="164">
        <f>IF(A12taxstdlife="n/a","n/a",IF(BG$3&gt;(A12taxstdlife+$E633),((Input!$O$154+Input!$O$120)*$O$7)-SUM($O633:BF633),((Input!$O$154+Input!$O$120)*$O$7)/A12taxstdlife))</f>
        <v>0</v>
      </c>
      <c r="BH633" s="164">
        <f>IF(A12taxstdlife="n/a","n/a",IF(BH$3&gt;(A12taxstdlife+$E633),((Input!$O$154+Input!$O$120)*$O$7)-SUM($O633:BG633),((Input!$O$154+Input!$O$120)*$O$7)/A12taxstdlife))</f>
        <v>0</v>
      </c>
      <c r="BI633" s="164">
        <f>IF(A12taxstdlife="n/a","n/a",IF(BI$3&gt;(A12taxstdlife+$E633),((Input!$O$154+Input!$O$120)*$O$7)-SUM($O633:BH633),((Input!$O$154+Input!$O$120)*$O$7)/A12taxstdlife))</f>
        <v>0</v>
      </c>
      <c r="BJ633" s="18"/>
      <c r="BK633" s="18"/>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row>
    <row r="634" spans="1:256" s="5" customFormat="1" hidden="1" outlineLevel="2">
      <c r="A634" s="18"/>
      <c r="B634" s="18"/>
      <c r="C634" s="36"/>
      <c r="D634" s="479"/>
      <c r="E634" s="284">
        <v>10</v>
      </c>
      <c r="F634" s="38"/>
      <c r="G634" s="306"/>
      <c r="H634" s="308"/>
      <c r="I634" s="308"/>
      <c r="J634" s="308"/>
      <c r="K634" s="308"/>
      <c r="L634" s="308"/>
      <c r="M634" s="308"/>
      <c r="N634" s="308"/>
      <c r="O634" s="308"/>
      <c r="P634" s="307"/>
      <c r="Q634" s="164">
        <f>IF(A12taxstdlife="n/a","n/a",IF(Q$3&gt;(A12taxstdlife+$E634),((Input!$P$154+Input!$P$120)*$P$7)-SUM($P634:P634),((Input!$P$154+Input!$P$120)*$P$7)/A12taxstdlife))</f>
        <v>0</v>
      </c>
      <c r="R634" s="164">
        <f>IF(A12taxstdlife="n/a","n/a",IF(R$3&gt;(A12taxstdlife+$E634),((Input!$P$154+Input!$P$120)*$P$7)-SUM($P634:Q634),((Input!$P$154+Input!$P$120)*$P$7)/A12taxstdlife))</f>
        <v>0</v>
      </c>
      <c r="S634" s="164">
        <f>IF(A12taxstdlife="n/a","n/a",IF(S$3&gt;(A12taxstdlife+$E634),((Input!$P$154+Input!$P$120)*$P$7)-SUM($P634:R634),((Input!$P$154+Input!$P$120)*$P$7)/A12taxstdlife))</f>
        <v>0</v>
      </c>
      <c r="T634" s="164">
        <f>IF(A12taxstdlife="n/a","n/a",IF(T$3&gt;(A12taxstdlife+$E634),((Input!$P$154+Input!$P$120)*$P$7)-SUM($P634:S634),((Input!$P$154+Input!$P$120)*$P$7)/A12taxstdlife))</f>
        <v>0</v>
      </c>
      <c r="U634" s="164">
        <f>IF(A12taxstdlife="n/a","n/a",IF(U$3&gt;(A12taxstdlife+$E634),((Input!$P$154+Input!$P$120)*$P$7)-SUM($P634:T634),((Input!$P$154+Input!$P$120)*$P$7)/A12taxstdlife))</f>
        <v>0</v>
      </c>
      <c r="V634" s="164">
        <f>IF(A12taxstdlife="n/a","n/a",IF(V$3&gt;(A12taxstdlife+$E634),((Input!$P$154+Input!$P$120)*$P$7)-SUM($P634:U634),((Input!$P$154+Input!$P$120)*$P$7)/A12taxstdlife))</f>
        <v>0</v>
      </c>
      <c r="W634" s="164">
        <f>IF(A12taxstdlife="n/a","n/a",IF(W$3&gt;(A12taxstdlife+$E634),((Input!$P$154+Input!$P$120)*$P$7)-SUM($P634:V634),((Input!$P$154+Input!$P$120)*$P$7)/A12taxstdlife))</f>
        <v>0</v>
      </c>
      <c r="X634" s="164">
        <f>IF(A12taxstdlife="n/a","n/a",IF(X$3&gt;(A12taxstdlife+$E634),((Input!$P$154+Input!$P$120)*$P$7)-SUM($P634:W634),((Input!$P$154+Input!$P$120)*$P$7)/A12taxstdlife))</f>
        <v>0</v>
      </c>
      <c r="Y634" s="164">
        <f>IF(A12taxstdlife="n/a","n/a",IF(Y$3&gt;(A12taxstdlife+$E634),((Input!$P$154+Input!$P$120)*$P$7)-SUM($P634:X634),((Input!$P$154+Input!$P$120)*$P$7)/A12taxstdlife))</f>
        <v>0</v>
      </c>
      <c r="Z634" s="164">
        <f>IF(A12taxstdlife="n/a","n/a",IF(Z$3&gt;(A12taxstdlife+$E634),((Input!$P$154+Input!$P$120)*$P$7)-SUM($P634:Y634),((Input!$P$154+Input!$P$120)*$P$7)/A12taxstdlife))</f>
        <v>0</v>
      </c>
      <c r="AA634" s="164">
        <f>IF(A12taxstdlife="n/a","n/a",IF(AA$3&gt;(A12taxstdlife+$E634),((Input!$P$154+Input!$P$120)*$P$7)-SUM($P634:Z634),((Input!$P$154+Input!$P$120)*$P$7)/A12taxstdlife))</f>
        <v>0</v>
      </c>
      <c r="AB634" s="164">
        <f>IF(A12taxstdlife="n/a","n/a",IF(AB$3&gt;(A12taxstdlife+$E634),((Input!$P$154+Input!$P$120)*$P$7)-SUM($P634:AA634),((Input!$P$154+Input!$P$120)*$P$7)/A12taxstdlife))</f>
        <v>0</v>
      </c>
      <c r="AC634" s="164">
        <f>IF(A12taxstdlife="n/a","n/a",IF(AC$3&gt;(A12taxstdlife+$E634),((Input!$P$154+Input!$P$120)*$P$7)-SUM($P634:AB634),((Input!$P$154+Input!$P$120)*$P$7)/A12taxstdlife))</f>
        <v>0</v>
      </c>
      <c r="AD634" s="164">
        <f>IF(A12taxstdlife="n/a","n/a",IF(AD$3&gt;(A12taxstdlife+$E634),((Input!$P$154+Input!$P$120)*$P$7)-SUM($P634:AC634),((Input!$P$154+Input!$P$120)*$P$7)/A12taxstdlife))</f>
        <v>0</v>
      </c>
      <c r="AE634" s="164">
        <f>IF(A12taxstdlife="n/a","n/a",IF(AE$3&gt;(A12taxstdlife+$E634),((Input!$P$154+Input!$P$120)*$P$7)-SUM($P634:AD634),((Input!$P$154+Input!$P$120)*$P$7)/A12taxstdlife))</f>
        <v>0</v>
      </c>
      <c r="AF634" s="164">
        <f>IF(A12taxstdlife="n/a","n/a",IF(AF$3&gt;(A12taxstdlife+$E634),((Input!$P$154+Input!$P$120)*$P$7)-SUM($P634:AE634),((Input!$P$154+Input!$P$120)*$P$7)/A12taxstdlife))</f>
        <v>0</v>
      </c>
      <c r="AG634" s="164">
        <f>IF(A12taxstdlife="n/a","n/a",IF(AG$3&gt;(A12taxstdlife+$E634),((Input!$P$154+Input!$P$120)*$P$7)-SUM($P634:AF634),((Input!$P$154+Input!$P$120)*$P$7)/A12taxstdlife))</f>
        <v>0</v>
      </c>
      <c r="AH634" s="164">
        <f>IF(A12taxstdlife="n/a","n/a",IF(AH$3&gt;(A12taxstdlife+$E634),((Input!$P$154+Input!$P$120)*$P$7)-SUM($P634:AG634),((Input!$P$154+Input!$P$120)*$P$7)/A12taxstdlife))</f>
        <v>0</v>
      </c>
      <c r="AI634" s="164">
        <f>IF(A12taxstdlife="n/a","n/a",IF(AI$3&gt;(A12taxstdlife+$E634),((Input!$P$154+Input!$P$120)*$P$7)-SUM($P634:AH634),((Input!$P$154+Input!$P$120)*$P$7)/A12taxstdlife))</f>
        <v>0</v>
      </c>
      <c r="AJ634" s="164">
        <f>IF(A12taxstdlife="n/a","n/a",IF(AJ$3&gt;(A12taxstdlife+$E634),((Input!$P$154+Input!$P$120)*$P$7)-SUM($P634:AI634),((Input!$P$154+Input!$P$120)*$P$7)/A12taxstdlife))</f>
        <v>0</v>
      </c>
      <c r="AK634" s="164">
        <f>IF(A12taxstdlife="n/a","n/a",IF(AK$3&gt;(A12taxstdlife+$E634),((Input!$P$154+Input!$P$120)*$P$7)-SUM($P634:AJ634),((Input!$P$154+Input!$P$120)*$P$7)/A12taxstdlife))</f>
        <v>0</v>
      </c>
      <c r="AL634" s="164">
        <f>IF(A12taxstdlife="n/a","n/a",IF(AL$3&gt;(A12taxstdlife+$E634),((Input!$P$154+Input!$P$120)*$P$7)-SUM($P634:AK634),((Input!$P$154+Input!$P$120)*$P$7)/A12taxstdlife))</f>
        <v>0</v>
      </c>
      <c r="AM634" s="164">
        <f>IF(A12taxstdlife="n/a","n/a",IF(AM$3&gt;(A12taxstdlife+$E634),((Input!$P$154+Input!$P$120)*$P$7)-SUM($P634:AL634),((Input!$P$154+Input!$P$120)*$P$7)/A12taxstdlife))</f>
        <v>0</v>
      </c>
      <c r="AN634" s="164">
        <f>IF(A12taxstdlife="n/a","n/a",IF(AN$3&gt;(A12taxstdlife+$E634),((Input!$P$154+Input!$P$120)*$P$7)-SUM($P634:AM634),((Input!$P$154+Input!$P$120)*$P$7)/A12taxstdlife))</f>
        <v>0</v>
      </c>
      <c r="AO634" s="164">
        <f>IF(A12taxstdlife="n/a","n/a",IF(AO$3&gt;(A12taxstdlife+$E634),((Input!$P$154+Input!$P$120)*$P$7)-SUM($P634:AN634),((Input!$P$154+Input!$P$120)*$P$7)/A12taxstdlife))</f>
        <v>0</v>
      </c>
      <c r="AP634" s="164">
        <f>IF(A12taxstdlife="n/a","n/a",IF(AP$3&gt;(A12taxstdlife+$E634),((Input!$P$154+Input!$P$120)*$P$7)-SUM($P634:AO634),((Input!$P$154+Input!$P$120)*$P$7)/A12taxstdlife))</f>
        <v>0</v>
      </c>
      <c r="AQ634" s="164">
        <f>IF(A12taxstdlife="n/a","n/a",IF(AQ$3&gt;(A12taxstdlife+$E634),((Input!$P$154+Input!$P$120)*$P$7)-SUM($P634:AP634),((Input!$P$154+Input!$P$120)*$P$7)/A12taxstdlife))</f>
        <v>0</v>
      </c>
      <c r="AR634" s="164">
        <f>IF(A12taxstdlife="n/a","n/a",IF(AR$3&gt;(A12taxstdlife+$E634),((Input!$P$154+Input!$P$120)*$P$7)-SUM($P634:AQ634),((Input!$P$154+Input!$P$120)*$P$7)/A12taxstdlife))</f>
        <v>0</v>
      </c>
      <c r="AS634" s="164">
        <f>IF(A12taxstdlife="n/a","n/a",IF(AS$3&gt;(A12taxstdlife+$E634),((Input!$P$154+Input!$P$120)*$P$7)-SUM($P634:AR634),((Input!$P$154+Input!$P$120)*$P$7)/A12taxstdlife))</f>
        <v>0</v>
      </c>
      <c r="AT634" s="164">
        <f>IF(A12taxstdlife="n/a","n/a",IF(AT$3&gt;(A12taxstdlife+$E634),((Input!$P$154+Input!$P$120)*$P$7)-SUM($P634:AS634),((Input!$P$154+Input!$P$120)*$P$7)/A12taxstdlife))</f>
        <v>0</v>
      </c>
      <c r="AU634" s="164">
        <f>IF(A12taxstdlife="n/a","n/a",IF(AU$3&gt;(A12taxstdlife+$E634),((Input!$P$154+Input!$P$120)*$P$7)-SUM($P634:AT634),((Input!$P$154+Input!$P$120)*$P$7)/A12taxstdlife))</f>
        <v>0</v>
      </c>
      <c r="AV634" s="164">
        <f>IF(A12taxstdlife="n/a","n/a",IF(AV$3&gt;(A12taxstdlife+$E634),((Input!$P$154+Input!$P$120)*$P$7)-SUM($P634:AU634),((Input!$P$154+Input!$P$120)*$P$7)/A12taxstdlife))</f>
        <v>0</v>
      </c>
      <c r="AW634" s="164">
        <f>IF(A12taxstdlife="n/a","n/a",IF(AW$3&gt;(A12taxstdlife+$E634),((Input!$P$154+Input!$P$120)*$P$7)-SUM($P634:AV634),((Input!$P$154+Input!$P$120)*$P$7)/A12taxstdlife))</f>
        <v>0</v>
      </c>
      <c r="AX634" s="164">
        <f>IF(A12taxstdlife="n/a","n/a",IF(AX$3&gt;(A12taxstdlife+$E634),((Input!$P$154+Input!$P$120)*$P$7)-SUM($P634:AW634),((Input!$P$154+Input!$P$120)*$P$7)/A12taxstdlife))</f>
        <v>0</v>
      </c>
      <c r="AY634" s="164">
        <f>IF(A12taxstdlife="n/a","n/a",IF(AY$3&gt;(A12taxstdlife+$E634),((Input!$P$154+Input!$P$120)*$P$7)-SUM($P634:AX634),((Input!$P$154+Input!$P$120)*$P$7)/A12taxstdlife))</f>
        <v>0</v>
      </c>
      <c r="AZ634" s="164">
        <f>IF(A12taxstdlife="n/a","n/a",IF(AZ$3&gt;(A12taxstdlife+$E634),((Input!$P$154+Input!$P$120)*$P$7)-SUM($P634:AY634),((Input!$P$154+Input!$P$120)*$P$7)/A12taxstdlife))</f>
        <v>0</v>
      </c>
      <c r="BA634" s="164">
        <f>IF(A12taxstdlife="n/a","n/a",IF(BA$3&gt;(A12taxstdlife+$E634),((Input!$P$154+Input!$P$120)*$P$7)-SUM($P634:AZ634),((Input!$P$154+Input!$P$120)*$P$7)/A12taxstdlife))</f>
        <v>0</v>
      </c>
      <c r="BB634" s="164">
        <f>IF(A12taxstdlife="n/a","n/a",IF(BB$3&gt;(A12taxstdlife+$E634),((Input!$P$154+Input!$P$120)*$P$7)-SUM($P634:BA634),((Input!$P$154+Input!$P$120)*$P$7)/A12taxstdlife))</f>
        <v>0</v>
      </c>
      <c r="BC634" s="164">
        <f>IF(A12taxstdlife="n/a","n/a",IF(BC$3&gt;(A12taxstdlife+$E634),((Input!$P$154+Input!$P$120)*$P$7)-SUM($P634:BB634),((Input!$P$154+Input!$P$120)*$P$7)/A12taxstdlife))</f>
        <v>0</v>
      </c>
      <c r="BD634" s="164">
        <f>IF(A12taxstdlife="n/a","n/a",IF(BD$3&gt;(A12taxstdlife+$E634),((Input!$P$154+Input!$P$120)*$P$7)-SUM($P634:BC634),((Input!$P$154+Input!$P$120)*$P$7)/A12taxstdlife))</f>
        <v>0</v>
      </c>
      <c r="BE634" s="164">
        <f>IF(A12taxstdlife="n/a","n/a",IF(BE$3&gt;(A12taxstdlife+$E634),((Input!$P$154+Input!$P$120)*$P$7)-SUM($P634:BD634),((Input!$P$154+Input!$P$120)*$P$7)/A12taxstdlife))</f>
        <v>0</v>
      </c>
      <c r="BF634" s="164">
        <f>IF(A12taxstdlife="n/a","n/a",IF(BF$3&gt;(A12taxstdlife+$E634),((Input!$P$154+Input!$P$120)*$P$7)-SUM($P634:BE634),((Input!$P$154+Input!$P$120)*$P$7)/A12taxstdlife))</f>
        <v>0</v>
      </c>
      <c r="BG634" s="164">
        <f>IF(A12taxstdlife="n/a","n/a",IF(BG$3&gt;(A12taxstdlife+$E634),((Input!$P$154+Input!$P$120)*$P$7)-SUM($P634:BF634),((Input!$P$154+Input!$P$120)*$P$7)/A12taxstdlife))</f>
        <v>0</v>
      </c>
      <c r="BH634" s="164">
        <f>IF(A12taxstdlife="n/a","n/a",IF(BH$3&gt;(A12taxstdlife+$E634),((Input!$P$154+Input!$P$120)*$P$7)-SUM($P634:BG634),((Input!$P$154+Input!$P$120)*$P$7)/A12taxstdlife))</f>
        <v>0</v>
      </c>
      <c r="BI634" s="164">
        <f>IF(A12taxstdlife="n/a","n/a",IF(BI$3&gt;(A12taxstdlife+$E634),((Input!$P$154+Input!$P$120)*$P$7)-SUM($P634:BH634),((Input!$P$154+Input!$P$120)*$P$7)/A12taxstdlife))</f>
        <v>0</v>
      </c>
      <c r="BJ634" s="18"/>
      <c r="BK634" s="18"/>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row>
    <row r="635" spans="1:256" s="5" customFormat="1" hidden="1" outlineLevel="1">
      <c r="A635" s="18"/>
      <c r="B635" s="18"/>
      <c r="C635" s="36" t="str">
        <f>Asset12</f>
        <v>132kV wood pole lines</v>
      </c>
      <c r="D635" s="18"/>
      <c r="E635" s="18"/>
      <c r="F635" s="33"/>
      <c r="G635" s="159">
        <f t="shared" ref="G635:AL635" si="128">SUM(G623:G634)</f>
        <v>0.76344037559263445</v>
      </c>
      <c r="H635" s="159">
        <f t="shared" si="128"/>
        <v>0.79404941645317251</v>
      </c>
      <c r="I635" s="159">
        <f t="shared" si="128"/>
        <v>0.84012562056971007</v>
      </c>
      <c r="J635" s="159">
        <f t="shared" si="128"/>
        <v>0.89323238725864273</v>
      </c>
      <c r="K635" s="159">
        <f t="shared" si="128"/>
        <v>0.94376245548813908</v>
      </c>
      <c r="L635" s="159">
        <f t="shared" si="128"/>
        <v>1.0014308132571665</v>
      </c>
      <c r="M635" s="159">
        <f t="shared" si="128"/>
        <v>1.0014308132571665</v>
      </c>
      <c r="N635" s="159">
        <f t="shared" si="128"/>
        <v>1.0014308132571665</v>
      </c>
      <c r="O635" s="159">
        <f t="shared" si="128"/>
        <v>1.0014308132571665</v>
      </c>
      <c r="P635" s="159">
        <f t="shared" si="128"/>
        <v>1.0014308132571665</v>
      </c>
      <c r="Q635" s="159">
        <f t="shared" si="128"/>
        <v>1.0014308132571665</v>
      </c>
      <c r="R635" s="159">
        <f t="shared" si="128"/>
        <v>1.0014308132571665</v>
      </c>
      <c r="S635" s="159">
        <f t="shared" si="128"/>
        <v>1.0014308132571665</v>
      </c>
      <c r="T635" s="159">
        <f t="shared" si="128"/>
        <v>1.0014308132571665</v>
      </c>
      <c r="U635" s="159">
        <f t="shared" si="128"/>
        <v>1.0014308132571665</v>
      </c>
      <c r="V635" s="159">
        <f t="shared" si="128"/>
        <v>1.0014308132571665</v>
      </c>
      <c r="W635" s="159">
        <f t="shared" si="128"/>
        <v>1.0014308132571665</v>
      </c>
      <c r="X635" s="159">
        <f t="shared" si="128"/>
        <v>1.0014308132571665</v>
      </c>
      <c r="Y635" s="159">
        <f t="shared" si="128"/>
        <v>1.0014308132571665</v>
      </c>
      <c r="Z635" s="159">
        <f t="shared" si="128"/>
        <v>1.0014308132571665</v>
      </c>
      <c r="AA635" s="159">
        <f t="shared" si="128"/>
        <v>1.0014308132571665</v>
      </c>
      <c r="AB635" s="159">
        <f t="shared" si="128"/>
        <v>1.0014308132571665</v>
      </c>
      <c r="AC635" s="159">
        <f t="shared" si="128"/>
        <v>1.0014308132571665</v>
      </c>
      <c r="AD635" s="159">
        <f t="shared" si="128"/>
        <v>1.0014308132571665</v>
      </c>
      <c r="AE635" s="159">
        <f t="shared" si="128"/>
        <v>1.0014308132571665</v>
      </c>
      <c r="AF635" s="159">
        <f t="shared" si="128"/>
        <v>1.0014308132571665</v>
      </c>
      <c r="AG635" s="159">
        <f t="shared" si="128"/>
        <v>1.0014308132571665</v>
      </c>
      <c r="AH635" s="159">
        <f t="shared" si="128"/>
        <v>1.0014308132571665</v>
      </c>
      <c r="AI635" s="159">
        <f t="shared" si="128"/>
        <v>1.0014308132571665</v>
      </c>
      <c r="AJ635" s="159">
        <f t="shared" si="128"/>
        <v>1.0014308132571665</v>
      </c>
      <c r="AK635" s="159">
        <f t="shared" si="128"/>
        <v>1.0014308132571665</v>
      </c>
      <c r="AL635" s="159">
        <f t="shared" si="128"/>
        <v>0.97281295978055848</v>
      </c>
      <c r="AM635" s="159">
        <f t="shared" ref="AM635:BI635" si="129">SUM(AM623:AM634)</f>
        <v>0.23799043766453212</v>
      </c>
      <c r="AN635" s="159">
        <f t="shared" si="129"/>
        <v>0.23799043766453212</v>
      </c>
      <c r="AO635" s="159">
        <f t="shared" si="129"/>
        <v>0.23799043766453212</v>
      </c>
      <c r="AP635" s="159">
        <f t="shared" si="129"/>
        <v>0.23799043766453212</v>
      </c>
      <c r="AQ635" s="159">
        <f t="shared" si="129"/>
        <v>0.23799043766453212</v>
      </c>
      <c r="AR635" s="159">
        <f t="shared" si="129"/>
        <v>0.23799043766453212</v>
      </c>
      <c r="AS635" s="159">
        <f t="shared" si="129"/>
        <v>0.23799043766453212</v>
      </c>
      <c r="AT635" s="159">
        <f t="shared" si="129"/>
        <v>0.23799043766453212</v>
      </c>
      <c r="AU635" s="159">
        <f t="shared" si="129"/>
        <v>0.23799043766453212</v>
      </c>
      <c r="AV635" s="159">
        <f t="shared" si="129"/>
        <v>0.23799043766453212</v>
      </c>
      <c r="AW635" s="159">
        <f t="shared" si="129"/>
        <v>0.23799043766453212</v>
      </c>
      <c r="AX635" s="159">
        <f t="shared" si="129"/>
        <v>0.23799043766453212</v>
      </c>
      <c r="AY635" s="159">
        <f t="shared" si="129"/>
        <v>0.23799043766453212</v>
      </c>
      <c r="AZ635" s="159">
        <f t="shared" si="129"/>
        <v>0.23799043766453212</v>
      </c>
      <c r="BA635" s="159">
        <f t="shared" si="129"/>
        <v>0.23799043766453212</v>
      </c>
      <c r="BB635" s="159">
        <f t="shared" si="129"/>
        <v>0.23799043766453212</v>
      </c>
      <c r="BC635" s="159">
        <f t="shared" si="129"/>
        <v>0.2257468213203159</v>
      </c>
      <c r="BD635" s="159">
        <f t="shared" si="129"/>
        <v>0.18895091515737966</v>
      </c>
      <c r="BE635" s="159">
        <f t="shared" si="129"/>
        <v>0.14006248601188451</v>
      </c>
      <c r="BF635" s="159">
        <f t="shared" si="129"/>
        <v>8.7986398706725977E-2</v>
      </c>
      <c r="BG635" s="159">
        <f t="shared" si="129"/>
        <v>3.4601014661419072E-2</v>
      </c>
      <c r="BH635" s="159">
        <f t="shared" si="129"/>
        <v>0</v>
      </c>
      <c r="BI635" s="159">
        <f t="shared" si="129"/>
        <v>0</v>
      </c>
      <c r="BJ635" s="18"/>
      <c r="BK635" s="18"/>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row>
    <row r="636" spans="1:256" s="5" customFormat="1" hidden="1" outlineLevel="2">
      <c r="A636" s="18"/>
      <c r="B636" s="43" t="str">
        <f>C648</f>
        <v>132kV feeders underground</v>
      </c>
      <c r="C636" s="44"/>
      <c r="D636" s="45" t="s">
        <v>72</v>
      </c>
      <c r="E636" s="44"/>
      <c r="F636" s="46"/>
      <c r="G636" s="163">
        <f>IF(G$3&gt;A13taxremlife,A13taxvalue-SUM($F636:F636),IF(A13taxremlife="N/A","n/a",A13taxvalue/A13taxremlife))</f>
        <v>13.81957398961235</v>
      </c>
      <c r="H636" s="163">
        <f>IF(H$3&gt;A13taxremlife,A13taxvalue-SUM($F636:G636),IF(A13taxremlife="N/A","n/a",A13taxvalue/A13taxremlife))</f>
        <v>13.81957398961235</v>
      </c>
      <c r="I636" s="163">
        <f>IF(I$3&gt;A13taxremlife,A13taxvalue-SUM($F636:H636),IF(A13taxremlife="N/A","n/a",A13taxvalue/A13taxremlife))</f>
        <v>13.81957398961235</v>
      </c>
      <c r="J636" s="163">
        <f>IF(J$3&gt;A13taxremlife,A13taxvalue-SUM($F636:I636),IF(A13taxremlife="N/A","n/a",A13taxvalue/A13taxremlife))</f>
        <v>13.81957398961235</v>
      </c>
      <c r="K636" s="163">
        <f>IF(K$3&gt;A13taxremlife,A13taxvalue-SUM($F636:J636),IF(A13taxremlife="N/A","n/a",A13taxvalue/A13taxremlife))</f>
        <v>13.81957398961235</v>
      </c>
      <c r="L636" s="163">
        <f>IF(L$3&gt;A13taxremlife,A13taxvalue-SUM($F636:K636),IF(A13taxremlife="N/A","n/a",A13taxvalue/A13taxremlife))</f>
        <v>13.81957398961235</v>
      </c>
      <c r="M636" s="163">
        <f>IF(M$3&gt;A13taxremlife,A13taxvalue-SUM($F636:L636),IF(A13taxremlife="N/A","n/a",A13taxvalue/A13taxremlife))</f>
        <v>13.81957398961235</v>
      </c>
      <c r="N636" s="163">
        <f>IF(N$3&gt;A13taxremlife,A13taxvalue-SUM($F636:M636),IF(A13taxremlife="N/A","n/a",A13taxvalue/A13taxremlife))</f>
        <v>13.81957398961235</v>
      </c>
      <c r="O636" s="163">
        <f>IF(O$3&gt;A13taxremlife,A13taxvalue-SUM($F636:N636),IF(A13taxremlife="N/A","n/a",A13taxvalue/A13taxremlife))</f>
        <v>13.81957398961235</v>
      </c>
      <c r="P636" s="163">
        <f>IF(P$3&gt;A13taxremlife,A13taxvalue-SUM($F636:O636),IF(A13taxremlife="N/A","n/a",A13taxvalue/A13taxremlife))</f>
        <v>13.81957398961235</v>
      </c>
      <c r="Q636" s="163">
        <f>IF(Q$3&gt;A13taxremlife,A13taxvalue-SUM($F636:P636),IF(A13taxremlife="N/A","n/a",A13taxvalue/A13taxremlife))</f>
        <v>13.81957398961235</v>
      </c>
      <c r="R636" s="163">
        <f>IF(R$3&gt;A13taxremlife,A13taxvalue-SUM($F636:Q636),IF(A13taxremlife="N/A","n/a",A13taxvalue/A13taxremlife))</f>
        <v>13.81957398961235</v>
      </c>
      <c r="S636" s="163">
        <f>IF(S$3&gt;A13taxremlife,A13taxvalue-SUM($F636:R636),IF(A13taxremlife="N/A","n/a",A13taxvalue/A13taxremlife))</f>
        <v>13.81957398961235</v>
      </c>
      <c r="T636" s="163">
        <f>IF(T$3&gt;A13taxremlife,A13taxvalue-SUM($F636:S636),IF(A13taxremlife="N/A","n/a",A13taxvalue/A13taxremlife))</f>
        <v>13.81957398961235</v>
      </c>
      <c r="U636" s="163">
        <f>IF(U$3&gt;A13taxremlife,A13taxvalue-SUM($F636:T636),IF(A13taxremlife="N/A","n/a",A13taxvalue/A13taxremlife))</f>
        <v>13.81957398961235</v>
      </c>
      <c r="V636" s="163">
        <f>IF(V$3&gt;A13taxremlife,A13taxvalue-SUM($F636:U636),IF(A13taxremlife="N/A","n/a",A13taxvalue/A13taxremlife))</f>
        <v>13.81957398961235</v>
      </c>
      <c r="W636" s="163">
        <f>IF(W$3&gt;A13taxremlife,A13taxvalue-SUM($F636:V636),IF(A13taxremlife="N/A","n/a",A13taxvalue/A13taxremlife))</f>
        <v>13.81957398961235</v>
      </c>
      <c r="X636" s="163">
        <f>IF(X$3&gt;A13taxremlife,A13taxvalue-SUM($F636:W636),IF(A13taxremlife="N/A","n/a",A13taxvalue/A13taxremlife))</f>
        <v>13.81957398961235</v>
      </c>
      <c r="Y636" s="163">
        <f>IF(Y$3&gt;A13taxremlife,A13taxvalue-SUM($F636:X636),IF(A13taxremlife="N/A","n/a",A13taxvalue/A13taxremlife))</f>
        <v>13.81957398961235</v>
      </c>
      <c r="Z636" s="163">
        <f>IF(Z$3&gt;A13taxremlife,A13taxvalue-SUM($F636:Y636),IF(A13taxremlife="N/A","n/a",A13taxvalue/A13taxremlife))</f>
        <v>13.81957398961235</v>
      </c>
      <c r="AA636" s="163">
        <f>IF(AA$3&gt;A13taxremlife,A13taxvalue-SUM($F636:Z636),IF(A13taxremlife="N/A","n/a",A13taxvalue/A13taxremlife))</f>
        <v>13.81957398961235</v>
      </c>
      <c r="AB636" s="163">
        <f>IF(AB$3&gt;A13taxremlife,A13taxvalue-SUM($F636:AA636),IF(A13taxremlife="N/A","n/a",A13taxvalue/A13taxremlife))</f>
        <v>13.81957398961235</v>
      </c>
      <c r="AC636" s="163">
        <f>IF(AC$3&gt;A13taxremlife,A13taxvalue-SUM($F636:AB636),IF(A13taxremlife="N/A","n/a",A13taxvalue/A13taxremlife))</f>
        <v>13.81957398961235</v>
      </c>
      <c r="AD636" s="163">
        <f>IF(AD$3&gt;A13taxremlife,A13taxvalue-SUM($F636:AC636),IF(A13taxremlife="N/A","n/a",A13taxvalue/A13taxremlife))</f>
        <v>13.81957398961235</v>
      </c>
      <c r="AE636" s="163">
        <f>IF(AE$3&gt;A13taxremlife,A13taxvalue-SUM($F636:AD636),IF(A13taxremlife="N/A","n/a",A13taxvalue/A13taxremlife))</f>
        <v>13.81957398961235</v>
      </c>
      <c r="AF636" s="163">
        <f>IF(AF$3&gt;A13taxremlife,A13taxvalue-SUM($F636:AE636),IF(A13taxremlife="N/A","n/a",A13taxvalue/A13taxremlife))</f>
        <v>13.81957398961235</v>
      </c>
      <c r="AG636" s="163">
        <f>IF(AG$3&gt;A13taxremlife,A13taxvalue-SUM($F636:AF636),IF(A13taxremlife="N/A","n/a",A13taxvalue/A13taxremlife))</f>
        <v>13.81957398961235</v>
      </c>
      <c r="AH636" s="163">
        <f>IF(AH$3&gt;A13taxremlife,A13taxvalue-SUM($F636:AG636),IF(A13taxremlife="N/A","n/a",A13taxvalue/A13taxremlife))</f>
        <v>13.81957398961235</v>
      </c>
      <c r="AI636" s="163">
        <f>IF(AI$3&gt;A13taxremlife,A13taxvalue-SUM($F636:AH636),IF(A13taxremlife="N/A","n/a",A13taxvalue/A13taxremlife))</f>
        <v>13.81957398961235</v>
      </c>
      <c r="AJ636" s="163">
        <f>IF(AJ$3&gt;A13taxremlife,A13taxvalue-SUM($F636:AI636),IF(A13taxremlife="N/A","n/a",A13taxvalue/A13taxremlife))</f>
        <v>13.81957398961235</v>
      </c>
      <c r="AK636" s="163">
        <f>IF(AK$3&gt;A13taxremlife,A13taxvalue-SUM($F636:AJ636),IF(A13taxremlife="N/A","n/a",A13taxvalue/A13taxremlife))</f>
        <v>13.81957398961235</v>
      </c>
      <c r="AL636" s="163">
        <f>IF(AL$3&gt;A13taxremlife,A13taxvalue-SUM($F636:AK636),IF(A13taxremlife="N/A","n/a",A13taxvalue/A13taxremlife))</f>
        <v>13.81957398961235</v>
      </c>
      <c r="AM636" s="163">
        <f>IF(AM$3&gt;A13taxremlife,A13taxvalue-SUM($F636:AL636),IF(A13taxremlife="N/A","n/a",A13taxvalue/A13taxremlife))</f>
        <v>13.81957398961235</v>
      </c>
      <c r="AN636" s="163">
        <f>IF(AN$3&gt;A13taxremlife,A13taxvalue-SUM($F636:AM636),IF(A13taxremlife="N/A","n/a",A13taxvalue/A13taxremlife))</f>
        <v>13.81957398961235</v>
      </c>
      <c r="AO636" s="163">
        <f>IF(AO$3&gt;A13taxremlife,A13taxvalue-SUM($F636:AN636),IF(A13taxremlife="N/A","n/a",A13taxvalue/A13taxremlife))</f>
        <v>13.81957398961235</v>
      </c>
      <c r="AP636" s="163">
        <f>IF(AP$3&gt;A13taxremlife,A13taxvalue-SUM($F636:AO636),IF(A13taxremlife="N/A","n/a",A13taxvalue/A13taxremlife))</f>
        <v>13.81957398961235</v>
      </c>
      <c r="AQ636" s="163">
        <f>IF(AQ$3&gt;A13taxremlife,A13taxvalue-SUM($F636:AP636),IF(A13taxremlife="N/A","n/a",A13taxvalue/A13taxremlife))</f>
        <v>13.81957398961235</v>
      </c>
      <c r="AR636" s="163">
        <f>IF(AR$3&gt;A13taxremlife,A13taxvalue-SUM($F636:AQ636),IF(A13taxremlife="N/A","n/a",A13taxvalue/A13taxremlife))</f>
        <v>13.81957398961235</v>
      </c>
      <c r="AS636" s="163">
        <f>IF(AS$3&gt;A13taxremlife,A13taxvalue-SUM($F636:AR636),IF(A13taxremlife="N/A","n/a",A13taxvalue/A13taxremlife))</f>
        <v>7.2767547349317283</v>
      </c>
      <c r="AT636" s="163">
        <f>IF(AT$3&gt;A13taxremlife,A13taxvalue-SUM($F636:AS636),IF(A13taxremlife="N/A","n/a",A13taxvalue/A13taxremlife))</f>
        <v>0</v>
      </c>
      <c r="AU636" s="163">
        <f>IF(AU$3&gt;A13taxremlife,A13taxvalue-SUM($F636:AT636),IF(A13taxremlife="N/A","n/a",A13taxvalue/A13taxremlife))</f>
        <v>0</v>
      </c>
      <c r="AV636" s="163">
        <f>IF(AV$3&gt;A13taxremlife,A13taxvalue-SUM($F636:AU636),IF(A13taxremlife="N/A","n/a",A13taxvalue/A13taxremlife))</f>
        <v>0</v>
      </c>
      <c r="AW636" s="163">
        <f>IF(AW$3&gt;A13taxremlife,A13taxvalue-SUM($F636:AV636),IF(A13taxremlife="N/A","n/a",A13taxvalue/A13taxremlife))</f>
        <v>0</v>
      </c>
      <c r="AX636" s="163">
        <f>IF(AX$3&gt;A13taxremlife,A13taxvalue-SUM($F636:AW636),IF(A13taxremlife="N/A","n/a",A13taxvalue/A13taxremlife))</f>
        <v>0</v>
      </c>
      <c r="AY636" s="163">
        <f>IF(AY$3&gt;A13taxremlife,A13taxvalue-SUM($F636:AX636),IF(A13taxremlife="N/A","n/a",A13taxvalue/A13taxremlife))</f>
        <v>0</v>
      </c>
      <c r="AZ636" s="163">
        <f>IF(AZ$3&gt;A13taxremlife,A13taxvalue-SUM($F636:AY636),IF(A13taxremlife="N/A","n/a",A13taxvalue/A13taxremlife))</f>
        <v>0</v>
      </c>
      <c r="BA636" s="163">
        <f>IF(BA$3&gt;A13taxremlife,A13taxvalue-SUM($F636:AZ636),IF(A13taxremlife="N/A","n/a",A13taxvalue/A13taxremlife))</f>
        <v>0</v>
      </c>
      <c r="BB636" s="163">
        <f>IF(BB$3&gt;A13taxremlife,A13taxvalue-SUM($F636:BA636),IF(A13taxremlife="N/A","n/a",A13taxvalue/A13taxremlife))</f>
        <v>0</v>
      </c>
      <c r="BC636" s="163">
        <f>IF(BC$3&gt;A13taxremlife,A13taxvalue-SUM($F636:BB636),IF(A13taxremlife="N/A","n/a",A13taxvalue/A13taxremlife))</f>
        <v>0</v>
      </c>
      <c r="BD636" s="163">
        <f>IF(BD$3&gt;A13taxremlife,A13taxvalue-SUM($F636:BC636),IF(A13taxremlife="N/A","n/a",A13taxvalue/A13taxremlife))</f>
        <v>0</v>
      </c>
      <c r="BE636" s="163">
        <f>IF(BE$3&gt;A13taxremlife,A13taxvalue-SUM($F636:BD636),IF(A13taxremlife="N/A","n/a",A13taxvalue/A13taxremlife))</f>
        <v>0</v>
      </c>
      <c r="BF636" s="163">
        <f>IF(BF$3&gt;A13taxremlife,A13taxvalue-SUM($F636:BE636),IF(A13taxremlife="N/A","n/a",A13taxvalue/A13taxremlife))</f>
        <v>0</v>
      </c>
      <c r="BG636" s="163">
        <f>IF(BG$3&gt;A13taxremlife,A13taxvalue-SUM($F636:BF636),IF(A13taxremlife="N/A","n/a",A13taxvalue/A13taxremlife))</f>
        <v>0</v>
      </c>
      <c r="BH636" s="163">
        <f>IF(BH$3&gt;A13taxremlife,A13taxvalue-SUM($F636:BG636),IF(A13taxremlife="N/A","n/a",A13taxvalue/A13taxremlife))</f>
        <v>0</v>
      </c>
      <c r="BI636" s="163">
        <f>IF(BI$3&gt;A13taxremlife,A13taxvalue-SUM($F636:BH636),IF(A13taxremlife="N/A","n/a",A13taxvalue/A13taxremlife))</f>
        <v>0</v>
      </c>
      <c r="BJ636" s="18"/>
      <c r="BK636" s="18"/>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row>
    <row r="637" spans="1:256" s="5" customFormat="1" hidden="1" outlineLevel="2">
      <c r="A637" s="18"/>
      <c r="B637" s="18"/>
      <c r="C637" s="36"/>
      <c r="D637" s="479" t="s">
        <v>71</v>
      </c>
      <c r="E637" s="283">
        <v>0</v>
      </c>
      <c r="F637" s="38"/>
      <c r="G637" s="164"/>
      <c r="H637" s="164"/>
      <c r="I637" s="164"/>
      <c r="J637" s="164"/>
      <c r="K637" s="164"/>
      <c r="L637" s="164"/>
      <c r="M637" s="164"/>
      <c r="N637" s="164"/>
      <c r="O637" s="164"/>
      <c r="P637" s="164"/>
      <c r="Q637" s="164"/>
      <c r="R637" s="164"/>
      <c r="S637" s="164"/>
      <c r="T637" s="164"/>
      <c r="U637" s="164"/>
      <c r="V637" s="164"/>
      <c r="W637" s="164"/>
      <c r="X637" s="164"/>
      <c r="Y637" s="164"/>
      <c r="Z637" s="164"/>
      <c r="AA637" s="164"/>
      <c r="AB637" s="164"/>
      <c r="AC637" s="164"/>
      <c r="AD637" s="164"/>
      <c r="AE637" s="164"/>
      <c r="AF637" s="164"/>
      <c r="AG637" s="164"/>
      <c r="AH637" s="164"/>
      <c r="AI637" s="164"/>
      <c r="AJ637" s="164"/>
      <c r="AK637" s="164"/>
      <c r="AL637" s="164"/>
      <c r="AM637" s="164"/>
      <c r="AN637" s="164"/>
      <c r="AO637" s="164"/>
      <c r="AP637" s="164"/>
      <c r="AQ637" s="164"/>
      <c r="AR637" s="164"/>
      <c r="AS637" s="164"/>
      <c r="AT637" s="164"/>
      <c r="AU637" s="164"/>
      <c r="AV637" s="164"/>
      <c r="AW637" s="164"/>
      <c r="AX637" s="164"/>
      <c r="AY637" s="164"/>
      <c r="AZ637" s="164"/>
      <c r="BA637" s="164"/>
      <c r="BB637" s="164"/>
      <c r="BC637" s="164"/>
      <c r="BD637" s="164"/>
      <c r="BE637" s="164"/>
      <c r="BF637" s="164"/>
      <c r="BG637" s="164"/>
      <c r="BH637" s="164"/>
      <c r="BI637" s="164"/>
      <c r="BJ637" s="18"/>
      <c r="BK637" s="18"/>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row>
    <row r="638" spans="1:256" s="5" customFormat="1" hidden="1" outlineLevel="2">
      <c r="A638" s="18"/>
      <c r="B638" s="18"/>
      <c r="C638" s="36"/>
      <c r="D638" s="479"/>
      <c r="E638" s="283">
        <v>1</v>
      </c>
      <c r="F638" s="38"/>
      <c r="G638" s="305"/>
      <c r="H638" s="164">
        <f>IF(A13taxstdlife="n/a","n/a",IF(H$3&gt;(A13taxstdlife+$E638),((Input!$G$155+Input!$G$121)*$G$7)-SUM($G638:G638),((Input!$G$155+Input!$G$121)*$G$7)/A13taxstdlife))</f>
        <v>0.93909973181184203</v>
      </c>
      <c r="I638" s="164">
        <f>IF(A13taxstdlife="n/a","n/a",IF(I$3&gt;(A13taxstdlife+$E638),((Input!$G$155+Input!$G$121)*$G$7)-SUM($G638:H638),((Input!$G$155+Input!$G$121)*$G$7)/A13taxstdlife))</f>
        <v>0.93909973181184203</v>
      </c>
      <c r="J638" s="164">
        <f>IF(A13taxstdlife="n/a","n/a",IF(J$3&gt;(A13taxstdlife+$E638),((Input!$G$155+Input!$G$121)*$G$7)-SUM($G638:I638),((Input!$G$155+Input!$G$121)*$G$7)/A13taxstdlife))</f>
        <v>0.93909973181184203</v>
      </c>
      <c r="K638" s="164">
        <f>IF(A13taxstdlife="n/a","n/a",IF(K$3&gt;(A13taxstdlife+$E638),((Input!$G$155+Input!$G$121)*$G$7)-SUM($G638:J638),((Input!$G$155+Input!$G$121)*$G$7)/A13taxstdlife))</f>
        <v>0.93909973181184203</v>
      </c>
      <c r="L638" s="164">
        <f>IF(A13taxstdlife="n/a","n/a",IF(L$3&gt;(A13taxstdlife+$E638),((Input!$G$155+Input!$G$121)*$G$7)-SUM($G638:K638),((Input!$G$155+Input!$G$121)*$G$7)/A13taxstdlife))</f>
        <v>0.93909973181184203</v>
      </c>
      <c r="M638" s="164">
        <f>IF(A13taxstdlife="n/a","n/a",IF(M$3&gt;(A13taxstdlife+$E638),((Input!$G$155+Input!$G$121)*$G$7)-SUM($G638:L638),((Input!$G$155+Input!$G$121)*$G$7)/A13taxstdlife))</f>
        <v>0.93909973181184203</v>
      </c>
      <c r="N638" s="164">
        <f>IF(A13taxstdlife="n/a","n/a",IF(N$3&gt;(A13taxstdlife+$E638),((Input!$G$155+Input!$G$121)*$G$7)-SUM($G638:M638),((Input!$G$155+Input!$G$121)*$G$7)/A13taxstdlife))</f>
        <v>0.93909973181184203</v>
      </c>
      <c r="O638" s="164">
        <f>IF(A13taxstdlife="n/a","n/a",IF(O$3&gt;(A13taxstdlife+$E638),((Input!$G$155+Input!$G$121)*$G$7)-SUM($G638:N638),((Input!$G$155+Input!$G$121)*$G$7)/A13taxstdlife))</f>
        <v>0.93909973181184203</v>
      </c>
      <c r="P638" s="164">
        <f>IF(A13taxstdlife="n/a","n/a",IF(P$3&gt;(A13taxstdlife+$E638),((Input!$G$155+Input!$G$121)*$G$7)-SUM($G638:O638),((Input!$G$155+Input!$G$121)*$G$7)/A13taxstdlife))</f>
        <v>0.93909973181184203</v>
      </c>
      <c r="Q638" s="164">
        <f>IF(A13taxstdlife="n/a","n/a",IF(Q$3&gt;(A13taxstdlife+$E638),((Input!$G$155+Input!$G$121)*$G$7)-SUM($G638:P638),((Input!$G$155+Input!$G$121)*$G$7)/A13taxstdlife))</f>
        <v>0.93909973181184203</v>
      </c>
      <c r="R638" s="164">
        <f>IF(A13taxstdlife="n/a","n/a",IF(R$3&gt;(A13taxstdlife+$E638),((Input!$G$155+Input!$G$121)*$G$7)-SUM($G638:Q638),((Input!$G$155+Input!$G$121)*$G$7)/A13taxstdlife))</f>
        <v>0.93909973181184203</v>
      </c>
      <c r="S638" s="164">
        <f>IF(A13taxstdlife="n/a","n/a",IF(S$3&gt;(A13taxstdlife+$E638),((Input!$G$155+Input!$G$121)*$G$7)-SUM($G638:R638),((Input!$G$155+Input!$G$121)*$G$7)/A13taxstdlife))</f>
        <v>0.93909973181184203</v>
      </c>
      <c r="T638" s="164">
        <f>IF(A13taxstdlife="n/a","n/a",IF(T$3&gt;(A13taxstdlife+$E638),((Input!$G$155+Input!$G$121)*$G$7)-SUM($G638:S638),((Input!$G$155+Input!$G$121)*$G$7)/A13taxstdlife))</f>
        <v>0.93909973181184203</v>
      </c>
      <c r="U638" s="164">
        <f>IF(A13taxstdlife="n/a","n/a",IF(U$3&gt;(A13taxstdlife+$E638),((Input!$G$155+Input!$G$121)*$G$7)-SUM($G638:T638),((Input!$G$155+Input!$G$121)*$G$7)/A13taxstdlife))</f>
        <v>0.93909973181184203</v>
      </c>
      <c r="V638" s="164">
        <f>IF(A13taxstdlife="n/a","n/a",IF(V$3&gt;(A13taxstdlife+$E638),((Input!$G$155+Input!$G$121)*$G$7)-SUM($G638:U638),((Input!$G$155+Input!$G$121)*$G$7)/A13taxstdlife))</f>
        <v>0.93909973181184203</v>
      </c>
      <c r="W638" s="164">
        <f>IF(A13taxstdlife="n/a","n/a",IF(W$3&gt;(A13taxstdlife+$E638),((Input!$G$155+Input!$G$121)*$G$7)-SUM($G638:V638),((Input!$G$155+Input!$G$121)*$G$7)/A13taxstdlife))</f>
        <v>0.93909973181184203</v>
      </c>
      <c r="X638" s="164">
        <f>IF(A13taxstdlife="n/a","n/a",IF(X$3&gt;(A13taxstdlife+$E638),((Input!$G$155+Input!$G$121)*$G$7)-SUM($G638:W638),((Input!$G$155+Input!$G$121)*$G$7)/A13taxstdlife))</f>
        <v>0.93909973181184203</v>
      </c>
      <c r="Y638" s="164">
        <f>IF(A13taxstdlife="n/a","n/a",IF(Y$3&gt;(A13taxstdlife+$E638),((Input!$G$155+Input!$G$121)*$G$7)-SUM($G638:X638),((Input!$G$155+Input!$G$121)*$G$7)/A13taxstdlife))</f>
        <v>0.93909973181184203</v>
      </c>
      <c r="Z638" s="164">
        <f>IF(A13taxstdlife="n/a","n/a",IF(Z$3&gt;(A13taxstdlife+$E638),((Input!$G$155+Input!$G$121)*$G$7)-SUM($G638:Y638),((Input!$G$155+Input!$G$121)*$G$7)/A13taxstdlife))</f>
        <v>0.93909973181184203</v>
      </c>
      <c r="AA638" s="164">
        <f>IF(A13taxstdlife="n/a","n/a",IF(AA$3&gt;(A13taxstdlife+$E638),((Input!$G$155+Input!$G$121)*$G$7)-SUM($G638:Z638),((Input!$G$155+Input!$G$121)*$G$7)/A13taxstdlife))</f>
        <v>0.93909973181184203</v>
      </c>
      <c r="AB638" s="164">
        <f>IF(A13taxstdlife="n/a","n/a",IF(AB$3&gt;(A13taxstdlife+$E638),((Input!$G$155+Input!$G$121)*$G$7)-SUM($G638:AA638),((Input!$G$155+Input!$G$121)*$G$7)/A13taxstdlife))</f>
        <v>0.93909973181184203</v>
      </c>
      <c r="AC638" s="164">
        <f>IF(A13taxstdlife="n/a","n/a",IF(AC$3&gt;(A13taxstdlife+$E638),((Input!$G$155+Input!$G$121)*$G$7)-SUM($G638:AB638),((Input!$G$155+Input!$G$121)*$G$7)/A13taxstdlife))</f>
        <v>0.93909973181184203</v>
      </c>
      <c r="AD638" s="164">
        <f>IF(A13taxstdlife="n/a","n/a",IF(AD$3&gt;(A13taxstdlife+$E638),((Input!$G$155+Input!$G$121)*$G$7)-SUM($G638:AC638),((Input!$G$155+Input!$G$121)*$G$7)/A13taxstdlife))</f>
        <v>0.93909973181184203</v>
      </c>
      <c r="AE638" s="164">
        <f>IF(A13taxstdlife="n/a","n/a",IF(AE$3&gt;(A13taxstdlife+$E638),((Input!$G$155+Input!$G$121)*$G$7)-SUM($G638:AD638),((Input!$G$155+Input!$G$121)*$G$7)/A13taxstdlife))</f>
        <v>0.93909973181184203</v>
      </c>
      <c r="AF638" s="164">
        <f>IF(A13taxstdlife="n/a","n/a",IF(AF$3&gt;(A13taxstdlife+$E638),((Input!$G$155+Input!$G$121)*$G$7)-SUM($G638:AE638),((Input!$G$155+Input!$G$121)*$G$7)/A13taxstdlife))</f>
        <v>0.93909973181184203</v>
      </c>
      <c r="AG638" s="164">
        <f>IF(A13taxstdlife="n/a","n/a",IF(AG$3&gt;(A13taxstdlife+$E638),((Input!$G$155+Input!$G$121)*$G$7)-SUM($G638:AF638),((Input!$G$155+Input!$G$121)*$G$7)/A13taxstdlife))</f>
        <v>0.93909973181184203</v>
      </c>
      <c r="AH638" s="164">
        <f>IF(A13taxstdlife="n/a","n/a",IF(AH$3&gt;(A13taxstdlife+$E638),((Input!$G$155+Input!$G$121)*$G$7)-SUM($G638:AG638),((Input!$G$155+Input!$G$121)*$G$7)/A13taxstdlife))</f>
        <v>0.93909973181184203</v>
      </c>
      <c r="AI638" s="164">
        <f>IF(A13taxstdlife="n/a","n/a",IF(AI$3&gt;(A13taxstdlife+$E638),((Input!$G$155+Input!$G$121)*$G$7)-SUM($G638:AH638),((Input!$G$155+Input!$G$121)*$G$7)/A13taxstdlife))</f>
        <v>0.93909973181184203</v>
      </c>
      <c r="AJ638" s="164">
        <f>IF(A13taxstdlife="n/a","n/a",IF(AJ$3&gt;(A13taxstdlife+$E638),((Input!$G$155+Input!$G$121)*$G$7)-SUM($G638:AI638),((Input!$G$155+Input!$G$121)*$G$7)/A13taxstdlife))</f>
        <v>0.93909973181184203</v>
      </c>
      <c r="AK638" s="164">
        <f>IF(A13taxstdlife="n/a","n/a",IF(AK$3&gt;(A13taxstdlife+$E638),((Input!$G$155+Input!$G$121)*$G$7)-SUM($G638:AJ638),((Input!$G$155+Input!$G$121)*$G$7)/A13taxstdlife))</f>
        <v>0.93909973181184203</v>
      </c>
      <c r="AL638" s="164">
        <f>IF(A13taxstdlife="n/a","n/a",IF(AL$3&gt;(A13taxstdlife+$E638),((Input!$G$155+Input!$G$121)*$G$7)-SUM($G638:AK638),((Input!$G$155+Input!$G$121)*$G$7)/A13taxstdlife))</f>
        <v>0.93909973181184203</v>
      </c>
      <c r="AM638" s="164">
        <f>IF(A13taxstdlife="n/a","n/a",IF(AM$3&gt;(A13taxstdlife+$E638),((Input!$G$155+Input!$G$121)*$G$7)-SUM($G638:AL638),((Input!$G$155+Input!$G$121)*$G$7)/A13taxstdlife))</f>
        <v>0.93909973181184203</v>
      </c>
      <c r="AN638" s="164">
        <f>IF(A13taxstdlife="n/a","n/a",IF(AN$3&gt;(A13taxstdlife+$E638),((Input!$G$155+Input!$G$121)*$G$7)-SUM($G638:AM638),((Input!$G$155+Input!$G$121)*$G$7)/A13taxstdlife))</f>
        <v>0.93909973181184203</v>
      </c>
      <c r="AO638" s="164">
        <f>IF(A13taxstdlife="n/a","n/a",IF(AO$3&gt;(A13taxstdlife+$E638),((Input!$G$155+Input!$G$121)*$G$7)-SUM($G638:AN638),((Input!$G$155+Input!$G$121)*$G$7)/A13taxstdlife))</f>
        <v>0.93909973181184203</v>
      </c>
      <c r="AP638" s="164">
        <f>IF(A13taxstdlife="n/a","n/a",IF(AP$3&gt;(A13taxstdlife+$E638),((Input!$G$155+Input!$G$121)*$G$7)-SUM($G638:AO638),((Input!$G$155+Input!$G$121)*$G$7)/A13taxstdlife))</f>
        <v>0.93909973181184203</v>
      </c>
      <c r="AQ638" s="164">
        <f>IF(A13taxstdlife="n/a","n/a",IF(AQ$3&gt;(A13taxstdlife+$E638),((Input!$G$155+Input!$G$121)*$G$7)-SUM($G638:AP638),((Input!$G$155+Input!$G$121)*$G$7)/A13taxstdlife))</f>
        <v>0.93909973181184203</v>
      </c>
      <c r="AR638" s="164">
        <f>IF(A13taxstdlife="n/a","n/a",IF(AR$3&gt;(A13taxstdlife+$E638),((Input!$G$155+Input!$G$121)*$G$7)-SUM($G638:AQ638),((Input!$G$155+Input!$G$121)*$G$7)/A13taxstdlife))</f>
        <v>0.93909973181184203</v>
      </c>
      <c r="AS638" s="164">
        <f>IF(A13taxstdlife="n/a","n/a",IF(AS$3&gt;(A13taxstdlife+$E638),((Input!$G$155+Input!$G$121)*$G$7)-SUM($G638:AR638),((Input!$G$155+Input!$G$121)*$G$7)/A13taxstdlife))</f>
        <v>0.93909973181184203</v>
      </c>
      <c r="AT638" s="164">
        <f>IF(A13taxstdlife="n/a","n/a",IF(AT$3&gt;(A13taxstdlife+$E638),((Input!$G$155+Input!$G$121)*$G$7)-SUM($G638:AS638),((Input!$G$155+Input!$G$121)*$G$7)/A13taxstdlife))</f>
        <v>0.93909973181184203</v>
      </c>
      <c r="AU638" s="164">
        <f>IF(A13taxstdlife="n/a","n/a",IF(AU$3&gt;(A13taxstdlife+$E638),((Input!$G$155+Input!$G$121)*$G$7)-SUM($G638:AT638),((Input!$G$155+Input!$G$121)*$G$7)/A13taxstdlife))</f>
        <v>0.93909973181184203</v>
      </c>
      <c r="AV638" s="164">
        <f>IF(A13taxstdlife="n/a","n/a",IF(AV$3&gt;(A13taxstdlife+$E638),((Input!$G$155+Input!$G$121)*$G$7)-SUM($G638:AU638),((Input!$G$155+Input!$G$121)*$G$7)/A13taxstdlife))</f>
        <v>0.93909973181184203</v>
      </c>
      <c r="AW638" s="164">
        <f>IF(A13taxstdlife="n/a","n/a",IF(AW$3&gt;(A13taxstdlife+$E638),((Input!$G$155+Input!$G$121)*$G$7)-SUM($G638:AV638),((Input!$G$155+Input!$G$121)*$G$7)/A13taxstdlife))</f>
        <v>0.93909973181184203</v>
      </c>
      <c r="AX638" s="164">
        <f>IF(A13taxstdlife="n/a","n/a",IF(AX$3&gt;(A13taxstdlife+$E638),((Input!$G$155+Input!$G$121)*$G$7)-SUM($G638:AW638),((Input!$G$155+Input!$G$121)*$G$7)/A13taxstdlife))</f>
        <v>0.93909973181184203</v>
      </c>
      <c r="AY638" s="164">
        <f>IF(A13taxstdlife="n/a","n/a",IF(AY$3&gt;(A13taxstdlife+$E638),((Input!$G$155+Input!$G$121)*$G$7)-SUM($G638:AX638),((Input!$G$155+Input!$G$121)*$G$7)/A13taxstdlife))</f>
        <v>0.93909973181184203</v>
      </c>
      <c r="AZ638" s="164">
        <f>IF(A13taxstdlife="n/a","n/a",IF(AZ$3&gt;(A13taxstdlife+$E638),((Input!$G$155+Input!$G$121)*$G$7)-SUM($G638:AY638),((Input!$G$155+Input!$G$121)*$G$7)/A13taxstdlife))</f>
        <v>0.93909973181184203</v>
      </c>
      <c r="BA638" s="164">
        <f>IF(A13taxstdlife="n/a","n/a",IF(BA$3&gt;(A13taxstdlife+$E638),((Input!$G$155+Input!$G$121)*$G$7)-SUM($G638:AZ638),((Input!$G$155+Input!$G$121)*$G$7)/A13taxstdlife))</f>
        <v>0.93909973181184203</v>
      </c>
      <c r="BB638" s="164">
        <f>IF(A13taxstdlife="n/a","n/a",IF(BB$3&gt;(A13taxstdlife+$E638),((Input!$G$155+Input!$G$121)*$G$7)-SUM($G638:BA638),((Input!$G$155+Input!$G$121)*$G$7)/A13taxstdlife))</f>
        <v>0.93909973181184203</v>
      </c>
      <c r="BC638" s="164">
        <f>IF(A13taxstdlife="n/a","n/a",IF(BC$3&gt;(A13taxstdlife+$E638),((Input!$G$155+Input!$G$121)*$G$7)-SUM($G638:BB638),((Input!$G$155+Input!$G$121)*$G$7)/A13taxstdlife))</f>
        <v>-4.9737991503207013E-14</v>
      </c>
      <c r="BD638" s="164">
        <f>IF(A13taxstdlife="n/a","n/a",IF(BD$3&gt;(A13taxstdlife+$E638),((Input!$G$155+Input!$G$121)*$G$7)-SUM($G638:BC638),((Input!$G$155+Input!$G$121)*$G$7)/A13taxstdlife))</f>
        <v>0</v>
      </c>
      <c r="BE638" s="164">
        <f>IF(A13taxstdlife="n/a","n/a",IF(BE$3&gt;(A13taxstdlife+$E638),((Input!$G$155+Input!$G$121)*$G$7)-SUM($G638:BD638),((Input!$G$155+Input!$G$121)*$G$7)/A13taxstdlife))</f>
        <v>0</v>
      </c>
      <c r="BF638" s="164">
        <f>IF(A13taxstdlife="n/a","n/a",IF(BF$3&gt;(A13taxstdlife+$E638),((Input!$G$155+Input!$G$121)*$G$7)-SUM($G638:BE638),((Input!$G$155+Input!$G$121)*$G$7)/A13taxstdlife))</f>
        <v>0</v>
      </c>
      <c r="BG638" s="164">
        <f>IF(A13taxstdlife="n/a","n/a",IF(BG$3&gt;(A13taxstdlife+$E638),((Input!$G$155+Input!$G$121)*$G$7)-SUM($G638:BF638),((Input!$G$155+Input!$G$121)*$G$7)/A13taxstdlife))</f>
        <v>0</v>
      </c>
      <c r="BH638" s="164">
        <f>IF(A13taxstdlife="n/a","n/a",IF(BH$3&gt;(A13taxstdlife+$E638),((Input!$G$155+Input!$G$121)*$G$7)-SUM($G638:BG638),((Input!$G$155+Input!$G$121)*$G$7)/A13taxstdlife))</f>
        <v>0</v>
      </c>
      <c r="BI638" s="164">
        <f>IF(A13taxstdlife="n/a","n/a",IF(BI$3&gt;(A13taxstdlife+$E638),((Input!$G$155+Input!$G$121)*$G$7)-SUM($G638:BH638),((Input!$G$155+Input!$G$121)*$G$7)/A13taxstdlife))</f>
        <v>0</v>
      </c>
      <c r="BJ638" s="18"/>
      <c r="BK638" s="1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row>
    <row r="639" spans="1:256" s="5" customFormat="1" hidden="1" outlineLevel="2">
      <c r="A639" s="18"/>
      <c r="B639" s="18"/>
      <c r="C639" s="36"/>
      <c r="D639" s="479"/>
      <c r="E639" s="283">
        <v>2</v>
      </c>
      <c r="F639" s="38"/>
      <c r="G639" s="306"/>
      <c r="H639" s="307"/>
      <c r="I639" s="164">
        <f>IF(A13taxstdlife="n/a","n/a",IF(I$3&gt;(A13taxstdlife+$E639),((Input!$H$155+Input!$H$121)*$H$7)-SUM($H639:H639),((Input!$H$155+Input!$H$121)*$H$7)/A13taxstdlife))</f>
        <v>0.6258467137309901</v>
      </c>
      <c r="J639" s="164">
        <f>IF(A13taxstdlife="n/a","n/a",IF(J$3&gt;(A13taxstdlife+$E639),((Input!$H$155+Input!$H$121)*$H$7)-SUM($H639:I639),((Input!$H$155+Input!$H$121)*$H$7)/A13taxstdlife))</f>
        <v>0.6258467137309901</v>
      </c>
      <c r="K639" s="164">
        <f>IF(A13taxstdlife="n/a","n/a",IF(K$3&gt;(A13taxstdlife+$E639),((Input!$H$155+Input!$H$121)*$H$7)-SUM($H639:J639),((Input!$H$155+Input!$H$121)*$H$7)/A13taxstdlife))</f>
        <v>0.6258467137309901</v>
      </c>
      <c r="L639" s="164">
        <f>IF(A13taxstdlife="n/a","n/a",IF(L$3&gt;(A13taxstdlife+$E639),((Input!$H$155+Input!$H$121)*$H$7)-SUM($H639:K639),((Input!$H$155+Input!$H$121)*$H$7)/A13taxstdlife))</f>
        <v>0.6258467137309901</v>
      </c>
      <c r="M639" s="164">
        <f>IF(A13taxstdlife="n/a","n/a",IF(M$3&gt;(A13taxstdlife+$E639),((Input!$H$155+Input!$H$121)*$H$7)-SUM($H639:L639),((Input!$H$155+Input!$H$121)*$H$7)/A13taxstdlife))</f>
        <v>0.6258467137309901</v>
      </c>
      <c r="N639" s="164">
        <f>IF(A13taxstdlife="n/a","n/a",IF(N$3&gt;(A13taxstdlife+$E639),((Input!$H$155+Input!$H$121)*$H$7)-SUM($H639:M639),((Input!$H$155+Input!$H$121)*$H$7)/A13taxstdlife))</f>
        <v>0.6258467137309901</v>
      </c>
      <c r="O639" s="164">
        <f>IF(A13taxstdlife="n/a","n/a",IF(O$3&gt;(A13taxstdlife+$E639),((Input!$H$155+Input!$H$121)*$H$7)-SUM($H639:N639),((Input!$H$155+Input!$H$121)*$H$7)/A13taxstdlife))</f>
        <v>0.6258467137309901</v>
      </c>
      <c r="P639" s="164">
        <f>IF(A13taxstdlife="n/a","n/a",IF(P$3&gt;(A13taxstdlife+$E639),((Input!$H$155+Input!$H$121)*$H$7)-SUM($H639:O639),((Input!$H$155+Input!$H$121)*$H$7)/A13taxstdlife))</f>
        <v>0.6258467137309901</v>
      </c>
      <c r="Q639" s="164">
        <f>IF(A13taxstdlife="n/a","n/a",IF(Q$3&gt;(A13taxstdlife+$E639),((Input!$H$155+Input!$H$121)*$H$7)-SUM($H639:P639),((Input!$H$155+Input!$H$121)*$H$7)/A13taxstdlife))</f>
        <v>0.6258467137309901</v>
      </c>
      <c r="R639" s="164">
        <f>IF(A13taxstdlife="n/a","n/a",IF(R$3&gt;(A13taxstdlife+$E639),((Input!$H$155+Input!$H$121)*$H$7)-SUM($H639:Q639),((Input!$H$155+Input!$H$121)*$H$7)/A13taxstdlife))</f>
        <v>0.6258467137309901</v>
      </c>
      <c r="S639" s="164">
        <f>IF(A13taxstdlife="n/a","n/a",IF(S$3&gt;(A13taxstdlife+$E639),((Input!$H$155+Input!$H$121)*$H$7)-SUM($H639:R639),((Input!$H$155+Input!$H$121)*$H$7)/A13taxstdlife))</f>
        <v>0.6258467137309901</v>
      </c>
      <c r="T639" s="164">
        <f>IF(A13taxstdlife="n/a","n/a",IF(T$3&gt;(A13taxstdlife+$E639),((Input!$H$155+Input!$H$121)*$H$7)-SUM($H639:S639),((Input!$H$155+Input!$H$121)*$H$7)/A13taxstdlife))</f>
        <v>0.6258467137309901</v>
      </c>
      <c r="U639" s="164">
        <f>IF(A13taxstdlife="n/a","n/a",IF(U$3&gt;(A13taxstdlife+$E639),((Input!$H$155+Input!$H$121)*$H$7)-SUM($H639:T639),((Input!$H$155+Input!$H$121)*$H$7)/A13taxstdlife))</f>
        <v>0.6258467137309901</v>
      </c>
      <c r="V639" s="164">
        <f>IF(A13taxstdlife="n/a","n/a",IF(V$3&gt;(A13taxstdlife+$E639),((Input!$H$155+Input!$H$121)*$H$7)-SUM($H639:U639),((Input!$H$155+Input!$H$121)*$H$7)/A13taxstdlife))</f>
        <v>0.6258467137309901</v>
      </c>
      <c r="W639" s="164">
        <f>IF(A13taxstdlife="n/a","n/a",IF(W$3&gt;(A13taxstdlife+$E639),((Input!$H$155+Input!$H$121)*$H$7)-SUM($H639:V639),((Input!$H$155+Input!$H$121)*$H$7)/A13taxstdlife))</f>
        <v>0.6258467137309901</v>
      </c>
      <c r="X639" s="164">
        <f>IF(A13taxstdlife="n/a","n/a",IF(X$3&gt;(A13taxstdlife+$E639),((Input!$H$155+Input!$H$121)*$H$7)-SUM($H639:W639),((Input!$H$155+Input!$H$121)*$H$7)/A13taxstdlife))</f>
        <v>0.6258467137309901</v>
      </c>
      <c r="Y639" s="164">
        <f>IF(A13taxstdlife="n/a","n/a",IF(Y$3&gt;(A13taxstdlife+$E639),((Input!$H$155+Input!$H$121)*$H$7)-SUM($H639:X639),((Input!$H$155+Input!$H$121)*$H$7)/A13taxstdlife))</f>
        <v>0.6258467137309901</v>
      </c>
      <c r="Z639" s="164">
        <f>IF(A13taxstdlife="n/a","n/a",IF(Z$3&gt;(A13taxstdlife+$E639),((Input!$H$155+Input!$H$121)*$H$7)-SUM($H639:Y639),((Input!$H$155+Input!$H$121)*$H$7)/A13taxstdlife))</f>
        <v>0.6258467137309901</v>
      </c>
      <c r="AA639" s="164">
        <f>IF(A13taxstdlife="n/a","n/a",IF(AA$3&gt;(A13taxstdlife+$E639),((Input!$H$155+Input!$H$121)*$H$7)-SUM($H639:Z639),((Input!$H$155+Input!$H$121)*$H$7)/A13taxstdlife))</f>
        <v>0.6258467137309901</v>
      </c>
      <c r="AB639" s="164">
        <f>IF(A13taxstdlife="n/a","n/a",IF(AB$3&gt;(A13taxstdlife+$E639),((Input!$H$155+Input!$H$121)*$H$7)-SUM($H639:AA639),((Input!$H$155+Input!$H$121)*$H$7)/A13taxstdlife))</f>
        <v>0.6258467137309901</v>
      </c>
      <c r="AC639" s="164">
        <f>IF(A13taxstdlife="n/a","n/a",IF(AC$3&gt;(A13taxstdlife+$E639),((Input!$H$155+Input!$H$121)*$H$7)-SUM($H639:AB639),((Input!$H$155+Input!$H$121)*$H$7)/A13taxstdlife))</f>
        <v>0.6258467137309901</v>
      </c>
      <c r="AD639" s="164">
        <f>IF(A13taxstdlife="n/a","n/a",IF(AD$3&gt;(A13taxstdlife+$E639),((Input!$H$155+Input!$H$121)*$H$7)-SUM($H639:AC639),((Input!$H$155+Input!$H$121)*$H$7)/A13taxstdlife))</f>
        <v>0.6258467137309901</v>
      </c>
      <c r="AE639" s="164">
        <f>IF(A13taxstdlife="n/a","n/a",IF(AE$3&gt;(A13taxstdlife+$E639),((Input!$H$155+Input!$H$121)*$H$7)-SUM($H639:AD639),((Input!$H$155+Input!$H$121)*$H$7)/A13taxstdlife))</f>
        <v>0.6258467137309901</v>
      </c>
      <c r="AF639" s="164">
        <f>IF(A13taxstdlife="n/a","n/a",IF(AF$3&gt;(A13taxstdlife+$E639),((Input!$H$155+Input!$H$121)*$H$7)-SUM($H639:AE639),((Input!$H$155+Input!$H$121)*$H$7)/A13taxstdlife))</f>
        <v>0.6258467137309901</v>
      </c>
      <c r="AG639" s="164">
        <f>IF(A13taxstdlife="n/a","n/a",IF(AG$3&gt;(A13taxstdlife+$E639),((Input!$H$155+Input!$H$121)*$H$7)-SUM($H639:AF639),((Input!$H$155+Input!$H$121)*$H$7)/A13taxstdlife))</f>
        <v>0.6258467137309901</v>
      </c>
      <c r="AH639" s="164">
        <f>IF(A13taxstdlife="n/a","n/a",IF(AH$3&gt;(A13taxstdlife+$E639),((Input!$H$155+Input!$H$121)*$H$7)-SUM($H639:AG639),((Input!$H$155+Input!$H$121)*$H$7)/A13taxstdlife))</f>
        <v>0.6258467137309901</v>
      </c>
      <c r="AI639" s="164">
        <f>IF(A13taxstdlife="n/a","n/a",IF(AI$3&gt;(A13taxstdlife+$E639),((Input!$H$155+Input!$H$121)*$H$7)-SUM($H639:AH639),((Input!$H$155+Input!$H$121)*$H$7)/A13taxstdlife))</f>
        <v>0.6258467137309901</v>
      </c>
      <c r="AJ639" s="164">
        <f>IF(A13taxstdlife="n/a","n/a",IF(AJ$3&gt;(A13taxstdlife+$E639),((Input!$H$155+Input!$H$121)*$H$7)-SUM($H639:AI639),((Input!$H$155+Input!$H$121)*$H$7)/A13taxstdlife))</f>
        <v>0.6258467137309901</v>
      </c>
      <c r="AK639" s="164">
        <f>IF(A13taxstdlife="n/a","n/a",IF(AK$3&gt;(A13taxstdlife+$E639),((Input!$H$155+Input!$H$121)*$H$7)-SUM($H639:AJ639),((Input!$H$155+Input!$H$121)*$H$7)/A13taxstdlife))</f>
        <v>0.6258467137309901</v>
      </c>
      <c r="AL639" s="164">
        <f>IF(A13taxstdlife="n/a","n/a",IF(AL$3&gt;(A13taxstdlife+$E639),((Input!$H$155+Input!$H$121)*$H$7)-SUM($H639:AK639),((Input!$H$155+Input!$H$121)*$H$7)/A13taxstdlife))</f>
        <v>0.6258467137309901</v>
      </c>
      <c r="AM639" s="164">
        <f>IF(A13taxstdlife="n/a","n/a",IF(AM$3&gt;(A13taxstdlife+$E639),((Input!$H$155+Input!$H$121)*$H$7)-SUM($H639:AL639),((Input!$H$155+Input!$H$121)*$H$7)/A13taxstdlife))</f>
        <v>0.6258467137309901</v>
      </c>
      <c r="AN639" s="164">
        <f>IF(A13taxstdlife="n/a","n/a",IF(AN$3&gt;(A13taxstdlife+$E639),((Input!$H$155+Input!$H$121)*$H$7)-SUM($H639:AM639),((Input!$H$155+Input!$H$121)*$H$7)/A13taxstdlife))</f>
        <v>0.6258467137309901</v>
      </c>
      <c r="AO639" s="164">
        <f>IF(A13taxstdlife="n/a","n/a",IF(AO$3&gt;(A13taxstdlife+$E639),((Input!$H$155+Input!$H$121)*$H$7)-SUM($H639:AN639),((Input!$H$155+Input!$H$121)*$H$7)/A13taxstdlife))</f>
        <v>0.6258467137309901</v>
      </c>
      <c r="AP639" s="164">
        <f>IF(A13taxstdlife="n/a","n/a",IF(AP$3&gt;(A13taxstdlife+$E639),((Input!$H$155+Input!$H$121)*$H$7)-SUM($H639:AO639),((Input!$H$155+Input!$H$121)*$H$7)/A13taxstdlife))</f>
        <v>0.6258467137309901</v>
      </c>
      <c r="AQ639" s="164">
        <f>IF(A13taxstdlife="n/a","n/a",IF(AQ$3&gt;(A13taxstdlife+$E639),((Input!$H$155+Input!$H$121)*$H$7)-SUM($H639:AP639),((Input!$H$155+Input!$H$121)*$H$7)/A13taxstdlife))</f>
        <v>0.6258467137309901</v>
      </c>
      <c r="AR639" s="164">
        <f>IF(A13taxstdlife="n/a","n/a",IF(AR$3&gt;(A13taxstdlife+$E639),((Input!$H$155+Input!$H$121)*$H$7)-SUM($H639:AQ639),((Input!$H$155+Input!$H$121)*$H$7)/A13taxstdlife))</f>
        <v>0.6258467137309901</v>
      </c>
      <c r="AS639" s="164">
        <f>IF(A13taxstdlife="n/a","n/a",IF(AS$3&gt;(A13taxstdlife+$E639),((Input!$H$155+Input!$H$121)*$H$7)-SUM($H639:AR639),((Input!$H$155+Input!$H$121)*$H$7)/A13taxstdlife))</f>
        <v>0.6258467137309901</v>
      </c>
      <c r="AT639" s="164">
        <f>IF(A13taxstdlife="n/a","n/a",IF(AT$3&gt;(A13taxstdlife+$E639),((Input!$H$155+Input!$H$121)*$H$7)-SUM($H639:AS639),((Input!$H$155+Input!$H$121)*$H$7)/A13taxstdlife))</f>
        <v>0.6258467137309901</v>
      </c>
      <c r="AU639" s="164">
        <f>IF(A13taxstdlife="n/a","n/a",IF(AU$3&gt;(A13taxstdlife+$E639),((Input!$H$155+Input!$H$121)*$H$7)-SUM($H639:AT639),((Input!$H$155+Input!$H$121)*$H$7)/A13taxstdlife))</f>
        <v>0.6258467137309901</v>
      </c>
      <c r="AV639" s="164">
        <f>IF(A13taxstdlife="n/a","n/a",IF(AV$3&gt;(A13taxstdlife+$E639),((Input!$H$155+Input!$H$121)*$H$7)-SUM($H639:AU639),((Input!$H$155+Input!$H$121)*$H$7)/A13taxstdlife))</f>
        <v>0.6258467137309901</v>
      </c>
      <c r="AW639" s="164">
        <f>IF(A13taxstdlife="n/a","n/a",IF(AW$3&gt;(A13taxstdlife+$E639),((Input!$H$155+Input!$H$121)*$H$7)-SUM($H639:AV639),((Input!$H$155+Input!$H$121)*$H$7)/A13taxstdlife))</f>
        <v>0.6258467137309901</v>
      </c>
      <c r="AX639" s="164">
        <f>IF(A13taxstdlife="n/a","n/a",IF(AX$3&gt;(A13taxstdlife+$E639),((Input!$H$155+Input!$H$121)*$H$7)-SUM($H639:AW639),((Input!$H$155+Input!$H$121)*$H$7)/A13taxstdlife))</f>
        <v>0.6258467137309901</v>
      </c>
      <c r="AY639" s="164">
        <f>IF(A13taxstdlife="n/a","n/a",IF(AY$3&gt;(A13taxstdlife+$E639),((Input!$H$155+Input!$H$121)*$H$7)-SUM($H639:AX639),((Input!$H$155+Input!$H$121)*$H$7)/A13taxstdlife))</f>
        <v>0.6258467137309901</v>
      </c>
      <c r="AZ639" s="164">
        <f>IF(A13taxstdlife="n/a","n/a",IF(AZ$3&gt;(A13taxstdlife+$E639),((Input!$H$155+Input!$H$121)*$H$7)-SUM($H639:AY639),((Input!$H$155+Input!$H$121)*$H$7)/A13taxstdlife))</f>
        <v>0.6258467137309901</v>
      </c>
      <c r="BA639" s="164">
        <f>IF(A13taxstdlife="n/a","n/a",IF(BA$3&gt;(A13taxstdlife+$E639),((Input!$H$155+Input!$H$121)*$H$7)-SUM($H639:AZ639),((Input!$H$155+Input!$H$121)*$H$7)/A13taxstdlife))</f>
        <v>0.6258467137309901</v>
      </c>
      <c r="BB639" s="164">
        <f>IF(A13taxstdlife="n/a","n/a",IF(BB$3&gt;(A13taxstdlife+$E639),((Input!$H$155+Input!$H$121)*$H$7)-SUM($H639:BA639),((Input!$H$155+Input!$H$121)*$H$7)/A13taxstdlife))</f>
        <v>0.6258467137309901</v>
      </c>
      <c r="BC639" s="164">
        <f>IF(A13taxstdlife="n/a","n/a",IF(BC$3&gt;(A13taxstdlife+$E639),((Input!$H$155+Input!$H$121)*$H$7)-SUM($H639:BB639),((Input!$H$155+Input!$H$121)*$H$7)/A13taxstdlife))</f>
        <v>0.6258467137309901</v>
      </c>
      <c r="BD639" s="164">
        <f>IF(A13taxstdlife="n/a","n/a",IF(BD$3&gt;(A13taxstdlife+$E639),((Input!$H$155+Input!$H$121)*$H$7)-SUM($H639:BC639),((Input!$H$155+Input!$H$121)*$H$7)/A13taxstdlife))</f>
        <v>3.5527136788005009E-15</v>
      </c>
      <c r="BE639" s="164">
        <f>IF(A13taxstdlife="n/a","n/a",IF(BE$3&gt;(A13taxstdlife+$E639),((Input!$H$155+Input!$H$121)*$H$7)-SUM($H639:BD639),((Input!$H$155+Input!$H$121)*$H$7)/A13taxstdlife))</f>
        <v>0</v>
      </c>
      <c r="BF639" s="164">
        <f>IF(A13taxstdlife="n/a","n/a",IF(BF$3&gt;(A13taxstdlife+$E639),((Input!$H$155+Input!$H$121)*$H$7)-SUM($H639:BE639),((Input!$H$155+Input!$H$121)*$H$7)/A13taxstdlife))</f>
        <v>0</v>
      </c>
      <c r="BG639" s="164">
        <f>IF(A13taxstdlife="n/a","n/a",IF(BG$3&gt;(A13taxstdlife+$E639),((Input!$H$155+Input!$H$121)*$H$7)-SUM($H639:BF639),((Input!$H$155+Input!$H$121)*$H$7)/A13taxstdlife))</f>
        <v>0</v>
      </c>
      <c r="BH639" s="164">
        <f>IF(A13taxstdlife="n/a","n/a",IF(BH$3&gt;(A13taxstdlife+$E639),((Input!$H$155+Input!$H$121)*$H$7)-SUM($H639:BG639),((Input!$H$155+Input!$H$121)*$H$7)/A13taxstdlife))</f>
        <v>0</v>
      </c>
      <c r="BI639" s="164">
        <f>IF(A13taxstdlife="n/a","n/a",IF(BI$3&gt;(A13taxstdlife+$E639),((Input!$H$155+Input!$H$121)*$H$7)-SUM($H639:BH639),((Input!$H$155+Input!$H$121)*$H$7)/A13taxstdlife))</f>
        <v>0</v>
      </c>
      <c r="BJ639" s="18"/>
      <c r="BK639" s="18"/>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row>
    <row r="640" spans="1:256" s="5" customFormat="1" hidden="1" outlineLevel="2">
      <c r="A640" s="18"/>
      <c r="B640" s="18"/>
      <c r="C640" s="36"/>
      <c r="D640" s="479"/>
      <c r="E640" s="283">
        <v>3</v>
      </c>
      <c r="F640" s="38"/>
      <c r="G640" s="306"/>
      <c r="H640" s="308"/>
      <c r="I640" s="307"/>
      <c r="J640" s="164">
        <f>IF(A13taxstdlife="n/a","n/a",IF(J$3&gt;(A13taxstdlife+$E640),((Input!$I$155+Input!$I$121)*$I$7)-SUM($I640:I640),((Input!$I$155+Input!$I$121)*$I$7)/A13taxstdlife))</f>
        <v>0.44918666499597415</v>
      </c>
      <c r="K640" s="164">
        <f>IF(A13taxstdlife="n/a","n/a",IF(K$3&gt;(A13taxstdlife+$E640),((Input!$I$155+Input!$I$121)*$I$7)-SUM($I640:J640),((Input!$I$155+Input!$I$121)*$I$7)/A13taxstdlife))</f>
        <v>0.44918666499597415</v>
      </c>
      <c r="L640" s="164">
        <f>IF(A13taxstdlife="n/a","n/a",IF(L$3&gt;(A13taxstdlife+$E640),((Input!$I$155+Input!$I$121)*$I$7)-SUM($I640:K640),((Input!$I$155+Input!$I$121)*$I$7)/A13taxstdlife))</f>
        <v>0.44918666499597415</v>
      </c>
      <c r="M640" s="164">
        <f>IF(A13taxstdlife="n/a","n/a",IF(M$3&gt;(A13taxstdlife+$E640),((Input!$I$155+Input!$I$121)*$I$7)-SUM($I640:L640),((Input!$I$155+Input!$I$121)*$I$7)/A13taxstdlife))</f>
        <v>0.44918666499597415</v>
      </c>
      <c r="N640" s="164">
        <f>IF(A13taxstdlife="n/a","n/a",IF(N$3&gt;(A13taxstdlife+$E640),((Input!$I$155+Input!$I$121)*$I$7)-SUM($I640:M640),((Input!$I$155+Input!$I$121)*$I$7)/A13taxstdlife))</f>
        <v>0.44918666499597415</v>
      </c>
      <c r="O640" s="164">
        <f>IF(A13taxstdlife="n/a","n/a",IF(O$3&gt;(A13taxstdlife+$E640),((Input!$I$155+Input!$I$121)*$I$7)-SUM($I640:N640),((Input!$I$155+Input!$I$121)*$I$7)/A13taxstdlife))</f>
        <v>0.44918666499597415</v>
      </c>
      <c r="P640" s="164">
        <f>IF(A13taxstdlife="n/a","n/a",IF(P$3&gt;(A13taxstdlife+$E640),((Input!$I$155+Input!$I$121)*$I$7)-SUM($I640:O640),((Input!$I$155+Input!$I$121)*$I$7)/A13taxstdlife))</f>
        <v>0.44918666499597415</v>
      </c>
      <c r="Q640" s="164">
        <f>IF(A13taxstdlife="n/a","n/a",IF(Q$3&gt;(A13taxstdlife+$E640),((Input!$I$155+Input!$I$121)*$I$7)-SUM($I640:P640),((Input!$I$155+Input!$I$121)*$I$7)/A13taxstdlife))</f>
        <v>0.44918666499597415</v>
      </c>
      <c r="R640" s="164">
        <f>IF(A13taxstdlife="n/a","n/a",IF(R$3&gt;(A13taxstdlife+$E640),((Input!$I$155+Input!$I$121)*$I$7)-SUM($I640:Q640),((Input!$I$155+Input!$I$121)*$I$7)/A13taxstdlife))</f>
        <v>0.44918666499597415</v>
      </c>
      <c r="S640" s="164">
        <f>IF(A13taxstdlife="n/a","n/a",IF(S$3&gt;(A13taxstdlife+$E640),((Input!$I$155+Input!$I$121)*$I$7)-SUM($I640:R640),((Input!$I$155+Input!$I$121)*$I$7)/A13taxstdlife))</f>
        <v>0.44918666499597415</v>
      </c>
      <c r="T640" s="164">
        <f>IF(A13taxstdlife="n/a","n/a",IF(T$3&gt;(A13taxstdlife+$E640),((Input!$I$155+Input!$I$121)*$I$7)-SUM($I640:S640),((Input!$I$155+Input!$I$121)*$I$7)/A13taxstdlife))</f>
        <v>0.44918666499597415</v>
      </c>
      <c r="U640" s="164">
        <f>IF(A13taxstdlife="n/a","n/a",IF(U$3&gt;(A13taxstdlife+$E640),((Input!$I$155+Input!$I$121)*$I$7)-SUM($I640:T640),((Input!$I$155+Input!$I$121)*$I$7)/A13taxstdlife))</f>
        <v>0.44918666499597415</v>
      </c>
      <c r="V640" s="164">
        <f>IF(A13taxstdlife="n/a","n/a",IF(V$3&gt;(A13taxstdlife+$E640),((Input!$I$155+Input!$I$121)*$I$7)-SUM($I640:U640),((Input!$I$155+Input!$I$121)*$I$7)/A13taxstdlife))</f>
        <v>0.44918666499597415</v>
      </c>
      <c r="W640" s="164">
        <f>IF(A13taxstdlife="n/a","n/a",IF(W$3&gt;(A13taxstdlife+$E640),((Input!$I$155+Input!$I$121)*$I$7)-SUM($I640:V640),((Input!$I$155+Input!$I$121)*$I$7)/A13taxstdlife))</f>
        <v>0.44918666499597415</v>
      </c>
      <c r="X640" s="164">
        <f>IF(A13taxstdlife="n/a","n/a",IF(X$3&gt;(A13taxstdlife+$E640),((Input!$I$155+Input!$I$121)*$I$7)-SUM($I640:W640),((Input!$I$155+Input!$I$121)*$I$7)/A13taxstdlife))</f>
        <v>0.44918666499597415</v>
      </c>
      <c r="Y640" s="164">
        <f>IF(A13taxstdlife="n/a","n/a",IF(Y$3&gt;(A13taxstdlife+$E640),((Input!$I$155+Input!$I$121)*$I$7)-SUM($I640:X640),((Input!$I$155+Input!$I$121)*$I$7)/A13taxstdlife))</f>
        <v>0.44918666499597415</v>
      </c>
      <c r="Z640" s="164">
        <f>IF(A13taxstdlife="n/a","n/a",IF(Z$3&gt;(A13taxstdlife+$E640),((Input!$I$155+Input!$I$121)*$I$7)-SUM($I640:Y640),((Input!$I$155+Input!$I$121)*$I$7)/A13taxstdlife))</f>
        <v>0.44918666499597415</v>
      </c>
      <c r="AA640" s="164">
        <f>IF(A13taxstdlife="n/a","n/a",IF(AA$3&gt;(A13taxstdlife+$E640),((Input!$I$155+Input!$I$121)*$I$7)-SUM($I640:Z640),((Input!$I$155+Input!$I$121)*$I$7)/A13taxstdlife))</f>
        <v>0.44918666499597415</v>
      </c>
      <c r="AB640" s="164">
        <f>IF(A13taxstdlife="n/a","n/a",IF(AB$3&gt;(A13taxstdlife+$E640),((Input!$I$155+Input!$I$121)*$I$7)-SUM($I640:AA640),((Input!$I$155+Input!$I$121)*$I$7)/A13taxstdlife))</f>
        <v>0.44918666499597415</v>
      </c>
      <c r="AC640" s="164">
        <f>IF(A13taxstdlife="n/a","n/a",IF(AC$3&gt;(A13taxstdlife+$E640),((Input!$I$155+Input!$I$121)*$I$7)-SUM($I640:AB640),((Input!$I$155+Input!$I$121)*$I$7)/A13taxstdlife))</f>
        <v>0.44918666499597415</v>
      </c>
      <c r="AD640" s="164">
        <f>IF(A13taxstdlife="n/a","n/a",IF(AD$3&gt;(A13taxstdlife+$E640),((Input!$I$155+Input!$I$121)*$I$7)-SUM($I640:AC640),((Input!$I$155+Input!$I$121)*$I$7)/A13taxstdlife))</f>
        <v>0.44918666499597415</v>
      </c>
      <c r="AE640" s="164">
        <f>IF(A13taxstdlife="n/a","n/a",IF(AE$3&gt;(A13taxstdlife+$E640),((Input!$I$155+Input!$I$121)*$I$7)-SUM($I640:AD640),((Input!$I$155+Input!$I$121)*$I$7)/A13taxstdlife))</f>
        <v>0.44918666499597415</v>
      </c>
      <c r="AF640" s="164">
        <f>IF(A13taxstdlife="n/a","n/a",IF(AF$3&gt;(A13taxstdlife+$E640),((Input!$I$155+Input!$I$121)*$I$7)-SUM($I640:AE640),((Input!$I$155+Input!$I$121)*$I$7)/A13taxstdlife))</f>
        <v>0.44918666499597415</v>
      </c>
      <c r="AG640" s="164">
        <f>IF(A13taxstdlife="n/a","n/a",IF(AG$3&gt;(A13taxstdlife+$E640),((Input!$I$155+Input!$I$121)*$I$7)-SUM($I640:AF640),((Input!$I$155+Input!$I$121)*$I$7)/A13taxstdlife))</f>
        <v>0.44918666499597415</v>
      </c>
      <c r="AH640" s="164">
        <f>IF(A13taxstdlife="n/a","n/a",IF(AH$3&gt;(A13taxstdlife+$E640),((Input!$I$155+Input!$I$121)*$I$7)-SUM($I640:AG640),((Input!$I$155+Input!$I$121)*$I$7)/A13taxstdlife))</f>
        <v>0.44918666499597415</v>
      </c>
      <c r="AI640" s="164">
        <f>IF(A13taxstdlife="n/a","n/a",IF(AI$3&gt;(A13taxstdlife+$E640),((Input!$I$155+Input!$I$121)*$I$7)-SUM($I640:AH640),((Input!$I$155+Input!$I$121)*$I$7)/A13taxstdlife))</f>
        <v>0.44918666499597415</v>
      </c>
      <c r="AJ640" s="164">
        <f>IF(A13taxstdlife="n/a","n/a",IF(AJ$3&gt;(A13taxstdlife+$E640),((Input!$I$155+Input!$I$121)*$I$7)-SUM($I640:AI640),((Input!$I$155+Input!$I$121)*$I$7)/A13taxstdlife))</f>
        <v>0.44918666499597415</v>
      </c>
      <c r="AK640" s="164">
        <f>IF(A13taxstdlife="n/a","n/a",IF(AK$3&gt;(A13taxstdlife+$E640),((Input!$I$155+Input!$I$121)*$I$7)-SUM($I640:AJ640),((Input!$I$155+Input!$I$121)*$I$7)/A13taxstdlife))</f>
        <v>0.44918666499597415</v>
      </c>
      <c r="AL640" s="164">
        <f>IF(A13taxstdlife="n/a","n/a",IF(AL$3&gt;(A13taxstdlife+$E640),((Input!$I$155+Input!$I$121)*$I$7)-SUM($I640:AK640),((Input!$I$155+Input!$I$121)*$I$7)/A13taxstdlife))</f>
        <v>0.44918666499597415</v>
      </c>
      <c r="AM640" s="164">
        <f>IF(A13taxstdlife="n/a","n/a",IF(AM$3&gt;(A13taxstdlife+$E640),((Input!$I$155+Input!$I$121)*$I$7)-SUM($I640:AL640),((Input!$I$155+Input!$I$121)*$I$7)/A13taxstdlife))</f>
        <v>0.44918666499597415</v>
      </c>
      <c r="AN640" s="164">
        <f>IF(A13taxstdlife="n/a","n/a",IF(AN$3&gt;(A13taxstdlife+$E640),((Input!$I$155+Input!$I$121)*$I$7)-SUM($I640:AM640),((Input!$I$155+Input!$I$121)*$I$7)/A13taxstdlife))</f>
        <v>0.44918666499597415</v>
      </c>
      <c r="AO640" s="164">
        <f>IF(A13taxstdlife="n/a","n/a",IF(AO$3&gt;(A13taxstdlife+$E640),((Input!$I$155+Input!$I$121)*$I$7)-SUM($I640:AN640),((Input!$I$155+Input!$I$121)*$I$7)/A13taxstdlife))</f>
        <v>0.44918666499597415</v>
      </c>
      <c r="AP640" s="164">
        <f>IF(A13taxstdlife="n/a","n/a",IF(AP$3&gt;(A13taxstdlife+$E640),((Input!$I$155+Input!$I$121)*$I$7)-SUM($I640:AO640),((Input!$I$155+Input!$I$121)*$I$7)/A13taxstdlife))</f>
        <v>0.44918666499597415</v>
      </c>
      <c r="AQ640" s="164">
        <f>IF(A13taxstdlife="n/a","n/a",IF(AQ$3&gt;(A13taxstdlife+$E640),((Input!$I$155+Input!$I$121)*$I$7)-SUM($I640:AP640),((Input!$I$155+Input!$I$121)*$I$7)/A13taxstdlife))</f>
        <v>0.44918666499597415</v>
      </c>
      <c r="AR640" s="164">
        <f>IF(A13taxstdlife="n/a","n/a",IF(AR$3&gt;(A13taxstdlife+$E640),((Input!$I$155+Input!$I$121)*$I$7)-SUM($I640:AQ640),((Input!$I$155+Input!$I$121)*$I$7)/A13taxstdlife))</f>
        <v>0.44918666499597415</v>
      </c>
      <c r="AS640" s="164">
        <f>IF(A13taxstdlife="n/a","n/a",IF(AS$3&gt;(A13taxstdlife+$E640),((Input!$I$155+Input!$I$121)*$I$7)-SUM($I640:AR640),((Input!$I$155+Input!$I$121)*$I$7)/A13taxstdlife))</f>
        <v>0.44918666499597415</v>
      </c>
      <c r="AT640" s="164">
        <f>IF(A13taxstdlife="n/a","n/a",IF(AT$3&gt;(A13taxstdlife+$E640),((Input!$I$155+Input!$I$121)*$I$7)-SUM($I640:AS640),((Input!$I$155+Input!$I$121)*$I$7)/A13taxstdlife))</f>
        <v>0.44918666499597415</v>
      </c>
      <c r="AU640" s="164">
        <f>IF(A13taxstdlife="n/a","n/a",IF(AU$3&gt;(A13taxstdlife+$E640),((Input!$I$155+Input!$I$121)*$I$7)-SUM($I640:AT640),((Input!$I$155+Input!$I$121)*$I$7)/A13taxstdlife))</f>
        <v>0.44918666499597415</v>
      </c>
      <c r="AV640" s="164">
        <f>IF(A13taxstdlife="n/a","n/a",IF(AV$3&gt;(A13taxstdlife+$E640),((Input!$I$155+Input!$I$121)*$I$7)-SUM($I640:AU640),((Input!$I$155+Input!$I$121)*$I$7)/A13taxstdlife))</f>
        <v>0.44918666499597415</v>
      </c>
      <c r="AW640" s="164">
        <f>IF(A13taxstdlife="n/a","n/a",IF(AW$3&gt;(A13taxstdlife+$E640),((Input!$I$155+Input!$I$121)*$I$7)-SUM($I640:AV640),((Input!$I$155+Input!$I$121)*$I$7)/A13taxstdlife))</f>
        <v>0.44918666499597415</v>
      </c>
      <c r="AX640" s="164">
        <f>IF(A13taxstdlife="n/a","n/a",IF(AX$3&gt;(A13taxstdlife+$E640),((Input!$I$155+Input!$I$121)*$I$7)-SUM($I640:AW640),((Input!$I$155+Input!$I$121)*$I$7)/A13taxstdlife))</f>
        <v>0.44918666499597415</v>
      </c>
      <c r="AY640" s="164">
        <f>IF(A13taxstdlife="n/a","n/a",IF(AY$3&gt;(A13taxstdlife+$E640),((Input!$I$155+Input!$I$121)*$I$7)-SUM($I640:AX640),((Input!$I$155+Input!$I$121)*$I$7)/A13taxstdlife))</f>
        <v>0.44918666499597415</v>
      </c>
      <c r="AZ640" s="164">
        <f>IF(A13taxstdlife="n/a","n/a",IF(AZ$3&gt;(A13taxstdlife+$E640),((Input!$I$155+Input!$I$121)*$I$7)-SUM($I640:AY640),((Input!$I$155+Input!$I$121)*$I$7)/A13taxstdlife))</f>
        <v>0.44918666499597415</v>
      </c>
      <c r="BA640" s="164">
        <f>IF(A13taxstdlife="n/a","n/a",IF(BA$3&gt;(A13taxstdlife+$E640),((Input!$I$155+Input!$I$121)*$I$7)-SUM($I640:AZ640),((Input!$I$155+Input!$I$121)*$I$7)/A13taxstdlife))</f>
        <v>0.44918666499597415</v>
      </c>
      <c r="BB640" s="164">
        <f>IF(A13taxstdlife="n/a","n/a",IF(BB$3&gt;(A13taxstdlife+$E640),((Input!$I$155+Input!$I$121)*$I$7)-SUM($I640:BA640),((Input!$I$155+Input!$I$121)*$I$7)/A13taxstdlife))</f>
        <v>0.44918666499597415</v>
      </c>
      <c r="BC640" s="164">
        <f>IF(A13taxstdlife="n/a","n/a",IF(BC$3&gt;(A13taxstdlife+$E640),((Input!$I$155+Input!$I$121)*$I$7)-SUM($I640:BB640),((Input!$I$155+Input!$I$121)*$I$7)/A13taxstdlife))</f>
        <v>0.44918666499597415</v>
      </c>
      <c r="BD640" s="164">
        <f>IF(A13taxstdlife="n/a","n/a",IF(BD$3&gt;(A13taxstdlife+$E640),((Input!$I$155+Input!$I$121)*$I$7)-SUM($I640:BC640),((Input!$I$155+Input!$I$121)*$I$7)/A13taxstdlife))</f>
        <v>0.44918666499597415</v>
      </c>
      <c r="BE640" s="164">
        <f>IF(A13taxstdlife="n/a","n/a",IF(BE$3&gt;(A13taxstdlife+$E640),((Input!$I$155+Input!$I$121)*$I$7)-SUM($I640:BD640),((Input!$I$155+Input!$I$121)*$I$7)/A13taxstdlife))</f>
        <v>7.1054273576010019E-15</v>
      </c>
      <c r="BF640" s="164">
        <f>IF(A13taxstdlife="n/a","n/a",IF(BF$3&gt;(A13taxstdlife+$E640),((Input!$I$155+Input!$I$121)*$I$7)-SUM($I640:BE640),((Input!$I$155+Input!$I$121)*$I$7)/A13taxstdlife))</f>
        <v>0</v>
      </c>
      <c r="BG640" s="164">
        <f>IF(A13taxstdlife="n/a","n/a",IF(BG$3&gt;(A13taxstdlife+$E640),((Input!$I$155+Input!$I$121)*$I$7)-SUM($I640:BF640),((Input!$I$155+Input!$I$121)*$I$7)/A13taxstdlife))</f>
        <v>0</v>
      </c>
      <c r="BH640" s="164">
        <f>IF(A13taxstdlife="n/a","n/a",IF(BH$3&gt;(A13taxstdlife+$E640),((Input!$I$155+Input!$I$121)*$I$7)-SUM($I640:BG640),((Input!$I$155+Input!$I$121)*$I$7)/A13taxstdlife))</f>
        <v>0</v>
      </c>
      <c r="BI640" s="164">
        <f>IF(A13taxstdlife="n/a","n/a",IF(BI$3&gt;(A13taxstdlife+$E640),((Input!$I$155+Input!$I$121)*$I$7)-SUM($I640:BH640),((Input!$I$155+Input!$I$121)*$I$7)/A13taxstdlife))</f>
        <v>0</v>
      </c>
      <c r="BJ640" s="18"/>
      <c r="BK640" s="18"/>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row>
    <row r="641" spans="1:256" s="5" customFormat="1" hidden="1" outlineLevel="2">
      <c r="A641" s="18"/>
      <c r="B641" s="18"/>
      <c r="C641" s="36"/>
      <c r="D641" s="479"/>
      <c r="E641" s="283">
        <v>4</v>
      </c>
      <c r="F641" s="38"/>
      <c r="G641" s="306"/>
      <c r="H641" s="308"/>
      <c r="I641" s="308"/>
      <c r="J641" s="307"/>
      <c r="K641" s="164">
        <f>IF(A13taxstdlife="n/a","n/a",IF(K$3&gt;(A13taxstdlife+$E641),((Input!$J$155+Input!$J$121)*$J$7)-SUM($J641:J641),((Input!$J$155+Input!$J$121)*$J$7)/A13taxstdlife))</f>
        <v>0.48427609303368424</v>
      </c>
      <c r="L641" s="164">
        <f>IF(A13taxstdlife="n/a","n/a",IF(L$3&gt;(A13taxstdlife+$E641),((Input!$J$155+Input!$J$121)*$J$7)-SUM($J641:K641),((Input!$J$155+Input!$J$121)*$J$7)/A13taxstdlife))</f>
        <v>0.48427609303368424</v>
      </c>
      <c r="M641" s="164">
        <f>IF(A13taxstdlife="n/a","n/a",IF(M$3&gt;(A13taxstdlife+$E641),((Input!$J$155+Input!$J$121)*$J$7)-SUM($J641:L641),((Input!$J$155+Input!$J$121)*$J$7)/A13taxstdlife))</f>
        <v>0.48427609303368424</v>
      </c>
      <c r="N641" s="164">
        <f>IF(A13taxstdlife="n/a","n/a",IF(N$3&gt;(A13taxstdlife+$E641),((Input!$J$155+Input!$J$121)*$J$7)-SUM($J641:M641),((Input!$J$155+Input!$J$121)*$J$7)/A13taxstdlife))</f>
        <v>0.48427609303368424</v>
      </c>
      <c r="O641" s="164">
        <f>IF(A13taxstdlife="n/a","n/a",IF(O$3&gt;(A13taxstdlife+$E641),((Input!$J$155+Input!$J$121)*$J$7)-SUM($J641:N641),((Input!$J$155+Input!$J$121)*$J$7)/A13taxstdlife))</f>
        <v>0.48427609303368424</v>
      </c>
      <c r="P641" s="164">
        <f>IF(A13taxstdlife="n/a","n/a",IF(P$3&gt;(A13taxstdlife+$E641),((Input!$J$155+Input!$J$121)*$J$7)-SUM($J641:O641),((Input!$J$155+Input!$J$121)*$J$7)/A13taxstdlife))</f>
        <v>0.48427609303368424</v>
      </c>
      <c r="Q641" s="164">
        <f>IF(A13taxstdlife="n/a","n/a",IF(Q$3&gt;(A13taxstdlife+$E641),((Input!$J$155+Input!$J$121)*$J$7)-SUM($J641:P641),((Input!$J$155+Input!$J$121)*$J$7)/A13taxstdlife))</f>
        <v>0.48427609303368424</v>
      </c>
      <c r="R641" s="164">
        <f>IF(A13taxstdlife="n/a","n/a",IF(R$3&gt;(A13taxstdlife+$E641),((Input!$J$155+Input!$J$121)*$J$7)-SUM($J641:Q641),((Input!$J$155+Input!$J$121)*$J$7)/A13taxstdlife))</f>
        <v>0.48427609303368424</v>
      </c>
      <c r="S641" s="164">
        <f>IF(A13taxstdlife="n/a","n/a",IF(S$3&gt;(A13taxstdlife+$E641),((Input!$J$155+Input!$J$121)*$J$7)-SUM($J641:R641),((Input!$J$155+Input!$J$121)*$J$7)/A13taxstdlife))</f>
        <v>0.48427609303368424</v>
      </c>
      <c r="T641" s="164">
        <f>IF(A13taxstdlife="n/a","n/a",IF(T$3&gt;(A13taxstdlife+$E641),((Input!$J$155+Input!$J$121)*$J$7)-SUM($J641:S641),((Input!$J$155+Input!$J$121)*$J$7)/A13taxstdlife))</f>
        <v>0.48427609303368424</v>
      </c>
      <c r="U641" s="164">
        <f>IF(A13taxstdlife="n/a","n/a",IF(U$3&gt;(A13taxstdlife+$E641),((Input!$J$155+Input!$J$121)*$J$7)-SUM($J641:T641),((Input!$J$155+Input!$J$121)*$J$7)/A13taxstdlife))</f>
        <v>0.48427609303368424</v>
      </c>
      <c r="V641" s="164">
        <f>IF(A13taxstdlife="n/a","n/a",IF(V$3&gt;(A13taxstdlife+$E641),((Input!$J$155+Input!$J$121)*$J$7)-SUM($J641:U641),((Input!$J$155+Input!$J$121)*$J$7)/A13taxstdlife))</f>
        <v>0.48427609303368424</v>
      </c>
      <c r="W641" s="164">
        <f>IF(A13taxstdlife="n/a","n/a",IF(W$3&gt;(A13taxstdlife+$E641),((Input!$J$155+Input!$J$121)*$J$7)-SUM($J641:V641),((Input!$J$155+Input!$J$121)*$J$7)/A13taxstdlife))</f>
        <v>0.48427609303368424</v>
      </c>
      <c r="X641" s="164">
        <f>IF(A13taxstdlife="n/a","n/a",IF(X$3&gt;(A13taxstdlife+$E641),((Input!$J$155+Input!$J$121)*$J$7)-SUM($J641:W641),((Input!$J$155+Input!$J$121)*$J$7)/A13taxstdlife))</f>
        <v>0.48427609303368424</v>
      </c>
      <c r="Y641" s="164">
        <f>IF(A13taxstdlife="n/a","n/a",IF(Y$3&gt;(A13taxstdlife+$E641),((Input!$J$155+Input!$J$121)*$J$7)-SUM($J641:X641),((Input!$J$155+Input!$J$121)*$J$7)/A13taxstdlife))</f>
        <v>0.48427609303368424</v>
      </c>
      <c r="Z641" s="164">
        <f>IF(A13taxstdlife="n/a","n/a",IF(Z$3&gt;(A13taxstdlife+$E641),((Input!$J$155+Input!$J$121)*$J$7)-SUM($J641:Y641),((Input!$J$155+Input!$J$121)*$J$7)/A13taxstdlife))</f>
        <v>0.48427609303368424</v>
      </c>
      <c r="AA641" s="164">
        <f>IF(A13taxstdlife="n/a","n/a",IF(AA$3&gt;(A13taxstdlife+$E641),((Input!$J$155+Input!$J$121)*$J$7)-SUM($J641:Z641),((Input!$J$155+Input!$J$121)*$J$7)/A13taxstdlife))</f>
        <v>0.48427609303368424</v>
      </c>
      <c r="AB641" s="164">
        <f>IF(A13taxstdlife="n/a","n/a",IF(AB$3&gt;(A13taxstdlife+$E641),((Input!$J$155+Input!$J$121)*$J$7)-SUM($J641:AA641),((Input!$J$155+Input!$J$121)*$J$7)/A13taxstdlife))</f>
        <v>0.48427609303368424</v>
      </c>
      <c r="AC641" s="164">
        <f>IF(A13taxstdlife="n/a","n/a",IF(AC$3&gt;(A13taxstdlife+$E641),((Input!$J$155+Input!$J$121)*$J$7)-SUM($J641:AB641),((Input!$J$155+Input!$J$121)*$J$7)/A13taxstdlife))</f>
        <v>0.48427609303368424</v>
      </c>
      <c r="AD641" s="164">
        <f>IF(A13taxstdlife="n/a","n/a",IF(AD$3&gt;(A13taxstdlife+$E641),((Input!$J$155+Input!$J$121)*$J$7)-SUM($J641:AC641),((Input!$J$155+Input!$J$121)*$J$7)/A13taxstdlife))</f>
        <v>0.48427609303368424</v>
      </c>
      <c r="AE641" s="164">
        <f>IF(A13taxstdlife="n/a","n/a",IF(AE$3&gt;(A13taxstdlife+$E641),((Input!$J$155+Input!$J$121)*$J$7)-SUM($J641:AD641),((Input!$J$155+Input!$J$121)*$J$7)/A13taxstdlife))</f>
        <v>0.48427609303368424</v>
      </c>
      <c r="AF641" s="164">
        <f>IF(A13taxstdlife="n/a","n/a",IF(AF$3&gt;(A13taxstdlife+$E641),((Input!$J$155+Input!$J$121)*$J$7)-SUM($J641:AE641),((Input!$J$155+Input!$J$121)*$J$7)/A13taxstdlife))</f>
        <v>0.48427609303368424</v>
      </c>
      <c r="AG641" s="164">
        <f>IF(A13taxstdlife="n/a","n/a",IF(AG$3&gt;(A13taxstdlife+$E641),((Input!$J$155+Input!$J$121)*$J$7)-SUM($J641:AF641),((Input!$J$155+Input!$J$121)*$J$7)/A13taxstdlife))</f>
        <v>0.48427609303368424</v>
      </c>
      <c r="AH641" s="164">
        <f>IF(A13taxstdlife="n/a","n/a",IF(AH$3&gt;(A13taxstdlife+$E641),((Input!$J$155+Input!$J$121)*$J$7)-SUM($J641:AG641),((Input!$J$155+Input!$J$121)*$J$7)/A13taxstdlife))</f>
        <v>0.48427609303368424</v>
      </c>
      <c r="AI641" s="164">
        <f>IF(A13taxstdlife="n/a","n/a",IF(AI$3&gt;(A13taxstdlife+$E641),((Input!$J$155+Input!$J$121)*$J$7)-SUM($J641:AH641),((Input!$J$155+Input!$J$121)*$J$7)/A13taxstdlife))</f>
        <v>0.48427609303368424</v>
      </c>
      <c r="AJ641" s="164">
        <f>IF(A13taxstdlife="n/a","n/a",IF(AJ$3&gt;(A13taxstdlife+$E641),((Input!$J$155+Input!$J$121)*$J$7)-SUM($J641:AI641),((Input!$J$155+Input!$J$121)*$J$7)/A13taxstdlife))</f>
        <v>0.48427609303368424</v>
      </c>
      <c r="AK641" s="164">
        <f>IF(A13taxstdlife="n/a","n/a",IF(AK$3&gt;(A13taxstdlife+$E641),((Input!$J$155+Input!$J$121)*$J$7)-SUM($J641:AJ641),((Input!$J$155+Input!$J$121)*$J$7)/A13taxstdlife))</f>
        <v>0.48427609303368424</v>
      </c>
      <c r="AL641" s="164">
        <f>IF(A13taxstdlife="n/a","n/a",IF(AL$3&gt;(A13taxstdlife+$E641),((Input!$J$155+Input!$J$121)*$J$7)-SUM($J641:AK641),((Input!$J$155+Input!$J$121)*$J$7)/A13taxstdlife))</f>
        <v>0.48427609303368424</v>
      </c>
      <c r="AM641" s="164">
        <f>IF(A13taxstdlife="n/a","n/a",IF(AM$3&gt;(A13taxstdlife+$E641),((Input!$J$155+Input!$J$121)*$J$7)-SUM($J641:AL641),((Input!$J$155+Input!$J$121)*$J$7)/A13taxstdlife))</f>
        <v>0.48427609303368424</v>
      </c>
      <c r="AN641" s="164">
        <f>IF(A13taxstdlife="n/a","n/a",IF(AN$3&gt;(A13taxstdlife+$E641),((Input!$J$155+Input!$J$121)*$J$7)-SUM($J641:AM641),((Input!$J$155+Input!$J$121)*$J$7)/A13taxstdlife))</f>
        <v>0.48427609303368424</v>
      </c>
      <c r="AO641" s="164">
        <f>IF(A13taxstdlife="n/a","n/a",IF(AO$3&gt;(A13taxstdlife+$E641),((Input!$J$155+Input!$J$121)*$J$7)-SUM($J641:AN641),((Input!$J$155+Input!$J$121)*$J$7)/A13taxstdlife))</f>
        <v>0.48427609303368424</v>
      </c>
      <c r="AP641" s="164">
        <f>IF(A13taxstdlife="n/a","n/a",IF(AP$3&gt;(A13taxstdlife+$E641),((Input!$J$155+Input!$J$121)*$J$7)-SUM($J641:AO641),((Input!$J$155+Input!$J$121)*$J$7)/A13taxstdlife))</f>
        <v>0.48427609303368424</v>
      </c>
      <c r="AQ641" s="164">
        <f>IF(A13taxstdlife="n/a","n/a",IF(AQ$3&gt;(A13taxstdlife+$E641),((Input!$J$155+Input!$J$121)*$J$7)-SUM($J641:AP641),((Input!$J$155+Input!$J$121)*$J$7)/A13taxstdlife))</f>
        <v>0.48427609303368424</v>
      </c>
      <c r="AR641" s="164">
        <f>IF(A13taxstdlife="n/a","n/a",IF(AR$3&gt;(A13taxstdlife+$E641),((Input!$J$155+Input!$J$121)*$J$7)-SUM($J641:AQ641),((Input!$J$155+Input!$J$121)*$J$7)/A13taxstdlife))</f>
        <v>0.48427609303368424</v>
      </c>
      <c r="AS641" s="164">
        <f>IF(A13taxstdlife="n/a","n/a",IF(AS$3&gt;(A13taxstdlife+$E641),((Input!$J$155+Input!$J$121)*$J$7)-SUM($J641:AR641),((Input!$J$155+Input!$J$121)*$J$7)/A13taxstdlife))</f>
        <v>0.48427609303368424</v>
      </c>
      <c r="AT641" s="164">
        <f>IF(A13taxstdlife="n/a","n/a",IF(AT$3&gt;(A13taxstdlife+$E641),((Input!$J$155+Input!$J$121)*$J$7)-SUM($J641:AS641),((Input!$J$155+Input!$J$121)*$J$7)/A13taxstdlife))</f>
        <v>0.48427609303368424</v>
      </c>
      <c r="AU641" s="164">
        <f>IF(A13taxstdlife="n/a","n/a",IF(AU$3&gt;(A13taxstdlife+$E641),((Input!$J$155+Input!$J$121)*$J$7)-SUM($J641:AT641),((Input!$J$155+Input!$J$121)*$J$7)/A13taxstdlife))</f>
        <v>0.48427609303368424</v>
      </c>
      <c r="AV641" s="164">
        <f>IF(A13taxstdlife="n/a","n/a",IF(AV$3&gt;(A13taxstdlife+$E641),((Input!$J$155+Input!$J$121)*$J$7)-SUM($J641:AU641),((Input!$J$155+Input!$J$121)*$J$7)/A13taxstdlife))</f>
        <v>0.48427609303368424</v>
      </c>
      <c r="AW641" s="164">
        <f>IF(A13taxstdlife="n/a","n/a",IF(AW$3&gt;(A13taxstdlife+$E641),((Input!$J$155+Input!$J$121)*$J$7)-SUM($J641:AV641),((Input!$J$155+Input!$J$121)*$J$7)/A13taxstdlife))</f>
        <v>0.48427609303368424</v>
      </c>
      <c r="AX641" s="164">
        <f>IF(A13taxstdlife="n/a","n/a",IF(AX$3&gt;(A13taxstdlife+$E641),((Input!$J$155+Input!$J$121)*$J$7)-SUM($J641:AW641),((Input!$J$155+Input!$J$121)*$J$7)/A13taxstdlife))</f>
        <v>0.48427609303368424</v>
      </c>
      <c r="AY641" s="164">
        <f>IF(A13taxstdlife="n/a","n/a",IF(AY$3&gt;(A13taxstdlife+$E641),((Input!$J$155+Input!$J$121)*$J$7)-SUM($J641:AX641),((Input!$J$155+Input!$J$121)*$J$7)/A13taxstdlife))</f>
        <v>0.48427609303368424</v>
      </c>
      <c r="AZ641" s="164">
        <f>IF(A13taxstdlife="n/a","n/a",IF(AZ$3&gt;(A13taxstdlife+$E641),((Input!$J$155+Input!$J$121)*$J$7)-SUM($J641:AY641),((Input!$J$155+Input!$J$121)*$J$7)/A13taxstdlife))</f>
        <v>0.48427609303368424</v>
      </c>
      <c r="BA641" s="164">
        <f>IF(A13taxstdlife="n/a","n/a",IF(BA$3&gt;(A13taxstdlife+$E641),((Input!$J$155+Input!$J$121)*$J$7)-SUM($J641:AZ641),((Input!$J$155+Input!$J$121)*$J$7)/A13taxstdlife))</f>
        <v>0.48427609303368424</v>
      </c>
      <c r="BB641" s="164">
        <f>IF(A13taxstdlife="n/a","n/a",IF(BB$3&gt;(A13taxstdlife+$E641),((Input!$J$155+Input!$J$121)*$J$7)-SUM($J641:BA641),((Input!$J$155+Input!$J$121)*$J$7)/A13taxstdlife))</f>
        <v>0.48427609303368424</v>
      </c>
      <c r="BC641" s="164">
        <f>IF(A13taxstdlife="n/a","n/a",IF(BC$3&gt;(A13taxstdlife+$E641),((Input!$J$155+Input!$J$121)*$J$7)-SUM($J641:BB641),((Input!$J$155+Input!$J$121)*$J$7)/A13taxstdlife))</f>
        <v>0.48427609303368424</v>
      </c>
      <c r="BD641" s="164">
        <f>IF(A13taxstdlife="n/a","n/a",IF(BD$3&gt;(A13taxstdlife+$E641),((Input!$J$155+Input!$J$121)*$J$7)-SUM($J641:BC641),((Input!$J$155+Input!$J$121)*$J$7)/A13taxstdlife))</f>
        <v>0.48427609303368424</v>
      </c>
      <c r="BE641" s="164">
        <f>IF(A13taxstdlife="n/a","n/a",IF(BE$3&gt;(A13taxstdlife+$E641),((Input!$J$155+Input!$J$121)*$J$7)-SUM($J641:BD641),((Input!$J$155+Input!$J$121)*$J$7)/A13taxstdlife))</f>
        <v>0.48427609303368424</v>
      </c>
      <c r="BF641" s="164">
        <f>IF(A13taxstdlife="n/a","n/a",IF(BF$3&gt;(A13taxstdlife+$E641),((Input!$J$155+Input!$J$121)*$J$7)-SUM($J641:BE641),((Input!$J$155+Input!$J$121)*$J$7)/A13taxstdlife))</f>
        <v>-2.8421709430404007E-14</v>
      </c>
      <c r="BG641" s="164">
        <f>IF(A13taxstdlife="n/a","n/a",IF(BG$3&gt;(A13taxstdlife+$E641),((Input!$J$155+Input!$J$121)*$J$7)-SUM($J641:BF641),((Input!$J$155+Input!$J$121)*$J$7)/A13taxstdlife))</f>
        <v>0</v>
      </c>
      <c r="BH641" s="164">
        <f>IF(A13taxstdlife="n/a","n/a",IF(BH$3&gt;(A13taxstdlife+$E641),((Input!$J$155+Input!$J$121)*$J$7)-SUM($J641:BG641),((Input!$J$155+Input!$J$121)*$J$7)/A13taxstdlife))</f>
        <v>0</v>
      </c>
      <c r="BI641" s="164">
        <f>IF(A13taxstdlife="n/a","n/a",IF(BI$3&gt;(A13taxstdlife+$E641),((Input!$J$155+Input!$J$121)*$J$7)-SUM($J641:BH641),((Input!$J$155+Input!$J$121)*$J$7)/A13taxstdlife))</f>
        <v>0</v>
      </c>
      <c r="BJ641" s="18"/>
      <c r="BK641" s="18"/>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row>
    <row r="642" spans="1:256" s="5" customFormat="1" hidden="1" outlineLevel="2">
      <c r="A642" s="18"/>
      <c r="B642" s="18"/>
      <c r="C642" s="36"/>
      <c r="D642" s="479"/>
      <c r="E642" s="283">
        <v>5</v>
      </c>
      <c r="F642" s="38"/>
      <c r="G642" s="306"/>
      <c r="H642" s="308"/>
      <c r="I642" s="308"/>
      <c r="J642" s="308"/>
      <c r="K642" s="307"/>
      <c r="L642" s="164">
        <f>IF(A13taxstdlife="n/a","n/a",IF(L$3&gt;(A13taxstdlife+$E642),((Input!$K$155+Input!$K$121)*$K$7)-SUM($K642:K642),((Input!$K$155+Input!$K$121)*$K$7)/A13taxstdlife))</f>
        <v>0.5732120075071282</v>
      </c>
      <c r="M642" s="164">
        <f>IF(A13taxstdlife="n/a","n/a",IF(M$3&gt;(A13taxstdlife+$E642),((Input!$K$155+Input!$K$121)*$K$7)-SUM($K642:L642),((Input!$K$155+Input!$K$121)*$K$7)/A13taxstdlife))</f>
        <v>0.5732120075071282</v>
      </c>
      <c r="N642" s="164">
        <f>IF(A13taxstdlife="n/a","n/a",IF(N$3&gt;(A13taxstdlife+$E642),((Input!$K$155+Input!$K$121)*$K$7)-SUM($K642:M642),((Input!$K$155+Input!$K$121)*$K$7)/A13taxstdlife))</f>
        <v>0.5732120075071282</v>
      </c>
      <c r="O642" s="164">
        <f>IF(A13taxstdlife="n/a","n/a",IF(O$3&gt;(A13taxstdlife+$E642),((Input!$K$155+Input!$K$121)*$K$7)-SUM($K642:N642),((Input!$K$155+Input!$K$121)*$K$7)/A13taxstdlife))</f>
        <v>0.5732120075071282</v>
      </c>
      <c r="P642" s="164">
        <f>IF(A13taxstdlife="n/a","n/a",IF(P$3&gt;(A13taxstdlife+$E642),((Input!$K$155+Input!$K$121)*$K$7)-SUM($K642:O642),((Input!$K$155+Input!$K$121)*$K$7)/A13taxstdlife))</f>
        <v>0.5732120075071282</v>
      </c>
      <c r="Q642" s="164">
        <f>IF(A13taxstdlife="n/a","n/a",IF(Q$3&gt;(A13taxstdlife+$E642),((Input!$K$155+Input!$K$121)*$K$7)-SUM($K642:P642),((Input!$K$155+Input!$K$121)*$K$7)/A13taxstdlife))</f>
        <v>0.5732120075071282</v>
      </c>
      <c r="R642" s="164">
        <f>IF(A13taxstdlife="n/a","n/a",IF(R$3&gt;(A13taxstdlife+$E642),((Input!$K$155+Input!$K$121)*$K$7)-SUM($K642:Q642),((Input!$K$155+Input!$K$121)*$K$7)/A13taxstdlife))</f>
        <v>0.5732120075071282</v>
      </c>
      <c r="S642" s="164">
        <f>IF(A13taxstdlife="n/a","n/a",IF(S$3&gt;(A13taxstdlife+$E642),((Input!$K$155+Input!$K$121)*$K$7)-SUM($K642:R642),((Input!$K$155+Input!$K$121)*$K$7)/A13taxstdlife))</f>
        <v>0.5732120075071282</v>
      </c>
      <c r="T642" s="164">
        <f>IF(A13taxstdlife="n/a","n/a",IF(T$3&gt;(A13taxstdlife+$E642),((Input!$K$155+Input!$K$121)*$K$7)-SUM($K642:S642),((Input!$K$155+Input!$K$121)*$K$7)/A13taxstdlife))</f>
        <v>0.5732120075071282</v>
      </c>
      <c r="U642" s="164">
        <f>IF(A13taxstdlife="n/a","n/a",IF(U$3&gt;(A13taxstdlife+$E642),((Input!$K$155+Input!$K$121)*$K$7)-SUM($K642:T642),((Input!$K$155+Input!$K$121)*$K$7)/A13taxstdlife))</f>
        <v>0.5732120075071282</v>
      </c>
      <c r="V642" s="164">
        <f>IF(A13taxstdlife="n/a","n/a",IF(V$3&gt;(A13taxstdlife+$E642),((Input!$K$155+Input!$K$121)*$K$7)-SUM($K642:U642),((Input!$K$155+Input!$K$121)*$K$7)/A13taxstdlife))</f>
        <v>0.5732120075071282</v>
      </c>
      <c r="W642" s="164">
        <f>IF(A13taxstdlife="n/a","n/a",IF(W$3&gt;(A13taxstdlife+$E642),((Input!$K$155+Input!$K$121)*$K$7)-SUM($K642:V642),((Input!$K$155+Input!$K$121)*$K$7)/A13taxstdlife))</f>
        <v>0.5732120075071282</v>
      </c>
      <c r="X642" s="164">
        <f>IF(A13taxstdlife="n/a","n/a",IF(X$3&gt;(A13taxstdlife+$E642),((Input!$K$155+Input!$K$121)*$K$7)-SUM($K642:W642),((Input!$K$155+Input!$K$121)*$K$7)/A13taxstdlife))</f>
        <v>0.5732120075071282</v>
      </c>
      <c r="Y642" s="164">
        <f>IF(A13taxstdlife="n/a","n/a",IF(Y$3&gt;(A13taxstdlife+$E642),((Input!$K$155+Input!$K$121)*$K$7)-SUM($K642:X642),((Input!$K$155+Input!$K$121)*$K$7)/A13taxstdlife))</f>
        <v>0.5732120075071282</v>
      </c>
      <c r="Z642" s="164">
        <f>IF(A13taxstdlife="n/a","n/a",IF(Z$3&gt;(A13taxstdlife+$E642),((Input!$K$155+Input!$K$121)*$K$7)-SUM($K642:Y642),((Input!$K$155+Input!$K$121)*$K$7)/A13taxstdlife))</f>
        <v>0.5732120075071282</v>
      </c>
      <c r="AA642" s="164">
        <f>IF(A13taxstdlife="n/a","n/a",IF(AA$3&gt;(A13taxstdlife+$E642),((Input!$K$155+Input!$K$121)*$K$7)-SUM($K642:Z642),((Input!$K$155+Input!$K$121)*$K$7)/A13taxstdlife))</f>
        <v>0.5732120075071282</v>
      </c>
      <c r="AB642" s="164">
        <f>IF(A13taxstdlife="n/a","n/a",IF(AB$3&gt;(A13taxstdlife+$E642),((Input!$K$155+Input!$K$121)*$K$7)-SUM($K642:AA642),((Input!$K$155+Input!$K$121)*$K$7)/A13taxstdlife))</f>
        <v>0.5732120075071282</v>
      </c>
      <c r="AC642" s="164">
        <f>IF(A13taxstdlife="n/a","n/a",IF(AC$3&gt;(A13taxstdlife+$E642),((Input!$K$155+Input!$K$121)*$K$7)-SUM($K642:AB642),((Input!$K$155+Input!$K$121)*$K$7)/A13taxstdlife))</f>
        <v>0.5732120075071282</v>
      </c>
      <c r="AD642" s="164">
        <f>IF(A13taxstdlife="n/a","n/a",IF(AD$3&gt;(A13taxstdlife+$E642),((Input!$K$155+Input!$K$121)*$K$7)-SUM($K642:AC642),((Input!$K$155+Input!$K$121)*$K$7)/A13taxstdlife))</f>
        <v>0.5732120075071282</v>
      </c>
      <c r="AE642" s="164">
        <f>IF(A13taxstdlife="n/a","n/a",IF(AE$3&gt;(A13taxstdlife+$E642),((Input!$K$155+Input!$K$121)*$K$7)-SUM($K642:AD642),((Input!$K$155+Input!$K$121)*$K$7)/A13taxstdlife))</f>
        <v>0.5732120075071282</v>
      </c>
      <c r="AF642" s="164">
        <f>IF(A13taxstdlife="n/a","n/a",IF(AF$3&gt;(A13taxstdlife+$E642),((Input!$K$155+Input!$K$121)*$K$7)-SUM($K642:AE642),((Input!$K$155+Input!$K$121)*$K$7)/A13taxstdlife))</f>
        <v>0.5732120075071282</v>
      </c>
      <c r="AG642" s="164">
        <f>IF(A13taxstdlife="n/a","n/a",IF(AG$3&gt;(A13taxstdlife+$E642),((Input!$K$155+Input!$K$121)*$K$7)-SUM($K642:AF642),((Input!$K$155+Input!$K$121)*$K$7)/A13taxstdlife))</f>
        <v>0.5732120075071282</v>
      </c>
      <c r="AH642" s="164">
        <f>IF(A13taxstdlife="n/a","n/a",IF(AH$3&gt;(A13taxstdlife+$E642),((Input!$K$155+Input!$K$121)*$K$7)-SUM($K642:AG642),((Input!$K$155+Input!$K$121)*$K$7)/A13taxstdlife))</f>
        <v>0.5732120075071282</v>
      </c>
      <c r="AI642" s="164">
        <f>IF(A13taxstdlife="n/a","n/a",IF(AI$3&gt;(A13taxstdlife+$E642),((Input!$K$155+Input!$K$121)*$K$7)-SUM($K642:AH642),((Input!$K$155+Input!$K$121)*$K$7)/A13taxstdlife))</f>
        <v>0.5732120075071282</v>
      </c>
      <c r="AJ642" s="164">
        <f>IF(A13taxstdlife="n/a","n/a",IF(AJ$3&gt;(A13taxstdlife+$E642),((Input!$K$155+Input!$K$121)*$K$7)-SUM($K642:AI642),((Input!$K$155+Input!$K$121)*$K$7)/A13taxstdlife))</f>
        <v>0.5732120075071282</v>
      </c>
      <c r="AK642" s="164">
        <f>IF(A13taxstdlife="n/a","n/a",IF(AK$3&gt;(A13taxstdlife+$E642),((Input!$K$155+Input!$K$121)*$K$7)-SUM($K642:AJ642),((Input!$K$155+Input!$K$121)*$K$7)/A13taxstdlife))</f>
        <v>0.5732120075071282</v>
      </c>
      <c r="AL642" s="164">
        <f>IF(A13taxstdlife="n/a","n/a",IF(AL$3&gt;(A13taxstdlife+$E642),((Input!$K$155+Input!$K$121)*$K$7)-SUM($K642:AK642),((Input!$K$155+Input!$K$121)*$K$7)/A13taxstdlife))</f>
        <v>0.5732120075071282</v>
      </c>
      <c r="AM642" s="164">
        <f>IF(A13taxstdlife="n/a","n/a",IF(AM$3&gt;(A13taxstdlife+$E642),((Input!$K$155+Input!$K$121)*$K$7)-SUM($K642:AL642),((Input!$K$155+Input!$K$121)*$K$7)/A13taxstdlife))</f>
        <v>0.5732120075071282</v>
      </c>
      <c r="AN642" s="164">
        <f>IF(A13taxstdlife="n/a","n/a",IF(AN$3&gt;(A13taxstdlife+$E642),((Input!$K$155+Input!$K$121)*$K$7)-SUM($K642:AM642),((Input!$K$155+Input!$K$121)*$K$7)/A13taxstdlife))</f>
        <v>0.5732120075071282</v>
      </c>
      <c r="AO642" s="164">
        <f>IF(A13taxstdlife="n/a","n/a",IF(AO$3&gt;(A13taxstdlife+$E642),((Input!$K$155+Input!$K$121)*$K$7)-SUM($K642:AN642),((Input!$K$155+Input!$K$121)*$K$7)/A13taxstdlife))</f>
        <v>0.5732120075071282</v>
      </c>
      <c r="AP642" s="164">
        <f>IF(A13taxstdlife="n/a","n/a",IF(AP$3&gt;(A13taxstdlife+$E642),((Input!$K$155+Input!$K$121)*$K$7)-SUM($K642:AO642),((Input!$K$155+Input!$K$121)*$K$7)/A13taxstdlife))</f>
        <v>0.5732120075071282</v>
      </c>
      <c r="AQ642" s="164">
        <f>IF(A13taxstdlife="n/a","n/a",IF(AQ$3&gt;(A13taxstdlife+$E642),((Input!$K$155+Input!$K$121)*$K$7)-SUM($K642:AP642),((Input!$K$155+Input!$K$121)*$K$7)/A13taxstdlife))</f>
        <v>0.5732120075071282</v>
      </c>
      <c r="AR642" s="164">
        <f>IF(A13taxstdlife="n/a","n/a",IF(AR$3&gt;(A13taxstdlife+$E642),((Input!$K$155+Input!$K$121)*$K$7)-SUM($K642:AQ642),((Input!$K$155+Input!$K$121)*$K$7)/A13taxstdlife))</f>
        <v>0.5732120075071282</v>
      </c>
      <c r="AS642" s="164">
        <f>IF(A13taxstdlife="n/a","n/a",IF(AS$3&gt;(A13taxstdlife+$E642),((Input!$K$155+Input!$K$121)*$K$7)-SUM($K642:AR642),((Input!$K$155+Input!$K$121)*$K$7)/A13taxstdlife))</f>
        <v>0.5732120075071282</v>
      </c>
      <c r="AT642" s="164">
        <f>IF(A13taxstdlife="n/a","n/a",IF(AT$3&gt;(A13taxstdlife+$E642),((Input!$K$155+Input!$K$121)*$K$7)-SUM($K642:AS642),((Input!$K$155+Input!$K$121)*$K$7)/A13taxstdlife))</f>
        <v>0.5732120075071282</v>
      </c>
      <c r="AU642" s="164">
        <f>IF(A13taxstdlife="n/a","n/a",IF(AU$3&gt;(A13taxstdlife+$E642),((Input!$K$155+Input!$K$121)*$K$7)-SUM($K642:AT642),((Input!$K$155+Input!$K$121)*$K$7)/A13taxstdlife))</f>
        <v>0.5732120075071282</v>
      </c>
      <c r="AV642" s="164">
        <f>IF(A13taxstdlife="n/a","n/a",IF(AV$3&gt;(A13taxstdlife+$E642),((Input!$K$155+Input!$K$121)*$K$7)-SUM($K642:AU642),((Input!$K$155+Input!$K$121)*$K$7)/A13taxstdlife))</f>
        <v>0.5732120075071282</v>
      </c>
      <c r="AW642" s="164">
        <f>IF(A13taxstdlife="n/a","n/a",IF(AW$3&gt;(A13taxstdlife+$E642),((Input!$K$155+Input!$K$121)*$K$7)-SUM($K642:AV642),((Input!$K$155+Input!$K$121)*$K$7)/A13taxstdlife))</f>
        <v>0.5732120075071282</v>
      </c>
      <c r="AX642" s="164">
        <f>IF(A13taxstdlife="n/a","n/a",IF(AX$3&gt;(A13taxstdlife+$E642),((Input!$K$155+Input!$K$121)*$K$7)-SUM($K642:AW642),((Input!$K$155+Input!$K$121)*$K$7)/A13taxstdlife))</f>
        <v>0.5732120075071282</v>
      </c>
      <c r="AY642" s="164">
        <f>IF(A13taxstdlife="n/a","n/a",IF(AY$3&gt;(A13taxstdlife+$E642),((Input!$K$155+Input!$K$121)*$K$7)-SUM($K642:AX642),((Input!$K$155+Input!$K$121)*$K$7)/A13taxstdlife))</f>
        <v>0.5732120075071282</v>
      </c>
      <c r="AZ642" s="164">
        <f>IF(A13taxstdlife="n/a","n/a",IF(AZ$3&gt;(A13taxstdlife+$E642),((Input!$K$155+Input!$K$121)*$K$7)-SUM($K642:AY642),((Input!$K$155+Input!$K$121)*$K$7)/A13taxstdlife))</f>
        <v>0.5732120075071282</v>
      </c>
      <c r="BA642" s="164">
        <f>IF(A13taxstdlife="n/a","n/a",IF(BA$3&gt;(A13taxstdlife+$E642),((Input!$K$155+Input!$K$121)*$K$7)-SUM($K642:AZ642),((Input!$K$155+Input!$K$121)*$K$7)/A13taxstdlife))</f>
        <v>0.5732120075071282</v>
      </c>
      <c r="BB642" s="164">
        <f>IF(A13taxstdlife="n/a","n/a",IF(BB$3&gt;(A13taxstdlife+$E642),((Input!$K$155+Input!$K$121)*$K$7)-SUM($K642:BA642),((Input!$K$155+Input!$K$121)*$K$7)/A13taxstdlife))</f>
        <v>0.5732120075071282</v>
      </c>
      <c r="BC642" s="164">
        <f>IF(A13taxstdlife="n/a","n/a",IF(BC$3&gt;(A13taxstdlife+$E642),((Input!$K$155+Input!$K$121)*$K$7)-SUM($K642:BB642),((Input!$K$155+Input!$K$121)*$K$7)/A13taxstdlife))</f>
        <v>0.5732120075071282</v>
      </c>
      <c r="BD642" s="164">
        <f>IF(A13taxstdlife="n/a","n/a",IF(BD$3&gt;(A13taxstdlife+$E642),((Input!$K$155+Input!$K$121)*$K$7)-SUM($K642:BC642),((Input!$K$155+Input!$K$121)*$K$7)/A13taxstdlife))</f>
        <v>0.5732120075071282</v>
      </c>
      <c r="BE642" s="164">
        <f>IF(A13taxstdlife="n/a","n/a",IF(BE$3&gt;(A13taxstdlife+$E642),((Input!$K$155+Input!$K$121)*$K$7)-SUM($K642:BD642),((Input!$K$155+Input!$K$121)*$K$7)/A13taxstdlife))</f>
        <v>0.5732120075071282</v>
      </c>
      <c r="BF642" s="164">
        <f>IF(A13taxstdlife="n/a","n/a",IF(BF$3&gt;(A13taxstdlife+$E642),((Input!$K$155+Input!$K$121)*$K$7)-SUM($K642:BE642),((Input!$K$155+Input!$K$121)*$K$7)/A13taxstdlife))</f>
        <v>0.5732120075071282</v>
      </c>
      <c r="BG642" s="164">
        <f>IF(A13taxstdlife="n/a","n/a",IF(BG$3&gt;(A13taxstdlife+$E642),((Input!$K$155+Input!$K$121)*$K$7)-SUM($K642:BF642),((Input!$K$155+Input!$K$121)*$K$7)/A13taxstdlife))</f>
        <v>7.1054273576010019E-15</v>
      </c>
      <c r="BH642" s="164">
        <f>IF(A13taxstdlife="n/a","n/a",IF(BH$3&gt;(A13taxstdlife+$E642),((Input!$K$155+Input!$K$121)*$K$7)-SUM($K642:BG642),((Input!$K$155+Input!$K$121)*$K$7)/A13taxstdlife))</f>
        <v>0</v>
      </c>
      <c r="BI642" s="164">
        <f>IF(A13taxstdlife="n/a","n/a",IF(BI$3&gt;(A13taxstdlife+$E642),((Input!$K$155+Input!$K$121)*$K$7)-SUM($K642:BH642),((Input!$K$155+Input!$K$121)*$K$7)/A13taxstdlife))</f>
        <v>0</v>
      </c>
      <c r="BJ642" s="18"/>
      <c r="BK642" s="18"/>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row>
    <row r="643" spans="1:256" s="5" customFormat="1" hidden="1" outlineLevel="2">
      <c r="A643" s="18"/>
      <c r="B643" s="18"/>
      <c r="C643" s="36"/>
      <c r="D643" s="479"/>
      <c r="E643" s="283">
        <v>6</v>
      </c>
      <c r="F643" s="38"/>
      <c r="G643" s="306"/>
      <c r="H643" s="308"/>
      <c r="I643" s="308"/>
      <c r="J643" s="308"/>
      <c r="K643" s="308"/>
      <c r="L643" s="307"/>
      <c r="M643" s="164">
        <f>IF(A13taxstdlife="n/a","n/a",IF(M$3&gt;(A13taxstdlife+$E643),((Input!$L$155+Input!$L$121)*$L$7)-SUM($L643:L643),((Input!$L$155+Input!$L$121)*$L$7)/A13taxstdlife))</f>
        <v>0</v>
      </c>
      <c r="N643" s="164">
        <f>IF(A13taxstdlife="n/a","n/a",IF(N$3&gt;(A13taxstdlife+$E643),((Input!$L$155+Input!$L$121)*$L$7)-SUM($L643:M643),((Input!$L$155+Input!$L$121)*$L$7)/A13taxstdlife))</f>
        <v>0</v>
      </c>
      <c r="O643" s="164">
        <f>IF(A13taxstdlife="n/a","n/a",IF(O$3&gt;(A13taxstdlife+$E643),((Input!$L$155+Input!$L$121)*$L$7)-SUM($L643:N643),((Input!$L$155+Input!$L$121)*$L$7)/A13taxstdlife))</f>
        <v>0</v>
      </c>
      <c r="P643" s="164">
        <f>IF(A13taxstdlife="n/a","n/a",IF(P$3&gt;(A13taxstdlife+$E643),((Input!$L$155+Input!$L$121)*$L$7)-SUM($L643:O643),((Input!$L$155+Input!$L$121)*$L$7)/A13taxstdlife))</f>
        <v>0</v>
      </c>
      <c r="Q643" s="164">
        <f>IF(A13taxstdlife="n/a","n/a",IF(Q$3&gt;(A13taxstdlife+$E643),((Input!$L$155+Input!$L$121)*$L$7)-SUM($L643:P643),((Input!$L$155+Input!$L$121)*$L$7)/A13taxstdlife))</f>
        <v>0</v>
      </c>
      <c r="R643" s="164">
        <f>IF(A13taxstdlife="n/a","n/a",IF(R$3&gt;(A13taxstdlife+$E643),((Input!$L$155+Input!$L$121)*$L$7)-SUM($L643:Q643),((Input!$L$155+Input!$L$121)*$L$7)/A13taxstdlife))</f>
        <v>0</v>
      </c>
      <c r="S643" s="164">
        <f>IF(A13taxstdlife="n/a","n/a",IF(S$3&gt;(A13taxstdlife+$E643),((Input!$L$155+Input!$L$121)*$L$7)-SUM($L643:R643),((Input!$L$155+Input!$L$121)*$L$7)/A13taxstdlife))</f>
        <v>0</v>
      </c>
      <c r="T643" s="164">
        <f>IF(A13taxstdlife="n/a","n/a",IF(T$3&gt;(A13taxstdlife+$E643),((Input!$L$155+Input!$L$121)*$L$7)-SUM($L643:S643),((Input!$L$155+Input!$L$121)*$L$7)/A13taxstdlife))</f>
        <v>0</v>
      </c>
      <c r="U643" s="164">
        <f>IF(A13taxstdlife="n/a","n/a",IF(U$3&gt;(A13taxstdlife+$E643),((Input!$L$155+Input!$L$121)*$L$7)-SUM($L643:T643),((Input!$L$155+Input!$L$121)*$L$7)/A13taxstdlife))</f>
        <v>0</v>
      </c>
      <c r="V643" s="164">
        <f>IF(A13taxstdlife="n/a","n/a",IF(V$3&gt;(A13taxstdlife+$E643),((Input!$L$155+Input!$L$121)*$L$7)-SUM($L643:U643),((Input!$L$155+Input!$L$121)*$L$7)/A13taxstdlife))</f>
        <v>0</v>
      </c>
      <c r="W643" s="164">
        <f>IF(A13taxstdlife="n/a","n/a",IF(W$3&gt;(A13taxstdlife+$E643),((Input!$L$155+Input!$L$121)*$L$7)-SUM($L643:V643),((Input!$L$155+Input!$L$121)*$L$7)/A13taxstdlife))</f>
        <v>0</v>
      </c>
      <c r="X643" s="164">
        <f>IF(A13taxstdlife="n/a","n/a",IF(X$3&gt;(A13taxstdlife+$E643),((Input!$L$155+Input!$L$121)*$L$7)-SUM($L643:W643),((Input!$L$155+Input!$L$121)*$L$7)/A13taxstdlife))</f>
        <v>0</v>
      </c>
      <c r="Y643" s="164">
        <f>IF(A13taxstdlife="n/a","n/a",IF(Y$3&gt;(A13taxstdlife+$E643),((Input!$L$155+Input!$L$121)*$L$7)-SUM($L643:X643),((Input!$L$155+Input!$L$121)*$L$7)/A13taxstdlife))</f>
        <v>0</v>
      </c>
      <c r="Z643" s="164">
        <f>IF(A13taxstdlife="n/a","n/a",IF(Z$3&gt;(A13taxstdlife+$E643),((Input!$L$155+Input!$L$121)*$L$7)-SUM($L643:Y643),((Input!$L$155+Input!$L$121)*$L$7)/A13taxstdlife))</f>
        <v>0</v>
      </c>
      <c r="AA643" s="164">
        <f>IF(A13taxstdlife="n/a","n/a",IF(AA$3&gt;(A13taxstdlife+$E643),((Input!$L$155+Input!$L$121)*$L$7)-SUM($L643:Z643),((Input!$L$155+Input!$L$121)*$L$7)/A13taxstdlife))</f>
        <v>0</v>
      </c>
      <c r="AB643" s="164">
        <f>IF(A13taxstdlife="n/a","n/a",IF(AB$3&gt;(A13taxstdlife+$E643),((Input!$L$155+Input!$L$121)*$L$7)-SUM($L643:AA643),((Input!$L$155+Input!$L$121)*$L$7)/A13taxstdlife))</f>
        <v>0</v>
      </c>
      <c r="AC643" s="164">
        <f>IF(A13taxstdlife="n/a","n/a",IF(AC$3&gt;(A13taxstdlife+$E643),((Input!$L$155+Input!$L$121)*$L$7)-SUM($L643:AB643),((Input!$L$155+Input!$L$121)*$L$7)/A13taxstdlife))</f>
        <v>0</v>
      </c>
      <c r="AD643" s="164">
        <f>IF(A13taxstdlife="n/a","n/a",IF(AD$3&gt;(A13taxstdlife+$E643),((Input!$L$155+Input!$L$121)*$L$7)-SUM($L643:AC643),((Input!$L$155+Input!$L$121)*$L$7)/A13taxstdlife))</f>
        <v>0</v>
      </c>
      <c r="AE643" s="164">
        <f>IF(A13taxstdlife="n/a","n/a",IF(AE$3&gt;(A13taxstdlife+$E643),((Input!$L$155+Input!$L$121)*$L$7)-SUM($L643:AD643),((Input!$L$155+Input!$L$121)*$L$7)/A13taxstdlife))</f>
        <v>0</v>
      </c>
      <c r="AF643" s="164">
        <f>IF(A13taxstdlife="n/a","n/a",IF(AF$3&gt;(A13taxstdlife+$E643),((Input!$L$155+Input!$L$121)*$L$7)-SUM($L643:AE643),((Input!$L$155+Input!$L$121)*$L$7)/A13taxstdlife))</f>
        <v>0</v>
      </c>
      <c r="AG643" s="164">
        <f>IF(A13taxstdlife="n/a","n/a",IF(AG$3&gt;(A13taxstdlife+$E643),((Input!$L$155+Input!$L$121)*$L$7)-SUM($L643:AF643),((Input!$L$155+Input!$L$121)*$L$7)/A13taxstdlife))</f>
        <v>0</v>
      </c>
      <c r="AH643" s="164">
        <f>IF(A13taxstdlife="n/a","n/a",IF(AH$3&gt;(A13taxstdlife+$E643),((Input!$L$155+Input!$L$121)*$L$7)-SUM($L643:AG643),((Input!$L$155+Input!$L$121)*$L$7)/A13taxstdlife))</f>
        <v>0</v>
      </c>
      <c r="AI643" s="164">
        <f>IF(A13taxstdlife="n/a","n/a",IF(AI$3&gt;(A13taxstdlife+$E643),((Input!$L$155+Input!$L$121)*$L$7)-SUM($L643:AH643),((Input!$L$155+Input!$L$121)*$L$7)/A13taxstdlife))</f>
        <v>0</v>
      </c>
      <c r="AJ643" s="164">
        <f>IF(A13taxstdlife="n/a","n/a",IF(AJ$3&gt;(A13taxstdlife+$E643),((Input!$L$155+Input!$L$121)*$L$7)-SUM($L643:AI643),((Input!$L$155+Input!$L$121)*$L$7)/A13taxstdlife))</f>
        <v>0</v>
      </c>
      <c r="AK643" s="164">
        <f>IF(A13taxstdlife="n/a","n/a",IF(AK$3&gt;(A13taxstdlife+$E643),((Input!$L$155+Input!$L$121)*$L$7)-SUM($L643:AJ643),((Input!$L$155+Input!$L$121)*$L$7)/A13taxstdlife))</f>
        <v>0</v>
      </c>
      <c r="AL643" s="164">
        <f>IF(A13taxstdlife="n/a","n/a",IF(AL$3&gt;(A13taxstdlife+$E643),((Input!$L$155+Input!$L$121)*$L$7)-SUM($L643:AK643),((Input!$L$155+Input!$L$121)*$L$7)/A13taxstdlife))</f>
        <v>0</v>
      </c>
      <c r="AM643" s="164">
        <f>IF(A13taxstdlife="n/a","n/a",IF(AM$3&gt;(A13taxstdlife+$E643),((Input!$L$155+Input!$L$121)*$L$7)-SUM($L643:AL643),((Input!$L$155+Input!$L$121)*$L$7)/A13taxstdlife))</f>
        <v>0</v>
      </c>
      <c r="AN643" s="164">
        <f>IF(A13taxstdlife="n/a","n/a",IF(AN$3&gt;(A13taxstdlife+$E643),((Input!$L$155+Input!$L$121)*$L$7)-SUM($L643:AM643),((Input!$L$155+Input!$L$121)*$L$7)/A13taxstdlife))</f>
        <v>0</v>
      </c>
      <c r="AO643" s="164">
        <f>IF(A13taxstdlife="n/a","n/a",IF(AO$3&gt;(A13taxstdlife+$E643),((Input!$L$155+Input!$L$121)*$L$7)-SUM($L643:AN643),((Input!$L$155+Input!$L$121)*$L$7)/A13taxstdlife))</f>
        <v>0</v>
      </c>
      <c r="AP643" s="164">
        <f>IF(A13taxstdlife="n/a","n/a",IF(AP$3&gt;(A13taxstdlife+$E643),((Input!$L$155+Input!$L$121)*$L$7)-SUM($L643:AO643),((Input!$L$155+Input!$L$121)*$L$7)/A13taxstdlife))</f>
        <v>0</v>
      </c>
      <c r="AQ643" s="164">
        <f>IF(A13taxstdlife="n/a","n/a",IF(AQ$3&gt;(A13taxstdlife+$E643),((Input!$L$155+Input!$L$121)*$L$7)-SUM($L643:AP643),((Input!$L$155+Input!$L$121)*$L$7)/A13taxstdlife))</f>
        <v>0</v>
      </c>
      <c r="AR643" s="164">
        <f>IF(A13taxstdlife="n/a","n/a",IF(AR$3&gt;(A13taxstdlife+$E643),((Input!$L$155+Input!$L$121)*$L$7)-SUM($L643:AQ643),((Input!$L$155+Input!$L$121)*$L$7)/A13taxstdlife))</f>
        <v>0</v>
      </c>
      <c r="AS643" s="164">
        <f>IF(A13taxstdlife="n/a","n/a",IF(AS$3&gt;(A13taxstdlife+$E643),((Input!$L$155+Input!$L$121)*$L$7)-SUM($L643:AR643),((Input!$L$155+Input!$L$121)*$L$7)/A13taxstdlife))</f>
        <v>0</v>
      </c>
      <c r="AT643" s="164">
        <f>IF(A13taxstdlife="n/a","n/a",IF(AT$3&gt;(A13taxstdlife+$E643),((Input!$L$155+Input!$L$121)*$L$7)-SUM($L643:AS643),((Input!$L$155+Input!$L$121)*$L$7)/A13taxstdlife))</f>
        <v>0</v>
      </c>
      <c r="AU643" s="164">
        <f>IF(A13taxstdlife="n/a","n/a",IF(AU$3&gt;(A13taxstdlife+$E643),((Input!$L$155+Input!$L$121)*$L$7)-SUM($L643:AT643),((Input!$L$155+Input!$L$121)*$L$7)/A13taxstdlife))</f>
        <v>0</v>
      </c>
      <c r="AV643" s="164">
        <f>IF(A13taxstdlife="n/a","n/a",IF(AV$3&gt;(A13taxstdlife+$E643),((Input!$L$155+Input!$L$121)*$L$7)-SUM($L643:AU643),((Input!$L$155+Input!$L$121)*$L$7)/A13taxstdlife))</f>
        <v>0</v>
      </c>
      <c r="AW643" s="164">
        <f>IF(A13taxstdlife="n/a","n/a",IF(AW$3&gt;(A13taxstdlife+$E643),((Input!$L$155+Input!$L$121)*$L$7)-SUM($L643:AV643),((Input!$L$155+Input!$L$121)*$L$7)/A13taxstdlife))</f>
        <v>0</v>
      </c>
      <c r="AX643" s="164">
        <f>IF(A13taxstdlife="n/a","n/a",IF(AX$3&gt;(A13taxstdlife+$E643),((Input!$L$155+Input!$L$121)*$L$7)-SUM($L643:AW643),((Input!$L$155+Input!$L$121)*$L$7)/A13taxstdlife))</f>
        <v>0</v>
      </c>
      <c r="AY643" s="164">
        <f>IF(A13taxstdlife="n/a","n/a",IF(AY$3&gt;(A13taxstdlife+$E643),((Input!$L$155+Input!$L$121)*$L$7)-SUM($L643:AX643),((Input!$L$155+Input!$L$121)*$L$7)/A13taxstdlife))</f>
        <v>0</v>
      </c>
      <c r="AZ643" s="164">
        <f>IF(A13taxstdlife="n/a","n/a",IF(AZ$3&gt;(A13taxstdlife+$E643),((Input!$L$155+Input!$L$121)*$L$7)-SUM($L643:AY643),((Input!$L$155+Input!$L$121)*$L$7)/A13taxstdlife))</f>
        <v>0</v>
      </c>
      <c r="BA643" s="164">
        <f>IF(A13taxstdlife="n/a","n/a",IF(BA$3&gt;(A13taxstdlife+$E643),((Input!$L$155+Input!$L$121)*$L$7)-SUM($L643:AZ643),((Input!$L$155+Input!$L$121)*$L$7)/A13taxstdlife))</f>
        <v>0</v>
      </c>
      <c r="BB643" s="164">
        <f>IF(A13taxstdlife="n/a","n/a",IF(BB$3&gt;(A13taxstdlife+$E643),((Input!$L$155+Input!$L$121)*$L$7)-SUM($L643:BA643),((Input!$L$155+Input!$L$121)*$L$7)/A13taxstdlife))</f>
        <v>0</v>
      </c>
      <c r="BC643" s="164">
        <f>IF(A13taxstdlife="n/a","n/a",IF(BC$3&gt;(A13taxstdlife+$E643),((Input!$L$155+Input!$L$121)*$L$7)-SUM($L643:BB643),((Input!$L$155+Input!$L$121)*$L$7)/A13taxstdlife))</f>
        <v>0</v>
      </c>
      <c r="BD643" s="164">
        <f>IF(A13taxstdlife="n/a","n/a",IF(BD$3&gt;(A13taxstdlife+$E643),((Input!$L$155+Input!$L$121)*$L$7)-SUM($L643:BC643),((Input!$L$155+Input!$L$121)*$L$7)/A13taxstdlife))</f>
        <v>0</v>
      </c>
      <c r="BE643" s="164">
        <f>IF(A13taxstdlife="n/a","n/a",IF(BE$3&gt;(A13taxstdlife+$E643),((Input!$L$155+Input!$L$121)*$L$7)-SUM($L643:BD643),((Input!$L$155+Input!$L$121)*$L$7)/A13taxstdlife))</f>
        <v>0</v>
      </c>
      <c r="BF643" s="164">
        <f>IF(A13taxstdlife="n/a","n/a",IF(BF$3&gt;(A13taxstdlife+$E643),((Input!$L$155+Input!$L$121)*$L$7)-SUM($L643:BE643),((Input!$L$155+Input!$L$121)*$L$7)/A13taxstdlife))</f>
        <v>0</v>
      </c>
      <c r="BG643" s="164">
        <f>IF(A13taxstdlife="n/a","n/a",IF(BG$3&gt;(A13taxstdlife+$E643),((Input!$L$155+Input!$L$121)*$L$7)-SUM($L643:BF643),((Input!$L$155+Input!$L$121)*$L$7)/A13taxstdlife))</f>
        <v>0</v>
      </c>
      <c r="BH643" s="164">
        <f>IF(A13taxstdlife="n/a","n/a",IF(BH$3&gt;(A13taxstdlife+$E643),((Input!$L$155+Input!$L$121)*$L$7)-SUM($L643:BG643),((Input!$L$155+Input!$L$121)*$L$7)/A13taxstdlife))</f>
        <v>0</v>
      </c>
      <c r="BI643" s="164">
        <f>IF(A13taxstdlife="n/a","n/a",IF(BI$3&gt;(A13taxstdlife+$E643),((Input!$L$155+Input!$L$121)*$L$7)-SUM($L643:BH643),((Input!$L$155+Input!$L$121)*$L$7)/A13taxstdlife))</f>
        <v>0</v>
      </c>
      <c r="BJ643" s="18"/>
      <c r="BK643" s="18"/>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row>
    <row r="644" spans="1:256" s="5" customFormat="1" hidden="1" outlineLevel="2">
      <c r="A644" s="18"/>
      <c r="B644" s="18"/>
      <c r="C644" s="36"/>
      <c r="D644" s="479"/>
      <c r="E644" s="283">
        <v>7</v>
      </c>
      <c r="F644" s="38"/>
      <c r="G644" s="306"/>
      <c r="H644" s="308"/>
      <c r="I644" s="308"/>
      <c r="J644" s="308"/>
      <c r="K644" s="308"/>
      <c r="L644" s="308"/>
      <c r="M644" s="307"/>
      <c r="N644" s="164">
        <f>IF(A13taxstdlife="n/a","n/a",IF(N$3&gt;(A13taxstdlife+$E644),((Input!$M$155+Input!$M$121)*$M$7)-SUM($M644:M644),((Input!$M$155+Input!$M$121)*$M$7)/A13taxstdlife))</f>
        <v>0</v>
      </c>
      <c r="O644" s="164">
        <f>IF(A13taxstdlife="n/a","n/a",IF(O$3&gt;(A13taxstdlife+$E644),((Input!$M$155+Input!$M$121)*$M$7)-SUM($M644:N644),((Input!$M$155+Input!$M$121)*$M$7)/A13taxstdlife))</f>
        <v>0</v>
      </c>
      <c r="P644" s="164">
        <f>IF(A13taxstdlife="n/a","n/a",IF(P$3&gt;(A13taxstdlife+$E644),((Input!$M$155+Input!$M$121)*$M$7)-SUM($M644:O644),((Input!$M$155+Input!$M$121)*$M$7)/A13taxstdlife))</f>
        <v>0</v>
      </c>
      <c r="Q644" s="164">
        <f>IF(A13taxstdlife="n/a","n/a",IF(Q$3&gt;(A13taxstdlife+$E644),((Input!$M$155+Input!$M$121)*$M$7)-SUM($M644:P644),((Input!$M$155+Input!$M$121)*$M$7)/A13taxstdlife))</f>
        <v>0</v>
      </c>
      <c r="R644" s="164">
        <f>IF(A13taxstdlife="n/a","n/a",IF(R$3&gt;(A13taxstdlife+$E644),((Input!$M$155+Input!$M$121)*$M$7)-SUM($M644:Q644),((Input!$M$155+Input!$M$121)*$M$7)/A13taxstdlife))</f>
        <v>0</v>
      </c>
      <c r="S644" s="164">
        <f>IF(A13taxstdlife="n/a","n/a",IF(S$3&gt;(A13taxstdlife+$E644),((Input!$M$155+Input!$M$121)*$M$7)-SUM($M644:R644),((Input!$M$155+Input!$M$121)*$M$7)/A13taxstdlife))</f>
        <v>0</v>
      </c>
      <c r="T644" s="164">
        <f>IF(A13taxstdlife="n/a","n/a",IF(T$3&gt;(A13taxstdlife+$E644),((Input!$M$155+Input!$M$121)*$M$7)-SUM($M644:S644),((Input!$M$155+Input!$M$121)*$M$7)/A13taxstdlife))</f>
        <v>0</v>
      </c>
      <c r="U644" s="164">
        <f>IF(A13taxstdlife="n/a","n/a",IF(U$3&gt;(A13taxstdlife+$E644),((Input!$M$155+Input!$M$121)*$M$7)-SUM($M644:T644),((Input!$M$155+Input!$M$121)*$M$7)/A13taxstdlife))</f>
        <v>0</v>
      </c>
      <c r="V644" s="164">
        <f>IF(A13taxstdlife="n/a","n/a",IF(V$3&gt;(A13taxstdlife+$E644),((Input!$M$155+Input!$M$121)*$M$7)-SUM($M644:U644),((Input!$M$155+Input!$M$121)*$M$7)/A13taxstdlife))</f>
        <v>0</v>
      </c>
      <c r="W644" s="164">
        <f>IF(A13taxstdlife="n/a","n/a",IF(W$3&gt;(A13taxstdlife+$E644),((Input!$M$155+Input!$M$121)*$M$7)-SUM($M644:V644),((Input!$M$155+Input!$M$121)*$M$7)/A13taxstdlife))</f>
        <v>0</v>
      </c>
      <c r="X644" s="164">
        <f>IF(A13taxstdlife="n/a","n/a",IF(X$3&gt;(A13taxstdlife+$E644),((Input!$M$155+Input!$M$121)*$M$7)-SUM($M644:W644),((Input!$M$155+Input!$M$121)*$M$7)/A13taxstdlife))</f>
        <v>0</v>
      </c>
      <c r="Y644" s="164">
        <f>IF(A13taxstdlife="n/a","n/a",IF(Y$3&gt;(A13taxstdlife+$E644),((Input!$M$155+Input!$M$121)*$M$7)-SUM($M644:X644),((Input!$M$155+Input!$M$121)*$M$7)/A13taxstdlife))</f>
        <v>0</v>
      </c>
      <c r="Z644" s="164">
        <f>IF(A13taxstdlife="n/a","n/a",IF(Z$3&gt;(A13taxstdlife+$E644),((Input!$M$155+Input!$M$121)*$M$7)-SUM($M644:Y644),((Input!$M$155+Input!$M$121)*$M$7)/A13taxstdlife))</f>
        <v>0</v>
      </c>
      <c r="AA644" s="164">
        <f>IF(A13taxstdlife="n/a","n/a",IF(AA$3&gt;(A13taxstdlife+$E644),((Input!$M$155+Input!$M$121)*$M$7)-SUM($M644:Z644),((Input!$M$155+Input!$M$121)*$M$7)/A13taxstdlife))</f>
        <v>0</v>
      </c>
      <c r="AB644" s="164">
        <f>IF(A13taxstdlife="n/a","n/a",IF(AB$3&gt;(A13taxstdlife+$E644),((Input!$M$155+Input!$M$121)*$M$7)-SUM($M644:AA644),((Input!$M$155+Input!$M$121)*$M$7)/A13taxstdlife))</f>
        <v>0</v>
      </c>
      <c r="AC644" s="164">
        <f>IF(A13taxstdlife="n/a","n/a",IF(AC$3&gt;(A13taxstdlife+$E644),((Input!$M$155+Input!$M$121)*$M$7)-SUM($M644:AB644),((Input!$M$155+Input!$M$121)*$M$7)/A13taxstdlife))</f>
        <v>0</v>
      </c>
      <c r="AD644" s="164">
        <f>IF(A13taxstdlife="n/a","n/a",IF(AD$3&gt;(A13taxstdlife+$E644),((Input!$M$155+Input!$M$121)*$M$7)-SUM($M644:AC644),((Input!$M$155+Input!$M$121)*$M$7)/A13taxstdlife))</f>
        <v>0</v>
      </c>
      <c r="AE644" s="164">
        <f>IF(A13taxstdlife="n/a","n/a",IF(AE$3&gt;(A13taxstdlife+$E644),((Input!$M$155+Input!$M$121)*$M$7)-SUM($M644:AD644),((Input!$M$155+Input!$M$121)*$M$7)/A13taxstdlife))</f>
        <v>0</v>
      </c>
      <c r="AF644" s="164">
        <f>IF(A13taxstdlife="n/a","n/a",IF(AF$3&gt;(A13taxstdlife+$E644),((Input!$M$155+Input!$M$121)*$M$7)-SUM($M644:AE644),((Input!$M$155+Input!$M$121)*$M$7)/A13taxstdlife))</f>
        <v>0</v>
      </c>
      <c r="AG644" s="164">
        <f>IF(A13taxstdlife="n/a","n/a",IF(AG$3&gt;(A13taxstdlife+$E644),((Input!$M$155+Input!$M$121)*$M$7)-SUM($M644:AF644),((Input!$M$155+Input!$M$121)*$M$7)/A13taxstdlife))</f>
        <v>0</v>
      </c>
      <c r="AH644" s="164">
        <f>IF(A13taxstdlife="n/a","n/a",IF(AH$3&gt;(A13taxstdlife+$E644),((Input!$M$155+Input!$M$121)*$M$7)-SUM($M644:AG644),((Input!$M$155+Input!$M$121)*$M$7)/A13taxstdlife))</f>
        <v>0</v>
      </c>
      <c r="AI644" s="164">
        <f>IF(A13taxstdlife="n/a","n/a",IF(AI$3&gt;(A13taxstdlife+$E644),((Input!$M$155+Input!$M$121)*$M$7)-SUM($M644:AH644),((Input!$M$155+Input!$M$121)*$M$7)/A13taxstdlife))</f>
        <v>0</v>
      </c>
      <c r="AJ644" s="164">
        <f>IF(A13taxstdlife="n/a","n/a",IF(AJ$3&gt;(A13taxstdlife+$E644),((Input!$M$155+Input!$M$121)*$M$7)-SUM($M644:AI644),((Input!$M$155+Input!$M$121)*$M$7)/A13taxstdlife))</f>
        <v>0</v>
      </c>
      <c r="AK644" s="164">
        <f>IF(A13taxstdlife="n/a","n/a",IF(AK$3&gt;(A13taxstdlife+$E644),((Input!$M$155+Input!$M$121)*$M$7)-SUM($M644:AJ644),((Input!$M$155+Input!$M$121)*$M$7)/A13taxstdlife))</f>
        <v>0</v>
      </c>
      <c r="AL644" s="164">
        <f>IF(A13taxstdlife="n/a","n/a",IF(AL$3&gt;(A13taxstdlife+$E644),((Input!$M$155+Input!$M$121)*$M$7)-SUM($M644:AK644),((Input!$M$155+Input!$M$121)*$M$7)/A13taxstdlife))</f>
        <v>0</v>
      </c>
      <c r="AM644" s="164">
        <f>IF(A13taxstdlife="n/a","n/a",IF(AM$3&gt;(A13taxstdlife+$E644),((Input!$M$155+Input!$M$121)*$M$7)-SUM($M644:AL644),((Input!$M$155+Input!$M$121)*$M$7)/A13taxstdlife))</f>
        <v>0</v>
      </c>
      <c r="AN644" s="164">
        <f>IF(A13taxstdlife="n/a","n/a",IF(AN$3&gt;(A13taxstdlife+$E644),((Input!$M$155+Input!$M$121)*$M$7)-SUM($M644:AM644),((Input!$M$155+Input!$M$121)*$M$7)/A13taxstdlife))</f>
        <v>0</v>
      </c>
      <c r="AO644" s="164">
        <f>IF(A13taxstdlife="n/a","n/a",IF(AO$3&gt;(A13taxstdlife+$E644),((Input!$M$155+Input!$M$121)*$M$7)-SUM($M644:AN644),((Input!$M$155+Input!$M$121)*$M$7)/A13taxstdlife))</f>
        <v>0</v>
      </c>
      <c r="AP644" s="164">
        <f>IF(A13taxstdlife="n/a","n/a",IF(AP$3&gt;(A13taxstdlife+$E644),((Input!$M$155+Input!$M$121)*$M$7)-SUM($M644:AO644),((Input!$M$155+Input!$M$121)*$M$7)/A13taxstdlife))</f>
        <v>0</v>
      </c>
      <c r="AQ644" s="164">
        <f>IF(A13taxstdlife="n/a","n/a",IF(AQ$3&gt;(A13taxstdlife+$E644),((Input!$M$155+Input!$M$121)*$M$7)-SUM($M644:AP644),((Input!$M$155+Input!$M$121)*$M$7)/A13taxstdlife))</f>
        <v>0</v>
      </c>
      <c r="AR644" s="164">
        <f>IF(A13taxstdlife="n/a","n/a",IF(AR$3&gt;(A13taxstdlife+$E644),((Input!$M$155+Input!$M$121)*$M$7)-SUM($M644:AQ644),((Input!$M$155+Input!$M$121)*$M$7)/A13taxstdlife))</f>
        <v>0</v>
      </c>
      <c r="AS644" s="164">
        <f>IF(A13taxstdlife="n/a","n/a",IF(AS$3&gt;(A13taxstdlife+$E644),((Input!$M$155+Input!$M$121)*$M$7)-SUM($M644:AR644),((Input!$M$155+Input!$M$121)*$M$7)/A13taxstdlife))</f>
        <v>0</v>
      </c>
      <c r="AT644" s="164">
        <f>IF(A13taxstdlife="n/a","n/a",IF(AT$3&gt;(A13taxstdlife+$E644),((Input!$M$155+Input!$M$121)*$M$7)-SUM($M644:AS644),((Input!$M$155+Input!$M$121)*$M$7)/A13taxstdlife))</f>
        <v>0</v>
      </c>
      <c r="AU644" s="164">
        <f>IF(A13taxstdlife="n/a","n/a",IF(AU$3&gt;(A13taxstdlife+$E644),((Input!$M$155+Input!$M$121)*$M$7)-SUM($M644:AT644),((Input!$M$155+Input!$M$121)*$M$7)/A13taxstdlife))</f>
        <v>0</v>
      </c>
      <c r="AV644" s="164">
        <f>IF(A13taxstdlife="n/a","n/a",IF(AV$3&gt;(A13taxstdlife+$E644),((Input!$M$155+Input!$M$121)*$M$7)-SUM($M644:AU644),((Input!$M$155+Input!$M$121)*$M$7)/A13taxstdlife))</f>
        <v>0</v>
      </c>
      <c r="AW644" s="164">
        <f>IF(A13taxstdlife="n/a","n/a",IF(AW$3&gt;(A13taxstdlife+$E644),((Input!$M$155+Input!$M$121)*$M$7)-SUM($M644:AV644),((Input!$M$155+Input!$M$121)*$M$7)/A13taxstdlife))</f>
        <v>0</v>
      </c>
      <c r="AX644" s="164">
        <f>IF(A13taxstdlife="n/a","n/a",IF(AX$3&gt;(A13taxstdlife+$E644),((Input!$M$155+Input!$M$121)*$M$7)-SUM($M644:AW644),((Input!$M$155+Input!$M$121)*$M$7)/A13taxstdlife))</f>
        <v>0</v>
      </c>
      <c r="AY644" s="164">
        <f>IF(A13taxstdlife="n/a","n/a",IF(AY$3&gt;(A13taxstdlife+$E644),((Input!$M$155+Input!$M$121)*$M$7)-SUM($M644:AX644),((Input!$M$155+Input!$M$121)*$M$7)/A13taxstdlife))</f>
        <v>0</v>
      </c>
      <c r="AZ644" s="164">
        <f>IF(A13taxstdlife="n/a","n/a",IF(AZ$3&gt;(A13taxstdlife+$E644),((Input!$M$155+Input!$M$121)*$M$7)-SUM($M644:AY644),((Input!$M$155+Input!$M$121)*$M$7)/A13taxstdlife))</f>
        <v>0</v>
      </c>
      <c r="BA644" s="164">
        <f>IF(A13taxstdlife="n/a","n/a",IF(BA$3&gt;(A13taxstdlife+$E644),((Input!$M$155+Input!$M$121)*$M$7)-SUM($M644:AZ644),((Input!$M$155+Input!$M$121)*$M$7)/A13taxstdlife))</f>
        <v>0</v>
      </c>
      <c r="BB644" s="164">
        <f>IF(A13taxstdlife="n/a","n/a",IF(BB$3&gt;(A13taxstdlife+$E644),((Input!$M$155+Input!$M$121)*$M$7)-SUM($M644:BA644),((Input!$M$155+Input!$M$121)*$M$7)/A13taxstdlife))</f>
        <v>0</v>
      </c>
      <c r="BC644" s="164">
        <f>IF(A13taxstdlife="n/a","n/a",IF(BC$3&gt;(A13taxstdlife+$E644),((Input!$M$155+Input!$M$121)*$M$7)-SUM($M644:BB644),((Input!$M$155+Input!$M$121)*$M$7)/A13taxstdlife))</f>
        <v>0</v>
      </c>
      <c r="BD644" s="164">
        <f>IF(A13taxstdlife="n/a","n/a",IF(BD$3&gt;(A13taxstdlife+$E644),((Input!$M$155+Input!$M$121)*$M$7)-SUM($M644:BC644),((Input!$M$155+Input!$M$121)*$M$7)/A13taxstdlife))</f>
        <v>0</v>
      </c>
      <c r="BE644" s="164">
        <f>IF(A13taxstdlife="n/a","n/a",IF(BE$3&gt;(A13taxstdlife+$E644),((Input!$M$155+Input!$M$121)*$M$7)-SUM($M644:BD644),((Input!$M$155+Input!$M$121)*$M$7)/A13taxstdlife))</f>
        <v>0</v>
      </c>
      <c r="BF644" s="164">
        <f>IF(A13taxstdlife="n/a","n/a",IF(BF$3&gt;(A13taxstdlife+$E644),((Input!$M$155+Input!$M$121)*$M$7)-SUM($M644:BE644),((Input!$M$155+Input!$M$121)*$M$7)/A13taxstdlife))</f>
        <v>0</v>
      </c>
      <c r="BG644" s="164">
        <f>IF(A13taxstdlife="n/a","n/a",IF(BG$3&gt;(A13taxstdlife+$E644),((Input!$M$155+Input!$M$121)*$M$7)-SUM($M644:BF644),((Input!$M$155+Input!$M$121)*$M$7)/A13taxstdlife))</f>
        <v>0</v>
      </c>
      <c r="BH644" s="164">
        <f>IF(A13taxstdlife="n/a","n/a",IF(BH$3&gt;(A13taxstdlife+$E644),((Input!$M$155+Input!$M$121)*$M$7)-SUM($M644:BG644),((Input!$M$155+Input!$M$121)*$M$7)/A13taxstdlife))</f>
        <v>0</v>
      </c>
      <c r="BI644" s="164">
        <f>IF(A13taxstdlife="n/a","n/a",IF(BI$3&gt;(A13taxstdlife+$E644),((Input!$M$155+Input!$M$121)*$M$7)-SUM($M644:BH644),((Input!$M$155+Input!$M$121)*$M$7)/A13taxstdlife))</f>
        <v>0</v>
      </c>
      <c r="BJ644" s="18"/>
      <c r="BK644" s="18"/>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row>
    <row r="645" spans="1:256" s="5" customFormat="1" hidden="1" outlineLevel="2">
      <c r="A645" s="18"/>
      <c r="B645" s="18"/>
      <c r="C645" s="36"/>
      <c r="D645" s="479"/>
      <c r="E645" s="283">
        <v>8</v>
      </c>
      <c r="F645" s="38"/>
      <c r="G645" s="306"/>
      <c r="H645" s="308"/>
      <c r="I645" s="308"/>
      <c r="J645" s="308"/>
      <c r="K645" s="308"/>
      <c r="L645" s="308"/>
      <c r="M645" s="308"/>
      <c r="N645" s="307"/>
      <c r="O645" s="164">
        <f>IF(A13taxstdlife="n/a","n/a",IF(O$3&gt;(A13taxstdlife+$E645),((Input!$N$155+Input!$N$121)*$N$7)-SUM($N645:N645),((Input!$N$155+Input!$N$121)*$N$7)/A13taxstdlife))</f>
        <v>0</v>
      </c>
      <c r="P645" s="164">
        <f>IF(A13taxstdlife="n/a","n/a",IF(P$3&gt;(A13taxstdlife+$E645),((Input!$N$155+Input!$N$121)*$N$7)-SUM($N645:O645),((Input!$N$155+Input!$N$121)*$N$7)/A13taxstdlife))</f>
        <v>0</v>
      </c>
      <c r="Q645" s="164">
        <f>IF(A13taxstdlife="n/a","n/a",IF(Q$3&gt;(A13taxstdlife+$E645),((Input!$N$155+Input!$N$121)*$N$7)-SUM($N645:P645),((Input!$N$155+Input!$N$121)*$N$7)/A13taxstdlife))</f>
        <v>0</v>
      </c>
      <c r="R645" s="164">
        <f>IF(A13taxstdlife="n/a","n/a",IF(R$3&gt;(A13taxstdlife+$E645),((Input!$N$155+Input!$N$121)*$N$7)-SUM($N645:Q645),((Input!$N$155+Input!$N$121)*$N$7)/A13taxstdlife))</f>
        <v>0</v>
      </c>
      <c r="S645" s="164">
        <f>IF(A13taxstdlife="n/a","n/a",IF(S$3&gt;(A13taxstdlife+$E645),((Input!$N$155+Input!$N$121)*$N$7)-SUM($N645:R645),((Input!$N$155+Input!$N$121)*$N$7)/A13taxstdlife))</f>
        <v>0</v>
      </c>
      <c r="T645" s="164">
        <f>IF(A13taxstdlife="n/a","n/a",IF(T$3&gt;(A13taxstdlife+$E645),((Input!$N$155+Input!$N$121)*$N$7)-SUM($N645:S645),((Input!$N$155+Input!$N$121)*$N$7)/A13taxstdlife))</f>
        <v>0</v>
      </c>
      <c r="U645" s="164">
        <f>IF(A13taxstdlife="n/a","n/a",IF(U$3&gt;(A13taxstdlife+$E645),((Input!$N$155+Input!$N$121)*$N$7)-SUM($N645:T645),((Input!$N$155+Input!$N$121)*$N$7)/A13taxstdlife))</f>
        <v>0</v>
      </c>
      <c r="V645" s="164">
        <f>IF(A13taxstdlife="n/a","n/a",IF(V$3&gt;(A13taxstdlife+$E645),((Input!$N$155+Input!$N$121)*$N$7)-SUM($N645:U645),((Input!$N$155+Input!$N$121)*$N$7)/A13taxstdlife))</f>
        <v>0</v>
      </c>
      <c r="W645" s="164">
        <f>IF(A13taxstdlife="n/a","n/a",IF(W$3&gt;(A13taxstdlife+$E645),((Input!$N$155+Input!$N$121)*$N$7)-SUM($N645:V645),((Input!$N$155+Input!$N$121)*$N$7)/A13taxstdlife))</f>
        <v>0</v>
      </c>
      <c r="X645" s="164">
        <f>IF(A13taxstdlife="n/a","n/a",IF(X$3&gt;(A13taxstdlife+$E645),((Input!$N$155+Input!$N$121)*$N$7)-SUM($N645:W645),((Input!$N$155+Input!$N$121)*$N$7)/A13taxstdlife))</f>
        <v>0</v>
      </c>
      <c r="Y645" s="164">
        <f>IF(A13taxstdlife="n/a","n/a",IF(Y$3&gt;(A13taxstdlife+$E645),((Input!$N$155+Input!$N$121)*$N$7)-SUM($N645:X645),((Input!$N$155+Input!$N$121)*$N$7)/A13taxstdlife))</f>
        <v>0</v>
      </c>
      <c r="Z645" s="164">
        <f>IF(A13taxstdlife="n/a","n/a",IF(Z$3&gt;(A13taxstdlife+$E645),((Input!$N$155+Input!$N$121)*$N$7)-SUM($N645:Y645),((Input!$N$155+Input!$N$121)*$N$7)/A13taxstdlife))</f>
        <v>0</v>
      </c>
      <c r="AA645" s="164">
        <f>IF(A13taxstdlife="n/a","n/a",IF(AA$3&gt;(A13taxstdlife+$E645),((Input!$N$155+Input!$N$121)*$N$7)-SUM($N645:Z645),((Input!$N$155+Input!$N$121)*$N$7)/A13taxstdlife))</f>
        <v>0</v>
      </c>
      <c r="AB645" s="164">
        <f>IF(A13taxstdlife="n/a","n/a",IF(AB$3&gt;(A13taxstdlife+$E645),((Input!$N$155+Input!$N$121)*$N$7)-SUM($N645:AA645),((Input!$N$155+Input!$N$121)*$N$7)/A13taxstdlife))</f>
        <v>0</v>
      </c>
      <c r="AC645" s="164">
        <f>IF(A13taxstdlife="n/a","n/a",IF(AC$3&gt;(A13taxstdlife+$E645),((Input!$N$155+Input!$N$121)*$N$7)-SUM($N645:AB645),((Input!$N$155+Input!$N$121)*$N$7)/A13taxstdlife))</f>
        <v>0</v>
      </c>
      <c r="AD645" s="164">
        <f>IF(A13taxstdlife="n/a","n/a",IF(AD$3&gt;(A13taxstdlife+$E645),((Input!$N$155+Input!$N$121)*$N$7)-SUM($N645:AC645),((Input!$N$155+Input!$N$121)*$N$7)/A13taxstdlife))</f>
        <v>0</v>
      </c>
      <c r="AE645" s="164">
        <f>IF(A13taxstdlife="n/a","n/a",IF(AE$3&gt;(A13taxstdlife+$E645),((Input!$N$155+Input!$N$121)*$N$7)-SUM($N645:AD645),((Input!$N$155+Input!$N$121)*$N$7)/A13taxstdlife))</f>
        <v>0</v>
      </c>
      <c r="AF645" s="164">
        <f>IF(A13taxstdlife="n/a","n/a",IF(AF$3&gt;(A13taxstdlife+$E645),((Input!$N$155+Input!$N$121)*$N$7)-SUM($N645:AE645),((Input!$N$155+Input!$N$121)*$N$7)/A13taxstdlife))</f>
        <v>0</v>
      </c>
      <c r="AG645" s="164">
        <f>IF(A13taxstdlife="n/a","n/a",IF(AG$3&gt;(A13taxstdlife+$E645),((Input!$N$155+Input!$N$121)*$N$7)-SUM($N645:AF645),((Input!$N$155+Input!$N$121)*$N$7)/A13taxstdlife))</f>
        <v>0</v>
      </c>
      <c r="AH645" s="164">
        <f>IF(A13taxstdlife="n/a","n/a",IF(AH$3&gt;(A13taxstdlife+$E645),((Input!$N$155+Input!$N$121)*$N$7)-SUM($N645:AG645),((Input!$N$155+Input!$N$121)*$N$7)/A13taxstdlife))</f>
        <v>0</v>
      </c>
      <c r="AI645" s="164">
        <f>IF(A13taxstdlife="n/a","n/a",IF(AI$3&gt;(A13taxstdlife+$E645),((Input!$N$155+Input!$N$121)*$N$7)-SUM($N645:AH645),((Input!$N$155+Input!$N$121)*$N$7)/A13taxstdlife))</f>
        <v>0</v>
      </c>
      <c r="AJ645" s="164">
        <f>IF(A13taxstdlife="n/a","n/a",IF(AJ$3&gt;(A13taxstdlife+$E645),((Input!$N$155+Input!$N$121)*$N$7)-SUM($N645:AI645),((Input!$N$155+Input!$N$121)*$N$7)/A13taxstdlife))</f>
        <v>0</v>
      </c>
      <c r="AK645" s="164">
        <f>IF(A13taxstdlife="n/a","n/a",IF(AK$3&gt;(A13taxstdlife+$E645),((Input!$N$155+Input!$N$121)*$N$7)-SUM($N645:AJ645),((Input!$N$155+Input!$N$121)*$N$7)/A13taxstdlife))</f>
        <v>0</v>
      </c>
      <c r="AL645" s="164">
        <f>IF(A13taxstdlife="n/a","n/a",IF(AL$3&gt;(A13taxstdlife+$E645),((Input!$N$155+Input!$N$121)*$N$7)-SUM($N645:AK645),((Input!$N$155+Input!$N$121)*$N$7)/A13taxstdlife))</f>
        <v>0</v>
      </c>
      <c r="AM645" s="164">
        <f>IF(A13taxstdlife="n/a","n/a",IF(AM$3&gt;(A13taxstdlife+$E645),((Input!$N$155+Input!$N$121)*$N$7)-SUM($N645:AL645),((Input!$N$155+Input!$N$121)*$N$7)/A13taxstdlife))</f>
        <v>0</v>
      </c>
      <c r="AN645" s="164">
        <f>IF(A13taxstdlife="n/a","n/a",IF(AN$3&gt;(A13taxstdlife+$E645),((Input!$N$155+Input!$N$121)*$N$7)-SUM($N645:AM645),((Input!$N$155+Input!$N$121)*$N$7)/A13taxstdlife))</f>
        <v>0</v>
      </c>
      <c r="AO645" s="164">
        <f>IF(A13taxstdlife="n/a","n/a",IF(AO$3&gt;(A13taxstdlife+$E645),((Input!$N$155+Input!$N$121)*$N$7)-SUM($N645:AN645),((Input!$N$155+Input!$N$121)*$N$7)/A13taxstdlife))</f>
        <v>0</v>
      </c>
      <c r="AP645" s="164">
        <f>IF(A13taxstdlife="n/a","n/a",IF(AP$3&gt;(A13taxstdlife+$E645),((Input!$N$155+Input!$N$121)*$N$7)-SUM($N645:AO645),((Input!$N$155+Input!$N$121)*$N$7)/A13taxstdlife))</f>
        <v>0</v>
      </c>
      <c r="AQ645" s="164">
        <f>IF(A13taxstdlife="n/a","n/a",IF(AQ$3&gt;(A13taxstdlife+$E645),((Input!$N$155+Input!$N$121)*$N$7)-SUM($N645:AP645),((Input!$N$155+Input!$N$121)*$N$7)/A13taxstdlife))</f>
        <v>0</v>
      </c>
      <c r="AR645" s="164">
        <f>IF(A13taxstdlife="n/a","n/a",IF(AR$3&gt;(A13taxstdlife+$E645),((Input!$N$155+Input!$N$121)*$N$7)-SUM($N645:AQ645),((Input!$N$155+Input!$N$121)*$N$7)/A13taxstdlife))</f>
        <v>0</v>
      </c>
      <c r="AS645" s="164">
        <f>IF(A13taxstdlife="n/a","n/a",IF(AS$3&gt;(A13taxstdlife+$E645),((Input!$N$155+Input!$N$121)*$N$7)-SUM($N645:AR645),((Input!$N$155+Input!$N$121)*$N$7)/A13taxstdlife))</f>
        <v>0</v>
      </c>
      <c r="AT645" s="164">
        <f>IF(A13taxstdlife="n/a","n/a",IF(AT$3&gt;(A13taxstdlife+$E645),((Input!$N$155+Input!$N$121)*$N$7)-SUM($N645:AS645),((Input!$N$155+Input!$N$121)*$N$7)/A13taxstdlife))</f>
        <v>0</v>
      </c>
      <c r="AU645" s="164">
        <f>IF(A13taxstdlife="n/a","n/a",IF(AU$3&gt;(A13taxstdlife+$E645),((Input!$N$155+Input!$N$121)*$N$7)-SUM($N645:AT645),((Input!$N$155+Input!$N$121)*$N$7)/A13taxstdlife))</f>
        <v>0</v>
      </c>
      <c r="AV645" s="164">
        <f>IF(A13taxstdlife="n/a","n/a",IF(AV$3&gt;(A13taxstdlife+$E645),((Input!$N$155+Input!$N$121)*$N$7)-SUM($N645:AU645),((Input!$N$155+Input!$N$121)*$N$7)/A13taxstdlife))</f>
        <v>0</v>
      </c>
      <c r="AW645" s="164">
        <f>IF(A13taxstdlife="n/a","n/a",IF(AW$3&gt;(A13taxstdlife+$E645),((Input!$N$155+Input!$N$121)*$N$7)-SUM($N645:AV645),((Input!$N$155+Input!$N$121)*$N$7)/A13taxstdlife))</f>
        <v>0</v>
      </c>
      <c r="AX645" s="164">
        <f>IF(A13taxstdlife="n/a","n/a",IF(AX$3&gt;(A13taxstdlife+$E645),((Input!$N$155+Input!$N$121)*$N$7)-SUM($N645:AW645),((Input!$N$155+Input!$N$121)*$N$7)/A13taxstdlife))</f>
        <v>0</v>
      </c>
      <c r="AY645" s="164">
        <f>IF(A13taxstdlife="n/a","n/a",IF(AY$3&gt;(A13taxstdlife+$E645),((Input!$N$155+Input!$N$121)*$N$7)-SUM($N645:AX645),((Input!$N$155+Input!$N$121)*$N$7)/A13taxstdlife))</f>
        <v>0</v>
      </c>
      <c r="AZ645" s="164">
        <f>IF(A13taxstdlife="n/a","n/a",IF(AZ$3&gt;(A13taxstdlife+$E645),((Input!$N$155+Input!$N$121)*$N$7)-SUM($N645:AY645),((Input!$N$155+Input!$N$121)*$N$7)/A13taxstdlife))</f>
        <v>0</v>
      </c>
      <c r="BA645" s="164">
        <f>IF(A13taxstdlife="n/a","n/a",IF(BA$3&gt;(A13taxstdlife+$E645),((Input!$N$155+Input!$N$121)*$N$7)-SUM($N645:AZ645),((Input!$N$155+Input!$N$121)*$N$7)/A13taxstdlife))</f>
        <v>0</v>
      </c>
      <c r="BB645" s="164">
        <f>IF(A13taxstdlife="n/a","n/a",IF(BB$3&gt;(A13taxstdlife+$E645),((Input!$N$155+Input!$N$121)*$N$7)-SUM($N645:BA645),((Input!$N$155+Input!$N$121)*$N$7)/A13taxstdlife))</f>
        <v>0</v>
      </c>
      <c r="BC645" s="164">
        <f>IF(A13taxstdlife="n/a","n/a",IF(BC$3&gt;(A13taxstdlife+$E645),((Input!$N$155+Input!$N$121)*$N$7)-SUM($N645:BB645),((Input!$N$155+Input!$N$121)*$N$7)/A13taxstdlife))</f>
        <v>0</v>
      </c>
      <c r="BD645" s="164">
        <f>IF(A13taxstdlife="n/a","n/a",IF(BD$3&gt;(A13taxstdlife+$E645),((Input!$N$155+Input!$N$121)*$N$7)-SUM($N645:BC645),((Input!$N$155+Input!$N$121)*$N$7)/A13taxstdlife))</f>
        <v>0</v>
      </c>
      <c r="BE645" s="164">
        <f>IF(A13taxstdlife="n/a","n/a",IF(BE$3&gt;(A13taxstdlife+$E645),((Input!$N$155+Input!$N$121)*$N$7)-SUM($N645:BD645),((Input!$N$155+Input!$N$121)*$N$7)/A13taxstdlife))</f>
        <v>0</v>
      </c>
      <c r="BF645" s="164">
        <f>IF(A13taxstdlife="n/a","n/a",IF(BF$3&gt;(A13taxstdlife+$E645),((Input!$N$155+Input!$N$121)*$N$7)-SUM($N645:BE645),((Input!$N$155+Input!$N$121)*$N$7)/A13taxstdlife))</f>
        <v>0</v>
      </c>
      <c r="BG645" s="164">
        <f>IF(A13taxstdlife="n/a","n/a",IF(BG$3&gt;(A13taxstdlife+$E645),((Input!$N$155+Input!$N$121)*$N$7)-SUM($N645:BF645),((Input!$N$155+Input!$N$121)*$N$7)/A13taxstdlife))</f>
        <v>0</v>
      </c>
      <c r="BH645" s="164">
        <f>IF(A13taxstdlife="n/a","n/a",IF(BH$3&gt;(A13taxstdlife+$E645),((Input!$N$155+Input!$N$121)*$N$7)-SUM($N645:BG645),((Input!$N$155+Input!$N$121)*$N$7)/A13taxstdlife))</f>
        <v>0</v>
      </c>
      <c r="BI645" s="164">
        <f>IF(A13taxstdlife="n/a","n/a",IF(BI$3&gt;(A13taxstdlife+$E645),((Input!$N$155+Input!$N$121)*$N$7)-SUM($N645:BH645),((Input!$N$155+Input!$N$121)*$N$7)/A13taxstdlife))</f>
        <v>0</v>
      </c>
      <c r="BJ645" s="18"/>
      <c r="BK645" s="18"/>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row>
    <row r="646" spans="1:256" s="5" customFormat="1" hidden="1" outlineLevel="2">
      <c r="A646" s="18"/>
      <c r="B646" s="18"/>
      <c r="C646" s="36"/>
      <c r="D646" s="479"/>
      <c r="E646" s="283">
        <v>9</v>
      </c>
      <c r="F646" s="38"/>
      <c r="G646" s="306"/>
      <c r="H646" s="308"/>
      <c r="I646" s="308"/>
      <c r="J646" s="308"/>
      <c r="K646" s="308"/>
      <c r="L646" s="308"/>
      <c r="M646" s="308"/>
      <c r="N646" s="308"/>
      <c r="O646" s="307"/>
      <c r="P646" s="164">
        <f>IF(A13taxstdlife="n/a","n/a",IF(P$3&gt;(A13taxstdlife+$E646),((Input!$O$155+Input!$O$121)*$O$7)-SUM($O646:O646),((Input!$O$155+Input!$O$121)*$O$7)/A13taxstdlife))</f>
        <v>0</v>
      </c>
      <c r="Q646" s="164">
        <f>IF(A13taxstdlife="n/a","n/a",IF(Q$3&gt;(A13taxstdlife+$E646),((Input!$O$155+Input!$O$121)*$O$7)-SUM($O646:P646),((Input!$O$155+Input!$O$121)*$O$7)/A13taxstdlife))</f>
        <v>0</v>
      </c>
      <c r="R646" s="164">
        <f>IF(A13taxstdlife="n/a","n/a",IF(R$3&gt;(A13taxstdlife+$E646),((Input!$O$155+Input!$O$121)*$O$7)-SUM($O646:Q646),((Input!$O$155+Input!$O$121)*$O$7)/A13taxstdlife))</f>
        <v>0</v>
      </c>
      <c r="S646" s="164">
        <f>IF(A13taxstdlife="n/a","n/a",IF(S$3&gt;(A13taxstdlife+$E646),((Input!$O$155+Input!$O$121)*$O$7)-SUM($O646:R646),((Input!$O$155+Input!$O$121)*$O$7)/A13taxstdlife))</f>
        <v>0</v>
      </c>
      <c r="T646" s="164">
        <f>IF(A13taxstdlife="n/a","n/a",IF(T$3&gt;(A13taxstdlife+$E646),((Input!$O$155+Input!$O$121)*$O$7)-SUM($O646:S646),((Input!$O$155+Input!$O$121)*$O$7)/A13taxstdlife))</f>
        <v>0</v>
      </c>
      <c r="U646" s="164">
        <f>IF(A13taxstdlife="n/a","n/a",IF(U$3&gt;(A13taxstdlife+$E646),((Input!$O$155+Input!$O$121)*$O$7)-SUM($O646:T646),((Input!$O$155+Input!$O$121)*$O$7)/A13taxstdlife))</f>
        <v>0</v>
      </c>
      <c r="V646" s="164">
        <f>IF(A13taxstdlife="n/a","n/a",IF(V$3&gt;(A13taxstdlife+$E646),((Input!$O$155+Input!$O$121)*$O$7)-SUM($O646:U646),((Input!$O$155+Input!$O$121)*$O$7)/A13taxstdlife))</f>
        <v>0</v>
      </c>
      <c r="W646" s="164">
        <f>IF(A13taxstdlife="n/a","n/a",IF(W$3&gt;(A13taxstdlife+$E646),((Input!$O$155+Input!$O$121)*$O$7)-SUM($O646:V646),((Input!$O$155+Input!$O$121)*$O$7)/A13taxstdlife))</f>
        <v>0</v>
      </c>
      <c r="X646" s="164">
        <f>IF(A13taxstdlife="n/a","n/a",IF(X$3&gt;(A13taxstdlife+$E646),((Input!$O$155+Input!$O$121)*$O$7)-SUM($O646:W646),((Input!$O$155+Input!$O$121)*$O$7)/A13taxstdlife))</f>
        <v>0</v>
      </c>
      <c r="Y646" s="164">
        <f>IF(A13taxstdlife="n/a","n/a",IF(Y$3&gt;(A13taxstdlife+$E646),((Input!$O$155+Input!$O$121)*$O$7)-SUM($O646:X646),((Input!$O$155+Input!$O$121)*$O$7)/A13taxstdlife))</f>
        <v>0</v>
      </c>
      <c r="Z646" s="164">
        <f>IF(A13taxstdlife="n/a","n/a",IF(Z$3&gt;(A13taxstdlife+$E646),((Input!$O$155+Input!$O$121)*$O$7)-SUM($O646:Y646),((Input!$O$155+Input!$O$121)*$O$7)/A13taxstdlife))</f>
        <v>0</v>
      </c>
      <c r="AA646" s="164">
        <f>IF(A13taxstdlife="n/a","n/a",IF(AA$3&gt;(A13taxstdlife+$E646),((Input!$O$155+Input!$O$121)*$O$7)-SUM($O646:Z646),((Input!$O$155+Input!$O$121)*$O$7)/A13taxstdlife))</f>
        <v>0</v>
      </c>
      <c r="AB646" s="164">
        <f>IF(A13taxstdlife="n/a","n/a",IF(AB$3&gt;(A13taxstdlife+$E646),((Input!$O$155+Input!$O$121)*$O$7)-SUM($O646:AA646),((Input!$O$155+Input!$O$121)*$O$7)/A13taxstdlife))</f>
        <v>0</v>
      </c>
      <c r="AC646" s="164">
        <f>IF(A13taxstdlife="n/a","n/a",IF(AC$3&gt;(A13taxstdlife+$E646),((Input!$O$155+Input!$O$121)*$O$7)-SUM($O646:AB646),((Input!$O$155+Input!$O$121)*$O$7)/A13taxstdlife))</f>
        <v>0</v>
      </c>
      <c r="AD646" s="164">
        <f>IF(A13taxstdlife="n/a","n/a",IF(AD$3&gt;(A13taxstdlife+$E646),((Input!$O$155+Input!$O$121)*$O$7)-SUM($O646:AC646),((Input!$O$155+Input!$O$121)*$O$7)/A13taxstdlife))</f>
        <v>0</v>
      </c>
      <c r="AE646" s="164">
        <f>IF(A13taxstdlife="n/a","n/a",IF(AE$3&gt;(A13taxstdlife+$E646),((Input!$O$155+Input!$O$121)*$O$7)-SUM($O646:AD646),((Input!$O$155+Input!$O$121)*$O$7)/A13taxstdlife))</f>
        <v>0</v>
      </c>
      <c r="AF646" s="164">
        <f>IF(A13taxstdlife="n/a","n/a",IF(AF$3&gt;(A13taxstdlife+$E646),((Input!$O$155+Input!$O$121)*$O$7)-SUM($O646:AE646),((Input!$O$155+Input!$O$121)*$O$7)/A13taxstdlife))</f>
        <v>0</v>
      </c>
      <c r="AG646" s="164">
        <f>IF(A13taxstdlife="n/a","n/a",IF(AG$3&gt;(A13taxstdlife+$E646),((Input!$O$155+Input!$O$121)*$O$7)-SUM($O646:AF646),((Input!$O$155+Input!$O$121)*$O$7)/A13taxstdlife))</f>
        <v>0</v>
      </c>
      <c r="AH646" s="164">
        <f>IF(A13taxstdlife="n/a","n/a",IF(AH$3&gt;(A13taxstdlife+$E646),((Input!$O$155+Input!$O$121)*$O$7)-SUM($O646:AG646),((Input!$O$155+Input!$O$121)*$O$7)/A13taxstdlife))</f>
        <v>0</v>
      </c>
      <c r="AI646" s="164">
        <f>IF(A13taxstdlife="n/a","n/a",IF(AI$3&gt;(A13taxstdlife+$E646),((Input!$O$155+Input!$O$121)*$O$7)-SUM($O646:AH646),((Input!$O$155+Input!$O$121)*$O$7)/A13taxstdlife))</f>
        <v>0</v>
      </c>
      <c r="AJ646" s="164">
        <f>IF(A13taxstdlife="n/a","n/a",IF(AJ$3&gt;(A13taxstdlife+$E646),((Input!$O$155+Input!$O$121)*$O$7)-SUM($O646:AI646),((Input!$O$155+Input!$O$121)*$O$7)/A13taxstdlife))</f>
        <v>0</v>
      </c>
      <c r="AK646" s="164">
        <f>IF(A13taxstdlife="n/a","n/a",IF(AK$3&gt;(A13taxstdlife+$E646),((Input!$O$155+Input!$O$121)*$O$7)-SUM($O646:AJ646),((Input!$O$155+Input!$O$121)*$O$7)/A13taxstdlife))</f>
        <v>0</v>
      </c>
      <c r="AL646" s="164">
        <f>IF(A13taxstdlife="n/a","n/a",IF(AL$3&gt;(A13taxstdlife+$E646),((Input!$O$155+Input!$O$121)*$O$7)-SUM($O646:AK646),((Input!$O$155+Input!$O$121)*$O$7)/A13taxstdlife))</f>
        <v>0</v>
      </c>
      <c r="AM646" s="164">
        <f>IF(A13taxstdlife="n/a","n/a",IF(AM$3&gt;(A13taxstdlife+$E646),((Input!$O$155+Input!$O$121)*$O$7)-SUM($O646:AL646),((Input!$O$155+Input!$O$121)*$O$7)/A13taxstdlife))</f>
        <v>0</v>
      </c>
      <c r="AN646" s="164">
        <f>IF(A13taxstdlife="n/a","n/a",IF(AN$3&gt;(A13taxstdlife+$E646),((Input!$O$155+Input!$O$121)*$O$7)-SUM($O646:AM646),((Input!$O$155+Input!$O$121)*$O$7)/A13taxstdlife))</f>
        <v>0</v>
      </c>
      <c r="AO646" s="164">
        <f>IF(A13taxstdlife="n/a","n/a",IF(AO$3&gt;(A13taxstdlife+$E646),((Input!$O$155+Input!$O$121)*$O$7)-SUM($O646:AN646),((Input!$O$155+Input!$O$121)*$O$7)/A13taxstdlife))</f>
        <v>0</v>
      </c>
      <c r="AP646" s="164">
        <f>IF(A13taxstdlife="n/a","n/a",IF(AP$3&gt;(A13taxstdlife+$E646),((Input!$O$155+Input!$O$121)*$O$7)-SUM($O646:AO646),((Input!$O$155+Input!$O$121)*$O$7)/A13taxstdlife))</f>
        <v>0</v>
      </c>
      <c r="AQ646" s="164">
        <f>IF(A13taxstdlife="n/a","n/a",IF(AQ$3&gt;(A13taxstdlife+$E646),((Input!$O$155+Input!$O$121)*$O$7)-SUM($O646:AP646),((Input!$O$155+Input!$O$121)*$O$7)/A13taxstdlife))</f>
        <v>0</v>
      </c>
      <c r="AR646" s="164">
        <f>IF(A13taxstdlife="n/a","n/a",IF(AR$3&gt;(A13taxstdlife+$E646),((Input!$O$155+Input!$O$121)*$O$7)-SUM($O646:AQ646),((Input!$O$155+Input!$O$121)*$O$7)/A13taxstdlife))</f>
        <v>0</v>
      </c>
      <c r="AS646" s="164">
        <f>IF(A13taxstdlife="n/a","n/a",IF(AS$3&gt;(A13taxstdlife+$E646),((Input!$O$155+Input!$O$121)*$O$7)-SUM($O646:AR646),((Input!$O$155+Input!$O$121)*$O$7)/A13taxstdlife))</f>
        <v>0</v>
      </c>
      <c r="AT646" s="164">
        <f>IF(A13taxstdlife="n/a","n/a",IF(AT$3&gt;(A13taxstdlife+$E646),((Input!$O$155+Input!$O$121)*$O$7)-SUM($O646:AS646),((Input!$O$155+Input!$O$121)*$O$7)/A13taxstdlife))</f>
        <v>0</v>
      </c>
      <c r="AU646" s="164">
        <f>IF(A13taxstdlife="n/a","n/a",IF(AU$3&gt;(A13taxstdlife+$E646),((Input!$O$155+Input!$O$121)*$O$7)-SUM($O646:AT646),((Input!$O$155+Input!$O$121)*$O$7)/A13taxstdlife))</f>
        <v>0</v>
      </c>
      <c r="AV646" s="164">
        <f>IF(A13taxstdlife="n/a","n/a",IF(AV$3&gt;(A13taxstdlife+$E646),((Input!$O$155+Input!$O$121)*$O$7)-SUM($O646:AU646),((Input!$O$155+Input!$O$121)*$O$7)/A13taxstdlife))</f>
        <v>0</v>
      </c>
      <c r="AW646" s="164">
        <f>IF(A13taxstdlife="n/a","n/a",IF(AW$3&gt;(A13taxstdlife+$E646),((Input!$O$155+Input!$O$121)*$O$7)-SUM($O646:AV646),((Input!$O$155+Input!$O$121)*$O$7)/A13taxstdlife))</f>
        <v>0</v>
      </c>
      <c r="AX646" s="164">
        <f>IF(A13taxstdlife="n/a","n/a",IF(AX$3&gt;(A13taxstdlife+$E646),((Input!$O$155+Input!$O$121)*$O$7)-SUM($O646:AW646),((Input!$O$155+Input!$O$121)*$O$7)/A13taxstdlife))</f>
        <v>0</v>
      </c>
      <c r="AY646" s="164">
        <f>IF(A13taxstdlife="n/a","n/a",IF(AY$3&gt;(A13taxstdlife+$E646),((Input!$O$155+Input!$O$121)*$O$7)-SUM($O646:AX646),((Input!$O$155+Input!$O$121)*$O$7)/A13taxstdlife))</f>
        <v>0</v>
      </c>
      <c r="AZ646" s="164">
        <f>IF(A13taxstdlife="n/a","n/a",IF(AZ$3&gt;(A13taxstdlife+$E646),((Input!$O$155+Input!$O$121)*$O$7)-SUM($O646:AY646),((Input!$O$155+Input!$O$121)*$O$7)/A13taxstdlife))</f>
        <v>0</v>
      </c>
      <c r="BA646" s="164">
        <f>IF(A13taxstdlife="n/a","n/a",IF(BA$3&gt;(A13taxstdlife+$E646),((Input!$O$155+Input!$O$121)*$O$7)-SUM($O646:AZ646),((Input!$O$155+Input!$O$121)*$O$7)/A13taxstdlife))</f>
        <v>0</v>
      </c>
      <c r="BB646" s="164">
        <f>IF(A13taxstdlife="n/a","n/a",IF(BB$3&gt;(A13taxstdlife+$E646),((Input!$O$155+Input!$O$121)*$O$7)-SUM($O646:BA646),((Input!$O$155+Input!$O$121)*$O$7)/A13taxstdlife))</f>
        <v>0</v>
      </c>
      <c r="BC646" s="164">
        <f>IF(A13taxstdlife="n/a","n/a",IF(BC$3&gt;(A13taxstdlife+$E646),((Input!$O$155+Input!$O$121)*$O$7)-SUM($O646:BB646),((Input!$O$155+Input!$O$121)*$O$7)/A13taxstdlife))</f>
        <v>0</v>
      </c>
      <c r="BD646" s="164">
        <f>IF(A13taxstdlife="n/a","n/a",IF(BD$3&gt;(A13taxstdlife+$E646),((Input!$O$155+Input!$O$121)*$O$7)-SUM($O646:BC646),((Input!$O$155+Input!$O$121)*$O$7)/A13taxstdlife))</f>
        <v>0</v>
      </c>
      <c r="BE646" s="164">
        <f>IF(A13taxstdlife="n/a","n/a",IF(BE$3&gt;(A13taxstdlife+$E646),((Input!$O$155+Input!$O$121)*$O$7)-SUM($O646:BD646),((Input!$O$155+Input!$O$121)*$O$7)/A13taxstdlife))</f>
        <v>0</v>
      </c>
      <c r="BF646" s="164">
        <f>IF(A13taxstdlife="n/a","n/a",IF(BF$3&gt;(A13taxstdlife+$E646),((Input!$O$155+Input!$O$121)*$O$7)-SUM($O646:BE646),((Input!$O$155+Input!$O$121)*$O$7)/A13taxstdlife))</f>
        <v>0</v>
      </c>
      <c r="BG646" s="164">
        <f>IF(A13taxstdlife="n/a","n/a",IF(BG$3&gt;(A13taxstdlife+$E646),((Input!$O$155+Input!$O$121)*$O$7)-SUM($O646:BF646),((Input!$O$155+Input!$O$121)*$O$7)/A13taxstdlife))</f>
        <v>0</v>
      </c>
      <c r="BH646" s="164">
        <f>IF(A13taxstdlife="n/a","n/a",IF(BH$3&gt;(A13taxstdlife+$E646),((Input!$O$155+Input!$O$121)*$O$7)-SUM($O646:BG646),((Input!$O$155+Input!$O$121)*$O$7)/A13taxstdlife))</f>
        <v>0</v>
      </c>
      <c r="BI646" s="164">
        <f>IF(A13taxstdlife="n/a","n/a",IF(BI$3&gt;(A13taxstdlife+$E646),((Input!$O$155+Input!$O$121)*$O$7)-SUM($O646:BH646),((Input!$O$155+Input!$O$121)*$O$7)/A13taxstdlife))</f>
        <v>0</v>
      </c>
      <c r="BJ646" s="18"/>
      <c r="BK646" s="18"/>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row>
    <row r="647" spans="1:256" s="5" customFormat="1" hidden="1" outlineLevel="2">
      <c r="A647" s="18"/>
      <c r="B647" s="18"/>
      <c r="C647" s="36"/>
      <c r="D647" s="479"/>
      <c r="E647" s="284">
        <v>10</v>
      </c>
      <c r="F647" s="38"/>
      <c r="G647" s="306"/>
      <c r="H647" s="308"/>
      <c r="I647" s="308"/>
      <c r="J647" s="308"/>
      <c r="K647" s="308"/>
      <c r="L647" s="308"/>
      <c r="M647" s="308"/>
      <c r="N647" s="308"/>
      <c r="O647" s="308"/>
      <c r="P647" s="307"/>
      <c r="Q647" s="164">
        <f>IF(A13taxstdlife="n/a","n/a",IF(Q$3&gt;(A13taxstdlife+$E647),((Input!$P$155+Input!$P$121)*$P$7)-SUM($P647:P647),((Input!$P$155+Input!$P$121)*$P$7)/A13taxstdlife))</f>
        <v>0</v>
      </c>
      <c r="R647" s="164">
        <f>IF(A13taxstdlife="n/a","n/a",IF(R$3&gt;(A13taxstdlife+$E647),((Input!$P$155+Input!$P$121)*$P$7)-SUM($P647:Q647),((Input!$P$155+Input!$P$121)*$P$7)/A13taxstdlife))</f>
        <v>0</v>
      </c>
      <c r="S647" s="164">
        <f>IF(A13taxstdlife="n/a","n/a",IF(S$3&gt;(A13taxstdlife+$E647),((Input!$P$155+Input!$P$121)*$P$7)-SUM($P647:R647),((Input!$P$155+Input!$P$121)*$P$7)/A13taxstdlife))</f>
        <v>0</v>
      </c>
      <c r="T647" s="164">
        <f>IF(A13taxstdlife="n/a","n/a",IF(T$3&gt;(A13taxstdlife+$E647),((Input!$P$155+Input!$P$121)*$P$7)-SUM($P647:S647),((Input!$P$155+Input!$P$121)*$P$7)/A13taxstdlife))</f>
        <v>0</v>
      </c>
      <c r="U647" s="164">
        <f>IF(A13taxstdlife="n/a","n/a",IF(U$3&gt;(A13taxstdlife+$E647),((Input!$P$155+Input!$P$121)*$P$7)-SUM($P647:T647),((Input!$P$155+Input!$P$121)*$P$7)/A13taxstdlife))</f>
        <v>0</v>
      </c>
      <c r="V647" s="164">
        <f>IF(A13taxstdlife="n/a","n/a",IF(V$3&gt;(A13taxstdlife+$E647),((Input!$P$155+Input!$P$121)*$P$7)-SUM($P647:U647),((Input!$P$155+Input!$P$121)*$P$7)/A13taxstdlife))</f>
        <v>0</v>
      </c>
      <c r="W647" s="164">
        <f>IF(A13taxstdlife="n/a","n/a",IF(W$3&gt;(A13taxstdlife+$E647),((Input!$P$155+Input!$P$121)*$P$7)-SUM($P647:V647),((Input!$P$155+Input!$P$121)*$P$7)/A13taxstdlife))</f>
        <v>0</v>
      </c>
      <c r="X647" s="164">
        <f>IF(A13taxstdlife="n/a","n/a",IF(X$3&gt;(A13taxstdlife+$E647),((Input!$P$155+Input!$P$121)*$P$7)-SUM($P647:W647),((Input!$P$155+Input!$P$121)*$P$7)/A13taxstdlife))</f>
        <v>0</v>
      </c>
      <c r="Y647" s="164">
        <f>IF(A13taxstdlife="n/a","n/a",IF(Y$3&gt;(A13taxstdlife+$E647),((Input!$P$155+Input!$P$121)*$P$7)-SUM($P647:X647),((Input!$P$155+Input!$P$121)*$P$7)/A13taxstdlife))</f>
        <v>0</v>
      </c>
      <c r="Z647" s="164">
        <f>IF(A13taxstdlife="n/a","n/a",IF(Z$3&gt;(A13taxstdlife+$E647),((Input!$P$155+Input!$P$121)*$P$7)-SUM($P647:Y647),((Input!$P$155+Input!$P$121)*$P$7)/A13taxstdlife))</f>
        <v>0</v>
      </c>
      <c r="AA647" s="164">
        <f>IF(A13taxstdlife="n/a","n/a",IF(AA$3&gt;(A13taxstdlife+$E647),((Input!$P$155+Input!$P$121)*$P$7)-SUM($P647:Z647),((Input!$P$155+Input!$P$121)*$P$7)/A13taxstdlife))</f>
        <v>0</v>
      </c>
      <c r="AB647" s="164">
        <f>IF(A13taxstdlife="n/a","n/a",IF(AB$3&gt;(A13taxstdlife+$E647),((Input!$P$155+Input!$P$121)*$P$7)-SUM($P647:AA647),((Input!$P$155+Input!$P$121)*$P$7)/A13taxstdlife))</f>
        <v>0</v>
      </c>
      <c r="AC647" s="164">
        <f>IF(A13taxstdlife="n/a","n/a",IF(AC$3&gt;(A13taxstdlife+$E647),((Input!$P$155+Input!$P$121)*$P$7)-SUM($P647:AB647),((Input!$P$155+Input!$P$121)*$P$7)/A13taxstdlife))</f>
        <v>0</v>
      </c>
      <c r="AD647" s="164">
        <f>IF(A13taxstdlife="n/a","n/a",IF(AD$3&gt;(A13taxstdlife+$E647),((Input!$P$155+Input!$P$121)*$P$7)-SUM($P647:AC647),((Input!$P$155+Input!$P$121)*$P$7)/A13taxstdlife))</f>
        <v>0</v>
      </c>
      <c r="AE647" s="164">
        <f>IF(A13taxstdlife="n/a","n/a",IF(AE$3&gt;(A13taxstdlife+$E647),((Input!$P$155+Input!$P$121)*$P$7)-SUM($P647:AD647),((Input!$P$155+Input!$P$121)*$P$7)/A13taxstdlife))</f>
        <v>0</v>
      </c>
      <c r="AF647" s="164">
        <f>IF(A13taxstdlife="n/a","n/a",IF(AF$3&gt;(A13taxstdlife+$E647),((Input!$P$155+Input!$P$121)*$P$7)-SUM($P647:AE647),((Input!$P$155+Input!$P$121)*$P$7)/A13taxstdlife))</f>
        <v>0</v>
      </c>
      <c r="AG647" s="164">
        <f>IF(A13taxstdlife="n/a","n/a",IF(AG$3&gt;(A13taxstdlife+$E647),((Input!$P$155+Input!$P$121)*$P$7)-SUM($P647:AF647),((Input!$P$155+Input!$P$121)*$P$7)/A13taxstdlife))</f>
        <v>0</v>
      </c>
      <c r="AH647" s="164">
        <f>IF(A13taxstdlife="n/a","n/a",IF(AH$3&gt;(A13taxstdlife+$E647),((Input!$P$155+Input!$P$121)*$P$7)-SUM($P647:AG647),((Input!$P$155+Input!$P$121)*$P$7)/A13taxstdlife))</f>
        <v>0</v>
      </c>
      <c r="AI647" s="164">
        <f>IF(A13taxstdlife="n/a","n/a",IF(AI$3&gt;(A13taxstdlife+$E647),((Input!$P$155+Input!$P$121)*$P$7)-SUM($P647:AH647),((Input!$P$155+Input!$P$121)*$P$7)/A13taxstdlife))</f>
        <v>0</v>
      </c>
      <c r="AJ647" s="164">
        <f>IF(A13taxstdlife="n/a","n/a",IF(AJ$3&gt;(A13taxstdlife+$E647),((Input!$P$155+Input!$P$121)*$P$7)-SUM($P647:AI647),((Input!$P$155+Input!$P$121)*$P$7)/A13taxstdlife))</f>
        <v>0</v>
      </c>
      <c r="AK647" s="164">
        <f>IF(A13taxstdlife="n/a","n/a",IF(AK$3&gt;(A13taxstdlife+$E647),((Input!$P$155+Input!$P$121)*$P$7)-SUM($P647:AJ647),((Input!$P$155+Input!$P$121)*$P$7)/A13taxstdlife))</f>
        <v>0</v>
      </c>
      <c r="AL647" s="164">
        <f>IF(A13taxstdlife="n/a","n/a",IF(AL$3&gt;(A13taxstdlife+$E647),((Input!$P$155+Input!$P$121)*$P$7)-SUM($P647:AK647),((Input!$P$155+Input!$P$121)*$P$7)/A13taxstdlife))</f>
        <v>0</v>
      </c>
      <c r="AM647" s="164">
        <f>IF(A13taxstdlife="n/a","n/a",IF(AM$3&gt;(A13taxstdlife+$E647),((Input!$P$155+Input!$P$121)*$P$7)-SUM($P647:AL647),((Input!$P$155+Input!$P$121)*$P$7)/A13taxstdlife))</f>
        <v>0</v>
      </c>
      <c r="AN647" s="164">
        <f>IF(A13taxstdlife="n/a","n/a",IF(AN$3&gt;(A13taxstdlife+$E647),((Input!$P$155+Input!$P$121)*$P$7)-SUM($P647:AM647),((Input!$P$155+Input!$P$121)*$P$7)/A13taxstdlife))</f>
        <v>0</v>
      </c>
      <c r="AO647" s="164">
        <f>IF(A13taxstdlife="n/a","n/a",IF(AO$3&gt;(A13taxstdlife+$E647),((Input!$P$155+Input!$P$121)*$P$7)-SUM($P647:AN647),((Input!$P$155+Input!$P$121)*$P$7)/A13taxstdlife))</f>
        <v>0</v>
      </c>
      <c r="AP647" s="164">
        <f>IF(A13taxstdlife="n/a","n/a",IF(AP$3&gt;(A13taxstdlife+$E647),((Input!$P$155+Input!$P$121)*$P$7)-SUM($P647:AO647),((Input!$P$155+Input!$P$121)*$P$7)/A13taxstdlife))</f>
        <v>0</v>
      </c>
      <c r="AQ647" s="164">
        <f>IF(A13taxstdlife="n/a","n/a",IF(AQ$3&gt;(A13taxstdlife+$E647),((Input!$P$155+Input!$P$121)*$P$7)-SUM($P647:AP647),((Input!$P$155+Input!$P$121)*$P$7)/A13taxstdlife))</f>
        <v>0</v>
      </c>
      <c r="AR647" s="164">
        <f>IF(A13taxstdlife="n/a","n/a",IF(AR$3&gt;(A13taxstdlife+$E647),((Input!$P$155+Input!$P$121)*$P$7)-SUM($P647:AQ647),((Input!$P$155+Input!$P$121)*$P$7)/A13taxstdlife))</f>
        <v>0</v>
      </c>
      <c r="AS647" s="164">
        <f>IF(A13taxstdlife="n/a","n/a",IF(AS$3&gt;(A13taxstdlife+$E647),((Input!$P$155+Input!$P$121)*$P$7)-SUM($P647:AR647),((Input!$P$155+Input!$P$121)*$P$7)/A13taxstdlife))</f>
        <v>0</v>
      </c>
      <c r="AT647" s="164">
        <f>IF(A13taxstdlife="n/a","n/a",IF(AT$3&gt;(A13taxstdlife+$E647),((Input!$P$155+Input!$P$121)*$P$7)-SUM($P647:AS647),((Input!$P$155+Input!$P$121)*$P$7)/A13taxstdlife))</f>
        <v>0</v>
      </c>
      <c r="AU647" s="164">
        <f>IF(A13taxstdlife="n/a","n/a",IF(AU$3&gt;(A13taxstdlife+$E647),((Input!$P$155+Input!$P$121)*$P$7)-SUM($P647:AT647),((Input!$P$155+Input!$P$121)*$P$7)/A13taxstdlife))</f>
        <v>0</v>
      </c>
      <c r="AV647" s="164">
        <f>IF(A13taxstdlife="n/a","n/a",IF(AV$3&gt;(A13taxstdlife+$E647),((Input!$P$155+Input!$P$121)*$P$7)-SUM($P647:AU647),((Input!$P$155+Input!$P$121)*$P$7)/A13taxstdlife))</f>
        <v>0</v>
      </c>
      <c r="AW647" s="164">
        <f>IF(A13taxstdlife="n/a","n/a",IF(AW$3&gt;(A13taxstdlife+$E647),((Input!$P$155+Input!$P$121)*$P$7)-SUM($P647:AV647),((Input!$P$155+Input!$P$121)*$P$7)/A13taxstdlife))</f>
        <v>0</v>
      </c>
      <c r="AX647" s="164">
        <f>IF(A13taxstdlife="n/a","n/a",IF(AX$3&gt;(A13taxstdlife+$E647),((Input!$P$155+Input!$P$121)*$P$7)-SUM($P647:AW647),((Input!$P$155+Input!$P$121)*$P$7)/A13taxstdlife))</f>
        <v>0</v>
      </c>
      <c r="AY647" s="164">
        <f>IF(A13taxstdlife="n/a","n/a",IF(AY$3&gt;(A13taxstdlife+$E647),((Input!$P$155+Input!$P$121)*$P$7)-SUM($P647:AX647),((Input!$P$155+Input!$P$121)*$P$7)/A13taxstdlife))</f>
        <v>0</v>
      </c>
      <c r="AZ647" s="164">
        <f>IF(A13taxstdlife="n/a","n/a",IF(AZ$3&gt;(A13taxstdlife+$E647),((Input!$P$155+Input!$P$121)*$P$7)-SUM($P647:AY647),((Input!$P$155+Input!$P$121)*$P$7)/A13taxstdlife))</f>
        <v>0</v>
      </c>
      <c r="BA647" s="164">
        <f>IF(A13taxstdlife="n/a","n/a",IF(BA$3&gt;(A13taxstdlife+$E647),((Input!$P$155+Input!$P$121)*$P$7)-SUM($P647:AZ647),((Input!$P$155+Input!$P$121)*$P$7)/A13taxstdlife))</f>
        <v>0</v>
      </c>
      <c r="BB647" s="164">
        <f>IF(A13taxstdlife="n/a","n/a",IF(BB$3&gt;(A13taxstdlife+$E647),((Input!$P$155+Input!$P$121)*$P$7)-SUM($P647:BA647),((Input!$P$155+Input!$P$121)*$P$7)/A13taxstdlife))</f>
        <v>0</v>
      </c>
      <c r="BC647" s="164">
        <f>IF(A13taxstdlife="n/a","n/a",IF(BC$3&gt;(A13taxstdlife+$E647),((Input!$P$155+Input!$P$121)*$P$7)-SUM($P647:BB647),((Input!$P$155+Input!$P$121)*$P$7)/A13taxstdlife))</f>
        <v>0</v>
      </c>
      <c r="BD647" s="164">
        <f>IF(A13taxstdlife="n/a","n/a",IF(BD$3&gt;(A13taxstdlife+$E647),((Input!$P$155+Input!$P$121)*$P$7)-SUM($P647:BC647),((Input!$P$155+Input!$P$121)*$P$7)/A13taxstdlife))</f>
        <v>0</v>
      </c>
      <c r="BE647" s="164">
        <f>IF(A13taxstdlife="n/a","n/a",IF(BE$3&gt;(A13taxstdlife+$E647),((Input!$P$155+Input!$P$121)*$P$7)-SUM($P647:BD647),((Input!$P$155+Input!$P$121)*$P$7)/A13taxstdlife))</f>
        <v>0</v>
      </c>
      <c r="BF647" s="164">
        <f>IF(A13taxstdlife="n/a","n/a",IF(BF$3&gt;(A13taxstdlife+$E647),((Input!$P$155+Input!$P$121)*$P$7)-SUM($P647:BE647),((Input!$P$155+Input!$P$121)*$P$7)/A13taxstdlife))</f>
        <v>0</v>
      </c>
      <c r="BG647" s="164">
        <f>IF(A13taxstdlife="n/a","n/a",IF(BG$3&gt;(A13taxstdlife+$E647),((Input!$P$155+Input!$P$121)*$P$7)-SUM($P647:BF647),((Input!$P$155+Input!$P$121)*$P$7)/A13taxstdlife))</f>
        <v>0</v>
      </c>
      <c r="BH647" s="164">
        <f>IF(A13taxstdlife="n/a","n/a",IF(BH$3&gt;(A13taxstdlife+$E647),((Input!$P$155+Input!$P$121)*$P$7)-SUM($P647:BG647),((Input!$P$155+Input!$P$121)*$P$7)/A13taxstdlife))</f>
        <v>0</v>
      </c>
      <c r="BI647" s="164">
        <f>IF(A13taxstdlife="n/a","n/a",IF(BI$3&gt;(A13taxstdlife+$E647),((Input!$P$155+Input!$P$121)*$P$7)-SUM($P647:BH647),((Input!$P$155+Input!$P$121)*$P$7)/A13taxstdlife))</f>
        <v>0</v>
      </c>
      <c r="BJ647" s="18"/>
      <c r="BK647" s="18"/>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row>
    <row r="648" spans="1:256" s="5" customFormat="1" hidden="1" outlineLevel="1">
      <c r="A648" s="18"/>
      <c r="B648" s="18"/>
      <c r="C648" s="36" t="str">
        <f>Asset13</f>
        <v>132kV feeders underground</v>
      </c>
      <c r="D648" s="18"/>
      <c r="E648" s="18"/>
      <c r="F648" s="33"/>
      <c r="G648" s="159">
        <f t="shared" ref="G648:AL648" si="130">SUM(G636:G647)</f>
        <v>13.81957398961235</v>
      </c>
      <c r="H648" s="159">
        <f t="shared" si="130"/>
        <v>14.758673721424191</v>
      </c>
      <c r="I648" s="159">
        <f t="shared" si="130"/>
        <v>15.384520435155181</v>
      </c>
      <c r="J648" s="159">
        <f t="shared" si="130"/>
        <v>15.833707100151155</v>
      </c>
      <c r="K648" s="159">
        <f t="shared" si="130"/>
        <v>16.31798319318484</v>
      </c>
      <c r="L648" s="159">
        <f t="shared" si="130"/>
        <v>16.891195200691968</v>
      </c>
      <c r="M648" s="159">
        <f t="shared" si="130"/>
        <v>16.891195200691968</v>
      </c>
      <c r="N648" s="159">
        <f t="shared" si="130"/>
        <v>16.891195200691968</v>
      </c>
      <c r="O648" s="159">
        <f t="shared" si="130"/>
        <v>16.891195200691968</v>
      </c>
      <c r="P648" s="159">
        <f t="shared" si="130"/>
        <v>16.891195200691968</v>
      </c>
      <c r="Q648" s="159">
        <f t="shared" si="130"/>
        <v>16.891195200691968</v>
      </c>
      <c r="R648" s="159">
        <f t="shared" si="130"/>
        <v>16.891195200691968</v>
      </c>
      <c r="S648" s="159">
        <f t="shared" si="130"/>
        <v>16.891195200691968</v>
      </c>
      <c r="T648" s="159">
        <f t="shared" si="130"/>
        <v>16.891195200691968</v>
      </c>
      <c r="U648" s="159">
        <f t="shared" si="130"/>
        <v>16.891195200691968</v>
      </c>
      <c r="V648" s="159">
        <f t="shared" si="130"/>
        <v>16.891195200691968</v>
      </c>
      <c r="W648" s="159">
        <f t="shared" si="130"/>
        <v>16.891195200691968</v>
      </c>
      <c r="X648" s="159">
        <f t="shared" si="130"/>
        <v>16.891195200691968</v>
      </c>
      <c r="Y648" s="159">
        <f t="shared" si="130"/>
        <v>16.891195200691968</v>
      </c>
      <c r="Z648" s="159">
        <f t="shared" si="130"/>
        <v>16.891195200691968</v>
      </c>
      <c r="AA648" s="159">
        <f t="shared" si="130"/>
        <v>16.891195200691968</v>
      </c>
      <c r="AB648" s="159">
        <f t="shared" si="130"/>
        <v>16.891195200691968</v>
      </c>
      <c r="AC648" s="159">
        <f t="shared" si="130"/>
        <v>16.891195200691968</v>
      </c>
      <c r="AD648" s="159">
        <f t="shared" si="130"/>
        <v>16.891195200691968</v>
      </c>
      <c r="AE648" s="159">
        <f t="shared" si="130"/>
        <v>16.891195200691968</v>
      </c>
      <c r="AF648" s="159">
        <f t="shared" si="130"/>
        <v>16.891195200691968</v>
      </c>
      <c r="AG648" s="159">
        <f t="shared" si="130"/>
        <v>16.891195200691968</v>
      </c>
      <c r="AH648" s="159">
        <f t="shared" si="130"/>
        <v>16.891195200691968</v>
      </c>
      <c r="AI648" s="159">
        <f t="shared" si="130"/>
        <v>16.891195200691968</v>
      </c>
      <c r="AJ648" s="159">
        <f t="shared" si="130"/>
        <v>16.891195200691968</v>
      </c>
      <c r="AK648" s="159">
        <f t="shared" si="130"/>
        <v>16.891195200691968</v>
      </c>
      <c r="AL648" s="159">
        <f t="shared" si="130"/>
        <v>16.891195200691968</v>
      </c>
      <c r="AM648" s="159">
        <f t="shared" ref="AM648:BI648" si="131">SUM(AM636:AM647)</f>
        <v>16.891195200691968</v>
      </c>
      <c r="AN648" s="159">
        <f t="shared" si="131"/>
        <v>16.891195200691968</v>
      </c>
      <c r="AO648" s="159">
        <f t="shared" si="131"/>
        <v>16.891195200691968</v>
      </c>
      <c r="AP648" s="159">
        <f t="shared" si="131"/>
        <v>16.891195200691968</v>
      </c>
      <c r="AQ648" s="159">
        <f t="shared" si="131"/>
        <v>16.891195200691968</v>
      </c>
      <c r="AR648" s="159">
        <f t="shared" si="131"/>
        <v>16.891195200691968</v>
      </c>
      <c r="AS648" s="159">
        <f t="shared" si="131"/>
        <v>10.348375946011346</v>
      </c>
      <c r="AT648" s="159">
        <f t="shared" si="131"/>
        <v>3.0716212110796186</v>
      </c>
      <c r="AU648" s="159">
        <f t="shared" si="131"/>
        <v>3.0716212110796186</v>
      </c>
      <c r="AV648" s="159">
        <f t="shared" si="131"/>
        <v>3.0716212110796186</v>
      </c>
      <c r="AW648" s="159">
        <f t="shared" si="131"/>
        <v>3.0716212110796186</v>
      </c>
      <c r="AX648" s="159">
        <f t="shared" si="131"/>
        <v>3.0716212110796186</v>
      </c>
      <c r="AY648" s="159">
        <f t="shared" si="131"/>
        <v>3.0716212110796186</v>
      </c>
      <c r="AZ648" s="159">
        <f t="shared" si="131"/>
        <v>3.0716212110796186</v>
      </c>
      <c r="BA648" s="159">
        <f t="shared" si="131"/>
        <v>3.0716212110796186</v>
      </c>
      <c r="BB648" s="159">
        <f t="shared" si="131"/>
        <v>3.0716212110796186</v>
      </c>
      <c r="BC648" s="159">
        <f t="shared" si="131"/>
        <v>2.1325214792677269</v>
      </c>
      <c r="BD648" s="159">
        <f t="shared" si="131"/>
        <v>1.5066747655367903</v>
      </c>
      <c r="BE648" s="159">
        <f t="shared" si="131"/>
        <v>1.0574881005408194</v>
      </c>
      <c r="BF648" s="159">
        <f t="shared" si="131"/>
        <v>0.57321200750709977</v>
      </c>
      <c r="BG648" s="159">
        <f t="shared" si="131"/>
        <v>7.1054273576010019E-15</v>
      </c>
      <c r="BH648" s="159">
        <f t="shared" si="131"/>
        <v>0</v>
      </c>
      <c r="BI648" s="159">
        <f t="shared" si="131"/>
        <v>0</v>
      </c>
      <c r="BJ648" s="18"/>
      <c r="BK648" s="1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row>
    <row r="649" spans="1:256" s="5" customFormat="1" hidden="1" outlineLevel="2">
      <c r="A649" s="18"/>
      <c r="B649" s="43" t="str">
        <f>C661</f>
        <v>Cable tunnel (tx)</v>
      </c>
      <c r="C649" s="44"/>
      <c r="D649" s="45" t="s">
        <v>72</v>
      </c>
      <c r="E649" s="44"/>
      <c r="F649" s="46"/>
      <c r="G649" s="163">
        <f>IF(G$3&gt;A14taxremlife,A14taxvalue-SUM($F649:F649),IF(A14taxremlife="N/A","n/a",A14taxvalue/A14taxremlife))</f>
        <v>1.9204664143229608E-2</v>
      </c>
      <c r="H649" s="163">
        <f>IF(H$3&gt;A14taxremlife,A14taxvalue-SUM($F649:G649),IF(A14taxremlife="N/A","n/a",A14taxvalue/A14taxremlife))</f>
        <v>1.9204664143229608E-2</v>
      </c>
      <c r="I649" s="163">
        <f>IF(I$3&gt;A14taxremlife,A14taxvalue-SUM($F649:H649),IF(A14taxremlife="N/A","n/a",A14taxvalue/A14taxremlife))</f>
        <v>1.9204664143229608E-2</v>
      </c>
      <c r="J649" s="163">
        <f>IF(J$3&gt;A14taxremlife,A14taxvalue-SUM($F649:I649),IF(A14taxremlife="N/A","n/a",A14taxvalue/A14taxremlife))</f>
        <v>1.9204664143229608E-2</v>
      </c>
      <c r="K649" s="163">
        <f>IF(K$3&gt;A14taxremlife,A14taxvalue-SUM($F649:J649),IF(A14taxremlife="N/A","n/a",A14taxvalue/A14taxremlife))</f>
        <v>1.9204664143229608E-2</v>
      </c>
      <c r="L649" s="163">
        <f>IF(L$3&gt;A14taxremlife,A14taxvalue-SUM($F649:K649),IF(A14taxremlife="N/A","n/a",A14taxvalue/A14taxremlife))</f>
        <v>1.9204664143229608E-2</v>
      </c>
      <c r="M649" s="163">
        <f>IF(M$3&gt;A14taxremlife,A14taxvalue-SUM($F649:L649),IF(A14taxremlife="N/A","n/a",A14taxvalue/A14taxremlife))</f>
        <v>1.9204664143229608E-2</v>
      </c>
      <c r="N649" s="163">
        <f>IF(N$3&gt;A14taxremlife,A14taxvalue-SUM($F649:M649),IF(A14taxremlife="N/A","n/a",A14taxvalue/A14taxremlife))</f>
        <v>1.9204664143229608E-2</v>
      </c>
      <c r="O649" s="163">
        <f>IF(O$3&gt;A14taxremlife,A14taxvalue-SUM($F649:N649),IF(A14taxremlife="N/A","n/a",A14taxvalue/A14taxremlife))</f>
        <v>1.9204664143229608E-2</v>
      </c>
      <c r="P649" s="163">
        <f>IF(P$3&gt;A14taxremlife,A14taxvalue-SUM($F649:O649),IF(A14taxremlife="N/A","n/a",A14taxvalue/A14taxremlife))</f>
        <v>1.9204664143229608E-2</v>
      </c>
      <c r="Q649" s="163">
        <f>IF(Q$3&gt;A14taxremlife,A14taxvalue-SUM($F649:P649),IF(A14taxremlife="N/A","n/a",A14taxvalue/A14taxremlife))</f>
        <v>1.9204664143229608E-2</v>
      </c>
      <c r="R649" s="163">
        <f>IF(R$3&gt;A14taxremlife,A14taxvalue-SUM($F649:Q649),IF(A14taxremlife="N/A","n/a",A14taxvalue/A14taxremlife))</f>
        <v>1.9204664143229608E-2</v>
      </c>
      <c r="S649" s="163">
        <f>IF(S$3&gt;A14taxremlife,A14taxvalue-SUM($F649:R649),IF(A14taxremlife="N/A","n/a",A14taxvalue/A14taxremlife))</f>
        <v>1.9204664143229608E-2</v>
      </c>
      <c r="T649" s="163">
        <f>IF(T$3&gt;A14taxremlife,A14taxvalue-SUM($F649:S649),IF(A14taxremlife="N/A","n/a",A14taxvalue/A14taxremlife))</f>
        <v>1.9204664143229608E-2</v>
      </c>
      <c r="U649" s="163">
        <f>IF(U$3&gt;A14taxremlife,A14taxvalue-SUM($F649:T649),IF(A14taxremlife="N/A","n/a",A14taxvalue/A14taxremlife))</f>
        <v>1.9204664143229608E-2</v>
      </c>
      <c r="V649" s="163">
        <f>IF(V$3&gt;A14taxremlife,A14taxvalue-SUM($F649:U649),IF(A14taxremlife="N/A","n/a",A14taxvalue/A14taxremlife))</f>
        <v>1.9204664143229608E-2</v>
      </c>
      <c r="W649" s="163">
        <f>IF(W$3&gt;A14taxremlife,A14taxvalue-SUM($F649:V649),IF(A14taxremlife="N/A","n/a",A14taxvalue/A14taxremlife))</f>
        <v>1.9204664143229608E-2</v>
      </c>
      <c r="X649" s="163">
        <f>IF(X$3&gt;A14taxremlife,A14taxvalue-SUM($F649:W649),IF(A14taxremlife="N/A","n/a",A14taxvalue/A14taxremlife))</f>
        <v>1.9204664143229608E-2</v>
      </c>
      <c r="Y649" s="163">
        <f>IF(Y$3&gt;A14taxremlife,A14taxvalue-SUM($F649:X649),IF(A14taxremlife="N/A","n/a",A14taxvalue/A14taxremlife))</f>
        <v>1.9204664143229608E-2</v>
      </c>
      <c r="Z649" s="163">
        <f>IF(Z$3&gt;A14taxremlife,A14taxvalue-SUM($F649:Y649),IF(A14taxremlife="N/A","n/a",A14taxvalue/A14taxremlife))</f>
        <v>1.9204664143229608E-2</v>
      </c>
      <c r="AA649" s="163">
        <f>IF(AA$3&gt;A14taxremlife,A14taxvalue-SUM($F649:Z649),IF(A14taxremlife="N/A","n/a",A14taxvalue/A14taxremlife))</f>
        <v>1.9204664143229608E-2</v>
      </c>
      <c r="AB649" s="163">
        <f>IF(AB$3&gt;A14taxremlife,A14taxvalue-SUM($F649:AA649),IF(A14taxremlife="N/A","n/a",A14taxvalue/A14taxremlife))</f>
        <v>1.9204664143229608E-2</v>
      </c>
      <c r="AC649" s="163">
        <f>IF(AC$3&gt;A14taxremlife,A14taxvalue-SUM($F649:AB649),IF(A14taxremlife="N/A","n/a",A14taxvalue/A14taxremlife))</f>
        <v>1.9204664143229608E-2</v>
      </c>
      <c r="AD649" s="163">
        <f>IF(AD$3&gt;A14taxremlife,A14taxvalue-SUM($F649:AC649),IF(A14taxremlife="N/A","n/a",A14taxvalue/A14taxremlife))</f>
        <v>1.9204664143229608E-2</v>
      </c>
      <c r="AE649" s="163">
        <f>IF(AE$3&gt;A14taxremlife,A14taxvalue-SUM($F649:AD649),IF(A14taxremlife="N/A","n/a",A14taxvalue/A14taxremlife))</f>
        <v>1.9204664143229608E-2</v>
      </c>
      <c r="AF649" s="163">
        <f>IF(AF$3&gt;A14taxremlife,A14taxvalue-SUM($F649:AE649),IF(A14taxremlife="N/A","n/a",A14taxvalue/A14taxremlife))</f>
        <v>1.9204664143229608E-2</v>
      </c>
      <c r="AG649" s="163">
        <f>IF(AG$3&gt;A14taxremlife,A14taxvalue-SUM($F649:AF649),IF(A14taxremlife="N/A","n/a",A14taxvalue/A14taxremlife))</f>
        <v>1.9204664143229608E-2</v>
      </c>
      <c r="AH649" s="163">
        <f>IF(AH$3&gt;A14taxremlife,A14taxvalue-SUM($F649:AG649),IF(A14taxremlife="N/A","n/a",A14taxvalue/A14taxremlife))</f>
        <v>1.9204664143229608E-2</v>
      </c>
      <c r="AI649" s="163">
        <f>IF(AI$3&gt;A14taxremlife,A14taxvalue-SUM($F649:AH649),IF(A14taxremlife="N/A","n/a",A14taxvalue/A14taxremlife))</f>
        <v>1.9204664143229608E-2</v>
      </c>
      <c r="AJ649" s="163">
        <f>IF(AJ$3&gt;A14taxremlife,A14taxvalue-SUM($F649:AI649),IF(A14taxremlife="N/A","n/a",A14taxvalue/A14taxremlife))</f>
        <v>1.9204664143229608E-2</v>
      </c>
      <c r="AK649" s="163">
        <f>IF(AK$3&gt;A14taxremlife,A14taxvalue-SUM($F649:AJ649),IF(A14taxremlife="N/A","n/a",A14taxvalue/A14taxremlife))</f>
        <v>1.9204664143229608E-2</v>
      </c>
      <c r="AL649" s="163">
        <f>IF(AL$3&gt;A14taxremlife,A14taxvalue-SUM($F649:AK649),IF(A14taxremlife="N/A","n/a",A14taxvalue/A14taxremlife))</f>
        <v>1.9204664143229608E-2</v>
      </c>
      <c r="AM649" s="163">
        <f>IF(AM$3&gt;A14taxremlife,A14taxvalue-SUM($F649:AL649),IF(A14taxremlife="N/A","n/a",A14taxvalue/A14taxremlife))</f>
        <v>1.9204664143229608E-2</v>
      </c>
      <c r="AN649" s="163">
        <f>IF(AN$3&gt;A14taxremlife,A14taxvalue-SUM($F649:AM649),IF(A14taxremlife="N/A","n/a",A14taxvalue/A14taxremlife))</f>
        <v>1.9204664143229608E-2</v>
      </c>
      <c r="AO649" s="163">
        <f>IF(AO$3&gt;A14taxremlife,A14taxvalue-SUM($F649:AN649),IF(A14taxremlife="N/A","n/a",A14taxvalue/A14taxremlife))</f>
        <v>1.9204664143229608E-2</v>
      </c>
      <c r="AP649" s="163">
        <f>IF(AP$3&gt;A14taxremlife,A14taxvalue-SUM($F649:AO649),IF(A14taxremlife="N/A","n/a",A14taxvalue/A14taxremlife))</f>
        <v>1.9204664143229608E-2</v>
      </c>
      <c r="AQ649" s="163">
        <f>IF(AQ$3&gt;A14taxremlife,A14taxvalue-SUM($F649:AP649),IF(A14taxremlife="N/A","n/a",A14taxvalue/A14taxremlife))</f>
        <v>1.9204664143229608E-2</v>
      </c>
      <c r="AR649" s="163">
        <f>IF(AR$3&gt;A14taxremlife,A14taxvalue-SUM($F649:AQ649),IF(A14taxremlife="N/A","n/a",A14taxvalue/A14taxremlife))</f>
        <v>1.9204664143229608E-2</v>
      </c>
      <c r="AS649" s="163">
        <f>IF(AS$3&gt;A14taxremlife,A14taxvalue-SUM($F649:AR649),IF(A14taxremlife="N/A","n/a",A14taxvalue/A14taxremlife))</f>
        <v>1.9204664143229608E-2</v>
      </c>
      <c r="AT649" s="163">
        <f>IF(AT$3&gt;A14taxremlife,A14taxvalue-SUM($F649:AS649),IF(A14taxremlife="N/A","n/a",A14taxvalue/A14taxremlife))</f>
        <v>1.9204664143229608E-2</v>
      </c>
      <c r="AU649" s="163">
        <f>IF(AU$3&gt;A14taxremlife,A14taxvalue-SUM($F649:AT649),IF(A14taxremlife="N/A","n/a",A14taxvalue/A14taxremlife))</f>
        <v>1.8226829178431658E-2</v>
      </c>
      <c r="AV649" s="163">
        <f>IF(AV$3&gt;A14taxremlife,A14taxvalue-SUM($F649:AU649),IF(A14taxremlife="N/A","n/a",A14taxvalue/A14taxremlife))</f>
        <v>0</v>
      </c>
      <c r="AW649" s="163">
        <f>IF(AW$3&gt;A14taxremlife,A14taxvalue-SUM($F649:AV649),IF(A14taxremlife="N/A","n/a",A14taxvalue/A14taxremlife))</f>
        <v>0</v>
      </c>
      <c r="AX649" s="163">
        <f>IF(AX$3&gt;A14taxremlife,A14taxvalue-SUM($F649:AW649),IF(A14taxremlife="N/A","n/a",A14taxvalue/A14taxremlife))</f>
        <v>0</v>
      </c>
      <c r="AY649" s="163">
        <f>IF(AY$3&gt;A14taxremlife,A14taxvalue-SUM($F649:AX649),IF(A14taxremlife="N/A","n/a",A14taxvalue/A14taxremlife))</f>
        <v>0</v>
      </c>
      <c r="AZ649" s="163">
        <f>IF(AZ$3&gt;A14taxremlife,A14taxvalue-SUM($F649:AY649),IF(A14taxremlife="N/A","n/a",A14taxvalue/A14taxremlife))</f>
        <v>0</v>
      </c>
      <c r="BA649" s="163">
        <f>IF(BA$3&gt;A14taxremlife,A14taxvalue-SUM($F649:AZ649),IF(A14taxremlife="N/A","n/a",A14taxvalue/A14taxremlife))</f>
        <v>0</v>
      </c>
      <c r="BB649" s="163">
        <f>IF(BB$3&gt;A14taxremlife,A14taxvalue-SUM($F649:BA649),IF(A14taxremlife="N/A","n/a",A14taxvalue/A14taxremlife))</f>
        <v>0</v>
      </c>
      <c r="BC649" s="163">
        <f>IF(BC$3&gt;A14taxremlife,A14taxvalue-SUM($F649:BB649),IF(A14taxremlife="N/A","n/a",A14taxvalue/A14taxremlife))</f>
        <v>0</v>
      </c>
      <c r="BD649" s="163">
        <f>IF(BD$3&gt;A14taxremlife,A14taxvalue-SUM($F649:BC649),IF(A14taxremlife="N/A","n/a",A14taxvalue/A14taxremlife))</f>
        <v>0</v>
      </c>
      <c r="BE649" s="163">
        <f>IF(BE$3&gt;A14taxremlife,A14taxvalue-SUM($F649:BD649),IF(A14taxremlife="N/A","n/a",A14taxvalue/A14taxremlife))</f>
        <v>0</v>
      </c>
      <c r="BF649" s="163">
        <f>IF(BF$3&gt;A14taxremlife,A14taxvalue-SUM($F649:BE649),IF(A14taxremlife="N/A","n/a",A14taxvalue/A14taxremlife))</f>
        <v>0</v>
      </c>
      <c r="BG649" s="163">
        <f>IF(BG$3&gt;A14taxremlife,A14taxvalue-SUM($F649:BF649),IF(A14taxremlife="N/A","n/a",A14taxvalue/A14taxremlife))</f>
        <v>0</v>
      </c>
      <c r="BH649" s="163">
        <f>IF(BH$3&gt;A14taxremlife,A14taxvalue-SUM($F649:BG649),IF(A14taxremlife="N/A","n/a",A14taxvalue/A14taxremlife))</f>
        <v>0</v>
      </c>
      <c r="BI649" s="163">
        <f>IF(BI$3&gt;A14taxremlife,A14taxvalue-SUM($F649:BH649),IF(A14taxremlife="N/A","n/a",A14taxvalue/A14taxremlife))</f>
        <v>0</v>
      </c>
      <c r="BJ649" s="18"/>
      <c r="BK649" s="18"/>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row>
    <row r="650" spans="1:256" s="5" customFormat="1" hidden="1" outlineLevel="2">
      <c r="A650" s="18"/>
      <c r="B650" s="18"/>
      <c r="C650" s="36"/>
      <c r="D650" s="479" t="s">
        <v>71</v>
      </c>
      <c r="E650" s="283">
        <v>0</v>
      </c>
      <c r="F650" s="38"/>
      <c r="G650" s="164"/>
      <c r="H650" s="164"/>
      <c r="I650" s="164"/>
      <c r="J650" s="164"/>
      <c r="K650" s="164"/>
      <c r="L650" s="164"/>
      <c r="M650" s="164"/>
      <c r="N650" s="164"/>
      <c r="O650" s="164"/>
      <c r="P650" s="164"/>
      <c r="Q650" s="164"/>
      <c r="R650" s="164"/>
      <c r="S650" s="164"/>
      <c r="T650" s="164"/>
      <c r="U650" s="164"/>
      <c r="V650" s="164"/>
      <c r="W650" s="164"/>
      <c r="X650" s="164"/>
      <c r="Y650" s="164"/>
      <c r="Z650" s="164"/>
      <c r="AA650" s="164"/>
      <c r="AB650" s="164"/>
      <c r="AC650" s="164"/>
      <c r="AD650" s="164"/>
      <c r="AE650" s="164"/>
      <c r="AF650" s="164"/>
      <c r="AG650" s="164"/>
      <c r="AH650" s="164"/>
      <c r="AI650" s="164"/>
      <c r="AJ650" s="164"/>
      <c r="AK650" s="164"/>
      <c r="AL650" s="164"/>
      <c r="AM650" s="164"/>
      <c r="AN650" s="164"/>
      <c r="AO650" s="164"/>
      <c r="AP650" s="164"/>
      <c r="AQ650" s="164"/>
      <c r="AR650" s="164"/>
      <c r="AS650" s="164"/>
      <c r="AT650" s="164"/>
      <c r="AU650" s="164"/>
      <c r="AV650" s="164"/>
      <c r="AW650" s="164"/>
      <c r="AX650" s="164"/>
      <c r="AY650" s="164"/>
      <c r="AZ650" s="164"/>
      <c r="BA650" s="164"/>
      <c r="BB650" s="164"/>
      <c r="BC650" s="164"/>
      <c r="BD650" s="164"/>
      <c r="BE650" s="164"/>
      <c r="BF650" s="164"/>
      <c r="BG650" s="164"/>
      <c r="BH650" s="164"/>
      <c r="BI650" s="164"/>
      <c r="BJ650" s="18"/>
      <c r="BK650" s="18"/>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row>
    <row r="651" spans="1:256" s="5" customFormat="1" hidden="1" outlineLevel="2">
      <c r="A651" s="18"/>
      <c r="B651" s="18"/>
      <c r="C651" s="36"/>
      <c r="D651" s="479"/>
      <c r="E651" s="283">
        <v>1</v>
      </c>
      <c r="F651" s="38"/>
      <c r="G651" s="305"/>
      <c r="H651" s="164">
        <f>IF(A14taxstdlife="n/a","n/a",IF(H$3&gt;(A14taxstdlife+$E651),((Input!$G$156+Input!$G$122)*$G$7)-SUM($G651:G651),((Input!$G$156+Input!$G$122)*$G$7)/A14taxstdlife))</f>
        <v>1.1883327734226365E-3</v>
      </c>
      <c r="I651" s="164">
        <f>IF(A14taxstdlife="n/a","n/a",IF(I$3&gt;(A14taxstdlife+$E651),((Input!$G$156+Input!$G$122)*$G$7)-SUM($G651:H651),((Input!$G$156+Input!$G$122)*$G$7)/A14taxstdlife))</f>
        <v>1.1883327734226365E-3</v>
      </c>
      <c r="J651" s="164">
        <f>IF(A14taxstdlife="n/a","n/a",IF(J$3&gt;(A14taxstdlife+$E651),((Input!$G$156+Input!$G$122)*$G$7)-SUM($G651:I651),((Input!$G$156+Input!$G$122)*$G$7)/A14taxstdlife))</f>
        <v>1.1883327734226365E-3</v>
      </c>
      <c r="K651" s="164">
        <f>IF(A14taxstdlife="n/a","n/a",IF(K$3&gt;(A14taxstdlife+$E651),((Input!$G$156+Input!$G$122)*$G$7)-SUM($G651:J651),((Input!$G$156+Input!$G$122)*$G$7)/A14taxstdlife))</f>
        <v>1.1883327734226365E-3</v>
      </c>
      <c r="L651" s="164">
        <f>IF(A14taxstdlife="n/a","n/a",IF(L$3&gt;(A14taxstdlife+$E651),((Input!$G$156+Input!$G$122)*$G$7)-SUM($G651:K651),((Input!$G$156+Input!$G$122)*$G$7)/A14taxstdlife))</f>
        <v>1.1883327734226365E-3</v>
      </c>
      <c r="M651" s="164">
        <f>IF(A14taxstdlife="n/a","n/a",IF(M$3&gt;(A14taxstdlife+$E651),((Input!$G$156+Input!$G$122)*$G$7)-SUM($G651:L651),((Input!$G$156+Input!$G$122)*$G$7)/A14taxstdlife))</f>
        <v>1.1883327734226365E-3</v>
      </c>
      <c r="N651" s="164">
        <f>IF(A14taxstdlife="n/a","n/a",IF(N$3&gt;(A14taxstdlife+$E651),((Input!$G$156+Input!$G$122)*$G$7)-SUM($G651:M651),((Input!$G$156+Input!$G$122)*$G$7)/A14taxstdlife))</f>
        <v>1.1883327734226365E-3</v>
      </c>
      <c r="O651" s="164">
        <f>IF(A14taxstdlife="n/a","n/a",IF(O$3&gt;(A14taxstdlife+$E651),((Input!$G$156+Input!$G$122)*$G$7)-SUM($G651:N651),((Input!$G$156+Input!$G$122)*$G$7)/A14taxstdlife))</f>
        <v>1.1883327734226365E-3</v>
      </c>
      <c r="P651" s="164">
        <f>IF(A14taxstdlife="n/a","n/a",IF(P$3&gt;(A14taxstdlife+$E651),((Input!$G$156+Input!$G$122)*$G$7)-SUM($G651:O651),((Input!$G$156+Input!$G$122)*$G$7)/A14taxstdlife))</f>
        <v>1.1883327734226365E-3</v>
      </c>
      <c r="Q651" s="164">
        <f>IF(A14taxstdlife="n/a","n/a",IF(Q$3&gt;(A14taxstdlife+$E651),((Input!$G$156+Input!$G$122)*$G$7)-SUM($G651:P651),((Input!$G$156+Input!$G$122)*$G$7)/A14taxstdlife))</f>
        <v>1.1883327734226365E-3</v>
      </c>
      <c r="R651" s="164">
        <f>IF(A14taxstdlife="n/a","n/a",IF(R$3&gt;(A14taxstdlife+$E651),((Input!$G$156+Input!$G$122)*$G$7)-SUM($G651:Q651),((Input!$G$156+Input!$G$122)*$G$7)/A14taxstdlife))</f>
        <v>1.1883327734226365E-3</v>
      </c>
      <c r="S651" s="164">
        <f>IF(A14taxstdlife="n/a","n/a",IF(S$3&gt;(A14taxstdlife+$E651),((Input!$G$156+Input!$G$122)*$G$7)-SUM($G651:R651),((Input!$G$156+Input!$G$122)*$G$7)/A14taxstdlife))</f>
        <v>1.1883327734226365E-3</v>
      </c>
      <c r="T651" s="164">
        <f>IF(A14taxstdlife="n/a","n/a",IF(T$3&gt;(A14taxstdlife+$E651),((Input!$G$156+Input!$G$122)*$G$7)-SUM($G651:S651),((Input!$G$156+Input!$G$122)*$G$7)/A14taxstdlife))</f>
        <v>1.1883327734226365E-3</v>
      </c>
      <c r="U651" s="164">
        <f>IF(A14taxstdlife="n/a","n/a",IF(U$3&gt;(A14taxstdlife+$E651),((Input!$G$156+Input!$G$122)*$G$7)-SUM($G651:T651),((Input!$G$156+Input!$G$122)*$G$7)/A14taxstdlife))</f>
        <v>1.1883327734226365E-3</v>
      </c>
      <c r="V651" s="164">
        <f>IF(A14taxstdlife="n/a","n/a",IF(V$3&gt;(A14taxstdlife+$E651),((Input!$G$156+Input!$G$122)*$G$7)-SUM($G651:U651),((Input!$G$156+Input!$G$122)*$G$7)/A14taxstdlife))</f>
        <v>1.1883327734226365E-3</v>
      </c>
      <c r="W651" s="164">
        <f>IF(A14taxstdlife="n/a","n/a",IF(W$3&gt;(A14taxstdlife+$E651),((Input!$G$156+Input!$G$122)*$G$7)-SUM($G651:V651),((Input!$G$156+Input!$G$122)*$G$7)/A14taxstdlife))</f>
        <v>1.1883327734226365E-3</v>
      </c>
      <c r="X651" s="164">
        <f>IF(A14taxstdlife="n/a","n/a",IF(X$3&gt;(A14taxstdlife+$E651),((Input!$G$156+Input!$G$122)*$G$7)-SUM($G651:W651),((Input!$G$156+Input!$G$122)*$G$7)/A14taxstdlife))</f>
        <v>1.1883327734226365E-3</v>
      </c>
      <c r="Y651" s="164">
        <f>IF(A14taxstdlife="n/a","n/a",IF(Y$3&gt;(A14taxstdlife+$E651),((Input!$G$156+Input!$G$122)*$G$7)-SUM($G651:X651),((Input!$G$156+Input!$G$122)*$G$7)/A14taxstdlife))</f>
        <v>1.1883327734226365E-3</v>
      </c>
      <c r="Z651" s="164">
        <f>IF(A14taxstdlife="n/a","n/a",IF(Z$3&gt;(A14taxstdlife+$E651),((Input!$G$156+Input!$G$122)*$G$7)-SUM($G651:Y651),((Input!$G$156+Input!$G$122)*$G$7)/A14taxstdlife))</f>
        <v>1.1883327734226365E-3</v>
      </c>
      <c r="AA651" s="164">
        <f>IF(A14taxstdlife="n/a","n/a",IF(AA$3&gt;(A14taxstdlife+$E651),((Input!$G$156+Input!$G$122)*$G$7)-SUM($G651:Z651),((Input!$G$156+Input!$G$122)*$G$7)/A14taxstdlife))</f>
        <v>1.1883327734226365E-3</v>
      </c>
      <c r="AB651" s="164">
        <f>IF(A14taxstdlife="n/a","n/a",IF(AB$3&gt;(A14taxstdlife+$E651),((Input!$G$156+Input!$G$122)*$G$7)-SUM($G651:AA651),((Input!$G$156+Input!$G$122)*$G$7)/A14taxstdlife))</f>
        <v>1.1883327734226365E-3</v>
      </c>
      <c r="AC651" s="164">
        <f>IF(A14taxstdlife="n/a","n/a",IF(AC$3&gt;(A14taxstdlife+$E651),((Input!$G$156+Input!$G$122)*$G$7)-SUM($G651:AB651),((Input!$G$156+Input!$G$122)*$G$7)/A14taxstdlife))</f>
        <v>1.1883327734226365E-3</v>
      </c>
      <c r="AD651" s="164">
        <f>IF(A14taxstdlife="n/a","n/a",IF(AD$3&gt;(A14taxstdlife+$E651),((Input!$G$156+Input!$G$122)*$G$7)-SUM($G651:AC651),((Input!$G$156+Input!$G$122)*$G$7)/A14taxstdlife))</f>
        <v>1.1883327734226365E-3</v>
      </c>
      <c r="AE651" s="164">
        <f>IF(A14taxstdlife="n/a","n/a",IF(AE$3&gt;(A14taxstdlife+$E651),((Input!$G$156+Input!$G$122)*$G$7)-SUM($G651:AD651),((Input!$G$156+Input!$G$122)*$G$7)/A14taxstdlife))</f>
        <v>1.1883327734226365E-3</v>
      </c>
      <c r="AF651" s="164">
        <f>IF(A14taxstdlife="n/a","n/a",IF(AF$3&gt;(A14taxstdlife+$E651),((Input!$G$156+Input!$G$122)*$G$7)-SUM($G651:AE651),((Input!$G$156+Input!$G$122)*$G$7)/A14taxstdlife))</f>
        <v>1.1883327734226365E-3</v>
      </c>
      <c r="AG651" s="164">
        <f>IF(A14taxstdlife="n/a","n/a",IF(AG$3&gt;(A14taxstdlife+$E651),((Input!$G$156+Input!$G$122)*$G$7)-SUM($G651:AF651),((Input!$G$156+Input!$G$122)*$G$7)/A14taxstdlife))</f>
        <v>1.1883327734226365E-3</v>
      </c>
      <c r="AH651" s="164">
        <f>IF(A14taxstdlife="n/a","n/a",IF(AH$3&gt;(A14taxstdlife+$E651),((Input!$G$156+Input!$G$122)*$G$7)-SUM($G651:AG651),((Input!$G$156+Input!$G$122)*$G$7)/A14taxstdlife))</f>
        <v>1.1883327734226365E-3</v>
      </c>
      <c r="AI651" s="164">
        <f>IF(A14taxstdlife="n/a","n/a",IF(AI$3&gt;(A14taxstdlife+$E651),((Input!$G$156+Input!$G$122)*$G$7)-SUM($G651:AH651),((Input!$G$156+Input!$G$122)*$G$7)/A14taxstdlife))</f>
        <v>1.1883327734226365E-3</v>
      </c>
      <c r="AJ651" s="164">
        <f>IF(A14taxstdlife="n/a","n/a",IF(AJ$3&gt;(A14taxstdlife+$E651),((Input!$G$156+Input!$G$122)*$G$7)-SUM($G651:AI651),((Input!$G$156+Input!$G$122)*$G$7)/A14taxstdlife))</f>
        <v>1.1883327734226365E-3</v>
      </c>
      <c r="AK651" s="164">
        <f>IF(A14taxstdlife="n/a","n/a",IF(AK$3&gt;(A14taxstdlife+$E651),((Input!$G$156+Input!$G$122)*$G$7)-SUM($G651:AJ651),((Input!$G$156+Input!$G$122)*$G$7)/A14taxstdlife))</f>
        <v>1.1883327734226365E-3</v>
      </c>
      <c r="AL651" s="164">
        <f>IF(A14taxstdlife="n/a","n/a",IF(AL$3&gt;(A14taxstdlife+$E651),((Input!$G$156+Input!$G$122)*$G$7)-SUM($G651:AK651),((Input!$G$156+Input!$G$122)*$G$7)/A14taxstdlife))</f>
        <v>1.1883327734226365E-3</v>
      </c>
      <c r="AM651" s="164">
        <f>IF(A14taxstdlife="n/a","n/a",IF(AM$3&gt;(A14taxstdlife+$E651),((Input!$G$156+Input!$G$122)*$G$7)-SUM($G651:AL651),((Input!$G$156+Input!$G$122)*$G$7)/A14taxstdlife))</f>
        <v>1.1883327734226365E-3</v>
      </c>
      <c r="AN651" s="164">
        <f>IF(A14taxstdlife="n/a","n/a",IF(AN$3&gt;(A14taxstdlife+$E651),((Input!$G$156+Input!$G$122)*$G$7)-SUM($G651:AM651),((Input!$G$156+Input!$G$122)*$G$7)/A14taxstdlife))</f>
        <v>1.1883327734226365E-3</v>
      </c>
      <c r="AO651" s="164">
        <f>IF(A14taxstdlife="n/a","n/a",IF(AO$3&gt;(A14taxstdlife+$E651),((Input!$G$156+Input!$G$122)*$G$7)-SUM($G651:AN651),((Input!$G$156+Input!$G$122)*$G$7)/A14taxstdlife))</f>
        <v>1.1883327734226365E-3</v>
      </c>
      <c r="AP651" s="164">
        <f>IF(A14taxstdlife="n/a","n/a",IF(AP$3&gt;(A14taxstdlife+$E651),((Input!$G$156+Input!$G$122)*$G$7)-SUM($G651:AO651),((Input!$G$156+Input!$G$122)*$G$7)/A14taxstdlife))</f>
        <v>1.1883327734226365E-3</v>
      </c>
      <c r="AQ651" s="164">
        <f>IF(A14taxstdlife="n/a","n/a",IF(AQ$3&gt;(A14taxstdlife+$E651),((Input!$G$156+Input!$G$122)*$G$7)-SUM($G651:AP651),((Input!$G$156+Input!$G$122)*$G$7)/A14taxstdlife))</f>
        <v>1.1883327734226365E-3</v>
      </c>
      <c r="AR651" s="164">
        <f>IF(A14taxstdlife="n/a","n/a",IF(AR$3&gt;(A14taxstdlife+$E651),((Input!$G$156+Input!$G$122)*$G$7)-SUM($G651:AQ651),((Input!$G$156+Input!$G$122)*$G$7)/A14taxstdlife))</f>
        <v>1.1883327734226365E-3</v>
      </c>
      <c r="AS651" s="164">
        <f>IF(A14taxstdlife="n/a","n/a",IF(AS$3&gt;(A14taxstdlife+$E651),((Input!$G$156+Input!$G$122)*$G$7)-SUM($G651:AR651),((Input!$G$156+Input!$G$122)*$G$7)/A14taxstdlife))</f>
        <v>1.1883327734226365E-3</v>
      </c>
      <c r="AT651" s="164">
        <f>IF(A14taxstdlife="n/a","n/a",IF(AT$3&gt;(A14taxstdlife+$E651),((Input!$G$156+Input!$G$122)*$G$7)-SUM($G651:AS651),((Input!$G$156+Input!$G$122)*$G$7)/A14taxstdlife))</f>
        <v>1.1883327734226365E-3</v>
      </c>
      <c r="AU651" s="164">
        <f>IF(A14taxstdlife="n/a","n/a",IF(AU$3&gt;(A14taxstdlife+$E651),((Input!$G$156+Input!$G$122)*$G$7)-SUM($G651:AT651),((Input!$G$156+Input!$G$122)*$G$7)/A14taxstdlife))</f>
        <v>1.1883327734226365E-3</v>
      </c>
      <c r="AV651" s="164">
        <f>IF(A14taxstdlife="n/a","n/a",IF(AV$3&gt;(A14taxstdlife+$E651),((Input!$G$156+Input!$G$122)*$G$7)-SUM($G651:AU651),((Input!$G$156+Input!$G$122)*$G$7)/A14taxstdlife))</f>
        <v>1.1883327734226365E-3</v>
      </c>
      <c r="AW651" s="164">
        <f>IF(A14taxstdlife="n/a","n/a",IF(AW$3&gt;(A14taxstdlife+$E651),((Input!$G$156+Input!$G$122)*$G$7)-SUM($G651:AV651),((Input!$G$156+Input!$G$122)*$G$7)/A14taxstdlife))</f>
        <v>1.1883327734226365E-3</v>
      </c>
      <c r="AX651" s="164">
        <f>IF(A14taxstdlife="n/a","n/a",IF(AX$3&gt;(A14taxstdlife+$E651),((Input!$G$156+Input!$G$122)*$G$7)-SUM($G651:AW651),((Input!$G$156+Input!$G$122)*$G$7)/A14taxstdlife))</f>
        <v>1.1883327734226365E-3</v>
      </c>
      <c r="AY651" s="164">
        <f>IF(A14taxstdlife="n/a","n/a",IF(AY$3&gt;(A14taxstdlife+$E651),((Input!$G$156+Input!$G$122)*$G$7)-SUM($G651:AX651),((Input!$G$156+Input!$G$122)*$G$7)/A14taxstdlife))</f>
        <v>1.1883327734226365E-3</v>
      </c>
      <c r="AZ651" s="164">
        <f>IF(A14taxstdlife="n/a","n/a",IF(AZ$3&gt;(A14taxstdlife+$E651),((Input!$G$156+Input!$G$122)*$G$7)-SUM($G651:AY651),((Input!$G$156+Input!$G$122)*$G$7)/A14taxstdlife))</f>
        <v>1.1883327734226365E-3</v>
      </c>
      <c r="BA651" s="164">
        <f>IF(A14taxstdlife="n/a","n/a",IF(BA$3&gt;(A14taxstdlife+$E651),((Input!$G$156+Input!$G$122)*$G$7)-SUM($G651:AZ651),((Input!$G$156+Input!$G$122)*$G$7)/A14taxstdlife))</f>
        <v>1.1883327734226365E-3</v>
      </c>
      <c r="BB651" s="164">
        <f>IF(A14taxstdlife="n/a","n/a",IF(BB$3&gt;(A14taxstdlife+$E651),((Input!$G$156+Input!$G$122)*$G$7)-SUM($G651:BA651),((Input!$G$156+Input!$G$122)*$G$7)/A14taxstdlife))</f>
        <v>1.1883327734226365E-3</v>
      </c>
      <c r="BC651" s="164">
        <f>IF(A14taxstdlife="n/a","n/a",IF(BC$3&gt;(A14taxstdlife+$E651),((Input!$G$156+Input!$G$122)*$G$7)-SUM($G651:BB651),((Input!$G$156+Input!$G$122)*$G$7)/A14taxstdlife))</f>
        <v>7.1299966405355408E-4</v>
      </c>
      <c r="BD651" s="164">
        <f>IF(A14taxstdlife="n/a","n/a",IF(BD$3&gt;(A14taxstdlife+$E651),((Input!$G$156+Input!$G$122)*$G$7)-SUM($G651:BC651),((Input!$G$156+Input!$G$122)*$G$7)/A14taxstdlife))</f>
        <v>0</v>
      </c>
      <c r="BE651" s="164">
        <f>IF(A14taxstdlife="n/a","n/a",IF(BE$3&gt;(A14taxstdlife+$E651),((Input!$G$156+Input!$G$122)*$G$7)-SUM($G651:BD651),((Input!$G$156+Input!$G$122)*$G$7)/A14taxstdlife))</f>
        <v>0</v>
      </c>
      <c r="BF651" s="164">
        <f>IF(A14taxstdlife="n/a","n/a",IF(BF$3&gt;(A14taxstdlife+$E651),((Input!$G$156+Input!$G$122)*$G$7)-SUM($G651:BE651),((Input!$G$156+Input!$G$122)*$G$7)/A14taxstdlife))</f>
        <v>0</v>
      </c>
      <c r="BG651" s="164">
        <f>IF(A14taxstdlife="n/a","n/a",IF(BG$3&gt;(A14taxstdlife+$E651),((Input!$G$156+Input!$G$122)*$G$7)-SUM($G651:BF651),((Input!$G$156+Input!$G$122)*$G$7)/A14taxstdlife))</f>
        <v>0</v>
      </c>
      <c r="BH651" s="164">
        <f>IF(A14taxstdlife="n/a","n/a",IF(BH$3&gt;(A14taxstdlife+$E651),((Input!$G$156+Input!$G$122)*$G$7)-SUM($G651:BG651),((Input!$G$156+Input!$G$122)*$G$7)/A14taxstdlife))</f>
        <v>0</v>
      </c>
      <c r="BI651" s="164">
        <f>IF(A14taxstdlife="n/a","n/a",IF(BI$3&gt;(A14taxstdlife+$E651),((Input!$G$156+Input!$G$122)*$G$7)-SUM($G651:BH651),((Input!$G$156+Input!$G$122)*$G$7)/A14taxstdlife))</f>
        <v>0</v>
      </c>
      <c r="BJ651" s="18"/>
      <c r="BK651" s="18"/>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row>
    <row r="652" spans="1:256" s="5" customFormat="1" hidden="1" outlineLevel="2">
      <c r="A652" s="18"/>
      <c r="B652" s="18"/>
      <c r="C652" s="36"/>
      <c r="D652" s="479"/>
      <c r="E652" s="283">
        <v>2</v>
      </c>
      <c r="F652" s="38"/>
      <c r="G652" s="306"/>
      <c r="H652" s="307"/>
      <c r="I652" s="164">
        <f>IF(A14taxstdlife="n/a","n/a",IF(I$3&gt;(A14taxstdlife+$E652),((Input!$H$156+Input!$H$122)*$H$7)-SUM($H652:H652),((Input!$H$156+Input!$H$122)*$H$7)/A14taxstdlife))</f>
        <v>1.2283644030530933E-3</v>
      </c>
      <c r="J652" s="164">
        <f>IF(A14taxstdlife="n/a","n/a",IF(J$3&gt;(A14taxstdlife+$E652),((Input!$H$156+Input!$H$122)*$H$7)-SUM($H652:I652),((Input!$H$156+Input!$H$122)*$H$7)/A14taxstdlife))</f>
        <v>1.2283644030530933E-3</v>
      </c>
      <c r="K652" s="164">
        <f>IF(A14taxstdlife="n/a","n/a",IF(K$3&gt;(A14taxstdlife+$E652),((Input!$H$156+Input!$H$122)*$H$7)-SUM($H652:J652),((Input!$H$156+Input!$H$122)*$H$7)/A14taxstdlife))</f>
        <v>1.2283644030530933E-3</v>
      </c>
      <c r="L652" s="164">
        <f>IF(A14taxstdlife="n/a","n/a",IF(L$3&gt;(A14taxstdlife+$E652),((Input!$H$156+Input!$H$122)*$H$7)-SUM($H652:K652),((Input!$H$156+Input!$H$122)*$H$7)/A14taxstdlife))</f>
        <v>1.2283644030530933E-3</v>
      </c>
      <c r="M652" s="164">
        <f>IF(A14taxstdlife="n/a","n/a",IF(M$3&gt;(A14taxstdlife+$E652),((Input!$H$156+Input!$H$122)*$H$7)-SUM($H652:L652),((Input!$H$156+Input!$H$122)*$H$7)/A14taxstdlife))</f>
        <v>1.2283644030530933E-3</v>
      </c>
      <c r="N652" s="164">
        <f>IF(A14taxstdlife="n/a","n/a",IF(N$3&gt;(A14taxstdlife+$E652),((Input!$H$156+Input!$H$122)*$H$7)-SUM($H652:M652),((Input!$H$156+Input!$H$122)*$H$7)/A14taxstdlife))</f>
        <v>1.2283644030530933E-3</v>
      </c>
      <c r="O652" s="164">
        <f>IF(A14taxstdlife="n/a","n/a",IF(O$3&gt;(A14taxstdlife+$E652),((Input!$H$156+Input!$H$122)*$H$7)-SUM($H652:N652),((Input!$H$156+Input!$H$122)*$H$7)/A14taxstdlife))</f>
        <v>1.2283644030530933E-3</v>
      </c>
      <c r="P652" s="164">
        <f>IF(A14taxstdlife="n/a","n/a",IF(P$3&gt;(A14taxstdlife+$E652),((Input!$H$156+Input!$H$122)*$H$7)-SUM($H652:O652),((Input!$H$156+Input!$H$122)*$H$7)/A14taxstdlife))</f>
        <v>1.2283644030530933E-3</v>
      </c>
      <c r="Q652" s="164">
        <f>IF(A14taxstdlife="n/a","n/a",IF(Q$3&gt;(A14taxstdlife+$E652),((Input!$H$156+Input!$H$122)*$H$7)-SUM($H652:P652),((Input!$H$156+Input!$H$122)*$H$7)/A14taxstdlife))</f>
        <v>1.2283644030530933E-3</v>
      </c>
      <c r="R652" s="164">
        <f>IF(A14taxstdlife="n/a","n/a",IF(R$3&gt;(A14taxstdlife+$E652),((Input!$H$156+Input!$H$122)*$H$7)-SUM($H652:Q652),((Input!$H$156+Input!$H$122)*$H$7)/A14taxstdlife))</f>
        <v>1.2283644030530933E-3</v>
      </c>
      <c r="S652" s="164">
        <f>IF(A14taxstdlife="n/a","n/a",IF(S$3&gt;(A14taxstdlife+$E652),((Input!$H$156+Input!$H$122)*$H$7)-SUM($H652:R652),((Input!$H$156+Input!$H$122)*$H$7)/A14taxstdlife))</f>
        <v>1.2283644030530933E-3</v>
      </c>
      <c r="T652" s="164">
        <f>IF(A14taxstdlife="n/a","n/a",IF(T$3&gt;(A14taxstdlife+$E652),((Input!$H$156+Input!$H$122)*$H$7)-SUM($H652:S652),((Input!$H$156+Input!$H$122)*$H$7)/A14taxstdlife))</f>
        <v>1.2283644030530933E-3</v>
      </c>
      <c r="U652" s="164">
        <f>IF(A14taxstdlife="n/a","n/a",IF(U$3&gt;(A14taxstdlife+$E652),((Input!$H$156+Input!$H$122)*$H$7)-SUM($H652:T652),((Input!$H$156+Input!$H$122)*$H$7)/A14taxstdlife))</f>
        <v>1.2283644030530933E-3</v>
      </c>
      <c r="V652" s="164">
        <f>IF(A14taxstdlife="n/a","n/a",IF(V$3&gt;(A14taxstdlife+$E652),((Input!$H$156+Input!$H$122)*$H$7)-SUM($H652:U652),((Input!$H$156+Input!$H$122)*$H$7)/A14taxstdlife))</f>
        <v>1.2283644030530933E-3</v>
      </c>
      <c r="W652" s="164">
        <f>IF(A14taxstdlife="n/a","n/a",IF(W$3&gt;(A14taxstdlife+$E652),((Input!$H$156+Input!$H$122)*$H$7)-SUM($H652:V652),((Input!$H$156+Input!$H$122)*$H$7)/A14taxstdlife))</f>
        <v>1.2283644030530933E-3</v>
      </c>
      <c r="X652" s="164">
        <f>IF(A14taxstdlife="n/a","n/a",IF(X$3&gt;(A14taxstdlife+$E652),((Input!$H$156+Input!$H$122)*$H$7)-SUM($H652:W652),((Input!$H$156+Input!$H$122)*$H$7)/A14taxstdlife))</f>
        <v>1.2283644030530933E-3</v>
      </c>
      <c r="Y652" s="164">
        <f>IF(A14taxstdlife="n/a","n/a",IF(Y$3&gt;(A14taxstdlife+$E652),((Input!$H$156+Input!$H$122)*$H$7)-SUM($H652:X652),((Input!$H$156+Input!$H$122)*$H$7)/A14taxstdlife))</f>
        <v>1.2283644030530933E-3</v>
      </c>
      <c r="Z652" s="164">
        <f>IF(A14taxstdlife="n/a","n/a",IF(Z$3&gt;(A14taxstdlife+$E652),((Input!$H$156+Input!$H$122)*$H$7)-SUM($H652:Y652),((Input!$H$156+Input!$H$122)*$H$7)/A14taxstdlife))</f>
        <v>1.2283644030530933E-3</v>
      </c>
      <c r="AA652" s="164">
        <f>IF(A14taxstdlife="n/a","n/a",IF(AA$3&gt;(A14taxstdlife+$E652),((Input!$H$156+Input!$H$122)*$H$7)-SUM($H652:Z652),((Input!$H$156+Input!$H$122)*$H$7)/A14taxstdlife))</f>
        <v>1.2283644030530933E-3</v>
      </c>
      <c r="AB652" s="164">
        <f>IF(A14taxstdlife="n/a","n/a",IF(AB$3&gt;(A14taxstdlife+$E652),((Input!$H$156+Input!$H$122)*$H$7)-SUM($H652:AA652),((Input!$H$156+Input!$H$122)*$H$7)/A14taxstdlife))</f>
        <v>1.2283644030530933E-3</v>
      </c>
      <c r="AC652" s="164">
        <f>IF(A14taxstdlife="n/a","n/a",IF(AC$3&gt;(A14taxstdlife+$E652),((Input!$H$156+Input!$H$122)*$H$7)-SUM($H652:AB652),((Input!$H$156+Input!$H$122)*$H$7)/A14taxstdlife))</f>
        <v>1.2283644030530933E-3</v>
      </c>
      <c r="AD652" s="164">
        <f>IF(A14taxstdlife="n/a","n/a",IF(AD$3&gt;(A14taxstdlife+$E652),((Input!$H$156+Input!$H$122)*$H$7)-SUM($H652:AC652),((Input!$H$156+Input!$H$122)*$H$7)/A14taxstdlife))</f>
        <v>1.2283644030530933E-3</v>
      </c>
      <c r="AE652" s="164">
        <f>IF(A14taxstdlife="n/a","n/a",IF(AE$3&gt;(A14taxstdlife+$E652),((Input!$H$156+Input!$H$122)*$H$7)-SUM($H652:AD652),((Input!$H$156+Input!$H$122)*$H$7)/A14taxstdlife))</f>
        <v>1.2283644030530933E-3</v>
      </c>
      <c r="AF652" s="164">
        <f>IF(A14taxstdlife="n/a","n/a",IF(AF$3&gt;(A14taxstdlife+$E652),((Input!$H$156+Input!$H$122)*$H$7)-SUM($H652:AE652),((Input!$H$156+Input!$H$122)*$H$7)/A14taxstdlife))</f>
        <v>1.2283644030530933E-3</v>
      </c>
      <c r="AG652" s="164">
        <f>IF(A14taxstdlife="n/a","n/a",IF(AG$3&gt;(A14taxstdlife+$E652),((Input!$H$156+Input!$H$122)*$H$7)-SUM($H652:AF652),((Input!$H$156+Input!$H$122)*$H$7)/A14taxstdlife))</f>
        <v>1.2283644030530933E-3</v>
      </c>
      <c r="AH652" s="164">
        <f>IF(A14taxstdlife="n/a","n/a",IF(AH$3&gt;(A14taxstdlife+$E652),((Input!$H$156+Input!$H$122)*$H$7)-SUM($H652:AG652),((Input!$H$156+Input!$H$122)*$H$7)/A14taxstdlife))</f>
        <v>1.2283644030530933E-3</v>
      </c>
      <c r="AI652" s="164">
        <f>IF(A14taxstdlife="n/a","n/a",IF(AI$3&gt;(A14taxstdlife+$E652),((Input!$H$156+Input!$H$122)*$H$7)-SUM($H652:AH652),((Input!$H$156+Input!$H$122)*$H$7)/A14taxstdlife))</f>
        <v>1.2283644030530933E-3</v>
      </c>
      <c r="AJ652" s="164">
        <f>IF(A14taxstdlife="n/a","n/a",IF(AJ$3&gt;(A14taxstdlife+$E652),((Input!$H$156+Input!$H$122)*$H$7)-SUM($H652:AI652),((Input!$H$156+Input!$H$122)*$H$7)/A14taxstdlife))</f>
        <v>1.2283644030530933E-3</v>
      </c>
      <c r="AK652" s="164">
        <f>IF(A14taxstdlife="n/a","n/a",IF(AK$3&gt;(A14taxstdlife+$E652),((Input!$H$156+Input!$H$122)*$H$7)-SUM($H652:AJ652),((Input!$H$156+Input!$H$122)*$H$7)/A14taxstdlife))</f>
        <v>1.2283644030530933E-3</v>
      </c>
      <c r="AL652" s="164">
        <f>IF(A14taxstdlife="n/a","n/a",IF(AL$3&gt;(A14taxstdlife+$E652),((Input!$H$156+Input!$H$122)*$H$7)-SUM($H652:AK652),((Input!$H$156+Input!$H$122)*$H$7)/A14taxstdlife))</f>
        <v>1.2283644030530933E-3</v>
      </c>
      <c r="AM652" s="164">
        <f>IF(A14taxstdlife="n/a","n/a",IF(AM$3&gt;(A14taxstdlife+$E652),((Input!$H$156+Input!$H$122)*$H$7)-SUM($H652:AL652),((Input!$H$156+Input!$H$122)*$H$7)/A14taxstdlife))</f>
        <v>1.2283644030530933E-3</v>
      </c>
      <c r="AN652" s="164">
        <f>IF(A14taxstdlife="n/a","n/a",IF(AN$3&gt;(A14taxstdlife+$E652),((Input!$H$156+Input!$H$122)*$H$7)-SUM($H652:AM652),((Input!$H$156+Input!$H$122)*$H$7)/A14taxstdlife))</f>
        <v>1.2283644030530933E-3</v>
      </c>
      <c r="AO652" s="164">
        <f>IF(A14taxstdlife="n/a","n/a",IF(AO$3&gt;(A14taxstdlife+$E652),((Input!$H$156+Input!$H$122)*$H$7)-SUM($H652:AN652),((Input!$H$156+Input!$H$122)*$H$7)/A14taxstdlife))</f>
        <v>1.2283644030530933E-3</v>
      </c>
      <c r="AP652" s="164">
        <f>IF(A14taxstdlife="n/a","n/a",IF(AP$3&gt;(A14taxstdlife+$E652),((Input!$H$156+Input!$H$122)*$H$7)-SUM($H652:AO652),((Input!$H$156+Input!$H$122)*$H$7)/A14taxstdlife))</f>
        <v>1.2283644030530933E-3</v>
      </c>
      <c r="AQ652" s="164">
        <f>IF(A14taxstdlife="n/a","n/a",IF(AQ$3&gt;(A14taxstdlife+$E652),((Input!$H$156+Input!$H$122)*$H$7)-SUM($H652:AP652),((Input!$H$156+Input!$H$122)*$H$7)/A14taxstdlife))</f>
        <v>1.2283644030530933E-3</v>
      </c>
      <c r="AR652" s="164">
        <f>IF(A14taxstdlife="n/a","n/a",IF(AR$3&gt;(A14taxstdlife+$E652),((Input!$H$156+Input!$H$122)*$H$7)-SUM($H652:AQ652),((Input!$H$156+Input!$H$122)*$H$7)/A14taxstdlife))</f>
        <v>1.2283644030530933E-3</v>
      </c>
      <c r="AS652" s="164">
        <f>IF(A14taxstdlife="n/a","n/a",IF(AS$3&gt;(A14taxstdlife+$E652),((Input!$H$156+Input!$H$122)*$H$7)-SUM($H652:AR652),((Input!$H$156+Input!$H$122)*$H$7)/A14taxstdlife))</f>
        <v>1.2283644030530933E-3</v>
      </c>
      <c r="AT652" s="164">
        <f>IF(A14taxstdlife="n/a","n/a",IF(AT$3&gt;(A14taxstdlife+$E652),((Input!$H$156+Input!$H$122)*$H$7)-SUM($H652:AS652),((Input!$H$156+Input!$H$122)*$H$7)/A14taxstdlife))</f>
        <v>1.2283644030530933E-3</v>
      </c>
      <c r="AU652" s="164">
        <f>IF(A14taxstdlife="n/a","n/a",IF(AU$3&gt;(A14taxstdlife+$E652),((Input!$H$156+Input!$H$122)*$H$7)-SUM($H652:AT652),((Input!$H$156+Input!$H$122)*$H$7)/A14taxstdlife))</f>
        <v>1.2283644030530933E-3</v>
      </c>
      <c r="AV652" s="164">
        <f>IF(A14taxstdlife="n/a","n/a",IF(AV$3&gt;(A14taxstdlife+$E652),((Input!$H$156+Input!$H$122)*$H$7)-SUM($H652:AU652),((Input!$H$156+Input!$H$122)*$H$7)/A14taxstdlife))</f>
        <v>1.2283644030530933E-3</v>
      </c>
      <c r="AW652" s="164">
        <f>IF(A14taxstdlife="n/a","n/a",IF(AW$3&gt;(A14taxstdlife+$E652),((Input!$H$156+Input!$H$122)*$H$7)-SUM($H652:AV652),((Input!$H$156+Input!$H$122)*$H$7)/A14taxstdlife))</f>
        <v>1.2283644030530933E-3</v>
      </c>
      <c r="AX652" s="164">
        <f>IF(A14taxstdlife="n/a","n/a",IF(AX$3&gt;(A14taxstdlife+$E652),((Input!$H$156+Input!$H$122)*$H$7)-SUM($H652:AW652),((Input!$H$156+Input!$H$122)*$H$7)/A14taxstdlife))</f>
        <v>1.2283644030530933E-3</v>
      </c>
      <c r="AY652" s="164">
        <f>IF(A14taxstdlife="n/a","n/a",IF(AY$3&gt;(A14taxstdlife+$E652),((Input!$H$156+Input!$H$122)*$H$7)-SUM($H652:AX652),((Input!$H$156+Input!$H$122)*$H$7)/A14taxstdlife))</f>
        <v>1.2283644030530933E-3</v>
      </c>
      <c r="AZ652" s="164">
        <f>IF(A14taxstdlife="n/a","n/a",IF(AZ$3&gt;(A14taxstdlife+$E652),((Input!$H$156+Input!$H$122)*$H$7)-SUM($H652:AY652),((Input!$H$156+Input!$H$122)*$H$7)/A14taxstdlife))</f>
        <v>1.2283644030530933E-3</v>
      </c>
      <c r="BA652" s="164">
        <f>IF(A14taxstdlife="n/a","n/a",IF(BA$3&gt;(A14taxstdlife+$E652),((Input!$H$156+Input!$H$122)*$H$7)-SUM($H652:AZ652),((Input!$H$156+Input!$H$122)*$H$7)/A14taxstdlife))</f>
        <v>1.2283644030530933E-3</v>
      </c>
      <c r="BB652" s="164">
        <f>IF(A14taxstdlife="n/a","n/a",IF(BB$3&gt;(A14taxstdlife+$E652),((Input!$H$156+Input!$H$122)*$H$7)-SUM($H652:BA652),((Input!$H$156+Input!$H$122)*$H$7)/A14taxstdlife))</f>
        <v>1.2283644030530933E-3</v>
      </c>
      <c r="BC652" s="164">
        <f>IF(A14taxstdlife="n/a","n/a",IF(BC$3&gt;(A14taxstdlife+$E652),((Input!$H$156+Input!$H$122)*$H$7)-SUM($H652:BB652),((Input!$H$156+Input!$H$122)*$H$7)/A14taxstdlife))</f>
        <v>1.2283644030530933E-3</v>
      </c>
      <c r="BD652" s="164">
        <f>IF(A14taxstdlife="n/a","n/a",IF(BD$3&gt;(A14taxstdlife+$E652),((Input!$H$156+Input!$H$122)*$H$7)-SUM($H652:BC652),((Input!$H$156+Input!$H$122)*$H$7)/A14taxstdlife))</f>
        <v>7.3701864183185056E-4</v>
      </c>
      <c r="BE652" s="164">
        <f>IF(A14taxstdlife="n/a","n/a",IF(BE$3&gt;(A14taxstdlife+$E652),((Input!$H$156+Input!$H$122)*$H$7)-SUM($H652:BD652),((Input!$H$156+Input!$H$122)*$H$7)/A14taxstdlife))</f>
        <v>0</v>
      </c>
      <c r="BF652" s="164">
        <f>IF(A14taxstdlife="n/a","n/a",IF(BF$3&gt;(A14taxstdlife+$E652),((Input!$H$156+Input!$H$122)*$H$7)-SUM($H652:BE652),((Input!$H$156+Input!$H$122)*$H$7)/A14taxstdlife))</f>
        <v>0</v>
      </c>
      <c r="BG652" s="164">
        <f>IF(A14taxstdlife="n/a","n/a",IF(BG$3&gt;(A14taxstdlife+$E652),((Input!$H$156+Input!$H$122)*$H$7)-SUM($H652:BF652),((Input!$H$156+Input!$H$122)*$H$7)/A14taxstdlife))</f>
        <v>0</v>
      </c>
      <c r="BH652" s="164">
        <f>IF(A14taxstdlife="n/a","n/a",IF(BH$3&gt;(A14taxstdlife+$E652),((Input!$H$156+Input!$H$122)*$H$7)-SUM($H652:BG652),((Input!$H$156+Input!$H$122)*$H$7)/A14taxstdlife))</f>
        <v>0</v>
      </c>
      <c r="BI652" s="164">
        <f>IF(A14taxstdlife="n/a","n/a",IF(BI$3&gt;(A14taxstdlife+$E652),((Input!$H$156+Input!$H$122)*$H$7)-SUM($H652:BH652),((Input!$H$156+Input!$H$122)*$H$7)/A14taxstdlife))</f>
        <v>0</v>
      </c>
      <c r="BJ652" s="18"/>
      <c r="BK652" s="18"/>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row>
    <row r="653" spans="1:256" s="5" customFormat="1" hidden="1" outlineLevel="2">
      <c r="A653" s="18"/>
      <c r="B653" s="18"/>
      <c r="C653" s="36"/>
      <c r="D653" s="479"/>
      <c r="E653" s="283">
        <v>3</v>
      </c>
      <c r="F653" s="38"/>
      <c r="G653" s="306"/>
      <c r="H653" s="308"/>
      <c r="I653" s="307"/>
      <c r="J653" s="164">
        <f>IF(A14taxstdlife="n/a","n/a",IF(J$3&gt;(A14taxstdlife+$E653),((Input!$I$156+Input!$I$122)*$I$7)-SUM($I653:I653),((Input!$I$156+Input!$I$122)*$I$7)/A14taxstdlife))</f>
        <v>6.379111919716981E-4</v>
      </c>
      <c r="K653" s="164">
        <f>IF(A14taxstdlife="n/a","n/a",IF(K$3&gt;(A14taxstdlife+$E653),((Input!$I$156+Input!$I$122)*$I$7)-SUM($I653:J653),((Input!$I$156+Input!$I$122)*$I$7)/A14taxstdlife))</f>
        <v>6.379111919716981E-4</v>
      </c>
      <c r="L653" s="164">
        <f>IF(A14taxstdlife="n/a","n/a",IF(L$3&gt;(A14taxstdlife+$E653),((Input!$I$156+Input!$I$122)*$I$7)-SUM($I653:K653),((Input!$I$156+Input!$I$122)*$I$7)/A14taxstdlife))</f>
        <v>6.379111919716981E-4</v>
      </c>
      <c r="M653" s="164">
        <f>IF(A14taxstdlife="n/a","n/a",IF(M$3&gt;(A14taxstdlife+$E653),((Input!$I$156+Input!$I$122)*$I$7)-SUM($I653:L653),((Input!$I$156+Input!$I$122)*$I$7)/A14taxstdlife))</f>
        <v>6.379111919716981E-4</v>
      </c>
      <c r="N653" s="164">
        <f>IF(A14taxstdlife="n/a","n/a",IF(N$3&gt;(A14taxstdlife+$E653),((Input!$I$156+Input!$I$122)*$I$7)-SUM($I653:M653),((Input!$I$156+Input!$I$122)*$I$7)/A14taxstdlife))</f>
        <v>6.379111919716981E-4</v>
      </c>
      <c r="O653" s="164">
        <f>IF(A14taxstdlife="n/a","n/a",IF(O$3&gt;(A14taxstdlife+$E653),((Input!$I$156+Input!$I$122)*$I$7)-SUM($I653:N653),((Input!$I$156+Input!$I$122)*$I$7)/A14taxstdlife))</f>
        <v>6.379111919716981E-4</v>
      </c>
      <c r="P653" s="164">
        <f>IF(A14taxstdlife="n/a","n/a",IF(P$3&gt;(A14taxstdlife+$E653),((Input!$I$156+Input!$I$122)*$I$7)-SUM($I653:O653),((Input!$I$156+Input!$I$122)*$I$7)/A14taxstdlife))</f>
        <v>6.379111919716981E-4</v>
      </c>
      <c r="Q653" s="164">
        <f>IF(A14taxstdlife="n/a","n/a",IF(Q$3&gt;(A14taxstdlife+$E653),((Input!$I$156+Input!$I$122)*$I$7)-SUM($I653:P653),((Input!$I$156+Input!$I$122)*$I$7)/A14taxstdlife))</f>
        <v>6.379111919716981E-4</v>
      </c>
      <c r="R653" s="164">
        <f>IF(A14taxstdlife="n/a","n/a",IF(R$3&gt;(A14taxstdlife+$E653),((Input!$I$156+Input!$I$122)*$I$7)-SUM($I653:Q653),((Input!$I$156+Input!$I$122)*$I$7)/A14taxstdlife))</f>
        <v>6.379111919716981E-4</v>
      </c>
      <c r="S653" s="164">
        <f>IF(A14taxstdlife="n/a","n/a",IF(S$3&gt;(A14taxstdlife+$E653),((Input!$I$156+Input!$I$122)*$I$7)-SUM($I653:R653),((Input!$I$156+Input!$I$122)*$I$7)/A14taxstdlife))</f>
        <v>6.379111919716981E-4</v>
      </c>
      <c r="T653" s="164">
        <f>IF(A14taxstdlife="n/a","n/a",IF(T$3&gt;(A14taxstdlife+$E653),((Input!$I$156+Input!$I$122)*$I$7)-SUM($I653:S653),((Input!$I$156+Input!$I$122)*$I$7)/A14taxstdlife))</f>
        <v>6.379111919716981E-4</v>
      </c>
      <c r="U653" s="164">
        <f>IF(A14taxstdlife="n/a","n/a",IF(U$3&gt;(A14taxstdlife+$E653),((Input!$I$156+Input!$I$122)*$I$7)-SUM($I653:T653),((Input!$I$156+Input!$I$122)*$I$7)/A14taxstdlife))</f>
        <v>6.379111919716981E-4</v>
      </c>
      <c r="V653" s="164">
        <f>IF(A14taxstdlife="n/a","n/a",IF(V$3&gt;(A14taxstdlife+$E653),((Input!$I$156+Input!$I$122)*$I$7)-SUM($I653:U653),((Input!$I$156+Input!$I$122)*$I$7)/A14taxstdlife))</f>
        <v>6.379111919716981E-4</v>
      </c>
      <c r="W653" s="164">
        <f>IF(A14taxstdlife="n/a","n/a",IF(W$3&gt;(A14taxstdlife+$E653),((Input!$I$156+Input!$I$122)*$I$7)-SUM($I653:V653),((Input!$I$156+Input!$I$122)*$I$7)/A14taxstdlife))</f>
        <v>6.379111919716981E-4</v>
      </c>
      <c r="X653" s="164">
        <f>IF(A14taxstdlife="n/a","n/a",IF(X$3&gt;(A14taxstdlife+$E653),((Input!$I$156+Input!$I$122)*$I$7)-SUM($I653:W653),((Input!$I$156+Input!$I$122)*$I$7)/A14taxstdlife))</f>
        <v>6.379111919716981E-4</v>
      </c>
      <c r="Y653" s="164">
        <f>IF(A14taxstdlife="n/a","n/a",IF(Y$3&gt;(A14taxstdlife+$E653),((Input!$I$156+Input!$I$122)*$I$7)-SUM($I653:X653),((Input!$I$156+Input!$I$122)*$I$7)/A14taxstdlife))</f>
        <v>6.379111919716981E-4</v>
      </c>
      <c r="Z653" s="164">
        <f>IF(A14taxstdlife="n/a","n/a",IF(Z$3&gt;(A14taxstdlife+$E653),((Input!$I$156+Input!$I$122)*$I$7)-SUM($I653:Y653),((Input!$I$156+Input!$I$122)*$I$7)/A14taxstdlife))</f>
        <v>6.379111919716981E-4</v>
      </c>
      <c r="AA653" s="164">
        <f>IF(A14taxstdlife="n/a","n/a",IF(AA$3&gt;(A14taxstdlife+$E653),((Input!$I$156+Input!$I$122)*$I$7)-SUM($I653:Z653),((Input!$I$156+Input!$I$122)*$I$7)/A14taxstdlife))</f>
        <v>6.379111919716981E-4</v>
      </c>
      <c r="AB653" s="164">
        <f>IF(A14taxstdlife="n/a","n/a",IF(AB$3&gt;(A14taxstdlife+$E653),((Input!$I$156+Input!$I$122)*$I$7)-SUM($I653:AA653),((Input!$I$156+Input!$I$122)*$I$7)/A14taxstdlife))</f>
        <v>6.379111919716981E-4</v>
      </c>
      <c r="AC653" s="164">
        <f>IF(A14taxstdlife="n/a","n/a",IF(AC$3&gt;(A14taxstdlife+$E653),((Input!$I$156+Input!$I$122)*$I$7)-SUM($I653:AB653),((Input!$I$156+Input!$I$122)*$I$7)/A14taxstdlife))</f>
        <v>6.379111919716981E-4</v>
      </c>
      <c r="AD653" s="164">
        <f>IF(A14taxstdlife="n/a","n/a",IF(AD$3&gt;(A14taxstdlife+$E653),((Input!$I$156+Input!$I$122)*$I$7)-SUM($I653:AC653),((Input!$I$156+Input!$I$122)*$I$7)/A14taxstdlife))</f>
        <v>6.379111919716981E-4</v>
      </c>
      <c r="AE653" s="164">
        <f>IF(A14taxstdlife="n/a","n/a",IF(AE$3&gt;(A14taxstdlife+$E653),((Input!$I$156+Input!$I$122)*$I$7)-SUM($I653:AD653),((Input!$I$156+Input!$I$122)*$I$7)/A14taxstdlife))</f>
        <v>6.379111919716981E-4</v>
      </c>
      <c r="AF653" s="164">
        <f>IF(A14taxstdlife="n/a","n/a",IF(AF$3&gt;(A14taxstdlife+$E653),((Input!$I$156+Input!$I$122)*$I$7)-SUM($I653:AE653),((Input!$I$156+Input!$I$122)*$I$7)/A14taxstdlife))</f>
        <v>6.379111919716981E-4</v>
      </c>
      <c r="AG653" s="164">
        <f>IF(A14taxstdlife="n/a","n/a",IF(AG$3&gt;(A14taxstdlife+$E653),((Input!$I$156+Input!$I$122)*$I$7)-SUM($I653:AF653),((Input!$I$156+Input!$I$122)*$I$7)/A14taxstdlife))</f>
        <v>6.379111919716981E-4</v>
      </c>
      <c r="AH653" s="164">
        <f>IF(A14taxstdlife="n/a","n/a",IF(AH$3&gt;(A14taxstdlife+$E653),((Input!$I$156+Input!$I$122)*$I$7)-SUM($I653:AG653),((Input!$I$156+Input!$I$122)*$I$7)/A14taxstdlife))</f>
        <v>6.379111919716981E-4</v>
      </c>
      <c r="AI653" s="164">
        <f>IF(A14taxstdlife="n/a","n/a",IF(AI$3&gt;(A14taxstdlife+$E653),((Input!$I$156+Input!$I$122)*$I$7)-SUM($I653:AH653),((Input!$I$156+Input!$I$122)*$I$7)/A14taxstdlife))</f>
        <v>6.379111919716981E-4</v>
      </c>
      <c r="AJ653" s="164">
        <f>IF(A14taxstdlife="n/a","n/a",IF(AJ$3&gt;(A14taxstdlife+$E653),((Input!$I$156+Input!$I$122)*$I$7)-SUM($I653:AI653),((Input!$I$156+Input!$I$122)*$I$7)/A14taxstdlife))</f>
        <v>6.379111919716981E-4</v>
      </c>
      <c r="AK653" s="164">
        <f>IF(A14taxstdlife="n/a","n/a",IF(AK$3&gt;(A14taxstdlife+$E653),((Input!$I$156+Input!$I$122)*$I$7)-SUM($I653:AJ653),((Input!$I$156+Input!$I$122)*$I$7)/A14taxstdlife))</f>
        <v>6.379111919716981E-4</v>
      </c>
      <c r="AL653" s="164">
        <f>IF(A14taxstdlife="n/a","n/a",IF(AL$3&gt;(A14taxstdlife+$E653),((Input!$I$156+Input!$I$122)*$I$7)-SUM($I653:AK653),((Input!$I$156+Input!$I$122)*$I$7)/A14taxstdlife))</f>
        <v>6.379111919716981E-4</v>
      </c>
      <c r="AM653" s="164">
        <f>IF(A14taxstdlife="n/a","n/a",IF(AM$3&gt;(A14taxstdlife+$E653),((Input!$I$156+Input!$I$122)*$I$7)-SUM($I653:AL653),((Input!$I$156+Input!$I$122)*$I$7)/A14taxstdlife))</f>
        <v>6.379111919716981E-4</v>
      </c>
      <c r="AN653" s="164">
        <f>IF(A14taxstdlife="n/a","n/a",IF(AN$3&gt;(A14taxstdlife+$E653),((Input!$I$156+Input!$I$122)*$I$7)-SUM($I653:AM653),((Input!$I$156+Input!$I$122)*$I$7)/A14taxstdlife))</f>
        <v>6.379111919716981E-4</v>
      </c>
      <c r="AO653" s="164">
        <f>IF(A14taxstdlife="n/a","n/a",IF(AO$3&gt;(A14taxstdlife+$E653),((Input!$I$156+Input!$I$122)*$I$7)-SUM($I653:AN653),((Input!$I$156+Input!$I$122)*$I$7)/A14taxstdlife))</f>
        <v>6.379111919716981E-4</v>
      </c>
      <c r="AP653" s="164">
        <f>IF(A14taxstdlife="n/a","n/a",IF(AP$3&gt;(A14taxstdlife+$E653),((Input!$I$156+Input!$I$122)*$I$7)-SUM($I653:AO653),((Input!$I$156+Input!$I$122)*$I$7)/A14taxstdlife))</f>
        <v>6.379111919716981E-4</v>
      </c>
      <c r="AQ653" s="164">
        <f>IF(A14taxstdlife="n/a","n/a",IF(AQ$3&gt;(A14taxstdlife+$E653),((Input!$I$156+Input!$I$122)*$I$7)-SUM($I653:AP653),((Input!$I$156+Input!$I$122)*$I$7)/A14taxstdlife))</f>
        <v>6.379111919716981E-4</v>
      </c>
      <c r="AR653" s="164">
        <f>IF(A14taxstdlife="n/a","n/a",IF(AR$3&gt;(A14taxstdlife+$E653),((Input!$I$156+Input!$I$122)*$I$7)-SUM($I653:AQ653),((Input!$I$156+Input!$I$122)*$I$7)/A14taxstdlife))</f>
        <v>6.379111919716981E-4</v>
      </c>
      <c r="AS653" s="164">
        <f>IF(A14taxstdlife="n/a","n/a",IF(AS$3&gt;(A14taxstdlife+$E653),((Input!$I$156+Input!$I$122)*$I$7)-SUM($I653:AR653),((Input!$I$156+Input!$I$122)*$I$7)/A14taxstdlife))</f>
        <v>6.379111919716981E-4</v>
      </c>
      <c r="AT653" s="164">
        <f>IF(A14taxstdlife="n/a","n/a",IF(AT$3&gt;(A14taxstdlife+$E653),((Input!$I$156+Input!$I$122)*$I$7)-SUM($I653:AS653),((Input!$I$156+Input!$I$122)*$I$7)/A14taxstdlife))</f>
        <v>6.379111919716981E-4</v>
      </c>
      <c r="AU653" s="164">
        <f>IF(A14taxstdlife="n/a","n/a",IF(AU$3&gt;(A14taxstdlife+$E653),((Input!$I$156+Input!$I$122)*$I$7)-SUM($I653:AT653),((Input!$I$156+Input!$I$122)*$I$7)/A14taxstdlife))</f>
        <v>6.379111919716981E-4</v>
      </c>
      <c r="AV653" s="164">
        <f>IF(A14taxstdlife="n/a","n/a",IF(AV$3&gt;(A14taxstdlife+$E653),((Input!$I$156+Input!$I$122)*$I$7)-SUM($I653:AU653),((Input!$I$156+Input!$I$122)*$I$7)/A14taxstdlife))</f>
        <v>6.379111919716981E-4</v>
      </c>
      <c r="AW653" s="164">
        <f>IF(A14taxstdlife="n/a","n/a",IF(AW$3&gt;(A14taxstdlife+$E653),((Input!$I$156+Input!$I$122)*$I$7)-SUM($I653:AV653),((Input!$I$156+Input!$I$122)*$I$7)/A14taxstdlife))</f>
        <v>6.379111919716981E-4</v>
      </c>
      <c r="AX653" s="164">
        <f>IF(A14taxstdlife="n/a","n/a",IF(AX$3&gt;(A14taxstdlife+$E653),((Input!$I$156+Input!$I$122)*$I$7)-SUM($I653:AW653),((Input!$I$156+Input!$I$122)*$I$7)/A14taxstdlife))</f>
        <v>6.379111919716981E-4</v>
      </c>
      <c r="AY653" s="164">
        <f>IF(A14taxstdlife="n/a","n/a",IF(AY$3&gt;(A14taxstdlife+$E653),((Input!$I$156+Input!$I$122)*$I$7)-SUM($I653:AX653),((Input!$I$156+Input!$I$122)*$I$7)/A14taxstdlife))</f>
        <v>6.379111919716981E-4</v>
      </c>
      <c r="AZ653" s="164">
        <f>IF(A14taxstdlife="n/a","n/a",IF(AZ$3&gt;(A14taxstdlife+$E653),((Input!$I$156+Input!$I$122)*$I$7)-SUM($I653:AY653),((Input!$I$156+Input!$I$122)*$I$7)/A14taxstdlife))</f>
        <v>6.379111919716981E-4</v>
      </c>
      <c r="BA653" s="164">
        <f>IF(A14taxstdlife="n/a","n/a",IF(BA$3&gt;(A14taxstdlife+$E653),((Input!$I$156+Input!$I$122)*$I$7)-SUM($I653:AZ653),((Input!$I$156+Input!$I$122)*$I$7)/A14taxstdlife))</f>
        <v>6.379111919716981E-4</v>
      </c>
      <c r="BB653" s="164">
        <f>IF(A14taxstdlife="n/a","n/a",IF(BB$3&gt;(A14taxstdlife+$E653),((Input!$I$156+Input!$I$122)*$I$7)-SUM($I653:BA653),((Input!$I$156+Input!$I$122)*$I$7)/A14taxstdlife))</f>
        <v>6.379111919716981E-4</v>
      </c>
      <c r="BC653" s="164">
        <f>IF(A14taxstdlife="n/a","n/a",IF(BC$3&gt;(A14taxstdlife+$E653),((Input!$I$156+Input!$I$122)*$I$7)-SUM($I653:BB653),((Input!$I$156+Input!$I$122)*$I$7)/A14taxstdlife))</f>
        <v>6.379111919716981E-4</v>
      </c>
      <c r="BD653" s="164">
        <f>IF(A14taxstdlife="n/a","n/a",IF(BD$3&gt;(A14taxstdlife+$E653),((Input!$I$156+Input!$I$122)*$I$7)-SUM($I653:BC653),((Input!$I$156+Input!$I$122)*$I$7)/A14taxstdlife))</f>
        <v>6.379111919716981E-4</v>
      </c>
      <c r="BE653" s="164">
        <f>IF(A14taxstdlife="n/a","n/a",IF(BE$3&gt;(A14taxstdlife+$E653),((Input!$I$156+Input!$I$122)*$I$7)-SUM($I653:BD653),((Input!$I$156+Input!$I$122)*$I$7)/A14taxstdlife))</f>
        <v>3.8274671518304104E-4</v>
      </c>
      <c r="BF653" s="164">
        <f>IF(A14taxstdlife="n/a","n/a",IF(BF$3&gt;(A14taxstdlife+$E653),((Input!$I$156+Input!$I$122)*$I$7)-SUM($I653:BE653),((Input!$I$156+Input!$I$122)*$I$7)/A14taxstdlife))</f>
        <v>0</v>
      </c>
      <c r="BG653" s="164">
        <f>IF(A14taxstdlife="n/a","n/a",IF(BG$3&gt;(A14taxstdlife+$E653),((Input!$I$156+Input!$I$122)*$I$7)-SUM($I653:BF653),((Input!$I$156+Input!$I$122)*$I$7)/A14taxstdlife))</f>
        <v>0</v>
      </c>
      <c r="BH653" s="164">
        <f>IF(A14taxstdlife="n/a","n/a",IF(BH$3&gt;(A14taxstdlife+$E653),((Input!$I$156+Input!$I$122)*$I$7)-SUM($I653:BG653),((Input!$I$156+Input!$I$122)*$I$7)/A14taxstdlife))</f>
        <v>0</v>
      </c>
      <c r="BI653" s="164">
        <f>IF(A14taxstdlife="n/a","n/a",IF(BI$3&gt;(A14taxstdlife+$E653),((Input!$I$156+Input!$I$122)*$I$7)-SUM($I653:BH653),((Input!$I$156+Input!$I$122)*$I$7)/A14taxstdlife))</f>
        <v>0</v>
      </c>
      <c r="BJ653" s="18"/>
      <c r="BK653" s="18"/>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row>
    <row r="654" spans="1:256" s="5" customFormat="1" hidden="1" outlineLevel="2">
      <c r="A654" s="18"/>
      <c r="B654" s="18"/>
      <c r="C654" s="36"/>
      <c r="D654" s="479"/>
      <c r="E654" s="283">
        <v>4</v>
      </c>
      <c r="F654" s="38"/>
      <c r="G654" s="306"/>
      <c r="H654" s="308"/>
      <c r="I654" s="308"/>
      <c r="J654" s="307"/>
      <c r="K654" s="164">
        <f>IF(A14taxstdlife="n/a","n/a",IF(K$3&gt;(A14taxstdlife+$E654),((Input!$J$156+Input!$J$122)*$J$7)-SUM($J654:J654),((Input!$J$156+Input!$J$122)*$J$7)/A14taxstdlife))</f>
        <v>6.6452501389940377E-4</v>
      </c>
      <c r="L654" s="164">
        <f>IF(A14taxstdlife="n/a","n/a",IF(L$3&gt;(A14taxstdlife+$E654),((Input!$J$156+Input!$J$122)*$J$7)-SUM($J654:K654),((Input!$J$156+Input!$J$122)*$J$7)/A14taxstdlife))</f>
        <v>6.6452501389940377E-4</v>
      </c>
      <c r="M654" s="164">
        <f>IF(A14taxstdlife="n/a","n/a",IF(M$3&gt;(A14taxstdlife+$E654),((Input!$J$156+Input!$J$122)*$J$7)-SUM($J654:L654),((Input!$J$156+Input!$J$122)*$J$7)/A14taxstdlife))</f>
        <v>6.6452501389940377E-4</v>
      </c>
      <c r="N654" s="164">
        <f>IF(A14taxstdlife="n/a","n/a",IF(N$3&gt;(A14taxstdlife+$E654),((Input!$J$156+Input!$J$122)*$J$7)-SUM($J654:M654),((Input!$J$156+Input!$J$122)*$J$7)/A14taxstdlife))</f>
        <v>6.6452501389940377E-4</v>
      </c>
      <c r="O654" s="164">
        <f>IF(A14taxstdlife="n/a","n/a",IF(O$3&gt;(A14taxstdlife+$E654),((Input!$J$156+Input!$J$122)*$J$7)-SUM($J654:N654),((Input!$J$156+Input!$J$122)*$J$7)/A14taxstdlife))</f>
        <v>6.6452501389940377E-4</v>
      </c>
      <c r="P654" s="164">
        <f>IF(A14taxstdlife="n/a","n/a",IF(P$3&gt;(A14taxstdlife+$E654),((Input!$J$156+Input!$J$122)*$J$7)-SUM($J654:O654),((Input!$J$156+Input!$J$122)*$J$7)/A14taxstdlife))</f>
        <v>6.6452501389940377E-4</v>
      </c>
      <c r="Q654" s="164">
        <f>IF(A14taxstdlife="n/a","n/a",IF(Q$3&gt;(A14taxstdlife+$E654),((Input!$J$156+Input!$J$122)*$J$7)-SUM($J654:P654),((Input!$J$156+Input!$J$122)*$J$7)/A14taxstdlife))</f>
        <v>6.6452501389940377E-4</v>
      </c>
      <c r="R654" s="164">
        <f>IF(A14taxstdlife="n/a","n/a",IF(R$3&gt;(A14taxstdlife+$E654),((Input!$J$156+Input!$J$122)*$J$7)-SUM($J654:Q654),((Input!$J$156+Input!$J$122)*$J$7)/A14taxstdlife))</f>
        <v>6.6452501389940377E-4</v>
      </c>
      <c r="S654" s="164">
        <f>IF(A14taxstdlife="n/a","n/a",IF(S$3&gt;(A14taxstdlife+$E654),((Input!$J$156+Input!$J$122)*$J$7)-SUM($J654:R654),((Input!$J$156+Input!$J$122)*$J$7)/A14taxstdlife))</f>
        <v>6.6452501389940377E-4</v>
      </c>
      <c r="T654" s="164">
        <f>IF(A14taxstdlife="n/a","n/a",IF(T$3&gt;(A14taxstdlife+$E654),((Input!$J$156+Input!$J$122)*$J$7)-SUM($J654:S654),((Input!$J$156+Input!$J$122)*$J$7)/A14taxstdlife))</f>
        <v>6.6452501389940377E-4</v>
      </c>
      <c r="U654" s="164">
        <f>IF(A14taxstdlife="n/a","n/a",IF(U$3&gt;(A14taxstdlife+$E654),((Input!$J$156+Input!$J$122)*$J$7)-SUM($J654:T654),((Input!$J$156+Input!$J$122)*$J$7)/A14taxstdlife))</f>
        <v>6.6452501389940377E-4</v>
      </c>
      <c r="V654" s="164">
        <f>IF(A14taxstdlife="n/a","n/a",IF(V$3&gt;(A14taxstdlife+$E654),((Input!$J$156+Input!$J$122)*$J$7)-SUM($J654:U654),((Input!$J$156+Input!$J$122)*$J$7)/A14taxstdlife))</f>
        <v>6.6452501389940377E-4</v>
      </c>
      <c r="W654" s="164">
        <f>IF(A14taxstdlife="n/a","n/a",IF(W$3&gt;(A14taxstdlife+$E654),((Input!$J$156+Input!$J$122)*$J$7)-SUM($J654:V654),((Input!$J$156+Input!$J$122)*$J$7)/A14taxstdlife))</f>
        <v>6.6452501389940377E-4</v>
      </c>
      <c r="X654" s="164">
        <f>IF(A14taxstdlife="n/a","n/a",IF(X$3&gt;(A14taxstdlife+$E654),((Input!$J$156+Input!$J$122)*$J$7)-SUM($J654:W654),((Input!$J$156+Input!$J$122)*$J$7)/A14taxstdlife))</f>
        <v>6.6452501389940377E-4</v>
      </c>
      <c r="Y654" s="164">
        <f>IF(A14taxstdlife="n/a","n/a",IF(Y$3&gt;(A14taxstdlife+$E654),((Input!$J$156+Input!$J$122)*$J$7)-SUM($J654:X654),((Input!$J$156+Input!$J$122)*$J$7)/A14taxstdlife))</f>
        <v>6.6452501389940377E-4</v>
      </c>
      <c r="Z654" s="164">
        <f>IF(A14taxstdlife="n/a","n/a",IF(Z$3&gt;(A14taxstdlife+$E654),((Input!$J$156+Input!$J$122)*$J$7)-SUM($J654:Y654),((Input!$J$156+Input!$J$122)*$J$7)/A14taxstdlife))</f>
        <v>6.6452501389940377E-4</v>
      </c>
      <c r="AA654" s="164">
        <f>IF(A14taxstdlife="n/a","n/a",IF(AA$3&gt;(A14taxstdlife+$E654),((Input!$J$156+Input!$J$122)*$J$7)-SUM($J654:Z654),((Input!$J$156+Input!$J$122)*$J$7)/A14taxstdlife))</f>
        <v>6.6452501389940377E-4</v>
      </c>
      <c r="AB654" s="164">
        <f>IF(A14taxstdlife="n/a","n/a",IF(AB$3&gt;(A14taxstdlife+$E654),((Input!$J$156+Input!$J$122)*$J$7)-SUM($J654:AA654),((Input!$J$156+Input!$J$122)*$J$7)/A14taxstdlife))</f>
        <v>6.6452501389940377E-4</v>
      </c>
      <c r="AC654" s="164">
        <f>IF(A14taxstdlife="n/a","n/a",IF(AC$3&gt;(A14taxstdlife+$E654),((Input!$J$156+Input!$J$122)*$J$7)-SUM($J654:AB654),((Input!$J$156+Input!$J$122)*$J$7)/A14taxstdlife))</f>
        <v>6.6452501389940377E-4</v>
      </c>
      <c r="AD654" s="164">
        <f>IF(A14taxstdlife="n/a","n/a",IF(AD$3&gt;(A14taxstdlife+$E654),((Input!$J$156+Input!$J$122)*$J$7)-SUM($J654:AC654),((Input!$J$156+Input!$J$122)*$J$7)/A14taxstdlife))</f>
        <v>6.6452501389940377E-4</v>
      </c>
      <c r="AE654" s="164">
        <f>IF(A14taxstdlife="n/a","n/a",IF(AE$3&gt;(A14taxstdlife+$E654),((Input!$J$156+Input!$J$122)*$J$7)-SUM($J654:AD654),((Input!$J$156+Input!$J$122)*$J$7)/A14taxstdlife))</f>
        <v>6.6452501389940377E-4</v>
      </c>
      <c r="AF654" s="164">
        <f>IF(A14taxstdlife="n/a","n/a",IF(AF$3&gt;(A14taxstdlife+$E654),((Input!$J$156+Input!$J$122)*$J$7)-SUM($J654:AE654),((Input!$J$156+Input!$J$122)*$J$7)/A14taxstdlife))</f>
        <v>6.6452501389940377E-4</v>
      </c>
      <c r="AG654" s="164">
        <f>IF(A14taxstdlife="n/a","n/a",IF(AG$3&gt;(A14taxstdlife+$E654),((Input!$J$156+Input!$J$122)*$J$7)-SUM($J654:AF654),((Input!$J$156+Input!$J$122)*$J$7)/A14taxstdlife))</f>
        <v>6.6452501389940377E-4</v>
      </c>
      <c r="AH654" s="164">
        <f>IF(A14taxstdlife="n/a","n/a",IF(AH$3&gt;(A14taxstdlife+$E654),((Input!$J$156+Input!$J$122)*$J$7)-SUM($J654:AG654),((Input!$J$156+Input!$J$122)*$J$7)/A14taxstdlife))</f>
        <v>6.6452501389940377E-4</v>
      </c>
      <c r="AI654" s="164">
        <f>IF(A14taxstdlife="n/a","n/a",IF(AI$3&gt;(A14taxstdlife+$E654),((Input!$J$156+Input!$J$122)*$J$7)-SUM($J654:AH654),((Input!$J$156+Input!$J$122)*$J$7)/A14taxstdlife))</f>
        <v>6.6452501389940377E-4</v>
      </c>
      <c r="AJ654" s="164">
        <f>IF(A14taxstdlife="n/a","n/a",IF(AJ$3&gt;(A14taxstdlife+$E654),((Input!$J$156+Input!$J$122)*$J$7)-SUM($J654:AI654),((Input!$J$156+Input!$J$122)*$J$7)/A14taxstdlife))</f>
        <v>6.6452501389940377E-4</v>
      </c>
      <c r="AK654" s="164">
        <f>IF(A14taxstdlife="n/a","n/a",IF(AK$3&gt;(A14taxstdlife+$E654),((Input!$J$156+Input!$J$122)*$J$7)-SUM($J654:AJ654),((Input!$J$156+Input!$J$122)*$J$7)/A14taxstdlife))</f>
        <v>6.6452501389940377E-4</v>
      </c>
      <c r="AL654" s="164">
        <f>IF(A14taxstdlife="n/a","n/a",IF(AL$3&gt;(A14taxstdlife+$E654),((Input!$J$156+Input!$J$122)*$J$7)-SUM($J654:AK654),((Input!$J$156+Input!$J$122)*$J$7)/A14taxstdlife))</f>
        <v>6.6452501389940377E-4</v>
      </c>
      <c r="AM654" s="164">
        <f>IF(A14taxstdlife="n/a","n/a",IF(AM$3&gt;(A14taxstdlife+$E654),((Input!$J$156+Input!$J$122)*$J$7)-SUM($J654:AL654),((Input!$J$156+Input!$J$122)*$J$7)/A14taxstdlife))</f>
        <v>6.6452501389940377E-4</v>
      </c>
      <c r="AN654" s="164">
        <f>IF(A14taxstdlife="n/a","n/a",IF(AN$3&gt;(A14taxstdlife+$E654),((Input!$J$156+Input!$J$122)*$J$7)-SUM($J654:AM654),((Input!$J$156+Input!$J$122)*$J$7)/A14taxstdlife))</f>
        <v>6.6452501389940377E-4</v>
      </c>
      <c r="AO654" s="164">
        <f>IF(A14taxstdlife="n/a","n/a",IF(AO$3&gt;(A14taxstdlife+$E654),((Input!$J$156+Input!$J$122)*$J$7)-SUM($J654:AN654),((Input!$J$156+Input!$J$122)*$J$7)/A14taxstdlife))</f>
        <v>6.6452501389940377E-4</v>
      </c>
      <c r="AP654" s="164">
        <f>IF(A14taxstdlife="n/a","n/a",IF(AP$3&gt;(A14taxstdlife+$E654),((Input!$J$156+Input!$J$122)*$J$7)-SUM($J654:AO654),((Input!$J$156+Input!$J$122)*$J$7)/A14taxstdlife))</f>
        <v>6.6452501389940377E-4</v>
      </c>
      <c r="AQ654" s="164">
        <f>IF(A14taxstdlife="n/a","n/a",IF(AQ$3&gt;(A14taxstdlife+$E654),((Input!$J$156+Input!$J$122)*$J$7)-SUM($J654:AP654),((Input!$J$156+Input!$J$122)*$J$7)/A14taxstdlife))</f>
        <v>6.6452501389940377E-4</v>
      </c>
      <c r="AR654" s="164">
        <f>IF(A14taxstdlife="n/a","n/a",IF(AR$3&gt;(A14taxstdlife+$E654),((Input!$J$156+Input!$J$122)*$J$7)-SUM($J654:AQ654),((Input!$J$156+Input!$J$122)*$J$7)/A14taxstdlife))</f>
        <v>6.6452501389940377E-4</v>
      </c>
      <c r="AS654" s="164">
        <f>IF(A14taxstdlife="n/a","n/a",IF(AS$3&gt;(A14taxstdlife+$E654),((Input!$J$156+Input!$J$122)*$J$7)-SUM($J654:AR654),((Input!$J$156+Input!$J$122)*$J$7)/A14taxstdlife))</f>
        <v>6.6452501389940377E-4</v>
      </c>
      <c r="AT654" s="164">
        <f>IF(A14taxstdlife="n/a","n/a",IF(AT$3&gt;(A14taxstdlife+$E654),((Input!$J$156+Input!$J$122)*$J$7)-SUM($J654:AS654),((Input!$J$156+Input!$J$122)*$J$7)/A14taxstdlife))</f>
        <v>6.6452501389940377E-4</v>
      </c>
      <c r="AU654" s="164">
        <f>IF(A14taxstdlife="n/a","n/a",IF(AU$3&gt;(A14taxstdlife+$E654),((Input!$J$156+Input!$J$122)*$J$7)-SUM($J654:AT654),((Input!$J$156+Input!$J$122)*$J$7)/A14taxstdlife))</f>
        <v>6.6452501389940377E-4</v>
      </c>
      <c r="AV654" s="164">
        <f>IF(A14taxstdlife="n/a","n/a",IF(AV$3&gt;(A14taxstdlife+$E654),((Input!$J$156+Input!$J$122)*$J$7)-SUM($J654:AU654),((Input!$J$156+Input!$J$122)*$J$7)/A14taxstdlife))</f>
        <v>6.6452501389940377E-4</v>
      </c>
      <c r="AW654" s="164">
        <f>IF(A14taxstdlife="n/a","n/a",IF(AW$3&gt;(A14taxstdlife+$E654),((Input!$J$156+Input!$J$122)*$J$7)-SUM($J654:AV654),((Input!$J$156+Input!$J$122)*$J$7)/A14taxstdlife))</f>
        <v>6.6452501389940377E-4</v>
      </c>
      <c r="AX654" s="164">
        <f>IF(A14taxstdlife="n/a","n/a",IF(AX$3&gt;(A14taxstdlife+$E654),((Input!$J$156+Input!$J$122)*$J$7)-SUM($J654:AW654),((Input!$J$156+Input!$J$122)*$J$7)/A14taxstdlife))</f>
        <v>6.6452501389940377E-4</v>
      </c>
      <c r="AY654" s="164">
        <f>IF(A14taxstdlife="n/a","n/a",IF(AY$3&gt;(A14taxstdlife+$E654),((Input!$J$156+Input!$J$122)*$J$7)-SUM($J654:AX654),((Input!$J$156+Input!$J$122)*$J$7)/A14taxstdlife))</f>
        <v>6.6452501389940377E-4</v>
      </c>
      <c r="AZ654" s="164">
        <f>IF(A14taxstdlife="n/a","n/a",IF(AZ$3&gt;(A14taxstdlife+$E654),((Input!$J$156+Input!$J$122)*$J$7)-SUM($J654:AY654),((Input!$J$156+Input!$J$122)*$J$7)/A14taxstdlife))</f>
        <v>6.6452501389940377E-4</v>
      </c>
      <c r="BA654" s="164">
        <f>IF(A14taxstdlife="n/a","n/a",IF(BA$3&gt;(A14taxstdlife+$E654),((Input!$J$156+Input!$J$122)*$J$7)-SUM($J654:AZ654),((Input!$J$156+Input!$J$122)*$J$7)/A14taxstdlife))</f>
        <v>6.6452501389940377E-4</v>
      </c>
      <c r="BB654" s="164">
        <f>IF(A14taxstdlife="n/a","n/a",IF(BB$3&gt;(A14taxstdlife+$E654),((Input!$J$156+Input!$J$122)*$J$7)-SUM($J654:BA654),((Input!$J$156+Input!$J$122)*$J$7)/A14taxstdlife))</f>
        <v>6.6452501389940377E-4</v>
      </c>
      <c r="BC654" s="164">
        <f>IF(A14taxstdlife="n/a","n/a",IF(BC$3&gt;(A14taxstdlife+$E654),((Input!$J$156+Input!$J$122)*$J$7)-SUM($J654:BB654),((Input!$J$156+Input!$J$122)*$J$7)/A14taxstdlife))</f>
        <v>6.6452501389940377E-4</v>
      </c>
      <c r="BD654" s="164">
        <f>IF(A14taxstdlife="n/a","n/a",IF(BD$3&gt;(A14taxstdlife+$E654),((Input!$J$156+Input!$J$122)*$J$7)-SUM($J654:BC654),((Input!$J$156+Input!$J$122)*$J$7)/A14taxstdlife))</f>
        <v>6.6452501389940377E-4</v>
      </c>
      <c r="BE654" s="164">
        <f>IF(A14taxstdlife="n/a","n/a",IF(BE$3&gt;(A14taxstdlife+$E654),((Input!$J$156+Input!$J$122)*$J$7)-SUM($J654:BD654),((Input!$J$156+Input!$J$122)*$J$7)/A14taxstdlife))</f>
        <v>6.6452501389940377E-4</v>
      </c>
      <c r="BF654" s="164">
        <f>IF(A14taxstdlife="n/a","n/a",IF(BF$3&gt;(A14taxstdlife+$E654),((Input!$J$156+Input!$J$122)*$J$7)-SUM($J654:BE654),((Input!$J$156+Input!$J$122)*$J$7)/A14taxstdlife))</f>
        <v>3.9871500833962153E-4</v>
      </c>
      <c r="BG654" s="164">
        <f>IF(A14taxstdlife="n/a","n/a",IF(BG$3&gt;(A14taxstdlife+$E654),((Input!$J$156+Input!$J$122)*$J$7)-SUM($J654:BF654),((Input!$J$156+Input!$J$122)*$J$7)/A14taxstdlife))</f>
        <v>0</v>
      </c>
      <c r="BH654" s="164">
        <f>IF(A14taxstdlife="n/a","n/a",IF(BH$3&gt;(A14taxstdlife+$E654),((Input!$J$156+Input!$J$122)*$J$7)-SUM($J654:BG654),((Input!$J$156+Input!$J$122)*$J$7)/A14taxstdlife))</f>
        <v>0</v>
      </c>
      <c r="BI654" s="164">
        <f>IF(A14taxstdlife="n/a","n/a",IF(BI$3&gt;(A14taxstdlife+$E654),((Input!$J$156+Input!$J$122)*$J$7)-SUM($J654:BH654),((Input!$J$156+Input!$J$122)*$J$7)/A14taxstdlife))</f>
        <v>0</v>
      </c>
      <c r="BJ654" s="18"/>
      <c r="BK654" s="18"/>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row>
    <row r="655" spans="1:256" s="5" customFormat="1" hidden="1" outlineLevel="2">
      <c r="A655" s="18"/>
      <c r="B655" s="18"/>
      <c r="C655" s="36"/>
      <c r="D655" s="479"/>
      <c r="E655" s="283">
        <v>5</v>
      </c>
      <c r="F655" s="38"/>
      <c r="G655" s="306"/>
      <c r="H655" s="308"/>
      <c r="I655" s="308"/>
      <c r="J655" s="308"/>
      <c r="K655" s="307"/>
      <c r="L655" s="164">
        <f>IF(A14taxstdlife="n/a","n/a",IF(L$3&gt;(A14taxstdlife+$E655),((Input!$K$156+Input!$K$122)*$K$7)-SUM($K655:K655),((Input!$K$156+Input!$K$122)*$K$7)/A14taxstdlife))</f>
        <v>6.92604895889005E-4</v>
      </c>
      <c r="M655" s="164">
        <f>IF(A14taxstdlife="n/a","n/a",IF(M$3&gt;(A14taxstdlife+$E655),((Input!$K$156+Input!$K$122)*$K$7)-SUM($K655:L655),((Input!$K$156+Input!$K$122)*$K$7)/A14taxstdlife))</f>
        <v>6.92604895889005E-4</v>
      </c>
      <c r="N655" s="164">
        <f>IF(A14taxstdlife="n/a","n/a",IF(N$3&gt;(A14taxstdlife+$E655),((Input!$K$156+Input!$K$122)*$K$7)-SUM($K655:M655),((Input!$K$156+Input!$K$122)*$K$7)/A14taxstdlife))</f>
        <v>6.92604895889005E-4</v>
      </c>
      <c r="O655" s="164">
        <f>IF(A14taxstdlife="n/a","n/a",IF(O$3&gt;(A14taxstdlife+$E655),((Input!$K$156+Input!$K$122)*$K$7)-SUM($K655:N655),((Input!$K$156+Input!$K$122)*$K$7)/A14taxstdlife))</f>
        <v>6.92604895889005E-4</v>
      </c>
      <c r="P655" s="164">
        <f>IF(A14taxstdlife="n/a","n/a",IF(P$3&gt;(A14taxstdlife+$E655),((Input!$K$156+Input!$K$122)*$K$7)-SUM($K655:O655),((Input!$K$156+Input!$K$122)*$K$7)/A14taxstdlife))</f>
        <v>6.92604895889005E-4</v>
      </c>
      <c r="Q655" s="164">
        <f>IF(A14taxstdlife="n/a","n/a",IF(Q$3&gt;(A14taxstdlife+$E655),((Input!$K$156+Input!$K$122)*$K$7)-SUM($K655:P655),((Input!$K$156+Input!$K$122)*$K$7)/A14taxstdlife))</f>
        <v>6.92604895889005E-4</v>
      </c>
      <c r="R655" s="164">
        <f>IF(A14taxstdlife="n/a","n/a",IF(R$3&gt;(A14taxstdlife+$E655),((Input!$K$156+Input!$K$122)*$K$7)-SUM($K655:Q655),((Input!$K$156+Input!$K$122)*$K$7)/A14taxstdlife))</f>
        <v>6.92604895889005E-4</v>
      </c>
      <c r="S655" s="164">
        <f>IF(A14taxstdlife="n/a","n/a",IF(S$3&gt;(A14taxstdlife+$E655),((Input!$K$156+Input!$K$122)*$K$7)-SUM($K655:R655),((Input!$K$156+Input!$K$122)*$K$7)/A14taxstdlife))</f>
        <v>6.92604895889005E-4</v>
      </c>
      <c r="T655" s="164">
        <f>IF(A14taxstdlife="n/a","n/a",IF(T$3&gt;(A14taxstdlife+$E655),((Input!$K$156+Input!$K$122)*$K$7)-SUM($K655:S655),((Input!$K$156+Input!$K$122)*$K$7)/A14taxstdlife))</f>
        <v>6.92604895889005E-4</v>
      </c>
      <c r="U655" s="164">
        <f>IF(A14taxstdlife="n/a","n/a",IF(U$3&gt;(A14taxstdlife+$E655),((Input!$K$156+Input!$K$122)*$K$7)-SUM($K655:T655),((Input!$K$156+Input!$K$122)*$K$7)/A14taxstdlife))</f>
        <v>6.92604895889005E-4</v>
      </c>
      <c r="V655" s="164">
        <f>IF(A14taxstdlife="n/a","n/a",IF(V$3&gt;(A14taxstdlife+$E655),((Input!$K$156+Input!$K$122)*$K$7)-SUM($K655:U655),((Input!$K$156+Input!$K$122)*$K$7)/A14taxstdlife))</f>
        <v>6.92604895889005E-4</v>
      </c>
      <c r="W655" s="164">
        <f>IF(A14taxstdlife="n/a","n/a",IF(W$3&gt;(A14taxstdlife+$E655),((Input!$K$156+Input!$K$122)*$K$7)-SUM($K655:V655),((Input!$K$156+Input!$K$122)*$K$7)/A14taxstdlife))</f>
        <v>6.92604895889005E-4</v>
      </c>
      <c r="X655" s="164">
        <f>IF(A14taxstdlife="n/a","n/a",IF(X$3&gt;(A14taxstdlife+$E655),((Input!$K$156+Input!$K$122)*$K$7)-SUM($K655:W655),((Input!$K$156+Input!$K$122)*$K$7)/A14taxstdlife))</f>
        <v>6.92604895889005E-4</v>
      </c>
      <c r="Y655" s="164">
        <f>IF(A14taxstdlife="n/a","n/a",IF(Y$3&gt;(A14taxstdlife+$E655),((Input!$K$156+Input!$K$122)*$K$7)-SUM($K655:X655),((Input!$K$156+Input!$K$122)*$K$7)/A14taxstdlife))</f>
        <v>6.92604895889005E-4</v>
      </c>
      <c r="Z655" s="164">
        <f>IF(A14taxstdlife="n/a","n/a",IF(Z$3&gt;(A14taxstdlife+$E655),((Input!$K$156+Input!$K$122)*$K$7)-SUM($K655:Y655),((Input!$K$156+Input!$K$122)*$K$7)/A14taxstdlife))</f>
        <v>6.92604895889005E-4</v>
      </c>
      <c r="AA655" s="164">
        <f>IF(A14taxstdlife="n/a","n/a",IF(AA$3&gt;(A14taxstdlife+$E655),((Input!$K$156+Input!$K$122)*$K$7)-SUM($K655:Z655),((Input!$K$156+Input!$K$122)*$K$7)/A14taxstdlife))</f>
        <v>6.92604895889005E-4</v>
      </c>
      <c r="AB655" s="164">
        <f>IF(A14taxstdlife="n/a","n/a",IF(AB$3&gt;(A14taxstdlife+$E655),((Input!$K$156+Input!$K$122)*$K$7)-SUM($K655:AA655),((Input!$K$156+Input!$K$122)*$K$7)/A14taxstdlife))</f>
        <v>6.92604895889005E-4</v>
      </c>
      <c r="AC655" s="164">
        <f>IF(A14taxstdlife="n/a","n/a",IF(AC$3&gt;(A14taxstdlife+$E655),((Input!$K$156+Input!$K$122)*$K$7)-SUM($K655:AB655),((Input!$K$156+Input!$K$122)*$K$7)/A14taxstdlife))</f>
        <v>6.92604895889005E-4</v>
      </c>
      <c r="AD655" s="164">
        <f>IF(A14taxstdlife="n/a","n/a",IF(AD$3&gt;(A14taxstdlife+$E655),((Input!$K$156+Input!$K$122)*$K$7)-SUM($K655:AC655),((Input!$K$156+Input!$K$122)*$K$7)/A14taxstdlife))</f>
        <v>6.92604895889005E-4</v>
      </c>
      <c r="AE655" s="164">
        <f>IF(A14taxstdlife="n/a","n/a",IF(AE$3&gt;(A14taxstdlife+$E655),((Input!$K$156+Input!$K$122)*$K$7)-SUM($K655:AD655),((Input!$K$156+Input!$K$122)*$K$7)/A14taxstdlife))</f>
        <v>6.92604895889005E-4</v>
      </c>
      <c r="AF655" s="164">
        <f>IF(A14taxstdlife="n/a","n/a",IF(AF$3&gt;(A14taxstdlife+$E655),((Input!$K$156+Input!$K$122)*$K$7)-SUM($K655:AE655),((Input!$K$156+Input!$K$122)*$K$7)/A14taxstdlife))</f>
        <v>6.92604895889005E-4</v>
      </c>
      <c r="AG655" s="164">
        <f>IF(A14taxstdlife="n/a","n/a",IF(AG$3&gt;(A14taxstdlife+$E655),((Input!$K$156+Input!$K$122)*$K$7)-SUM($K655:AF655),((Input!$K$156+Input!$K$122)*$K$7)/A14taxstdlife))</f>
        <v>6.92604895889005E-4</v>
      </c>
      <c r="AH655" s="164">
        <f>IF(A14taxstdlife="n/a","n/a",IF(AH$3&gt;(A14taxstdlife+$E655),((Input!$K$156+Input!$K$122)*$K$7)-SUM($K655:AG655),((Input!$K$156+Input!$K$122)*$K$7)/A14taxstdlife))</f>
        <v>6.92604895889005E-4</v>
      </c>
      <c r="AI655" s="164">
        <f>IF(A14taxstdlife="n/a","n/a",IF(AI$3&gt;(A14taxstdlife+$E655),((Input!$K$156+Input!$K$122)*$K$7)-SUM($K655:AH655),((Input!$K$156+Input!$K$122)*$K$7)/A14taxstdlife))</f>
        <v>6.92604895889005E-4</v>
      </c>
      <c r="AJ655" s="164">
        <f>IF(A14taxstdlife="n/a","n/a",IF(AJ$3&gt;(A14taxstdlife+$E655),((Input!$K$156+Input!$K$122)*$K$7)-SUM($K655:AI655),((Input!$K$156+Input!$K$122)*$K$7)/A14taxstdlife))</f>
        <v>6.92604895889005E-4</v>
      </c>
      <c r="AK655" s="164">
        <f>IF(A14taxstdlife="n/a","n/a",IF(AK$3&gt;(A14taxstdlife+$E655),((Input!$K$156+Input!$K$122)*$K$7)-SUM($K655:AJ655),((Input!$K$156+Input!$K$122)*$K$7)/A14taxstdlife))</f>
        <v>6.92604895889005E-4</v>
      </c>
      <c r="AL655" s="164">
        <f>IF(A14taxstdlife="n/a","n/a",IF(AL$3&gt;(A14taxstdlife+$E655),((Input!$K$156+Input!$K$122)*$K$7)-SUM($K655:AK655),((Input!$K$156+Input!$K$122)*$K$7)/A14taxstdlife))</f>
        <v>6.92604895889005E-4</v>
      </c>
      <c r="AM655" s="164">
        <f>IF(A14taxstdlife="n/a","n/a",IF(AM$3&gt;(A14taxstdlife+$E655),((Input!$K$156+Input!$K$122)*$K$7)-SUM($K655:AL655),((Input!$K$156+Input!$K$122)*$K$7)/A14taxstdlife))</f>
        <v>6.92604895889005E-4</v>
      </c>
      <c r="AN655" s="164">
        <f>IF(A14taxstdlife="n/a","n/a",IF(AN$3&gt;(A14taxstdlife+$E655),((Input!$K$156+Input!$K$122)*$K$7)-SUM($K655:AM655),((Input!$K$156+Input!$K$122)*$K$7)/A14taxstdlife))</f>
        <v>6.92604895889005E-4</v>
      </c>
      <c r="AO655" s="164">
        <f>IF(A14taxstdlife="n/a","n/a",IF(AO$3&gt;(A14taxstdlife+$E655),((Input!$K$156+Input!$K$122)*$K$7)-SUM($K655:AN655),((Input!$K$156+Input!$K$122)*$K$7)/A14taxstdlife))</f>
        <v>6.92604895889005E-4</v>
      </c>
      <c r="AP655" s="164">
        <f>IF(A14taxstdlife="n/a","n/a",IF(AP$3&gt;(A14taxstdlife+$E655),((Input!$K$156+Input!$K$122)*$K$7)-SUM($K655:AO655),((Input!$K$156+Input!$K$122)*$K$7)/A14taxstdlife))</f>
        <v>6.92604895889005E-4</v>
      </c>
      <c r="AQ655" s="164">
        <f>IF(A14taxstdlife="n/a","n/a",IF(AQ$3&gt;(A14taxstdlife+$E655),((Input!$K$156+Input!$K$122)*$K$7)-SUM($K655:AP655),((Input!$K$156+Input!$K$122)*$K$7)/A14taxstdlife))</f>
        <v>6.92604895889005E-4</v>
      </c>
      <c r="AR655" s="164">
        <f>IF(A14taxstdlife="n/a","n/a",IF(AR$3&gt;(A14taxstdlife+$E655),((Input!$K$156+Input!$K$122)*$K$7)-SUM($K655:AQ655),((Input!$K$156+Input!$K$122)*$K$7)/A14taxstdlife))</f>
        <v>6.92604895889005E-4</v>
      </c>
      <c r="AS655" s="164">
        <f>IF(A14taxstdlife="n/a","n/a",IF(AS$3&gt;(A14taxstdlife+$E655),((Input!$K$156+Input!$K$122)*$K$7)-SUM($K655:AR655),((Input!$K$156+Input!$K$122)*$K$7)/A14taxstdlife))</f>
        <v>6.92604895889005E-4</v>
      </c>
      <c r="AT655" s="164">
        <f>IF(A14taxstdlife="n/a","n/a",IF(AT$3&gt;(A14taxstdlife+$E655),((Input!$K$156+Input!$K$122)*$K$7)-SUM($K655:AS655),((Input!$K$156+Input!$K$122)*$K$7)/A14taxstdlife))</f>
        <v>6.92604895889005E-4</v>
      </c>
      <c r="AU655" s="164">
        <f>IF(A14taxstdlife="n/a","n/a",IF(AU$3&gt;(A14taxstdlife+$E655),((Input!$K$156+Input!$K$122)*$K$7)-SUM($K655:AT655),((Input!$K$156+Input!$K$122)*$K$7)/A14taxstdlife))</f>
        <v>6.92604895889005E-4</v>
      </c>
      <c r="AV655" s="164">
        <f>IF(A14taxstdlife="n/a","n/a",IF(AV$3&gt;(A14taxstdlife+$E655),((Input!$K$156+Input!$K$122)*$K$7)-SUM($K655:AU655),((Input!$K$156+Input!$K$122)*$K$7)/A14taxstdlife))</f>
        <v>6.92604895889005E-4</v>
      </c>
      <c r="AW655" s="164">
        <f>IF(A14taxstdlife="n/a","n/a",IF(AW$3&gt;(A14taxstdlife+$E655),((Input!$K$156+Input!$K$122)*$K$7)-SUM($K655:AV655),((Input!$K$156+Input!$K$122)*$K$7)/A14taxstdlife))</f>
        <v>6.92604895889005E-4</v>
      </c>
      <c r="AX655" s="164">
        <f>IF(A14taxstdlife="n/a","n/a",IF(AX$3&gt;(A14taxstdlife+$E655),((Input!$K$156+Input!$K$122)*$K$7)-SUM($K655:AW655),((Input!$K$156+Input!$K$122)*$K$7)/A14taxstdlife))</f>
        <v>6.92604895889005E-4</v>
      </c>
      <c r="AY655" s="164">
        <f>IF(A14taxstdlife="n/a","n/a",IF(AY$3&gt;(A14taxstdlife+$E655),((Input!$K$156+Input!$K$122)*$K$7)-SUM($K655:AX655),((Input!$K$156+Input!$K$122)*$K$7)/A14taxstdlife))</f>
        <v>6.92604895889005E-4</v>
      </c>
      <c r="AZ655" s="164">
        <f>IF(A14taxstdlife="n/a","n/a",IF(AZ$3&gt;(A14taxstdlife+$E655),((Input!$K$156+Input!$K$122)*$K$7)-SUM($K655:AY655),((Input!$K$156+Input!$K$122)*$K$7)/A14taxstdlife))</f>
        <v>6.92604895889005E-4</v>
      </c>
      <c r="BA655" s="164">
        <f>IF(A14taxstdlife="n/a","n/a",IF(BA$3&gt;(A14taxstdlife+$E655),((Input!$K$156+Input!$K$122)*$K$7)-SUM($K655:AZ655),((Input!$K$156+Input!$K$122)*$K$7)/A14taxstdlife))</f>
        <v>6.92604895889005E-4</v>
      </c>
      <c r="BB655" s="164">
        <f>IF(A14taxstdlife="n/a","n/a",IF(BB$3&gt;(A14taxstdlife+$E655),((Input!$K$156+Input!$K$122)*$K$7)-SUM($K655:BA655),((Input!$K$156+Input!$K$122)*$K$7)/A14taxstdlife))</f>
        <v>6.92604895889005E-4</v>
      </c>
      <c r="BC655" s="164">
        <f>IF(A14taxstdlife="n/a","n/a",IF(BC$3&gt;(A14taxstdlife+$E655),((Input!$K$156+Input!$K$122)*$K$7)-SUM($K655:BB655),((Input!$K$156+Input!$K$122)*$K$7)/A14taxstdlife))</f>
        <v>6.92604895889005E-4</v>
      </c>
      <c r="BD655" s="164">
        <f>IF(A14taxstdlife="n/a","n/a",IF(BD$3&gt;(A14taxstdlife+$E655),((Input!$K$156+Input!$K$122)*$K$7)-SUM($K655:BC655),((Input!$K$156+Input!$K$122)*$K$7)/A14taxstdlife))</f>
        <v>6.92604895889005E-4</v>
      </c>
      <c r="BE655" s="164">
        <f>IF(A14taxstdlife="n/a","n/a",IF(BE$3&gt;(A14taxstdlife+$E655),((Input!$K$156+Input!$K$122)*$K$7)-SUM($K655:BD655),((Input!$K$156+Input!$K$122)*$K$7)/A14taxstdlife))</f>
        <v>6.92604895889005E-4</v>
      </c>
      <c r="BF655" s="164">
        <f>IF(A14taxstdlife="n/a","n/a",IF(BF$3&gt;(A14taxstdlife+$E655),((Input!$K$156+Input!$K$122)*$K$7)-SUM($K655:BE655),((Input!$K$156+Input!$K$122)*$K$7)/A14taxstdlife))</f>
        <v>6.92604895889005E-4</v>
      </c>
      <c r="BG655" s="164">
        <f>IF(A14taxstdlife="n/a","n/a",IF(BG$3&gt;(A14taxstdlife+$E655),((Input!$K$156+Input!$K$122)*$K$7)-SUM($K655:BF655),((Input!$K$156+Input!$K$122)*$K$7)/A14taxstdlife))</f>
        <v>4.1556293753340634E-4</v>
      </c>
      <c r="BH655" s="164">
        <f>IF(A14taxstdlife="n/a","n/a",IF(BH$3&gt;(A14taxstdlife+$E655),((Input!$K$156+Input!$K$122)*$K$7)-SUM($K655:BG655),((Input!$K$156+Input!$K$122)*$K$7)/A14taxstdlife))</f>
        <v>0</v>
      </c>
      <c r="BI655" s="164">
        <f>IF(A14taxstdlife="n/a","n/a",IF(BI$3&gt;(A14taxstdlife+$E655),((Input!$K$156+Input!$K$122)*$K$7)-SUM($K655:BH655),((Input!$K$156+Input!$K$122)*$K$7)/A14taxstdlife))</f>
        <v>0</v>
      </c>
      <c r="BJ655" s="18"/>
      <c r="BK655" s="18"/>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row>
    <row r="656" spans="1:256" s="5" customFormat="1" hidden="1" outlineLevel="2">
      <c r="A656" s="18"/>
      <c r="B656" s="18"/>
      <c r="C656" s="36"/>
      <c r="D656" s="479"/>
      <c r="E656" s="283">
        <v>6</v>
      </c>
      <c r="F656" s="38"/>
      <c r="G656" s="306"/>
      <c r="H656" s="308"/>
      <c r="I656" s="308"/>
      <c r="J656" s="308"/>
      <c r="K656" s="308"/>
      <c r="L656" s="307"/>
      <c r="M656" s="164">
        <f>IF(A14taxstdlife="n/a","n/a",IF(M$3&gt;(A14taxstdlife+$E656),((Input!$L$156+Input!$L$122)*$L$7)-SUM($L656:L656),((Input!$L$156+Input!$L$122)*$L$7)/A14taxstdlife))</f>
        <v>0</v>
      </c>
      <c r="N656" s="164">
        <f>IF(A14taxstdlife="n/a","n/a",IF(N$3&gt;(A14taxstdlife+$E656),((Input!$L$156+Input!$L$122)*$L$7)-SUM($L656:M656),((Input!$L$156+Input!$L$122)*$L$7)/A14taxstdlife))</f>
        <v>0</v>
      </c>
      <c r="O656" s="164">
        <f>IF(A14taxstdlife="n/a","n/a",IF(O$3&gt;(A14taxstdlife+$E656),((Input!$L$156+Input!$L$122)*$L$7)-SUM($L656:N656),((Input!$L$156+Input!$L$122)*$L$7)/A14taxstdlife))</f>
        <v>0</v>
      </c>
      <c r="P656" s="164">
        <f>IF(A14taxstdlife="n/a","n/a",IF(P$3&gt;(A14taxstdlife+$E656),((Input!$L$156+Input!$L$122)*$L$7)-SUM($L656:O656),((Input!$L$156+Input!$L$122)*$L$7)/A14taxstdlife))</f>
        <v>0</v>
      </c>
      <c r="Q656" s="164">
        <f>IF(A14taxstdlife="n/a","n/a",IF(Q$3&gt;(A14taxstdlife+$E656),((Input!$L$156+Input!$L$122)*$L$7)-SUM($L656:P656),((Input!$L$156+Input!$L$122)*$L$7)/A14taxstdlife))</f>
        <v>0</v>
      </c>
      <c r="R656" s="164">
        <f>IF(A14taxstdlife="n/a","n/a",IF(R$3&gt;(A14taxstdlife+$E656),((Input!$L$156+Input!$L$122)*$L$7)-SUM($L656:Q656),((Input!$L$156+Input!$L$122)*$L$7)/A14taxstdlife))</f>
        <v>0</v>
      </c>
      <c r="S656" s="164">
        <f>IF(A14taxstdlife="n/a","n/a",IF(S$3&gt;(A14taxstdlife+$E656),((Input!$L$156+Input!$L$122)*$L$7)-SUM($L656:R656),((Input!$L$156+Input!$L$122)*$L$7)/A14taxstdlife))</f>
        <v>0</v>
      </c>
      <c r="T656" s="164">
        <f>IF(A14taxstdlife="n/a","n/a",IF(T$3&gt;(A14taxstdlife+$E656),((Input!$L$156+Input!$L$122)*$L$7)-SUM($L656:S656),((Input!$L$156+Input!$L$122)*$L$7)/A14taxstdlife))</f>
        <v>0</v>
      </c>
      <c r="U656" s="164">
        <f>IF(A14taxstdlife="n/a","n/a",IF(U$3&gt;(A14taxstdlife+$E656),((Input!$L$156+Input!$L$122)*$L$7)-SUM($L656:T656),((Input!$L$156+Input!$L$122)*$L$7)/A14taxstdlife))</f>
        <v>0</v>
      </c>
      <c r="V656" s="164">
        <f>IF(A14taxstdlife="n/a","n/a",IF(V$3&gt;(A14taxstdlife+$E656),((Input!$L$156+Input!$L$122)*$L$7)-SUM($L656:U656),((Input!$L$156+Input!$L$122)*$L$7)/A14taxstdlife))</f>
        <v>0</v>
      </c>
      <c r="W656" s="164">
        <f>IF(A14taxstdlife="n/a","n/a",IF(W$3&gt;(A14taxstdlife+$E656),((Input!$L$156+Input!$L$122)*$L$7)-SUM($L656:V656),((Input!$L$156+Input!$L$122)*$L$7)/A14taxstdlife))</f>
        <v>0</v>
      </c>
      <c r="X656" s="164">
        <f>IF(A14taxstdlife="n/a","n/a",IF(X$3&gt;(A14taxstdlife+$E656),((Input!$L$156+Input!$L$122)*$L$7)-SUM($L656:W656),((Input!$L$156+Input!$L$122)*$L$7)/A14taxstdlife))</f>
        <v>0</v>
      </c>
      <c r="Y656" s="164">
        <f>IF(A14taxstdlife="n/a","n/a",IF(Y$3&gt;(A14taxstdlife+$E656),((Input!$L$156+Input!$L$122)*$L$7)-SUM($L656:X656),((Input!$L$156+Input!$L$122)*$L$7)/A14taxstdlife))</f>
        <v>0</v>
      </c>
      <c r="Z656" s="164">
        <f>IF(A14taxstdlife="n/a","n/a",IF(Z$3&gt;(A14taxstdlife+$E656),((Input!$L$156+Input!$L$122)*$L$7)-SUM($L656:Y656),((Input!$L$156+Input!$L$122)*$L$7)/A14taxstdlife))</f>
        <v>0</v>
      </c>
      <c r="AA656" s="164">
        <f>IF(A14taxstdlife="n/a","n/a",IF(AA$3&gt;(A14taxstdlife+$E656),((Input!$L$156+Input!$L$122)*$L$7)-SUM($L656:Z656),((Input!$L$156+Input!$L$122)*$L$7)/A14taxstdlife))</f>
        <v>0</v>
      </c>
      <c r="AB656" s="164">
        <f>IF(A14taxstdlife="n/a","n/a",IF(AB$3&gt;(A14taxstdlife+$E656),((Input!$L$156+Input!$L$122)*$L$7)-SUM($L656:AA656),((Input!$L$156+Input!$L$122)*$L$7)/A14taxstdlife))</f>
        <v>0</v>
      </c>
      <c r="AC656" s="164">
        <f>IF(A14taxstdlife="n/a","n/a",IF(AC$3&gt;(A14taxstdlife+$E656),((Input!$L$156+Input!$L$122)*$L$7)-SUM($L656:AB656),((Input!$L$156+Input!$L$122)*$L$7)/A14taxstdlife))</f>
        <v>0</v>
      </c>
      <c r="AD656" s="164">
        <f>IF(A14taxstdlife="n/a","n/a",IF(AD$3&gt;(A14taxstdlife+$E656),((Input!$L$156+Input!$L$122)*$L$7)-SUM($L656:AC656),((Input!$L$156+Input!$L$122)*$L$7)/A14taxstdlife))</f>
        <v>0</v>
      </c>
      <c r="AE656" s="164">
        <f>IF(A14taxstdlife="n/a","n/a",IF(AE$3&gt;(A14taxstdlife+$E656),((Input!$L$156+Input!$L$122)*$L$7)-SUM($L656:AD656),((Input!$L$156+Input!$L$122)*$L$7)/A14taxstdlife))</f>
        <v>0</v>
      </c>
      <c r="AF656" s="164">
        <f>IF(A14taxstdlife="n/a","n/a",IF(AF$3&gt;(A14taxstdlife+$E656),((Input!$L$156+Input!$L$122)*$L$7)-SUM($L656:AE656),((Input!$L$156+Input!$L$122)*$L$7)/A14taxstdlife))</f>
        <v>0</v>
      </c>
      <c r="AG656" s="164">
        <f>IF(A14taxstdlife="n/a","n/a",IF(AG$3&gt;(A14taxstdlife+$E656),((Input!$L$156+Input!$L$122)*$L$7)-SUM($L656:AF656),((Input!$L$156+Input!$L$122)*$L$7)/A14taxstdlife))</f>
        <v>0</v>
      </c>
      <c r="AH656" s="164">
        <f>IF(A14taxstdlife="n/a","n/a",IF(AH$3&gt;(A14taxstdlife+$E656),((Input!$L$156+Input!$L$122)*$L$7)-SUM($L656:AG656),((Input!$L$156+Input!$L$122)*$L$7)/A14taxstdlife))</f>
        <v>0</v>
      </c>
      <c r="AI656" s="164">
        <f>IF(A14taxstdlife="n/a","n/a",IF(AI$3&gt;(A14taxstdlife+$E656),((Input!$L$156+Input!$L$122)*$L$7)-SUM($L656:AH656),((Input!$L$156+Input!$L$122)*$L$7)/A14taxstdlife))</f>
        <v>0</v>
      </c>
      <c r="AJ656" s="164">
        <f>IF(A14taxstdlife="n/a","n/a",IF(AJ$3&gt;(A14taxstdlife+$E656),((Input!$L$156+Input!$L$122)*$L$7)-SUM($L656:AI656),((Input!$L$156+Input!$L$122)*$L$7)/A14taxstdlife))</f>
        <v>0</v>
      </c>
      <c r="AK656" s="164">
        <f>IF(A14taxstdlife="n/a","n/a",IF(AK$3&gt;(A14taxstdlife+$E656),((Input!$L$156+Input!$L$122)*$L$7)-SUM($L656:AJ656),((Input!$L$156+Input!$L$122)*$L$7)/A14taxstdlife))</f>
        <v>0</v>
      </c>
      <c r="AL656" s="164">
        <f>IF(A14taxstdlife="n/a","n/a",IF(AL$3&gt;(A14taxstdlife+$E656),((Input!$L$156+Input!$L$122)*$L$7)-SUM($L656:AK656),((Input!$L$156+Input!$L$122)*$L$7)/A14taxstdlife))</f>
        <v>0</v>
      </c>
      <c r="AM656" s="164">
        <f>IF(A14taxstdlife="n/a","n/a",IF(AM$3&gt;(A14taxstdlife+$E656),((Input!$L$156+Input!$L$122)*$L$7)-SUM($L656:AL656),((Input!$L$156+Input!$L$122)*$L$7)/A14taxstdlife))</f>
        <v>0</v>
      </c>
      <c r="AN656" s="164">
        <f>IF(A14taxstdlife="n/a","n/a",IF(AN$3&gt;(A14taxstdlife+$E656),((Input!$L$156+Input!$L$122)*$L$7)-SUM($L656:AM656),((Input!$L$156+Input!$L$122)*$L$7)/A14taxstdlife))</f>
        <v>0</v>
      </c>
      <c r="AO656" s="164">
        <f>IF(A14taxstdlife="n/a","n/a",IF(AO$3&gt;(A14taxstdlife+$E656),((Input!$L$156+Input!$L$122)*$L$7)-SUM($L656:AN656),((Input!$L$156+Input!$L$122)*$L$7)/A14taxstdlife))</f>
        <v>0</v>
      </c>
      <c r="AP656" s="164">
        <f>IF(A14taxstdlife="n/a","n/a",IF(AP$3&gt;(A14taxstdlife+$E656),((Input!$L$156+Input!$L$122)*$L$7)-SUM($L656:AO656),((Input!$L$156+Input!$L$122)*$L$7)/A14taxstdlife))</f>
        <v>0</v>
      </c>
      <c r="AQ656" s="164">
        <f>IF(A14taxstdlife="n/a","n/a",IF(AQ$3&gt;(A14taxstdlife+$E656),((Input!$L$156+Input!$L$122)*$L$7)-SUM($L656:AP656),((Input!$L$156+Input!$L$122)*$L$7)/A14taxstdlife))</f>
        <v>0</v>
      </c>
      <c r="AR656" s="164">
        <f>IF(A14taxstdlife="n/a","n/a",IF(AR$3&gt;(A14taxstdlife+$E656),((Input!$L$156+Input!$L$122)*$L$7)-SUM($L656:AQ656),((Input!$L$156+Input!$L$122)*$L$7)/A14taxstdlife))</f>
        <v>0</v>
      </c>
      <c r="AS656" s="164">
        <f>IF(A14taxstdlife="n/a","n/a",IF(AS$3&gt;(A14taxstdlife+$E656),((Input!$L$156+Input!$L$122)*$L$7)-SUM($L656:AR656),((Input!$L$156+Input!$L$122)*$L$7)/A14taxstdlife))</f>
        <v>0</v>
      </c>
      <c r="AT656" s="164">
        <f>IF(A14taxstdlife="n/a","n/a",IF(AT$3&gt;(A14taxstdlife+$E656),((Input!$L$156+Input!$L$122)*$L$7)-SUM($L656:AS656),((Input!$L$156+Input!$L$122)*$L$7)/A14taxstdlife))</f>
        <v>0</v>
      </c>
      <c r="AU656" s="164">
        <f>IF(A14taxstdlife="n/a","n/a",IF(AU$3&gt;(A14taxstdlife+$E656),((Input!$L$156+Input!$L$122)*$L$7)-SUM($L656:AT656),((Input!$L$156+Input!$L$122)*$L$7)/A14taxstdlife))</f>
        <v>0</v>
      </c>
      <c r="AV656" s="164">
        <f>IF(A14taxstdlife="n/a","n/a",IF(AV$3&gt;(A14taxstdlife+$E656),((Input!$L$156+Input!$L$122)*$L$7)-SUM($L656:AU656),((Input!$L$156+Input!$L$122)*$L$7)/A14taxstdlife))</f>
        <v>0</v>
      </c>
      <c r="AW656" s="164">
        <f>IF(A14taxstdlife="n/a","n/a",IF(AW$3&gt;(A14taxstdlife+$E656),((Input!$L$156+Input!$L$122)*$L$7)-SUM($L656:AV656),((Input!$L$156+Input!$L$122)*$L$7)/A14taxstdlife))</f>
        <v>0</v>
      </c>
      <c r="AX656" s="164">
        <f>IF(A14taxstdlife="n/a","n/a",IF(AX$3&gt;(A14taxstdlife+$E656),((Input!$L$156+Input!$L$122)*$L$7)-SUM($L656:AW656),((Input!$L$156+Input!$L$122)*$L$7)/A14taxstdlife))</f>
        <v>0</v>
      </c>
      <c r="AY656" s="164">
        <f>IF(A14taxstdlife="n/a","n/a",IF(AY$3&gt;(A14taxstdlife+$E656),((Input!$L$156+Input!$L$122)*$L$7)-SUM($L656:AX656),((Input!$L$156+Input!$L$122)*$L$7)/A14taxstdlife))</f>
        <v>0</v>
      </c>
      <c r="AZ656" s="164">
        <f>IF(A14taxstdlife="n/a","n/a",IF(AZ$3&gt;(A14taxstdlife+$E656),((Input!$L$156+Input!$L$122)*$L$7)-SUM($L656:AY656),((Input!$L$156+Input!$L$122)*$L$7)/A14taxstdlife))</f>
        <v>0</v>
      </c>
      <c r="BA656" s="164">
        <f>IF(A14taxstdlife="n/a","n/a",IF(BA$3&gt;(A14taxstdlife+$E656),((Input!$L$156+Input!$L$122)*$L$7)-SUM($L656:AZ656),((Input!$L$156+Input!$L$122)*$L$7)/A14taxstdlife))</f>
        <v>0</v>
      </c>
      <c r="BB656" s="164">
        <f>IF(A14taxstdlife="n/a","n/a",IF(BB$3&gt;(A14taxstdlife+$E656),((Input!$L$156+Input!$L$122)*$L$7)-SUM($L656:BA656),((Input!$L$156+Input!$L$122)*$L$7)/A14taxstdlife))</f>
        <v>0</v>
      </c>
      <c r="BC656" s="164">
        <f>IF(A14taxstdlife="n/a","n/a",IF(BC$3&gt;(A14taxstdlife+$E656),((Input!$L$156+Input!$L$122)*$L$7)-SUM($L656:BB656),((Input!$L$156+Input!$L$122)*$L$7)/A14taxstdlife))</f>
        <v>0</v>
      </c>
      <c r="BD656" s="164">
        <f>IF(A14taxstdlife="n/a","n/a",IF(BD$3&gt;(A14taxstdlife+$E656),((Input!$L$156+Input!$L$122)*$L$7)-SUM($L656:BC656),((Input!$L$156+Input!$L$122)*$L$7)/A14taxstdlife))</f>
        <v>0</v>
      </c>
      <c r="BE656" s="164">
        <f>IF(A14taxstdlife="n/a","n/a",IF(BE$3&gt;(A14taxstdlife+$E656),((Input!$L$156+Input!$L$122)*$L$7)-SUM($L656:BD656),((Input!$L$156+Input!$L$122)*$L$7)/A14taxstdlife))</f>
        <v>0</v>
      </c>
      <c r="BF656" s="164">
        <f>IF(A14taxstdlife="n/a","n/a",IF(BF$3&gt;(A14taxstdlife+$E656),((Input!$L$156+Input!$L$122)*$L$7)-SUM($L656:BE656),((Input!$L$156+Input!$L$122)*$L$7)/A14taxstdlife))</f>
        <v>0</v>
      </c>
      <c r="BG656" s="164">
        <f>IF(A14taxstdlife="n/a","n/a",IF(BG$3&gt;(A14taxstdlife+$E656),((Input!$L$156+Input!$L$122)*$L$7)-SUM($L656:BF656),((Input!$L$156+Input!$L$122)*$L$7)/A14taxstdlife))</f>
        <v>0</v>
      </c>
      <c r="BH656" s="164">
        <f>IF(A14taxstdlife="n/a","n/a",IF(BH$3&gt;(A14taxstdlife+$E656),((Input!$L$156+Input!$L$122)*$L$7)-SUM($L656:BG656),((Input!$L$156+Input!$L$122)*$L$7)/A14taxstdlife))</f>
        <v>0</v>
      </c>
      <c r="BI656" s="164">
        <f>IF(A14taxstdlife="n/a","n/a",IF(BI$3&gt;(A14taxstdlife+$E656),((Input!$L$156+Input!$L$122)*$L$7)-SUM($L656:BH656),((Input!$L$156+Input!$L$122)*$L$7)/A14taxstdlife))</f>
        <v>0</v>
      </c>
      <c r="BJ656" s="18"/>
      <c r="BK656" s="18"/>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row>
    <row r="657" spans="1:256" s="5" customFormat="1" hidden="1" outlineLevel="2">
      <c r="A657" s="18"/>
      <c r="B657" s="18"/>
      <c r="C657" s="36"/>
      <c r="D657" s="479"/>
      <c r="E657" s="283">
        <v>7</v>
      </c>
      <c r="F657" s="38"/>
      <c r="G657" s="306"/>
      <c r="H657" s="308"/>
      <c r="I657" s="308"/>
      <c r="J657" s="308"/>
      <c r="K657" s="308"/>
      <c r="L657" s="308"/>
      <c r="M657" s="307"/>
      <c r="N657" s="164">
        <f>IF(A14taxstdlife="n/a","n/a",IF(N$3&gt;(A14taxstdlife+$E657),((Input!$M$156+Input!$M$122)*$M$7)-SUM($M657:M657),((Input!$M$156+Input!$M$122)*$M$7)/A14taxstdlife))</f>
        <v>0</v>
      </c>
      <c r="O657" s="164">
        <f>IF(A14taxstdlife="n/a","n/a",IF(O$3&gt;(A14taxstdlife+$E657),((Input!$M$156+Input!$M$122)*$M$7)-SUM($M657:N657),((Input!$M$156+Input!$M$122)*$M$7)/A14taxstdlife))</f>
        <v>0</v>
      </c>
      <c r="P657" s="164">
        <f>IF(A14taxstdlife="n/a","n/a",IF(P$3&gt;(A14taxstdlife+$E657),((Input!$M$156+Input!$M$122)*$M$7)-SUM($M657:O657),((Input!$M$156+Input!$M$122)*$M$7)/A14taxstdlife))</f>
        <v>0</v>
      </c>
      <c r="Q657" s="164">
        <f>IF(A14taxstdlife="n/a","n/a",IF(Q$3&gt;(A14taxstdlife+$E657),((Input!$M$156+Input!$M$122)*$M$7)-SUM($M657:P657),((Input!$M$156+Input!$M$122)*$M$7)/A14taxstdlife))</f>
        <v>0</v>
      </c>
      <c r="R657" s="164">
        <f>IF(A14taxstdlife="n/a","n/a",IF(R$3&gt;(A14taxstdlife+$E657),((Input!$M$156+Input!$M$122)*$M$7)-SUM($M657:Q657),((Input!$M$156+Input!$M$122)*$M$7)/A14taxstdlife))</f>
        <v>0</v>
      </c>
      <c r="S657" s="164">
        <f>IF(A14taxstdlife="n/a","n/a",IF(S$3&gt;(A14taxstdlife+$E657),((Input!$M$156+Input!$M$122)*$M$7)-SUM($M657:R657),((Input!$M$156+Input!$M$122)*$M$7)/A14taxstdlife))</f>
        <v>0</v>
      </c>
      <c r="T657" s="164">
        <f>IF(A14taxstdlife="n/a","n/a",IF(T$3&gt;(A14taxstdlife+$E657),((Input!$M$156+Input!$M$122)*$M$7)-SUM($M657:S657),((Input!$M$156+Input!$M$122)*$M$7)/A14taxstdlife))</f>
        <v>0</v>
      </c>
      <c r="U657" s="164">
        <f>IF(A14taxstdlife="n/a","n/a",IF(U$3&gt;(A14taxstdlife+$E657),((Input!$M$156+Input!$M$122)*$M$7)-SUM($M657:T657),((Input!$M$156+Input!$M$122)*$M$7)/A14taxstdlife))</f>
        <v>0</v>
      </c>
      <c r="V657" s="164">
        <f>IF(A14taxstdlife="n/a","n/a",IF(V$3&gt;(A14taxstdlife+$E657),((Input!$M$156+Input!$M$122)*$M$7)-SUM($M657:U657),((Input!$M$156+Input!$M$122)*$M$7)/A14taxstdlife))</f>
        <v>0</v>
      </c>
      <c r="W657" s="164">
        <f>IF(A14taxstdlife="n/a","n/a",IF(W$3&gt;(A14taxstdlife+$E657),((Input!$M$156+Input!$M$122)*$M$7)-SUM($M657:V657),((Input!$M$156+Input!$M$122)*$M$7)/A14taxstdlife))</f>
        <v>0</v>
      </c>
      <c r="X657" s="164">
        <f>IF(A14taxstdlife="n/a","n/a",IF(X$3&gt;(A14taxstdlife+$E657),((Input!$M$156+Input!$M$122)*$M$7)-SUM($M657:W657),((Input!$M$156+Input!$M$122)*$M$7)/A14taxstdlife))</f>
        <v>0</v>
      </c>
      <c r="Y657" s="164">
        <f>IF(A14taxstdlife="n/a","n/a",IF(Y$3&gt;(A14taxstdlife+$E657),((Input!$M$156+Input!$M$122)*$M$7)-SUM($M657:X657),((Input!$M$156+Input!$M$122)*$M$7)/A14taxstdlife))</f>
        <v>0</v>
      </c>
      <c r="Z657" s="164">
        <f>IF(A14taxstdlife="n/a","n/a",IF(Z$3&gt;(A14taxstdlife+$E657),((Input!$M$156+Input!$M$122)*$M$7)-SUM($M657:Y657),((Input!$M$156+Input!$M$122)*$M$7)/A14taxstdlife))</f>
        <v>0</v>
      </c>
      <c r="AA657" s="164">
        <f>IF(A14taxstdlife="n/a","n/a",IF(AA$3&gt;(A14taxstdlife+$E657),((Input!$M$156+Input!$M$122)*$M$7)-SUM($M657:Z657),((Input!$M$156+Input!$M$122)*$M$7)/A14taxstdlife))</f>
        <v>0</v>
      </c>
      <c r="AB657" s="164">
        <f>IF(A14taxstdlife="n/a","n/a",IF(AB$3&gt;(A14taxstdlife+$E657),((Input!$M$156+Input!$M$122)*$M$7)-SUM($M657:AA657),((Input!$M$156+Input!$M$122)*$M$7)/A14taxstdlife))</f>
        <v>0</v>
      </c>
      <c r="AC657" s="164">
        <f>IF(A14taxstdlife="n/a","n/a",IF(AC$3&gt;(A14taxstdlife+$E657),((Input!$M$156+Input!$M$122)*$M$7)-SUM($M657:AB657),((Input!$M$156+Input!$M$122)*$M$7)/A14taxstdlife))</f>
        <v>0</v>
      </c>
      <c r="AD657" s="164">
        <f>IF(A14taxstdlife="n/a","n/a",IF(AD$3&gt;(A14taxstdlife+$E657),((Input!$M$156+Input!$M$122)*$M$7)-SUM($M657:AC657),((Input!$M$156+Input!$M$122)*$M$7)/A14taxstdlife))</f>
        <v>0</v>
      </c>
      <c r="AE657" s="164">
        <f>IF(A14taxstdlife="n/a","n/a",IF(AE$3&gt;(A14taxstdlife+$E657),((Input!$M$156+Input!$M$122)*$M$7)-SUM($M657:AD657),((Input!$M$156+Input!$M$122)*$M$7)/A14taxstdlife))</f>
        <v>0</v>
      </c>
      <c r="AF657" s="164">
        <f>IF(A14taxstdlife="n/a","n/a",IF(AF$3&gt;(A14taxstdlife+$E657),((Input!$M$156+Input!$M$122)*$M$7)-SUM($M657:AE657),((Input!$M$156+Input!$M$122)*$M$7)/A14taxstdlife))</f>
        <v>0</v>
      </c>
      <c r="AG657" s="164">
        <f>IF(A14taxstdlife="n/a","n/a",IF(AG$3&gt;(A14taxstdlife+$E657),((Input!$M$156+Input!$M$122)*$M$7)-SUM($M657:AF657),((Input!$M$156+Input!$M$122)*$M$7)/A14taxstdlife))</f>
        <v>0</v>
      </c>
      <c r="AH657" s="164">
        <f>IF(A14taxstdlife="n/a","n/a",IF(AH$3&gt;(A14taxstdlife+$E657),((Input!$M$156+Input!$M$122)*$M$7)-SUM($M657:AG657),((Input!$M$156+Input!$M$122)*$M$7)/A14taxstdlife))</f>
        <v>0</v>
      </c>
      <c r="AI657" s="164">
        <f>IF(A14taxstdlife="n/a","n/a",IF(AI$3&gt;(A14taxstdlife+$E657),((Input!$M$156+Input!$M$122)*$M$7)-SUM($M657:AH657),((Input!$M$156+Input!$M$122)*$M$7)/A14taxstdlife))</f>
        <v>0</v>
      </c>
      <c r="AJ657" s="164">
        <f>IF(A14taxstdlife="n/a","n/a",IF(AJ$3&gt;(A14taxstdlife+$E657),((Input!$M$156+Input!$M$122)*$M$7)-SUM($M657:AI657),((Input!$M$156+Input!$M$122)*$M$7)/A14taxstdlife))</f>
        <v>0</v>
      </c>
      <c r="AK657" s="164">
        <f>IF(A14taxstdlife="n/a","n/a",IF(AK$3&gt;(A14taxstdlife+$E657),((Input!$M$156+Input!$M$122)*$M$7)-SUM($M657:AJ657),((Input!$M$156+Input!$M$122)*$M$7)/A14taxstdlife))</f>
        <v>0</v>
      </c>
      <c r="AL657" s="164">
        <f>IF(A14taxstdlife="n/a","n/a",IF(AL$3&gt;(A14taxstdlife+$E657),((Input!$M$156+Input!$M$122)*$M$7)-SUM($M657:AK657),((Input!$M$156+Input!$M$122)*$M$7)/A14taxstdlife))</f>
        <v>0</v>
      </c>
      <c r="AM657" s="164">
        <f>IF(A14taxstdlife="n/a","n/a",IF(AM$3&gt;(A14taxstdlife+$E657),((Input!$M$156+Input!$M$122)*$M$7)-SUM($M657:AL657),((Input!$M$156+Input!$M$122)*$M$7)/A14taxstdlife))</f>
        <v>0</v>
      </c>
      <c r="AN657" s="164">
        <f>IF(A14taxstdlife="n/a","n/a",IF(AN$3&gt;(A14taxstdlife+$E657),((Input!$M$156+Input!$M$122)*$M$7)-SUM($M657:AM657),((Input!$M$156+Input!$M$122)*$M$7)/A14taxstdlife))</f>
        <v>0</v>
      </c>
      <c r="AO657" s="164">
        <f>IF(A14taxstdlife="n/a","n/a",IF(AO$3&gt;(A14taxstdlife+$E657),((Input!$M$156+Input!$M$122)*$M$7)-SUM($M657:AN657),((Input!$M$156+Input!$M$122)*$M$7)/A14taxstdlife))</f>
        <v>0</v>
      </c>
      <c r="AP657" s="164">
        <f>IF(A14taxstdlife="n/a","n/a",IF(AP$3&gt;(A14taxstdlife+$E657),((Input!$M$156+Input!$M$122)*$M$7)-SUM($M657:AO657),((Input!$M$156+Input!$M$122)*$M$7)/A14taxstdlife))</f>
        <v>0</v>
      </c>
      <c r="AQ657" s="164">
        <f>IF(A14taxstdlife="n/a","n/a",IF(AQ$3&gt;(A14taxstdlife+$E657),((Input!$M$156+Input!$M$122)*$M$7)-SUM($M657:AP657),((Input!$M$156+Input!$M$122)*$M$7)/A14taxstdlife))</f>
        <v>0</v>
      </c>
      <c r="AR657" s="164">
        <f>IF(A14taxstdlife="n/a","n/a",IF(AR$3&gt;(A14taxstdlife+$E657),((Input!$M$156+Input!$M$122)*$M$7)-SUM($M657:AQ657),((Input!$M$156+Input!$M$122)*$M$7)/A14taxstdlife))</f>
        <v>0</v>
      </c>
      <c r="AS657" s="164">
        <f>IF(A14taxstdlife="n/a","n/a",IF(AS$3&gt;(A14taxstdlife+$E657),((Input!$M$156+Input!$M$122)*$M$7)-SUM($M657:AR657),((Input!$M$156+Input!$M$122)*$M$7)/A14taxstdlife))</f>
        <v>0</v>
      </c>
      <c r="AT657" s="164">
        <f>IF(A14taxstdlife="n/a","n/a",IF(AT$3&gt;(A14taxstdlife+$E657),((Input!$M$156+Input!$M$122)*$M$7)-SUM($M657:AS657),((Input!$M$156+Input!$M$122)*$M$7)/A14taxstdlife))</f>
        <v>0</v>
      </c>
      <c r="AU657" s="164">
        <f>IF(A14taxstdlife="n/a","n/a",IF(AU$3&gt;(A14taxstdlife+$E657),((Input!$M$156+Input!$M$122)*$M$7)-SUM($M657:AT657),((Input!$M$156+Input!$M$122)*$M$7)/A14taxstdlife))</f>
        <v>0</v>
      </c>
      <c r="AV657" s="164">
        <f>IF(A14taxstdlife="n/a","n/a",IF(AV$3&gt;(A14taxstdlife+$E657),((Input!$M$156+Input!$M$122)*$M$7)-SUM($M657:AU657),((Input!$M$156+Input!$M$122)*$M$7)/A14taxstdlife))</f>
        <v>0</v>
      </c>
      <c r="AW657" s="164">
        <f>IF(A14taxstdlife="n/a","n/a",IF(AW$3&gt;(A14taxstdlife+$E657),((Input!$M$156+Input!$M$122)*$M$7)-SUM($M657:AV657),((Input!$M$156+Input!$M$122)*$M$7)/A14taxstdlife))</f>
        <v>0</v>
      </c>
      <c r="AX657" s="164">
        <f>IF(A14taxstdlife="n/a","n/a",IF(AX$3&gt;(A14taxstdlife+$E657),((Input!$M$156+Input!$M$122)*$M$7)-SUM($M657:AW657),((Input!$M$156+Input!$M$122)*$M$7)/A14taxstdlife))</f>
        <v>0</v>
      </c>
      <c r="AY657" s="164">
        <f>IF(A14taxstdlife="n/a","n/a",IF(AY$3&gt;(A14taxstdlife+$E657),((Input!$M$156+Input!$M$122)*$M$7)-SUM($M657:AX657),((Input!$M$156+Input!$M$122)*$M$7)/A14taxstdlife))</f>
        <v>0</v>
      </c>
      <c r="AZ657" s="164">
        <f>IF(A14taxstdlife="n/a","n/a",IF(AZ$3&gt;(A14taxstdlife+$E657),((Input!$M$156+Input!$M$122)*$M$7)-SUM($M657:AY657),((Input!$M$156+Input!$M$122)*$M$7)/A14taxstdlife))</f>
        <v>0</v>
      </c>
      <c r="BA657" s="164">
        <f>IF(A14taxstdlife="n/a","n/a",IF(BA$3&gt;(A14taxstdlife+$E657),((Input!$M$156+Input!$M$122)*$M$7)-SUM($M657:AZ657),((Input!$M$156+Input!$M$122)*$M$7)/A14taxstdlife))</f>
        <v>0</v>
      </c>
      <c r="BB657" s="164">
        <f>IF(A14taxstdlife="n/a","n/a",IF(BB$3&gt;(A14taxstdlife+$E657),((Input!$M$156+Input!$M$122)*$M$7)-SUM($M657:BA657),((Input!$M$156+Input!$M$122)*$M$7)/A14taxstdlife))</f>
        <v>0</v>
      </c>
      <c r="BC657" s="164">
        <f>IF(A14taxstdlife="n/a","n/a",IF(BC$3&gt;(A14taxstdlife+$E657),((Input!$M$156+Input!$M$122)*$M$7)-SUM($M657:BB657),((Input!$M$156+Input!$M$122)*$M$7)/A14taxstdlife))</f>
        <v>0</v>
      </c>
      <c r="BD657" s="164">
        <f>IF(A14taxstdlife="n/a","n/a",IF(BD$3&gt;(A14taxstdlife+$E657),((Input!$M$156+Input!$M$122)*$M$7)-SUM($M657:BC657),((Input!$M$156+Input!$M$122)*$M$7)/A14taxstdlife))</f>
        <v>0</v>
      </c>
      <c r="BE657" s="164">
        <f>IF(A14taxstdlife="n/a","n/a",IF(BE$3&gt;(A14taxstdlife+$E657),((Input!$M$156+Input!$M$122)*$M$7)-SUM($M657:BD657),((Input!$M$156+Input!$M$122)*$M$7)/A14taxstdlife))</f>
        <v>0</v>
      </c>
      <c r="BF657" s="164">
        <f>IF(A14taxstdlife="n/a","n/a",IF(BF$3&gt;(A14taxstdlife+$E657),((Input!$M$156+Input!$M$122)*$M$7)-SUM($M657:BE657),((Input!$M$156+Input!$M$122)*$M$7)/A14taxstdlife))</f>
        <v>0</v>
      </c>
      <c r="BG657" s="164">
        <f>IF(A14taxstdlife="n/a","n/a",IF(BG$3&gt;(A14taxstdlife+$E657),((Input!$M$156+Input!$M$122)*$M$7)-SUM($M657:BF657),((Input!$M$156+Input!$M$122)*$M$7)/A14taxstdlife))</f>
        <v>0</v>
      </c>
      <c r="BH657" s="164">
        <f>IF(A14taxstdlife="n/a","n/a",IF(BH$3&gt;(A14taxstdlife+$E657),((Input!$M$156+Input!$M$122)*$M$7)-SUM($M657:BG657),((Input!$M$156+Input!$M$122)*$M$7)/A14taxstdlife))</f>
        <v>0</v>
      </c>
      <c r="BI657" s="164">
        <f>IF(A14taxstdlife="n/a","n/a",IF(BI$3&gt;(A14taxstdlife+$E657),((Input!$M$156+Input!$M$122)*$M$7)-SUM($M657:BH657),((Input!$M$156+Input!$M$122)*$M$7)/A14taxstdlife))</f>
        <v>0</v>
      </c>
      <c r="BJ657" s="18"/>
      <c r="BK657" s="18"/>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row>
    <row r="658" spans="1:256" s="5" customFormat="1" hidden="1" outlineLevel="2">
      <c r="A658" s="18"/>
      <c r="B658" s="18"/>
      <c r="C658" s="36"/>
      <c r="D658" s="479"/>
      <c r="E658" s="283">
        <v>8</v>
      </c>
      <c r="F658" s="38"/>
      <c r="G658" s="306"/>
      <c r="H658" s="308"/>
      <c r="I658" s="308"/>
      <c r="J658" s="308"/>
      <c r="K658" s="308"/>
      <c r="L658" s="308"/>
      <c r="M658" s="308"/>
      <c r="N658" s="307"/>
      <c r="O658" s="164">
        <f>IF(A14taxstdlife="n/a","n/a",IF(O$3&gt;(A14taxstdlife+$E658),((Input!$N$156+Input!$N$122)*$N$7)-SUM($N658:N658),((Input!$N$156+Input!$N$122)*$N$7)/A14taxstdlife))</f>
        <v>0</v>
      </c>
      <c r="P658" s="164">
        <f>IF(A14taxstdlife="n/a","n/a",IF(P$3&gt;(A14taxstdlife+$E658),((Input!$N$156+Input!$N$122)*$N$7)-SUM($N658:O658),((Input!$N$156+Input!$N$122)*$N$7)/A14taxstdlife))</f>
        <v>0</v>
      </c>
      <c r="Q658" s="164">
        <f>IF(A14taxstdlife="n/a","n/a",IF(Q$3&gt;(A14taxstdlife+$E658),((Input!$N$156+Input!$N$122)*$N$7)-SUM($N658:P658),((Input!$N$156+Input!$N$122)*$N$7)/A14taxstdlife))</f>
        <v>0</v>
      </c>
      <c r="R658" s="164">
        <f>IF(A14taxstdlife="n/a","n/a",IF(R$3&gt;(A14taxstdlife+$E658),((Input!$N$156+Input!$N$122)*$N$7)-SUM($N658:Q658),((Input!$N$156+Input!$N$122)*$N$7)/A14taxstdlife))</f>
        <v>0</v>
      </c>
      <c r="S658" s="164">
        <f>IF(A14taxstdlife="n/a","n/a",IF(S$3&gt;(A14taxstdlife+$E658),((Input!$N$156+Input!$N$122)*$N$7)-SUM($N658:R658),((Input!$N$156+Input!$N$122)*$N$7)/A14taxstdlife))</f>
        <v>0</v>
      </c>
      <c r="T658" s="164">
        <f>IF(A14taxstdlife="n/a","n/a",IF(T$3&gt;(A14taxstdlife+$E658),((Input!$N$156+Input!$N$122)*$N$7)-SUM($N658:S658),((Input!$N$156+Input!$N$122)*$N$7)/A14taxstdlife))</f>
        <v>0</v>
      </c>
      <c r="U658" s="164">
        <f>IF(A14taxstdlife="n/a","n/a",IF(U$3&gt;(A14taxstdlife+$E658),((Input!$N$156+Input!$N$122)*$N$7)-SUM($N658:T658),((Input!$N$156+Input!$N$122)*$N$7)/A14taxstdlife))</f>
        <v>0</v>
      </c>
      <c r="V658" s="164">
        <f>IF(A14taxstdlife="n/a","n/a",IF(V$3&gt;(A14taxstdlife+$E658),((Input!$N$156+Input!$N$122)*$N$7)-SUM($N658:U658),((Input!$N$156+Input!$N$122)*$N$7)/A14taxstdlife))</f>
        <v>0</v>
      </c>
      <c r="W658" s="164">
        <f>IF(A14taxstdlife="n/a","n/a",IF(W$3&gt;(A14taxstdlife+$E658),((Input!$N$156+Input!$N$122)*$N$7)-SUM($N658:V658),((Input!$N$156+Input!$N$122)*$N$7)/A14taxstdlife))</f>
        <v>0</v>
      </c>
      <c r="X658" s="164">
        <f>IF(A14taxstdlife="n/a","n/a",IF(X$3&gt;(A14taxstdlife+$E658),((Input!$N$156+Input!$N$122)*$N$7)-SUM($N658:W658),((Input!$N$156+Input!$N$122)*$N$7)/A14taxstdlife))</f>
        <v>0</v>
      </c>
      <c r="Y658" s="164">
        <f>IF(A14taxstdlife="n/a","n/a",IF(Y$3&gt;(A14taxstdlife+$E658),((Input!$N$156+Input!$N$122)*$N$7)-SUM($N658:X658),((Input!$N$156+Input!$N$122)*$N$7)/A14taxstdlife))</f>
        <v>0</v>
      </c>
      <c r="Z658" s="164">
        <f>IF(A14taxstdlife="n/a","n/a",IF(Z$3&gt;(A14taxstdlife+$E658),((Input!$N$156+Input!$N$122)*$N$7)-SUM($N658:Y658),((Input!$N$156+Input!$N$122)*$N$7)/A14taxstdlife))</f>
        <v>0</v>
      </c>
      <c r="AA658" s="164">
        <f>IF(A14taxstdlife="n/a","n/a",IF(AA$3&gt;(A14taxstdlife+$E658),((Input!$N$156+Input!$N$122)*$N$7)-SUM($N658:Z658),((Input!$N$156+Input!$N$122)*$N$7)/A14taxstdlife))</f>
        <v>0</v>
      </c>
      <c r="AB658" s="164">
        <f>IF(A14taxstdlife="n/a","n/a",IF(AB$3&gt;(A14taxstdlife+$E658),((Input!$N$156+Input!$N$122)*$N$7)-SUM($N658:AA658),((Input!$N$156+Input!$N$122)*$N$7)/A14taxstdlife))</f>
        <v>0</v>
      </c>
      <c r="AC658" s="164">
        <f>IF(A14taxstdlife="n/a","n/a",IF(AC$3&gt;(A14taxstdlife+$E658),((Input!$N$156+Input!$N$122)*$N$7)-SUM($N658:AB658),((Input!$N$156+Input!$N$122)*$N$7)/A14taxstdlife))</f>
        <v>0</v>
      </c>
      <c r="AD658" s="164">
        <f>IF(A14taxstdlife="n/a","n/a",IF(AD$3&gt;(A14taxstdlife+$E658),((Input!$N$156+Input!$N$122)*$N$7)-SUM($N658:AC658),((Input!$N$156+Input!$N$122)*$N$7)/A14taxstdlife))</f>
        <v>0</v>
      </c>
      <c r="AE658" s="164">
        <f>IF(A14taxstdlife="n/a","n/a",IF(AE$3&gt;(A14taxstdlife+$E658),((Input!$N$156+Input!$N$122)*$N$7)-SUM($N658:AD658),((Input!$N$156+Input!$N$122)*$N$7)/A14taxstdlife))</f>
        <v>0</v>
      </c>
      <c r="AF658" s="164">
        <f>IF(A14taxstdlife="n/a","n/a",IF(AF$3&gt;(A14taxstdlife+$E658),((Input!$N$156+Input!$N$122)*$N$7)-SUM($N658:AE658),((Input!$N$156+Input!$N$122)*$N$7)/A14taxstdlife))</f>
        <v>0</v>
      </c>
      <c r="AG658" s="164">
        <f>IF(A14taxstdlife="n/a","n/a",IF(AG$3&gt;(A14taxstdlife+$E658),((Input!$N$156+Input!$N$122)*$N$7)-SUM($N658:AF658),((Input!$N$156+Input!$N$122)*$N$7)/A14taxstdlife))</f>
        <v>0</v>
      </c>
      <c r="AH658" s="164">
        <f>IF(A14taxstdlife="n/a","n/a",IF(AH$3&gt;(A14taxstdlife+$E658),((Input!$N$156+Input!$N$122)*$N$7)-SUM($N658:AG658),((Input!$N$156+Input!$N$122)*$N$7)/A14taxstdlife))</f>
        <v>0</v>
      </c>
      <c r="AI658" s="164">
        <f>IF(A14taxstdlife="n/a","n/a",IF(AI$3&gt;(A14taxstdlife+$E658),((Input!$N$156+Input!$N$122)*$N$7)-SUM($N658:AH658),((Input!$N$156+Input!$N$122)*$N$7)/A14taxstdlife))</f>
        <v>0</v>
      </c>
      <c r="AJ658" s="164">
        <f>IF(A14taxstdlife="n/a","n/a",IF(AJ$3&gt;(A14taxstdlife+$E658),((Input!$N$156+Input!$N$122)*$N$7)-SUM($N658:AI658),((Input!$N$156+Input!$N$122)*$N$7)/A14taxstdlife))</f>
        <v>0</v>
      </c>
      <c r="AK658" s="164">
        <f>IF(A14taxstdlife="n/a","n/a",IF(AK$3&gt;(A14taxstdlife+$E658),((Input!$N$156+Input!$N$122)*$N$7)-SUM($N658:AJ658),((Input!$N$156+Input!$N$122)*$N$7)/A14taxstdlife))</f>
        <v>0</v>
      </c>
      <c r="AL658" s="164">
        <f>IF(A14taxstdlife="n/a","n/a",IF(AL$3&gt;(A14taxstdlife+$E658),((Input!$N$156+Input!$N$122)*$N$7)-SUM($N658:AK658),((Input!$N$156+Input!$N$122)*$N$7)/A14taxstdlife))</f>
        <v>0</v>
      </c>
      <c r="AM658" s="164">
        <f>IF(A14taxstdlife="n/a","n/a",IF(AM$3&gt;(A14taxstdlife+$E658),((Input!$N$156+Input!$N$122)*$N$7)-SUM($N658:AL658),((Input!$N$156+Input!$N$122)*$N$7)/A14taxstdlife))</f>
        <v>0</v>
      </c>
      <c r="AN658" s="164">
        <f>IF(A14taxstdlife="n/a","n/a",IF(AN$3&gt;(A14taxstdlife+$E658),((Input!$N$156+Input!$N$122)*$N$7)-SUM($N658:AM658),((Input!$N$156+Input!$N$122)*$N$7)/A14taxstdlife))</f>
        <v>0</v>
      </c>
      <c r="AO658" s="164">
        <f>IF(A14taxstdlife="n/a","n/a",IF(AO$3&gt;(A14taxstdlife+$E658),((Input!$N$156+Input!$N$122)*$N$7)-SUM($N658:AN658),((Input!$N$156+Input!$N$122)*$N$7)/A14taxstdlife))</f>
        <v>0</v>
      </c>
      <c r="AP658" s="164">
        <f>IF(A14taxstdlife="n/a","n/a",IF(AP$3&gt;(A14taxstdlife+$E658),((Input!$N$156+Input!$N$122)*$N$7)-SUM($N658:AO658),((Input!$N$156+Input!$N$122)*$N$7)/A14taxstdlife))</f>
        <v>0</v>
      </c>
      <c r="AQ658" s="164">
        <f>IF(A14taxstdlife="n/a","n/a",IF(AQ$3&gt;(A14taxstdlife+$E658),((Input!$N$156+Input!$N$122)*$N$7)-SUM($N658:AP658),((Input!$N$156+Input!$N$122)*$N$7)/A14taxstdlife))</f>
        <v>0</v>
      </c>
      <c r="AR658" s="164">
        <f>IF(A14taxstdlife="n/a","n/a",IF(AR$3&gt;(A14taxstdlife+$E658),((Input!$N$156+Input!$N$122)*$N$7)-SUM($N658:AQ658),((Input!$N$156+Input!$N$122)*$N$7)/A14taxstdlife))</f>
        <v>0</v>
      </c>
      <c r="AS658" s="164">
        <f>IF(A14taxstdlife="n/a","n/a",IF(AS$3&gt;(A14taxstdlife+$E658),((Input!$N$156+Input!$N$122)*$N$7)-SUM($N658:AR658),((Input!$N$156+Input!$N$122)*$N$7)/A14taxstdlife))</f>
        <v>0</v>
      </c>
      <c r="AT658" s="164">
        <f>IF(A14taxstdlife="n/a","n/a",IF(AT$3&gt;(A14taxstdlife+$E658),((Input!$N$156+Input!$N$122)*$N$7)-SUM($N658:AS658),((Input!$N$156+Input!$N$122)*$N$7)/A14taxstdlife))</f>
        <v>0</v>
      </c>
      <c r="AU658" s="164">
        <f>IF(A14taxstdlife="n/a","n/a",IF(AU$3&gt;(A14taxstdlife+$E658),((Input!$N$156+Input!$N$122)*$N$7)-SUM($N658:AT658),((Input!$N$156+Input!$N$122)*$N$7)/A14taxstdlife))</f>
        <v>0</v>
      </c>
      <c r="AV658" s="164">
        <f>IF(A14taxstdlife="n/a","n/a",IF(AV$3&gt;(A14taxstdlife+$E658),((Input!$N$156+Input!$N$122)*$N$7)-SUM($N658:AU658),((Input!$N$156+Input!$N$122)*$N$7)/A14taxstdlife))</f>
        <v>0</v>
      </c>
      <c r="AW658" s="164">
        <f>IF(A14taxstdlife="n/a","n/a",IF(AW$3&gt;(A14taxstdlife+$E658),((Input!$N$156+Input!$N$122)*$N$7)-SUM($N658:AV658),((Input!$N$156+Input!$N$122)*$N$7)/A14taxstdlife))</f>
        <v>0</v>
      </c>
      <c r="AX658" s="164">
        <f>IF(A14taxstdlife="n/a","n/a",IF(AX$3&gt;(A14taxstdlife+$E658),((Input!$N$156+Input!$N$122)*$N$7)-SUM($N658:AW658),((Input!$N$156+Input!$N$122)*$N$7)/A14taxstdlife))</f>
        <v>0</v>
      </c>
      <c r="AY658" s="164">
        <f>IF(A14taxstdlife="n/a","n/a",IF(AY$3&gt;(A14taxstdlife+$E658),((Input!$N$156+Input!$N$122)*$N$7)-SUM($N658:AX658),((Input!$N$156+Input!$N$122)*$N$7)/A14taxstdlife))</f>
        <v>0</v>
      </c>
      <c r="AZ658" s="164">
        <f>IF(A14taxstdlife="n/a","n/a",IF(AZ$3&gt;(A14taxstdlife+$E658),((Input!$N$156+Input!$N$122)*$N$7)-SUM($N658:AY658),((Input!$N$156+Input!$N$122)*$N$7)/A14taxstdlife))</f>
        <v>0</v>
      </c>
      <c r="BA658" s="164">
        <f>IF(A14taxstdlife="n/a","n/a",IF(BA$3&gt;(A14taxstdlife+$E658),((Input!$N$156+Input!$N$122)*$N$7)-SUM($N658:AZ658),((Input!$N$156+Input!$N$122)*$N$7)/A14taxstdlife))</f>
        <v>0</v>
      </c>
      <c r="BB658" s="164">
        <f>IF(A14taxstdlife="n/a","n/a",IF(BB$3&gt;(A14taxstdlife+$E658),((Input!$N$156+Input!$N$122)*$N$7)-SUM($N658:BA658),((Input!$N$156+Input!$N$122)*$N$7)/A14taxstdlife))</f>
        <v>0</v>
      </c>
      <c r="BC658" s="164">
        <f>IF(A14taxstdlife="n/a","n/a",IF(BC$3&gt;(A14taxstdlife+$E658),((Input!$N$156+Input!$N$122)*$N$7)-SUM($N658:BB658),((Input!$N$156+Input!$N$122)*$N$7)/A14taxstdlife))</f>
        <v>0</v>
      </c>
      <c r="BD658" s="164">
        <f>IF(A14taxstdlife="n/a","n/a",IF(BD$3&gt;(A14taxstdlife+$E658),((Input!$N$156+Input!$N$122)*$N$7)-SUM($N658:BC658),((Input!$N$156+Input!$N$122)*$N$7)/A14taxstdlife))</f>
        <v>0</v>
      </c>
      <c r="BE658" s="164">
        <f>IF(A14taxstdlife="n/a","n/a",IF(BE$3&gt;(A14taxstdlife+$E658),((Input!$N$156+Input!$N$122)*$N$7)-SUM($N658:BD658),((Input!$N$156+Input!$N$122)*$N$7)/A14taxstdlife))</f>
        <v>0</v>
      </c>
      <c r="BF658" s="164">
        <f>IF(A14taxstdlife="n/a","n/a",IF(BF$3&gt;(A14taxstdlife+$E658),((Input!$N$156+Input!$N$122)*$N$7)-SUM($N658:BE658),((Input!$N$156+Input!$N$122)*$N$7)/A14taxstdlife))</f>
        <v>0</v>
      </c>
      <c r="BG658" s="164">
        <f>IF(A14taxstdlife="n/a","n/a",IF(BG$3&gt;(A14taxstdlife+$E658),((Input!$N$156+Input!$N$122)*$N$7)-SUM($N658:BF658),((Input!$N$156+Input!$N$122)*$N$7)/A14taxstdlife))</f>
        <v>0</v>
      </c>
      <c r="BH658" s="164">
        <f>IF(A14taxstdlife="n/a","n/a",IF(BH$3&gt;(A14taxstdlife+$E658),((Input!$N$156+Input!$N$122)*$N$7)-SUM($N658:BG658),((Input!$N$156+Input!$N$122)*$N$7)/A14taxstdlife))</f>
        <v>0</v>
      </c>
      <c r="BI658" s="164">
        <f>IF(A14taxstdlife="n/a","n/a",IF(BI$3&gt;(A14taxstdlife+$E658),((Input!$N$156+Input!$N$122)*$N$7)-SUM($N658:BH658),((Input!$N$156+Input!$N$122)*$N$7)/A14taxstdlife))</f>
        <v>0</v>
      </c>
      <c r="BJ658" s="18"/>
      <c r="BK658" s="1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row>
    <row r="659" spans="1:256" s="5" customFormat="1" hidden="1" outlineLevel="2">
      <c r="A659" s="18"/>
      <c r="B659" s="18"/>
      <c r="C659" s="36"/>
      <c r="D659" s="479"/>
      <c r="E659" s="283">
        <v>9</v>
      </c>
      <c r="F659" s="38"/>
      <c r="G659" s="306"/>
      <c r="H659" s="308"/>
      <c r="I659" s="308"/>
      <c r="J659" s="308"/>
      <c r="K659" s="308"/>
      <c r="L659" s="308"/>
      <c r="M659" s="308"/>
      <c r="N659" s="308"/>
      <c r="O659" s="307"/>
      <c r="P659" s="164">
        <f>IF(A14taxstdlife="n/a","n/a",IF(P$3&gt;(A14taxstdlife+$E659),((Input!$O$156+Input!$O$122)*$O$7)-SUM($O659:O659),((Input!$O$156+Input!$O$122)*$O$7)/A14taxstdlife))</f>
        <v>0</v>
      </c>
      <c r="Q659" s="164">
        <f>IF(A14taxstdlife="n/a","n/a",IF(Q$3&gt;(A14taxstdlife+$E659),((Input!$O$156+Input!$O$122)*$O$7)-SUM($O659:P659),((Input!$O$156+Input!$O$122)*$O$7)/A14taxstdlife))</f>
        <v>0</v>
      </c>
      <c r="R659" s="164">
        <f>IF(A14taxstdlife="n/a","n/a",IF(R$3&gt;(A14taxstdlife+$E659),((Input!$O$156+Input!$O$122)*$O$7)-SUM($O659:Q659),((Input!$O$156+Input!$O$122)*$O$7)/A14taxstdlife))</f>
        <v>0</v>
      </c>
      <c r="S659" s="164">
        <f>IF(A14taxstdlife="n/a","n/a",IF(S$3&gt;(A14taxstdlife+$E659),((Input!$O$156+Input!$O$122)*$O$7)-SUM($O659:R659),((Input!$O$156+Input!$O$122)*$O$7)/A14taxstdlife))</f>
        <v>0</v>
      </c>
      <c r="T659" s="164">
        <f>IF(A14taxstdlife="n/a","n/a",IF(T$3&gt;(A14taxstdlife+$E659),((Input!$O$156+Input!$O$122)*$O$7)-SUM($O659:S659),((Input!$O$156+Input!$O$122)*$O$7)/A14taxstdlife))</f>
        <v>0</v>
      </c>
      <c r="U659" s="164">
        <f>IF(A14taxstdlife="n/a","n/a",IF(U$3&gt;(A14taxstdlife+$E659),((Input!$O$156+Input!$O$122)*$O$7)-SUM($O659:T659),((Input!$O$156+Input!$O$122)*$O$7)/A14taxstdlife))</f>
        <v>0</v>
      </c>
      <c r="V659" s="164">
        <f>IF(A14taxstdlife="n/a","n/a",IF(V$3&gt;(A14taxstdlife+$E659),((Input!$O$156+Input!$O$122)*$O$7)-SUM($O659:U659),((Input!$O$156+Input!$O$122)*$O$7)/A14taxstdlife))</f>
        <v>0</v>
      </c>
      <c r="W659" s="164">
        <f>IF(A14taxstdlife="n/a","n/a",IF(W$3&gt;(A14taxstdlife+$E659),((Input!$O$156+Input!$O$122)*$O$7)-SUM($O659:V659),((Input!$O$156+Input!$O$122)*$O$7)/A14taxstdlife))</f>
        <v>0</v>
      </c>
      <c r="X659" s="164">
        <f>IF(A14taxstdlife="n/a","n/a",IF(X$3&gt;(A14taxstdlife+$E659),((Input!$O$156+Input!$O$122)*$O$7)-SUM($O659:W659),((Input!$O$156+Input!$O$122)*$O$7)/A14taxstdlife))</f>
        <v>0</v>
      </c>
      <c r="Y659" s="164">
        <f>IF(A14taxstdlife="n/a","n/a",IF(Y$3&gt;(A14taxstdlife+$E659),((Input!$O$156+Input!$O$122)*$O$7)-SUM($O659:X659),((Input!$O$156+Input!$O$122)*$O$7)/A14taxstdlife))</f>
        <v>0</v>
      </c>
      <c r="Z659" s="164">
        <f>IF(A14taxstdlife="n/a","n/a",IF(Z$3&gt;(A14taxstdlife+$E659),((Input!$O$156+Input!$O$122)*$O$7)-SUM($O659:Y659),((Input!$O$156+Input!$O$122)*$O$7)/A14taxstdlife))</f>
        <v>0</v>
      </c>
      <c r="AA659" s="164">
        <f>IF(A14taxstdlife="n/a","n/a",IF(AA$3&gt;(A14taxstdlife+$E659),((Input!$O$156+Input!$O$122)*$O$7)-SUM($O659:Z659),((Input!$O$156+Input!$O$122)*$O$7)/A14taxstdlife))</f>
        <v>0</v>
      </c>
      <c r="AB659" s="164">
        <f>IF(A14taxstdlife="n/a","n/a",IF(AB$3&gt;(A14taxstdlife+$E659),((Input!$O$156+Input!$O$122)*$O$7)-SUM($O659:AA659),((Input!$O$156+Input!$O$122)*$O$7)/A14taxstdlife))</f>
        <v>0</v>
      </c>
      <c r="AC659" s="164">
        <f>IF(A14taxstdlife="n/a","n/a",IF(AC$3&gt;(A14taxstdlife+$E659),((Input!$O$156+Input!$O$122)*$O$7)-SUM($O659:AB659),((Input!$O$156+Input!$O$122)*$O$7)/A14taxstdlife))</f>
        <v>0</v>
      </c>
      <c r="AD659" s="164">
        <f>IF(A14taxstdlife="n/a","n/a",IF(AD$3&gt;(A14taxstdlife+$E659),((Input!$O$156+Input!$O$122)*$O$7)-SUM($O659:AC659),((Input!$O$156+Input!$O$122)*$O$7)/A14taxstdlife))</f>
        <v>0</v>
      </c>
      <c r="AE659" s="164">
        <f>IF(A14taxstdlife="n/a","n/a",IF(AE$3&gt;(A14taxstdlife+$E659),((Input!$O$156+Input!$O$122)*$O$7)-SUM($O659:AD659),((Input!$O$156+Input!$O$122)*$O$7)/A14taxstdlife))</f>
        <v>0</v>
      </c>
      <c r="AF659" s="164">
        <f>IF(A14taxstdlife="n/a","n/a",IF(AF$3&gt;(A14taxstdlife+$E659),((Input!$O$156+Input!$O$122)*$O$7)-SUM($O659:AE659),((Input!$O$156+Input!$O$122)*$O$7)/A14taxstdlife))</f>
        <v>0</v>
      </c>
      <c r="AG659" s="164">
        <f>IF(A14taxstdlife="n/a","n/a",IF(AG$3&gt;(A14taxstdlife+$E659),((Input!$O$156+Input!$O$122)*$O$7)-SUM($O659:AF659),((Input!$O$156+Input!$O$122)*$O$7)/A14taxstdlife))</f>
        <v>0</v>
      </c>
      <c r="AH659" s="164">
        <f>IF(A14taxstdlife="n/a","n/a",IF(AH$3&gt;(A14taxstdlife+$E659),((Input!$O$156+Input!$O$122)*$O$7)-SUM($O659:AG659),((Input!$O$156+Input!$O$122)*$O$7)/A14taxstdlife))</f>
        <v>0</v>
      </c>
      <c r="AI659" s="164">
        <f>IF(A14taxstdlife="n/a","n/a",IF(AI$3&gt;(A14taxstdlife+$E659),((Input!$O$156+Input!$O$122)*$O$7)-SUM($O659:AH659),((Input!$O$156+Input!$O$122)*$O$7)/A14taxstdlife))</f>
        <v>0</v>
      </c>
      <c r="AJ659" s="164">
        <f>IF(A14taxstdlife="n/a","n/a",IF(AJ$3&gt;(A14taxstdlife+$E659),((Input!$O$156+Input!$O$122)*$O$7)-SUM($O659:AI659),((Input!$O$156+Input!$O$122)*$O$7)/A14taxstdlife))</f>
        <v>0</v>
      </c>
      <c r="AK659" s="164">
        <f>IF(A14taxstdlife="n/a","n/a",IF(AK$3&gt;(A14taxstdlife+$E659),((Input!$O$156+Input!$O$122)*$O$7)-SUM($O659:AJ659),((Input!$O$156+Input!$O$122)*$O$7)/A14taxstdlife))</f>
        <v>0</v>
      </c>
      <c r="AL659" s="164">
        <f>IF(A14taxstdlife="n/a","n/a",IF(AL$3&gt;(A14taxstdlife+$E659),((Input!$O$156+Input!$O$122)*$O$7)-SUM($O659:AK659),((Input!$O$156+Input!$O$122)*$O$7)/A14taxstdlife))</f>
        <v>0</v>
      </c>
      <c r="AM659" s="164">
        <f>IF(A14taxstdlife="n/a","n/a",IF(AM$3&gt;(A14taxstdlife+$E659),((Input!$O$156+Input!$O$122)*$O$7)-SUM($O659:AL659),((Input!$O$156+Input!$O$122)*$O$7)/A14taxstdlife))</f>
        <v>0</v>
      </c>
      <c r="AN659" s="164">
        <f>IF(A14taxstdlife="n/a","n/a",IF(AN$3&gt;(A14taxstdlife+$E659),((Input!$O$156+Input!$O$122)*$O$7)-SUM($O659:AM659),((Input!$O$156+Input!$O$122)*$O$7)/A14taxstdlife))</f>
        <v>0</v>
      </c>
      <c r="AO659" s="164">
        <f>IF(A14taxstdlife="n/a","n/a",IF(AO$3&gt;(A14taxstdlife+$E659),((Input!$O$156+Input!$O$122)*$O$7)-SUM($O659:AN659),((Input!$O$156+Input!$O$122)*$O$7)/A14taxstdlife))</f>
        <v>0</v>
      </c>
      <c r="AP659" s="164">
        <f>IF(A14taxstdlife="n/a","n/a",IF(AP$3&gt;(A14taxstdlife+$E659),((Input!$O$156+Input!$O$122)*$O$7)-SUM($O659:AO659),((Input!$O$156+Input!$O$122)*$O$7)/A14taxstdlife))</f>
        <v>0</v>
      </c>
      <c r="AQ659" s="164">
        <f>IF(A14taxstdlife="n/a","n/a",IF(AQ$3&gt;(A14taxstdlife+$E659),((Input!$O$156+Input!$O$122)*$O$7)-SUM($O659:AP659),((Input!$O$156+Input!$O$122)*$O$7)/A14taxstdlife))</f>
        <v>0</v>
      </c>
      <c r="AR659" s="164">
        <f>IF(A14taxstdlife="n/a","n/a",IF(AR$3&gt;(A14taxstdlife+$E659),((Input!$O$156+Input!$O$122)*$O$7)-SUM($O659:AQ659),((Input!$O$156+Input!$O$122)*$O$7)/A14taxstdlife))</f>
        <v>0</v>
      </c>
      <c r="AS659" s="164">
        <f>IF(A14taxstdlife="n/a","n/a",IF(AS$3&gt;(A14taxstdlife+$E659),((Input!$O$156+Input!$O$122)*$O$7)-SUM($O659:AR659),((Input!$O$156+Input!$O$122)*$O$7)/A14taxstdlife))</f>
        <v>0</v>
      </c>
      <c r="AT659" s="164">
        <f>IF(A14taxstdlife="n/a","n/a",IF(AT$3&gt;(A14taxstdlife+$E659),((Input!$O$156+Input!$O$122)*$O$7)-SUM($O659:AS659),((Input!$O$156+Input!$O$122)*$O$7)/A14taxstdlife))</f>
        <v>0</v>
      </c>
      <c r="AU659" s="164">
        <f>IF(A14taxstdlife="n/a","n/a",IF(AU$3&gt;(A14taxstdlife+$E659),((Input!$O$156+Input!$O$122)*$O$7)-SUM($O659:AT659),((Input!$O$156+Input!$O$122)*$O$7)/A14taxstdlife))</f>
        <v>0</v>
      </c>
      <c r="AV659" s="164">
        <f>IF(A14taxstdlife="n/a","n/a",IF(AV$3&gt;(A14taxstdlife+$E659),((Input!$O$156+Input!$O$122)*$O$7)-SUM($O659:AU659),((Input!$O$156+Input!$O$122)*$O$7)/A14taxstdlife))</f>
        <v>0</v>
      </c>
      <c r="AW659" s="164">
        <f>IF(A14taxstdlife="n/a","n/a",IF(AW$3&gt;(A14taxstdlife+$E659),((Input!$O$156+Input!$O$122)*$O$7)-SUM($O659:AV659),((Input!$O$156+Input!$O$122)*$O$7)/A14taxstdlife))</f>
        <v>0</v>
      </c>
      <c r="AX659" s="164">
        <f>IF(A14taxstdlife="n/a","n/a",IF(AX$3&gt;(A14taxstdlife+$E659),((Input!$O$156+Input!$O$122)*$O$7)-SUM($O659:AW659),((Input!$O$156+Input!$O$122)*$O$7)/A14taxstdlife))</f>
        <v>0</v>
      </c>
      <c r="AY659" s="164">
        <f>IF(A14taxstdlife="n/a","n/a",IF(AY$3&gt;(A14taxstdlife+$E659),((Input!$O$156+Input!$O$122)*$O$7)-SUM($O659:AX659),((Input!$O$156+Input!$O$122)*$O$7)/A14taxstdlife))</f>
        <v>0</v>
      </c>
      <c r="AZ659" s="164">
        <f>IF(A14taxstdlife="n/a","n/a",IF(AZ$3&gt;(A14taxstdlife+$E659),((Input!$O$156+Input!$O$122)*$O$7)-SUM($O659:AY659),((Input!$O$156+Input!$O$122)*$O$7)/A14taxstdlife))</f>
        <v>0</v>
      </c>
      <c r="BA659" s="164">
        <f>IF(A14taxstdlife="n/a","n/a",IF(BA$3&gt;(A14taxstdlife+$E659),((Input!$O$156+Input!$O$122)*$O$7)-SUM($O659:AZ659),((Input!$O$156+Input!$O$122)*$O$7)/A14taxstdlife))</f>
        <v>0</v>
      </c>
      <c r="BB659" s="164">
        <f>IF(A14taxstdlife="n/a","n/a",IF(BB$3&gt;(A14taxstdlife+$E659),((Input!$O$156+Input!$O$122)*$O$7)-SUM($O659:BA659),((Input!$O$156+Input!$O$122)*$O$7)/A14taxstdlife))</f>
        <v>0</v>
      </c>
      <c r="BC659" s="164">
        <f>IF(A14taxstdlife="n/a","n/a",IF(BC$3&gt;(A14taxstdlife+$E659),((Input!$O$156+Input!$O$122)*$O$7)-SUM($O659:BB659),((Input!$O$156+Input!$O$122)*$O$7)/A14taxstdlife))</f>
        <v>0</v>
      </c>
      <c r="BD659" s="164">
        <f>IF(A14taxstdlife="n/a","n/a",IF(BD$3&gt;(A14taxstdlife+$E659),((Input!$O$156+Input!$O$122)*$O$7)-SUM($O659:BC659),((Input!$O$156+Input!$O$122)*$O$7)/A14taxstdlife))</f>
        <v>0</v>
      </c>
      <c r="BE659" s="164">
        <f>IF(A14taxstdlife="n/a","n/a",IF(BE$3&gt;(A14taxstdlife+$E659),((Input!$O$156+Input!$O$122)*$O$7)-SUM($O659:BD659),((Input!$O$156+Input!$O$122)*$O$7)/A14taxstdlife))</f>
        <v>0</v>
      </c>
      <c r="BF659" s="164">
        <f>IF(A14taxstdlife="n/a","n/a",IF(BF$3&gt;(A14taxstdlife+$E659),((Input!$O$156+Input!$O$122)*$O$7)-SUM($O659:BE659),((Input!$O$156+Input!$O$122)*$O$7)/A14taxstdlife))</f>
        <v>0</v>
      </c>
      <c r="BG659" s="164">
        <f>IF(A14taxstdlife="n/a","n/a",IF(BG$3&gt;(A14taxstdlife+$E659),((Input!$O$156+Input!$O$122)*$O$7)-SUM($O659:BF659),((Input!$O$156+Input!$O$122)*$O$7)/A14taxstdlife))</f>
        <v>0</v>
      </c>
      <c r="BH659" s="164">
        <f>IF(A14taxstdlife="n/a","n/a",IF(BH$3&gt;(A14taxstdlife+$E659),((Input!$O$156+Input!$O$122)*$O$7)-SUM($O659:BG659),((Input!$O$156+Input!$O$122)*$O$7)/A14taxstdlife))</f>
        <v>0</v>
      </c>
      <c r="BI659" s="164">
        <f>IF(A14taxstdlife="n/a","n/a",IF(BI$3&gt;(A14taxstdlife+$E659),((Input!$O$156+Input!$O$122)*$O$7)-SUM($O659:BH659),((Input!$O$156+Input!$O$122)*$O$7)/A14taxstdlife))</f>
        <v>0</v>
      </c>
      <c r="BJ659" s="18"/>
      <c r="BK659" s="18"/>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row>
    <row r="660" spans="1:256" s="5" customFormat="1" hidden="1" outlineLevel="2">
      <c r="A660" s="18"/>
      <c r="B660" s="18"/>
      <c r="C660" s="36"/>
      <c r="D660" s="479"/>
      <c r="E660" s="284">
        <v>10</v>
      </c>
      <c r="F660" s="38"/>
      <c r="G660" s="306"/>
      <c r="H660" s="308"/>
      <c r="I660" s="308"/>
      <c r="J660" s="308"/>
      <c r="K660" s="308"/>
      <c r="L660" s="308"/>
      <c r="M660" s="308"/>
      <c r="N660" s="308"/>
      <c r="O660" s="308"/>
      <c r="P660" s="307"/>
      <c r="Q660" s="164">
        <f>IF(A14taxstdlife="n/a","n/a",IF(Q$3&gt;(A14taxstdlife+$E660),((Input!$P$156+Input!$P$122)*$P$7)-SUM($P660:P660),((Input!$P$156+Input!$P$122)*$P$7)/A14taxstdlife))</f>
        <v>0</v>
      </c>
      <c r="R660" s="164">
        <f>IF(A14taxstdlife="n/a","n/a",IF(R$3&gt;(A14taxstdlife+$E660),((Input!$P$156+Input!$P$122)*$P$7)-SUM($P660:Q660),((Input!$P$156+Input!$P$122)*$P$7)/A14taxstdlife))</f>
        <v>0</v>
      </c>
      <c r="S660" s="164">
        <f>IF(A14taxstdlife="n/a","n/a",IF(S$3&gt;(A14taxstdlife+$E660),((Input!$P$156+Input!$P$122)*$P$7)-SUM($P660:R660),((Input!$P$156+Input!$P$122)*$P$7)/A14taxstdlife))</f>
        <v>0</v>
      </c>
      <c r="T660" s="164">
        <f>IF(A14taxstdlife="n/a","n/a",IF(T$3&gt;(A14taxstdlife+$E660),((Input!$P$156+Input!$P$122)*$P$7)-SUM($P660:S660),((Input!$P$156+Input!$P$122)*$P$7)/A14taxstdlife))</f>
        <v>0</v>
      </c>
      <c r="U660" s="164">
        <f>IF(A14taxstdlife="n/a","n/a",IF(U$3&gt;(A14taxstdlife+$E660),((Input!$P$156+Input!$P$122)*$P$7)-SUM($P660:T660),((Input!$P$156+Input!$P$122)*$P$7)/A14taxstdlife))</f>
        <v>0</v>
      </c>
      <c r="V660" s="164">
        <f>IF(A14taxstdlife="n/a","n/a",IF(V$3&gt;(A14taxstdlife+$E660),((Input!$P$156+Input!$P$122)*$P$7)-SUM($P660:U660),((Input!$P$156+Input!$P$122)*$P$7)/A14taxstdlife))</f>
        <v>0</v>
      </c>
      <c r="W660" s="164">
        <f>IF(A14taxstdlife="n/a","n/a",IF(W$3&gt;(A14taxstdlife+$E660),((Input!$P$156+Input!$P$122)*$P$7)-SUM($P660:V660),((Input!$P$156+Input!$P$122)*$P$7)/A14taxstdlife))</f>
        <v>0</v>
      </c>
      <c r="X660" s="164">
        <f>IF(A14taxstdlife="n/a","n/a",IF(X$3&gt;(A14taxstdlife+$E660),((Input!$P$156+Input!$P$122)*$P$7)-SUM($P660:W660),((Input!$P$156+Input!$P$122)*$P$7)/A14taxstdlife))</f>
        <v>0</v>
      </c>
      <c r="Y660" s="164">
        <f>IF(A14taxstdlife="n/a","n/a",IF(Y$3&gt;(A14taxstdlife+$E660),((Input!$P$156+Input!$P$122)*$P$7)-SUM($P660:X660),((Input!$P$156+Input!$P$122)*$P$7)/A14taxstdlife))</f>
        <v>0</v>
      </c>
      <c r="Z660" s="164">
        <f>IF(A14taxstdlife="n/a","n/a",IF(Z$3&gt;(A14taxstdlife+$E660),((Input!$P$156+Input!$P$122)*$P$7)-SUM($P660:Y660),((Input!$P$156+Input!$P$122)*$P$7)/A14taxstdlife))</f>
        <v>0</v>
      </c>
      <c r="AA660" s="164">
        <f>IF(A14taxstdlife="n/a","n/a",IF(AA$3&gt;(A14taxstdlife+$E660),((Input!$P$156+Input!$P$122)*$P$7)-SUM($P660:Z660),((Input!$P$156+Input!$P$122)*$P$7)/A14taxstdlife))</f>
        <v>0</v>
      </c>
      <c r="AB660" s="164">
        <f>IF(A14taxstdlife="n/a","n/a",IF(AB$3&gt;(A14taxstdlife+$E660),((Input!$P$156+Input!$P$122)*$P$7)-SUM($P660:AA660),((Input!$P$156+Input!$P$122)*$P$7)/A14taxstdlife))</f>
        <v>0</v>
      </c>
      <c r="AC660" s="164">
        <f>IF(A14taxstdlife="n/a","n/a",IF(AC$3&gt;(A14taxstdlife+$E660),((Input!$P$156+Input!$P$122)*$P$7)-SUM($P660:AB660),((Input!$P$156+Input!$P$122)*$P$7)/A14taxstdlife))</f>
        <v>0</v>
      </c>
      <c r="AD660" s="164">
        <f>IF(A14taxstdlife="n/a","n/a",IF(AD$3&gt;(A14taxstdlife+$E660),((Input!$P$156+Input!$P$122)*$P$7)-SUM($P660:AC660),((Input!$P$156+Input!$P$122)*$P$7)/A14taxstdlife))</f>
        <v>0</v>
      </c>
      <c r="AE660" s="164">
        <f>IF(A14taxstdlife="n/a","n/a",IF(AE$3&gt;(A14taxstdlife+$E660),((Input!$P$156+Input!$P$122)*$P$7)-SUM($P660:AD660),((Input!$P$156+Input!$P$122)*$P$7)/A14taxstdlife))</f>
        <v>0</v>
      </c>
      <c r="AF660" s="164">
        <f>IF(A14taxstdlife="n/a","n/a",IF(AF$3&gt;(A14taxstdlife+$E660),((Input!$P$156+Input!$P$122)*$P$7)-SUM($P660:AE660),((Input!$P$156+Input!$P$122)*$P$7)/A14taxstdlife))</f>
        <v>0</v>
      </c>
      <c r="AG660" s="164">
        <f>IF(A14taxstdlife="n/a","n/a",IF(AG$3&gt;(A14taxstdlife+$E660),((Input!$P$156+Input!$P$122)*$P$7)-SUM($P660:AF660),((Input!$P$156+Input!$P$122)*$P$7)/A14taxstdlife))</f>
        <v>0</v>
      </c>
      <c r="AH660" s="164">
        <f>IF(A14taxstdlife="n/a","n/a",IF(AH$3&gt;(A14taxstdlife+$E660),((Input!$P$156+Input!$P$122)*$P$7)-SUM($P660:AG660),((Input!$P$156+Input!$P$122)*$P$7)/A14taxstdlife))</f>
        <v>0</v>
      </c>
      <c r="AI660" s="164">
        <f>IF(A14taxstdlife="n/a","n/a",IF(AI$3&gt;(A14taxstdlife+$E660),((Input!$P$156+Input!$P$122)*$P$7)-SUM($P660:AH660),((Input!$P$156+Input!$P$122)*$P$7)/A14taxstdlife))</f>
        <v>0</v>
      </c>
      <c r="AJ660" s="164">
        <f>IF(A14taxstdlife="n/a","n/a",IF(AJ$3&gt;(A14taxstdlife+$E660),((Input!$P$156+Input!$P$122)*$P$7)-SUM($P660:AI660),((Input!$P$156+Input!$P$122)*$P$7)/A14taxstdlife))</f>
        <v>0</v>
      </c>
      <c r="AK660" s="164">
        <f>IF(A14taxstdlife="n/a","n/a",IF(AK$3&gt;(A14taxstdlife+$E660),((Input!$P$156+Input!$P$122)*$P$7)-SUM($P660:AJ660),((Input!$P$156+Input!$P$122)*$P$7)/A14taxstdlife))</f>
        <v>0</v>
      </c>
      <c r="AL660" s="164">
        <f>IF(A14taxstdlife="n/a","n/a",IF(AL$3&gt;(A14taxstdlife+$E660),((Input!$P$156+Input!$P$122)*$P$7)-SUM($P660:AK660),((Input!$P$156+Input!$P$122)*$P$7)/A14taxstdlife))</f>
        <v>0</v>
      </c>
      <c r="AM660" s="164">
        <f>IF(A14taxstdlife="n/a","n/a",IF(AM$3&gt;(A14taxstdlife+$E660),((Input!$P$156+Input!$P$122)*$P$7)-SUM($P660:AL660),((Input!$P$156+Input!$P$122)*$P$7)/A14taxstdlife))</f>
        <v>0</v>
      </c>
      <c r="AN660" s="164">
        <f>IF(A14taxstdlife="n/a","n/a",IF(AN$3&gt;(A14taxstdlife+$E660),((Input!$P$156+Input!$P$122)*$P$7)-SUM($P660:AM660),((Input!$P$156+Input!$P$122)*$P$7)/A14taxstdlife))</f>
        <v>0</v>
      </c>
      <c r="AO660" s="164">
        <f>IF(A14taxstdlife="n/a","n/a",IF(AO$3&gt;(A14taxstdlife+$E660),((Input!$P$156+Input!$P$122)*$P$7)-SUM($P660:AN660),((Input!$P$156+Input!$P$122)*$P$7)/A14taxstdlife))</f>
        <v>0</v>
      </c>
      <c r="AP660" s="164">
        <f>IF(A14taxstdlife="n/a","n/a",IF(AP$3&gt;(A14taxstdlife+$E660),((Input!$P$156+Input!$P$122)*$P$7)-SUM($P660:AO660),((Input!$P$156+Input!$P$122)*$P$7)/A14taxstdlife))</f>
        <v>0</v>
      </c>
      <c r="AQ660" s="164">
        <f>IF(A14taxstdlife="n/a","n/a",IF(AQ$3&gt;(A14taxstdlife+$E660),((Input!$P$156+Input!$P$122)*$P$7)-SUM($P660:AP660),((Input!$P$156+Input!$P$122)*$P$7)/A14taxstdlife))</f>
        <v>0</v>
      </c>
      <c r="AR660" s="164">
        <f>IF(A14taxstdlife="n/a","n/a",IF(AR$3&gt;(A14taxstdlife+$E660),((Input!$P$156+Input!$P$122)*$P$7)-SUM($P660:AQ660),((Input!$P$156+Input!$P$122)*$P$7)/A14taxstdlife))</f>
        <v>0</v>
      </c>
      <c r="AS660" s="164">
        <f>IF(A14taxstdlife="n/a","n/a",IF(AS$3&gt;(A14taxstdlife+$E660),((Input!$P$156+Input!$P$122)*$P$7)-SUM($P660:AR660),((Input!$P$156+Input!$P$122)*$P$7)/A14taxstdlife))</f>
        <v>0</v>
      </c>
      <c r="AT660" s="164">
        <f>IF(A14taxstdlife="n/a","n/a",IF(AT$3&gt;(A14taxstdlife+$E660),((Input!$P$156+Input!$P$122)*$P$7)-SUM($P660:AS660),((Input!$P$156+Input!$P$122)*$P$7)/A14taxstdlife))</f>
        <v>0</v>
      </c>
      <c r="AU660" s="164">
        <f>IF(A14taxstdlife="n/a","n/a",IF(AU$3&gt;(A14taxstdlife+$E660),((Input!$P$156+Input!$P$122)*$P$7)-SUM($P660:AT660),((Input!$P$156+Input!$P$122)*$P$7)/A14taxstdlife))</f>
        <v>0</v>
      </c>
      <c r="AV660" s="164">
        <f>IF(A14taxstdlife="n/a","n/a",IF(AV$3&gt;(A14taxstdlife+$E660),((Input!$P$156+Input!$P$122)*$P$7)-SUM($P660:AU660),((Input!$P$156+Input!$P$122)*$P$7)/A14taxstdlife))</f>
        <v>0</v>
      </c>
      <c r="AW660" s="164">
        <f>IF(A14taxstdlife="n/a","n/a",IF(AW$3&gt;(A14taxstdlife+$E660),((Input!$P$156+Input!$P$122)*$P$7)-SUM($P660:AV660),((Input!$P$156+Input!$P$122)*$P$7)/A14taxstdlife))</f>
        <v>0</v>
      </c>
      <c r="AX660" s="164">
        <f>IF(A14taxstdlife="n/a","n/a",IF(AX$3&gt;(A14taxstdlife+$E660),((Input!$P$156+Input!$P$122)*$P$7)-SUM($P660:AW660),((Input!$P$156+Input!$P$122)*$P$7)/A14taxstdlife))</f>
        <v>0</v>
      </c>
      <c r="AY660" s="164">
        <f>IF(A14taxstdlife="n/a","n/a",IF(AY$3&gt;(A14taxstdlife+$E660),((Input!$P$156+Input!$P$122)*$P$7)-SUM($P660:AX660),((Input!$P$156+Input!$P$122)*$P$7)/A14taxstdlife))</f>
        <v>0</v>
      </c>
      <c r="AZ660" s="164">
        <f>IF(A14taxstdlife="n/a","n/a",IF(AZ$3&gt;(A14taxstdlife+$E660),((Input!$P$156+Input!$P$122)*$P$7)-SUM($P660:AY660),((Input!$P$156+Input!$P$122)*$P$7)/A14taxstdlife))</f>
        <v>0</v>
      </c>
      <c r="BA660" s="164">
        <f>IF(A14taxstdlife="n/a","n/a",IF(BA$3&gt;(A14taxstdlife+$E660),((Input!$P$156+Input!$P$122)*$P$7)-SUM($P660:AZ660),((Input!$P$156+Input!$P$122)*$P$7)/A14taxstdlife))</f>
        <v>0</v>
      </c>
      <c r="BB660" s="164">
        <f>IF(A14taxstdlife="n/a","n/a",IF(BB$3&gt;(A14taxstdlife+$E660),((Input!$P$156+Input!$P$122)*$P$7)-SUM($P660:BA660),((Input!$P$156+Input!$P$122)*$P$7)/A14taxstdlife))</f>
        <v>0</v>
      </c>
      <c r="BC660" s="164">
        <f>IF(A14taxstdlife="n/a","n/a",IF(BC$3&gt;(A14taxstdlife+$E660),((Input!$P$156+Input!$P$122)*$P$7)-SUM($P660:BB660),((Input!$P$156+Input!$P$122)*$P$7)/A14taxstdlife))</f>
        <v>0</v>
      </c>
      <c r="BD660" s="164">
        <f>IF(A14taxstdlife="n/a","n/a",IF(BD$3&gt;(A14taxstdlife+$E660),((Input!$P$156+Input!$P$122)*$P$7)-SUM($P660:BC660),((Input!$P$156+Input!$P$122)*$P$7)/A14taxstdlife))</f>
        <v>0</v>
      </c>
      <c r="BE660" s="164">
        <f>IF(A14taxstdlife="n/a","n/a",IF(BE$3&gt;(A14taxstdlife+$E660),((Input!$P$156+Input!$P$122)*$P$7)-SUM($P660:BD660),((Input!$P$156+Input!$P$122)*$P$7)/A14taxstdlife))</f>
        <v>0</v>
      </c>
      <c r="BF660" s="164">
        <f>IF(A14taxstdlife="n/a","n/a",IF(BF$3&gt;(A14taxstdlife+$E660),((Input!$P$156+Input!$P$122)*$P$7)-SUM($P660:BE660),((Input!$P$156+Input!$P$122)*$P$7)/A14taxstdlife))</f>
        <v>0</v>
      </c>
      <c r="BG660" s="164">
        <f>IF(A14taxstdlife="n/a","n/a",IF(BG$3&gt;(A14taxstdlife+$E660),((Input!$P$156+Input!$P$122)*$P$7)-SUM($P660:BF660),((Input!$P$156+Input!$P$122)*$P$7)/A14taxstdlife))</f>
        <v>0</v>
      </c>
      <c r="BH660" s="164">
        <f>IF(A14taxstdlife="n/a","n/a",IF(BH$3&gt;(A14taxstdlife+$E660),((Input!$P$156+Input!$P$122)*$P$7)-SUM($P660:BG660),((Input!$P$156+Input!$P$122)*$P$7)/A14taxstdlife))</f>
        <v>0</v>
      </c>
      <c r="BI660" s="164">
        <f>IF(A14taxstdlife="n/a","n/a",IF(BI$3&gt;(A14taxstdlife+$E660),((Input!$P$156+Input!$P$122)*$P$7)-SUM($P660:BH660),((Input!$P$156+Input!$P$122)*$P$7)/A14taxstdlife))</f>
        <v>0</v>
      </c>
      <c r="BJ660" s="18"/>
      <c r="BK660" s="18"/>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row>
    <row r="661" spans="1:256" s="5" customFormat="1" hidden="1" outlineLevel="1">
      <c r="A661" s="18"/>
      <c r="B661" s="18"/>
      <c r="C661" s="36" t="str">
        <f>Asset14</f>
        <v>Cable tunnel (tx)</v>
      </c>
      <c r="D661" s="18"/>
      <c r="E661" s="18"/>
      <c r="F661" s="33"/>
      <c r="G661" s="159">
        <f t="shared" ref="G661:AL661" si="132">SUM(G649:G660)</f>
        <v>1.9204664143229608E-2</v>
      </c>
      <c r="H661" s="159">
        <f t="shared" si="132"/>
        <v>2.0392996916652244E-2</v>
      </c>
      <c r="I661" s="159">
        <f t="shared" si="132"/>
        <v>2.1621361319705337E-2</v>
      </c>
      <c r="J661" s="159">
        <f t="shared" si="132"/>
        <v>2.2259272511677034E-2</v>
      </c>
      <c r="K661" s="159">
        <f t="shared" si="132"/>
        <v>2.2923797525576439E-2</v>
      </c>
      <c r="L661" s="159">
        <f t="shared" si="132"/>
        <v>2.3616402421465444E-2</v>
      </c>
      <c r="M661" s="159">
        <f t="shared" si="132"/>
        <v>2.3616402421465444E-2</v>
      </c>
      <c r="N661" s="159">
        <f t="shared" si="132"/>
        <v>2.3616402421465444E-2</v>
      </c>
      <c r="O661" s="159">
        <f t="shared" si="132"/>
        <v>2.3616402421465444E-2</v>
      </c>
      <c r="P661" s="159">
        <f t="shared" si="132"/>
        <v>2.3616402421465444E-2</v>
      </c>
      <c r="Q661" s="159">
        <f t="shared" si="132"/>
        <v>2.3616402421465444E-2</v>
      </c>
      <c r="R661" s="159">
        <f t="shared" si="132"/>
        <v>2.3616402421465444E-2</v>
      </c>
      <c r="S661" s="159">
        <f t="shared" si="132"/>
        <v>2.3616402421465444E-2</v>
      </c>
      <c r="T661" s="159">
        <f t="shared" si="132"/>
        <v>2.3616402421465444E-2</v>
      </c>
      <c r="U661" s="159">
        <f t="shared" si="132"/>
        <v>2.3616402421465444E-2</v>
      </c>
      <c r="V661" s="159">
        <f t="shared" si="132"/>
        <v>2.3616402421465444E-2</v>
      </c>
      <c r="W661" s="159">
        <f t="shared" si="132"/>
        <v>2.3616402421465444E-2</v>
      </c>
      <c r="X661" s="159">
        <f t="shared" si="132"/>
        <v>2.3616402421465444E-2</v>
      </c>
      <c r="Y661" s="159">
        <f t="shared" si="132"/>
        <v>2.3616402421465444E-2</v>
      </c>
      <c r="Z661" s="159">
        <f t="shared" si="132"/>
        <v>2.3616402421465444E-2</v>
      </c>
      <c r="AA661" s="159">
        <f t="shared" si="132"/>
        <v>2.3616402421465444E-2</v>
      </c>
      <c r="AB661" s="159">
        <f t="shared" si="132"/>
        <v>2.3616402421465444E-2</v>
      </c>
      <c r="AC661" s="159">
        <f t="shared" si="132"/>
        <v>2.3616402421465444E-2</v>
      </c>
      <c r="AD661" s="159">
        <f t="shared" si="132"/>
        <v>2.3616402421465444E-2</v>
      </c>
      <c r="AE661" s="159">
        <f t="shared" si="132"/>
        <v>2.3616402421465444E-2</v>
      </c>
      <c r="AF661" s="159">
        <f t="shared" si="132"/>
        <v>2.3616402421465444E-2</v>
      </c>
      <c r="AG661" s="159">
        <f t="shared" si="132"/>
        <v>2.3616402421465444E-2</v>
      </c>
      <c r="AH661" s="159">
        <f t="shared" si="132"/>
        <v>2.3616402421465444E-2</v>
      </c>
      <c r="AI661" s="159">
        <f t="shared" si="132"/>
        <v>2.3616402421465444E-2</v>
      </c>
      <c r="AJ661" s="159">
        <f t="shared" si="132"/>
        <v>2.3616402421465444E-2</v>
      </c>
      <c r="AK661" s="159">
        <f t="shared" si="132"/>
        <v>2.3616402421465444E-2</v>
      </c>
      <c r="AL661" s="159">
        <f t="shared" si="132"/>
        <v>2.3616402421465444E-2</v>
      </c>
      <c r="AM661" s="159">
        <f t="shared" ref="AM661:BI661" si="133">SUM(AM649:AM660)</f>
        <v>2.3616402421465444E-2</v>
      </c>
      <c r="AN661" s="159">
        <f t="shared" si="133"/>
        <v>2.3616402421465444E-2</v>
      </c>
      <c r="AO661" s="159">
        <f t="shared" si="133"/>
        <v>2.3616402421465444E-2</v>
      </c>
      <c r="AP661" s="159">
        <f t="shared" si="133"/>
        <v>2.3616402421465444E-2</v>
      </c>
      <c r="AQ661" s="159">
        <f t="shared" si="133"/>
        <v>2.3616402421465444E-2</v>
      </c>
      <c r="AR661" s="159">
        <f t="shared" si="133"/>
        <v>2.3616402421465444E-2</v>
      </c>
      <c r="AS661" s="159">
        <f t="shared" si="133"/>
        <v>2.3616402421465444E-2</v>
      </c>
      <c r="AT661" s="159">
        <f t="shared" si="133"/>
        <v>2.3616402421465444E-2</v>
      </c>
      <c r="AU661" s="159">
        <f t="shared" si="133"/>
        <v>2.2638567456667494E-2</v>
      </c>
      <c r="AV661" s="159">
        <f t="shared" si="133"/>
        <v>4.4117382782358364E-3</v>
      </c>
      <c r="AW661" s="159">
        <f t="shared" si="133"/>
        <v>4.4117382782358364E-3</v>
      </c>
      <c r="AX661" s="159">
        <f t="shared" si="133"/>
        <v>4.4117382782358364E-3</v>
      </c>
      <c r="AY661" s="159">
        <f t="shared" si="133"/>
        <v>4.4117382782358364E-3</v>
      </c>
      <c r="AZ661" s="159">
        <f t="shared" si="133"/>
        <v>4.4117382782358364E-3</v>
      </c>
      <c r="BA661" s="159">
        <f t="shared" si="133"/>
        <v>4.4117382782358364E-3</v>
      </c>
      <c r="BB661" s="159">
        <f t="shared" si="133"/>
        <v>4.4117382782358364E-3</v>
      </c>
      <c r="BC661" s="159">
        <f t="shared" si="133"/>
        <v>3.9364051688667544E-3</v>
      </c>
      <c r="BD661" s="159">
        <f t="shared" si="133"/>
        <v>2.7320597435919573E-3</v>
      </c>
      <c r="BE661" s="159">
        <f t="shared" si="133"/>
        <v>1.7398766249714498E-3</v>
      </c>
      <c r="BF661" s="159">
        <f t="shared" si="133"/>
        <v>1.0913199042286265E-3</v>
      </c>
      <c r="BG661" s="159">
        <f t="shared" si="133"/>
        <v>4.1556293753340634E-4</v>
      </c>
      <c r="BH661" s="159">
        <f t="shared" si="133"/>
        <v>0</v>
      </c>
      <c r="BI661" s="159">
        <f t="shared" si="133"/>
        <v>0</v>
      </c>
      <c r="BJ661" s="18"/>
      <c r="BK661" s="18"/>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row>
    <row r="662" spans="1:256" s="5" customFormat="1" hidden="1" outlineLevel="2">
      <c r="A662" s="18"/>
      <c r="B662" s="43" t="str">
        <f>C674</f>
        <v>Network control &amp; com systems</v>
      </c>
      <c r="C662" s="44"/>
      <c r="D662" s="45" t="s">
        <v>72</v>
      </c>
      <c r="E662" s="44"/>
      <c r="F662" s="46"/>
      <c r="G662" s="163">
        <f>IF(G$3&gt;A15taxremlife,A15taxvalue-SUM($F662:F662),IF(A15taxremlife="N/A","n/a",A15taxvalue/A15taxremlife))</f>
        <v>0.40770495525144873</v>
      </c>
      <c r="H662" s="163">
        <f>IF(H$3&gt;A15taxremlife,A15taxvalue-SUM($F662:G662),IF(A15taxremlife="N/A","n/a",A15taxvalue/A15taxremlife))</f>
        <v>0.40770495525144873</v>
      </c>
      <c r="I662" s="163">
        <f>IF(I$3&gt;A15taxremlife,A15taxvalue-SUM($F662:H662),IF(A15taxremlife="N/A","n/a",A15taxvalue/A15taxremlife))</f>
        <v>0.40770495525144873</v>
      </c>
      <c r="J662" s="163">
        <f>IF(J$3&gt;A15taxremlife,A15taxvalue-SUM($F662:I662),IF(A15taxremlife="N/A","n/a",A15taxvalue/A15taxremlife))</f>
        <v>0.40770495525144873</v>
      </c>
      <c r="K662" s="163">
        <f>IF(K$3&gt;A15taxremlife,A15taxvalue-SUM($F662:J662),IF(A15taxremlife="N/A","n/a",A15taxvalue/A15taxremlife))</f>
        <v>0.40770495525144873</v>
      </c>
      <c r="L662" s="163">
        <f>IF(L$3&gt;A15taxremlife,A15taxvalue-SUM($F662:K662),IF(A15taxremlife="N/A","n/a",A15taxvalue/A15taxremlife))</f>
        <v>0.40770495525144873</v>
      </c>
      <c r="M662" s="163">
        <f>IF(M$3&gt;A15taxremlife,A15taxvalue-SUM($F662:L662),IF(A15taxremlife="N/A","n/a",A15taxvalue/A15taxremlife))</f>
        <v>0.40770495525144873</v>
      </c>
      <c r="N662" s="163">
        <f>IF(N$3&gt;A15taxremlife,A15taxvalue-SUM($F662:M662),IF(A15taxremlife="N/A","n/a",A15taxvalue/A15taxremlife))</f>
        <v>0.40770495525144873</v>
      </c>
      <c r="O662" s="163">
        <f>IF(O$3&gt;A15taxremlife,A15taxvalue-SUM($F662:N662),IF(A15taxremlife="N/A","n/a",A15taxvalue/A15taxremlife))</f>
        <v>0.40770495525144873</v>
      </c>
      <c r="P662" s="163">
        <f>IF(P$3&gt;A15taxremlife,A15taxvalue-SUM($F662:O662),IF(A15taxremlife="N/A","n/a",A15taxvalue/A15taxremlife))</f>
        <v>0.40770495525144873</v>
      </c>
      <c r="Q662" s="163">
        <f>IF(Q$3&gt;A15taxremlife,A15taxvalue-SUM($F662:P662),IF(A15taxremlife="N/A","n/a",A15taxvalue/A15taxremlife))</f>
        <v>0.40770495525144873</v>
      </c>
      <c r="R662" s="163">
        <f>IF(R$3&gt;A15taxremlife,A15taxvalue-SUM($F662:Q662),IF(A15taxremlife="N/A","n/a",A15taxvalue/A15taxremlife))</f>
        <v>0.40770495525144873</v>
      </c>
      <c r="S662" s="163">
        <f>IF(S$3&gt;A15taxremlife,A15taxvalue-SUM($F662:R662),IF(A15taxremlife="N/A","n/a",A15taxvalue/A15taxremlife))</f>
        <v>0.40770495525144873</v>
      </c>
      <c r="T662" s="163">
        <f>IF(T$3&gt;A15taxremlife,A15taxvalue-SUM($F662:S662),IF(A15taxremlife="N/A","n/a",A15taxvalue/A15taxremlife))</f>
        <v>0.40770495525144873</v>
      </c>
      <c r="U662" s="163">
        <f>IF(U$3&gt;A15taxremlife,A15taxvalue-SUM($F662:T662),IF(A15taxremlife="N/A","n/a",A15taxvalue/A15taxremlife))</f>
        <v>0.40770495525144873</v>
      </c>
      <c r="V662" s="163">
        <f>IF(V$3&gt;A15taxremlife,A15taxvalue-SUM($F662:U662),IF(A15taxremlife="N/A","n/a",A15taxvalue/A15taxremlife))</f>
        <v>0.40770495525144873</v>
      </c>
      <c r="W662" s="163">
        <f>IF(W$3&gt;A15taxremlife,A15taxvalue-SUM($F662:V662),IF(A15taxremlife="N/A","n/a",A15taxvalue/A15taxremlife))</f>
        <v>0.40770495525144873</v>
      </c>
      <c r="X662" s="163">
        <f>IF(X$3&gt;A15taxremlife,A15taxvalue-SUM($F662:W662),IF(A15taxremlife="N/A","n/a",A15taxvalue/A15taxremlife))</f>
        <v>0.19520545409977252</v>
      </c>
      <c r="Y662" s="163">
        <f>IF(Y$3&gt;A15taxremlife,A15taxvalue-SUM($F662:X662),IF(A15taxremlife="N/A","n/a",A15taxvalue/A15taxremlife))</f>
        <v>0</v>
      </c>
      <c r="Z662" s="163">
        <f>IF(Z$3&gt;A15taxremlife,A15taxvalue-SUM($F662:Y662),IF(A15taxremlife="N/A","n/a",A15taxvalue/A15taxremlife))</f>
        <v>0</v>
      </c>
      <c r="AA662" s="163">
        <f>IF(AA$3&gt;A15taxremlife,A15taxvalue-SUM($F662:Z662),IF(A15taxremlife="N/A","n/a",A15taxvalue/A15taxremlife))</f>
        <v>0</v>
      </c>
      <c r="AB662" s="163">
        <f>IF(AB$3&gt;A15taxremlife,A15taxvalue-SUM($F662:AA662),IF(A15taxremlife="N/A","n/a",A15taxvalue/A15taxremlife))</f>
        <v>0</v>
      </c>
      <c r="AC662" s="163">
        <f>IF(AC$3&gt;A15taxremlife,A15taxvalue-SUM($F662:AB662),IF(A15taxremlife="N/A","n/a",A15taxvalue/A15taxremlife))</f>
        <v>0</v>
      </c>
      <c r="AD662" s="163">
        <f>IF(AD$3&gt;A15taxremlife,A15taxvalue-SUM($F662:AC662),IF(A15taxremlife="N/A","n/a",A15taxvalue/A15taxremlife))</f>
        <v>0</v>
      </c>
      <c r="AE662" s="163">
        <f>IF(AE$3&gt;A15taxremlife,A15taxvalue-SUM($F662:AD662),IF(A15taxremlife="N/A","n/a",A15taxvalue/A15taxremlife))</f>
        <v>0</v>
      </c>
      <c r="AF662" s="163">
        <f>IF(AF$3&gt;A15taxremlife,A15taxvalue-SUM($F662:AE662),IF(A15taxremlife="N/A","n/a",A15taxvalue/A15taxremlife))</f>
        <v>0</v>
      </c>
      <c r="AG662" s="163">
        <f>IF(AG$3&gt;A15taxremlife,A15taxvalue-SUM($F662:AF662),IF(A15taxremlife="N/A","n/a",A15taxvalue/A15taxremlife))</f>
        <v>0</v>
      </c>
      <c r="AH662" s="163">
        <f>IF(AH$3&gt;A15taxremlife,A15taxvalue-SUM($F662:AG662),IF(A15taxremlife="N/A","n/a",A15taxvalue/A15taxremlife))</f>
        <v>0</v>
      </c>
      <c r="AI662" s="163">
        <f>IF(AI$3&gt;A15taxremlife,A15taxvalue-SUM($F662:AH662),IF(A15taxremlife="N/A","n/a",A15taxvalue/A15taxremlife))</f>
        <v>0</v>
      </c>
      <c r="AJ662" s="163">
        <f>IF(AJ$3&gt;A15taxremlife,A15taxvalue-SUM($F662:AI662),IF(A15taxremlife="N/A","n/a",A15taxvalue/A15taxremlife))</f>
        <v>0</v>
      </c>
      <c r="AK662" s="163">
        <f>IF(AK$3&gt;A15taxremlife,A15taxvalue-SUM($F662:AJ662),IF(A15taxremlife="N/A","n/a",A15taxvalue/A15taxremlife))</f>
        <v>0</v>
      </c>
      <c r="AL662" s="163">
        <f>IF(AL$3&gt;A15taxremlife,A15taxvalue-SUM($F662:AK662),IF(A15taxremlife="N/A","n/a",A15taxvalue/A15taxremlife))</f>
        <v>0</v>
      </c>
      <c r="AM662" s="163">
        <f>IF(AM$3&gt;A15taxremlife,A15taxvalue-SUM($F662:AL662),IF(A15taxremlife="N/A","n/a",A15taxvalue/A15taxremlife))</f>
        <v>0</v>
      </c>
      <c r="AN662" s="163">
        <f>IF(AN$3&gt;A15taxremlife,A15taxvalue-SUM($F662:AM662),IF(A15taxremlife="N/A","n/a",A15taxvalue/A15taxremlife))</f>
        <v>0</v>
      </c>
      <c r="AO662" s="163">
        <f>IF(AO$3&gt;A15taxremlife,A15taxvalue-SUM($F662:AN662),IF(A15taxremlife="N/A","n/a",A15taxvalue/A15taxremlife))</f>
        <v>0</v>
      </c>
      <c r="AP662" s="163">
        <f>IF(AP$3&gt;A15taxremlife,A15taxvalue-SUM($F662:AO662),IF(A15taxremlife="N/A","n/a",A15taxvalue/A15taxremlife))</f>
        <v>0</v>
      </c>
      <c r="AQ662" s="163">
        <f>IF(AQ$3&gt;A15taxremlife,A15taxvalue-SUM($F662:AP662),IF(A15taxremlife="N/A","n/a",A15taxvalue/A15taxremlife))</f>
        <v>0</v>
      </c>
      <c r="AR662" s="163">
        <f>IF(AR$3&gt;A15taxremlife,A15taxvalue-SUM($F662:AQ662),IF(A15taxremlife="N/A","n/a",A15taxvalue/A15taxremlife))</f>
        <v>0</v>
      </c>
      <c r="AS662" s="163">
        <f>IF(AS$3&gt;A15taxremlife,A15taxvalue-SUM($F662:AR662),IF(A15taxremlife="N/A","n/a",A15taxvalue/A15taxremlife))</f>
        <v>0</v>
      </c>
      <c r="AT662" s="163">
        <f>IF(AT$3&gt;A15taxremlife,A15taxvalue-SUM($F662:AS662),IF(A15taxremlife="N/A","n/a",A15taxvalue/A15taxremlife))</f>
        <v>0</v>
      </c>
      <c r="AU662" s="163">
        <f>IF(AU$3&gt;A15taxremlife,A15taxvalue-SUM($F662:AT662),IF(A15taxremlife="N/A","n/a",A15taxvalue/A15taxremlife))</f>
        <v>0</v>
      </c>
      <c r="AV662" s="163">
        <f>IF(AV$3&gt;A15taxremlife,A15taxvalue-SUM($F662:AU662),IF(A15taxremlife="N/A","n/a",A15taxvalue/A15taxremlife))</f>
        <v>0</v>
      </c>
      <c r="AW662" s="163">
        <f>IF(AW$3&gt;A15taxremlife,A15taxvalue-SUM($F662:AV662),IF(A15taxremlife="N/A","n/a",A15taxvalue/A15taxremlife))</f>
        <v>0</v>
      </c>
      <c r="AX662" s="163">
        <f>IF(AX$3&gt;A15taxremlife,A15taxvalue-SUM($F662:AW662),IF(A15taxremlife="N/A","n/a",A15taxvalue/A15taxremlife))</f>
        <v>0</v>
      </c>
      <c r="AY662" s="163">
        <f>IF(AY$3&gt;A15taxremlife,A15taxvalue-SUM($F662:AX662),IF(A15taxremlife="N/A","n/a",A15taxvalue/A15taxremlife))</f>
        <v>0</v>
      </c>
      <c r="AZ662" s="163">
        <f>IF(AZ$3&gt;A15taxremlife,A15taxvalue-SUM($F662:AY662),IF(A15taxremlife="N/A","n/a",A15taxvalue/A15taxremlife))</f>
        <v>0</v>
      </c>
      <c r="BA662" s="163">
        <f>IF(BA$3&gt;A15taxremlife,A15taxvalue-SUM($F662:AZ662),IF(A15taxremlife="N/A","n/a",A15taxvalue/A15taxremlife))</f>
        <v>0</v>
      </c>
      <c r="BB662" s="163">
        <f>IF(BB$3&gt;A15taxremlife,A15taxvalue-SUM($F662:BA662),IF(A15taxremlife="N/A","n/a",A15taxvalue/A15taxremlife))</f>
        <v>0</v>
      </c>
      <c r="BC662" s="163">
        <f>IF(BC$3&gt;A15taxremlife,A15taxvalue-SUM($F662:BB662),IF(A15taxremlife="N/A","n/a",A15taxvalue/A15taxremlife))</f>
        <v>0</v>
      </c>
      <c r="BD662" s="163">
        <f>IF(BD$3&gt;A15taxremlife,A15taxvalue-SUM($F662:BC662),IF(A15taxremlife="N/A","n/a",A15taxvalue/A15taxremlife))</f>
        <v>0</v>
      </c>
      <c r="BE662" s="163">
        <f>IF(BE$3&gt;A15taxremlife,A15taxvalue-SUM($F662:BD662),IF(A15taxremlife="N/A","n/a",A15taxvalue/A15taxremlife))</f>
        <v>0</v>
      </c>
      <c r="BF662" s="163">
        <f>IF(BF$3&gt;A15taxremlife,A15taxvalue-SUM($F662:BE662),IF(A15taxremlife="N/A","n/a",A15taxvalue/A15taxremlife))</f>
        <v>0</v>
      </c>
      <c r="BG662" s="163">
        <f>IF(BG$3&gt;A15taxremlife,A15taxvalue-SUM($F662:BF662),IF(A15taxremlife="N/A","n/a",A15taxvalue/A15taxremlife))</f>
        <v>0</v>
      </c>
      <c r="BH662" s="163">
        <f>IF(BH$3&gt;A15taxremlife,A15taxvalue-SUM($F662:BG662),IF(A15taxremlife="N/A","n/a",A15taxvalue/A15taxremlife))</f>
        <v>0</v>
      </c>
      <c r="BI662" s="163">
        <f>IF(BI$3&gt;A15taxremlife,A15taxvalue-SUM($F662:BH662),IF(A15taxremlife="N/A","n/a",A15taxvalue/A15taxremlife))</f>
        <v>0</v>
      </c>
      <c r="BJ662" s="18"/>
      <c r="BK662" s="18"/>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row>
    <row r="663" spans="1:256" s="5" customFormat="1" hidden="1" outlineLevel="2">
      <c r="A663" s="18"/>
      <c r="B663" s="18"/>
      <c r="C663" s="36"/>
      <c r="D663" s="479" t="s">
        <v>71</v>
      </c>
      <c r="E663" s="283">
        <v>0</v>
      </c>
      <c r="F663" s="38"/>
      <c r="G663" s="164"/>
      <c r="H663" s="164"/>
      <c r="I663" s="164"/>
      <c r="J663" s="164"/>
      <c r="K663" s="164"/>
      <c r="L663" s="164"/>
      <c r="M663" s="164"/>
      <c r="N663" s="164"/>
      <c r="O663" s="164"/>
      <c r="P663" s="164"/>
      <c r="Q663" s="164"/>
      <c r="R663" s="164"/>
      <c r="S663" s="164"/>
      <c r="T663" s="164"/>
      <c r="U663" s="164"/>
      <c r="V663" s="164"/>
      <c r="W663" s="164"/>
      <c r="X663" s="164"/>
      <c r="Y663" s="164"/>
      <c r="Z663" s="164"/>
      <c r="AA663" s="164"/>
      <c r="AB663" s="164"/>
      <c r="AC663" s="164"/>
      <c r="AD663" s="164"/>
      <c r="AE663" s="164"/>
      <c r="AF663" s="164"/>
      <c r="AG663" s="164"/>
      <c r="AH663" s="164"/>
      <c r="AI663" s="164"/>
      <c r="AJ663" s="164"/>
      <c r="AK663" s="164"/>
      <c r="AL663" s="164"/>
      <c r="AM663" s="164"/>
      <c r="AN663" s="164"/>
      <c r="AO663" s="164"/>
      <c r="AP663" s="164"/>
      <c r="AQ663" s="164"/>
      <c r="AR663" s="164"/>
      <c r="AS663" s="164"/>
      <c r="AT663" s="164"/>
      <c r="AU663" s="164"/>
      <c r="AV663" s="164"/>
      <c r="AW663" s="164"/>
      <c r="AX663" s="164"/>
      <c r="AY663" s="164"/>
      <c r="AZ663" s="164"/>
      <c r="BA663" s="164"/>
      <c r="BB663" s="164"/>
      <c r="BC663" s="164"/>
      <c r="BD663" s="164"/>
      <c r="BE663" s="164"/>
      <c r="BF663" s="164"/>
      <c r="BG663" s="164"/>
      <c r="BH663" s="164"/>
      <c r="BI663" s="164"/>
      <c r="BJ663" s="18"/>
      <c r="BK663" s="18"/>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row>
    <row r="664" spans="1:256" s="5" customFormat="1" hidden="1" outlineLevel="2">
      <c r="A664" s="18"/>
      <c r="B664" s="18"/>
      <c r="C664" s="36"/>
      <c r="D664" s="479"/>
      <c r="E664" s="283">
        <v>1</v>
      </c>
      <c r="F664" s="38"/>
      <c r="G664" s="305"/>
      <c r="H664" s="164">
        <f>IF(A15taxstdlife="n/a","n/a",IF(H$3&gt;(A15taxstdlife+$E664),((Input!$G$157+Input!$G$123)*$G$7)-SUM($G664:G664),((Input!$G$157+Input!$G$123)*$G$7)/A15taxstdlife))</f>
        <v>0</v>
      </c>
      <c r="I664" s="164">
        <f>IF(A15taxstdlife="n/a","n/a",IF(I$3&gt;(A15taxstdlife+$E664),((Input!$G$157+Input!$G$123)*$G$7)-SUM($G664:H664),((Input!$G$157+Input!$G$123)*$G$7)/A15taxstdlife))</f>
        <v>0</v>
      </c>
      <c r="J664" s="164">
        <f>IF(A15taxstdlife="n/a","n/a",IF(J$3&gt;(A15taxstdlife+$E664),((Input!$G$157+Input!$G$123)*$G$7)-SUM($G664:I664),((Input!$G$157+Input!$G$123)*$G$7)/A15taxstdlife))</f>
        <v>0</v>
      </c>
      <c r="K664" s="164">
        <f>IF(A15taxstdlife="n/a","n/a",IF(K$3&gt;(A15taxstdlife+$E664),((Input!$G$157+Input!$G$123)*$G$7)-SUM($G664:J664),((Input!$G$157+Input!$G$123)*$G$7)/A15taxstdlife))</f>
        <v>0</v>
      </c>
      <c r="L664" s="164">
        <f>IF(A15taxstdlife="n/a","n/a",IF(L$3&gt;(A15taxstdlife+$E664),((Input!$G$157+Input!$G$123)*$G$7)-SUM($G664:K664),((Input!$G$157+Input!$G$123)*$G$7)/A15taxstdlife))</f>
        <v>0</v>
      </c>
      <c r="M664" s="164">
        <f>IF(A15taxstdlife="n/a","n/a",IF(M$3&gt;(A15taxstdlife+$E664),((Input!$G$157+Input!$G$123)*$G$7)-SUM($G664:L664),((Input!$G$157+Input!$G$123)*$G$7)/A15taxstdlife))</f>
        <v>0</v>
      </c>
      <c r="N664" s="164">
        <f>IF(A15taxstdlife="n/a","n/a",IF(N$3&gt;(A15taxstdlife+$E664),((Input!$G$157+Input!$G$123)*$G$7)-SUM($G664:M664),((Input!$G$157+Input!$G$123)*$G$7)/A15taxstdlife))</f>
        <v>0</v>
      </c>
      <c r="O664" s="164">
        <f>IF(A15taxstdlife="n/a","n/a",IF(O$3&gt;(A15taxstdlife+$E664),((Input!$G$157+Input!$G$123)*$G$7)-SUM($G664:N664),((Input!$G$157+Input!$G$123)*$G$7)/A15taxstdlife))</f>
        <v>0</v>
      </c>
      <c r="P664" s="164">
        <f>IF(A15taxstdlife="n/a","n/a",IF(P$3&gt;(A15taxstdlife+$E664),((Input!$G$157+Input!$G$123)*$G$7)-SUM($G664:O664),((Input!$G$157+Input!$G$123)*$G$7)/A15taxstdlife))</f>
        <v>0</v>
      </c>
      <c r="Q664" s="164">
        <f>IF(A15taxstdlife="n/a","n/a",IF(Q$3&gt;(A15taxstdlife+$E664),((Input!$G$157+Input!$G$123)*$G$7)-SUM($G664:P664),((Input!$G$157+Input!$G$123)*$G$7)/A15taxstdlife))</f>
        <v>0</v>
      </c>
      <c r="R664" s="164">
        <f>IF(A15taxstdlife="n/a","n/a",IF(R$3&gt;(A15taxstdlife+$E664),((Input!$G$157+Input!$G$123)*$G$7)-SUM($G664:Q664),((Input!$G$157+Input!$G$123)*$G$7)/A15taxstdlife))</f>
        <v>0</v>
      </c>
      <c r="S664" s="164">
        <f>IF(A15taxstdlife="n/a","n/a",IF(S$3&gt;(A15taxstdlife+$E664),((Input!$G$157+Input!$G$123)*$G$7)-SUM($G664:R664),((Input!$G$157+Input!$G$123)*$G$7)/A15taxstdlife))</f>
        <v>0</v>
      </c>
      <c r="T664" s="164">
        <f>IF(A15taxstdlife="n/a","n/a",IF(T$3&gt;(A15taxstdlife+$E664),((Input!$G$157+Input!$G$123)*$G$7)-SUM($G664:S664),((Input!$G$157+Input!$G$123)*$G$7)/A15taxstdlife))</f>
        <v>0</v>
      </c>
      <c r="U664" s="164">
        <f>IF(A15taxstdlife="n/a","n/a",IF(U$3&gt;(A15taxstdlife+$E664),((Input!$G$157+Input!$G$123)*$G$7)-SUM($G664:T664),((Input!$G$157+Input!$G$123)*$G$7)/A15taxstdlife))</f>
        <v>0</v>
      </c>
      <c r="V664" s="164">
        <f>IF(A15taxstdlife="n/a","n/a",IF(V$3&gt;(A15taxstdlife+$E664),((Input!$G$157+Input!$G$123)*$G$7)-SUM($G664:U664),((Input!$G$157+Input!$G$123)*$G$7)/A15taxstdlife))</f>
        <v>0</v>
      </c>
      <c r="W664" s="164">
        <f>IF(A15taxstdlife="n/a","n/a",IF(W$3&gt;(A15taxstdlife+$E664),((Input!$G$157+Input!$G$123)*$G$7)-SUM($G664:V664),((Input!$G$157+Input!$G$123)*$G$7)/A15taxstdlife))</f>
        <v>0</v>
      </c>
      <c r="X664" s="164">
        <f>IF(A15taxstdlife="n/a","n/a",IF(X$3&gt;(A15taxstdlife+$E664),((Input!$G$157+Input!$G$123)*$G$7)-SUM($G664:W664),((Input!$G$157+Input!$G$123)*$G$7)/A15taxstdlife))</f>
        <v>0</v>
      </c>
      <c r="Y664" s="164">
        <f>IF(A15taxstdlife="n/a","n/a",IF(Y$3&gt;(A15taxstdlife+$E664),((Input!$G$157+Input!$G$123)*$G$7)-SUM($G664:X664),((Input!$G$157+Input!$G$123)*$G$7)/A15taxstdlife))</f>
        <v>0</v>
      </c>
      <c r="Z664" s="164">
        <f>IF(A15taxstdlife="n/a","n/a",IF(Z$3&gt;(A15taxstdlife+$E664),((Input!$G$157+Input!$G$123)*$G$7)-SUM($G664:Y664),((Input!$G$157+Input!$G$123)*$G$7)/A15taxstdlife))</f>
        <v>0</v>
      </c>
      <c r="AA664" s="164">
        <f>IF(A15taxstdlife="n/a","n/a",IF(AA$3&gt;(A15taxstdlife+$E664),((Input!$G$157+Input!$G$123)*$G$7)-SUM($G664:Z664),((Input!$G$157+Input!$G$123)*$G$7)/A15taxstdlife))</f>
        <v>0</v>
      </c>
      <c r="AB664" s="164">
        <f>IF(A15taxstdlife="n/a","n/a",IF(AB$3&gt;(A15taxstdlife+$E664),((Input!$G$157+Input!$G$123)*$G$7)-SUM($G664:AA664),((Input!$G$157+Input!$G$123)*$G$7)/A15taxstdlife))</f>
        <v>0</v>
      </c>
      <c r="AC664" s="164">
        <f>IF(A15taxstdlife="n/a","n/a",IF(AC$3&gt;(A15taxstdlife+$E664),((Input!$G$157+Input!$G$123)*$G$7)-SUM($G664:AB664),((Input!$G$157+Input!$G$123)*$G$7)/A15taxstdlife))</f>
        <v>0</v>
      </c>
      <c r="AD664" s="164">
        <f>IF(A15taxstdlife="n/a","n/a",IF(AD$3&gt;(A15taxstdlife+$E664),((Input!$G$157+Input!$G$123)*$G$7)-SUM($G664:AC664),((Input!$G$157+Input!$G$123)*$G$7)/A15taxstdlife))</f>
        <v>0</v>
      </c>
      <c r="AE664" s="164">
        <f>IF(A15taxstdlife="n/a","n/a",IF(AE$3&gt;(A15taxstdlife+$E664),((Input!$G$157+Input!$G$123)*$G$7)-SUM($G664:AD664),((Input!$G$157+Input!$G$123)*$G$7)/A15taxstdlife))</f>
        <v>0</v>
      </c>
      <c r="AF664" s="164">
        <f>IF(A15taxstdlife="n/a","n/a",IF(AF$3&gt;(A15taxstdlife+$E664),((Input!$G$157+Input!$G$123)*$G$7)-SUM($G664:AE664),((Input!$G$157+Input!$G$123)*$G$7)/A15taxstdlife))</f>
        <v>0</v>
      </c>
      <c r="AG664" s="164">
        <f>IF(A15taxstdlife="n/a","n/a",IF(AG$3&gt;(A15taxstdlife+$E664),((Input!$G$157+Input!$G$123)*$G$7)-SUM($G664:AF664),((Input!$G$157+Input!$G$123)*$G$7)/A15taxstdlife))</f>
        <v>0</v>
      </c>
      <c r="AH664" s="164">
        <f>IF(A15taxstdlife="n/a","n/a",IF(AH$3&gt;(A15taxstdlife+$E664),((Input!$G$157+Input!$G$123)*$G$7)-SUM($G664:AG664),((Input!$G$157+Input!$G$123)*$G$7)/A15taxstdlife))</f>
        <v>0</v>
      </c>
      <c r="AI664" s="164">
        <f>IF(A15taxstdlife="n/a","n/a",IF(AI$3&gt;(A15taxstdlife+$E664),((Input!$G$157+Input!$G$123)*$G$7)-SUM($G664:AH664),((Input!$G$157+Input!$G$123)*$G$7)/A15taxstdlife))</f>
        <v>0</v>
      </c>
      <c r="AJ664" s="164">
        <f>IF(A15taxstdlife="n/a","n/a",IF(AJ$3&gt;(A15taxstdlife+$E664),((Input!$G$157+Input!$G$123)*$G$7)-SUM($G664:AI664),((Input!$G$157+Input!$G$123)*$G$7)/A15taxstdlife))</f>
        <v>0</v>
      </c>
      <c r="AK664" s="164">
        <f>IF(A15taxstdlife="n/a","n/a",IF(AK$3&gt;(A15taxstdlife+$E664),((Input!$G$157+Input!$G$123)*$G$7)-SUM($G664:AJ664),((Input!$G$157+Input!$G$123)*$G$7)/A15taxstdlife))</f>
        <v>0</v>
      </c>
      <c r="AL664" s="164">
        <f>IF(A15taxstdlife="n/a","n/a",IF(AL$3&gt;(A15taxstdlife+$E664),((Input!$G$157+Input!$G$123)*$G$7)-SUM($G664:AK664),((Input!$G$157+Input!$G$123)*$G$7)/A15taxstdlife))</f>
        <v>0</v>
      </c>
      <c r="AM664" s="164">
        <f>IF(A15taxstdlife="n/a","n/a",IF(AM$3&gt;(A15taxstdlife+$E664),((Input!$G$157+Input!$G$123)*$G$7)-SUM($G664:AL664),((Input!$G$157+Input!$G$123)*$G$7)/A15taxstdlife))</f>
        <v>0</v>
      </c>
      <c r="AN664" s="164">
        <f>IF(A15taxstdlife="n/a","n/a",IF(AN$3&gt;(A15taxstdlife+$E664),((Input!$G$157+Input!$G$123)*$G$7)-SUM($G664:AM664),((Input!$G$157+Input!$G$123)*$G$7)/A15taxstdlife))</f>
        <v>0</v>
      </c>
      <c r="AO664" s="164">
        <f>IF(A15taxstdlife="n/a","n/a",IF(AO$3&gt;(A15taxstdlife+$E664),((Input!$G$157+Input!$G$123)*$G$7)-SUM($G664:AN664),((Input!$G$157+Input!$G$123)*$G$7)/A15taxstdlife))</f>
        <v>0</v>
      </c>
      <c r="AP664" s="164">
        <f>IF(A15taxstdlife="n/a","n/a",IF(AP$3&gt;(A15taxstdlife+$E664),((Input!$G$157+Input!$G$123)*$G$7)-SUM($G664:AO664),((Input!$G$157+Input!$G$123)*$G$7)/A15taxstdlife))</f>
        <v>0</v>
      </c>
      <c r="AQ664" s="164">
        <f>IF(A15taxstdlife="n/a","n/a",IF(AQ$3&gt;(A15taxstdlife+$E664),((Input!$G$157+Input!$G$123)*$G$7)-SUM($G664:AP664),((Input!$G$157+Input!$G$123)*$G$7)/A15taxstdlife))</f>
        <v>0</v>
      </c>
      <c r="AR664" s="164">
        <f>IF(A15taxstdlife="n/a","n/a",IF(AR$3&gt;(A15taxstdlife+$E664),((Input!$G$157+Input!$G$123)*$G$7)-SUM($G664:AQ664),((Input!$G$157+Input!$G$123)*$G$7)/A15taxstdlife))</f>
        <v>0</v>
      </c>
      <c r="AS664" s="164">
        <f>IF(A15taxstdlife="n/a","n/a",IF(AS$3&gt;(A15taxstdlife+$E664),((Input!$G$157+Input!$G$123)*$G$7)-SUM($G664:AR664),((Input!$G$157+Input!$G$123)*$G$7)/A15taxstdlife))</f>
        <v>0</v>
      </c>
      <c r="AT664" s="164">
        <f>IF(A15taxstdlife="n/a","n/a",IF(AT$3&gt;(A15taxstdlife+$E664),((Input!$G$157+Input!$G$123)*$G$7)-SUM($G664:AS664),((Input!$G$157+Input!$G$123)*$G$7)/A15taxstdlife))</f>
        <v>0</v>
      </c>
      <c r="AU664" s="164">
        <f>IF(A15taxstdlife="n/a","n/a",IF(AU$3&gt;(A15taxstdlife+$E664),((Input!$G$157+Input!$G$123)*$G$7)-SUM($G664:AT664),((Input!$G$157+Input!$G$123)*$G$7)/A15taxstdlife))</f>
        <v>0</v>
      </c>
      <c r="AV664" s="164">
        <f>IF(A15taxstdlife="n/a","n/a",IF(AV$3&gt;(A15taxstdlife+$E664),((Input!$G$157+Input!$G$123)*$G$7)-SUM($G664:AU664),((Input!$G$157+Input!$G$123)*$G$7)/A15taxstdlife))</f>
        <v>0</v>
      </c>
      <c r="AW664" s="164">
        <f>IF(A15taxstdlife="n/a","n/a",IF(AW$3&gt;(A15taxstdlife+$E664),((Input!$G$157+Input!$G$123)*$G$7)-SUM($G664:AV664),((Input!$G$157+Input!$G$123)*$G$7)/A15taxstdlife))</f>
        <v>0</v>
      </c>
      <c r="AX664" s="164">
        <f>IF(A15taxstdlife="n/a","n/a",IF(AX$3&gt;(A15taxstdlife+$E664),((Input!$G$157+Input!$G$123)*$G$7)-SUM($G664:AW664),((Input!$G$157+Input!$G$123)*$G$7)/A15taxstdlife))</f>
        <v>0</v>
      </c>
      <c r="AY664" s="164">
        <f>IF(A15taxstdlife="n/a","n/a",IF(AY$3&gt;(A15taxstdlife+$E664),((Input!$G$157+Input!$G$123)*$G$7)-SUM($G664:AX664),((Input!$G$157+Input!$G$123)*$G$7)/A15taxstdlife))</f>
        <v>0</v>
      </c>
      <c r="AZ664" s="164">
        <f>IF(A15taxstdlife="n/a","n/a",IF(AZ$3&gt;(A15taxstdlife+$E664),((Input!$G$157+Input!$G$123)*$G$7)-SUM($G664:AY664),((Input!$G$157+Input!$G$123)*$G$7)/A15taxstdlife))</f>
        <v>0</v>
      </c>
      <c r="BA664" s="164">
        <f>IF(A15taxstdlife="n/a","n/a",IF(BA$3&gt;(A15taxstdlife+$E664),((Input!$G$157+Input!$G$123)*$G$7)-SUM($G664:AZ664),((Input!$G$157+Input!$G$123)*$G$7)/A15taxstdlife))</f>
        <v>0</v>
      </c>
      <c r="BB664" s="164">
        <f>IF(A15taxstdlife="n/a","n/a",IF(BB$3&gt;(A15taxstdlife+$E664),((Input!$G$157+Input!$G$123)*$G$7)-SUM($G664:BA664),((Input!$G$157+Input!$G$123)*$G$7)/A15taxstdlife))</f>
        <v>0</v>
      </c>
      <c r="BC664" s="164">
        <f>IF(A15taxstdlife="n/a","n/a",IF(BC$3&gt;(A15taxstdlife+$E664),((Input!$G$157+Input!$G$123)*$G$7)-SUM($G664:BB664),((Input!$G$157+Input!$G$123)*$G$7)/A15taxstdlife))</f>
        <v>0</v>
      </c>
      <c r="BD664" s="164">
        <f>IF(A15taxstdlife="n/a","n/a",IF(BD$3&gt;(A15taxstdlife+$E664),((Input!$G$157+Input!$G$123)*$G$7)-SUM($G664:BC664),((Input!$G$157+Input!$G$123)*$G$7)/A15taxstdlife))</f>
        <v>0</v>
      </c>
      <c r="BE664" s="164">
        <f>IF(A15taxstdlife="n/a","n/a",IF(BE$3&gt;(A15taxstdlife+$E664),((Input!$G$157+Input!$G$123)*$G$7)-SUM($G664:BD664),((Input!$G$157+Input!$G$123)*$G$7)/A15taxstdlife))</f>
        <v>0</v>
      </c>
      <c r="BF664" s="164">
        <f>IF(A15taxstdlife="n/a","n/a",IF(BF$3&gt;(A15taxstdlife+$E664),((Input!$G$157+Input!$G$123)*$G$7)-SUM($G664:BE664),((Input!$G$157+Input!$G$123)*$G$7)/A15taxstdlife))</f>
        <v>0</v>
      </c>
      <c r="BG664" s="164">
        <f>IF(A15taxstdlife="n/a","n/a",IF(BG$3&gt;(A15taxstdlife+$E664),((Input!$G$157+Input!$G$123)*$G$7)-SUM($G664:BF664),((Input!$G$157+Input!$G$123)*$G$7)/A15taxstdlife))</f>
        <v>0</v>
      </c>
      <c r="BH664" s="164">
        <f>IF(A15taxstdlife="n/a","n/a",IF(BH$3&gt;(A15taxstdlife+$E664),((Input!$G$157+Input!$G$123)*$G$7)-SUM($G664:BG664),((Input!$G$157+Input!$G$123)*$G$7)/A15taxstdlife))</f>
        <v>0</v>
      </c>
      <c r="BI664" s="164">
        <f>IF(A15taxstdlife="n/a","n/a",IF(BI$3&gt;(A15taxstdlife+$E664),((Input!$G$157+Input!$G$123)*$G$7)-SUM($G664:BH664),((Input!$G$157+Input!$G$123)*$G$7)/A15taxstdlife))</f>
        <v>0</v>
      </c>
      <c r="BJ664" s="18"/>
      <c r="BK664" s="18"/>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row>
    <row r="665" spans="1:256" s="5" customFormat="1" hidden="1" outlineLevel="2">
      <c r="A665" s="18"/>
      <c r="B665" s="18"/>
      <c r="C665" s="36"/>
      <c r="D665" s="479"/>
      <c r="E665" s="283">
        <v>2</v>
      </c>
      <c r="F665" s="38"/>
      <c r="G665" s="306"/>
      <c r="H665" s="307"/>
      <c r="I665" s="164">
        <f>IF(A15taxstdlife="n/a","n/a",IF(I$3&gt;(A15taxstdlife+$E665),((Input!$H$157+Input!$H$123)*$H$7)-SUM($H665:H665),((Input!$H$157+Input!$H$123)*$H$7)/A15taxstdlife))</f>
        <v>0</v>
      </c>
      <c r="J665" s="164">
        <f>IF(A15taxstdlife="n/a","n/a",IF(J$3&gt;(A15taxstdlife+$E665),((Input!$H$157+Input!$H$123)*$H$7)-SUM($H665:I665),((Input!$H$157+Input!$H$123)*$H$7)/A15taxstdlife))</f>
        <v>0</v>
      </c>
      <c r="K665" s="164">
        <f>IF(A15taxstdlife="n/a","n/a",IF(K$3&gt;(A15taxstdlife+$E665),((Input!$H$157+Input!$H$123)*$H$7)-SUM($H665:J665),((Input!$H$157+Input!$H$123)*$H$7)/A15taxstdlife))</f>
        <v>0</v>
      </c>
      <c r="L665" s="164">
        <f>IF(A15taxstdlife="n/a","n/a",IF(L$3&gt;(A15taxstdlife+$E665),((Input!$H$157+Input!$H$123)*$H$7)-SUM($H665:K665),((Input!$H$157+Input!$H$123)*$H$7)/A15taxstdlife))</f>
        <v>0</v>
      </c>
      <c r="M665" s="164">
        <f>IF(A15taxstdlife="n/a","n/a",IF(M$3&gt;(A15taxstdlife+$E665),((Input!$H$157+Input!$H$123)*$H$7)-SUM($H665:L665),((Input!$H$157+Input!$H$123)*$H$7)/A15taxstdlife))</f>
        <v>0</v>
      </c>
      <c r="N665" s="164">
        <f>IF(A15taxstdlife="n/a","n/a",IF(N$3&gt;(A15taxstdlife+$E665),((Input!$H$157+Input!$H$123)*$H$7)-SUM($H665:M665),((Input!$H$157+Input!$H$123)*$H$7)/A15taxstdlife))</f>
        <v>0</v>
      </c>
      <c r="O665" s="164">
        <f>IF(A15taxstdlife="n/a","n/a",IF(O$3&gt;(A15taxstdlife+$E665),((Input!$H$157+Input!$H$123)*$H$7)-SUM($H665:N665),((Input!$H$157+Input!$H$123)*$H$7)/A15taxstdlife))</f>
        <v>0</v>
      </c>
      <c r="P665" s="164">
        <f>IF(A15taxstdlife="n/a","n/a",IF(P$3&gt;(A15taxstdlife+$E665),((Input!$H$157+Input!$H$123)*$H$7)-SUM($H665:O665),((Input!$H$157+Input!$H$123)*$H$7)/A15taxstdlife))</f>
        <v>0</v>
      </c>
      <c r="Q665" s="164">
        <f>IF(A15taxstdlife="n/a","n/a",IF(Q$3&gt;(A15taxstdlife+$E665),((Input!$H$157+Input!$H$123)*$H$7)-SUM($H665:P665),((Input!$H$157+Input!$H$123)*$H$7)/A15taxstdlife))</f>
        <v>0</v>
      </c>
      <c r="R665" s="164">
        <f>IF(A15taxstdlife="n/a","n/a",IF(R$3&gt;(A15taxstdlife+$E665),((Input!$H$157+Input!$H$123)*$H$7)-SUM($H665:Q665),((Input!$H$157+Input!$H$123)*$H$7)/A15taxstdlife))</f>
        <v>0</v>
      </c>
      <c r="S665" s="164">
        <f>IF(A15taxstdlife="n/a","n/a",IF(S$3&gt;(A15taxstdlife+$E665),((Input!$H$157+Input!$H$123)*$H$7)-SUM($H665:R665),((Input!$H$157+Input!$H$123)*$H$7)/A15taxstdlife))</f>
        <v>0</v>
      </c>
      <c r="T665" s="164">
        <f>IF(A15taxstdlife="n/a","n/a",IF(T$3&gt;(A15taxstdlife+$E665),((Input!$H$157+Input!$H$123)*$H$7)-SUM($H665:S665),((Input!$H$157+Input!$H$123)*$H$7)/A15taxstdlife))</f>
        <v>0</v>
      </c>
      <c r="U665" s="164">
        <f>IF(A15taxstdlife="n/a","n/a",IF(U$3&gt;(A15taxstdlife+$E665),((Input!$H$157+Input!$H$123)*$H$7)-SUM($H665:T665),((Input!$H$157+Input!$H$123)*$H$7)/A15taxstdlife))</f>
        <v>0</v>
      </c>
      <c r="V665" s="164">
        <f>IF(A15taxstdlife="n/a","n/a",IF(V$3&gt;(A15taxstdlife+$E665),((Input!$H$157+Input!$H$123)*$H$7)-SUM($H665:U665),((Input!$H$157+Input!$H$123)*$H$7)/A15taxstdlife))</f>
        <v>0</v>
      </c>
      <c r="W665" s="164">
        <f>IF(A15taxstdlife="n/a","n/a",IF(W$3&gt;(A15taxstdlife+$E665),((Input!$H$157+Input!$H$123)*$H$7)-SUM($H665:V665),((Input!$H$157+Input!$H$123)*$H$7)/A15taxstdlife))</f>
        <v>0</v>
      </c>
      <c r="X665" s="164">
        <f>IF(A15taxstdlife="n/a","n/a",IF(X$3&gt;(A15taxstdlife+$E665),((Input!$H$157+Input!$H$123)*$H$7)-SUM($H665:W665),((Input!$H$157+Input!$H$123)*$H$7)/A15taxstdlife))</f>
        <v>0</v>
      </c>
      <c r="Y665" s="164">
        <f>IF(A15taxstdlife="n/a","n/a",IF(Y$3&gt;(A15taxstdlife+$E665),((Input!$H$157+Input!$H$123)*$H$7)-SUM($H665:X665),((Input!$H$157+Input!$H$123)*$H$7)/A15taxstdlife))</f>
        <v>0</v>
      </c>
      <c r="Z665" s="164">
        <f>IF(A15taxstdlife="n/a","n/a",IF(Z$3&gt;(A15taxstdlife+$E665),((Input!$H$157+Input!$H$123)*$H$7)-SUM($H665:Y665),((Input!$H$157+Input!$H$123)*$H$7)/A15taxstdlife))</f>
        <v>0</v>
      </c>
      <c r="AA665" s="164">
        <f>IF(A15taxstdlife="n/a","n/a",IF(AA$3&gt;(A15taxstdlife+$E665),((Input!$H$157+Input!$H$123)*$H$7)-SUM($H665:Z665),((Input!$H$157+Input!$H$123)*$H$7)/A15taxstdlife))</f>
        <v>0</v>
      </c>
      <c r="AB665" s="164">
        <f>IF(A15taxstdlife="n/a","n/a",IF(AB$3&gt;(A15taxstdlife+$E665),((Input!$H$157+Input!$H$123)*$H$7)-SUM($H665:AA665),((Input!$H$157+Input!$H$123)*$H$7)/A15taxstdlife))</f>
        <v>0</v>
      </c>
      <c r="AC665" s="164">
        <f>IF(A15taxstdlife="n/a","n/a",IF(AC$3&gt;(A15taxstdlife+$E665),((Input!$H$157+Input!$H$123)*$H$7)-SUM($H665:AB665),((Input!$H$157+Input!$H$123)*$H$7)/A15taxstdlife))</f>
        <v>0</v>
      </c>
      <c r="AD665" s="164">
        <f>IF(A15taxstdlife="n/a","n/a",IF(AD$3&gt;(A15taxstdlife+$E665),((Input!$H$157+Input!$H$123)*$H$7)-SUM($H665:AC665),((Input!$H$157+Input!$H$123)*$H$7)/A15taxstdlife))</f>
        <v>0</v>
      </c>
      <c r="AE665" s="164">
        <f>IF(A15taxstdlife="n/a","n/a",IF(AE$3&gt;(A15taxstdlife+$E665),((Input!$H$157+Input!$H$123)*$H$7)-SUM($H665:AD665),((Input!$H$157+Input!$H$123)*$H$7)/A15taxstdlife))</f>
        <v>0</v>
      </c>
      <c r="AF665" s="164">
        <f>IF(A15taxstdlife="n/a","n/a",IF(AF$3&gt;(A15taxstdlife+$E665),((Input!$H$157+Input!$H$123)*$H$7)-SUM($H665:AE665),((Input!$H$157+Input!$H$123)*$H$7)/A15taxstdlife))</f>
        <v>0</v>
      </c>
      <c r="AG665" s="164">
        <f>IF(A15taxstdlife="n/a","n/a",IF(AG$3&gt;(A15taxstdlife+$E665),((Input!$H$157+Input!$H$123)*$H$7)-SUM($H665:AF665),((Input!$H$157+Input!$H$123)*$H$7)/A15taxstdlife))</f>
        <v>0</v>
      </c>
      <c r="AH665" s="164">
        <f>IF(A15taxstdlife="n/a","n/a",IF(AH$3&gt;(A15taxstdlife+$E665),((Input!$H$157+Input!$H$123)*$H$7)-SUM($H665:AG665),((Input!$H$157+Input!$H$123)*$H$7)/A15taxstdlife))</f>
        <v>0</v>
      </c>
      <c r="AI665" s="164">
        <f>IF(A15taxstdlife="n/a","n/a",IF(AI$3&gt;(A15taxstdlife+$E665),((Input!$H$157+Input!$H$123)*$H$7)-SUM($H665:AH665),((Input!$H$157+Input!$H$123)*$H$7)/A15taxstdlife))</f>
        <v>0</v>
      </c>
      <c r="AJ665" s="164">
        <f>IF(A15taxstdlife="n/a","n/a",IF(AJ$3&gt;(A15taxstdlife+$E665),((Input!$H$157+Input!$H$123)*$H$7)-SUM($H665:AI665),((Input!$H$157+Input!$H$123)*$H$7)/A15taxstdlife))</f>
        <v>0</v>
      </c>
      <c r="AK665" s="164">
        <f>IF(A15taxstdlife="n/a","n/a",IF(AK$3&gt;(A15taxstdlife+$E665),((Input!$H$157+Input!$H$123)*$H$7)-SUM($H665:AJ665),((Input!$H$157+Input!$H$123)*$H$7)/A15taxstdlife))</f>
        <v>0</v>
      </c>
      <c r="AL665" s="164">
        <f>IF(A15taxstdlife="n/a","n/a",IF(AL$3&gt;(A15taxstdlife+$E665),((Input!$H$157+Input!$H$123)*$H$7)-SUM($H665:AK665),((Input!$H$157+Input!$H$123)*$H$7)/A15taxstdlife))</f>
        <v>0</v>
      </c>
      <c r="AM665" s="164">
        <f>IF(A15taxstdlife="n/a","n/a",IF(AM$3&gt;(A15taxstdlife+$E665),((Input!$H$157+Input!$H$123)*$H$7)-SUM($H665:AL665),((Input!$H$157+Input!$H$123)*$H$7)/A15taxstdlife))</f>
        <v>0</v>
      </c>
      <c r="AN665" s="164">
        <f>IF(A15taxstdlife="n/a","n/a",IF(AN$3&gt;(A15taxstdlife+$E665),((Input!$H$157+Input!$H$123)*$H$7)-SUM($H665:AM665),((Input!$H$157+Input!$H$123)*$H$7)/A15taxstdlife))</f>
        <v>0</v>
      </c>
      <c r="AO665" s="164">
        <f>IF(A15taxstdlife="n/a","n/a",IF(AO$3&gt;(A15taxstdlife+$E665),((Input!$H$157+Input!$H$123)*$H$7)-SUM($H665:AN665),((Input!$H$157+Input!$H$123)*$H$7)/A15taxstdlife))</f>
        <v>0</v>
      </c>
      <c r="AP665" s="164">
        <f>IF(A15taxstdlife="n/a","n/a",IF(AP$3&gt;(A15taxstdlife+$E665),((Input!$H$157+Input!$H$123)*$H$7)-SUM($H665:AO665),((Input!$H$157+Input!$H$123)*$H$7)/A15taxstdlife))</f>
        <v>0</v>
      </c>
      <c r="AQ665" s="164">
        <f>IF(A15taxstdlife="n/a","n/a",IF(AQ$3&gt;(A15taxstdlife+$E665),((Input!$H$157+Input!$H$123)*$H$7)-SUM($H665:AP665),((Input!$H$157+Input!$H$123)*$H$7)/A15taxstdlife))</f>
        <v>0</v>
      </c>
      <c r="AR665" s="164">
        <f>IF(A15taxstdlife="n/a","n/a",IF(AR$3&gt;(A15taxstdlife+$E665),((Input!$H$157+Input!$H$123)*$H$7)-SUM($H665:AQ665),((Input!$H$157+Input!$H$123)*$H$7)/A15taxstdlife))</f>
        <v>0</v>
      </c>
      <c r="AS665" s="164">
        <f>IF(A15taxstdlife="n/a","n/a",IF(AS$3&gt;(A15taxstdlife+$E665),((Input!$H$157+Input!$H$123)*$H$7)-SUM($H665:AR665),((Input!$H$157+Input!$H$123)*$H$7)/A15taxstdlife))</f>
        <v>0</v>
      </c>
      <c r="AT665" s="164">
        <f>IF(A15taxstdlife="n/a","n/a",IF(AT$3&gt;(A15taxstdlife+$E665),((Input!$H$157+Input!$H$123)*$H$7)-SUM($H665:AS665),((Input!$H$157+Input!$H$123)*$H$7)/A15taxstdlife))</f>
        <v>0</v>
      </c>
      <c r="AU665" s="164">
        <f>IF(A15taxstdlife="n/a","n/a",IF(AU$3&gt;(A15taxstdlife+$E665),((Input!$H$157+Input!$H$123)*$H$7)-SUM($H665:AT665),((Input!$H$157+Input!$H$123)*$H$7)/A15taxstdlife))</f>
        <v>0</v>
      </c>
      <c r="AV665" s="164">
        <f>IF(A15taxstdlife="n/a","n/a",IF(AV$3&gt;(A15taxstdlife+$E665),((Input!$H$157+Input!$H$123)*$H$7)-SUM($H665:AU665),((Input!$H$157+Input!$H$123)*$H$7)/A15taxstdlife))</f>
        <v>0</v>
      </c>
      <c r="AW665" s="164">
        <f>IF(A15taxstdlife="n/a","n/a",IF(AW$3&gt;(A15taxstdlife+$E665),((Input!$H$157+Input!$H$123)*$H$7)-SUM($H665:AV665),((Input!$H$157+Input!$H$123)*$H$7)/A15taxstdlife))</f>
        <v>0</v>
      </c>
      <c r="AX665" s="164">
        <f>IF(A15taxstdlife="n/a","n/a",IF(AX$3&gt;(A15taxstdlife+$E665),((Input!$H$157+Input!$H$123)*$H$7)-SUM($H665:AW665),((Input!$H$157+Input!$H$123)*$H$7)/A15taxstdlife))</f>
        <v>0</v>
      </c>
      <c r="AY665" s="164">
        <f>IF(A15taxstdlife="n/a","n/a",IF(AY$3&gt;(A15taxstdlife+$E665),((Input!$H$157+Input!$H$123)*$H$7)-SUM($H665:AX665),((Input!$H$157+Input!$H$123)*$H$7)/A15taxstdlife))</f>
        <v>0</v>
      </c>
      <c r="AZ665" s="164">
        <f>IF(A15taxstdlife="n/a","n/a",IF(AZ$3&gt;(A15taxstdlife+$E665),((Input!$H$157+Input!$H$123)*$H$7)-SUM($H665:AY665),((Input!$H$157+Input!$H$123)*$H$7)/A15taxstdlife))</f>
        <v>0</v>
      </c>
      <c r="BA665" s="164">
        <f>IF(A15taxstdlife="n/a","n/a",IF(BA$3&gt;(A15taxstdlife+$E665),((Input!$H$157+Input!$H$123)*$H$7)-SUM($H665:AZ665),((Input!$H$157+Input!$H$123)*$H$7)/A15taxstdlife))</f>
        <v>0</v>
      </c>
      <c r="BB665" s="164">
        <f>IF(A15taxstdlife="n/a","n/a",IF(BB$3&gt;(A15taxstdlife+$E665),((Input!$H$157+Input!$H$123)*$H$7)-SUM($H665:BA665),((Input!$H$157+Input!$H$123)*$H$7)/A15taxstdlife))</f>
        <v>0</v>
      </c>
      <c r="BC665" s="164">
        <f>IF(A15taxstdlife="n/a","n/a",IF(BC$3&gt;(A15taxstdlife+$E665),((Input!$H$157+Input!$H$123)*$H$7)-SUM($H665:BB665),((Input!$H$157+Input!$H$123)*$H$7)/A15taxstdlife))</f>
        <v>0</v>
      </c>
      <c r="BD665" s="164">
        <f>IF(A15taxstdlife="n/a","n/a",IF(BD$3&gt;(A15taxstdlife+$E665),((Input!$H$157+Input!$H$123)*$H$7)-SUM($H665:BC665),((Input!$H$157+Input!$H$123)*$H$7)/A15taxstdlife))</f>
        <v>0</v>
      </c>
      <c r="BE665" s="164">
        <f>IF(A15taxstdlife="n/a","n/a",IF(BE$3&gt;(A15taxstdlife+$E665),((Input!$H$157+Input!$H$123)*$H$7)-SUM($H665:BD665),((Input!$H$157+Input!$H$123)*$H$7)/A15taxstdlife))</f>
        <v>0</v>
      </c>
      <c r="BF665" s="164">
        <f>IF(A15taxstdlife="n/a","n/a",IF(BF$3&gt;(A15taxstdlife+$E665),((Input!$H$157+Input!$H$123)*$H$7)-SUM($H665:BE665),((Input!$H$157+Input!$H$123)*$H$7)/A15taxstdlife))</f>
        <v>0</v>
      </c>
      <c r="BG665" s="164">
        <f>IF(A15taxstdlife="n/a","n/a",IF(BG$3&gt;(A15taxstdlife+$E665),((Input!$H$157+Input!$H$123)*$H$7)-SUM($H665:BF665),((Input!$H$157+Input!$H$123)*$H$7)/A15taxstdlife))</f>
        <v>0</v>
      </c>
      <c r="BH665" s="164">
        <f>IF(A15taxstdlife="n/a","n/a",IF(BH$3&gt;(A15taxstdlife+$E665),((Input!$H$157+Input!$H$123)*$H$7)-SUM($H665:BG665),((Input!$H$157+Input!$H$123)*$H$7)/A15taxstdlife))</f>
        <v>0</v>
      </c>
      <c r="BI665" s="164">
        <f>IF(A15taxstdlife="n/a","n/a",IF(BI$3&gt;(A15taxstdlife+$E665),((Input!$H$157+Input!$H$123)*$H$7)-SUM($H665:BH665),((Input!$H$157+Input!$H$123)*$H$7)/A15taxstdlife))</f>
        <v>0</v>
      </c>
      <c r="BJ665" s="18"/>
      <c r="BK665" s="18"/>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row>
    <row r="666" spans="1:256" s="5" customFormat="1" hidden="1" outlineLevel="2">
      <c r="A666" s="18"/>
      <c r="B666" s="18"/>
      <c r="C666" s="36"/>
      <c r="D666" s="479"/>
      <c r="E666" s="283">
        <v>3</v>
      </c>
      <c r="F666" s="38"/>
      <c r="G666" s="306"/>
      <c r="H666" s="308"/>
      <c r="I666" s="307"/>
      <c r="J666" s="164">
        <f>IF(A15taxstdlife="n/a","n/a",IF(J$3&gt;(A15taxstdlife+$E666),((Input!$I$157+Input!$I$123)*$I$7)-SUM($I666:I666),((Input!$I$157+Input!$I$123)*$I$7)/A15taxstdlife))</f>
        <v>0</v>
      </c>
      <c r="K666" s="164">
        <f>IF(A15taxstdlife="n/a","n/a",IF(K$3&gt;(A15taxstdlife+$E666),((Input!$I$157+Input!$I$123)*$I$7)-SUM($I666:J666),((Input!$I$157+Input!$I$123)*$I$7)/A15taxstdlife))</f>
        <v>0</v>
      </c>
      <c r="L666" s="164">
        <f>IF(A15taxstdlife="n/a","n/a",IF(L$3&gt;(A15taxstdlife+$E666),((Input!$I$157+Input!$I$123)*$I$7)-SUM($I666:K666),((Input!$I$157+Input!$I$123)*$I$7)/A15taxstdlife))</f>
        <v>0</v>
      </c>
      <c r="M666" s="164">
        <f>IF(A15taxstdlife="n/a","n/a",IF(M$3&gt;(A15taxstdlife+$E666),((Input!$I$157+Input!$I$123)*$I$7)-SUM($I666:L666),((Input!$I$157+Input!$I$123)*$I$7)/A15taxstdlife))</f>
        <v>0</v>
      </c>
      <c r="N666" s="164">
        <f>IF(A15taxstdlife="n/a","n/a",IF(N$3&gt;(A15taxstdlife+$E666),((Input!$I$157+Input!$I$123)*$I$7)-SUM($I666:M666),((Input!$I$157+Input!$I$123)*$I$7)/A15taxstdlife))</f>
        <v>0</v>
      </c>
      <c r="O666" s="164">
        <f>IF(A15taxstdlife="n/a","n/a",IF(O$3&gt;(A15taxstdlife+$E666),((Input!$I$157+Input!$I$123)*$I$7)-SUM($I666:N666),((Input!$I$157+Input!$I$123)*$I$7)/A15taxstdlife))</f>
        <v>0</v>
      </c>
      <c r="P666" s="164">
        <f>IF(A15taxstdlife="n/a","n/a",IF(P$3&gt;(A15taxstdlife+$E666),((Input!$I$157+Input!$I$123)*$I$7)-SUM($I666:O666),((Input!$I$157+Input!$I$123)*$I$7)/A15taxstdlife))</f>
        <v>0</v>
      </c>
      <c r="Q666" s="164">
        <f>IF(A15taxstdlife="n/a","n/a",IF(Q$3&gt;(A15taxstdlife+$E666),((Input!$I$157+Input!$I$123)*$I$7)-SUM($I666:P666),((Input!$I$157+Input!$I$123)*$I$7)/A15taxstdlife))</f>
        <v>0</v>
      </c>
      <c r="R666" s="164">
        <f>IF(A15taxstdlife="n/a","n/a",IF(R$3&gt;(A15taxstdlife+$E666),((Input!$I$157+Input!$I$123)*$I$7)-SUM($I666:Q666),((Input!$I$157+Input!$I$123)*$I$7)/A15taxstdlife))</f>
        <v>0</v>
      </c>
      <c r="S666" s="164">
        <f>IF(A15taxstdlife="n/a","n/a",IF(S$3&gt;(A15taxstdlife+$E666),((Input!$I$157+Input!$I$123)*$I$7)-SUM($I666:R666),((Input!$I$157+Input!$I$123)*$I$7)/A15taxstdlife))</f>
        <v>0</v>
      </c>
      <c r="T666" s="164">
        <f>IF(A15taxstdlife="n/a","n/a",IF(T$3&gt;(A15taxstdlife+$E666),((Input!$I$157+Input!$I$123)*$I$7)-SUM($I666:S666),((Input!$I$157+Input!$I$123)*$I$7)/A15taxstdlife))</f>
        <v>0</v>
      </c>
      <c r="U666" s="164">
        <f>IF(A15taxstdlife="n/a","n/a",IF(U$3&gt;(A15taxstdlife+$E666),((Input!$I$157+Input!$I$123)*$I$7)-SUM($I666:T666),((Input!$I$157+Input!$I$123)*$I$7)/A15taxstdlife))</f>
        <v>0</v>
      </c>
      <c r="V666" s="164">
        <f>IF(A15taxstdlife="n/a","n/a",IF(V$3&gt;(A15taxstdlife+$E666),((Input!$I$157+Input!$I$123)*$I$7)-SUM($I666:U666),((Input!$I$157+Input!$I$123)*$I$7)/A15taxstdlife))</f>
        <v>0</v>
      </c>
      <c r="W666" s="164">
        <f>IF(A15taxstdlife="n/a","n/a",IF(W$3&gt;(A15taxstdlife+$E666),((Input!$I$157+Input!$I$123)*$I$7)-SUM($I666:V666),((Input!$I$157+Input!$I$123)*$I$7)/A15taxstdlife))</f>
        <v>0</v>
      </c>
      <c r="X666" s="164">
        <f>IF(A15taxstdlife="n/a","n/a",IF(X$3&gt;(A15taxstdlife+$E666),((Input!$I$157+Input!$I$123)*$I$7)-SUM($I666:W666),((Input!$I$157+Input!$I$123)*$I$7)/A15taxstdlife))</f>
        <v>0</v>
      </c>
      <c r="Y666" s="164">
        <f>IF(A15taxstdlife="n/a","n/a",IF(Y$3&gt;(A15taxstdlife+$E666),((Input!$I$157+Input!$I$123)*$I$7)-SUM($I666:X666),((Input!$I$157+Input!$I$123)*$I$7)/A15taxstdlife))</f>
        <v>0</v>
      </c>
      <c r="Z666" s="164">
        <f>IF(A15taxstdlife="n/a","n/a",IF(Z$3&gt;(A15taxstdlife+$E666),((Input!$I$157+Input!$I$123)*$I$7)-SUM($I666:Y666),((Input!$I$157+Input!$I$123)*$I$7)/A15taxstdlife))</f>
        <v>0</v>
      </c>
      <c r="AA666" s="164">
        <f>IF(A15taxstdlife="n/a","n/a",IF(AA$3&gt;(A15taxstdlife+$E666),((Input!$I$157+Input!$I$123)*$I$7)-SUM($I666:Z666),((Input!$I$157+Input!$I$123)*$I$7)/A15taxstdlife))</f>
        <v>0</v>
      </c>
      <c r="AB666" s="164">
        <f>IF(A15taxstdlife="n/a","n/a",IF(AB$3&gt;(A15taxstdlife+$E666),((Input!$I$157+Input!$I$123)*$I$7)-SUM($I666:AA666),((Input!$I$157+Input!$I$123)*$I$7)/A15taxstdlife))</f>
        <v>0</v>
      </c>
      <c r="AC666" s="164">
        <f>IF(A15taxstdlife="n/a","n/a",IF(AC$3&gt;(A15taxstdlife+$E666),((Input!$I$157+Input!$I$123)*$I$7)-SUM($I666:AB666),((Input!$I$157+Input!$I$123)*$I$7)/A15taxstdlife))</f>
        <v>0</v>
      </c>
      <c r="AD666" s="164">
        <f>IF(A15taxstdlife="n/a","n/a",IF(AD$3&gt;(A15taxstdlife+$E666),((Input!$I$157+Input!$I$123)*$I$7)-SUM($I666:AC666),((Input!$I$157+Input!$I$123)*$I$7)/A15taxstdlife))</f>
        <v>0</v>
      </c>
      <c r="AE666" s="164">
        <f>IF(A15taxstdlife="n/a","n/a",IF(AE$3&gt;(A15taxstdlife+$E666),((Input!$I$157+Input!$I$123)*$I$7)-SUM($I666:AD666),((Input!$I$157+Input!$I$123)*$I$7)/A15taxstdlife))</f>
        <v>0</v>
      </c>
      <c r="AF666" s="164">
        <f>IF(A15taxstdlife="n/a","n/a",IF(AF$3&gt;(A15taxstdlife+$E666),((Input!$I$157+Input!$I$123)*$I$7)-SUM($I666:AE666),((Input!$I$157+Input!$I$123)*$I$7)/A15taxstdlife))</f>
        <v>0</v>
      </c>
      <c r="AG666" s="164">
        <f>IF(A15taxstdlife="n/a","n/a",IF(AG$3&gt;(A15taxstdlife+$E666),((Input!$I$157+Input!$I$123)*$I$7)-SUM($I666:AF666),((Input!$I$157+Input!$I$123)*$I$7)/A15taxstdlife))</f>
        <v>0</v>
      </c>
      <c r="AH666" s="164">
        <f>IF(A15taxstdlife="n/a","n/a",IF(AH$3&gt;(A15taxstdlife+$E666),((Input!$I$157+Input!$I$123)*$I$7)-SUM($I666:AG666),((Input!$I$157+Input!$I$123)*$I$7)/A15taxstdlife))</f>
        <v>0</v>
      </c>
      <c r="AI666" s="164">
        <f>IF(A15taxstdlife="n/a","n/a",IF(AI$3&gt;(A15taxstdlife+$E666),((Input!$I$157+Input!$I$123)*$I$7)-SUM($I666:AH666),((Input!$I$157+Input!$I$123)*$I$7)/A15taxstdlife))</f>
        <v>0</v>
      </c>
      <c r="AJ666" s="164">
        <f>IF(A15taxstdlife="n/a","n/a",IF(AJ$3&gt;(A15taxstdlife+$E666),((Input!$I$157+Input!$I$123)*$I$7)-SUM($I666:AI666),((Input!$I$157+Input!$I$123)*$I$7)/A15taxstdlife))</f>
        <v>0</v>
      </c>
      <c r="AK666" s="164">
        <f>IF(A15taxstdlife="n/a","n/a",IF(AK$3&gt;(A15taxstdlife+$E666),((Input!$I$157+Input!$I$123)*$I$7)-SUM($I666:AJ666),((Input!$I$157+Input!$I$123)*$I$7)/A15taxstdlife))</f>
        <v>0</v>
      </c>
      <c r="AL666" s="164">
        <f>IF(A15taxstdlife="n/a","n/a",IF(AL$3&gt;(A15taxstdlife+$E666),((Input!$I$157+Input!$I$123)*$I$7)-SUM($I666:AK666),((Input!$I$157+Input!$I$123)*$I$7)/A15taxstdlife))</f>
        <v>0</v>
      </c>
      <c r="AM666" s="164">
        <f>IF(A15taxstdlife="n/a","n/a",IF(AM$3&gt;(A15taxstdlife+$E666),((Input!$I$157+Input!$I$123)*$I$7)-SUM($I666:AL666),((Input!$I$157+Input!$I$123)*$I$7)/A15taxstdlife))</f>
        <v>0</v>
      </c>
      <c r="AN666" s="164">
        <f>IF(A15taxstdlife="n/a","n/a",IF(AN$3&gt;(A15taxstdlife+$E666),((Input!$I$157+Input!$I$123)*$I$7)-SUM($I666:AM666),((Input!$I$157+Input!$I$123)*$I$7)/A15taxstdlife))</f>
        <v>0</v>
      </c>
      <c r="AO666" s="164">
        <f>IF(A15taxstdlife="n/a","n/a",IF(AO$3&gt;(A15taxstdlife+$E666),((Input!$I$157+Input!$I$123)*$I$7)-SUM($I666:AN666),((Input!$I$157+Input!$I$123)*$I$7)/A15taxstdlife))</f>
        <v>0</v>
      </c>
      <c r="AP666" s="164">
        <f>IF(A15taxstdlife="n/a","n/a",IF(AP$3&gt;(A15taxstdlife+$E666),((Input!$I$157+Input!$I$123)*$I$7)-SUM($I666:AO666),((Input!$I$157+Input!$I$123)*$I$7)/A15taxstdlife))</f>
        <v>0</v>
      </c>
      <c r="AQ666" s="164">
        <f>IF(A15taxstdlife="n/a","n/a",IF(AQ$3&gt;(A15taxstdlife+$E666),((Input!$I$157+Input!$I$123)*$I$7)-SUM($I666:AP666),((Input!$I$157+Input!$I$123)*$I$7)/A15taxstdlife))</f>
        <v>0</v>
      </c>
      <c r="AR666" s="164">
        <f>IF(A15taxstdlife="n/a","n/a",IF(AR$3&gt;(A15taxstdlife+$E666),((Input!$I$157+Input!$I$123)*$I$7)-SUM($I666:AQ666),((Input!$I$157+Input!$I$123)*$I$7)/A15taxstdlife))</f>
        <v>0</v>
      </c>
      <c r="AS666" s="164">
        <f>IF(A15taxstdlife="n/a","n/a",IF(AS$3&gt;(A15taxstdlife+$E666),((Input!$I$157+Input!$I$123)*$I$7)-SUM($I666:AR666),((Input!$I$157+Input!$I$123)*$I$7)/A15taxstdlife))</f>
        <v>0</v>
      </c>
      <c r="AT666" s="164">
        <f>IF(A15taxstdlife="n/a","n/a",IF(AT$3&gt;(A15taxstdlife+$E666),((Input!$I$157+Input!$I$123)*$I$7)-SUM($I666:AS666),((Input!$I$157+Input!$I$123)*$I$7)/A15taxstdlife))</f>
        <v>0</v>
      </c>
      <c r="AU666" s="164">
        <f>IF(A15taxstdlife="n/a","n/a",IF(AU$3&gt;(A15taxstdlife+$E666),((Input!$I$157+Input!$I$123)*$I$7)-SUM($I666:AT666),((Input!$I$157+Input!$I$123)*$I$7)/A15taxstdlife))</f>
        <v>0</v>
      </c>
      <c r="AV666" s="164">
        <f>IF(A15taxstdlife="n/a","n/a",IF(AV$3&gt;(A15taxstdlife+$E666),((Input!$I$157+Input!$I$123)*$I$7)-SUM($I666:AU666),((Input!$I$157+Input!$I$123)*$I$7)/A15taxstdlife))</f>
        <v>0</v>
      </c>
      <c r="AW666" s="164">
        <f>IF(A15taxstdlife="n/a","n/a",IF(AW$3&gt;(A15taxstdlife+$E666),((Input!$I$157+Input!$I$123)*$I$7)-SUM($I666:AV666),((Input!$I$157+Input!$I$123)*$I$7)/A15taxstdlife))</f>
        <v>0</v>
      </c>
      <c r="AX666" s="164">
        <f>IF(A15taxstdlife="n/a","n/a",IF(AX$3&gt;(A15taxstdlife+$E666),((Input!$I$157+Input!$I$123)*$I$7)-SUM($I666:AW666),((Input!$I$157+Input!$I$123)*$I$7)/A15taxstdlife))</f>
        <v>0</v>
      </c>
      <c r="AY666" s="164">
        <f>IF(A15taxstdlife="n/a","n/a",IF(AY$3&gt;(A15taxstdlife+$E666),((Input!$I$157+Input!$I$123)*$I$7)-SUM($I666:AX666),((Input!$I$157+Input!$I$123)*$I$7)/A15taxstdlife))</f>
        <v>0</v>
      </c>
      <c r="AZ666" s="164">
        <f>IF(A15taxstdlife="n/a","n/a",IF(AZ$3&gt;(A15taxstdlife+$E666),((Input!$I$157+Input!$I$123)*$I$7)-SUM($I666:AY666),((Input!$I$157+Input!$I$123)*$I$7)/A15taxstdlife))</f>
        <v>0</v>
      </c>
      <c r="BA666" s="164">
        <f>IF(A15taxstdlife="n/a","n/a",IF(BA$3&gt;(A15taxstdlife+$E666),((Input!$I$157+Input!$I$123)*$I$7)-SUM($I666:AZ666),((Input!$I$157+Input!$I$123)*$I$7)/A15taxstdlife))</f>
        <v>0</v>
      </c>
      <c r="BB666" s="164">
        <f>IF(A15taxstdlife="n/a","n/a",IF(BB$3&gt;(A15taxstdlife+$E666),((Input!$I$157+Input!$I$123)*$I$7)-SUM($I666:BA666),((Input!$I$157+Input!$I$123)*$I$7)/A15taxstdlife))</f>
        <v>0</v>
      </c>
      <c r="BC666" s="164">
        <f>IF(A15taxstdlife="n/a","n/a",IF(BC$3&gt;(A15taxstdlife+$E666),((Input!$I$157+Input!$I$123)*$I$7)-SUM($I666:BB666),((Input!$I$157+Input!$I$123)*$I$7)/A15taxstdlife))</f>
        <v>0</v>
      </c>
      <c r="BD666" s="164">
        <f>IF(A15taxstdlife="n/a","n/a",IF(BD$3&gt;(A15taxstdlife+$E666),((Input!$I$157+Input!$I$123)*$I$7)-SUM($I666:BC666),((Input!$I$157+Input!$I$123)*$I$7)/A15taxstdlife))</f>
        <v>0</v>
      </c>
      <c r="BE666" s="164">
        <f>IF(A15taxstdlife="n/a","n/a",IF(BE$3&gt;(A15taxstdlife+$E666),((Input!$I$157+Input!$I$123)*$I$7)-SUM($I666:BD666),((Input!$I$157+Input!$I$123)*$I$7)/A15taxstdlife))</f>
        <v>0</v>
      </c>
      <c r="BF666" s="164">
        <f>IF(A15taxstdlife="n/a","n/a",IF(BF$3&gt;(A15taxstdlife+$E666),((Input!$I$157+Input!$I$123)*$I$7)-SUM($I666:BE666),((Input!$I$157+Input!$I$123)*$I$7)/A15taxstdlife))</f>
        <v>0</v>
      </c>
      <c r="BG666" s="164">
        <f>IF(A15taxstdlife="n/a","n/a",IF(BG$3&gt;(A15taxstdlife+$E666),((Input!$I$157+Input!$I$123)*$I$7)-SUM($I666:BF666),((Input!$I$157+Input!$I$123)*$I$7)/A15taxstdlife))</f>
        <v>0</v>
      </c>
      <c r="BH666" s="164">
        <f>IF(A15taxstdlife="n/a","n/a",IF(BH$3&gt;(A15taxstdlife+$E666),((Input!$I$157+Input!$I$123)*$I$7)-SUM($I666:BG666),((Input!$I$157+Input!$I$123)*$I$7)/A15taxstdlife))</f>
        <v>0</v>
      </c>
      <c r="BI666" s="164">
        <f>IF(A15taxstdlife="n/a","n/a",IF(BI$3&gt;(A15taxstdlife+$E666),((Input!$I$157+Input!$I$123)*$I$7)-SUM($I666:BH666),((Input!$I$157+Input!$I$123)*$I$7)/A15taxstdlife))</f>
        <v>0</v>
      </c>
      <c r="BJ666" s="18"/>
      <c r="BK666" s="18"/>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row>
    <row r="667" spans="1:256" s="5" customFormat="1" hidden="1" outlineLevel="2">
      <c r="A667" s="18"/>
      <c r="B667" s="18"/>
      <c r="C667" s="36"/>
      <c r="D667" s="479"/>
      <c r="E667" s="283">
        <v>4</v>
      </c>
      <c r="F667" s="38"/>
      <c r="G667" s="306"/>
      <c r="H667" s="308"/>
      <c r="I667" s="308"/>
      <c r="J667" s="307"/>
      <c r="K667" s="164">
        <f>IF(A15taxstdlife="n/a","n/a",IF(K$3&gt;(A15taxstdlife+$E667),((Input!$J$157+Input!$J$123)*$J$7)-SUM($J667:J667),((Input!$J$157+Input!$J$123)*$J$7)/A15taxstdlife))</f>
        <v>0</v>
      </c>
      <c r="L667" s="164">
        <f>IF(A15taxstdlife="n/a","n/a",IF(L$3&gt;(A15taxstdlife+$E667),((Input!$J$157+Input!$J$123)*$J$7)-SUM($J667:K667),((Input!$J$157+Input!$J$123)*$J$7)/A15taxstdlife))</f>
        <v>0</v>
      </c>
      <c r="M667" s="164">
        <f>IF(A15taxstdlife="n/a","n/a",IF(M$3&gt;(A15taxstdlife+$E667),((Input!$J$157+Input!$J$123)*$J$7)-SUM($J667:L667),((Input!$J$157+Input!$J$123)*$J$7)/A15taxstdlife))</f>
        <v>0</v>
      </c>
      <c r="N667" s="164">
        <f>IF(A15taxstdlife="n/a","n/a",IF(N$3&gt;(A15taxstdlife+$E667),((Input!$J$157+Input!$J$123)*$J$7)-SUM($J667:M667),((Input!$J$157+Input!$J$123)*$J$7)/A15taxstdlife))</f>
        <v>0</v>
      </c>
      <c r="O667" s="164">
        <f>IF(A15taxstdlife="n/a","n/a",IF(O$3&gt;(A15taxstdlife+$E667),((Input!$J$157+Input!$J$123)*$J$7)-SUM($J667:N667),((Input!$J$157+Input!$J$123)*$J$7)/A15taxstdlife))</f>
        <v>0</v>
      </c>
      <c r="P667" s="164">
        <f>IF(A15taxstdlife="n/a","n/a",IF(P$3&gt;(A15taxstdlife+$E667),((Input!$J$157+Input!$J$123)*$J$7)-SUM($J667:O667),((Input!$J$157+Input!$J$123)*$J$7)/A15taxstdlife))</f>
        <v>0</v>
      </c>
      <c r="Q667" s="164">
        <f>IF(A15taxstdlife="n/a","n/a",IF(Q$3&gt;(A15taxstdlife+$E667),((Input!$J$157+Input!$J$123)*$J$7)-SUM($J667:P667),((Input!$J$157+Input!$J$123)*$J$7)/A15taxstdlife))</f>
        <v>0</v>
      </c>
      <c r="R667" s="164">
        <f>IF(A15taxstdlife="n/a","n/a",IF(R$3&gt;(A15taxstdlife+$E667),((Input!$J$157+Input!$J$123)*$J$7)-SUM($J667:Q667),((Input!$J$157+Input!$J$123)*$J$7)/A15taxstdlife))</f>
        <v>0</v>
      </c>
      <c r="S667" s="164">
        <f>IF(A15taxstdlife="n/a","n/a",IF(S$3&gt;(A15taxstdlife+$E667),((Input!$J$157+Input!$J$123)*$J$7)-SUM($J667:R667),((Input!$J$157+Input!$J$123)*$J$7)/A15taxstdlife))</f>
        <v>0</v>
      </c>
      <c r="T667" s="164">
        <f>IF(A15taxstdlife="n/a","n/a",IF(T$3&gt;(A15taxstdlife+$E667),((Input!$J$157+Input!$J$123)*$J$7)-SUM($J667:S667),((Input!$J$157+Input!$J$123)*$J$7)/A15taxstdlife))</f>
        <v>0</v>
      </c>
      <c r="U667" s="164">
        <f>IF(A15taxstdlife="n/a","n/a",IF(U$3&gt;(A15taxstdlife+$E667),((Input!$J$157+Input!$J$123)*$J$7)-SUM($J667:T667),((Input!$J$157+Input!$J$123)*$J$7)/A15taxstdlife))</f>
        <v>0</v>
      </c>
      <c r="V667" s="164">
        <f>IF(A15taxstdlife="n/a","n/a",IF(V$3&gt;(A15taxstdlife+$E667),((Input!$J$157+Input!$J$123)*$J$7)-SUM($J667:U667),((Input!$J$157+Input!$J$123)*$J$7)/A15taxstdlife))</f>
        <v>0</v>
      </c>
      <c r="W667" s="164">
        <f>IF(A15taxstdlife="n/a","n/a",IF(W$3&gt;(A15taxstdlife+$E667),((Input!$J$157+Input!$J$123)*$J$7)-SUM($J667:V667),((Input!$J$157+Input!$J$123)*$J$7)/A15taxstdlife))</f>
        <v>0</v>
      </c>
      <c r="X667" s="164">
        <f>IF(A15taxstdlife="n/a","n/a",IF(X$3&gt;(A15taxstdlife+$E667),((Input!$J$157+Input!$J$123)*$J$7)-SUM($J667:W667),((Input!$J$157+Input!$J$123)*$J$7)/A15taxstdlife))</f>
        <v>0</v>
      </c>
      <c r="Y667" s="164">
        <f>IF(A15taxstdlife="n/a","n/a",IF(Y$3&gt;(A15taxstdlife+$E667),((Input!$J$157+Input!$J$123)*$J$7)-SUM($J667:X667),((Input!$J$157+Input!$J$123)*$J$7)/A15taxstdlife))</f>
        <v>0</v>
      </c>
      <c r="Z667" s="164">
        <f>IF(A15taxstdlife="n/a","n/a",IF(Z$3&gt;(A15taxstdlife+$E667),((Input!$J$157+Input!$J$123)*$J$7)-SUM($J667:Y667),((Input!$J$157+Input!$J$123)*$J$7)/A15taxstdlife))</f>
        <v>0</v>
      </c>
      <c r="AA667" s="164">
        <f>IF(A15taxstdlife="n/a","n/a",IF(AA$3&gt;(A15taxstdlife+$E667),((Input!$J$157+Input!$J$123)*$J$7)-SUM($J667:Z667),((Input!$J$157+Input!$J$123)*$J$7)/A15taxstdlife))</f>
        <v>0</v>
      </c>
      <c r="AB667" s="164">
        <f>IF(A15taxstdlife="n/a","n/a",IF(AB$3&gt;(A15taxstdlife+$E667),((Input!$J$157+Input!$J$123)*$J$7)-SUM($J667:AA667),((Input!$J$157+Input!$J$123)*$J$7)/A15taxstdlife))</f>
        <v>0</v>
      </c>
      <c r="AC667" s="164">
        <f>IF(A15taxstdlife="n/a","n/a",IF(AC$3&gt;(A15taxstdlife+$E667),((Input!$J$157+Input!$J$123)*$J$7)-SUM($J667:AB667),((Input!$J$157+Input!$J$123)*$J$7)/A15taxstdlife))</f>
        <v>0</v>
      </c>
      <c r="AD667" s="164">
        <f>IF(A15taxstdlife="n/a","n/a",IF(AD$3&gt;(A15taxstdlife+$E667),((Input!$J$157+Input!$J$123)*$J$7)-SUM($J667:AC667),((Input!$J$157+Input!$J$123)*$J$7)/A15taxstdlife))</f>
        <v>0</v>
      </c>
      <c r="AE667" s="164">
        <f>IF(A15taxstdlife="n/a","n/a",IF(AE$3&gt;(A15taxstdlife+$E667),((Input!$J$157+Input!$J$123)*$J$7)-SUM($J667:AD667),((Input!$J$157+Input!$J$123)*$J$7)/A15taxstdlife))</f>
        <v>0</v>
      </c>
      <c r="AF667" s="164">
        <f>IF(A15taxstdlife="n/a","n/a",IF(AF$3&gt;(A15taxstdlife+$E667),((Input!$J$157+Input!$J$123)*$J$7)-SUM($J667:AE667),((Input!$J$157+Input!$J$123)*$J$7)/A15taxstdlife))</f>
        <v>0</v>
      </c>
      <c r="AG667" s="164">
        <f>IF(A15taxstdlife="n/a","n/a",IF(AG$3&gt;(A15taxstdlife+$E667),((Input!$J$157+Input!$J$123)*$J$7)-SUM($J667:AF667),((Input!$J$157+Input!$J$123)*$J$7)/A15taxstdlife))</f>
        <v>0</v>
      </c>
      <c r="AH667" s="164">
        <f>IF(A15taxstdlife="n/a","n/a",IF(AH$3&gt;(A15taxstdlife+$E667),((Input!$J$157+Input!$J$123)*$J$7)-SUM($J667:AG667),((Input!$J$157+Input!$J$123)*$J$7)/A15taxstdlife))</f>
        <v>0</v>
      </c>
      <c r="AI667" s="164">
        <f>IF(A15taxstdlife="n/a","n/a",IF(AI$3&gt;(A15taxstdlife+$E667),((Input!$J$157+Input!$J$123)*$J$7)-SUM($J667:AH667),((Input!$J$157+Input!$J$123)*$J$7)/A15taxstdlife))</f>
        <v>0</v>
      </c>
      <c r="AJ667" s="164">
        <f>IF(A15taxstdlife="n/a","n/a",IF(AJ$3&gt;(A15taxstdlife+$E667),((Input!$J$157+Input!$J$123)*$J$7)-SUM($J667:AI667),((Input!$J$157+Input!$J$123)*$J$7)/A15taxstdlife))</f>
        <v>0</v>
      </c>
      <c r="AK667" s="164">
        <f>IF(A15taxstdlife="n/a","n/a",IF(AK$3&gt;(A15taxstdlife+$E667),((Input!$J$157+Input!$J$123)*$J$7)-SUM($J667:AJ667),((Input!$J$157+Input!$J$123)*$J$7)/A15taxstdlife))</f>
        <v>0</v>
      </c>
      <c r="AL667" s="164">
        <f>IF(A15taxstdlife="n/a","n/a",IF(AL$3&gt;(A15taxstdlife+$E667),((Input!$J$157+Input!$J$123)*$J$7)-SUM($J667:AK667),((Input!$J$157+Input!$J$123)*$J$7)/A15taxstdlife))</f>
        <v>0</v>
      </c>
      <c r="AM667" s="164">
        <f>IF(A15taxstdlife="n/a","n/a",IF(AM$3&gt;(A15taxstdlife+$E667),((Input!$J$157+Input!$J$123)*$J$7)-SUM($J667:AL667),((Input!$J$157+Input!$J$123)*$J$7)/A15taxstdlife))</f>
        <v>0</v>
      </c>
      <c r="AN667" s="164">
        <f>IF(A15taxstdlife="n/a","n/a",IF(AN$3&gt;(A15taxstdlife+$E667),((Input!$J$157+Input!$J$123)*$J$7)-SUM($J667:AM667),((Input!$J$157+Input!$J$123)*$J$7)/A15taxstdlife))</f>
        <v>0</v>
      </c>
      <c r="AO667" s="164">
        <f>IF(A15taxstdlife="n/a","n/a",IF(AO$3&gt;(A15taxstdlife+$E667),((Input!$J$157+Input!$J$123)*$J$7)-SUM($J667:AN667),((Input!$J$157+Input!$J$123)*$J$7)/A15taxstdlife))</f>
        <v>0</v>
      </c>
      <c r="AP667" s="164">
        <f>IF(A15taxstdlife="n/a","n/a",IF(AP$3&gt;(A15taxstdlife+$E667),((Input!$J$157+Input!$J$123)*$J$7)-SUM($J667:AO667),((Input!$J$157+Input!$J$123)*$J$7)/A15taxstdlife))</f>
        <v>0</v>
      </c>
      <c r="AQ667" s="164">
        <f>IF(A15taxstdlife="n/a","n/a",IF(AQ$3&gt;(A15taxstdlife+$E667),((Input!$J$157+Input!$J$123)*$J$7)-SUM($J667:AP667),((Input!$J$157+Input!$J$123)*$J$7)/A15taxstdlife))</f>
        <v>0</v>
      </c>
      <c r="AR667" s="164">
        <f>IF(A15taxstdlife="n/a","n/a",IF(AR$3&gt;(A15taxstdlife+$E667),((Input!$J$157+Input!$J$123)*$J$7)-SUM($J667:AQ667),((Input!$J$157+Input!$J$123)*$J$7)/A15taxstdlife))</f>
        <v>0</v>
      </c>
      <c r="AS667" s="164">
        <f>IF(A15taxstdlife="n/a","n/a",IF(AS$3&gt;(A15taxstdlife+$E667),((Input!$J$157+Input!$J$123)*$J$7)-SUM($J667:AR667),((Input!$J$157+Input!$J$123)*$J$7)/A15taxstdlife))</f>
        <v>0</v>
      </c>
      <c r="AT667" s="164">
        <f>IF(A15taxstdlife="n/a","n/a",IF(AT$3&gt;(A15taxstdlife+$E667),((Input!$J$157+Input!$J$123)*$J$7)-SUM($J667:AS667),((Input!$J$157+Input!$J$123)*$J$7)/A15taxstdlife))</f>
        <v>0</v>
      </c>
      <c r="AU667" s="164">
        <f>IF(A15taxstdlife="n/a","n/a",IF(AU$3&gt;(A15taxstdlife+$E667),((Input!$J$157+Input!$J$123)*$J$7)-SUM($J667:AT667),((Input!$J$157+Input!$J$123)*$J$7)/A15taxstdlife))</f>
        <v>0</v>
      </c>
      <c r="AV667" s="164">
        <f>IF(A15taxstdlife="n/a","n/a",IF(AV$3&gt;(A15taxstdlife+$E667),((Input!$J$157+Input!$J$123)*$J$7)-SUM($J667:AU667),((Input!$J$157+Input!$J$123)*$J$7)/A15taxstdlife))</f>
        <v>0</v>
      </c>
      <c r="AW667" s="164">
        <f>IF(A15taxstdlife="n/a","n/a",IF(AW$3&gt;(A15taxstdlife+$E667),((Input!$J$157+Input!$J$123)*$J$7)-SUM($J667:AV667),((Input!$J$157+Input!$J$123)*$J$7)/A15taxstdlife))</f>
        <v>0</v>
      </c>
      <c r="AX667" s="164">
        <f>IF(A15taxstdlife="n/a","n/a",IF(AX$3&gt;(A15taxstdlife+$E667),((Input!$J$157+Input!$J$123)*$J$7)-SUM($J667:AW667),((Input!$J$157+Input!$J$123)*$J$7)/A15taxstdlife))</f>
        <v>0</v>
      </c>
      <c r="AY667" s="164">
        <f>IF(A15taxstdlife="n/a","n/a",IF(AY$3&gt;(A15taxstdlife+$E667),((Input!$J$157+Input!$J$123)*$J$7)-SUM($J667:AX667),((Input!$J$157+Input!$J$123)*$J$7)/A15taxstdlife))</f>
        <v>0</v>
      </c>
      <c r="AZ667" s="164">
        <f>IF(A15taxstdlife="n/a","n/a",IF(AZ$3&gt;(A15taxstdlife+$E667),((Input!$J$157+Input!$J$123)*$J$7)-SUM($J667:AY667),((Input!$J$157+Input!$J$123)*$J$7)/A15taxstdlife))</f>
        <v>0</v>
      </c>
      <c r="BA667" s="164">
        <f>IF(A15taxstdlife="n/a","n/a",IF(BA$3&gt;(A15taxstdlife+$E667),((Input!$J$157+Input!$J$123)*$J$7)-SUM($J667:AZ667),((Input!$J$157+Input!$J$123)*$J$7)/A15taxstdlife))</f>
        <v>0</v>
      </c>
      <c r="BB667" s="164">
        <f>IF(A15taxstdlife="n/a","n/a",IF(BB$3&gt;(A15taxstdlife+$E667),((Input!$J$157+Input!$J$123)*$J$7)-SUM($J667:BA667),((Input!$J$157+Input!$J$123)*$J$7)/A15taxstdlife))</f>
        <v>0</v>
      </c>
      <c r="BC667" s="164">
        <f>IF(A15taxstdlife="n/a","n/a",IF(BC$3&gt;(A15taxstdlife+$E667),((Input!$J$157+Input!$J$123)*$J$7)-SUM($J667:BB667),((Input!$J$157+Input!$J$123)*$J$7)/A15taxstdlife))</f>
        <v>0</v>
      </c>
      <c r="BD667" s="164">
        <f>IF(A15taxstdlife="n/a","n/a",IF(BD$3&gt;(A15taxstdlife+$E667),((Input!$J$157+Input!$J$123)*$J$7)-SUM($J667:BC667),((Input!$J$157+Input!$J$123)*$J$7)/A15taxstdlife))</f>
        <v>0</v>
      </c>
      <c r="BE667" s="164">
        <f>IF(A15taxstdlife="n/a","n/a",IF(BE$3&gt;(A15taxstdlife+$E667),((Input!$J$157+Input!$J$123)*$J$7)-SUM($J667:BD667),((Input!$J$157+Input!$J$123)*$J$7)/A15taxstdlife))</f>
        <v>0</v>
      </c>
      <c r="BF667" s="164">
        <f>IF(A15taxstdlife="n/a","n/a",IF(BF$3&gt;(A15taxstdlife+$E667),((Input!$J$157+Input!$J$123)*$J$7)-SUM($J667:BE667),((Input!$J$157+Input!$J$123)*$J$7)/A15taxstdlife))</f>
        <v>0</v>
      </c>
      <c r="BG667" s="164">
        <f>IF(A15taxstdlife="n/a","n/a",IF(BG$3&gt;(A15taxstdlife+$E667),((Input!$J$157+Input!$J$123)*$J$7)-SUM($J667:BF667),((Input!$J$157+Input!$J$123)*$J$7)/A15taxstdlife))</f>
        <v>0</v>
      </c>
      <c r="BH667" s="164">
        <f>IF(A15taxstdlife="n/a","n/a",IF(BH$3&gt;(A15taxstdlife+$E667),((Input!$J$157+Input!$J$123)*$J$7)-SUM($J667:BG667),((Input!$J$157+Input!$J$123)*$J$7)/A15taxstdlife))</f>
        <v>0</v>
      </c>
      <c r="BI667" s="164">
        <f>IF(A15taxstdlife="n/a","n/a",IF(BI$3&gt;(A15taxstdlife+$E667),((Input!$J$157+Input!$J$123)*$J$7)-SUM($J667:BH667),((Input!$J$157+Input!$J$123)*$J$7)/A15taxstdlife))</f>
        <v>0</v>
      </c>
      <c r="BJ667" s="18"/>
      <c r="BK667" s="18"/>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row>
    <row r="668" spans="1:256" s="5" customFormat="1" hidden="1" outlineLevel="2">
      <c r="A668" s="18"/>
      <c r="B668" s="18"/>
      <c r="C668" s="36"/>
      <c r="D668" s="479"/>
      <c r="E668" s="283">
        <v>5</v>
      </c>
      <c r="F668" s="38"/>
      <c r="G668" s="306"/>
      <c r="H668" s="308"/>
      <c r="I668" s="308"/>
      <c r="J668" s="308"/>
      <c r="K668" s="307"/>
      <c r="L668" s="164">
        <f>IF(A15taxstdlife="n/a","n/a",IF(L$3&gt;(A15taxstdlife+$E668),((Input!$K$157+Input!$K$123)*$K$7)-SUM($K668:K668),((Input!$K$157+Input!$K$123)*$K$7)/A15taxstdlife))</f>
        <v>0</v>
      </c>
      <c r="M668" s="164">
        <f>IF(A15taxstdlife="n/a","n/a",IF(M$3&gt;(A15taxstdlife+$E668),((Input!$K$157+Input!$K$123)*$K$7)-SUM($K668:L668),((Input!$K$157+Input!$K$123)*$K$7)/A15taxstdlife))</f>
        <v>0</v>
      </c>
      <c r="N668" s="164">
        <f>IF(A15taxstdlife="n/a","n/a",IF(N$3&gt;(A15taxstdlife+$E668),((Input!$K$157+Input!$K$123)*$K$7)-SUM($K668:M668),((Input!$K$157+Input!$K$123)*$K$7)/A15taxstdlife))</f>
        <v>0</v>
      </c>
      <c r="O668" s="164">
        <f>IF(A15taxstdlife="n/a","n/a",IF(O$3&gt;(A15taxstdlife+$E668),((Input!$K$157+Input!$K$123)*$K$7)-SUM($K668:N668),((Input!$K$157+Input!$K$123)*$K$7)/A15taxstdlife))</f>
        <v>0</v>
      </c>
      <c r="P668" s="164">
        <f>IF(A15taxstdlife="n/a","n/a",IF(P$3&gt;(A15taxstdlife+$E668),((Input!$K$157+Input!$K$123)*$K$7)-SUM($K668:O668),((Input!$K$157+Input!$K$123)*$K$7)/A15taxstdlife))</f>
        <v>0</v>
      </c>
      <c r="Q668" s="164">
        <f>IF(A15taxstdlife="n/a","n/a",IF(Q$3&gt;(A15taxstdlife+$E668),((Input!$K$157+Input!$K$123)*$K$7)-SUM($K668:P668),((Input!$K$157+Input!$K$123)*$K$7)/A15taxstdlife))</f>
        <v>0</v>
      </c>
      <c r="R668" s="164">
        <f>IF(A15taxstdlife="n/a","n/a",IF(R$3&gt;(A15taxstdlife+$E668),((Input!$K$157+Input!$K$123)*$K$7)-SUM($K668:Q668),((Input!$K$157+Input!$K$123)*$K$7)/A15taxstdlife))</f>
        <v>0</v>
      </c>
      <c r="S668" s="164">
        <f>IF(A15taxstdlife="n/a","n/a",IF(S$3&gt;(A15taxstdlife+$E668),((Input!$K$157+Input!$K$123)*$K$7)-SUM($K668:R668),((Input!$K$157+Input!$K$123)*$K$7)/A15taxstdlife))</f>
        <v>0</v>
      </c>
      <c r="T668" s="164">
        <f>IF(A15taxstdlife="n/a","n/a",IF(T$3&gt;(A15taxstdlife+$E668),((Input!$K$157+Input!$K$123)*$K$7)-SUM($K668:S668),((Input!$K$157+Input!$K$123)*$K$7)/A15taxstdlife))</f>
        <v>0</v>
      </c>
      <c r="U668" s="164">
        <f>IF(A15taxstdlife="n/a","n/a",IF(U$3&gt;(A15taxstdlife+$E668),((Input!$K$157+Input!$K$123)*$K$7)-SUM($K668:T668),((Input!$K$157+Input!$K$123)*$K$7)/A15taxstdlife))</f>
        <v>0</v>
      </c>
      <c r="V668" s="164">
        <f>IF(A15taxstdlife="n/a","n/a",IF(V$3&gt;(A15taxstdlife+$E668),((Input!$K$157+Input!$K$123)*$K$7)-SUM($K668:U668),((Input!$K$157+Input!$K$123)*$K$7)/A15taxstdlife))</f>
        <v>0</v>
      </c>
      <c r="W668" s="164">
        <f>IF(A15taxstdlife="n/a","n/a",IF(W$3&gt;(A15taxstdlife+$E668),((Input!$K$157+Input!$K$123)*$K$7)-SUM($K668:V668),((Input!$K$157+Input!$K$123)*$K$7)/A15taxstdlife))</f>
        <v>0</v>
      </c>
      <c r="X668" s="164">
        <f>IF(A15taxstdlife="n/a","n/a",IF(X$3&gt;(A15taxstdlife+$E668),((Input!$K$157+Input!$K$123)*$K$7)-SUM($K668:W668),((Input!$K$157+Input!$K$123)*$K$7)/A15taxstdlife))</f>
        <v>0</v>
      </c>
      <c r="Y668" s="164">
        <f>IF(A15taxstdlife="n/a","n/a",IF(Y$3&gt;(A15taxstdlife+$E668),((Input!$K$157+Input!$K$123)*$K$7)-SUM($K668:X668),((Input!$K$157+Input!$K$123)*$K$7)/A15taxstdlife))</f>
        <v>0</v>
      </c>
      <c r="Z668" s="164">
        <f>IF(A15taxstdlife="n/a","n/a",IF(Z$3&gt;(A15taxstdlife+$E668),((Input!$K$157+Input!$K$123)*$K$7)-SUM($K668:Y668),((Input!$K$157+Input!$K$123)*$K$7)/A15taxstdlife))</f>
        <v>0</v>
      </c>
      <c r="AA668" s="164">
        <f>IF(A15taxstdlife="n/a","n/a",IF(AA$3&gt;(A15taxstdlife+$E668),((Input!$K$157+Input!$K$123)*$K$7)-SUM($K668:Z668),((Input!$K$157+Input!$K$123)*$K$7)/A15taxstdlife))</f>
        <v>0</v>
      </c>
      <c r="AB668" s="164">
        <f>IF(A15taxstdlife="n/a","n/a",IF(AB$3&gt;(A15taxstdlife+$E668),((Input!$K$157+Input!$K$123)*$K$7)-SUM($K668:AA668),((Input!$K$157+Input!$K$123)*$K$7)/A15taxstdlife))</f>
        <v>0</v>
      </c>
      <c r="AC668" s="164">
        <f>IF(A15taxstdlife="n/a","n/a",IF(AC$3&gt;(A15taxstdlife+$E668),((Input!$K$157+Input!$K$123)*$K$7)-SUM($K668:AB668),((Input!$K$157+Input!$K$123)*$K$7)/A15taxstdlife))</f>
        <v>0</v>
      </c>
      <c r="AD668" s="164">
        <f>IF(A15taxstdlife="n/a","n/a",IF(AD$3&gt;(A15taxstdlife+$E668),((Input!$K$157+Input!$K$123)*$K$7)-SUM($K668:AC668),((Input!$K$157+Input!$K$123)*$K$7)/A15taxstdlife))</f>
        <v>0</v>
      </c>
      <c r="AE668" s="164">
        <f>IF(A15taxstdlife="n/a","n/a",IF(AE$3&gt;(A15taxstdlife+$E668),((Input!$K$157+Input!$K$123)*$K$7)-SUM($K668:AD668),((Input!$K$157+Input!$K$123)*$K$7)/A15taxstdlife))</f>
        <v>0</v>
      </c>
      <c r="AF668" s="164">
        <f>IF(A15taxstdlife="n/a","n/a",IF(AF$3&gt;(A15taxstdlife+$E668),((Input!$K$157+Input!$K$123)*$K$7)-SUM($K668:AE668),((Input!$K$157+Input!$K$123)*$K$7)/A15taxstdlife))</f>
        <v>0</v>
      </c>
      <c r="AG668" s="164">
        <f>IF(A15taxstdlife="n/a","n/a",IF(AG$3&gt;(A15taxstdlife+$E668),((Input!$K$157+Input!$K$123)*$K$7)-SUM($K668:AF668),((Input!$K$157+Input!$K$123)*$K$7)/A15taxstdlife))</f>
        <v>0</v>
      </c>
      <c r="AH668" s="164">
        <f>IF(A15taxstdlife="n/a","n/a",IF(AH$3&gt;(A15taxstdlife+$E668),((Input!$K$157+Input!$K$123)*$K$7)-SUM($K668:AG668),((Input!$K$157+Input!$K$123)*$K$7)/A15taxstdlife))</f>
        <v>0</v>
      </c>
      <c r="AI668" s="164">
        <f>IF(A15taxstdlife="n/a","n/a",IF(AI$3&gt;(A15taxstdlife+$E668),((Input!$K$157+Input!$K$123)*$K$7)-SUM($K668:AH668),((Input!$K$157+Input!$K$123)*$K$7)/A15taxstdlife))</f>
        <v>0</v>
      </c>
      <c r="AJ668" s="164">
        <f>IF(A15taxstdlife="n/a","n/a",IF(AJ$3&gt;(A15taxstdlife+$E668),((Input!$K$157+Input!$K$123)*$K$7)-SUM($K668:AI668),((Input!$K$157+Input!$K$123)*$K$7)/A15taxstdlife))</f>
        <v>0</v>
      </c>
      <c r="AK668" s="164">
        <f>IF(A15taxstdlife="n/a","n/a",IF(AK$3&gt;(A15taxstdlife+$E668),((Input!$K$157+Input!$K$123)*$K$7)-SUM($K668:AJ668),((Input!$K$157+Input!$K$123)*$K$7)/A15taxstdlife))</f>
        <v>0</v>
      </c>
      <c r="AL668" s="164">
        <f>IF(A15taxstdlife="n/a","n/a",IF(AL$3&gt;(A15taxstdlife+$E668),((Input!$K$157+Input!$K$123)*$K$7)-SUM($K668:AK668),((Input!$K$157+Input!$K$123)*$K$7)/A15taxstdlife))</f>
        <v>0</v>
      </c>
      <c r="AM668" s="164">
        <f>IF(A15taxstdlife="n/a","n/a",IF(AM$3&gt;(A15taxstdlife+$E668),((Input!$K$157+Input!$K$123)*$K$7)-SUM($K668:AL668),((Input!$K$157+Input!$K$123)*$K$7)/A15taxstdlife))</f>
        <v>0</v>
      </c>
      <c r="AN668" s="164">
        <f>IF(A15taxstdlife="n/a","n/a",IF(AN$3&gt;(A15taxstdlife+$E668),((Input!$K$157+Input!$K$123)*$K$7)-SUM($K668:AM668),((Input!$K$157+Input!$K$123)*$K$7)/A15taxstdlife))</f>
        <v>0</v>
      </c>
      <c r="AO668" s="164">
        <f>IF(A15taxstdlife="n/a","n/a",IF(AO$3&gt;(A15taxstdlife+$E668),((Input!$K$157+Input!$K$123)*$K$7)-SUM($K668:AN668),((Input!$K$157+Input!$K$123)*$K$7)/A15taxstdlife))</f>
        <v>0</v>
      </c>
      <c r="AP668" s="164">
        <f>IF(A15taxstdlife="n/a","n/a",IF(AP$3&gt;(A15taxstdlife+$E668),((Input!$K$157+Input!$K$123)*$K$7)-SUM($K668:AO668),((Input!$K$157+Input!$K$123)*$K$7)/A15taxstdlife))</f>
        <v>0</v>
      </c>
      <c r="AQ668" s="164">
        <f>IF(A15taxstdlife="n/a","n/a",IF(AQ$3&gt;(A15taxstdlife+$E668),((Input!$K$157+Input!$K$123)*$K$7)-SUM($K668:AP668),((Input!$K$157+Input!$K$123)*$K$7)/A15taxstdlife))</f>
        <v>0</v>
      </c>
      <c r="AR668" s="164">
        <f>IF(A15taxstdlife="n/a","n/a",IF(AR$3&gt;(A15taxstdlife+$E668),((Input!$K$157+Input!$K$123)*$K$7)-SUM($K668:AQ668),((Input!$K$157+Input!$K$123)*$K$7)/A15taxstdlife))</f>
        <v>0</v>
      </c>
      <c r="AS668" s="164">
        <f>IF(A15taxstdlife="n/a","n/a",IF(AS$3&gt;(A15taxstdlife+$E668),((Input!$K$157+Input!$K$123)*$K$7)-SUM($K668:AR668),((Input!$K$157+Input!$K$123)*$K$7)/A15taxstdlife))</f>
        <v>0</v>
      </c>
      <c r="AT668" s="164">
        <f>IF(A15taxstdlife="n/a","n/a",IF(AT$3&gt;(A15taxstdlife+$E668),((Input!$K$157+Input!$K$123)*$K$7)-SUM($K668:AS668),((Input!$K$157+Input!$K$123)*$K$7)/A15taxstdlife))</f>
        <v>0</v>
      </c>
      <c r="AU668" s="164">
        <f>IF(A15taxstdlife="n/a","n/a",IF(AU$3&gt;(A15taxstdlife+$E668),((Input!$K$157+Input!$K$123)*$K$7)-SUM($K668:AT668),((Input!$K$157+Input!$K$123)*$K$7)/A15taxstdlife))</f>
        <v>0</v>
      </c>
      <c r="AV668" s="164">
        <f>IF(A15taxstdlife="n/a","n/a",IF(AV$3&gt;(A15taxstdlife+$E668),((Input!$K$157+Input!$K$123)*$K$7)-SUM($K668:AU668),((Input!$K$157+Input!$K$123)*$K$7)/A15taxstdlife))</f>
        <v>0</v>
      </c>
      <c r="AW668" s="164">
        <f>IF(A15taxstdlife="n/a","n/a",IF(AW$3&gt;(A15taxstdlife+$E668),((Input!$K$157+Input!$K$123)*$K$7)-SUM($K668:AV668),((Input!$K$157+Input!$K$123)*$K$7)/A15taxstdlife))</f>
        <v>0</v>
      </c>
      <c r="AX668" s="164">
        <f>IF(A15taxstdlife="n/a","n/a",IF(AX$3&gt;(A15taxstdlife+$E668),((Input!$K$157+Input!$K$123)*$K$7)-SUM($K668:AW668),((Input!$K$157+Input!$K$123)*$K$7)/A15taxstdlife))</f>
        <v>0</v>
      </c>
      <c r="AY668" s="164">
        <f>IF(A15taxstdlife="n/a","n/a",IF(AY$3&gt;(A15taxstdlife+$E668),((Input!$K$157+Input!$K$123)*$K$7)-SUM($K668:AX668),((Input!$K$157+Input!$K$123)*$K$7)/A15taxstdlife))</f>
        <v>0</v>
      </c>
      <c r="AZ668" s="164">
        <f>IF(A15taxstdlife="n/a","n/a",IF(AZ$3&gt;(A15taxstdlife+$E668),((Input!$K$157+Input!$K$123)*$K$7)-SUM($K668:AY668),((Input!$K$157+Input!$K$123)*$K$7)/A15taxstdlife))</f>
        <v>0</v>
      </c>
      <c r="BA668" s="164">
        <f>IF(A15taxstdlife="n/a","n/a",IF(BA$3&gt;(A15taxstdlife+$E668),((Input!$K$157+Input!$K$123)*$K$7)-SUM($K668:AZ668),((Input!$K$157+Input!$K$123)*$K$7)/A15taxstdlife))</f>
        <v>0</v>
      </c>
      <c r="BB668" s="164">
        <f>IF(A15taxstdlife="n/a","n/a",IF(BB$3&gt;(A15taxstdlife+$E668),((Input!$K$157+Input!$K$123)*$K$7)-SUM($K668:BA668),((Input!$K$157+Input!$K$123)*$K$7)/A15taxstdlife))</f>
        <v>0</v>
      </c>
      <c r="BC668" s="164">
        <f>IF(A15taxstdlife="n/a","n/a",IF(BC$3&gt;(A15taxstdlife+$E668),((Input!$K$157+Input!$K$123)*$K$7)-SUM($K668:BB668),((Input!$K$157+Input!$K$123)*$K$7)/A15taxstdlife))</f>
        <v>0</v>
      </c>
      <c r="BD668" s="164">
        <f>IF(A15taxstdlife="n/a","n/a",IF(BD$3&gt;(A15taxstdlife+$E668),((Input!$K$157+Input!$K$123)*$K$7)-SUM($K668:BC668),((Input!$K$157+Input!$K$123)*$K$7)/A15taxstdlife))</f>
        <v>0</v>
      </c>
      <c r="BE668" s="164">
        <f>IF(A15taxstdlife="n/a","n/a",IF(BE$3&gt;(A15taxstdlife+$E668),((Input!$K$157+Input!$K$123)*$K$7)-SUM($K668:BD668),((Input!$K$157+Input!$K$123)*$K$7)/A15taxstdlife))</f>
        <v>0</v>
      </c>
      <c r="BF668" s="164">
        <f>IF(A15taxstdlife="n/a","n/a",IF(BF$3&gt;(A15taxstdlife+$E668),((Input!$K$157+Input!$K$123)*$K$7)-SUM($K668:BE668),((Input!$K$157+Input!$K$123)*$K$7)/A15taxstdlife))</f>
        <v>0</v>
      </c>
      <c r="BG668" s="164">
        <f>IF(A15taxstdlife="n/a","n/a",IF(BG$3&gt;(A15taxstdlife+$E668),((Input!$K$157+Input!$K$123)*$K$7)-SUM($K668:BF668),((Input!$K$157+Input!$K$123)*$K$7)/A15taxstdlife))</f>
        <v>0</v>
      </c>
      <c r="BH668" s="164">
        <f>IF(A15taxstdlife="n/a","n/a",IF(BH$3&gt;(A15taxstdlife+$E668),((Input!$K$157+Input!$K$123)*$K$7)-SUM($K668:BG668),((Input!$K$157+Input!$K$123)*$K$7)/A15taxstdlife))</f>
        <v>0</v>
      </c>
      <c r="BI668" s="164">
        <f>IF(A15taxstdlife="n/a","n/a",IF(BI$3&gt;(A15taxstdlife+$E668),((Input!$K$157+Input!$K$123)*$K$7)-SUM($K668:BH668),((Input!$K$157+Input!$K$123)*$K$7)/A15taxstdlife))</f>
        <v>0</v>
      </c>
      <c r="BJ668" s="18"/>
      <c r="BK668" s="1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row>
    <row r="669" spans="1:256" s="5" customFormat="1" hidden="1" outlineLevel="2">
      <c r="A669" s="18"/>
      <c r="B669" s="18"/>
      <c r="C669" s="36"/>
      <c r="D669" s="479"/>
      <c r="E669" s="283">
        <v>6</v>
      </c>
      <c r="F669" s="38"/>
      <c r="G669" s="306"/>
      <c r="H669" s="308"/>
      <c r="I669" s="308"/>
      <c r="J669" s="308"/>
      <c r="K669" s="308"/>
      <c r="L669" s="307"/>
      <c r="M669" s="164">
        <f>IF(A15taxstdlife="n/a","n/a",IF(M$3&gt;(A15taxstdlife+$E669),((Input!$L$157+Input!$L$123)*$L$7)-SUM($L669:L669),((Input!$L$157+Input!$L$123)*$L$7)/A15taxstdlife))</f>
        <v>0</v>
      </c>
      <c r="N669" s="164">
        <f>IF(A15taxstdlife="n/a","n/a",IF(N$3&gt;(A15taxstdlife+$E669),((Input!$L$157+Input!$L$123)*$L$7)-SUM($L669:M669),((Input!$L$157+Input!$L$123)*$L$7)/A15taxstdlife))</f>
        <v>0</v>
      </c>
      <c r="O669" s="164">
        <f>IF(A15taxstdlife="n/a","n/a",IF(O$3&gt;(A15taxstdlife+$E669),((Input!$L$157+Input!$L$123)*$L$7)-SUM($L669:N669),((Input!$L$157+Input!$L$123)*$L$7)/A15taxstdlife))</f>
        <v>0</v>
      </c>
      <c r="P669" s="164">
        <f>IF(A15taxstdlife="n/a","n/a",IF(P$3&gt;(A15taxstdlife+$E669),((Input!$L$157+Input!$L$123)*$L$7)-SUM($L669:O669),((Input!$L$157+Input!$L$123)*$L$7)/A15taxstdlife))</f>
        <v>0</v>
      </c>
      <c r="Q669" s="164">
        <f>IF(A15taxstdlife="n/a","n/a",IF(Q$3&gt;(A15taxstdlife+$E669),((Input!$L$157+Input!$L$123)*$L$7)-SUM($L669:P669),((Input!$L$157+Input!$L$123)*$L$7)/A15taxstdlife))</f>
        <v>0</v>
      </c>
      <c r="R669" s="164">
        <f>IF(A15taxstdlife="n/a","n/a",IF(R$3&gt;(A15taxstdlife+$E669),((Input!$L$157+Input!$L$123)*$L$7)-SUM($L669:Q669),((Input!$L$157+Input!$L$123)*$L$7)/A15taxstdlife))</f>
        <v>0</v>
      </c>
      <c r="S669" s="164">
        <f>IF(A15taxstdlife="n/a","n/a",IF(S$3&gt;(A15taxstdlife+$E669),((Input!$L$157+Input!$L$123)*$L$7)-SUM($L669:R669),((Input!$L$157+Input!$L$123)*$L$7)/A15taxstdlife))</f>
        <v>0</v>
      </c>
      <c r="T669" s="164">
        <f>IF(A15taxstdlife="n/a","n/a",IF(T$3&gt;(A15taxstdlife+$E669),((Input!$L$157+Input!$L$123)*$L$7)-SUM($L669:S669),((Input!$L$157+Input!$L$123)*$L$7)/A15taxstdlife))</f>
        <v>0</v>
      </c>
      <c r="U669" s="164">
        <f>IF(A15taxstdlife="n/a","n/a",IF(U$3&gt;(A15taxstdlife+$E669),((Input!$L$157+Input!$L$123)*$L$7)-SUM($L669:T669),((Input!$L$157+Input!$L$123)*$L$7)/A15taxstdlife))</f>
        <v>0</v>
      </c>
      <c r="V669" s="164">
        <f>IF(A15taxstdlife="n/a","n/a",IF(V$3&gt;(A15taxstdlife+$E669),((Input!$L$157+Input!$L$123)*$L$7)-SUM($L669:U669),((Input!$L$157+Input!$L$123)*$L$7)/A15taxstdlife))</f>
        <v>0</v>
      </c>
      <c r="W669" s="164">
        <f>IF(A15taxstdlife="n/a","n/a",IF(W$3&gt;(A15taxstdlife+$E669),((Input!$L$157+Input!$L$123)*$L$7)-SUM($L669:V669),((Input!$L$157+Input!$L$123)*$L$7)/A15taxstdlife))</f>
        <v>0</v>
      </c>
      <c r="X669" s="164">
        <f>IF(A15taxstdlife="n/a","n/a",IF(X$3&gt;(A15taxstdlife+$E669),((Input!$L$157+Input!$L$123)*$L$7)-SUM($L669:W669),((Input!$L$157+Input!$L$123)*$L$7)/A15taxstdlife))</f>
        <v>0</v>
      </c>
      <c r="Y669" s="164">
        <f>IF(A15taxstdlife="n/a","n/a",IF(Y$3&gt;(A15taxstdlife+$E669),((Input!$L$157+Input!$L$123)*$L$7)-SUM($L669:X669),((Input!$L$157+Input!$L$123)*$L$7)/A15taxstdlife))</f>
        <v>0</v>
      </c>
      <c r="Z669" s="164">
        <f>IF(A15taxstdlife="n/a","n/a",IF(Z$3&gt;(A15taxstdlife+$E669),((Input!$L$157+Input!$L$123)*$L$7)-SUM($L669:Y669),((Input!$L$157+Input!$L$123)*$L$7)/A15taxstdlife))</f>
        <v>0</v>
      </c>
      <c r="AA669" s="164">
        <f>IF(A15taxstdlife="n/a","n/a",IF(AA$3&gt;(A15taxstdlife+$E669),((Input!$L$157+Input!$L$123)*$L$7)-SUM($L669:Z669),((Input!$L$157+Input!$L$123)*$L$7)/A15taxstdlife))</f>
        <v>0</v>
      </c>
      <c r="AB669" s="164">
        <f>IF(A15taxstdlife="n/a","n/a",IF(AB$3&gt;(A15taxstdlife+$E669),((Input!$L$157+Input!$L$123)*$L$7)-SUM($L669:AA669),((Input!$L$157+Input!$L$123)*$L$7)/A15taxstdlife))</f>
        <v>0</v>
      </c>
      <c r="AC669" s="164">
        <f>IF(A15taxstdlife="n/a","n/a",IF(AC$3&gt;(A15taxstdlife+$E669),((Input!$L$157+Input!$L$123)*$L$7)-SUM($L669:AB669),((Input!$L$157+Input!$L$123)*$L$7)/A15taxstdlife))</f>
        <v>0</v>
      </c>
      <c r="AD669" s="164">
        <f>IF(A15taxstdlife="n/a","n/a",IF(AD$3&gt;(A15taxstdlife+$E669),((Input!$L$157+Input!$L$123)*$L$7)-SUM($L669:AC669),((Input!$L$157+Input!$L$123)*$L$7)/A15taxstdlife))</f>
        <v>0</v>
      </c>
      <c r="AE669" s="164">
        <f>IF(A15taxstdlife="n/a","n/a",IF(AE$3&gt;(A15taxstdlife+$E669),((Input!$L$157+Input!$L$123)*$L$7)-SUM($L669:AD669),((Input!$L$157+Input!$L$123)*$L$7)/A15taxstdlife))</f>
        <v>0</v>
      </c>
      <c r="AF669" s="164">
        <f>IF(A15taxstdlife="n/a","n/a",IF(AF$3&gt;(A15taxstdlife+$E669),((Input!$L$157+Input!$L$123)*$L$7)-SUM($L669:AE669),((Input!$L$157+Input!$L$123)*$L$7)/A15taxstdlife))</f>
        <v>0</v>
      </c>
      <c r="AG669" s="164">
        <f>IF(A15taxstdlife="n/a","n/a",IF(AG$3&gt;(A15taxstdlife+$E669),((Input!$L$157+Input!$L$123)*$L$7)-SUM($L669:AF669),((Input!$L$157+Input!$L$123)*$L$7)/A15taxstdlife))</f>
        <v>0</v>
      </c>
      <c r="AH669" s="164">
        <f>IF(A15taxstdlife="n/a","n/a",IF(AH$3&gt;(A15taxstdlife+$E669),((Input!$L$157+Input!$L$123)*$L$7)-SUM($L669:AG669),((Input!$L$157+Input!$L$123)*$L$7)/A15taxstdlife))</f>
        <v>0</v>
      </c>
      <c r="AI669" s="164">
        <f>IF(A15taxstdlife="n/a","n/a",IF(AI$3&gt;(A15taxstdlife+$E669),((Input!$L$157+Input!$L$123)*$L$7)-SUM($L669:AH669),((Input!$L$157+Input!$L$123)*$L$7)/A15taxstdlife))</f>
        <v>0</v>
      </c>
      <c r="AJ669" s="164">
        <f>IF(A15taxstdlife="n/a","n/a",IF(AJ$3&gt;(A15taxstdlife+$E669),((Input!$L$157+Input!$L$123)*$L$7)-SUM($L669:AI669),((Input!$L$157+Input!$L$123)*$L$7)/A15taxstdlife))</f>
        <v>0</v>
      </c>
      <c r="AK669" s="164">
        <f>IF(A15taxstdlife="n/a","n/a",IF(AK$3&gt;(A15taxstdlife+$E669),((Input!$L$157+Input!$L$123)*$L$7)-SUM($L669:AJ669),((Input!$L$157+Input!$L$123)*$L$7)/A15taxstdlife))</f>
        <v>0</v>
      </c>
      <c r="AL669" s="164">
        <f>IF(A15taxstdlife="n/a","n/a",IF(AL$3&gt;(A15taxstdlife+$E669),((Input!$L$157+Input!$L$123)*$L$7)-SUM($L669:AK669),((Input!$L$157+Input!$L$123)*$L$7)/A15taxstdlife))</f>
        <v>0</v>
      </c>
      <c r="AM669" s="164">
        <f>IF(A15taxstdlife="n/a","n/a",IF(AM$3&gt;(A15taxstdlife+$E669),((Input!$L$157+Input!$L$123)*$L$7)-SUM($L669:AL669),((Input!$L$157+Input!$L$123)*$L$7)/A15taxstdlife))</f>
        <v>0</v>
      </c>
      <c r="AN669" s="164">
        <f>IF(A15taxstdlife="n/a","n/a",IF(AN$3&gt;(A15taxstdlife+$E669),((Input!$L$157+Input!$L$123)*$L$7)-SUM($L669:AM669),((Input!$L$157+Input!$L$123)*$L$7)/A15taxstdlife))</f>
        <v>0</v>
      </c>
      <c r="AO669" s="164">
        <f>IF(A15taxstdlife="n/a","n/a",IF(AO$3&gt;(A15taxstdlife+$E669),((Input!$L$157+Input!$L$123)*$L$7)-SUM($L669:AN669),((Input!$L$157+Input!$L$123)*$L$7)/A15taxstdlife))</f>
        <v>0</v>
      </c>
      <c r="AP669" s="164">
        <f>IF(A15taxstdlife="n/a","n/a",IF(AP$3&gt;(A15taxstdlife+$E669),((Input!$L$157+Input!$L$123)*$L$7)-SUM($L669:AO669),((Input!$L$157+Input!$L$123)*$L$7)/A15taxstdlife))</f>
        <v>0</v>
      </c>
      <c r="AQ669" s="164">
        <f>IF(A15taxstdlife="n/a","n/a",IF(AQ$3&gt;(A15taxstdlife+$E669),((Input!$L$157+Input!$L$123)*$L$7)-SUM($L669:AP669),((Input!$L$157+Input!$L$123)*$L$7)/A15taxstdlife))</f>
        <v>0</v>
      </c>
      <c r="AR669" s="164">
        <f>IF(A15taxstdlife="n/a","n/a",IF(AR$3&gt;(A15taxstdlife+$E669),((Input!$L$157+Input!$L$123)*$L$7)-SUM($L669:AQ669),((Input!$L$157+Input!$L$123)*$L$7)/A15taxstdlife))</f>
        <v>0</v>
      </c>
      <c r="AS669" s="164">
        <f>IF(A15taxstdlife="n/a","n/a",IF(AS$3&gt;(A15taxstdlife+$E669),((Input!$L$157+Input!$L$123)*$L$7)-SUM($L669:AR669),((Input!$L$157+Input!$L$123)*$L$7)/A15taxstdlife))</f>
        <v>0</v>
      </c>
      <c r="AT669" s="164">
        <f>IF(A15taxstdlife="n/a","n/a",IF(AT$3&gt;(A15taxstdlife+$E669),((Input!$L$157+Input!$L$123)*$L$7)-SUM($L669:AS669),((Input!$L$157+Input!$L$123)*$L$7)/A15taxstdlife))</f>
        <v>0</v>
      </c>
      <c r="AU669" s="164">
        <f>IF(A15taxstdlife="n/a","n/a",IF(AU$3&gt;(A15taxstdlife+$E669),((Input!$L$157+Input!$L$123)*$L$7)-SUM($L669:AT669),((Input!$L$157+Input!$L$123)*$L$7)/A15taxstdlife))</f>
        <v>0</v>
      </c>
      <c r="AV669" s="164">
        <f>IF(A15taxstdlife="n/a","n/a",IF(AV$3&gt;(A15taxstdlife+$E669),((Input!$L$157+Input!$L$123)*$L$7)-SUM($L669:AU669),((Input!$L$157+Input!$L$123)*$L$7)/A15taxstdlife))</f>
        <v>0</v>
      </c>
      <c r="AW669" s="164">
        <f>IF(A15taxstdlife="n/a","n/a",IF(AW$3&gt;(A15taxstdlife+$E669),((Input!$L$157+Input!$L$123)*$L$7)-SUM($L669:AV669),((Input!$L$157+Input!$L$123)*$L$7)/A15taxstdlife))</f>
        <v>0</v>
      </c>
      <c r="AX669" s="164">
        <f>IF(A15taxstdlife="n/a","n/a",IF(AX$3&gt;(A15taxstdlife+$E669),((Input!$L$157+Input!$L$123)*$L$7)-SUM($L669:AW669),((Input!$L$157+Input!$L$123)*$L$7)/A15taxstdlife))</f>
        <v>0</v>
      </c>
      <c r="AY669" s="164">
        <f>IF(A15taxstdlife="n/a","n/a",IF(AY$3&gt;(A15taxstdlife+$E669),((Input!$L$157+Input!$L$123)*$L$7)-SUM($L669:AX669),((Input!$L$157+Input!$L$123)*$L$7)/A15taxstdlife))</f>
        <v>0</v>
      </c>
      <c r="AZ669" s="164">
        <f>IF(A15taxstdlife="n/a","n/a",IF(AZ$3&gt;(A15taxstdlife+$E669),((Input!$L$157+Input!$L$123)*$L$7)-SUM($L669:AY669),((Input!$L$157+Input!$L$123)*$L$7)/A15taxstdlife))</f>
        <v>0</v>
      </c>
      <c r="BA669" s="164">
        <f>IF(A15taxstdlife="n/a","n/a",IF(BA$3&gt;(A15taxstdlife+$E669),((Input!$L$157+Input!$L$123)*$L$7)-SUM($L669:AZ669),((Input!$L$157+Input!$L$123)*$L$7)/A15taxstdlife))</f>
        <v>0</v>
      </c>
      <c r="BB669" s="164">
        <f>IF(A15taxstdlife="n/a","n/a",IF(BB$3&gt;(A15taxstdlife+$E669),((Input!$L$157+Input!$L$123)*$L$7)-SUM($L669:BA669),((Input!$L$157+Input!$L$123)*$L$7)/A15taxstdlife))</f>
        <v>0</v>
      </c>
      <c r="BC669" s="164">
        <f>IF(A15taxstdlife="n/a","n/a",IF(BC$3&gt;(A15taxstdlife+$E669),((Input!$L$157+Input!$L$123)*$L$7)-SUM($L669:BB669),((Input!$L$157+Input!$L$123)*$L$7)/A15taxstdlife))</f>
        <v>0</v>
      </c>
      <c r="BD669" s="164">
        <f>IF(A15taxstdlife="n/a","n/a",IF(BD$3&gt;(A15taxstdlife+$E669),((Input!$L$157+Input!$L$123)*$L$7)-SUM($L669:BC669),((Input!$L$157+Input!$L$123)*$L$7)/A15taxstdlife))</f>
        <v>0</v>
      </c>
      <c r="BE669" s="164">
        <f>IF(A15taxstdlife="n/a","n/a",IF(BE$3&gt;(A15taxstdlife+$E669),((Input!$L$157+Input!$L$123)*$L$7)-SUM($L669:BD669),((Input!$L$157+Input!$L$123)*$L$7)/A15taxstdlife))</f>
        <v>0</v>
      </c>
      <c r="BF669" s="164">
        <f>IF(A15taxstdlife="n/a","n/a",IF(BF$3&gt;(A15taxstdlife+$E669),((Input!$L$157+Input!$L$123)*$L$7)-SUM($L669:BE669),((Input!$L$157+Input!$L$123)*$L$7)/A15taxstdlife))</f>
        <v>0</v>
      </c>
      <c r="BG669" s="164">
        <f>IF(A15taxstdlife="n/a","n/a",IF(BG$3&gt;(A15taxstdlife+$E669),((Input!$L$157+Input!$L$123)*$L$7)-SUM($L669:BF669),((Input!$L$157+Input!$L$123)*$L$7)/A15taxstdlife))</f>
        <v>0</v>
      </c>
      <c r="BH669" s="164">
        <f>IF(A15taxstdlife="n/a","n/a",IF(BH$3&gt;(A15taxstdlife+$E669),((Input!$L$157+Input!$L$123)*$L$7)-SUM($L669:BG669),((Input!$L$157+Input!$L$123)*$L$7)/A15taxstdlife))</f>
        <v>0</v>
      </c>
      <c r="BI669" s="164">
        <f>IF(A15taxstdlife="n/a","n/a",IF(BI$3&gt;(A15taxstdlife+$E669),((Input!$L$157+Input!$L$123)*$L$7)-SUM($L669:BH669),((Input!$L$157+Input!$L$123)*$L$7)/A15taxstdlife))</f>
        <v>0</v>
      </c>
      <c r="BJ669" s="18"/>
      <c r="BK669" s="18"/>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row>
    <row r="670" spans="1:256" s="5" customFormat="1" hidden="1" outlineLevel="2">
      <c r="A670" s="18"/>
      <c r="B670" s="18"/>
      <c r="C670" s="36"/>
      <c r="D670" s="479"/>
      <c r="E670" s="283">
        <v>7</v>
      </c>
      <c r="F670" s="38"/>
      <c r="G670" s="306"/>
      <c r="H670" s="308"/>
      <c r="I670" s="308"/>
      <c r="J670" s="308"/>
      <c r="K670" s="308"/>
      <c r="L670" s="308"/>
      <c r="M670" s="307"/>
      <c r="N670" s="164">
        <f>IF(A15taxstdlife="n/a","n/a",IF(N$3&gt;(A15taxstdlife+$E670),((Input!$M$157+Input!$M$123)*$M$7)-SUM($M670:M670),((Input!$M$157+Input!$M$123)*$M$7)/A15taxstdlife))</f>
        <v>0</v>
      </c>
      <c r="O670" s="164">
        <f>IF(A15taxstdlife="n/a","n/a",IF(O$3&gt;(A15taxstdlife+$E670),((Input!$M$157+Input!$M$123)*$M$7)-SUM($M670:N670),((Input!$M$157+Input!$M$123)*$M$7)/A15taxstdlife))</f>
        <v>0</v>
      </c>
      <c r="P670" s="164">
        <f>IF(A15taxstdlife="n/a","n/a",IF(P$3&gt;(A15taxstdlife+$E670),((Input!$M$157+Input!$M$123)*$M$7)-SUM($M670:O670),((Input!$M$157+Input!$M$123)*$M$7)/A15taxstdlife))</f>
        <v>0</v>
      </c>
      <c r="Q670" s="164">
        <f>IF(A15taxstdlife="n/a","n/a",IF(Q$3&gt;(A15taxstdlife+$E670),((Input!$M$157+Input!$M$123)*$M$7)-SUM($M670:P670),((Input!$M$157+Input!$M$123)*$M$7)/A15taxstdlife))</f>
        <v>0</v>
      </c>
      <c r="R670" s="164">
        <f>IF(A15taxstdlife="n/a","n/a",IF(R$3&gt;(A15taxstdlife+$E670),((Input!$M$157+Input!$M$123)*$M$7)-SUM($M670:Q670),((Input!$M$157+Input!$M$123)*$M$7)/A15taxstdlife))</f>
        <v>0</v>
      </c>
      <c r="S670" s="164">
        <f>IF(A15taxstdlife="n/a","n/a",IF(S$3&gt;(A15taxstdlife+$E670),((Input!$M$157+Input!$M$123)*$M$7)-SUM($M670:R670),((Input!$M$157+Input!$M$123)*$M$7)/A15taxstdlife))</f>
        <v>0</v>
      </c>
      <c r="T670" s="164">
        <f>IF(A15taxstdlife="n/a","n/a",IF(T$3&gt;(A15taxstdlife+$E670),((Input!$M$157+Input!$M$123)*$M$7)-SUM($M670:S670),((Input!$M$157+Input!$M$123)*$M$7)/A15taxstdlife))</f>
        <v>0</v>
      </c>
      <c r="U670" s="164">
        <f>IF(A15taxstdlife="n/a","n/a",IF(U$3&gt;(A15taxstdlife+$E670),((Input!$M$157+Input!$M$123)*$M$7)-SUM($M670:T670),((Input!$M$157+Input!$M$123)*$M$7)/A15taxstdlife))</f>
        <v>0</v>
      </c>
      <c r="V670" s="164">
        <f>IF(A15taxstdlife="n/a","n/a",IF(V$3&gt;(A15taxstdlife+$E670),((Input!$M$157+Input!$M$123)*$M$7)-SUM($M670:U670),((Input!$M$157+Input!$M$123)*$M$7)/A15taxstdlife))</f>
        <v>0</v>
      </c>
      <c r="W670" s="164">
        <f>IF(A15taxstdlife="n/a","n/a",IF(W$3&gt;(A15taxstdlife+$E670),((Input!$M$157+Input!$M$123)*$M$7)-SUM($M670:V670),((Input!$M$157+Input!$M$123)*$M$7)/A15taxstdlife))</f>
        <v>0</v>
      </c>
      <c r="X670" s="164">
        <f>IF(A15taxstdlife="n/a","n/a",IF(X$3&gt;(A15taxstdlife+$E670),((Input!$M$157+Input!$M$123)*$M$7)-SUM($M670:W670),((Input!$M$157+Input!$M$123)*$M$7)/A15taxstdlife))</f>
        <v>0</v>
      </c>
      <c r="Y670" s="164">
        <f>IF(A15taxstdlife="n/a","n/a",IF(Y$3&gt;(A15taxstdlife+$E670),((Input!$M$157+Input!$M$123)*$M$7)-SUM($M670:X670),((Input!$M$157+Input!$M$123)*$M$7)/A15taxstdlife))</f>
        <v>0</v>
      </c>
      <c r="Z670" s="164">
        <f>IF(A15taxstdlife="n/a","n/a",IF(Z$3&gt;(A15taxstdlife+$E670),((Input!$M$157+Input!$M$123)*$M$7)-SUM($M670:Y670),((Input!$M$157+Input!$M$123)*$M$7)/A15taxstdlife))</f>
        <v>0</v>
      </c>
      <c r="AA670" s="164">
        <f>IF(A15taxstdlife="n/a","n/a",IF(AA$3&gt;(A15taxstdlife+$E670),((Input!$M$157+Input!$M$123)*$M$7)-SUM($M670:Z670),((Input!$M$157+Input!$M$123)*$M$7)/A15taxstdlife))</f>
        <v>0</v>
      </c>
      <c r="AB670" s="164">
        <f>IF(A15taxstdlife="n/a","n/a",IF(AB$3&gt;(A15taxstdlife+$E670),((Input!$M$157+Input!$M$123)*$M$7)-SUM($M670:AA670),((Input!$M$157+Input!$M$123)*$M$7)/A15taxstdlife))</f>
        <v>0</v>
      </c>
      <c r="AC670" s="164">
        <f>IF(A15taxstdlife="n/a","n/a",IF(AC$3&gt;(A15taxstdlife+$E670),((Input!$M$157+Input!$M$123)*$M$7)-SUM($M670:AB670),((Input!$M$157+Input!$M$123)*$M$7)/A15taxstdlife))</f>
        <v>0</v>
      </c>
      <c r="AD670" s="164">
        <f>IF(A15taxstdlife="n/a","n/a",IF(AD$3&gt;(A15taxstdlife+$E670),((Input!$M$157+Input!$M$123)*$M$7)-SUM($M670:AC670),((Input!$M$157+Input!$M$123)*$M$7)/A15taxstdlife))</f>
        <v>0</v>
      </c>
      <c r="AE670" s="164">
        <f>IF(A15taxstdlife="n/a","n/a",IF(AE$3&gt;(A15taxstdlife+$E670),((Input!$M$157+Input!$M$123)*$M$7)-SUM($M670:AD670),((Input!$M$157+Input!$M$123)*$M$7)/A15taxstdlife))</f>
        <v>0</v>
      </c>
      <c r="AF670" s="164">
        <f>IF(A15taxstdlife="n/a","n/a",IF(AF$3&gt;(A15taxstdlife+$E670),((Input!$M$157+Input!$M$123)*$M$7)-SUM($M670:AE670),((Input!$M$157+Input!$M$123)*$M$7)/A15taxstdlife))</f>
        <v>0</v>
      </c>
      <c r="AG670" s="164">
        <f>IF(A15taxstdlife="n/a","n/a",IF(AG$3&gt;(A15taxstdlife+$E670),((Input!$M$157+Input!$M$123)*$M$7)-SUM($M670:AF670),((Input!$M$157+Input!$M$123)*$M$7)/A15taxstdlife))</f>
        <v>0</v>
      </c>
      <c r="AH670" s="164">
        <f>IF(A15taxstdlife="n/a","n/a",IF(AH$3&gt;(A15taxstdlife+$E670),((Input!$M$157+Input!$M$123)*$M$7)-SUM($M670:AG670),((Input!$M$157+Input!$M$123)*$M$7)/A15taxstdlife))</f>
        <v>0</v>
      </c>
      <c r="AI670" s="164">
        <f>IF(A15taxstdlife="n/a","n/a",IF(AI$3&gt;(A15taxstdlife+$E670),((Input!$M$157+Input!$M$123)*$M$7)-SUM($M670:AH670),((Input!$M$157+Input!$M$123)*$M$7)/A15taxstdlife))</f>
        <v>0</v>
      </c>
      <c r="AJ670" s="164">
        <f>IF(A15taxstdlife="n/a","n/a",IF(AJ$3&gt;(A15taxstdlife+$E670),((Input!$M$157+Input!$M$123)*$M$7)-SUM($M670:AI670),((Input!$M$157+Input!$M$123)*$M$7)/A15taxstdlife))</f>
        <v>0</v>
      </c>
      <c r="AK670" s="164">
        <f>IF(A15taxstdlife="n/a","n/a",IF(AK$3&gt;(A15taxstdlife+$E670),((Input!$M$157+Input!$M$123)*$M$7)-SUM($M670:AJ670),((Input!$M$157+Input!$M$123)*$M$7)/A15taxstdlife))</f>
        <v>0</v>
      </c>
      <c r="AL670" s="164">
        <f>IF(A15taxstdlife="n/a","n/a",IF(AL$3&gt;(A15taxstdlife+$E670),((Input!$M$157+Input!$M$123)*$M$7)-SUM($M670:AK670),((Input!$M$157+Input!$M$123)*$M$7)/A15taxstdlife))</f>
        <v>0</v>
      </c>
      <c r="AM670" s="164">
        <f>IF(A15taxstdlife="n/a","n/a",IF(AM$3&gt;(A15taxstdlife+$E670),((Input!$M$157+Input!$M$123)*$M$7)-SUM($M670:AL670),((Input!$M$157+Input!$M$123)*$M$7)/A15taxstdlife))</f>
        <v>0</v>
      </c>
      <c r="AN670" s="164">
        <f>IF(A15taxstdlife="n/a","n/a",IF(AN$3&gt;(A15taxstdlife+$E670),((Input!$M$157+Input!$M$123)*$M$7)-SUM($M670:AM670),((Input!$M$157+Input!$M$123)*$M$7)/A15taxstdlife))</f>
        <v>0</v>
      </c>
      <c r="AO670" s="164">
        <f>IF(A15taxstdlife="n/a","n/a",IF(AO$3&gt;(A15taxstdlife+$E670),((Input!$M$157+Input!$M$123)*$M$7)-SUM($M670:AN670),((Input!$M$157+Input!$M$123)*$M$7)/A15taxstdlife))</f>
        <v>0</v>
      </c>
      <c r="AP670" s="164">
        <f>IF(A15taxstdlife="n/a","n/a",IF(AP$3&gt;(A15taxstdlife+$E670),((Input!$M$157+Input!$M$123)*$M$7)-SUM($M670:AO670),((Input!$M$157+Input!$M$123)*$M$7)/A15taxstdlife))</f>
        <v>0</v>
      </c>
      <c r="AQ670" s="164">
        <f>IF(A15taxstdlife="n/a","n/a",IF(AQ$3&gt;(A15taxstdlife+$E670),((Input!$M$157+Input!$M$123)*$M$7)-SUM($M670:AP670),((Input!$M$157+Input!$M$123)*$M$7)/A15taxstdlife))</f>
        <v>0</v>
      </c>
      <c r="AR670" s="164">
        <f>IF(A15taxstdlife="n/a","n/a",IF(AR$3&gt;(A15taxstdlife+$E670),((Input!$M$157+Input!$M$123)*$M$7)-SUM($M670:AQ670),((Input!$M$157+Input!$M$123)*$M$7)/A15taxstdlife))</f>
        <v>0</v>
      </c>
      <c r="AS670" s="164">
        <f>IF(A15taxstdlife="n/a","n/a",IF(AS$3&gt;(A15taxstdlife+$E670),((Input!$M$157+Input!$M$123)*$M$7)-SUM($M670:AR670),((Input!$M$157+Input!$M$123)*$M$7)/A15taxstdlife))</f>
        <v>0</v>
      </c>
      <c r="AT670" s="164">
        <f>IF(A15taxstdlife="n/a","n/a",IF(AT$3&gt;(A15taxstdlife+$E670),((Input!$M$157+Input!$M$123)*$M$7)-SUM($M670:AS670),((Input!$M$157+Input!$M$123)*$M$7)/A15taxstdlife))</f>
        <v>0</v>
      </c>
      <c r="AU670" s="164">
        <f>IF(A15taxstdlife="n/a","n/a",IF(AU$3&gt;(A15taxstdlife+$E670),((Input!$M$157+Input!$M$123)*$M$7)-SUM($M670:AT670),((Input!$M$157+Input!$M$123)*$M$7)/A15taxstdlife))</f>
        <v>0</v>
      </c>
      <c r="AV670" s="164">
        <f>IF(A15taxstdlife="n/a","n/a",IF(AV$3&gt;(A15taxstdlife+$E670),((Input!$M$157+Input!$M$123)*$M$7)-SUM($M670:AU670),((Input!$M$157+Input!$M$123)*$M$7)/A15taxstdlife))</f>
        <v>0</v>
      </c>
      <c r="AW670" s="164">
        <f>IF(A15taxstdlife="n/a","n/a",IF(AW$3&gt;(A15taxstdlife+$E670),((Input!$M$157+Input!$M$123)*$M$7)-SUM($M670:AV670),((Input!$M$157+Input!$M$123)*$M$7)/A15taxstdlife))</f>
        <v>0</v>
      </c>
      <c r="AX670" s="164">
        <f>IF(A15taxstdlife="n/a","n/a",IF(AX$3&gt;(A15taxstdlife+$E670),((Input!$M$157+Input!$M$123)*$M$7)-SUM($M670:AW670),((Input!$M$157+Input!$M$123)*$M$7)/A15taxstdlife))</f>
        <v>0</v>
      </c>
      <c r="AY670" s="164">
        <f>IF(A15taxstdlife="n/a","n/a",IF(AY$3&gt;(A15taxstdlife+$E670),((Input!$M$157+Input!$M$123)*$M$7)-SUM($M670:AX670),((Input!$M$157+Input!$M$123)*$M$7)/A15taxstdlife))</f>
        <v>0</v>
      </c>
      <c r="AZ670" s="164">
        <f>IF(A15taxstdlife="n/a","n/a",IF(AZ$3&gt;(A15taxstdlife+$E670),((Input!$M$157+Input!$M$123)*$M$7)-SUM($M670:AY670),((Input!$M$157+Input!$M$123)*$M$7)/A15taxstdlife))</f>
        <v>0</v>
      </c>
      <c r="BA670" s="164">
        <f>IF(A15taxstdlife="n/a","n/a",IF(BA$3&gt;(A15taxstdlife+$E670),((Input!$M$157+Input!$M$123)*$M$7)-SUM($M670:AZ670),((Input!$M$157+Input!$M$123)*$M$7)/A15taxstdlife))</f>
        <v>0</v>
      </c>
      <c r="BB670" s="164">
        <f>IF(A15taxstdlife="n/a","n/a",IF(BB$3&gt;(A15taxstdlife+$E670),((Input!$M$157+Input!$M$123)*$M$7)-SUM($M670:BA670),((Input!$M$157+Input!$M$123)*$M$7)/A15taxstdlife))</f>
        <v>0</v>
      </c>
      <c r="BC670" s="164">
        <f>IF(A15taxstdlife="n/a","n/a",IF(BC$3&gt;(A15taxstdlife+$E670),((Input!$M$157+Input!$M$123)*$M$7)-SUM($M670:BB670),((Input!$M$157+Input!$M$123)*$M$7)/A15taxstdlife))</f>
        <v>0</v>
      </c>
      <c r="BD670" s="164">
        <f>IF(A15taxstdlife="n/a","n/a",IF(BD$3&gt;(A15taxstdlife+$E670),((Input!$M$157+Input!$M$123)*$M$7)-SUM($M670:BC670),((Input!$M$157+Input!$M$123)*$M$7)/A15taxstdlife))</f>
        <v>0</v>
      </c>
      <c r="BE670" s="164">
        <f>IF(A15taxstdlife="n/a","n/a",IF(BE$3&gt;(A15taxstdlife+$E670),((Input!$M$157+Input!$M$123)*$M$7)-SUM($M670:BD670),((Input!$M$157+Input!$M$123)*$M$7)/A15taxstdlife))</f>
        <v>0</v>
      </c>
      <c r="BF670" s="164">
        <f>IF(A15taxstdlife="n/a","n/a",IF(BF$3&gt;(A15taxstdlife+$E670),((Input!$M$157+Input!$M$123)*$M$7)-SUM($M670:BE670),((Input!$M$157+Input!$M$123)*$M$7)/A15taxstdlife))</f>
        <v>0</v>
      </c>
      <c r="BG670" s="164">
        <f>IF(A15taxstdlife="n/a","n/a",IF(BG$3&gt;(A15taxstdlife+$E670),((Input!$M$157+Input!$M$123)*$M$7)-SUM($M670:BF670),((Input!$M$157+Input!$M$123)*$M$7)/A15taxstdlife))</f>
        <v>0</v>
      </c>
      <c r="BH670" s="164">
        <f>IF(A15taxstdlife="n/a","n/a",IF(BH$3&gt;(A15taxstdlife+$E670),((Input!$M$157+Input!$M$123)*$M$7)-SUM($M670:BG670),((Input!$M$157+Input!$M$123)*$M$7)/A15taxstdlife))</f>
        <v>0</v>
      </c>
      <c r="BI670" s="164">
        <f>IF(A15taxstdlife="n/a","n/a",IF(BI$3&gt;(A15taxstdlife+$E670),((Input!$M$157+Input!$M$123)*$M$7)-SUM($M670:BH670),((Input!$M$157+Input!$M$123)*$M$7)/A15taxstdlife))</f>
        <v>0</v>
      </c>
      <c r="BJ670" s="18"/>
      <c r="BK670" s="18"/>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row>
    <row r="671" spans="1:256" s="5" customFormat="1" hidden="1" outlineLevel="2">
      <c r="A671" s="18"/>
      <c r="B671" s="18"/>
      <c r="C671" s="36"/>
      <c r="D671" s="479"/>
      <c r="E671" s="283">
        <v>8</v>
      </c>
      <c r="F671" s="38"/>
      <c r="G671" s="306"/>
      <c r="H671" s="308"/>
      <c r="I671" s="308"/>
      <c r="J671" s="308"/>
      <c r="K671" s="308"/>
      <c r="L671" s="308"/>
      <c r="M671" s="308"/>
      <c r="N671" s="307"/>
      <c r="O671" s="164">
        <f>IF(A15taxstdlife="n/a","n/a",IF(O$3&gt;(A15taxstdlife+$E671),((Input!$N$157+Input!$N$123)*$N$7)-SUM($N671:N671),((Input!$N$157+Input!$N$123)*$N$7)/A15taxstdlife))</f>
        <v>0</v>
      </c>
      <c r="P671" s="164">
        <f>IF(A15taxstdlife="n/a","n/a",IF(P$3&gt;(A15taxstdlife+$E671),((Input!$N$157+Input!$N$123)*$N$7)-SUM($N671:O671),((Input!$N$157+Input!$N$123)*$N$7)/A15taxstdlife))</f>
        <v>0</v>
      </c>
      <c r="Q671" s="164">
        <f>IF(A15taxstdlife="n/a","n/a",IF(Q$3&gt;(A15taxstdlife+$E671),((Input!$N$157+Input!$N$123)*$N$7)-SUM($N671:P671),((Input!$N$157+Input!$N$123)*$N$7)/A15taxstdlife))</f>
        <v>0</v>
      </c>
      <c r="R671" s="164">
        <f>IF(A15taxstdlife="n/a","n/a",IF(R$3&gt;(A15taxstdlife+$E671),((Input!$N$157+Input!$N$123)*$N$7)-SUM($N671:Q671),((Input!$N$157+Input!$N$123)*$N$7)/A15taxstdlife))</f>
        <v>0</v>
      </c>
      <c r="S671" s="164">
        <f>IF(A15taxstdlife="n/a","n/a",IF(S$3&gt;(A15taxstdlife+$E671),((Input!$N$157+Input!$N$123)*$N$7)-SUM($N671:R671),((Input!$N$157+Input!$N$123)*$N$7)/A15taxstdlife))</f>
        <v>0</v>
      </c>
      <c r="T671" s="164">
        <f>IF(A15taxstdlife="n/a","n/a",IF(T$3&gt;(A15taxstdlife+$E671),((Input!$N$157+Input!$N$123)*$N$7)-SUM($N671:S671),((Input!$N$157+Input!$N$123)*$N$7)/A15taxstdlife))</f>
        <v>0</v>
      </c>
      <c r="U671" s="164">
        <f>IF(A15taxstdlife="n/a","n/a",IF(U$3&gt;(A15taxstdlife+$E671),((Input!$N$157+Input!$N$123)*$N$7)-SUM($N671:T671),((Input!$N$157+Input!$N$123)*$N$7)/A15taxstdlife))</f>
        <v>0</v>
      </c>
      <c r="V671" s="164">
        <f>IF(A15taxstdlife="n/a","n/a",IF(V$3&gt;(A15taxstdlife+$E671),((Input!$N$157+Input!$N$123)*$N$7)-SUM($N671:U671),((Input!$N$157+Input!$N$123)*$N$7)/A15taxstdlife))</f>
        <v>0</v>
      </c>
      <c r="W671" s="164">
        <f>IF(A15taxstdlife="n/a","n/a",IF(W$3&gt;(A15taxstdlife+$E671),((Input!$N$157+Input!$N$123)*$N$7)-SUM($N671:V671),((Input!$N$157+Input!$N$123)*$N$7)/A15taxstdlife))</f>
        <v>0</v>
      </c>
      <c r="X671" s="164">
        <f>IF(A15taxstdlife="n/a","n/a",IF(X$3&gt;(A15taxstdlife+$E671),((Input!$N$157+Input!$N$123)*$N$7)-SUM($N671:W671),((Input!$N$157+Input!$N$123)*$N$7)/A15taxstdlife))</f>
        <v>0</v>
      </c>
      <c r="Y671" s="164">
        <f>IF(A15taxstdlife="n/a","n/a",IF(Y$3&gt;(A15taxstdlife+$E671),((Input!$N$157+Input!$N$123)*$N$7)-SUM($N671:X671),((Input!$N$157+Input!$N$123)*$N$7)/A15taxstdlife))</f>
        <v>0</v>
      </c>
      <c r="Z671" s="164">
        <f>IF(A15taxstdlife="n/a","n/a",IF(Z$3&gt;(A15taxstdlife+$E671),((Input!$N$157+Input!$N$123)*$N$7)-SUM($N671:Y671),((Input!$N$157+Input!$N$123)*$N$7)/A15taxstdlife))</f>
        <v>0</v>
      </c>
      <c r="AA671" s="164">
        <f>IF(A15taxstdlife="n/a","n/a",IF(AA$3&gt;(A15taxstdlife+$E671),((Input!$N$157+Input!$N$123)*$N$7)-SUM($N671:Z671),((Input!$N$157+Input!$N$123)*$N$7)/A15taxstdlife))</f>
        <v>0</v>
      </c>
      <c r="AB671" s="164">
        <f>IF(A15taxstdlife="n/a","n/a",IF(AB$3&gt;(A15taxstdlife+$E671),((Input!$N$157+Input!$N$123)*$N$7)-SUM($N671:AA671),((Input!$N$157+Input!$N$123)*$N$7)/A15taxstdlife))</f>
        <v>0</v>
      </c>
      <c r="AC671" s="164">
        <f>IF(A15taxstdlife="n/a","n/a",IF(AC$3&gt;(A15taxstdlife+$E671),((Input!$N$157+Input!$N$123)*$N$7)-SUM($N671:AB671),((Input!$N$157+Input!$N$123)*$N$7)/A15taxstdlife))</f>
        <v>0</v>
      </c>
      <c r="AD671" s="164">
        <f>IF(A15taxstdlife="n/a","n/a",IF(AD$3&gt;(A15taxstdlife+$E671),((Input!$N$157+Input!$N$123)*$N$7)-SUM($N671:AC671),((Input!$N$157+Input!$N$123)*$N$7)/A15taxstdlife))</f>
        <v>0</v>
      </c>
      <c r="AE671" s="164">
        <f>IF(A15taxstdlife="n/a","n/a",IF(AE$3&gt;(A15taxstdlife+$E671),((Input!$N$157+Input!$N$123)*$N$7)-SUM($N671:AD671),((Input!$N$157+Input!$N$123)*$N$7)/A15taxstdlife))</f>
        <v>0</v>
      </c>
      <c r="AF671" s="164">
        <f>IF(A15taxstdlife="n/a","n/a",IF(AF$3&gt;(A15taxstdlife+$E671),((Input!$N$157+Input!$N$123)*$N$7)-SUM($N671:AE671),((Input!$N$157+Input!$N$123)*$N$7)/A15taxstdlife))</f>
        <v>0</v>
      </c>
      <c r="AG671" s="164">
        <f>IF(A15taxstdlife="n/a","n/a",IF(AG$3&gt;(A15taxstdlife+$E671),((Input!$N$157+Input!$N$123)*$N$7)-SUM($N671:AF671),((Input!$N$157+Input!$N$123)*$N$7)/A15taxstdlife))</f>
        <v>0</v>
      </c>
      <c r="AH671" s="164">
        <f>IF(A15taxstdlife="n/a","n/a",IF(AH$3&gt;(A15taxstdlife+$E671),((Input!$N$157+Input!$N$123)*$N$7)-SUM($N671:AG671),((Input!$N$157+Input!$N$123)*$N$7)/A15taxstdlife))</f>
        <v>0</v>
      </c>
      <c r="AI671" s="164">
        <f>IF(A15taxstdlife="n/a","n/a",IF(AI$3&gt;(A15taxstdlife+$E671),((Input!$N$157+Input!$N$123)*$N$7)-SUM($N671:AH671),((Input!$N$157+Input!$N$123)*$N$7)/A15taxstdlife))</f>
        <v>0</v>
      </c>
      <c r="AJ671" s="164">
        <f>IF(A15taxstdlife="n/a","n/a",IF(AJ$3&gt;(A15taxstdlife+$E671),((Input!$N$157+Input!$N$123)*$N$7)-SUM($N671:AI671),((Input!$N$157+Input!$N$123)*$N$7)/A15taxstdlife))</f>
        <v>0</v>
      </c>
      <c r="AK671" s="164">
        <f>IF(A15taxstdlife="n/a","n/a",IF(AK$3&gt;(A15taxstdlife+$E671),((Input!$N$157+Input!$N$123)*$N$7)-SUM($N671:AJ671),((Input!$N$157+Input!$N$123)*$N$7)/A15taxstdlife))</f>
        <v>0</v>
      </c>
      <c r="AL671" s="164">
        <f>IF(A15taxstdlife="n/a","n/a",IF(AL$3&gt;(A15taxstdlife+$E671),((Input!$N$157+Input!$N$123)*$N$7)-SUM($N671:AK671),((Input!$N$157+Input!$N$123)*$N$7)/A15taxstdlife))</f>
        <v>0</v>
      </c>
      <c r="AM671" s="164">
        <f>IF(A15taxstdlife="n/a","n/a",IF(AM$3&gt;(A15taxstdlife+$E671),((Input!$N$157+Input!$N$123)*$N$7)-SUM($N671:AL671),((Input!$N$157+Input!$N$123)*$N$7)/A15taxstdlife))</f>
        <v>0</v>
      </c>
      <c r="AN671" s="164">
        <f>IF(A15taxstdlife="n/a","n/a",IF(AN$3&gt;(A15taxstdlife+$E671),((Input!$N$157+Input!$N$123)*$N$7)-SUM($N671:AM671),((Input!$N$157+Input!$N$123)*$N$7)/A15taxstdlife))</f>
        <v>0</v>
      </c>
      <c r="AO671" s="164">
        <f>IF(A15taxstdlife="n/a","n/a",IF(AO$3&gt;(A15taxstdlife+$E671),((Input!$N$157+Input!$N$123)*$N$7)-SUM($N671:AN671),((Input!$N$157+Input!$N$123)*$N$7)/A15taxstdlife))</f>
        <v>0</v>
      </c>
      <c r="AP671" s="164">
        <f>IF(A15taxstdlife="n/a","n/a",IF(AP$3&gt;(A15taxstdlife+$E671),((Input!$N$157+Input!$N$123)*$N$7)-SUM($N671:AO671),((Input!$N$157+Input!$N$123)*$N$7)/A15taxstdlife))</f>
        <v>0</v>
      </c>
      <c r="AQ671" s="164">
        <f>IF(A15taxstdlife="n/a","n/a",IF(AQ$3&gt;(A15taxstdlife+$E671),((Input!$N$157+Input!$N$123)*$N$7)-SUM($N671:AP671),((Input!$N$157+Input!$N$123)*$N$7)/A15taxstdlife))</f>
        <v>0</v>
      </c>
      <c r="AR671" s="164">
        <f>IF(A15taxstdlife="n/a","n/a",IF(AR$3&gt;(A15taxstdlife+$E671),((Input!$N$157+Input!$N$123)*$N$7)-SUM($N671:AQ671),((Input!$N$157+Input!$N$123)*$N$7)/A15taxstdlife))</f>
        <v>0</v>
      </c>
      <c r="AS671" s="164">
        <f>IF(A15taxstdlife="n/a","n/a",IF(AS$3&gt;(A15taxstdlife+$E671),((Input!$N$157+Input!$N$123)*$N$7)-SUM($N671:AR671),((Input!$N$157+Input!$N$123)*$N$7)/A15taxstdlife))</f>
        <v>0</v>
      </c>
      <c r="AT671" s="164">
        <f>IF(A15taxstdlife="n/a","n/a",IF(AT$3&gt;(A15taxstdlife+$E671),((Input!$N$157+Input!$N$123)*$N$7)-SUM($N671:AS671),((Input!$N$157+Input!$N$123)*$N$7)/A15taxstdlife))</f>
        <v>0</v>
      </c>
      <c r="AU671" s="164">
        <f>IF(A15taxstdlife="n/a","n/a",IF(AU$3&gt;(A15taxstdlife+$E671),((Input!$N$157+Input!$N$123)*$N$7)-SUM($N671:AT671),((Input!$N$157+Input!$N$123)*$N$7)/A15taxstdlife))</f>
        <v>0</v>
      </c>
      <c r="AV671" s="164">
        <f>IF(A15taxstdlife="n/a","n/a",IF(AV$3&gt;(A15taxstdlife+$E671),((Input!$N$157+Input!$N$123)*$N$7)-SUM($N671:AU671),((Input!$N$157+Input!$N$123)*$N$7)/A15taxstdlife))</f>
        <v>0</v>
      </c>
      <c r="AW671" s="164">
        <f>IF(A15taxstdlife="n/a","n/a",IF(AW$3&gt;(A15taxstdlife+$E671),((Input!$N$157+Input!$N$123)*$N$7)-SUM($N671:AV671),((Input!$N$157+Input!$N$123)*$N$7)/A15taxstdlife))</f>
        <v>0</v>
      </c>
      <c r="AX671" s="164">
        <f>IF(A15taxstdlife="n/a","n/a",IF(AX$3&gt;(A15taxstdlife+$E671),((Input!$N$157+Input!$N$123)*$N$7)-SUM($N671:AW671),((Input!$N$157+Input!$N$123)*$N$7)/A15taxstdlife))</f>
        <v>0</v>
      </c>
      <c r="AY671" s="164">
        <f>IF(A15taxstdlife="n/a","n/a",IF(AY$3&gt;(A15taxstdlife+$E671),((Input!$N$157+Input!$N$123)*$N$7)-SUM($N671:AX671),((Input!$N$157+Input!$N$123)*$N$7)/A15taxstdlife))</f>
        <v>0</v>
      </c>
      <c r="AZ671" s="164">
        <f>IF(A15taxstdlife="n/a","n/a",IF(AZ$3&gt;(A15taxstdlife+$E671),((Input!$N$157+Input!$N$123)*$N$7)-SUM($N671:AY671),((Input!$N$157+Input!$N$123)*$N$7)/A15taxstdlife))</f>
        <v>0</v>
      </c>
      <c r="BA671" s="164">
        <f>IF(A15taxstdlife="n/a","n/a",IF(BA$3&gt;(A15taxstdlife+$E671),((Input!$N$157+Input!$N$123)*$N$7)-SUM($N671:AZ671),((Input!$N$157+Input!$N$123)*$N$7)/A15taxstdlife))</f>
        <v>0</v>
      </c>
      <c r="BB671" s="164">
        <f>IF(A15taxstdlife="n/a","n/a",IF(BB$3&gt;(A15taxstdlife+$E671),((Input!$N$157+Input!$N$123)*$N$7)-SUM($N671:BA671),((Input!$N$157+Input!$N$123)*$N$7)/A15taxstdlife))</f>
        <v>0</v>
      </c>
      <c r="BC671" s="164">
        <f>IF(A15taxstdlife="n/a","n/a",IF(BC$3&gt;(A15taxstdlife+$E671),((Input!$N$157+Input!$N$123)*$N$7)-SUM($N671:BB671),((Input!$N$157+Input!$N$123)*$N$7)/A15taxstdlife))</f>
        <v>0</v>
      </c>
      <c r="BD671" s="164">
        <f>IF(A15taxstdlife="n/a","n/a",IF(BD$3&gt;(A15taxstdlife+$E671),((Input!$N$157+Input!$N$123)*$N$7)-SUM($N671:BC671),((Input!$N$157+Input!$N$123)*$N$7)/A15taxstdlife))</f>
        <v>0</v>
      </c>
      <c r="BE671" s="164">
        <f>IF(A15taxstdlife="n/a","n/a",IF(BE$3&gt;(A15taxstdlife+$E671),((Input!$N$157+Input!$N$123)*$N$7)-SUM($N671:BD671),((Input!$N$157+Input!$N$123)*$N$7)/A15taxstdlife))</f>
        <v>0</v>
      </c>
      <c r="BF671" s="164">
        <f>IF(A15taxstdlife="n/a","n/a",IF(BF$3&gt;(A15taxstdlife+$E671),((Input!$N$157+Input!$N$123)*$N$7)-SUM($N671:BE671),((Input!$N$157+Input!$N$123)*$N$7)/A15taxstdlife))</f>
        <v>0</v>
      </c>
      <c r="BG671" s="164">
        <f>IF(A15taxstdlife="n/a","n/a",IF(BG$3&gt;(A15taxstdlife+$E671),((Input!$N$157+Input!$N$123)*$N$7)-SUM($N671:BF671),((Input!$N$157+Input!$N$123)*$N$7)/A15taxstdlife))</f>
        <v>0</v>
      </c>
      <c r="BH671" s="164">
        <f>IF(A15taxstdlife="n/a","n/a",IF(BH$3&gt;(A15taxstdlife+$E671),((Input!$N$157+Input!$N$123)*$N$7)-SUM($N671:BG671),((Input!$N$157+Input!$N$123)*$N$7)/A15taxstdlife))</f>
        <v>0</v>
      </c>
      <c r="BI671" s="164">
        <f>IF(A15taxstdlife="n/a","n/a",IF(BI$3&gt;(A15taxstdlife+$E671),((Input!$N$157+Input!$N$123)*$N$7)-SUM($N671:BH671),((Input!$N$157+Input!$N$123)*$N$7)/A15taxstdlife))</f>
        <v>0</v>
      </c>
      <c r="BJ671" s="18"/>
      <c r="BK671" s="18"/>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row>
    <row r="672" spans="1:256" s="5" customFormat="1" hidden="1" outlineLevel="2">
      <c r="A672" s="18"/>
      <c r="B672" s="18"/>
      <c r="C672" s="36"/>
      <c r="D672" s="479"/>
      <c r="E672" s="283">
        <v>9</v>
      </c>
      <c r="F672" s="38"/>
      <c r="G672" s="306"/>
      <c r="H672" s="308"/>
      <c r="I672" s="308"/>
      <c r="J672" s="308"/>
      <c r="K672" s="308"/>
      <c r="L672" s="308"/>
      <c r="M672" s="308"/>
      <c r="N672" s="308"/>
      <c r="O672" s="307"/>
      <c r="P672" s="164">
        <f>IF(A15taxstdlife="n/a","n/a",IF(P$3&gt;(A15taxstdlife+$E672),((Input!$O$157+Input!$O$123)*$O$7)-SUM($O672:O672),((Input!$O$157+Input!$O$123)*$O$7)/A15taxstdlife))</f>
        <v>0</v>
      </c>
      <c r="Q672" s="164">
        <f>IF(A15taxstdlife="n/a","n/a",IF(Q$3&gt;(A15taxstdlife+$E672),((Input!$O$157+Input!$O$123)*$O$7)-SUM($O672:P672),((Input!$O$157+Input!$O$123)*$O$7)/A15taxstdlife))</f>
        <v>0</v>
      </c>
      <c r="R672" s="164">
        <f>IF(A15taxstdlife="n/a","n/a",IF(R$3&gt;(A15taxstdlife+$E672),((Input!$O$157+Input!$O$123)*$O$7)-SUM($O672:Q672),((Input!$O$157+Input!$O$123)*$O$7)/A15taxstdlife))</f>
        <v>0</v>
      </c>
      <c r="S672" s="164">
        <f>IF(A15taxstdlife="n/a","n/a",IF(S$3&gt;(A15taxstdlife+$E672),((Input!$O$157+Input!$O$123)*$O$7)-SUM($O672:R672),((Input!$O$157+Input!$O$123)*$O$7)/A15taxstdlife))</f>
        <v>0</v>
      </c>
      <c r="T672" s="164">
        <f>IF(A15taxstdlife="n/a","n/a",IF(T$3&gt;(A15taxstdlife+$E672),((Input!$O$157+Input!$O$123)*$O$7)-SUM($O672:S672),((Input!$O$157+Input!$O$123)*$O$7)/A15taxstdlife))</f>
        <v>0</v>
      </c>
      <c r="U672" s="164">
        <f>IF(A15taxstdlife="n/a","n/a",IF(U$3&gt;(A15taxstdlife+$E672),((Input!$O$157+Input!$O$123)*$O$7)-SUM($O672:T672),((Input!$O$157+Input!$O$123)*$O$7)/A15taxstdlife))</f>
        <v>0</v>
      </c>
      <c r="V672" s="164">
        <f>IF(A15taxstdlife="n/a","n/a",IF(V$3&gt;(A15taxstdlife+$E672),((Input!$O$157+Input!$O$123)*$O$7)-SUM($O672:U672),((Input!$O$157+Input!$O$123)*$O$7)/A15taxstdlife))</f>
        <v>0</v>
      </c>
      <c r="W672" s="164">
        <f>IF(A15taxstdlife="n/a","n/a",IF(W$3&gt;(A15taxstdlife+$E672),((Input!$O$157+Input!$O$123)*$O$7)-SUM($O672:V672),((Input!$O$157+Input!$O$123)*$O$7)/A15taxstdlife))</f>
        <v>0</v>
      </c>
      <c r="X672" s="164">
        <f>IF(A15taxstdlife="n/a","n/a",IF(X$3&gt;(A15taxstdlife+$E672),((Input!$O$157+Input!$O$123)*$O$7)-SUM($O672:W672),((Input!$O$157+Input!$O$123)*$O$7)/A15taxstdlife))</f>
        <v>0</v>
      </c>
      <c r="Y672" s="164">
        <f>IF(A15taxstdlife="n/a","n/a",IF(Y$3&gt;(A15taxstdlife+$E672),((Input!$O$157+Input!$O$123)*$O$7)-SUM($O672:X672),((Input!$O$157+Input!$O$123)*$O$7)/A15taxstdlife))</f>
        <v>0</v>
      </c>
      <c r="Z672" s="164">
        <f>IF(A15taxstdlife="n/a","n/a",IF(Z$3&gt;(A15taxstdlife+$E672),((Input!$O$157+Input!$O$123)*$O$7)-SUM($O672:Y672),((Input!$O$157+Input!$O$123)*$O$7)/A15taxstdlife))</f>
        <v>0</v>
      </c>
      <c r="AA672" s="164">
        <f>IF(A15taxstdlife="n/a","n/a",IF(AA$3&gt;(A15taxstdlife+$E672),((Input!$O$157+Input!$O$123)*$O$7)-SUM($O672:Z672),((Input!$O$157+Input!$O$123)*$O$7)/A15taxstdlife))</f>
        <v>0</v>
      </c>
      <c r="AB672" s="164">
        <f>IF(A15taxstdlife="n/a","n/a",IF(AB$3&gt;(A15taxstdlife+$E672),((Input!$O$157+Input!$O$123)*$O$7)-SUM($O672:AA672),((Input!$O$157+Input!$O$123)*$O$7)/A15taxstdlife))</f>
        <v>0</v>
      </c>
      <c r="AC672" s="164">
        <f>IF(A15taxstdlife="n/a","n/a",IF(AC$3&gt;(A15taxstdlife+$E672),((Input!$O$157+Input!$O$123)*$O$7)-SUM($O672:AB672),((Input!$O$157+Input!$O$123)*$O$7)/A15taxstdlife))</f>
        <v>0</v>
      </c>
      <c r="AD672" s="164">
        <f>IF(A15taxstdlife="n/a","n/a",IF(AD$3&gt;(A15taxstdlife+$E672),((Input!$O$157+Input!$O$123)*$O$7)-SUM($O672:AC672),((Input!$O$157+Input!$O$123)*$O$7)/A15taxstdlife))</f>
        <v>0</v>
      </c>
      <c r="AE672" s="164">
        <f>IF(A15taxstdlife="n/a","n/a",IF(AE$3&gt;(A15taxstdlife+$E672),((Input!$O$157+Input!$O$123)*$O$7)-SUM($O672:AD672),((Input!$O$157+Input!$O$123)*$O$7)/A15taxstdlife))</f>
        <v>0</v>
      </c>
      <c r="AF672" s="164">
        <f>IF(A15taxstdlife="n/a","n/a",IF(AF$3&gt;(A15taxstdlife+$E672),((Input!$O$157+Input!$O$123)*$O$7)-SUM($O672:AE672),((Input!$O$157+Input!$O$123)*$O$7)/A15taxstdlife))</f>
        <v>0</v>
      </c>
      <c r="AG672" s="164">
        <f>IF(A15taxstdlife="n/a","n/a",IF(AG$3&gt;(A15taxstdlife+$E672),((Input!$O$157+Input!$O$123)*$O$7)-SUM($O672:AF672),((Input!$O$157+Input!$O$123)*$O$7)/A15taxstdlife))</f>
        <v>0</v>
      </c>
      <c r="AH672" s="164">
        <f>IF(A15taxstdlife="n/a","n/a",IF(AH$3&gt;(A15taxstdlife+$E672),((Input!$O$157+Input!$O$123)*$O$7)-SUM($O672:AG672),((Input!$O$157+Input!$O$123)*$O$7)/A15taxstdlife))</f>
        <v>0</v>
      </c>
      <c r="AI672" s="164">
        <f>IF(A15taxstdlife="n/a","n/a",IF(AI$3&gt;(A15taxstdlife+$E672),((Input!$O$157+Input!$O$123)*$O$7)-SUM($O672:AH672),((Input!$O$157+Input!$O$123)*$O$7)/A15taxstdlife))</f>
        <v>0</v>
      </c>
      <c r="AJ672" s="164">
        <f>IF(A15taxstdlife="n/a","n/a",IF(AJ$3&gt;(A15taxstdlife+$E672),((Input!$O$157+Input!$O$123)*$O$7)-SUM($O672:AI672),((Input!$O$157+Input!$O$123)*$O$7)/A15taxstdlife))</f>
        <v>0</v>
      </c>
      <c r="AK672" s="164">
        <f>IF(A15taxstdlife="n/a","n/a",IF(AK$3&gt;(A15taxstdlife+$E672),((Input!$O$157+Input!$O$123)*$O$7)-SUM($O672:AJ672),((Input!$O$157+Input!$O$123)*$O$7)/A15taxstdlife))</f>
        <v>0</v>
      </c>
      <c r="AL672" s="164">
        <f>IF(A15taxstdlife="n/a","n/a",IF(AL$3&gt;(A15taxstdlife+$E672),((Input!$O$157+Input!$O$123)*$O$7)-SUM($O672:AK672),((Input!$O$157+Input!$O$123)*$O$7)/A15taxstdlife))</f>
        <v>0</v>
      </c>
      <c r="AM672" s="164">
        <f>IF(A15taxstdlife="n/a","n/a",IF(AM$3&gt;(A15taxstdlife+$E672),((Input!$O$157+Input!$O$123)*$O$7)-SUM($O672:AL672),((Input!$O$157+Input!$O$123)*$O$7)/A15taxstdlife))</f>
        <v>0</v>
      </c>
      <c r="AN672" s="164">
        <f>IF(A15taxstdlife="n/a","n/a",IF(AN$3&gt;(A15taxstdlife+$E672),((Input!$O$157+Input!$O$123)*$O$7)-SUM($O672:AM672),((Input!$O$157+Input!$O$123)*$O$7)/A15taxstdlife))</f>
        <v>0</v>
      </c>
      <c r="AO672" s="164">
        <f>IF(A15taxstdlife="n/a","n/a",IF(AO$3&gt;(A15taxstdlife+$E672),((Input!$O$157+Input!$O$123)*$O$7)-SUM($O672:AN672),((Input!$O$157+Input!$O$123)*$O$7)/A15taxstdlife))</f>
        <v>0</v>
      </c>
      <c r="AP672" s="164">
        <f>IF(A15taxstdlife="n/a","n/a",IF(AP$3&gt;(A15taxstdlife+$E672),((Input!$O$157+Input!$O$123)*$O$7)-SUM($O672:AO672),((Input!$O$157+Input!$O$123)*$O$7)/A15taxstdlife))</f>
        <v>0</v>
      </c>
      <c r="AQ672" s="164">
        <f>IF(A15taxstdlife="n/a","n/a",IF(AQ$3&gt;(A15taxstdlife+$E672),((Input!$O$157+Input!$O$123)*$O$7)-SUM($O672:AP672),((Input!$O$157+Input!$O$123)*$O$7)/A15taxstdlife))</f>
        <v>0</v>
      </c>
      <c r="AR672" s="164">
        <f>IF(A15taxstdlife="n/a","n/a",IF(AR$3&gt;(A15taxstdlife+$E672),((Input!$O$157+Input!$O$123)*$O$7)-SUM($O672:AQ672),((Input!$O$157+Input!$O$123)*$O$7)/A15taxstdlife))</f>
        <v>0</v>
      </c>
      <c r="AS672" s="164">
        <f>IF(A15taxstdlife="n/a","n/a",IF(AS$3&gt;(A15taxstdlife+$E672),((Input!$O$157+Input!$O$123)*$O$7)-SUM($O672:AR672),((Input!$O$157+Input!$O$123)*$O$7)/A15taxstdlife))</f>
        <v>0</v>
      </c>
      <c r="AT672" s="164">
        <f>IF(A15taxstdlife="n/a","n/a",IF(AT$3&gt;(A15taxstdlife+$E672),((Input!$O$157+Input!$O$123)*$O$7)-SUM($O672:AS672),((Input!$O$157+Input!$O$123)*$O$7)/A15taxstdlife))</f>
        <v>0</v>
      </c>
      <c r="AU672" s="164">
        <f>IF(A15taxstdlife="n/a","n/a",IF(AU$3&gt;(A15taxstdlife+$E672),((Input!$O$157+Input!$O$123)*$O$7)-SUM($O672:AT672),((Input!$O$157+Input!$O$123)*$O$7)/A15taxstdlife))</f>
        <v>0</v>
      </c>
      <c r="AV672" s="164">
        <f>IF(A15taxstdlife="n/a","n/a",IF(AV$3&gt;(A15taxstdlife+$E672),((Input!$O$157+Input!$O$123)*$O$7)-SUM($O672:AU672),((Input!$O$157+Input!$O$123)*$O$7)/A15taxstdlife))</f>
        <v>0</v>
      </c>
      <c r="AW672" s="164">
        <f>IF(A15taxstdlife="n/a","n/a",IF(AW$3&gt;(A15taxstdlife+$E672),((Input!$O$157+Input!$O$123)*$O$7)-SUM($O672:AV672),((Input!$O$157+Input!$O$123)*$O$7)/A15taxstdlife))</f>
        <v>0</v>
      </c>
      <c r="AX672" s="164">
        <f>IF(A15taxstdlife="n/a","n/a",IF(AX$3&gt;(A15taxstdlife+$E672),((Input!$O$157+Input!$O$123)*$O$7)-SUM($O672:AW672),((Input!$O$157+Input!$O$123)*$O$7)/A15taxstdlife))</f>
        <v>0</v>
      </c>
      <c r="AY672" s="164">
        <f>IF(A15taxstdlife="n/a","n/a",IF(AY$3&gt;(A15taxstdlife+$E672),((Input!$O$157+Input!$O$123)*$O$7)-SUM($O672:AX672),((Input!$O$157+Input!$O$123)*$O$7)/A15taxstdlife))</f>
        <v>0</v>
      </c>
      <c r="AZ672" s="164">
        <f>IF(A15taxstdlife="n/a","n/a",IF(AZ$3&gt;(A15taxstdlife+$E672),((Input!$O$157+Input!$O$123)*$O$7)-SUM($O672:AY672),((Input!$O$157+Input!$O$123)*$O$7)/A15taxstdlife))</f>
        <v>0</v>
      </c>
      <c r="BA672" s="164">
        <f>IF(A15taxstdlife="n/a","n/a",IF(BA$3&gt;(A15taxstdlife+$E672),((Input!$O$157+Input!$O$123)*$O$7)-SUM($O672:AZ672),((Input!$O$157+Input!$O$123)*$O$7)/A15taxstdlife))</f>
        <v>0</v>
      </c>
      <c r="BB672" s="164">
        <f>IF(A15taxstdlife="n/a","n/a",IF(BB$3&gt;(A15taxstdlife+$E672),((Input!$O$157+Input!$O$123)*$O$7)-SUM($O672:BA672),((Input!$O$157+Input!$O$123)*$O$7)/A15taxstdlife))</f>
        <v>0</v>
      </c>
      <c r="BC672" s="164">
        <f>IF(A15taxstdlife="n/a","n/a",IF(BC$3&gt;(A15taxstdlife+$E672),((Input!$O$157+Input!$O$123)*$O$7)-SUM($O672:BB672),((Input!$O$157+Input!$O$123)*$O$7)/A15taxstdlife))</f>
        <v>0</v>
      </c>
      <c r="BD672" s="164">
        <f>IF(A15taxstdlife="n/a","n/a",IF(BD$3&gt;(A15taxstdlife+$E672),((Input!$O$157+Input!$O$123)*$O$7)-SUM($O672:BC672),((Input!$O$157+Input!$O$123)*$O$7)/A15taxstdlife))</f>
        <v>0</v>
      </c>
      <c r="BE672" s="164">
        <f>IF(A15taxstdlife="n/a","n/a",IF(BE$3&gt;(A15taxstdlife+$E672),((Input!$O$157+Input!$O$123)*$O$7)-SUM($O672:BD672),((Input!$O$157+Input!$O$123)*$O$7)/A15taxstdlife))</f>
        <v>0</v>
      </c>
      <c r="BF672" s="164">
        <f>IF(A15taxstdlife="n/a","n/a",IF(BF$3&gt;(A15taxstdlife+$E672),((Input!$O$157+Input!$O$123)*$O$7)-SUM($O672:BE672),((Input!$O$157+Input!$O$123)*$O$7)/A15taxstdlife))</f>
        <v>0</v>
      </c>
      <c r="BG672" s="164">
        <f>IF(A15taxstdlife="n/a","n/a",IF(BG$3&gt;(A15taxstdlife+$E672),((Input!$O$157+Input!$O$123)*$O$7)-SUM($O672:BF672),((Input!$O$157+Input!$O$123)*$O$7)/A15taxstdlife))</f>
        <v>0</v>
      </c>
      <c r="BH672" s="164">
        <f>IF(A15taxstdlife="n/a","n/a",IF(BH$3&gt;(A15taxstdlife+$E672),((Input!$O$157+Input!$O$123)*$O$7)-SUM($O672:BG672),((Input!$O$157+Input!$O$123)*$O$7)/A15taxstdlife))</f>
        <v>0</v>
      </c>
      <c r="BI672" s="164">
        <f>IF(A15taxstdlife="n/a","n/a",IF(BI$3&gt;(A15taxstdlife+$E672),((Input!$O$157+Input!$O$123)*$O$7)-SUM($O672:BH672),((Input!$O$157+Input!$O$123)*$O$7)/A15taxstdlife))</f>
        <v>0</v>
      </c>
      <c r="BJ672" s="18"/>
      <c r="BK672" s="18"/>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row>
    <row r="673" spans="1:256" s="5" customFormat="1" hidden="1" outlineLevel="2">
      <c r="A673" s="18"/>
      <c r="B673" s="18"/>
      <c r="C673" s="36"/>
      <c r="D673" s="479"/>
      <c r="E673" s="284">
        <v>10</v>
      </c>
      <c r="F673" s="38"/>
      <c r="G673" s="306"/>
      <c r="H673" s="308"/>
      <c r="I673" s="308"/>
      <c r="J673" s="308"/>
      <c r="K673" s="308"/>
      <c r="L673" s="308"/>
      <c r="M673" s="308"/>
      <c r="N673" s="308"/>
      <c r="O673" s="308"/>
      <c r="P673" s="307"/>
      <c r="Q673" s="164">
        <f>IF(A15taxstdlife="n/a","n/a",IF(Q$3&gt;(A15taxstdlife+$E673),((Input!$P$157+Input!$P$123)*$P$7)-SUM($P673:P673),((Input!$P$157+Input!$P$123)*$P$7)/A15taxstdlife))</f>
        <v>0</v>
      </c>
      <c r="R673" s="164">
        <f>IF(A15taxstdlife="n/a","n/a",IF(R$3&gt;(A15taxstdlife+$E673),((Input!$P$157+Input!$P$123)*$P$7)-SUM($P673:Q673),((Input!$P$157+Input!$P$123)*$P$7)/A15taxstdlife))</f>
        <v>0</v>
      </c>
      <c r="S673" s="164">
        <f>IF(A15taxstdlife="n/a","n/a",IF(S$3&gt;(A15taxstdlife+$E673),((Input!$P$157+Input!$P$123)*$P$7)-SUM($P673:R673),((Input!$P$157+Input!$P$123)*$P$7)/A15taxstdlife))</f>
        <v>0</v>
      </c>
      <c r="T673" s="164">
        <f>IF(A15taxstdlife="n/a","n/a",IF(T$3&gt;(A15taxstdlife+$E673),((Input!$P$157+Input!$P$123)*$P$7)-SUM($P673:S673),((Input!$P$157+Input!$P$123)*$P$7)/A15taxstdlife))</f>
        <v>0</v>
      </c>
      <c r="U673" s="164">
        <f>IF(A15taxstdlife="n/a","n/a",IF(U$3&gt;(A15taxstdlife+$E673),((Input!$P$157+Input!$P$123)*$P$7)-SUM($P673:T673),((Input!$P$157+Input!$P$123)*$P$7)/A15taxstdlife))</f>
        <v>0</v>
      </c>
      <c r="V673" s="164">
        <f>IF(A15taxstdlife="n/a","n/a",IF(V$3&gt;(A15taxstdlife+$E673),((Input!$P$157+Input!$P$123)*$P$7)-SUM($P673:U673),((Input!$P$157+Input!$P$123)*$P$7)/A15taxstdlife))</f>
        <v>0</v>
      </c>
      <c r="W673" s="164">
        <f>IF(A15taxstdlife="n/a","n/a",IF(W$3&gt;(A15taxstdlife+$E673),((Input!$P$157+Input!$P$123)*$P$7)-SUM($P673:V673),((Input!$P$157+Input!$P$123)*$P$7)/A15taxstdlife))</f>
        <v>0</v>
      </c>
      <c r="X673" s="164">
        <f>IF(A15taxstdlife="n/a","n/a",IF(X$3&gt;(A15taxstdlife+$E673),((Input!$P$157+Input!$P$123)*$P$7)-SUM($P673:W673),((Input!$P$157+Input!$P$123)*$P$7)/A15taxstdlife))</f>
        <v>0</v>
      </c>
      <c r="Y673" s="164">
        <f>IF(A15taxstdlife="n/a","n/a",IF(Y$3&gt;(A15taxstdlife+$E673),((Input!$P$157+Input!$P$123)*$P$7)-SUM($P673:X673),((Input!$P$157+Input!$P$123)*$P$7)/A15taxstdlife))</f>
        <v>0</v>
      </c>
      <c r="Z673" s="164">
        <f>IF(A15taxstdlife="n/a","n/a",IF(Z$3&gt;(A15taxstdlife+$E673),((Input!$P$157+Input!$P$123)*$P$7)-SUM($P673:Y673),((Input!$P$157+Input!$P$123)*$P$7)/A15taxstdlife))</f>
        <v>0</v>
      </c>
      <c r="AA673" s="164">
        <f>IF(A15taxstdlife="n/a","n/a",IF(AA$3&gt;(A15taxstdlife+$E673),((Input!$P$157+Input!$P$123)*$P$7)-SUM($P673:Z673),((Input!$P$157+Input!$P$123)*$P$7)/A15taxstdlife))</f>
        <v>0</v>
      </c>
      <c r="AB673" s="164">
        <f>IF(A15taxstdlife="n/a","n/a",IF(AB$3&gt;(A15taxstdlife+$E673),((Input!$P$157+Input!$P$123)*$P$7)-SUM($P673:AA673),((Input!$P$157+Input!$P$123)*$P$7)/A15taxstdlife))</f>
        <v>0</v>
      </c>
      <c r="AC673" s="164">
        <f>IF(A15taxstdlife="n/a","n/a",IF(AC$3&gt;(A15taxstdlife+$E673),((Input!$P$157+Input!$P$123)*$P$7)-SUM($P673:AB673),((Input!$P$157+Input!$P$123)*$P$7)/A15taxstdlife))</f>
        <v>0</v>
      </c>
      <c r="AD673" s="164">
        <f>IF(A15taxstdlife="n/a","n/a",IF(AD$3&gt;(A15taxstdlife+$E673),((Input!$P$157+Input!$P$123)*$P$7)-SUM($P673:AC673),((Input!$P$157+Input!$P$123)*$P$7)/A15taxstdlife))</f>
        <v>0</v>
      </c>
      <c r="AE673" s="164">
        <f>IF(A15taxstdlife="n/a","n/a",IF(AE$3&gt;(A15taxstdlife+$E673),((Input!$P$157+Input!$P$123)*$P$7)-SUM($P673:AD673),((Input!$P$157+Input!$P$123)*$P$7)/A15taxstdlife))</f>
        <v>0</v>
      </c>
      <c r="AF673" s="164">
        <f>IF(A15taxstdlife="n/a","n/a",IF(AF$3&gt;(A15taxstdlife+$E673),((Input!$P$157+Input!$P$123)*$P$7)-SUM($P673:AE673),((Input!$P$157+Input!$P$123)*$P$7)/A15taxstdlife))</f>
        <v>0</v>
      </c>
      <c r="AG673" s="164">
        <f>IF(A15taxstdlife="n/a","n/a",IF(AG$3&gt;(A15taxstdlife+$E673),((Input!$P$157+Input!$P$123)*$P$7)-SUM($P673:AF673),((Input!$P$157+Input!$P$123)*$P$7)/A15taxstdlife))</f>
        <v>0</v>
      </c>
      <c r="AH673" s="164">
        <f>IF(A15taxstdlife="n/a","n/a",IF(AH$3&gt;(A15taxstdlife+$E673),((Input!$P$157+Input!$P$123)*$P$7)-SUM($P673:AG673),((Input!$P$157+Input!$P$123)*$P$7)/A15taxstdlife))</f>
        <v>0</v>
      </c>
      <c r="AI673" s="164">
        <f>IF(A15taxstdlife="n/a","n/a",IF(AI$3&gt;(A15taxstdlife+$E673),((Input!$P$157+Input!$P$123)*$P$7)-SUM($P673:AH673),((Input!$P$157+Input!$P$123)*$P$7)/A15taxstdlife))</f>
        <v>0</v>
      </c>
      <c r="AJ673" s="164">
        <f>IF(A15taxstdlife="n/a","n/a",IF(AJ$3&gt;(A15taxstdlife+$E673),((Input!$P$157+Input!$P$123)*$P$7)-SUM($P673:AI673),((Input!$P$157+Input!$P$123)*$P$7)/A15taxstdlife))</f>
        <v>0</v>
      </c>
      <c r="AK673" s="164">
        <f>IF(A15taxstdlife="n/a","n/a",IF(AK$3&gt;(A15taxstdlife+$E673),((Input!$P$157+Input!$P$123)*$P$7)-SUM($P673:AJ673),((Input!$P$157+Input!$P$123)*$P$7)/A15taxstdlife))</f>
        <v>0</v>
      </c>
      <c r="AL673" s="164">
        <f>IF(A15taxstdlife="n/a","n/a",IF(AL$3&gt;(A15taxstdlife+$E673),((Input!$P$157+Input!$P$123)*$P$7)-SUM($P673:AK673),((Input!$P$157+Input!$P$123)*$P$7)/A15taxstdlife))</f>
        <v>0</v>
      </c>
      <c r="AM673" s="164">
        <f>IF(A15taxstdlife="n/a","n/a",IF(AM$3&gt;(A15taxstdlife+$E673),((Input!$P$157+Input!$P$123)*$P$7)-SUM($P673:AL673),((Input!$P$157+Input!$P$123)*$P$7)/A15taxstdlife))</f>
        <v>0</v>
      </c>
      <c r="AN673" s="164">
        <f>IF(A15taxstdlife="n/a","n/a",IF(AN$3&gt;(A15taxstdlife+$E673),((Input!$P$157+Input!$P$123)*$P$7)-SUM($P673:AM673),((Input!$P$157+Input!$P$123)*$P$7)/A15taxstdlife))</f>
        <v>0</v>
      </c>
      <c r="AO673" s="164">
        <f>IF(A15taxstdlife="n/a","n/a",IF(AO$3&gt;(A15taxstdlife+$E673),((Input!$P$157+Input!$P$123)*$P$7)-SUM($P673:AN673),((Input!$P$157+Input!$P$123)*$P$7)/A15taxstdlife))</f>
        <v>0</v>
      </c>
      <c r="AP673" s="164">
        <f>IF(A15taxstdlife="n/a","n/a",IF(AP$3&gt;(A15taxstdlife+$E673),((Input!$P$157+Input!$P$123)*$P$7)-SUM($P673:AO673),((Input!$P$157+Input!$P$123)*$P$7)/A15taxstdlife))</f>
        <v>0</v>
      </c>
      <c r="AQ673" s="164">
        <f>IF(A15taxstdlife="n/a","n/a",IF(AQ$3&gt;(A15taxstdlife+$E673),((Input!$P$157+Input!$P$123)*$P$7)-SUM($P673:AP673),((Input!$P$157+Input!$P$123)*$P$7)/A15taxstdlife))</f>
        <v>0</v>
      </c>
      <c r="AR673" s="164">
        <f>IF(A15taxstdlife="n/a","n/a",IF(AR$3&gt;(A15taxstdlife+$E673),((Input!$P$157+Input!$P$123)*$P$7)-SUM($P673:AQ673),((Input!$P$157+Input!$P$123)*$P$7)/A15taxstdlife))</f>
        <v>0</v>
      </c>
      <c r="AS673" s="164">
        <f>IF(A15taxstdlife="n/a","n/a",IF(AS$3&gt;(A15taxstdlife+$E673),((Input!$P$157+Input!$P$123)*$P$7)-SUM($P673:AR673),((Input!$P$157+Input!$P$123)*$P$7)/A15taxstdlife))</f>
        <v>0</v>
      </c>
      <c r="AT673" s="164">
        <f>IF(A15taxstdlife="n/a","n/a",IF(AT$3&gt;(A15taxstdlife+$E673),((Input!$P$157+Input!$P$123)*$P$7)-SUM($P673:AS673),((Input!$P$157+Input!$P$123)*$P$7)/A15taxstdlife))</f>
        <v>0</v>
      </c>
      <c r="AU673" s="164">
        <f>IF(A15taxstdlife="n/a","n/a",IF(AU$3&gt;(A15taxstdlife+$E673),((Input!$P$157+Input!$P$123)*$P$7)-SUM($P673:AT673),((Input!$P$157+Input!$P$123)*$P$7)/A15taxstdlife))</f>
        <v>0</v>
      </c>
      <c r="AV673" s="164">
        <f>IF(A15taxstdlife="n/a","n/a",IF(AV$3&gt;(A15taxstdlife+$E673),((Input!$P$157+Input!$P$123)*$P$7)-SUM($P673:AU673),((Input!$P$157+Input!$P$123)*$P$7)/A15taxstdlife))</f>
        <v>0</v>
      </c>
      <c r="AW673" s="164">
        <f>IF(A15taxstdlife="n/a","n/a",IF(AW$3&gt;(A15taxstdlife+$E673),((Input!$P$157+Input!$P$123)*$P$7)-SUM($P673:AV673),((Input!$P$157+Input!$P$123)*$P$7)/A15taxstdlife))</f>
        <v>0</v>
      </c>
      <c r="AX673" s="164">
        <f>IF(A15taxstdlife="n/a","n/a",IF(AX$3&gt;(A15taxstdlife+$E673),((Input!$P$157+Input!$P$123)*$P$7)-SUM($P673:AW673),((Input!$P$157+Input!$P$123)*$P$7)/A15taxstdlife))</f>
        <v>0</v>
      </c>
      <c r="AY673" s="164">
        <f>IF(A15taxstdlife="n/a","n/a",IF(AY$3&gt;(A15taxstdlife+$E673),((Input!$P$157+Input!$P$123)*$P$7)-SUM($P673:AX673),((Input!$P$157+Input!$P$123)*$P$7)/A15taxstdlife))</f>
        <v>0</v>
      </c>
      <c r="AZ673" s="164">
        <f>IF(A15taxstdlife="n/a","n/a",IF(AZ$3&gt;(A15taxstdlife+$E673),((Input!$P$157+Input!$P$123)*$P$7)-SUM($P673:AY673),((Input!$P$157+Input!$P$123)*$P$7)/A15taxstdlife))</f>
        <v>0</v>
      </c>
      <c r="BA673" s="164">
        <f>IF(A15taxstdlife="n/a","n/a",IF(BA$3&gt;(A15taxstdlife+$E673),((Input!$P$157+Input!$P$123)*$P$7)-SUM($P673:AZ673),((Input!$P$157+Input!$P$123)*$P$7)/A15taxstdlife))</f>
        <v>0</v>
      </c>
      <c r="BB673" s="164">
        <f>IF(A15taxstdlife="n/a","n/a",IF(BB$3&gt;(A15taxstdlife+$E673),((Input!$P$157+Input!$P$123)*$P$7)-SUM($P673:BA673),((Input!$P$157+Input!$P$123)*$P$7)/A15taxstdlife))</f>
        <v>0</v>
      </c>
      <c r="BC673" s="164">
        <f>IF(A15taxstdlife="n/a","n/a",IF(BC$3&gt;(A15taxstdlife+$E673),((Input!$P$157+Input!$P$123)*$P$7)-SUM($P673:BB673),((Input!$P$157+Input!$P$123)*$P$7)/A15taxstdlife))</f>
        <v>0</v>
      </c>
      <c r="BD673" s="164">
        <f>IF(A15taxstdlife="n/a","n/a",IF(BD$3&gt;(A15taxstdlife+$E673),((Input!$P$157+Input!$P$123)*$P$7)-SUM($P673:BC673),((Input!$P$157+Input!$P$123)*$P$7)/A15taxstdlife))</f>
        <v>0</v>
      </c>
      <c r="BE673" s="164">
        <f>IF(A15taxstdlife="n/a","n/a",IF(BE$3&gt;(A15taxstdlife+$E673),((Input!$P$157+Input!$P$123)*$P$7)-SUM($P673:BD673),((Input!$P$157+Input!$P$123)*$P$7)/A15taxstdlife))</f>
        <v>0</v>
      </c>
      <c r="BF673" s="164">
        <f>IF(A15taxstdlife="n/a","n/a",IF(BF$3&gt;(A15taxstdlife+$E673),((Input!$P$157+Input!$P$123)*$P$7)-SUM($P673:BE673),((Input!$P$157+Input!$P$123)*$P$7)/A15taxstdlife))</f>
        <v>0</v>
      </c>
      <c r="BG673" s="164">
        <f>IF(A15taxstdlife="n/a","n/a",IF(BG$3&gt;(A15taxstdlife+$E673),((Input!$P$157+Input!$P$123)*$P$7)-SUM($P673:BF673),((Input!$P$157+Input!$P$123)*$P$7)/A15taxstdlife))</f>
        <v>0</v>
      </c>
      <c r="BH673" s="164">
        <f>IF(A15taxstdlife="n/a","n/a",IF(BH$3&gt;(A15taxstdlife+$E673),((Input!$P$157+Input!$P$123)*$P$7)-SUM($P673:BG673),((Input!$P$157+Input!$P$123)*$P$7)/A15taxstdlife))</f>
        <v>0</v>
      </c>
      <c r="BI673" s="164">
        <f>IF(A15taxstdlife="n/a","n/a",IF(BI$3&gt;(A15taxstdlife+$E673),((Input!$P$157+Input!$P$123)*$P$7)-SUM($P673:BH673),((Input!$P$157+Input!$P$123)*$P$7)/A15taxstdlife))</f>
        <v>0</v>
      </c>
      <c r="BJ673" s="18"/>
      <c r="BK673" s="18"/>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c r="IR673"/>
      <c r="IS673"/>
      <c r="IT673"/>
      <c r="IU673"/>
      <c r="IV673"/>
    </row>
    <row r="674" spans="1:256" s="5" customFormat="1" hidden="1" outlineLevel="1">
      <c r="A674" s="18"/>
      <c r="B674" s="18"/>
      <c r="C674" s="36" t="str">
        <f>Asset15</f>
        <v>Network control &amp; com systems</v>
      </c>
      <c r="D674" s="18"/>
      <c r="E674" s="18"/>
      <c r="F674" s="33"/>
      <c r="G674" s="159">
        <f t="shared" ref="G674:AL674" si="134">SUM(G662:G673)</f>
        <v>0.40770495525144873</v>
      </c>
      <c r="H674" s="159">
        <f t="shared" si="134"/>
        <v>0.40770495525144873</v>
      </c>
      <c r="I674" s="159">
        <f t="shared" si="134"/>
        <v>0.40770495525144873</v>
      </c>
      <c r="J674" s="159">
        <f t="shared" si="134"/>
        <v>0.40770495525144873</v>
      </c>
      <c r="K674" s="159">
        <f t="shared" si="134"/>
        <v>0.40770495525144873</v>
      </c>
      <c r="L674" s="159">
        <f t="shared" si="134"/>
        <v>0.40770495525144873</v>
      </c>
      <c r="M674" s="159">
        <f t="shared" si="134"/>
        <v>0.40770495525144873</v>
      </c>
      <c r="N674" s="159">
        <f t="shared" si="134"/>
        <v>0.40770495525144873</v>
      </c>
      <c r="O674" s="159">
        <f t="shared" si="134"/>
        <v>0.40770495525144873</v>
      </c>
      <c r="P674" s="159">
        <f t="shared" si="134"/>
        <v>0.40770495525144873</v>
      </c>
      <c r="Q674" s="159">
        <f t="shared" si="134"/>
        <v>0.40770495525144873</v>
      </c>
      <c r="R674" s="159">
        <f t="shared" si="134"/>
        <v>0.40770495525144873</v>
      </c>
      <c r="S674" s="159">
        <f t="shared" si="134"/>
        <v>0.40770495525144873</v>
      </c>
      <c r="T674" s="159">
        <f t="shared" si="134"/>
        <v>0.40770495525144873</v>
      </c>
      <c r="U674" s="159">
        <f t="shared" si="134"/>
        <v>0.40770495525144873</v>
      </c>
      <c r="V674" s="159">
        <f t="shared" si="134"/>
        <v>0.40770495525144873</v>
      </c>
      <c r="W674" s="159">
        <f t="shared" si="134"/>
        <v>0.40770495525144873</v>
      </c>
      <c r="X674" s="159">
        <f t="shared" si="134"/>
        <v>0.19520545409977252</v>
      </c>
      <c r="Y674" s="159">
        <f t="shared" si="134"/>
        <v>0</v>
      </c>
      <c r="Z674" s="159">
        <f t="shared" si="134"/>
        <v>0</v>
      </c>
      <c r="AA674" s="159">
        <f t="shared" si="134"/>
        <v>0</v>
      </c>
      <c r="AB674" s="159">
        <f t="shared" si="134"/>
        <v>0</v>
      </c>
      <c r="AC674" s="159">
        <f t="shared" si="134"/>
        <v>0</v>
      </c>
      <c r="AD674" s="159">
        <f t="shared" si="134"/>
        <v>0</v>
      </c>
      <c r="AE674" s="159">
        <f t="shared" si="134"/>
        <v>0</v>
      </c>
      <c r="AF674" s="159">
        <f t="shared" si="134"/>
        <v>0</v>
      </c>
      <c r="AG674" s="159">
        <f t="shared" si="134"/>
        <v>0</v>
      </c>
      <c r="AH674" s="159">
        <f t="shared" si="134"/>
        <v>0</v>
      </c>
      <c r="AI674" s="159">
        <f t="shared" si="134"/>
        <v>0</v>
      </c>
      <c r="AJ674" s="159">
        <f t="shared" si="134"/>
        <v>0</v>
      </c>
      <c r="AK674" s="159">
        <f t="shared" si="134"/>
        <v>0</v>
      </c>
      <c r="AL674" s="159">
        <f t="shared" si="134"/>
        <v>0</v>
      </c>
      <c r="AM674" s="159">
        <f t="shared" ref="AM674:BI674" si="135">SUM(AM662:AM673)</f>
        <v>0</v>
      </c>
      <c r="AN674" s="159">
        <f t="shared" si="135"/>
        <v>0</v>
      </c>
      <c r="AO674" s="159">
        <f t="shared" si="135"/>
        <v>0</v>
      </c>
      <c r="AP674" s="159">
        <f t="shared" si="135"/>
        <v>0</v>
      </c>
      <c r="AQ674" s="159">
        <f t="shared" si="135"/>
        <v>0</v>
      </c>
      <c r="AR674" s="159">
        <f t="shared" si="135"/>
        <v>0</v>
      </c>
      <c r="AS674" s="159">
        <f t="shared" si="135"/>
        <v>0</v>
      </c>
      <c r="AT674" s="159">
        <f t="shared" si="135"/>
        <v>0</v>
      </c>
      <c r="AU674" s="159">
        <f t="shared" si="135"/>
        <v>0</v>
      </c>
      <c r="AV674" s="159">
        <f t="shared" si="135"/>
        <v>0</v>
      </c>
      <c r="AW674" s="159">
        <f t="shared" si="135"/>
        <v>0</v>
      </c>
      <c r="AX674" s="159">
        <f t="shared" si="135"/>
        <v>0</v>
      </c>
      <c r="AY674" s="159">
        <f t="shared" si="135"/>
        <v>0</v>
      </c>
      <c r="AZ674" s="159">
        <f t="shared" si="135"/>
        <v>0</v>
      </c>
      <c r="BA674" s="159">
        <f t="shared" si="135"/>
        <v>0</v>
      </c>
      <c r="BB674" s="159">
        <f t="shared" si="135"/>
        <v>0</v>
      </c>
      <c r="BC674" s="159">
        <f t="shared" si="135"/>
        <v>0</v>
      </c>
      <c r="BD674" s="159">
        <f t="shared" si="135"/>
        <v>0</v>
      </c>
      <c r="BE674" s="159">
        <f t="shared" si="135"/>
        <v>0</v>
      </c>
      <c r="BF674" s="159">
        <f t="shared" si="135"/>
        <v>0</v>
      </c>
      <c r="BG674" s="159">
        <f t="shared" si="135"/>
        <v>0</v>
      </c>
      <c r="BH674" s="159">
        <f t="shared" si="135"/>
        <v>0</v>
      </c>
      <c r="BI674" s="159">
        <f t="shared" si="135"/>
        <v>0</v>
      </c>
      <c r="BJ674" s="18"/>
      <c r="BK674" s="18"/>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row>
    <row r="675" spans="1:256" s="5" customFormat="1" hidden="1" outlineLevel="2">
      <c r="A675" s="18"/>
      <c r="B675" s="43" t="str">
        <f>C687</f>
        <v>Communications (digital) - tx</v>
      </c>
      <c r="C675" s="44"/>
      <c r="D675" s="45" t="s">
        <v>72</v>
      </c>
      <c r="E675" s="44"/>
      <c r="F675" s="46"/>
      <c r="G675" s="163">
        <f>IF(G$3&gt;A16taxremlife,A16taxvalue-SUM($F675:F675),IF(A16taxremlife="N/A","n/a",A16taxvalue/A16taxremlife))</f>
        <v>0.11034449154365351</v>
      </c>
      <c r="H675" s="163">
        <f>IF(H$3&gt;A16taxremlife,A16taxvalue-SUM($F675:G675),IF(A16taxremlife="N/A","n/a",A16taxvalue/A16taxremlife))</f>
        <v>0.11034449154365351</v>
      </c>
      <c r="I675" s="163">
        <f>IF(I$3&gt;A16taxremlife,A16taxvalue-SUM($F675:H675),IF(A16taxremlife="N/A","n/a",A16taxvalue/A16taxremlife))</f>
        <v>0.11034449154365351</v>
      </c>
      <c r="J675" s="163">
        <f>IF(J$3&gt;A16taxremlife,A16taxvalue-SUM($F675:I675),IF(A16taxremlife="N/A","n/a",A16taxvalue/A16taxremlife))</f>
        <v>0.11034449154365351</v>
      </c>
      <c r="K675" s="163">
        <f>IF(K$3&gt;A16taxremlife,A16taxvalue-SUM($F675:J675),IF(A16taxremlife="N/A","n/a",A16taxvalue/A16taxremlife))</f>
        <v>0.11034449154365351</v>
      </c>
      <c r="L675" s="163">
        <f>IF(L$3&gt;A16taxremlife,A16taxvalue-SUM($F675:K675),IF(A16taxremlife="N/A","n/a",A16taxvalue/A16taxremlife))</f>
        <v>0.11034449154365351</v>
      </c>
      <c r="M675" s="163">
        <f>IF(M$3&gt;A16taxremlife,A16taxvalue-SUM($F675:L675),IF(A16taxremlife="N/A","n/a",A16taxvalue/A16taxremlife))</f>
        <v>0.11034449154365351</v>
      </c>
      <c r="N675" s="163">
        <f>IF(N$3&gt;A16taxremlife,A16taxvalue-SUM($F675:M675),IF(A16taxremlife="N/A","n/a",A16taxvalue/A16taxremlife))</f>
        <v>0.11034449154365351</v>
      </c>
      <c r="O675" s="163">
        <f>IF(O$3&gt;A16taxremlife,A16taxvalue-SUM($F675:N675),IF(A16taxremlife="N/A","n/a",A16taxvalue/A16taxremlife))</f>
        <v>2.1426284542227725E-2</v>
      </c>
      <c r="P675" s="163">
        <f>IF(P$3&gt;A16taxremlife,A16taxvalue-SUM($F675:O675),IF(A16taxremlife="N/A","n/a",A16taxvalue/A16taxremlife))</f>
        <v>0</v>
      </c>
      <c r="Q675" s="163">
        <f>IF(Q$3&gt;A16taxremlife,A16taxvalue-SUM($F675:P675),IF(A16taxremlife="N/A","n/a",A16taxvalue/A16taxremlife))</f>
        <v>0</v>
      </c>
      <c r="R675" s="163">
        <f>IF(R$3&gt;A16taxremlife,A16taxvalue-SUM($F675:Q675),IF(A16taxremlife="N/A","n/a",A16taxvalue/A16taxremlife))</f>
        <v>0</v>
      </c>
      <c r="S675" s="163">
        <f>IF(S$3&gt;A16taxremlife,A16taxvalue-SUM($F675:R675),IF(A16taxremlife="N/A","n/a",A16taxvalue/A16taxremlife))</f>
        <v>0</v>
      </c>
      <c r="T675" s="163">
        <f>IF(T$3&gt;A16taxremlife,A16taxvalue-SUM($F675:S675),IF(A16taxremlife="N/A","n/a",A16taxvalue/A16taxremlife))</f>
        <v>0</v>
      </c>
      <c r="U675" s="163">
        <f>IF(U$3&gt;A16taxremlife,A16taxvalue-SUM($F675:T675),IF(A16taxremlife="N/A","n/a",A16taxvalue/A16taxremlife))</f>
        <v>0</v>
      </c>
      <c r="V675" s="163">
        <f>IF(V$3&gt;A16taxremlife,A16taxvalue-SUM($F675:U675),IF(A16taxremlife="N/A","n/a",A16taxvalue/A16taxremlife))</f>
        <v>0</v>
      </c>
      <c r="W675" s="163">
        <f>IF(W$3&gt;A16taxremlife,A16taxvalue-SUM($F675:V675),IF(A16taxremlife="N/A","n/a",A16taxvalue/A16taxremlife))</f>
        <v>0</v>
      </c>
      <c r="X675" s="163">
        <f>IF(X$3&gt;A16taxremlife,A16taxvalue-SUM($F675:W675),IF(A16taxremlife="N/A","n/a",A16taxvalue/A16taxremlife))</f>
        <v>0</v>
      </c>
      <c r="Y675" s="163">
        <f>IF(Y$3&gt;A16taxremlife,A16taxvalue-SUM($F675:X675),IF(A16taxremlife="N/A","n/a",A16taxvalue/A16taxremlife))</f>
        <v>0</v>
      </c>
      <c r="Z675" s="163">
        <f>IF(Z$3&gt;A16taxremlife,A16taxvalue-SUM($F675:Y675),IF(A16taxremlife="N/A","n/a",A16taxvalue/A16taxremlife))</f>
        <v>0</v>
      </c>
      <c r="AA675" s="163">
        <f>IF(AA$3&gt;A16taxremlife,A16taxvalue-SUM($F675:Z675),IF(A16taxremlife="N/A","n/a",A16taxvalue/A16taxremlife))</f>
        <v>0</v>
      </c>
      <c r="AB675" s="163">
        <f>IF(AB$3&gt;A16taxremlife,A16taxvalue-SUM($F675:AA675),IF(A16taxremlife="N/A","n/a",A16taxvalue/A16taxremlife))</f>
        <v>0</v>
      </c>
      <c r="AC675" s="163">
        <f>IF(AC$3&gt;A16taxremlife,A16taxvalue-SUM($F675:AB675),IF(A16taxremlife="N/A","n/a",A16taxvalue/A16taxremlife))</f>
        <v>0</v>
      </c>
      <c r="AD675" s="163">
        <f>IF(AD$3&gt;A16taxremlife,A16taxvalue-SUM($F675:AC675),IF(A16taxremlife="N/A","n/a",A16taxvalue/A16taxremlife))</f>
        <v>0</v>
      </c>
      <c r="AE675" s="163">
        <f>IF(AE$3&gt;A16taxremlife,A16taxvalue-SUM($F675:AD675),IF(A16taxremlife="N/A","n/a",A16taxvalue/A16taxremlife))</f>
        <v>0</v>
      </c>
      <c r="AF675" s="163">
        <f>IF(AF$3&gt;A16taxremlife,A16taxvalue-SUM($F675:AE675),IF(A16taxremlife="N/A","n/a",A16taxvalue/A16taxremlife))</f>
        <v>0</v>
      </c>
      <c r="AG675" s="163">
        <f>IF(AG$3&gt;A16taxremlife,A16taxvalue-SUM($F675:AF675),IF(A16taxremlife="N/A","n/a",A16taxvalue/A16taxremlife))</f>
        <v>0</v>
      </c>
      <c r="AH675" s="163">
        <f>IF(AH$3&gt;A16taxremlife,A16taxvalue-SUM($F675:AG675),IF(A16taxremlife="N/A","n/a",A16taxvalue/A16taxremlife))</f>
        <v>0</v>
      </c>
      <c r="AI675" s="163">
        <f>IF(AI$3&gt;A16taxremlife,A16taxvalue-SUM($F675:AH675),IF(A16taxremlife="N/A","n/a",A16taxvalue/A16taxremlife))</f>
        <v>0</v>
      </c>
      <c r="AJ675" s="163">
        <f>IF(AJ$3&gt;A16taxremlife,A16taxvalue-SUM($F675:AI675),IF(A16taxremlife="N/A","n/a",A16taxvalue/A16taxremlife))</f>
        <v>0</v>
      </c>
      <c r="AK675" s="163">
        <f>IF(AK$3&gt;A16taxremlife,A16taxvalue-SUM($F675:AJ675),IF(A16taxremlife="N/A","n/a",A16taxvalue/A16taxremlife))</f>
        <v>0</v>
      </c>
      <c r="AL675" s="163">
        <f>IF(AL$3&gt;A16taxremlife,A16taxvalue-SUM($F675:AK675),IF(A16taxremlife="N/A","n/a",A16taxvalue/A16taxremlife))</f>
        <v>0</v>
      </c>
      <c r="AM675" s="163">
        <f>IF(AM$3&gt;A16taxremlife,A16taxvalue-SUM($F675:AL675),IF(A16taxremlife="N/A","n/a",A16taxvalue/A16taxremlife))</f>
        <v>0</v>
      </c>
      <c r="AN675" s="163">
        <f>IF(AN$3&gt;A16taxremlife,A16taxvalue-SUM($F675:AM675),IF(A16taxremlife="N/A","n/a",A16taxvalue/A16taxremlife))</f>
        <v>0</v>
      </c>
      <c r="AO675" s="163">
        <f>IF(AO$3&gt;A16taxremlife,A16taxvalue-SUM($F675:AN675),IF(A16taxremlife="N/A","n/a",A16taxvalue/A16taxremlife))</f>
        <v>0</v>
      </c>
      <c r="AP675" s="163">
        <f>IF(AP$3&gt;A16taxremlife,A16taxvalue-SUM($F675:AO675),IF(A16taxremlife="N/A","n/a",A16taxvalue/A16taxremlife))</f>
        <v>0</v>
      </c>
      <c r="AQ675" s="163">
        <f>IF(AQ$3&gt;A16taxremlife,A16taxvalue-SUM($F675:AP675),IF(A16taxremlife="N/A","n/a",A16taxvalue/A16taxremlife))</f>
        <v>0</v>
      </c>
      <c r="AR675" s="163">
        <f>IF(AR$3&gt;A16taxremlife,A16taxvalue-SUM($F675:AQ675),IF(A16taxremlife="N/A","n/a",A16taxvalue/A16taxremlife))</f>
        <v>0</v>
      </c>
      <c r="AS675" s="163">
        <f>IF(AS$3&gt;A16taxremlife,A16taxvalue-SUM($F675:AR675),IF(A16taxremlife="N/A","n/a",A16taxvalue/A16taxremlife))</f>
        <v>0</v>
      </c>
      <c r="AT675" s="163">
        <f>IF(AT$3&gt;A16taxremlife,A16taxvalue-SUM($F675:AS675),IF(A16taxremlife="N/A","n/a",A16taxvalue/A16taxremlife))</f>
        <v>0</v>
      </c>
      <c r="AU675" s="163">
        <f>IF(AU$3&gt;A16taxremlife,A16taxvalue-SUM($F675:AT675),IF(A16taxremlife="N/A","n/a",A16taxvalue/A16taxremlife))</f>
        <v>0</v>
      </c>
      <c r="AV675" s="163">
        <f>IF(AV$3&gt;A16taxremlife,A16taxvalue-SUM($F675:AU675),IF(A16taxremlife="N/A","n/a",A16taxvalue/A16taxremlife))</f>
        <v>0</v>
      </c>
      <c r="AW675" s="163">
        <f>IF(AW$3&gt;A16taxremlife,A16taxvalue-SUM($F675:AV675),IF(A16taxremlife="N/A","n/a",A16taxvalue/A16taxremlife))</f>
        <v>0</v>
      </c>
      <c r="AX675" s="163">
        <f>IF(AX$3&gt;A16taxremlife,A16taxvalue-SUM($F675:AW675),IF(A16taxremlife="N/A","n/a",A16taxvalue/A16taxremlife))</f>
        <v>0</v>
      </c>
      <c r="AY675" s="163">
        <f>IF(AY$3&gt;A16taxremlife,A16taxvalue-SUM($F675:AX675),IF(A16taxremlife="N/A","n/a",A16taxvalue/A16taxremlife))</f>
        <v>0</v>
      </c>
      <c r="AZ675" s="163">
        <f>IF(AZ$3&gt;A16taxremlife,A16taxvalue-SUM($F675:AY675),IF(A16taxremlife="N/A","n/a",A16taxvalue/A16taxremlife))</f>
        <v>0</v>
      </c>
      <c r="BA675" s="163">
        <f>IF(BA$3&gt;A16taxremlife,A16taxvalue-SUM($F675:AZ675),IF(A16taxremlife="N/A","n/a",A16taxvalue/A16taxremlife))</f>
        <v>0</v>
      </c>
      <c r="BB675" s="163">
        <f>IF(BB$3&gt;A16taxremlife,A16taxvalue-SUM($F675:BA675),IF(A16taxremlife="N/A","n/a",A16taxvalue/A16taxremlife))</f>
        <v>0</v>
      </c>
      <c r="BC675" s="163">
        <f>IF(BC$3&gt;A16taxremlife,A16taxvalue-SUM($F675:BB675),IF(A16taxremlife="N/A","n/a",A16taxvalue/A16taxremlife))</f>
        <v>0</v>
      </c>
      <c r="BD675" s="163">
        <f>IF(BD$3&gt;A16taxremlife,A16taxvalue-SUM($F675:BC675),IF(A16taxremlife="N/A","n/a",A16taxvalue/A16taxremlife))</f>
        <v>0</v>
      </c>
      <c r="BE675" s="163">
        <f>IF(BE$3&gt;A16taxremlife,A16taxvalue-SUM($F675:BD675),IF(A16taxremlife="N/A","n/a",A16taxvalue/A16taxremlife))</f>
        <v>0</v>
      </c>
      <c r="BF675" s="163">
        <f>IF(BF$3&gt;A16taxremlife,A16taxvalue-SUM($F675:BE675),IF(A16taxremlife="N/A","n/a",A16taxvalue/A16taxremlife))</f>
        <v>0</v>
      </c>
      <c r="BG675" s="163">
        <f>IF(BG$3&gt;A16taxremlife,A16taxvalue-SUM($F675:BF675),IF(A16taxremlife="N/A","n/a",A16taxvalue/A16taxremlife))</f>
        <v>0</v>
      </c>
      <c r="BH675" s="163">
        <f>IF(BH$3&gt;A16taxremlife,A16taxvalue-SUM($F675:BG675),IF(A16taxremlife="N/A","n/a",A16taxvalue/A16taxremlife))</f>
        <v>0</v>
      </c>
      <c r="BI675" s="163">
        <f>IF(BI$3&gt;A16taxremlife,A16taxvalue-SUM($F675:BH675),IF(A16taxremlife="N/A","n/a",A16taxvalue/A16taxremlife))</f>
        <v>0</v>
      </c>
      <c r="BJ675" s="18"/>
      <c r="BK675" s="18"/>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row>
    <row r="676" spans="1:256" s="5" customFormat="1" hidden="1" outlineLevel="2">
      <c r="A676" s="18"/>
      <c r="B676" s="18"/>
      <c r="C676" s="36"/>
      <c r="D676" s="479" t="s">
        <v>71</v>
      </c>
      <c r="E676" s="283">
        <v>0</v>
      </c>
      <c r="F676" s="38"/>
      <c r="G676" s="164"/>
      <c r="H676" s="164"/>
      <c r="I676" s="164"/>
      <c r="J676" s="164"/>
      <c r="K676" s="164"/>
      <c r="L676" s="164"/>
      <c r="M676" s="164"/>
      <c r="N676" s="164"/>
      <c r="O676" s="164"/>
      <c r="P676" s="164"/>
      <c r="Q676" s="164"/>
      <c r="R676" s="164"/>
      <c r="S676" s="164"/>
      <c r="T676" s="164"/>
      <c r="U676" s="164"/>
      <c r="V676" s="164"/>
      <c r="W676" s="164"/>
      <c r="X676" s="164"/>
      <c r="Y676" s="164"/>
      <c r="Z676" s="164"/>
      <c r="AA676" s="164"/>
      <c r="AB676" s="164"/>
      <c r="AC676" s="164"/>
      <c r="AD676" s="164"/>
      <c r="AE676" s="164"/>
      <c r="AF676" s="164"/>
      <c r="AG676" s="164"/>
      <c r="AH676" s="164"/>
      <c r="AI676" s="164"/>
      <c r="AJ676" s="164"/>
      <c r="AK676" s="164"/>
      <c r="AL676" s="164"/>
      <c r="AM676" s="164"/>
      <c r="AN676" s="164"/>
      <c r="AO676" s="164"/>
      <c r="AP676" s="164"/>
      <c r="AQ676" s="164"/>
      <c r="AR676" s="164"/>
      <c r="AS676" s="164"/>
      <c r="AT676" s="164"/>
      <c r="AU676" s="164"/>
      <c r="AV676" s="164"/>
      <c r="AW676" s="164"/>
      <c r="AX676" s="164"/>
      <c r="AY676" s="164"/>
      <c r="AZ676" s="164"/>
      <c r="BA676" s="164"/>
      <c r="BB676" s="164"/>
      <c r="BC676" s="164"/>
      <c r="BD676" s="164"/>
      <c r="BE676" s="164"/>
      <c r="BF676" s="164"/>
      <c r="BG676" s="164"/>
      <c r="BH676" s="164"/>
      <c r="BI676" s="164"/>
      <c r="BJ676" s="18"/>
      <c r="BK676" s="18"/>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row>
    <row r="677" spans="1:256" s="5" customFormat="1" hidden="1" outlineLevel="2">
      <c r="A677" s="18"/>
      <c r="B677" s="18"/>
      <c r="C677" s="36"/>
      <c r="D677" s="479"/>
      <c r="E677" s="283">
        <v>1</v>
      </c>
      <c r="F677" s="38"/>
      <c r="G677" s="305"/>
      <c r="H677" s="164">
        <f>IF(A16taxstdlife="n/a","n/a",IF(H$3&gt;(A16taxstdlife+$E677),((Input!$G$158+Input!$G$124)*$G$7)-SUM($G677:G677),((Input!$G$158+Input!$G$124)*$G$7)/A16taxstdlife))</f>
        <v>0</v>
      </c>
      <c r="I677" s="164">
        <f>IF(A16taxstdlife="n/a","n/a",IF(I$3&gt;(A16taxstdlife+$E677),((Input!$G$158+Input!$G$124)*$G$7)-SUM($G677:H677),((Input!$G$158+Input!$G$124)*$G$7)/A16taxstdlife))</f>
        <v>0</v>
      </c>
      <c r="J677" s="164">
        <f>IF(A16taxstdlife="n/a","n/a",IF(J$3&gt;(A16taxstdlife+$E677),((Input!$G$158+Input!$G$124)*$G$7)-SUM($G677:I677),((Input!$G$158+Input!$G$124)*$G$7)/A16taxstdlife))</f>
        <v>0</v>
      </c>
      <c r="K677" s="164">
        <f>IF(A16taxstdlife="n/a","n/a",IF(K$3&gt;(A16taxstdlife+$E677),((Input!$G$158+Input!$G$124)*$G$7)-SUM($G677:J677),((Input!$G$158+Input!$G$124)*$G$7)/A16taxstdlife))</f>
        <v>0</v>
      </c>
      <c r="L677" s="164">
        <f>IF(A16taxstdlife="n/a","n/a",IF(L$3&gt;(A16taxstdlife+$E677),((Input!$G$158+Input!$G$124)*$G$7)-SUM($G677:K677),((Input!$G$158+Input!$G$124)*$G$7)/A16taxstdlife))</f>
        <v>0</v>
      </c>
      <c r="M677" s="164">
        <f>IF(A16taxstdlife="n/a","n/a",IF(M$3&gt;(A16taxstdlife+$E677),((Input!$G$158+Input!$G$124)*$G$7)-SUM($G677:L677),((Input!$G$158+Input!$G$124)*$G$7)/A16taxstdlife))</f>
        <v>0</v>
      </c>
      <c r="N677" s="164">
        <f>IF(A16taxstdlife="n/a","n/a",IF(N$3&gt;(A16taxstdlife+$E677),((Input!$G$158+Input!$G$124)*$G$7)-SUM($G677:M677),((Input!$G$158+Input!$G$124)*$G$7)/A16taxstdlife))</f>
        <v>0</v>
      </c>
      <c r="O677" s="164">
        <f>IF(A16taxstdlife="n/a","n/a",IF(O$3&gt;(A16taxstdlife+$E677),((Input!$G$158+Input!$G$124)*$G$7)-SUM($G677:N677),((Input!$G$158+Input!$G$124)*$G$7)/A16taxstdlife))</f>
        <v>0</v>
      </c>
      <c r="P677" s="164">
        <f>IF(A16taxstdlife="n/a","n/a",IF(P$3&gt;(A16taxstdlife+$E677),((Input!$G$158+Input!$G$124)*$G$7)-SUM($G677:O677),((Input!$G$158+Input!$G$124)*$G$7)/A16taxstdlife))</f>
        <v>0</v>
      </c>
      <c r="Q677" s="164">
        <f>IF(A16taxstdlife="n/a","n/a",IF(Q$3&gt;(A16taxstdlife+$E677),((Input!$G$158+Input!$G$124)*$G$7)-SUM($G677:P677),((Input!$G$158+Input!$G$124)*$G$7)/A16taxstdlife))</f>
        <v>0</v>
      </c>
      <c r="R677" s="164">
        <f>IF(A16taxstdlife="n/a","n/a",IF(R$3&gt;(A16taxstdlife+$E677),((Input!$G$158+Input!$G$124)*$G$7)-SUM($G677:Q677),((Input!$G$158+Input!$G$124)*$G$7)/A16taxstdlife))</f>
        <v>0</v>
      </c>
      <c r="S677" s="164">
        <f>IF(A16taxstdlife="n/a","n/a",IF(S$3&gt;(A16taxstdlife+$E677),((Input!$G$158+Input!$G$124)*$G$7)-SUM($G677:R677),((Input!$G$158+Input!$G$124)*$G$7)/A16taxstdlife))</f>
        <v>0</v>
      </c>
      <c r="T677" s="164">
        <f>IF(A16taxstdlife="n/a","n/a",IF(T$3&gt;(A16taxstdlife+$E677),((Input!$G$158+Input!$G$124)*$G$7)-SUM($G677:S677),((Input!$G$158+Input!$G$124)*$G$7)/A16taxstdlife))</f>
        <v>0</v>
      </c>
      <c r="U677" s="164">
        <f>IF(A16taxstdlife="n/a","n/a",IF(U$3&gt;(A16taxstdlife+$E677),((Input!$G$158+Input!$G$124)*$G$7)-SUM($G677:T677),((Input!$G$158+Input!$G$124)*$G$7)/A16taxstdlife))</f>
        <v>0</v>
      </c>
      <c r="V677" s="164">
        <f>IF(A16taxstdlife="n/a","n/a",IF(V$3&gt;(A16taxstdlife+$E677),((Input!$G$158+Input!$G$124)*$G$7)-SUM($G677:U677),((Input!$G$158+Input!$G$124)*$G$7)/A16taxstdlife))</f>
        <v>0</v>
      </c>
      <c r="W677" s="164">
        <f>IF(A16taxstdlife="n/a","n/a",IF(W$3&gt;(A16taxstdlife+$E677),((Input!$G$158+Input!$G$124)*$G$7)-SUM($G677:V677),((Input!$G$158+Input!$G$124)*$G$7)/A16taxstdlife))</f>
        <v>0</v>
      </c>
      <c r="X677" s="164">
        <f>IF(A16taxstdlife="n/a","n/a",IF(X$3&gt;(A16taxstdlife+$E677),((Input!$G$158+Input!$G$124)*$G$7)-SUM($G677:W677),((Input!$G$158+Input!$G$124)*$G$7)/A16taxstdlife))</f>
        <v>0</v>
      </c>
      <c r="Y677" s="164">
        <f>IF(A16taxstdlife="n/a","n/a",IF(Y$3&gt;(A16taxstdlife+$E677),((Input!$G$158+Input!$G$124)*$G$7)-SUM($G677:X677),((Input!$G$158+Input!$G$124)*$G$7)/A16taxstdlife))</f>
        <v>0</v>
      </c>
      <c r="Z677" s="164">
        <f>IF(A16taxstdlife="n/a","n/a",IF(Z$3&gt;(A16taxstdlife+$E677),((Input!$G$158+Input!$G$124)*$G$7)-SUM($G677:Y677),((Input!$G$158+Input!$G$124)*$G$7)/A16taxstdlife))</f>
        <v>0</v>
      </c>
      <c r="AA677" s="164">
        <f>IF(A16taxstdlife="n/a","n/a",IF(AA$3&gt;(A16taxstdlife+$E677),((Input!$G$158+Input!$G$124)*$G$7)-SUM($G677:Z677),((Input!$G$158+Input!$G$124)*$G$7)/A16taxstdlife))</f>
        <v>0</v>
      </c>
      <c r="AB677" s="164">
        <f>IF(A16taxstdlife="n/a","n/a",IF(AB$3&gt;(A16taxstdlife+$E677),((Input!$G$158+Input!$G$124)*$G$7)-SUM($G677:AA677),((Input!$G$158+Input!$G$124)*$G$7)/A16taxstdlife))</f>
        <v>0</v>
      </c>
      <c r="AC677" s="164">
        <f>IF(A16taxstdlife="n/a","n/a",IF(AC$3&gt;(A16taxstdlife+$E677),((Input!$G$158+Input!$G$124)*$G$7)-SUM($G677:AB677),((Input!$G$158+Input!$G$124)*$G$7)/A16taxstdlife))</f>
        <v>0</v>
      </c>
      <c r="AD677" s="164">
        <f>IF(A16taxstdlife="n/a","n/a",IF(AD$3&gt;(A16taxstdlife+$E677),((Input!$G$158+Input!$G$124)*$G$7)-SUM($G677:AC677),((Input!$G$158+Input!$G$124)*$G$7)/A16taxstdlife))</f>
        <v>0</v>
      </c>
      <c r="AE677" s="164">
        <f>IF(A16taxstdlife="n/a","n/a",IF(AE$3&gt;(A16taxstdlife+$E677),((Input!$G$158+Input!$G$124)*$G$7)-SUM($G677:AD677),((Input!$G$158+Input!$G$124)*$G$7)/A16taxstdlife))</f>
        <v>0</v>
      </c>
      <c r="AF677" s="164">
        <f>IF(A16taxstdlife="n/a","n/a",IF(AF$3&gt;(A16taxstdlife+$E677),((Input!$G$158+Input!$G$124)*$G$7)-SUM($G677:AE677),((Input!$G$158+Input!$G$124)*$G$7)/A16taxstdlife))</f>
        <v>0</v>
      </c>
      <c r="AG677" s="164">
        <f>IF(A16taxstdlife="n/a","n/a",IF(AG$3&gt;(A16taxstdlife+$E677),((Input!$G$158+Input!$G$124)*$G$7)-SUM($G677:AF677),((Input!$G$158+Input!$G$124)*$G$7)/A16taxstdlife))</f>
        <v>0</v>
      </c>
      <c r="AH677" s="164">
        <f>IF(A16taxstdlife="n/a","n/a",IF(AH$3&gt;(A16taxstdlife+$E677),((Input!$G$158+Input!$G$124)*$G$7)-SUM($G677:AG677),((Input!$G$158+Input!$G$124)*$G$7)/A16taxstdlife))</f>
        <v>0</v>
      </c>
      <c r="AI677" s="164">
        <f>IF(A16taxstdlife="n/a","n/a",IF(AI$3&gt;(A16taxstdlife+$E677),((Input!$G$158+Input!$G$124)*$G$7)-SUM($G677:AH677),((Input!$G$158+Input!$G$124)*$G$7)/A16taxstdlife))</f>
        <v>0</v>
      </c>
      <c r="AJ677" s="164">
        <f>IF(A16taxstdlife="n/a","n/a",IF(AJ$3&gt;(A16taxstdlife+$E677),((Input!$G$158+Input!$G$124)*$G$7)-SUM($G677:AI677),((Input!$G$158+Input!$G$124)*$G$7)/A16taxstdlife))</f>
        <v>0</v>
      </c>
      <c r="AK677" s="164">
        <f>IF(A16taxstdlife="n/a","n/a",IF(AK$3&gt;(A16taxstdlife+$E677),((Input!$G$158+Input!$G$124)*$G$7)-SUM($G677:AJ677),((Input!$G$158+Input!$G$124)*$G$7)/A16taxstdlife))</f>
        <v>0</v>
      </c>
      <c r="AL677" s="164">
        <f>IF(A16taxstdlife="n/a","n/a",IF(AL$3&gt;(A16taxstdlife+$E677),((Input!$G$158+Input!$G$124)*$G$7)-SUM($G677:AK677),((Input!$G$158+Input!$G$124)*$G$7)/A16taxstdlife))</f>
        <v>0</v>
      </c>
      <c r="AM677" s="164">
        <f>IF(A16taxstdlife="n/a","n/a",IF(AM$3&gt;(A16taxstdlife+$E677),((Input!$G$158+Input!$G$124)*$G$7)-SUM($G677:AL677),((Input!$G$158+Input!$G$124)*$G$7)/A16taxstdlife))</f>
        <v>0</v>
      </c>
      <c r="AN677" s="164">
        <f>IF(A16taxstdlife="n/a","n/a",IF(AN$3&gt;(A16taxstdlife+$E677),((Input!$G$158+Input!$G$124)*$G$7)-SUM($G677:AM677),((Input!$G$158+Input!$G$124)*$G$7)/A16taxstdlife))</f>
        <v>0</v>
      </c>
      <c r="AO677" s="164">
        <f>IF(A16taxstdlife="n/a","n/a",IF(AO$3&gt;(A16taxstdlife+$E677),((Input!$G$158+Input!$G$124)*$G$7)-SUM($G677:AN677),((Input!$G$158+Input!$G$124)*$G$7)/A16taxstdlife))</f>
        <v>0</v>
      </c>
      <c r="AP677" s="164">
        <f>IF(A16taxstdlife="n/a","n/a",IF(AP$3&gt;(A16taxstdlife+$E677),((Input!$G$158+Input!$G$124)*$G$7)-SUM($G677:AO677),((Input!$G$158+Input!$G$124)*$G$7)/A16taxstdlife))</f>
        <v>0</v>
      </c>
      <c r="AQ677" s="164">
        <f>IF(A16taxstdlife="n/a","n/a",IF(AQ$3&gt;(A16taxstdlife+$E677),((Input!$G$158+Input!$G$124)*$G$7)-SUM($G677:AP677),((Input!$G$158+Input!$G$124)*$G$7)/A16taxstdlife))</f>
        <v>0</v>
      </c>
      <c r="AR677" s="164">
        <f>IF(A16taxstdlife="n/a","n/a",IF(AR$3&gt;(A16taxstdlife+$E677),((Input!$G$158+Input!$G$124)*$G$7)-SUM($G677:AQ677),((Input!$G$158+Input!$G$124)*$G$7)/A16taxstdlife))</f>
        <v>0</v>
      </c>
      <c r="AS677" s="164">
        <f>IF(A16taxstdlife="n/a","n/a",IF(AS$3&gt;(A16taxstdlife+$E677),((Input!$G$158+Input!$G$124)*$G$7)-SUM($G677:AR677),((Input!$G$158+Input!$G$124)*$G$7)/A16taxstdlife))</f>
        <v>0</v>
      </c>
      <c r="AT677" s="164">
        <f>IF(A16taxstdlife="n/a","n/a",IF(AT$3&gt;(A16taxstdlife+$E677),((Input!$G$158+Input!$G$124)*$G$7)-SUM($G677:AS677),((Input!$G$158+Input!$G$124)*$G$7)/A16taxstdlife))</f>
        <v>0</v>
      </c>
      <c r="AU677" s="164">
        <f>IF(A16taxstdlife="n/a","n/a",IF(AU$3&gt;(A16taxstdlife+$E677),((Input!$G$158+Input!$G$124)*$G$7)-SUM($G677:AT677),((Input!$G$158+Input!$G$124)*$G$7)/A16taxstdlife))</f>
        <v>0</v>
      </c>
      <c r="AV677" s="164">
        <f>IF(A16taxstdlife="n/a","n/a",IF(AV$3&gt;(A16taxstdlife+$E677),((Input!$G$158+Input!$G$124)*$G$7)-SUM($G677:AU677),((Input!$G$158+Input!$G$124)*$G$7)/A16taxstdlife))</f>
        <v>0</v>
      </c>
      <c r="AW677" s="164">
        <f>IF(A16taxstdlife="n/a","n/a",IF(AW$3&gt;(A16taxstdlife+$E677),((Input!$G$158+Input!$G$124)*$G$7)-SUM($G677:AV677),((Input!$G$158+Input!$G$124)*$G$7)/A16taxstdlife))</f>
        <v>0</v>
      </c>
      <c r="AX677" s="164">
        <f>IF(A16taxstdlife="n/a","n/a",IF(AX$3&gt;(A16taxstdlife+$E677),((Input!$G$158+Input!$G$124)*$G$7)-SUM($G677:AW677),((Input!$G$158+Input!$G$124)*$G$7)/A16taxstdlife))</f>
        <v>0</v>
      </c>
      <c r="AY677" s="164">
        <f>IF(A16taxstdlife="n/a","n/a",IF(AY$3&gt;(A16taxstdlife+$E677),((Input!$G$158+Input!$G$124)*$G$7)-SUM($G677:AX677),((Input!$G$158+Input!$G$124)*$G$7)/A16taxstdlife))</f>
        <v>0</v>
      </c>
      <c r="AZ677" s="164">
        <f>IF(A16taxstdlife="n/a","n/a",IF(AZ$3&gt;(A16taxstdlife+$E677),((Input!$G$158+Input!$G$124)*$G$7)-SUM($G677:AY677),((Input!$G$158+Input!$G$124)*$G$7)/A16taxstdlife))</f>
        <v>0</v>
      </c>
      <c r="BA677" s="164">
        <f>IF(A16taxstdlife="n/a","n/a",IF(BA$3&gt;(A16taxstdlife+$E677),((Input!$G$158+Input!$G$124)*$G$7)-SUM($G677:AZ677),((Input!$G$158+Input!$G$124)*$G$7)/A16taxstdlife))</f>
        <v>0</v>
      </c>
      <c r="BB677" s="164">
        <f>IF(A16taxstdlife="n/a","n/a",IF(BB$3&gt;(A16taxstdlife+$E677),((Input!$G$158+Input!$G$124)*$G$7)-SUM($G677:BA677),((Input!$G$158+Input!$G$124)*$G$7)/A16taxstdlife))</f>
        <v>0</v>
      </c>
      <c r="BC677" s="164">
        <f>IF(A16taxstdlife="n/a","n/a",IF(BC$3&gt;(A16taxstdlife+$E677),((Input!$G$158+Input!$G$124)*$G$7)-SUM($G677:BB677),((Input!$G$158+Input!$G$124)*$G$7)/A16taxstdlife))</f>
        <v>0</v>
      </c>
      <c r="BD677" s="164">
        <f>IF(A16taxstdlife="n/a","n/a",IF(BD$3&gt;(A16taxstdlife+$E677),((Input!$G$158+Input!$G$124)*$G$7)-SUM($G677:BC677),((Input!$G$158+Input!$G$124)*$G$7)/A16taxstdlife))</f>
        <v>0</v>
      </c>
      <c r="BE677" s="164">
        <f>IF(A16taxstdlife="n/a","n/a",IF(BE$3&gt;(A16taxstdlife+$E677),((Input!$G$158+Input!$G$124)*$G$7)-SUM($G677:BD677),((Input!$G$158+Input!$G$124)*$G$7)/A16taxstdlife))</f>
        <v>0</v>
      </c>
      <c r="BF677" s="164">
        <f>IF(A16taxstdlife="n/a","n/a",IF(BF$3&gt;(A16taxstdlife+$E677),((Input!$G$158+Input!$G$124)*$G$7)-SUM($G677:BE677),((Input!$G$158+Input!$G$124)*$G$7)/A16taxstdlife))</f>
        <v>0</v>
      </c>
      <c r="BG677" s="164">
        <f>IF(A16taxstdlife="n/a","n/a",IF(BG$3&gt;(A16taxstdlife+$E677),((Input!$G$158+Input!$G$124)*$G$7)-SUM($G677:BF677),((Input!$G$158+Input!$G$124)*$G$7)/A16taxstdlife))</f>
        <v>0</v>
      </c>
      <c r="BH677" s="164">
        <f>IF(A16taxstdlife="n/a","n/a",IF(BH$3&gt;(A16taxstdlife+$E677),((Input!$G$158+Input!$G$124)*$G$7)-SUM($G677:BG677),((Input!$G$158+Input!$G$124)*$G$7)/A16taxstdlife))</f>
        <v>0</v>
      </c>
      <c r="BI677" s="164">
        <f>IF(A16taxstdlife="n/a","n/a",IF(BI$3&gt;(A16taxstdlife+$E677),((Input!$G$158+Input!$G$124)*$G$7)-SUM($G677:BH677),((Input!$G$158+Input!$G$124)*$G$7)/A16taxstdlife))</f>
        <v>0</v>
      </c>
      <c r="BJ677" s="18"/>
      <c r="BK677" s="18"/>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row>
    <row r="678" spans="1:256" s="5" customFormat="1" hidden="1" outlineLevel="2">
      <c r="A678" s="18"/>
      <c r="B678" s="18"/>
      <c r="C678" s="36"/>
      <c r="D678" s="479"/>
      <c r="E678" s="283">
        <v>2</v>
      </c>
      <c r="F678" s="38"/>
      <c r="G678" s="306"/>
      <c r="H678" s="307"/>
      <c r="I678" s="164">
        <f>IF(A16taxstdlife="n/a","n/a",IF(I$3&gt;(A16taxstdlife+$E678),((Input!$H$158+Input!$H$124)*$H$7)-SUM($H678:H678),((Input!$H$158+Input!$H$124)*$H$7)/A16taxstdlife))</f>
        <v>0</v>
      </c>
      <c r="J678" s="164">
        <f>IF(A16taxstdlife="n/a","n/a",IF(J$3&gt;(A16taxstdlife+$E678),((Input!$H$158+Input!$H$124)*$H$7)-SUM($H678:I678),((Input!$H$158+Input!$H$124)*$H$7)/A16taxstdlife))</f>
        <v>0</v>
      </c>
      <c r="K678" s="164">
        <f>IF(A16taxstdlife="n/a","n/a",IF(K$3&gt;(A16taxstdlife+$E678),((Input!$H$158+Input!$H$124)*$H$7)-SUM($H678:J678),((Input!$H$158+Input!$H$124)*$H$7)/A16taxstdlife))</f>
        <v>0</v>
      </c>
      <c r="L678" s="164">
        <f>IF(A16taxstdlife="n/a","n/a",IF(L$3&gt;(A16taxstdlife+$E678),((Input!$H$158+Input!$H$124)*$H$7)-SUM($H678:K678),((Input!$H$158+Input!$H$124)*$H$7)/A16taxstdlife))</f>
        <v>0</v>
      </c>
      <c r="M678" s="164">
        <f>IF(A16taxstdlife="n/a","n/a",IF(M$3&gt;(A16taxstdlife+$E678),((Input!$H$158+Input!$H$124)*$H$7)-SUM($H678:L678),((Input!$H$158+Input!$H$124)*$H$7)/A16taxstdlife))</f>
        <v>0</v>
      </c>
      <c r="N678" s="164">
        <f>IF(A16taxstdlife="n/a","n/a",IF(N$3&gt;(A16taxstdlife+$E678),((Input!$H$158+Input!$H$124)*$H$7)-SUM($H678:M678),((Input!$H$158+Input!$H$124)*$H$7)/A16taxstdlife))</f>
        <v>0</v>
      </c>
      <c r="O678" s="164">
        <f>IF(A16taxstdlife="n/a","n/a",IF(O$3&gt;(A16taxstdlife+$E678),((Input!$H$158+Input!$H$124)*$H$7)-SUM($H678:N678),((Input!$H$158+Input!$H$124)*$H$7)/A16taxstdlife))</f>
        <v>0</v>
      </c>
      <c r="P678" s="164">
        <f>IF(A16taxstdlife="n/a","n/a",IF(P$3&gt;(A16taxstdlife+$E678),((Input!$H$158+Input!$H$124)*$H$7)-SUM($H678:O678),((Input!$H$158+Input!$H$124)*$H$7)/A16taxstdlife))</f>
        <v>0</v>
      </c>
      <c r="Q678" s="164">
        <f>IF(A16taxstdlife="n/a","n/a",IF(Q$3&gt;(A16taxstdlife+$E678),((Input!$H$158+Input!$H$124)*$H$7)-SUM($H678:P678),((Input!$H$158+Input!$H$124)*$H$7)/A16taxstdlife))</f>
        <v>0</v>
      </c>
      <c r="R678" s="164">
        <f>IF(A16taxstdlife="n/a","n/a",IF(R$3&gt;(A16taxstdlife+$E678),((Input!$H$158+Input!$H$124)*$H$7)-SUM($H678:Q678),((Input!$H$158+Input!$H$124)*$H$7)/A16taxstdlife))</f>
        <v>0</v>
      </c>
      <c r="S678" s="164">
        <f>IF(A16taxstdlife="n/a","n/a",IF(S$3&gt;(A16taxstdlife+$E678),((Input!$H$158+Input!$H$124)*$H$7)-SUM($H678:R678),((Input!$H$158+Input!$H$124)*$H$7)/A16taxstdlife))</f>
        <v>0</v>
      </c>
      <c r="T678" s="164">
        <f>IF(A16taxstdlife="n/a","n/a",IF(T$3&gt;(A16taxstdlife+$E678),((Input!$H$158+Input!$H$124)*$H$7)-SUM($H678:S678),((Input!$H$158+Input!$H$124)*$H$7)/A16taxstdlife))</f>
        <v>0</v>
      </c>
      <c r="U678" s="164">
        <f>IF(A16taxstdlife="n/a","n/a",IF(U$3&gt;(A16taxstdlife+$E678),((Input!$H$158+Input!$H$124)*$H$7)-SUM($H678:T678),((Input!$H$158+Input!$H$124)*$H$7)/A16taxstdlife))</f>
        <v>0</v>
      </c>
      <c r="V678" s="164">
        <f>IF(A16taxstdlife="n/a","n/a",IF(V$3&gt;(A16taxstdlife+$E678),((Input!$H$158+Input!$H$124)*$H$7)-SUM($H678:U678),((Input!$H$158+Input!$H$124)*$H$7)/A16taxstdlife))</f>
        <v>0</v>
      </c>
      <c r="W678" s="164">
        <f>IF(A16taxstdlife="n/a","n/a",IF(W$3&gt;(A16taxstdlife+$E678),((Input!$H$158+Input!$H$124)*$H$7)-SUM($H678:V678),((Input!$H$158+Input!$H$124)*$H$7)/A16taxstdlife))</f>
        <v>0</v>
      </c>
      <c r="X678" s="164">
        <f>IF(A16taxstdlife="n/a","n/a",IF(X$3&gt;(A16taxstdlife+$E678),((Input!$H$158+Input!$H$124)*$H$7)-SUM($H678:W678),((Input!$H$158+Input!$H$124)*$H$7)/A16taxstdlife))</f>
        <v>0</v>
      </c>
      <c r="Y678" s="164">
        <f>IF(A16taxstdlife="n/a","n/a",IF(Y$3&gt;(A16taxstdlife+$E678),((Input!$H$158+Input!$H$124)*$H$7)-SUM($H678:X678),((Input!$H$158+Input!$H$124)*$H$7)/A16taxstdlife))</f>
        <v>0</v>
      </c>
      <c r="Z678" s="164">
        <f>IF(A16taxstdlife="n/a","n/a",IF(Z$3&gt;(A16taxstdlife+$E678),((Input!$H$158+Input!$H$124)*$H$7)-SUM($H678:Y678),((Input!$H$158+Input!$H$124)*$H$7)/A16taxstdlife))</f>
        <v>0</v>
      </c>
      <c r="AA678" s="164">
        <f>IF(A16taxstdlife="n/a","n/a",IF(AA$3&gt;(A16taxstdlife+$E678),((Input!$H$158+Input!$H$124)*$H$7)-SUM($H678:Z678),((Input!$H$158+Input!$H$124)*$H$7)/A16taxstdlife))</f>
        <v>0</v>
      </c>
      <c r="AB678" s="164">
        <f>IF(A16taxstdlife="n/a","n/a",IF(AB$3&gt;(A16taxstdlife+$E678),((Input!$H$158+Input!$H$124)*$H$7)-SUM($H678:AA678),((Input!$H$158+Input!$H$124)*$H$7)/A16taxstdlife))</f>
        <v>0</v>
      </c>
      <c r="AC678" s="164">
        <f>IF(A16taxstdlife="n/a","n/a",IF(AC$3&gt;(A16taxstdlife+$E678),((Input!$H$158+Input!$H$124)*$H$7)-SUM($H678:AB678),((Input!$H$158+Input!$H$124)*$H$7)/A16taxstdlife))</f>
        <v>0</v>
      </c>
      <c r="AD678" s="164">
        <f>IF(A16taxstdlife="n/a","n/a",IF(AD$3&gt;(A16taxstdlife+$E678),((Input!$H$158+Input!$H$124)*$H$7)-SUM($H678:AC678),((Input!$H$158+Input!$H$124)*$H$7)/A16taxstdlife))</f>
        <v>0</v>
      </c>
      <c r="AE678" s="164">
        <f>IF(A16taxstdlife="n/a","n/a",IF(AE$3&gt;(A16taxstdlife+$E678),((Input!$H$158+Input!$H$124)*$H$7)-SUM($H678:AD678),((Input!$H$158+Input!$H$124)*$H$7)/A16taxstdlife))</f>
        <v>0</v>
      </c>
      <c r="AF678" s="164">
        <f>IF(A16taxstdlife="n/a","n/a",IF(AF$3&gt;(A16taxstdlife+$E678),((Input!$H$158+Input!$H$124)*$H$7)-SUM($H678:AE678),((Input!$H$158+Input!$H$124)*$H$7)/A16taxstdlife))</f>
        <v>0</v>
      </c>
      <c r="AG678" s="164">
        <f>IF(A16taxstdlife="n/a","n/a",IF(AG$3&gt;(A16taxstdlife+$E678),((Input!$H$158+Input!$H$124)*$H$7)-SUM($H678:AF678),((Input!$H$158+Input!$H$124)*$H$7)/A16taxstdlife))</f>
        <v>0</v>
      </c>
      <c r="AH678" s="164">
        <f>IF(A16taxstdlife="n/a","n/a",IF(AH$3&gt;(A16taxstdlife+$E678),((Input!$H$158+Input!$H$124)*$H$7)-SUM($H678:AG678),((Input!$H$158+Input!$H$124)*$H$7)/A16taxstdlife))</f>
        <v>0</v>
      </c>
      <c r="AI678" s="164">
        <f>IF(A16taxstdlife="n/a","n/a",IF(AI$3&gt;(A16taxstdlife+$E678),((Input!$H$158+Input!$H$124)*$H$7)-SUM($H678:AH678),((Input!$H$158+Input!$H$124)*$H$7)/A16taxstdlife))</f>
        <v>0</v>
      </c>
      <c r="AJ678" s="164">
        <f>IF(A16taxstdlife="n/a","n/a",IF(AJ$3&gt;(A16taxstdlife+$E678),((Input!$H$158+Input!$H$124)*$H$7)-SUM($H678:AI678),((Input!$H$158+Input!$H$124)*$H$7)/A16taxstdlife))</f>
        <v>0</v>
      </c>
      <c r="AK678" s="164">
        <f>IF(A16taxstdlife="n/a","n/a",IF(AK$3&gt;(A16taxstdlife+$E678),((Input!$H$158+Input!$H$124)*$H$7)-SUM($H678:AJ678),((Input!$H$158+Input!$H$124)*$H$7)/A16taxstdlife))</f>
        <v>0</v>
      </c>
      <c r="AL678" s="164">
        <f>IF(A16taxstdlife="n/a","n/a",IF(AL$3&gt;(A16taxstdlife+$E678),((Input!$H$158+Input!$H$124)*$H$7)-SUM($H678:AK678),((Input!$H$158+Input!$H$124)*$H$7)/A16taxstdlife))</f>
        <v>0</v>
      </c>
      <c r="AM678" s="164">
        <f>IF(A16taxstdlife="n/a","n/a",IF(AM$3&gt;(A16taxstdlife+$E678),((Input!$H$158+Input!$H$124)*$H$7)-SUM($H678:AL678),((Input!$H$158+Input!$H$124)*$H$7)/A16taxstdlife))</f>
        <v>0</v>
      </c>
      <c r="AN678" s="164">
        <f>IF(A16taxstdlife="n/a","n/a",IF(AN$3&gt;(A16taxstdlife+$E678),((Input!$H$158+Input!$H$124)*$H$7)-SUM($H678:AM678),((Input!$H$158+Input!$H$124)*$H$7)/A16taxstdlife))</f>
        <v>0</v>
      </c>
      <c r="AO678" s="164">
        <f>IF(A16taxstdlife="n/a","n/a",IF(AO$3&gt;(A16taxstdlife+$E678),((Input!$H$158+Input!$H$124)*$H$7)-SUM($H678:AN678),((Input!$H$158+Input!$H$124)*$H$7)/A16taxstdlife))</f>
        <v>0</v>
      </c>
      <c r="AP678" s="164">
        <f>IF(A16taxstdlife="n/a","n/a",IF(AP$3&gt;(A16taxstdlife+$E678),((Input!$H$158+Input!$H$124)*$H$7)-SUM($H678:AO678),((Input!$H$158+Input!$H$124)*$H$7)/A16taxstdlife))</f>
        <v>0</v>
      </c>
      <c r="AQ678" s="164">
        <f>IF(A16taxstdlife="n/a","n/a",IF(AQ$3&gt;(A16taxstdlife+$E678),((Input!$H$158+Input!$H$124)*$H$7)-SUM($H678:AP678),((Input!$H$158+Input!$H$124)*$H$7)/A16taxstdlife))</f>
        <v>0</v>
      </c>
      <c r="AR678" s="164">
        <f>IF(A16taxstdlife="n/a","n/a",IF(AR$3&gt;(A16taxstdlife+$E678),((Input!$H$158+Input!$H$124)*$H$7)-SUM($H678:AQ678),((Input!$H$158+Input!$H$124)*$H$7)/A16taxstdlife))</f>
        <v>0</v>
      </c>
      <c r="AS678" s="164">
        <f>IF(A16taxstdlife="n/a","n/a",IF(AS$3&gt;(A16taxstdlife+$E678),((Input!$H$158+Input!$H$124)*$H$7)-SUM($H678:AR678),((Input!$H$158+Input!$H$124)*$H$7)/A16taxstdlife))</f>
        <v>0</v>
      </c>
      <c r="AT678" s="164">
        <f>IF(A16taxstdlife="n/a","n/a",IF(AT$3&gt;(A16taxstdlife+$E678),((Input!$H$158+Input!$H$124)*$H$7)-SUM($H678:AS678),((Input!$H$158+Input!$H$124)*$H$7)/A16taxstdlife))</f>
        <v>0</v>
      </c>
      <c r="AU678" s="164">
        <f>IF(A16taxstdlife="n/a","n/a",IF(AU$3&gt;(A16taxstdlife+$E678),((Input!$H$158+Input!$H$124)*$H$7)-SUM($H678:AT678),((Input!$H$158+Input!$H$124)*$H$7)/A16taxstdlife))</f>
        <v>0</v>
      </c>
      <c r="AV678" s="164">
        <f>IF(A16taxstdlife="n/a","n/a",IF(AV$3&gt;(A16taxstdlife+$E678),((Input!$H$158+Input!$H$124)*$H$7)-SUM($H678:AU678),((Input!$H$158+Input!$H$124)*$H$7)/A16taxstdlife))</f>
        <v>0</v>
      </c>
      <c r="AW678" s="164">
        <f>IF(A16taxstdlife="n/a","n/a",IF(AW$3&gt;(A16taxstdlife+$E678),((Input!$H$158+Input!$H$124)*$H$7)-SUM($H678:AV678),((Input!$H$158+Input!$H$124)*$H$7)/A16taxstdlife))</f>
        <v>0</v>
      </c>
      <c r="AX678" s="164">
        <f>IF(A16taxstdlife="n/a","n/a",IF(AX$3&gt;(A16taxstdlife+$E678),((Input!$H$158+Input!$H$124)*$H$7)-SUM($H678:AW678),((Input!$H$158+Input!$H$124)*$H$7)/A16taxstdlife))</f>
        <v>0</v>
      </c>
      <c r="AY678" s="164">
        <f>IF(A16taxstdlife="n/a","n/a",IF(AY$3&gt;(A16taxstdlife+$E678),((Input!$H$158+Input!$H$124)*$H$7)-SUM($H678:AX678),((Input!$H$158+Input!$H$124)*$H$7)/A16taxstdlife))</f>
        <v>0</v>
      </c>
      <c r="AZ678" s="164">
        <f>IF(A16taxstdlife="n/a","n/a",IF(AZ$3&gt;(A16taxstdlife+$E678),((Input!$H$158+Input!$H$124)*$H$7)-SUM($H678:AY678),((Input!$H$158+Input!$H$124)*$H$7)/A16taxstdlife))</f>
        <v>0</v>
      </c>
      <c r="BA678" s="164">
        <f>IF(A16taxstdlife="n/a","n/a",IF(BA$3&gt;(A16taxstdlife+$E678),((Input!$H$158+Input!$H$124)*$H$7)-SUM($H678:AZ678),((Input!$H$158+Input!$H$124)*$H$7)/A16taxstdlife))</f>
        <v>0</v>
      </c>
      <c r="BB678" s="164">
        <f>IF(A16taxstdlife="n/a","n/a",IF(BB$3&gt;(A16taxstdlife+$E678),((Input!$H$158+Input!$H$124)*$H$7)-SUM($H678:BA678),((Input!$H$158+Input!$H$124)*$H$7)/A16taxstdlife))</f>
        <v>0</v>
      </c>
      <c r="BC678" s="164">
        <f>IF(A16taxstdlife="n/a","n/a",IF(BC$3&gt;(A16taxstdlife+$E678),((Input!$H$158+Input!$H$124)*$H$7)-SUM($H678:BB678),((Input!$H$158+Input!$H$124)*$H$7)/A16taxstdlife))</f>
        <v>0</v>
      </c>
      <c r="BD678" s="164">
        <f>IF(A16taxstdlife="n/a","n/a",IF(BD$3&gt;(A16taxstdlife+$E678),((Input!$H$158+Input!$H$124)*$H$7)-SUM($H678:BC678),((Input!$H$158+Input!$H$124)*$H$7)/A16taxstdlife))</f>
        <v>0</v>
      </c>
      <c r="BE678" s="164">
        <f>IF(A16taxstdlife="n/a","n/a",IF(BE$3&gt;(A16taxstdlife+$E678),((Input!$H$158+Input!$H$124)*$H$7)-SUM($H678:BD678),((Input!$H$158+Input!$H$124)*$H$7)/A16taxstdlife))</f>
        <v>0</v>
      </c>
      <c r="BF678" s="164">
        <f>IF(A16taxstdlife="n/a","n/a",IF(BF$3&gt;(A16taxstdlife+$E678),((Input!$H$158+Input!$H$124)*$H$7)-SUM($H678:BE678),((Input!$H$158+Input!$H$124)*$H$7)/A16taxstdlife))</f>
        <v>0</v>
      </c>
      <c r="BG678" s="164">
        <f>IF(A16taxstdlife="n/a","n/a",IF(BG$3&gt;(A16taxstdlife+$E678),((Input!$H$158+Input!$H$124)*$H$7)-SUM($H678:BF678),((Input!$H$158+Input!$H$124)*$H$7)/A16taxstdlife))</f>
        <v>0</v>
      </c>
      <c r="BH678" s="164">
        <f>IF(A16taxstdlife="n/a","n/a",IF(BH$3&gt;(A16taxstdlife+$E678),((Input!$H$158+Input!$H$124)*$H$7)-SUM($H678:BG678),((Input!$H$158+Input!$H$124)*$H$7)/A16taxstdlife))</f>
        <v>0</v>
      </c>
      <c r="BI678" s="164">
        <f>IF(A16taxstdlife="n/a","n/a",IF(BI$3&gt;(A16taxstdlife+$E678),((Input!$H$158+Input!$H$124)*$H$7)-SUM($H678:BH678),((Input!$H$158+Input!$H$124)*$H$7)/A16taxstdlife))</f>
        <v>0</v>
      </c>
      <c r="BJ678" s="18"/>
      <c r="BK678" s="1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row>
    <row r="679" spans="1:256" s="5" customFormat="1" hidden="1" outlineLevel="2">
      <c r="A679" s="18"/>
      <c r="B679" s="18"/>
      <c r="C679" s="36"/>
      <c r="D679" s="479"/>
      <c r="E679" s="283">
        <v>3</v>
      </c>
      <c r="F679" s="38"/>
      <c r="G679" s="306"/>
      <c r="H679" s="308"/>
      <c r="I679" s="307"/>
      <c r="J679" s="164">
        <f>IF(A16taxstdlife="n/a","n/a",IF(J$3&gt;(A16taxstdlife+$E679),((Input!$I$158+Input!$I$124)*$I$7)-SUM($I679:I679),((Input!$I$158+Input!$I$124)*$I$7)/A16taxstdlife))</f>
        <v>0</v>
      </c>
      <c r="K679" s="164">
        <f>IF(A16taxstdlife="n/a","n/a",IF(K$3&gt;(A16taxstdlife+$E679),((Input!$I$158+Input!$I$124)*$I$7)-SUM($I679:J679),((Input!$I$158+Input!$I$124)*$I$7)/A16taxstdlife))</f>
        <v>0</v>
      </c>
      <c r="L679" s="164">
        <f>IF(A16taxstdlife="n/a","n/a",IF(L$3&gt;(A16taxstdlife+$E679),((Input!$I$158+Input!$I$124)*$I$7)-SUM($I679:K679),((Input!$I$158+Input!$I$124)*$I$7)/A16taxstdlife))</f>
        <v>0</v>
      </c>
      <c r="M679" s="164">
        <f>IF(A16taxstdlife="n/a","n/a",IF(M$3&gt;(A16taxstdlife+$E679),((Input!$I$158+Input!$I$124)*$I$7)-SUM($I679:L679),((Input!$I$158+Input!$I$124)*$I$7)/A16taxstdlife))</f>
        <v>0</v>
      </c>
      <c r="N679" s="164">
        <f>IF(A16taxstdlife="n/a","n/a",IF(N$3&gt;(A16taxstdlife+$E679),((Input!$I$158+Input!$I$124)*$I$7)-SUM($I679:M679),((Input!$I$158+Input!$I$124)*$I$7)/A16taxstdlife))</f>
        <v>0</v>
      </c>
      <c r="O679" s="164">
        <f>IF(A16taxstdlife="n/a","n/a",IF(O$3&gt;(A16taxstdlife+$E679),((Input!$I$158+Input!$I$124)*$I$7)-SUM($I679:N679),((Input!$I$158+Input!$I$124)*$I$7)/A16taxstdlife))</f>
        <v>0</v>
      </c>
      <c r="P679" s="164">
        <f>IF(A16taxstdlife="n/a","n/a",IF(P$3&gt;(A16taxstdlife+$E679),((Input!$I$158+Input!$I$124)*$I$7)-SUM($I679:O679),((Input!$I$158+Input!$I$124)*$I$7)/A16taxstdlife))</f>
        <v>0</v>
      </c>
      <c r="Q679" s="164">
        <f>IF(A16taxstdlife="n/a","n/a",IF(Q$3&gt;(A16taxstdlife+$E679),((Input!$I$158+Input!$I$124)*$I$7)-SUM($I679:P679),((Input!$I$158+Input!$I$124)*$I$7)/A16taxstdlife))</f>
        <v>0</v>
      </c>
      <c r="R679" s="164">
        <f>IF(A16taxstdlife="n/a","n/a",IF(R$3&gt;(A16taxstdlife+$E679),((Input!$I$158+Input!$I$124)*$I$7)-SUM($I679:Q679),((Input!$I$158+Input!$I$124)*$I$7)/A16taxstdlife))</f>
        <v>0</v>
      </c>
      <c r="S679" s="164">
        <f>IF(A16taxstdlife="n/a","n/a",IF(S$3&gt;(A16taxstdlife+$E679),((Input!$I$158+Input!$I$124)*$I$7)-SUM($I679:R679),((Input!$I$158+Input!$I$124)*$I$7)/A16taxstdlife))</f>
        <v>0</v>
      </c>
      <c r="T679" s="164">
        <f>IF(A16taxstdlife="n/a","n/a",IF(T$3&gt;(A16taxstdlife+$E679),((Input!$I$158+Input!$I$124)*$I$7)-SUM($I679:S679),((Input!$I$158+Input!$I$124)*$I$7)/A16taxstdlife))</f>
        <v>0</v>
      </c>
      <c r="U679" s="164">
        <f>IF(A16taxstdlife="n/a","n/a",IF(U$3&gt;(A16taxstdlife+$E679),((Input!$I$158+Input!$I$124)*$I$7)-SUM($I679:T679),((Input!$I$158+Input!$I$124)*$I$7)/A16taxstdlife))</f>
        <v>0</v>
      </c>
      <c r="V679" s="164">
        <f>IF(A16taxstdlife="n/a","n/a",IF(V$3&gt;(A16taxstdlife+$E679),((Input!$I$158+Input!$I$124)*$I$7)-SUM($I679:U679),((Input!$I$158+Input!$I$124)*$I$7)/A16taxstdlife))</f>
        <v>0</v>
      </c>
      <c r="W679" s="164">
        <f>IF(A16taxstdlife="n/a","n/a",IF(W$3&gt;(A16taxstdlife+$E679),((Input!$I$158+Input!$I$124)*$I$7)-SUM($I679:V679),((Input!$I$158+Input!$I$124)*$I$7)/A16taxstdlife))</f>
        <v>0</v>
      </c>
      <c r="X679" s="164">
        <f>IF(A16taxstdlife="n/a","n/a",IF(X$3&gt;(A16taxstdlife+$E679),((Input!$I$158+Input!$I$124)*$I$7)-SUM($I679:W679),((Input!$I$158+Input!$I$124)*$I$7)/A16taxstdlife))</f>
        <v>0</v>
      </c>
      <c r="Y679" s="164">
        <f>IF(A16taxstdlife="n/a","n/a",IF(Y$3&gt;(A16taxstdlife+$E679),((Input!$I$158+Input!$I$124)*$I$7)-SUM($I679:X679),((Input!$I$158+Input!$I$124)*$I$7)/A16taxstdlife))</f>
        <v>0</v>
      </c>
      <c r="Z679" s="164">
        <f>IF(A16taxstdlife="n/a","n/a",IF(Z$3&gt;(A16taxstdlife+$E679),((Input!$I$158+Input!$I$124)*$I$7)-SUM($I679:Y679),((Input!$I$158+Input!$I$124)*$I$7)/A16taxstdlife))</f>
        <v>0</v>
      </c>
      <c r="AA679" s="164">
        <f>IF(A16taxstdlife="n/a","n/a",IF(AA$3&gt;(A16taxstdlife+$E679),((Input!$I$158+Input!$I$124)*$I$7)-SUM($I679:Z679),((Input!$I$158+Input!$I$124)*$I$7)/A16taxstdlife))</f>
        <v>0</v>
      </c>
      <c r="AB679" s="164">
        <f>IF(A16taxstdlife="n/a","n/a",IF(AB$3&gt;(A16taxstdlife+$E679),((Input!$I$158+Input!$I$124)*$I$7)-SUM($I679:AA679),((Input!$I$158+Input!$I$124)*$I$7)/A16taxstdlife))</f>
        <v>0</v>
      </c>
      <c r="AC679" s="164">
        <f>IF(A16taxstdlife="n/a","n/a",IF(AC$3&gt;(A16taxstdlife+$E679),((Input!$I$158+Input!$I$124)*$I$7)-SUM($I679:AB679),((Input!$I$158+Input!$I$124)*$I$7)/A16taxstdlife))</f>
        <v>0</v>
      </c>
      <c r="AD679" s="164">
        <f>IF(A16taxstdlife="n/a","n/a",IF(AD$3&gt;(A16taxstdlife+$E679),((Input!$I$158+Input!$I$124)*$I$7)-SUM($I679:AC679),((Input!$I$158+Input!$I$124)*$I$7)/A16taxstdlife))</f>
        <v>0</v>
      </c>
      <c r="AE679" s="164">
        <f>IF(A16taxstdlife="n/a","n/a",IF(AE$3&gt;(A16taxstdlife+$E679),((Input!$I$158+Input!$I$124)*$I$7)-SUM($I679:AD679),((Input!$I$158+Input!$I$124)*$I$7)/A16taxstdlife))</f>
        <v>0</v>
      </c>
      <c r="AF679" s="164">
        <f>IF(A16taxstdlife="n/a","n/a",IF(AF$3&gt;(A16taxstdlife+$E679),((Input!$I$158+Input!$I$124)*$I$7)-SUM($I679:AE679),((Input!$I$158+Input!$I$124)*$I$7)/A16taxstdlife))</f>
        <v>0</v>
      </c>
      <c r="AG679" s="164">
        <f>IF(A16taxstdlife="n/a","n/a",IF(AG$3&gt;(A16taxstdlife+$E679),((Input!$I$158+Input!$I$124)*$I$7)-SUM($I679:AF679),((Input!$I$158+Input!$I$124)*$I$7)/A16taxstdlife))</f>
        <v>0</v>
      </c>
      <c r="AH679" s="164">
        <f>IF(A16taxstdlife="n/a","n/a",IF(AH$3&gt;(A16taxstdlife+$E679),((Input!$I$158+Input!$I$124)*$I$7)-SUM($I679:AG679),((Input!$I$158+Input!$I$124)*$I$7)/A16taxstdlife))</f>
        <v>0</v>
      </c>
      <c r="AI679" s="164">
        <f>IF(A16taxstdlife="n/a","n/a",IF(AI$3&gt;(A16taxstdlife+$E679),((Input!$I$158+Input!$I$124)*$I$7)-SUM($I679:AH679),((Input!$I$158+Input!$I$124)*$I$7)/A16taxstdlife))</f>
        <v>0</v>
      </c>
      <c r="AJ679" s="164">
        <f>IF(A16taxstdlife="n/a","n/a",IF(AJ$3&gt;(A16taxstdlife+$E679),((Input!$I$158+Input!$I$124)*$I$7)-SUM($I679:AI679),((Input!$I$158+Input!$I$124)*$I$7)/A16taxstdlife))</f>
        <v>0</v>
      </c>
      <c r="AK679" s="164">
        <f>IF(A16taxstdlife="n/a","n/a",IF(AK$3&gt;(A16taxstdlife+$E679),((Input!$I$158+Input!$I$124)*$I$7)-SUM($I679:AJ679),((Input!$I$158+Input!$I$124)*$I$7)/A16taxstdlife))</f>
        <v>0</v>
      </c>
      <c r="AL679" s="164">
        <f>IF(A16taxstdlife="n/a","n/a",IF(AL$3&gt;(A16taxstdlife+$E679),((Input!$I$158+Input!$I$124)*$I$7)-SUM($I679:AK679),((Input!$I$158+Input!$I$124)*$I$7)/A16taxstdlife))</f>
        <v>0</v>
      </c>
      <c r="AM679" s="164">
        <f>IF(A16taxstdlife="n/a","n/a",IF(AM$3&gt;(A16taxstdlife+$E679),((Input!$I$158+Input!$I$124)*$I$7)-SUM($I679:AL679),((Input!$I$158+Input!$I$124)*$I$7)/A16taxstdlife))</f>
        <v>0</v>
      </c>
      <c r="AN679" s="164">
        <f>IF(A16taxstdlife="n/a","n/a",IF(AN$3&gt;(A16taxstdlife+$E679),((Input!$I$158+Input!$I$124)*$I$7)-SUM($I679:AM679),((Input!$I$158+Input!$I$124)*$I$7)/A16taxstdlife))</f>
        <v>0</v>
      </c>
      <c r="AO679" s="164">
        <f>IF(A16taxstdlife="n/a","n/a",IF(AO$3&gt;(A16taxstdlife+$E679),((Input!$I$158+Input!$I$124)*$I$7)-SUM($I679:AN679),((Input!$I$158+Input!$I$124)*$I$7)/A16taxstdlife))</f>
        <v>0</v>
      </c>
      <c r="AP679" s="164">
        <f>IF(A16taxstdlife="n/a","n/a",IF(AP$3&gt;(A16taxstdlife+$E679),((Input!$I$158+Input!$I$124)*$I$7)-SUM($I679:AO679),((Input!$I$158+Input!$I$124)*$I$7)/A16taxstdlife))</f>
        <v>0</v>
      </c>
      <c r="AQ679" s="164">
        <f>IF(A16taxstdlife="n/a","n/a",IF(AQ$3&gt;(A16taxstdlife+$E679),((Input!$I$158+Input!$I$124)*$I$7)-SUM($I679:AP679),((Input!$I$158+Input!$I$124)*$I$7)/A16taxstdlife))</f>
        <v>0</v>
      </c>
      <c r="AR679" s="164">
        <f>IF(A16taxstdlife="n/a","n/a",IF(AR$3&gt;(A16taxstdlife+$E679),((Input!$I$158+Input!$I$124)*$I$7)-SUM($I679:AQ679),((Input!$I$158+Input!$I$124)*$I$7)/A16taxstdlife))</f>
        <v>0</v>
      </c>
      <c r="AS679" s="164">
        <f>IF(A16taxstdlife="n/a","n/a",IF(AS$3&gt;(A16taxstdlife+$E679),((Input!$I$158+Input!$I$124)*$I$7)-SUM($I679:AR679),((Input!$I$158+Input!$I$124)*$I$7)/A16taxstdlife))</f>
        <v>0</v>
      </c>
      <c r="AT679" s="164">
        <f>IF(A16taxstdlife="n/a","n/a",IF(AT$3&gt;(A16taxstdlife+$E679),((Input!$I$158+Input!$I$124)*$I$7)-SUM($I679:AS679),((Input!$I$158+Input!$I$124)*$I$7)/A16taxstdlife))</f>
        <v>0</v>
      </c>
      <c r="AU679" s="164">
        <f>IF(A16taxstdlife="n/a","n/a",IF(AU$3&gt;(A16taxstdlife+$E679),((Input!$I$158+Input!$I$124)*$I$7)-SUM($I679:AT679),((Input!$I$158+Input!$I$124)*$I$7)/A16taxstdlife))</f>
        <v>0</v>
      </c>
      <c r="AV679" s="164">
        <f>IF(A16taxstdlife="n/a","n/a",IF(AV$3&gt;(A16taxstdlife+$E679),((Input!$I$158+Input!$I$124)*$I$7)-SUM($I679:AU679),((Input!$I$158+Input!$I$124)*$I$7)/A16taxstdlife))</f>
        <v>0</v>
      </c>
      <c r="AW679" s="164">
        <f>IF(A16taxstdlife="n/a","n/a",IF(AW$3&gt;(A16taxstdlife+$E679),((Input!$I$158+Input!$I$124)*$I$7)-SUM($I679:AV679),((Input!$I$158+Input!$I$124)*$I$7)/A16taxstdlife))</f>
        <v>0</v>
      </c>
      <c r="AX679" s="164">
        <f>IF(A16taxstdlife="n/a","n/a",IF(AX$3&gt;(A16taxstdlife+$E679),((Input!$I$158+Input!$I$124)*$I$7)-SUM($I679:AW679),((Input!$I$158+Input!$I$124)*$I$7)/A16taxstdlife))</f>
        <v>0</v>
      </c>
      <c r="AY679" s="164">
        <f>IF(A16taxstdlife="n/a","n/a",IF(AY$3&gt;(A16taxstdlife+$E679),((Input!$I$158+Input!$I$124)*$I$7)-SUM($I679:AX679),((Input!$I$158+Input!$I$124)*$I$7)/A16taxstdlife))</f>
        <v>0</v>
      </c>
      <c r="AZ679" s="164">
        <f>IF(A16taxstdlife="n/a","n/a",IF(AZ$3&gt;(A16taxstdlife+$E679),((Input!$I$158+Input!$I$124)*$I$7)-SUM($I679:AY679),((Input!$I$158+Input!$I$124)*$I$7)/A16taxstdlife))</f>
        <v>0</v>
      </c>
      <c r="BA679" s="164">
        <f>IF(A16taxstdlife="n/a","n/a",IF(BA$3&gt;(A16taxstdlife+$E679),((Input!$I$158+Input!$I$124)*$I$7)-SUM($I679:AZ679),((Input!$I$158+Input!$I$124)*$I$7)/A16taxstdlife))</f>
        <v>0</v>
      </c>
      <c r="BB679" s="164">
        <f>IF(A16taxstdlife="n/a","n/a",IF(BB$3&gt;(A16taxstdlife+$E679),((Input!$I$158+Input!$I$124)*$I$7)-SUM($I679:BA679),((Input!$I$158+Input!$I$124)*$I$7)/A16taxstdlife))</f>
        <v>0</v>
      </c>
      <c r="BC679" s="164">
        <f>IF(A16taxstdlife="n/a","n/a",IF(BC$3&gt;(A16taxstdlife+$E679),((Input!$I$158+Input!$I$124)*$I$7)-SUM($I679:BB679),((Input!$I$158+Input!$I$124)*$I$7)/A16taxstdlife))</f>
        <v>0</v>
      </c>
      <c r="BD679" s="164">
        <f>IF(A16taxstdlife="n/a","n/a",IF(BD$3&gt;(A16taxstdlife+$E679),((Input!$I$158+Input!$I$124)*$I$7)-SUM($I679:BC679),((Input!$I$158+Input!$I$124)*$I$7)/A16taxstdlife))</f>
        <v>0</v>
      </c>
      <c r="BE679" s="164">
        <f>IF(A16taxstdlife="n/a","n/a",IF(BE$3&gt;(A16taxstdlife+$E679),((Input!$I$158+Input!$I$124)*$I$7)-SUM($I679:BD679),((Input!$I$158+Input!$I$124)*$I$7)/A16taxstdlife))</f>
        <v>0</v>
      </c>
      <c r="BF679" s="164">
        <f>IF(A16taxstdlife="n/a","n/a",IF(BF$3&gt;(A16taxstdlife+$E679),((Input!$I$158+Input!$I$124)*$I$7)-SUM($I679:BE679),((Input!$I$158+Input!$I$124)*$I$7)/A16taxstdlife))</f>
        <v>0</v>
      </c>
      <c r="BG679" s="164">
        <f>IF(A16taxstdlife="n/a","n/a",IF(BG$3&gt;(A16taxstdlife+$E679),((Input!$I$158+Input!$I$124)*$I$7)-SUM($I679:BF679),((Input!$I$158+Input!$I$124)*$I$7)/A16taxstdlife))</f>
        <v>0</v>
      </c>
      <c r="BH679" s="164">
        <f>IF(A16taxstdlife="n/a","n/a",IF(BH$3&gt;(A16taxstdlife+$E679),((Input!$I$158+Input!$I$124)*$I$7)-SUM($I679:BG679),((Input!$I$158+Input!$I$124)*$I$7)/A16taxstdlife))</f>
        <v>0</v>
      </c>
      <c r="BI679" s="164">
        <f>IF(A16taxstdlife="n/a","n/a",IF(BI$3&gt;(A16taxstdlife+$E679),((Input!$I$158+Input!$I$124)*$I$7)-SUM($I679:BH679),((Input!$I$158+Input!$I$124)*$I$7)/A16taxstdlife))</f>
        <v>0</v>
      </c>
      <c r="BJ679" s="18"/>
      <c r="BK679" s="18"/>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row>
    <row r="680" spans="1:256" s="5" customFormat="1" hidden="1" outlineLevel="2">
      <c r="A680" s="18"/>
      <c r="B680" s="18"/>
      <c r="C680" s="36"/>
      <c r="D680" s="479"/>
      <c r="E680" s="283">
        <v>4</v>
      </c>
      <c r="F680" s="38"/>
      <c r="G680" s="306"/>
      <c r="H680" s="308"/>
      <c r="I680" s="308"/>
      <c r="J680" s="307"/>
      <c r="K680" s="164">
        <f>IF(A16taxstdlife="n/a","n/a",IF(K$3&gt;(A16taxstdlife+$E680),((Input!$J$158+Input!$J$124)*$J$7)-SUM($J680:J680),((Input!$J$158+Input!$J$124)*$J$7)/A16taxstdlife))</f>
        <v>0</v>
      </c>
      <c r="L680" s="164">
        <f>IF(A16taxstdlife="n/a","n/a",IF(L$3&gt;(A16taxstdlife+$E680),((Input!$J$158+Input!$J$124)*$J$7)-SUM($J680:K680),((Input!$J$158+Input!$J$124)*$J$7)/A16taxstdlife))</f>
        <v>0</v>
      </c>
      <c r="M680" s="164">
        <f>IF(A16taxstdlife="n/a","n/a",IF(M$3&gt;(A16taxstdlife+$E680),((Input!$J$158+Input!$J$124)*$J$7)-SUM($J680:L680),((Input!$J$158+Input!$J$124)*$J$7)/A16taxstdlife))</f>
        <v>0</v>
      </c>
      <c r="N680" s="164">
        <f>IF(A16taxstdlife="n/a","n/a",IF(N$3&gt;(A16taxstdlife+$E680),((Input!$J$158+Input!$J$124)*$J$7)-SUM($J680:M680),((Input!$J$158+Input!$J$124)*$J$7)/A16taxstdlife))</f>
        <v>0</v>
      </c>
      <c r="O680" s="164">
        <f>IF(A16taxstdlife="n/a","n/a",IF(O$3&gt;(A16taxstdlife+$E680),((Input!$J$158+Input!$J$124)*$J$7)-SUM($J680:N680),((Input!$J$158+Input!$J$124)*$J$7)/A16taxstdlife))</f>
        <v>0</v>
      </c>
      <c r="P680" s="164">
        <f>IF(A16taxstdlife="n/a","n/a",IF(P$3&gt;(A16taxstdlife+$E680),((Input!$J$158+Input!$J$124)*$J$7)-SUM($J680:O680),((Input!$J$158+Input!$J$124)*$J$7)/A16taxstdlife))</f>
        <v>0</v>
      </c>
      <c r="Q680" s="164">
        <f>IF(A16taxstdlife="n/a","n/a",IF(Q$3&gt;(A16taxstdlife+$E680),((Input!$J$158+Input!$J$124)*$J$7)-SUM($J680:P680),((Input!$J$158+Input!$J$124)*$J$7)/A16taxstdlife))</f>
        <v>0</v>
      </c>
      <c r="R680" s="164">
        <f>IF(A16taxstdlife="n/a","n/a",IF(R$3&gt;(A16taxstdlife+$E680),((Input!$J$158+Input!$J$124)*$J$7)-SUM($J680:Q680),((Input!$J$158+Input!$J$124)*$J$7)/A16taxstdlife))</f>
        <v>0</v>
      </c>
      <c r="S680" s="164">
        <f>IF(A16taxstdlife="n/a","n/a",IF(S$3&gt;(A16taxstdlife+$E680),((Input!$J$158+Input!$J$124)*$J$7)-SUM($J680:R680),((Input!$J$158+Input!$J$124)*$J$7)/A16taxstdlife))</f>
        <v>0</v>
      </c>
      <c r="T680" s="164">
        <f>IF(A16taxstdlife="n/a","n/a",IF(T$3&gt;(A16taxstdlife+$E680),((Input!$J$158+Input!$J$124)*$J$7)-SUM($J680:S680),((Input!$J$158+Input!$J$124)*$J$7)/A16taxstdlife))</f>
        <v>0</v>
      </c>
      <c r="U680" s="164">
        <f>IF(A16taxstdlife="n/a","n/a",IF(U$3&gt;(A16taxstdlife+$E680),((Input!$J$158+Input!$J$124)*$J$7)-SUM($J680:T680),((Input!$J$158+Input!$J$124)*$J$7)/A16taxstdlife))</f>
        <v>0</v>
      </c>
      <c r="V680" s="164">
        <f>IF(A16taxstdlife="n/a","n/a",IF(V$3&gt;(A16taxstdlife+$E680),((Input!$J$158+Input!$J$124)*$J$7)-SUM($J680:U680),((Input!$J$158+Input!$J$124)*$J$7)/A16taxstdlife))</f>
        <v>0</v>
      </c>
      <c r="W680" s="164">
        <f>IF(A16taxstdlife="n/a","n/a",IF(W$3&gt;(A16taxstdlife+$E680),((Input!$J$158+Input!$J$124)*$J$7)-SUM($J680:V680),((Input!$J$158+Input!$J$124)*$J$7)/A16taxstdlife))</f>
        <v>0</v>
      </c>
      <c r="X680" s="164">
        <f>IF(A16taxstdlife="n/a","n/a",IF(X$3&gt;(A16taxstdlife+$E680),((Input!$J$158+Input!$J$124)*$J$7)-SUM($J680:W680),((Input!$J$158+Input!$J$124)*$J$7)/A16taxstdlife))</f>
        <v>0</v>
      </c>
      <c r="Y680" s="164">
        <f>IF(A16taxstdlife="n/a","n/a",IF(Y$3&gt;(A16taxstdlife+$E680),((Input!$J$158+Input!$J$124)*$J$7)-SUM($J680:X680),((Input!$J$158+Input!$J$124)*$J$7)/A16taxstdlife))</f>
        <v>0</v>
      </c>
      <c r="Z680" s="164">
        <f>IF(A16taxstdlife="n/a","n/a",IF(Z$3&gt;(A16taxstdlife+$E680),((Input!$J$158+Input!$J$124)*$J$7)-SUM($J680:Y680),((Input!$J$158+Input!$J$124)*$J$7)/A16taxstdlife))</f>
        <v>0</v>
      </c>
      <c r="AA680" s="164">
        <f>IF(A16taxstdlife="n/a","n/a",IF(AA$3&gt;(A16taxstdlife+$E680),((Input!$J$158+Input!$J$124)*$J$7)-SUM($J680:Z680),((Input!$J$158+Input!$J$124)*$J$7)/A16taxstdlife))</f>
        <v>0</v>
      </c>
      <c r="AB680" s="164">
        <f>IF(A16taxstdlife="n/a","n/a",IF(AB$3&gt;(A16taxstdlife+$E680),((Input!$J$158+Input!$J$124)*$J$7)-SUM($J680:AA680),((Input!$J$158+Input!$J$124)*$J$7)/A16taxstdlife))</f>
        <v>0</v>
      </c>
      <c r="AC680" s="164">
        <f>IF(A16taxstdlife="n/a","n/a",IF(AC$3&gt;(A16taxstdlife+$E680),((Input!$J$158+Input!$J$124)*$J$7)-SUM($J680:AB680),((Input!$J$158+Input!$J$124)*$J$7)/A16taxstdlife))</f>
        <v>0</v>
      </c>
      <c r="AD680" s="164">
        <f>IF(A16taxstdlife="n/a","n/a",IF(AD$3&gt;(A16taxstdlife+$E680),((Input!$J$158+Input!$J$124)*$J$7)-SUM($J680:AC680),((Input!$J$158+Input!$J$124)*$J$7)/A16taxstdlife))</f>
        <v>0</v>
      </c>
      <c r="AE680" s="164">
        <f>IF(A16taxstdlife="n/a","n/a",IF(AE$3&gt;(A16taxstdlife+$E680),((Input!$J$158+Input!$J$124)*$J$7)-SUM($J680:AD680),((Input!$J$158+Input!$J$124)*$J$7)/A16taxstdlife))</f>
        <v>0</v>
      </c>
      <c r="AF680" s="164">
        <f>IF(A16taxstdlife="n/a","n/a",IF(AF$3&gt;(A16taxstdlife+$E680),((Input!$J$158+Input!$J$124)*$J$7)-SUM($J680:AE680),((Input!$J$158+Input!$J$124)*$J$7)/A16taxstdlife))</f>
        <v>0</v>
      </c>
      <c r="AG680" s="164">
        <f>IF(A16taxstdlife="n/a","n/a",IF(AG$3&gt;(A16taxstdlife+$E680),((Input!$J$158+Input!$J$124)*$J$7)-SUM($J680:AF680),((Input!$J$158+Input!$J$124)*$J$7)/A16taxstdlife))</f>
        <v>0</v>
      </c>
      <c r="AH680" s="164">
        <f>IF(A16taxstdlife="n/a","n/a",IF(AH$3&gt;(A16taxstdlife+$E680),((Input!$J$158+Input!$J$124)*$J$7)-SUM($J680:AG680),((Input!$J$158+Input!$J$124)*$J$7)/A16taxstdlife))</f>
        <v>0</v>
      </c>
      <c r="AI680" s="164">
        <f>IF(A16taxstdlife="n/a","n/a",IF(AI$3&gt;(A16taxstdlife+$E680),((Input!$J$158+Input!$J$124)*$J$7)-SUM($J680:AH680),((Input!$J$158+Input!$J$124)*$J$7)/A16taxstdlife))</f>
        <v>0</v>
      </c>
      <c r="AJ680" s="164">
        <f>IF(A16taxstdlife="n/a","n/a",IF(AJ$3&gt;(A16taxstdlife+$E680),((Input!$J$158+Input!$J$124)*$J$7)-SUM($J680:AI680),((Input!$J$158+Input!$J$124)*$J$7)/A16taxstdlife))</f>
        <v>0</v>
      </c>
      <c r="AK680" s="164">
        <f>IF(A16taxstdlife="n/a","n/a",IF(AK$3&gt;(A16taxstdlife+$E680),((Input!$J$158+Input!$J$124)*$J$7)-SUM($J680:AJ680),((Input!$J$158+Input!$J$124)*$J$7)/A16taxstdlife))</f>
        <v>0</v>
      </c>
      <c r="AL680" s="164">
        <f>IF(A16taxstdlife="n/a","n/a",IF(AL$3&gt;(A16taxstdlife+$E680),((Input!$J$158+Input!$J$124)*$J$7)-SUM($J680:AK680),((Input!$J$158+Input!$J$124)*$J$7)/A16taxstdlife))</f>
        <v>0</v>
      </c>
      <c r="AM680" s="164">
        <f>IF(A16taxstdlife="n/a","n/a",IF(AM$3&gt;(A16taxstdlife+$E680),((Input!$J$158+Input!$J$124)*$J$7)-SUM($J680:AL680),((Input!$J$158+Input!$J$124)*$J$7)/A16taxstdlife))</f>
        <v>0</v>
      </c>
      <c r="AN680" s="164">
        <f>IF(A16taxstdlife="n/a","n/a",IF(AN$3&gt;(A16taxstdlife+$E680),((Input!$J$158+Input!$J$124)*$J$7)-SUM($J680:AM680),((Input!$J$158+Input!$J$124)*$J$7)/A16taxstdlife))</f>
        <v>0</v>
      </c>
      <c r="AO680" s="164">
        <f>IF(A16taxstdlife="n/a","n/a",IF(AO$3&gt;(A16taxstdlife+$E680),((Input!$J$158+Input!$J$124)*$J$7)-SUM($J680:AN680),((Input!$J$158+Input!$J$124)*$J$7)/A16taxstdlife))</f>
        <v>0</v>
      </c>
      <c r="AP680" s="164">
        <f>IF(A16taxstdlife="n/a","n/a",IF(AP$3&gt;(A16taxstdlife+$E680),((Input!$J$158+Input!$J$124)*$J$7)-SUM($J680:AO680),((Input!$J$158+Input!$J$124)*$J$7)/A16taxstdlife))</f>
        <v>0</v>
      </c>
      <c r="AQ680" s="164">
        <f>IF(A16taxstdlife="n/a","n/a",IF(AQ$3&gt;(A16taxstdlife+$E680),((Input!$J$158+Input!$J$124)*$J$7)-SUM($J680:AP680),((Input!$J$158+Input!$J$124)*$J$7)/A16taxstdlife))</f>
        <v>0</v>
      </c>
      <c r="AR680" s="164">
        <f>IF(A16taxstdlife="n/a","n/a",IF(AR$3&gt;(A16taxstdlife+$E680),((Input!$J$158+Input!$J$124)*$J$7)-SUM($J680:AQ680),((Input!$J$158+Input!$J$124)*$J$7)/A16taxstdlife))</f>
        <v>0</v>
      </c>
      <c r="AS680" s="164">
        <f>IF(A16taxstdlife="n/a","n/a",IF(AS$3&gt;(A16taxstdlife+$E680),((Input!$J$158+Input!$J$124)*$J$7)-SUM($J680:AR680),((Input!$J$158+Input!$J$124)*$J$7)/A16taxstdlife))</f>
        <v>0</v>
      </c>
      <c r="AT680" s="164">
        <f>IF(A16taxstdlife="n/a","n/a",IF(AT$3&gt;(A16taxstdlife+$E680),((Input!$J$158+Input!$J$124)*$J$7)-SUM($J680:AS680),((Input!$J$158+Input!$J$124)*$J$7)/A16taxstdlife))</f>
        <v>0</v>
      </c>
      <c r="AU680" s="164">
        <f>IF(A16taxstdlife="n/a","n/a",IF(AU$3&gt;(A16taxstdlife+$E680),((Input!$J$158+Input!$J$124)*$J$7)-SUM($J680:AT680),((Input!$J$158+Input!$J$124)*$J$7)/A16taxstdlife))</f>
        <v>0</v>
      </c>
      <c r="AV680" s="164">
        <f>IF(A16taxstdlife="n/a","n/a",IF(AV$3&gt;(A16taxstdlife+$E680),((Input!$J$158+Input!$J$124)*$J$7)-SUM($J680:AU680),((Input!$J$158+Input!$J$124)*$J$7)/A16taxstdlife))</f>
        <v>0</v>
      </c>
      <c r="AW680" s="164">
        <f>IF(A16taxstdlife="n/a","n/a",IF(AW$3&gt;(A16taxstdlife+$E680),((Input!$J$158+Input!$J$124)*$J$7)-SUM($J680:AV680),((Input!$J$158+Input!$J$124)*$J$7)/A16taxstdlife))</f>
        <v>0</v>
      </c>
      <c r="AX680" s="164">
        <f>IF(A16taxstdlife="n/a","n/a",IF(AX$3&gt;(A16taxstdlife+$E680),((Input!$J$158+Input!$J$124)*$J$7)-SUM($J680:AW680),((Input!$J$158+Input!$J$124)*$J$7)/A16taxstdlife))</f>
        <v>0</v>
      </c>
      <c r="AY680" s="164">
        <f>IF(A16taxstdlife="n/a","n/a",IF(AY$3&gt;(A16taxstdlife+$E680),((Input!$J$158+Input!$J$124)*$J$7)-SUM($J680:AX680),((Input!$J$158+Input!$J$124)*$J$7)/A16taxstdlife))</f>
        <v>0</v>
      </c>
      <c r="AZ680" s="164">
        <f>IF(A16taxstdlife="n/a","n/a",IF(AZ$3&gt;(A16taxstdlife+$E680),((Input!$J$158+Input!$J$124)*$J$7)-SUM($J680:AY680),((Input!$J$158+Input!$J$124)*$J$7)/A16taxstdlife))</f>
        <v>0</v>
      </c>
      <c r="BA680" s="164">
        <f>IF(A16taxstdlife="n/a","n/a",IF(BA$3&gt;(A16taxstdlife+$E680),((Input!$J$158+Input!$J$124)*$J$7)-SUM($J680:AZ680),((Input!$J$158+Input!$J$124)*$J$7)/A16taxstdlife))</f>
        <v>0</v>
      </c>
      <c r="BB680" s="164">
        <f>IF(A16taxstdlife="n/a","n/a",IF(BB$3&gt;(A16taxstdlife+$E680),((Input!$J$158+Input!$J$124)*$J$7)-SUM($J680:BA680),((Input!$J$158+Input!$J$124)*$J$7)/A16taxstdlife))</f>
        <v>0</v>
      </c>
      <c r="BC680" s="164">
        <f>IF(A16taxstdlife="n/a","n/a",IF(BC$3&gt;(A16taxstdlife+$E680),((Input!$J$158+Input!$J$124)*$J$7)-SUM($J680:BB680),((Input!$J$158+Input!$J$124)*$J$7)/A16taxstdlife))</f>
        <v>0</v>
      </c>
      <c r="BD680" s="164">
        <f>IF(A16taxstdlife="n/a","n/a",IF(BD$3&gt;(A16taxstdlife+$E680),((Input!$J$158+Input!$J$124)*$J$7)-SUM($J680:BC680),((Input!$J$158+Input!$J$124)*$J$7)/A16taxstdlife))</f>
        <v>0</v>
      </c>
      <c r="BE680" s="164">
        <f>IF(A16taxstdlife="n/a","n/a",IF(BE$3&gt;(A16taxstdlife+$E680),((Input!$J$158+Input!$J$124)*$J$7)-SUM($J680:BD680),((Input!$J$158+Input!$J$124)*$J$7)/A16taxstdlife))</f>
        <v>0</v>
      </c>
      <c r="BF680" s="164">
        <f>IF(A16taxstdlife="n/a","n/a",IF(BF$3&gt;(A16taxstdlife+$E680),((Input!$J$158+Input!$J$124)*$J$7)-SUM($J680:BE680),((Input!$J$158+Input!$J$124)*$J$7)/A16taxstdlife))</f>
        <v>0</v>
      </c>
      <c r="BG680" s="164">
        <f>IF(A16taxstdlife="n/a","n/a",IF(BG$3&gt;(A16taxstdlife+$E680),((Input!$J$158+Input!$J$124)*$J$7)-SUM($J680:BF680),((Input!$J$158+Input!$J$124)*$J$7)/A16taxstdlife))</f>
        <v>0</v>
      </c>
      <c r="BH680" s="164">
        <f>IF(A16taxstdlife="n/a","n/a",IF(BH$3&gt;(A16taxstdlife+$E680),((Input!$J$158+Input!$J$124)*$J$7)-SUM($J680:BG680),((Input!$J$158+Input!$J$124)*$J$7)/A16taxstdlife))</f>
        <v>0</v>
      </c>
      <c r="BI680" s="164">
        <f>IF(A16taxstdlife="n/a","n/a",IF(BI$3&gt;(A16taxstdlife+$E680),((Input!$J$158+Input!$J$124)*$J$7)-SUM($J680:BH680),((Input!$J$158+Input!$J$124)*$J$7)/A16taxstdlife))</f>
        <v>0</v>
      </c>
      <c r="BJ680" s="18"/>
      <c r="BK680" s="18"/>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row>
    <row r="681" spans="1:256" s="5" customFormat="1" hidden="1" outlineLevel="2">
      <c r="A681" s="18"/>
      <c r="B681" s="18"/>
      <c r="C681" s="36"/>
      <c r="D681" s="479"/>
      <c r="E681" s="283">
        <v>5</v>
      </c>
      <c r="F681" s="38"/>
      <c r="G681" s="306"/>
      <c r="H681" s="308"/>
      <c r="I681" s="308"/>
      <c r="J681" s="308"/>
      <c r="K681" s="307"/>
      <c r="L681" s="164">
        <f>IF(A16taxstdlife="n/a","n/a",IF(L$3&gt;(A16taxstdlife+$E681),((Input!$K$158+Input!$K$124)*$K$7)-SUM($K681:K681),((Input!$K$158+Input!$K$124)*$K$7)/A16taxstdlife))</f>
        <v>0</v>
      </c>
      <c r="M681" s="164">
        <f>IF(A16taxstdlife="n/a","n/a",IF(M$3&gt;(A16taxstdlife+$E681),((Input!$K$158+Input!$K$124)*$K$7)-SUM($K681:L681),((Input!$K$158+Input!$K$124)*$K$7)/A16taxstdlife))</f>
        <v>0</v>
      </c>
      <c r="N681" s="164">
        <f>IF(A16taxstdlife="n/a","n/a",IF(N$3&gt;(A16taxstdlife+$E681),((Input!$K$158+Input!$K$124)*$K$7)-SUM($K681:M681),((Input!$K$158+Input!$K$124)*$K$7)/A16taxstdlife))</f>
        <v>0</v>
      </c>
      <c r="O681" s="164">
        <f>IF(A16taxstdlife="n/a","n/a",IF(O$3&gt;(A16taxstdlife+$E681),((Input!$K$158+Input!$K$124)*$K$7)-SUM($K681:N681),((Input!$K$158+Input!$K$124)*$K$7)/A16taxstdlife))</f>
        <v>0</v>
      </c>
      <c r="P681" s="164">
        <f>IF(A16taxstdlife="n/a","n/a",IF(P$3&gt;(A16taxstdlife+$E681),((Input!$K$158+Input!$K$124)*$K$7)-SUM($K681:O681),((Input!$K$158+Input!$K$124)*$K$7)/A16taxstdlife))</f>
        <v>0</v>
      </c>
      <c r="Q681" s="164">
        <f>IF(A16taxstdlife="n/a","n/a",IF(Q$3&gt;(A16taxstdlife+$E681),((Input!$K$158+Input!$K$124)*$K$7)-SUM($K681:P681),((Input!$K$158+Input!$K$124)*$K$7)/A16taxstdlife))</f>
        <v>0</v>
      </c>
      <c r="R681" s="164">
        <f>IF(A16taxstdlife="n/a","n/a",IF(R$3&gt;(A16taxstdlife+$E681),((Input!$K$158+Input!$K$124)*$K$7)-SUM($K681:Q681),((Input!$K$158+Input!$K$124)*$K$7)/A16taxstdlife))</f>
        <v>0</v>
      </c>
      <c r="S681" s="164">
        <f>IF(A16taxstdlife="n/a","n/a",IF(S$3&gt;(A16taxstdlife+$E681),((Input!$K$158+Input!$K$124)*$K$7)-SUM($K681:R681),((Input!$K$158+Input!$K$124)*$K$7)/A16taxstdlife))</f>
        <v>0</v>
      </c>
      <c r="T681" s="164">
        <f>IF(A16taxstdlife="n/a","n/a",IF(T$3&gt;(A16taxstdlife+$E681),((Input!$K$158+Input!$K$124)*$K$7)-SUM($K681:S681),((Input!$K$158+Input!$K$124)*$K$7)/A16taxstdlife))</f>
        <v>0</v>
      </c>
      <c r="U681" s="164">
        <f>IF(A16taxstdlife="n/a","n/a",IF(U$3&gt;(A16taxstdlife+$E681),((Input!$K$158+Input!$K$124)*$K$7)-SUM($K681:T681),((Input!$K$158+Input!$K$124)*$K$7)/A16taxstdlife))</f>
        <v>0</v>
      </c>
      <c r="V681" s="164">
        <f>IF(A16taxstdlife="n/a","n/a",IF(V$3&gt;(A16taxstdlife+$E681),((Input!$K$158+Input!$K$124)*$K$7)-SUM($K681:U681),((Input!$K$158+Input!$K$124)*$K$7)/A16taxstdlife))</f>
        <v>0</v>
      </c>
      <c r="W681" s="164">
        <f>IF(A16taxstdlife="n/a","n/a",IF(W$3&gt;(A16taxstdlife+$E681),((Input!$K$158+Input!$K$124)*$K$7)-SUM($K681:V681),((Input!$K$158+Input!$K$124)*$K$7)/A16taxstdlife))</f>
        <v>0</v>
      </c>
      <c r="X681" s="164">
        <f>IF(A16taxstdlife="n/a","n/a",IF(X$3&gt;(A16taxstdlife+$E681),((Input!$K$158+Input!$K$124)*$K$7)-SUM($K681:W681),((Input!$K$158+Input!$K$124)*$K$7)/A16taxstdlife))</f>
        <v>0</v>
      </c>
      <c r="Y681" s="164">
        <f>IF(A16taxstdlife="n/a","n/a",IF(Y$3&gt;(A16taxstdlife+$E681),((Input!$K$158+Input!$K$124)*$K$7)-SUM($K681:X681),((Input!$K$158+Input!$K$124)*$K$7)/A16taxstdlife))</f>
        <v>0</v>
      </c>
      <c r="Z681" s="164">
        <f>IF(A16taxstdlife="n/a","n/a",IF(Z$3&gt;(A16taxstdlife+$E681),((Input!$K$158+Input!$K$124)*$K$7)-SUM($K681:Y681),((Input!$K$158+Input!$K$124)*$K$7)/A16taxstdlife))</f>
        <v>0</v>
      </c>
      <c r="AA681" s="164">
        <f>IF(A16taxstdlife="n/a","n/a",IF(AA$3&gt;(A16taxstdlife+$E681),((Input!$K$158+Input!$K$124)*$K$7)-SUM($K681:Z681),((Input!$K$158+Input!$K$124)*$K$7)/A16taxstdlife))</f>
        <v>0</v>
      </c>
      <c r="AB681" s="164">
        <f>IF(A16taxstdlife="n/a","n/a",IF(AB$3&gt;(A16taxstdlife+$E681),((Input!$K$158+Input!$K$124)*$K$7)-SUM($K681:AA681),((Input!$K$158+Input!$K$124)*$K$7)/A16taxstdlife))</f>
        <v>0</v>
      </c>
      <c r="AC681" s="164">
        <f>IF(A16taxstdlife="n/a","n/a",IF(AC$3&gt;(A16taxstdlife+$E681),((Input!$K$158+Input!$K$124)*$K$7)-SUM($K681:AB681),((Input!$K$158+Input!$K$124)*$K$7)/A16taxstdlife))</f>
        <v>0</v>
      </c>
      <c r="AD681" s="164">
        <f>IF(A16taxstdlife="n/a","n/a",IF(AD$3&gt;(A16taxstdlife+$E681),((Input!$K$158+Input!$K$124)*$K$7)-SUM($K681:AC681),((Input!$K$158+Input!$K$124)*$K$7)/A16taxstdlife))</f>
        <v>0</v>
      </c>
      <c r="AE681" s="164">
        <f>IF(A16taxstdlife="n/a","n/a",IF(AE$3&gt;(A16taxstdlife+$E681),((Input!$K$158+Input!$K$124)*$K$7)-SUM($K681:AD681),((Input!$K$158+Input!$K$124)*$K$7)/A16taxstdlife))</f>
        <v>0</v>
      </c>
      <c r="AF681" s="164">
        <f>IF(A16taxstdlife="n/a","n/a",IF(AF$3&gt;(A16taxstdlife+$E681),((Input!$K$158+Input!$K$124)*$K$7)-SUM($K681:AE681),((Input!$K$158+Input!$K$124)*$K$7)/A16taxstdlife))</f>
        <v>0</v>
      </c>
      <c r="AG681" s="164">
        <f>IF(A16taxstdlife="n/a","n/a",IF(AG$3&gt;(A16taxstdlife+$E681),((Input!$K$158+Input!$K$124)*$K$7)-SUM($K681:AF681),((Input!$K$158+Input!$K$124)*$K$7)/A16taxstdlife))</f>
        <v>0</v>
      </c>
      <c r="AH681" s="164">
        <f>IF(A16taxstdlife="n/a","n/a",IF(AH$3&gt;(A16taxstdlife+$E681),((Input!$K$158+Input!$K$124)*$K$7)-SUM($K681:AG681),((Input!$K$158+Input!$K$124)*$K$7)/A16taxstdlife))</f>
        <v>0</v>
      </c>
      <c r="AI681" s="164">
        <f>IF(A16taxstdlife="n/a","n/a",IF(AI$3&gt;(A16taxstdlife+$E681),((Input!$K$158+Input!$K$124)*$K$7)-SUM($K681:AH681),((Input!$K$158+Input!$K$124)*$K$7)/A16taxstdlife))</f>
        <v>0</v>
      </c>
      <c r="AJ681" s="164">
        <f>IF(A16taxstdlife="n/a","n/a",IF(AJ$3&gt;(A16taxstdlife+$E681),((Input!$K$158+Input!$K$124)*$K$7)-SUM($K681:AI681),((Input!$K$158+Input!$K$124)*$K$7)/A16taxstdlife))</f>
        <v>0</v>
      </c>
      <c r="AK681" s="164">
        <f>IF(A16taxstdlife="n/a","n/a",IF(AK$3&gt;(A16taxstdlife+$E681),((Input!$K$158+Input!$K$124)*$K$7)-SUM($K681:AJ681),((Input!$K$158+Input!$K$124)*$K$7)/A16taxstdlife))</f>
        <v>0</v>
      </c>
      <c r="AL681" s="164">
        <f>IF(A16taxstdlife="n/a","n/a",IF(AL$3&gt;(A16taxstdlife+$E681),((Input!$K$158+Input!$K$124)*$K$7)-SUM($K681:AK681),((Input!$K$158+Input!$K$124)*$K$7)/A16taxstdlife))</f>
        <v>0</v>
      </c>
      <c r="AM681" s="164">
        <f>IF(A16taxstdlife="n/a","n/a",IF(AM$3&gt;(A16taxstdlife+$E681),((Input!$K$158+Input!$K$124)*$K$7)-SUM($K681:AL681),((Input!$K$158+Input!$K$124)*$K$7)/A16taxstdlife))</f>
        <v>0</v>
      </c>
      <c r="AN681" s="164">
        <f>IF(A16taxstdlife="n/a","n/a",IF(AN$3&gt;(A16taxstdlife+$E681),((Input!$K$158+Input!$K$124)*$K$7)-SUM($K681:AM681),((Input!$K$158+Input!$K$124)*$K$7)/A16taxstdlife))</f>
        <v>0</v>
      </c>
      <c r="AO681" s="164">
        <f>IF(A16taxstdlife="n/a","n/a",IF(AO$3&gt;(A16taxstdlife+$E681),((Input!$K$158+Input!$K$124)*$K$7)-SUM($K681:AN681),((Input!$K$158+Input!$K$124)*$K$7)/A16taxstdlife))</f>
        <v>0</v>
      </c>
      <c r="AP681" s="164">
        <f>IF(A16taxstdlife="n/a","n/a",IF(AP$3&gt;(A16taxstdlife+$E681),((Input!$K$158+Input!$K$124)*$K$7)-SUM($K681:AO681),((Input!$K$158+Input!$K$124)*$K$7)/A16taxstdlife))</f>
        <v>0</v>
      </c>
      <c r="AQ681" s="164">
        <f>IF(A16taxstdlife="n/a","n/a",IF(AQ$3&gt;(A16taxstdlife+$E681),((Input!$K$158+Input!$K$124)*$K$7)-SUM($K681:AP681),((Input!$K$158+Input!$K$124)*$K$7)/A16taxstdlife))</f>
        <v>0</v>
      </c>
      <c r="AR681" s="164">
        <f>IF(A16taxstdlife="n/a","n/a",IF(AR$3&gt;(A16taxstdlife+$E681),((Input!$K$158+Input!$K$124)*$K$7)-SUM($K681:AQ681),((Input!$K$158+Input!$K$124)*$K$7)/A16taxstdlife))</f>
        <v>0</v>
      </c>
      <c r="AS681" s="164">
        <f>IF(A16taxstdlife="n/a","n/a",IF(AS$3&gt;(A16taxstdlife+$E681),((Input!$K$158+Input!$K$124)*$K$7)-SUM($K681:AR681),((Input!$K$158+Input!$K$124)*$K$7)/A16taxstdlife))</f>
        <v>0</v>
      </c>
      <c r="AT681" s="164">
        <f>IF(A16taxstdlife="n/a","n/a",IF(AT$3&gt;(A16taxstdlife+$E681),((Input!$K$158+Input!$K$124)*$K$7)-SUM($K681:AS681),((Input!$K$158+Input!$K$124)*$K$7)/A16taxstdlife))</f>
        <v>0</v>
      </c>
      <c r="AU681" s="164">
        <f>IF(A16taxstdlife="n/a","n/a",IF(AU$3&gt;(A16taxstdlife+$E681),((Input!$K$158+Input!$K$124)*$K$7)-SUM($K681:AT681),((Input!$K$158+Input!$K$124)*$K$7)/A16taxstdlife))</f>
        <v>0</v>
      </c>
      <c r="AV681" s="164">
        <f>IF(A16taxstdlife="n/a","n/a",IF(AV$3&gt;(A16taxstdlife+$E681),((Input!$K$158+Input!$K$124)*$K$7)-SUM($K681:AU681),((Input!$K$158+Input!$K$124)*$K$7)/A16taxstdlife))</f>
        <v>0</v>
      </c>
      <c r="AW681" s="164">
        <f>IF(A16taxstdlife="n/a","n/a",IF(AW$3&gt;(A16taxstdlife+$E681),((Input!$K$158+Input!$K$124)*$K$7)-SUM($K681:AV681),((Input!$K$158+Input!$K$124)*$K$7)/A16taxstdlife))</f>
        <v>0</v>
      </c>
      <c r="AX681" s="164">
        <f>IF(A16taxstdlife="n/a","n/a",IF(AX$3&gt;(A16taxstdlife+$E681),((Input!$K$158+Input!$K$124)*$K$7)-SUM($K681:AW681),((Input!$K$158+Input!$K$124)*$K$7)/A16taxstdlife))</f>
        <v>0</v>
      </c>
      <c r="AY681" s="164">
        <f>IF(A16taxstdlife="n/a","n/a",IF(AY$3&gt;(A16taxstdlife+$E681),((Input!$K$158+Input!$K$124)*$K$7)-SUM($K681:AX681),((Input!$K$158+Input!$K$124)*$K$7)/A16taxstdlife))</f>
        <v>0</v>
      </c>
      <c r="AZ681" s="164">
        <f>IF(A16taxstdlife="n/a","n/a",IF(AZ$3&gt;(A16taxstdlife+$E681),((Input!$K$158+Input!$K$124)*$K$7)-SUM($K681:AY681),((Input!$K$158+Input!$K$124)*$K$7)/A16taxstdlife))</f>
        <v>0</v>
      </c>
      <c r="BA681" s="164">
        <f>IF(A16taxstdlife="n/a","n/a",IF(BA$3&gt;(A16taxstdlife+$E681),((Input!$K$158+Input!$K$124)*$K$7)-SUM($K681:AZ681),((Input!$K$158+Input!$K$124)*$K$7)/A16taxstdlife))</f>
        <v>0</v>
      </c>
      <c r="BB681" s="164">
        <f>IF(A16taxstdlife="n/a","n/a",IF(BB$3&gt;(A16taxstdlife+$E681),((Input!$K$158+Input!$K$124)*$K$7)-SUM($K681:BA681),((Input!$K$158+Input!$K$124)*$K$7)/A16taxstdlife))</f>
        <v>0</v>
      </c>
      <c r="BC681" s="164">
        <f>IF(A16taxstdlife="n/a","n/a",IF(BC$3&gt;(A16taxstdlife+$E681),((Input!$K$158+Input!$K$124)*$K$7)-SUM($K681:BB681),((Input!$K$158+Input!$K$124)*$K$7)/A16taxstdlife))</f>
        <v>0</v>
      </c>
      <c r="BD681" s="164">
        <f>IF(A16taxstdlife="n/a","n/a",IF(BD$3&gt;(A16taxstdlife+$E681),((Input!$K$158+Input!$K$124)*$K$7)-SUM($K681:BC681),((Input!$K$158+Input!$K$124)*$K$7)/A16taxstdlife))</f>
        <v>0</v>
      </c>
      <c r="BE681" s="164">
        <f>IF(A16taxstdlife="n/a","n/a",IF(BE$3&gt;(A16taxstdlife+$E681),((Input!$K$158+Input!$K$124)*$K$7)-SUM($K681:BD681),((Input!$K$158+Input!$K$124)*$K$7)/A16taxstdlife))</f>
        <v>0</v>
      </c>
      <c r="BF681" s="164">
        <f>IF(A16taxstdlife="n/a","n/a",IF(BF$3&gt;(A16taxstdlife+$E681),((Input!$K$158+Input!$K$124)*$K$7)-SUM($K681:BE681),((Input!$K$158+Input!$K$124)*$K$7)/A16taxstdlife))</f>
        <v>0</v>
      </c>
      <c r="BG681" s="164">
        <f>IF(A16taxstdlife="n/a","n/a",IF(BG$3&gt;(A16taxstdlife+$E681),((Input!$K$158+Input!$K$124)*$K$7)-SUM($K681:BF681),((Input!$K$158+Input!$K$124)*$K$7)/A16taxstdlife))</f>
        <v>0</v>
      </c>
      <c r="BH681" s="164">
        <f>IF(A16taxstdlife="n/a","n/a",IF(BH$3&gt;(A16taxstdlife+$E681),((Input!$K$158+Input!$K$124)*$K$7)-SUM($K681:BG681),((Input!$K$158+Input!$K$124)*$K$7)/A16taxstdlife))</f>
        <v>0</v>
      </c>
      <c r="BI681" s="164">
        <f>IF(A16taxstdlife="n/a","n/a",IF(BI$3&gt;(A16taxstdlife+$E681),((Input!$K$158+Input!$K$124)*$K$7)-SUM($K681:BH681),((Input!$K$158+Input!$K$124)*$K$7)/A16taxstdlife))</f>
        <v>0</v>
      </c>
      <c r="BJ681" s="18"/>
      <c r="BK681" s="18"/>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row>
    <row r="682" spans="1:256" s="5" customFormat="1" hidden="1" outlineLevel="2">
      <c r="A682" s="18"/>
      <c r="B682" s="18"/>
      <c r="C682" s="36"/>
      <c r="D682" s="479"/>
      <c r="E682" s="283">
        <v>6</v>
      </c>
      <c r="F682" s="38"/>
      <c r="G682" s="306"/>
      <c r="H682" s="308"/>
      <c r="I682" s="308"/>
      <c r="J682" s="308"/>
      <c r="K682" s="308"/>
      <c r="L682" s="307"/>
      <c r="M682" s="164">
        <f>IF(A16taxstdlife="n/a","n/a",IF(M$3&gt;(A16taxstdlife+$E682),((Input!$L$158+Input!$L$124)*$L$7)-SUM($L682:L682),((Input!$L$158+Input!$L$124)*$L$7)/A16taxstdlife))</f>
        <v>0</v>
      </c>
      <c r="N682" s="164">
        <f>IF(A16taxstdlife="n/a","n/a",IF(N$3&gt;(A16taxstdlife+$E682),((Input!$L$158+Input!$L$124)*$L$7)-SUM($L682:M682),((Input!$L$158+Input!$L$124)*$L$7)/A16taxstdlife))</f>
        <v>0</v>
      </c>
      <c r="O682" s="164">
        <f>IF(A16taxstdlife="n/a","n/a",IF(O$3&gt;(A16taxstdlife+$E682),((Input!$L$158+Input!$L$124)*$L$7)-SUM($L682:N682),((Input!$L$158+Input!$L$124)*$L$7)/A16taxstdlife))</f>
        <v>0</v>
      </c>
      <c r="P682" s="164">
        <f>IF(A16taxstdlife="n/a","n/a",IF(P$3&gt;(A16taxstdlife+$E682),((Input!$L$158+Input!$L$124)*$L$7)-SUM($L682:O682),((Input!$L$158+Input!$L$124)*$L$7)/A16taxstdlife))</f>
        <v>0</v>
      </c>
      <c r="Q682" s="164">
        <f>IF(A16taxstdlife="n/a","n/a",IF(Q$3&gt;(A16taxstdlife+$E682),((Input!$L$158+Input!$L$124)*$L$7)-SUM($L682:P682),((Input!$L$158+Input!$L$124)*$L$7)/A16taxstdlife))</f>
        <v>0</v>
      </c>
      <c r="R682" s="164">
        <f>IF(A16taxstdlife="n/a","n/a",IF(R$3&gt;(A16taxstdlife+$E682),((Input!$L$158+Input!$L$124)*$L$7)-SUM($L682:Q682),((Input!$L$158+Input!$L$124)*$L$7)/A16taxstdlife))</f>
        <v>0</v>
      </c>
      <c r="S682" s="164">
        <f>IF(A16taxstdlife="n/a","n/a",IF(S$3&gt;(A16taxstdlife+$E682),((Input!$L$158+Input!$L$124)*$L$7)-SUM($L682:R682),((Input!$L$158+Input!$L$124)*$L$7)/A16taxstdlife))</f>
        <v>0</v>
      </c>
      <c r="T682" s="164">
        <f>IF(A16taxstdlife="n/a","n/a",IF(T$3&gt;(A16taxstdlife+$E682),((Input!$L$158+Input!$L$124)*$L$7)-SUM($L682:S682),((Input!$L$158+Input!$L$124)*$L$7)/A16taxstdlife))</f>
        <v>0</v>
      </c>
      <c r="U682" s="164">
        <f>IF(A16taxstdlife="n/a","n/a",IF(U$3&gt;(A16taxstdlife+$E682),((Input!$L$158+Input!$L$124)*$L$7)-SUM($L682:T682),((Input!$L$158+Input!$L$124)*$L$7)/A16taxstdlife))</f>
        <v>0</v>
      </c>
      <c r="V682" s="164">
        <f>IF(A16taxstdlife="n/a","n/a",IF(V$3&gt;(A16taxstdlife+$E682),((Input!$L$158+Input!$L$124)*$L$7)-SUM($L682:U682),((Input!$L$158+Input!$L$124)*$L$7)/A16taxstdlife))</f>
        <v>0</v>
      </c>
      <c r="W682" s="164">
        <f>IF(A16taxstdlife="n/a","n/a",IF(W$3&gt;(A16taxstdlife+$E682),((Input!$L$158+Input!$L$124)*$L$7)-SUM($L682:V682),((Input!$L$158+Input!$L$124)*$L$7)/A16taxstdlife))</f>
        <v>0</v>
      </c>
      <c r="X682" s="164">
        <f>IF(A16taxstdlife="n/a","n/a",IF(X$3&gt;(A16taxstdlife+$E682),((Input!$L$158+Input!$L$124)*$L$7)-SUM($L682:W682),((Input!$L$158+Input!$L$124)*$L$7)/A16taxstdlife))</f>
        <v>0</v>
      </c>
      <c r="Y682" s="164">
        <f>IF(A16taxstdlife="n/a","n/a",IF(Y$3&gt;(A16taxstdlife+$E682),((Input!$L$158+Input!$L$124)*$L$7)-SUM($L682:X682),((Input!$L$158+Input!$L$124)*$L$7)/A16taxstdlife))</f>
        <v>0</v>
      </c>
      <c r="Z682" s="164">
        <f>IF(A16taxstdlife="n/a","n/a",IF(Z$3&gt;(A16taxstdlife+$E682),((Input!$L$158+Input!$L$124)*$L$7)-SUM($L682:Y682),((Input!$L$158+Input!$L$124)*$L$7)/A16taxstdlife))</f>
        <v>0</v>
      </c>
      <c r="AA682" s="164">
        <f>IF(A16taxstdlife="n/a","n/a",IF(AA$3&gt;(A16taxstdlife+$E682),((Input!$L$158+Input!$L$124)*$L$7)-SUM($L682:Z682),((Input!$L$158+Input!$L$124)*$L$7)/A16taxstdlife))</f>
        <v>0</v>
      </c>
      <c r="AB682" s="164">
        <f>IF(A16taxstdlife="n/a","n/a",IF(AB$3&gt;(A16taxstdlife+$E682),((Input!$L$158+Input!$L$124)*$L$7)-SUM($L682:AA682),((Input!$L$158+Input!$L$124)*$L$7)/A16taxstdlife))</f>
        <v>0</v>
      </c>
      <c r="AC682" s="164">
        <f>IF(A16taxstdlife="n/a","n/a",IF(AC$3&gt;(A16taxstdlife+$E682),((Input!$L$158+Input!$L$124)*$L$7)-SUM($L682:AB682),((Input!$L$158+Input!$L$124)*$L$7)/A16taxstdlife))</f>
        <v>0</v>
      </c>
      <c r="AD682" s="164">
        <f>IF(A16taxstdlife="n/a","n/a",IF(AD$3&gt;(A16taxstdlife+$E682),((Input!$L$158+Input!$L$124)*$L$7)-SUM($L682:AC682),((Input!$L$158+Input!$L$124)*$L$7)/A16taxstdlife))</f>
        <v>0</v>
      </c>
      <c r="AE682" s="164">
        <f>IF(A16taxstdlife="n/a","n/a",IF(AE$3&gt;(A16taxstdlife+$E682),((Input!$L$158+Input!$L$124)*$L$7)-SUM($L682:AD682),((Input!$L$158+Input!$L$124)*$L$7)/A16taxstdlife))</f>
        <v>0</v>
      </c>
      <c r="AF682" s="164">
        <f>IF(A16taxstdlife="n/a","n/a",IF(AF$3&gt;(A16taxstdlife+$E682),((Input!$L$158+Input!$L$124)*$L$7)-SUM($L682:AE682),((Input!$L$158+Input!$L$124)*$L$7)/A16taxstdlife))</f>
        <v>0</v>
      </c>
      <c r="AG682" s="164">
        <f>IF(A16taxstdlife="n/a","n/a",IF(AG$3&gt;(A16taxstdlife+$E682),((Input!$L$158+Input!$L$124)*$L$7)-SUM($L682:AF682),((Input!$L$158+Input!$L$124)*$L$7)/A16taxstdlife))</f>
        <v>0</v>
      </c>
      <c r="AH682" s="164">
        <f>IF(A16taxstdlife="n/a","n/a",IF(AH$3&gt;(A16taxstdlife+$E682),((Input!$L$158+Input!$L$124)*$L$7)-SUM($L682:AG682),((Input!$L$158+Input!$L$124)*$L$7)/A16taxstdlife))</f>
        <v>0</v>
      </c>
      <c r="AI682" s="164">
        <f>IF(A16taxstdlife="n/a","n/a",IF(AI$3&gt;(A16taxstdlife+$E682),((Input!$L$158+Input!$L$124)*$L$7)-SUM($L682:AH682),((Input!$L$158+Input!$L$124)*$L$7)/A16taxstdlife))</f>
        <v>0</v>
      </c>
      <c r="AJ682" s="164">
        <f>IF(A16taxstdlife="n/a","n/a",IF(AJ$3&gt;(A16taxstdlife+$E682),((Input!$L$158+Input!$L$124)*$L$7)-SUM($L682:AI682),((Input!$L$158+Input!$L$124)*$L$7)/A16taxstdlife))</f>
        <v>0</v>
      </c>
      <c r="AK682" s="164">
        <f>IF(A16taxstdlife="n/a","n/a",IF(AK$3&gt;(A16taxstdlife+$E682),((Input!$L$158+Input!$L$124)*$L$7)-SUM($L682:AJ682),((Input!$L$158+Input!$L$124)*$L$7)/A16taxstdlife))</f>
        <v>0</v>
      </c>
      <c r="AL682" s="164">
        <f>IF(A16taxstdlife="n/a","n/a",IF(AL$3&gt;(A16taxstdlife+$E682),((Input!$L$158+Input!$L$124)*$L$7)-SUM($L682:AK682),((Input!$L$158+Input!$L$124)*$L$7)/A16taxstdlife))</f>
        <v>0</v>
      </c>
      <c r="AM682" s="164">
        <f>IF(A16taxstdlife="n/a","n/a",IF(AM$3&gt;(A16taxstdlife+$E682),((Input!$L$158+Input!$L$124)*$L$7)-SUM($L682:AL682),((Input!$L$158+Input!$L$124)*$L$7)/A16taxstdlife))</f>
        <v>0</v>
      </c>
      <c r="AN682" s="164">
        <f>IF(A16taxstdlife="n/a","n/a",IF(AN$3&gt;(A16taxstdlife+$E682),((Input!$L$158+Input!$L$124)*$L$7)-SUM($L682:AM682),((Input!$L$158+Input!$L$124)*$L$7)/A16taxstdlife))</f>
        <v>0</v>
      </c>
      <c r="AO682" s="164">
        <f>IF(A16taxstdlife="n/a","n/a",IF(AO$3&gt;(A16taxstdlife+$E682),((Input!$L$158+Input!$L$124)*$L$7)-SUM($L682:AN682),((Input!$L$158+Input!$L$124)*$L$7)/A16taxstdlife))</f>
        <v>0</v>
      </c>
      <c r="AP682" s="164">
        <f>IF(A16taxstdlife="n/a","n/a",IF(AP$3&gt;(A16taxstdlife+$E682),((Input!$L$158+Input!$L$124)*$L$7)-SUM($L682:AO682),((Input!$L$158+Input!$L$124)*$L$7)/A16taxstdlife))</f>
        <v>0</v>
      </c>
      <c r="AQ682" s="164">
        <f>IF(A16taxstdlife="n/a","n/a",IF(AQ$3&gt;(A16taxstdlife+$E682),((Input!$L$158+Input!$L$124)*$L$7)-SUM($L682:AP682),((Input!$L$158+Input!$L$124)*$L$7)/A16taxstdlife))</f>
        <v>0</v>
      </c>
      <c r="AR682" s="164">
        <f>IF(A16taxstdlife="n/a","n/a",IF(AR$3&gt;(A16taxstdlife+$E682),((Input!$L$158+Input!$L$124)*$L$7)-SUM($L682:AQ682),((Input!$L$158+Input!$L$124)*$L$7)/A16taxstdlife))</f>
        <v>0</v>
      </c>
      <c r="AS682" s="164">
        <f>IF(A16taxstdlife="n/a","n/a",IF(AS$3&gt;(A16taxstdlife+$E682),((Input!$L$158+Input!$L$124)*$L$7)-SUM($L682:AR682),((Input!$L$158+Input!$L$124)*$L$7)/A16taxstdlife))</f>
        <v>0</v>
      </c>
      <c r="AT682" s="164">
        <f>IF(A16taxstdlife="n/a","n/a",IF(AT$3&gt;(A16taxstdlife+$E682),((Input!$L$158+Input!$L$124)*$L$7)-SUM($L682:AS682),((Input!$L$158+Input!$L$124)*$L$7)/A16taxstdlife))</f>
        <v>0</v>
      </c>
      <c r="AU682" s="164">
        <f>IF(A16taxstdlife="n/a","n/a",IF(AU$3&gt;(A16taxstdlife+$E682),((Input!$L$158+Input!$L$124)*$L$7)-SUM($L682:AT682),((Input!$L$158+Input!$L$124)*$L$7)/A16taxstdlife))</f>
        <v>0</v>
      </c>
      <c r="AV682" s="164">
        <f>IF(A16taxstdlife="n/a","n/a",IF(AV$3&gt;(A16taxstdlife+$E682),((Input!$L$158+Input!$L$124)*$L$7)-SUM($L682:AU682),((Input!$L$158+Input!$L$124)*$L$7)/A16taxstdlife))</f>
        <v>0</v>
      </c>
      <c r="AW682" s="164">
        <f>IF(A16taxstdlife="n/a","n/a",IF(AW$3&gt;(A16taxstdlife+$E682),((Input!$L$158+Input!$L$124)*$L$7)-SUM($L682:AV682),((Input!$L$158+Input!$L$124)*$L$7)/A16taxstdlife))</f>
        <v>0</v>
      </c>
      <c r="AX682" s="164">
        <f>IF(A16taxstdlife="n/a","n/a",IF(AX$3&gt;(A16taxstdlife+$E682),((Input!$L$158+Input!$L$124)*$L$7)-SUM($L682:AW682),((Input!$L$158+Input!$L$124)*$L$7)/A16taxstdlife))</f>
        <v>0</v>
      </c>
      <c r="AY682" s="164">
        <f>IF(A16taxstdlife="n/a","n/a",IF(AY$3&gt;(A16taxstdlife+$E682),((Input!$L$158+Input!$L$124)*$L$7)-SUM($L682:AX682),((Input!$L$158+Input!$L$124)*$L$7)/A16taxstdlife))</f>
        <v>0</v>
      </c>
      <c r="AZ682" s="164">
        <f>IF(A16taxstdlife="n/a","n/a",IF(AZ$3&gt;(A16taxstdlife+$E682),((Input!$L$158+Input!$L$124)*$L$7)-SUM($L682:AY682),((Input!$L$158+Input!$L$124)*$L$7)/A16taxstdlife))</f>
        <v>0</v>
      </c>
      <c r="BA682" s="164">
        <f>IF(A16taxstdlife="n/a","n/a",IF(BA$3&gt;(A16taxstdlife+$E682),((Input!$L$158+Input!$L$124)*$L$7)-SUM($L682:AZ682),((Input!$L$158+Input!$L$124)*$L$7)/A16taxstdlife))</f>
        <v>0</v>
      </c>
      <c r="BB682" s="164">
        <f>IF(A16taxstdlife="n/a","n/a",IF(BB$3&gt;(A16taxstdlife+$E682),((Input!$L$158+Input!$L$124)*$L$7)-SUM($L682:BA682),((Input!$L$158+Input!$L$124)*$L$7)/A16taxstdlife))</f>
        <v>0</v>
      </c>
      <c r="BC682" s="164">
        <f>IF(A16taxstdlife="n/a","n/a",IF(BC$3&gt;(A16taxstdlife+$E682),((Input!$L$158+Input!$L$124)*$L$7)-SUM($L682:BB682),((Input!$L$158+Input!$L$124)*$L$7)/A16taxstdlife))</f>
        <v>0</v>
      </c>
      <c r="BD682" s="164">
        <f>IF(A16taxstdlife="n/a","n/a",IF(BD$3&gt;(A16taxstdlife+$E682),((Input!$L$158+Input!$L$124)*$L$7)-SUM($L682:BC682),((Input!$L$158+Input!$L$124)*$L$7)/A16taxstdlife))</f>
        <v>0</v>
      </c>
      <c r="BE682" s="164">
        <f>IF(A16taxstdlife="n/a","n/a",IF(BE$3&gt;(A16taxstdlife+$E682),((Input!$L$158+Input!$L$124)*$L$7)-SUM($L682:BD682),((Input!$L$158+Input!$L$124)*$L$7)/A16taxstdlife))</f>
        <v>0</v>
      </c>
      <c r="BF682" s="164">
        <f>IF(A16taxstdlife="n/a","n/a",IF(BF$3&gt;(A16taxstdlife+$E682),((Input!$L$158+Input!$L$124)*$L$7)-SUM($L682:BE682),((Input!$L$158+Input!$L$124)*$L$7)/A16taxstdlife))</f>
        <v>0</v>
      </c>
      <c r="BG682" s="164">
        <f>IF(A16taxstdlife="n/a","n/a",IF(BG$3&gt;(A16taxstdlife+$E682),((Input!$L$158+Input!$L$124)*$L$7)-SUM($L682:BF682),((Input!$L$158+Input!$L$124)*$L$7)/A16taxstdlife))</f>
        <v>0</v>
      </c>
      <c r="BH682" s="164">
        <f>IF(A16taxstdlife="n/a","n/a",IF(BH$3&gt;(A16taxstdlife+$E682),((Input!$L$158+Input!$L$124)*$L$7)-SUM($L682:BG682),((Input!$L$158+Input!$L$124)*$L$7)/A16taxstdlife))</f>
        <v>0</v>
      </c>
      <c r="BI682" s="164">
        <f>IF(A16taxstdlife="n/a","n/a",IF(BI$3&gt;(A16taxstdlife+$E682),((Input!$L$158+Input!$L$124)*$L$7)-SUM($L682:BH682),((Input!$L$158+Input!$L$124)*$L$7)/A16taxstdlife))</f>
        <v>0</v>
      </c>
      <c r="BJ682" s="18"/>
      <c r="BK682" s="18"/>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row>
    <row r="683" spans="1:256" s="5" customFormat="1" hidden="1" outlineLevel="2">
      <c r="A683" s="18"/>
      <c r="B683" s="18"/>
      <c r="C683" s="36"/>
      <c r="D683" s="479"/>
      <c r="E683" s="283">
        <v>7</v>
      </c>
      <c r="F683" s="38"/>
      <c r="G683" s="306"/>
      <c r="H683" s="308"/>
      <c r="I683" s="308"/>
      <c r="J683" s="308"/>
      <c r="K683" s="308"/>
      <c r="L683" s="308"/>
      <c r="M683" s="307"/>
      <c r="N683" s="164">
        <f>IF(A16taxstdlife="n/a","n/a",IF(N$3&gt;(A16taxstdlife+$E683),((Input!$M$158+Input!$M$124)*$M$7)-SUM($M683:M683),((Input!$M$158+Input!$M$124)*$M$7)/A16taxstdlife))</f>
        <v>0</v>
      </c>
      <c r="O683" s="164">
        <f>IF(A16taxstdlife="n/a","n/a",IF(O$3&gt;(A16taxstdlife+$E683),((Input!$M$158+Input!$M$124)*$M$7)-SUM($M683:N683),((Input!$M$158+Input!$M$124)*$M$7)/A16taxstdlife))</f>
        <v>0</v>
      </c>
      <c r="P683" s="164">
        <f>IF(A16taxstdlife="n/a","n/a",IF(P$3&gt;(A16taxstdlife+$E683),((Input!$M$158+Input!$M$124)*$M$7)-SUM($M683:O683),((Input!$M$158+Input!$M$124)*$M$7)/A16taxstdlife))</f>
        <v>0</v>
      </c>
      <c r="Q683" s="164">
        <f>IF(A16taxstdlife="n/a","n/a",IF(Q$3&gt;(A16taxstdlife+$E683),((Input!$M$158+Input!$M$124)*$M$7)-SUM($M683:P683),((Input!$M$158+Input!$M$124)*$M$7)/A16taxstdlife))</f>
        <v>0</v>
      </c>
      <c r="R683" s="164">
        <f>IF(A16taxstdlife="n/a","n/a",IF(R$3&gt;(A16taxstdlife+$E683),((Input!$M$158+Input!$M$124)*$M$7)-SUM($M683:Q683),((Input!$M$158+Input!$M$124)*$M$7)/A16taxstdlife))</f>
        <v>0</v>
      </c>
      <c r="S683" s="164">
        <f>IF(A16taxstdlife="n/a","n/a",IF(S$3&gt;(A16taxstdlife+$E683),((Input!$M$158+Input!$M$124)*$M$7)-SUM($M683:R683),((Input!$M$158+Input!$M$124)*$M$7)/A16taxstdlife))</f>
        <v>0</v>
      </c>
      <c r="T683" s="164">
        <f>IF(A16taxstdlife="n/a","n/a",IF(T$3&gt;(A16taxstdlife+$E683),((Input!$M$158+Input!$M$124)*$M$7)-SUM($M683:S683),((Input!$M$158+Input!$M$124)*$M$7)/A16taxstdlife))</f>
        <v>0</v>
      </c>
      <c r="U683" s="164">
        <f>IF(A16taxstdlife="n/a","n/a",IF(U$3&gt;(A16taxstdlife+$E683),((Input!$M$158+Input!$M$124)*$M$7)-SUM($M683:T683),((Input!$M$158+Input!$M$124)*$M$7)/A16taxstdlife))</f>
        <v>0</v>
      </c>
      <c r="V683" s="164">
        <f>IF(A16taxstdlife="n/a","n/a",IF(V$3&gt;(A16taxstdlife+$E683),((Input!$M$158+Input!$M$124)*$M$7)-SUM($M683:U683),((Input!$M$158+Input!$M$124)*$M$7)/A16taxstdlife))</f>
        <v>0</v>
      </c>
      <c r="W683" s="164">
        <f>IF(A16taxstdlife="n/a","n/a",IF(W$3&gt;(A16taxstdlife+$E683),((Input!$M$158+Input!$M$124)*$M$7)-SUM($M683:V683),((Input!$M$158+Input!$M$124)*$M$7)/A16taxstdlife))</f>
        <v>0</v>
      </c>
      <c r="X683" s="164">
        <f>IF(A16taxstdlife="n/a","n/a",IF(X$3&gt;(A16taxstdlife+$E683),((Input!$M$158+Input!$M$124)*$M$7)-SUM($M683:W683),((Input!$M$158+Input!$M$124)*$M$7)/A16taxstdlife))</f>
        <v>0</v>
      </c>
      <c r="Y683" s="164">
        <f>IF(A16taxstdlife="n/a","n/a",IF(Y$3&gt;(A16taxstdlife+$E683),((Input!$M$158+Input!$M$124)*$M$7)-SUM($M683:X683),((Input!$M$158+Input!$M$124)*$M$7)/A16taxstdlife))</f>
        <v>0</v>
      </c>
      <c r="Z683" s="164">
        <f>IF(A16taxstdlife="n/a","n/a",IF(Z$3&gt;(A16taxstdlife+$E683),((Input!$M$158+Input!$M$124)*$M$7)-SUM($M683:Y683),((Input!$M$158+Input!$M$124)*$M$7)/A16taxstdlife))</f>
        <v>0</v>
      </c>
      <c r="AA683" s="164">
        <f>IF(A16taxstdlife="n/a","n/a",IF(AA$3&gt;(A16taxstdlife+$E683),((Input!$M$158+Input!$M$124)*$M$7)-SUM($M683:Z683),((Input!$M$158+Input!$M$124)*$M$7)/A16taxstdlife))</f>
        <v>0</v>
      </c>
      <c r="AB683" s="164">
        <f>IF(A16taxstdlife="n/a","n/a",IF(AB$3&gt;(A16taxstdlife+$E683),((Input!$M$158+Input!$M$124)*$M$7)-SUM($M683:AA683),((Input!$M$158+Input!$M$124)*$M$7)/A16taxstdlife))</f>
        <v>0</v>
      </c>
      <c r="AC683" s="164">
        <f>IF(A16taxstdlife="n/a","n/a",IF(AC$3&gt;(A16taxstdlife+$E683),((Input!$M$158+Input!$M$124)*$M$7)-SUM($M683:AB683),((Input!$M$158+Input!$M$124)*$M$7)/A16taxstdlife))</f>
        <v>0</v>
      </c>
      <c r="AD683" s="164">
        <f>IF(A16taxstdlife="n/a","n/a",IF(AD$3&gt;(A16taxstdlife+$E683),((Input!$M$158+Input!$M$124)*$M$7)-SUM($M683:AC683),((Input!$M$158+Input!$M$124)*$M$7)/A16taxstdlife))</f>
        <v>0</v>
      </c>
      <c r="AE683" s="164">
        <f>IF(A16taxstdlife="n/a","n/a",IF(AE$3&gt;(A16taxstdlife+$E683),((Input!$M$158+Input!$M$124)*$M$7)-SUM($M683:AD683),((Input!$M$158+Input!$M$124)*$M$7)/A16taxstdlife))</f>
        <v>0</v>
      </c>
      <c r="AF683" s="164">
        <f>IF(A16taxstdlife="n/a","n/a",IF(AF$3&gt;(A16taxstdlife+$E683),((Input!$M$158+Input!$M$124)*$M$7)-SUM($M683:AE683),((Input!$M$158+Input!$M$124)*$M$7)/A16taxstdlife))</f>
        <v>0</v>
      </c>
      <c r="AG683" s="164">
        <f>IF(A16taxstdlife="n/a","n/a",IF(AG$3&gt;(A16taxstdlife+$E683),((Input!$M$158+Input!$M$124)*$M$7)-SUM($M683:AF683),((Input!$M$158+Input!$M$124)*$M$7)/A16taxstdlife))</f>
        <v>0</v>
      </c>
      <c r="AH683" s="164">
        <f>IF(A16taxstdlife="n/a","n/a",IF(AH$3&gt;(A16taxstdlife+$E683),((Input!$M$158+Input!$M$124)*$M$7)-SUM($M683:AG683),((Input!$M$158+Input!$M$124)*$M$7)/A16taxstdlife))</f>
        <v>0</v>
      </c>
      <c r="AI683" s="164">
        <f>IF(A16taxstdlife="n/a","n/a",IF(AI$3&gt;(A16taxstdlife+$E683),((Input!$M$158+Input!$M$124)*$M$7)-SUM($M683:AH683),((Input!$M$158+Input!$M$124)*$M$7)/A16taxstdlife))</f>
        <v>0</v>
      </c>
      <c r="AJ683" s="164">
        <f>IF(A16taxstdlife="n/a","n/a",IF(AJ$3&gt;(A16taxstdlife+$E683),((Input!$M$158+Input!$M$124)*$M$7)-SUM($M683:AI683),((Input!$M$158+Input!$M$124)*$M$7)/A16taxstdlife))</f>
        <v>0</v>
      </c>
      <c r="AK683" s="164">
        <f>IF(A16taxstdlife="n/a","n/a",IF(AK$3&gt;(A16taxstdlife+$E683),((Input!$M$158+Input!$M$124)*$M$7)-SUM($M683:AJ683),((Input!$M$158+Input!$M$124)*$M$7)/A16taxstdlife))</f>
        <v>0</v>
      </c>
      <c r="AL683" s="164">
        <f>IF(A16taxstdlife="n/a","n/a",IF(AL$3&gt;(A16taxstdlife+$E683),((Input!$M$158+Input!$M$124)*$M$7)-SUM($M683:AK683),((Input!$M$158+Input!$M$124)*$M$7)/A16taxstdlife))</f>
        <v>0</v>
      </c>
      <c r="AM683" s="164">
        <f>IF(A16taxstdlife="n/a","n/a",IF(AM$3&gt;(A16taxstdlife+$E683),((Input!$M$158+Input!$M$124)*$M$7)-SUM($M683:AL683),((Input!$M$158+Input!$M$124)*$M$7)/A16taxstdlife))</f>
        <v>0</v>
      </c>
      <c r="AN683" s="164">
        <f>IF(A16taxstdlife="n/a","n/a",IF(AN$3&gt;(A16taxstdlife+$E683),((Input!$M$158+Input!$M$124)*$M$7)-SUM($M683:AM683),((Input!$M$158+Input!$M$124)*$M$7)/A16taxstdlife))</f>
        <v>0</v>
      </c>
      <c r="AO683" s="164">
        <f>IF(A16taxstdlife="n/a","n/a",IF(AO$3&gt;(A16taxstdlife+$E683),((Input!$M$158+Input!$M$124)*$M$7)-SUM($M683:AN683),((Input!$M$158+Input!$M$124)*$M$7)/A16taxstdlife))</f>
        <v>0</v>
      </c>
      <c r="AP683" s="164">
        <f>IF(A16taxstdlife="n/a","n/a",IF(AP$3&gt;(A16taxstdlife+$E683),((Input!$M$158+Input!$M$124)*$M$7)-SUM($M683:AO683),((Input!$M$158+Input!$M$124)*$M$7)/A16taxstdlife))</f>
        <v>0</v>
      </c>
      <c r="AQ683" s="164">
        <f>IF(A16taxstdlife="n/a","n/a",IF(AQ$3&gt;(A16taxstdlife+$E683),((Input!$M$158+Input!$M$124)*$M$7)-SUM($M683:AP683),((Input!$M$158+Input!$M$124)*$M$7)/A16taxstdlife))</f>
        <v>0</v>
      </c>
      <c r="AR683" s="164">
        <f>IF(A16taxstdlife="n/a","n/a",IF(AR$3&gt;(A16taxstdlife+$E683),((Input!$M$158+Input!$M$124)*$M$7)-SUM($M683:AQ683),((Input!$M$158+Input!$M$124)*$M$7)/A16taxstdlife))</f>
        <v>0</v>
      </c>
      <c r="AS683" s="164">
        <f>IF(A16taxstdlife="n/a","n/a",IF(AS$3&gt;(A16taxstdlife+$E683),((Input!$M$158+Input!$M$124)*$M$7)-SUM($M683:AR683),((Input!$M$158+Input!$M$124)*$M$7)/A16taxstdlife))</f>
        <v>0</v>
      </c>
      <c r="AT683" s="164">
        <f>IF(A16taxstdlife="n/a","n/a",IF(AT$3&gt;(A16taxstdlife+$E683),((Input!$M$158+Input!$M$124)*$M$7)-SUM($M683:AS683),((Input!$M$158+Input!$M$124)*$M$7)/A16taxstdlife))</f>
        <v>0</v>
      </c>
      <c r="AU683" s="164">
        <f>IF(A16taxstdlife="n/a","n/a",IF(AU$3&gt;(A16taxstdlife+$E683),((Input!$M$158+Input!$M$124)*$M$7)-SUM($M683:AT683),((Input!$M$158+Input!$M$124)*$M$7)/A16taxstdlife))</f>
        <v>0</v>
      </c>
      <c r="AV683" s="164">
        <f>IF(A16taxstdlife="n/a","n/a",IF(AV$3&gt;(A16taxstdlife+$E683),((Input!$M$158+Input!$M$124)*$M$7)-SUM($M683:AU683),((Input!$M$158+Input!$M$124)*$M$7)/A16taxstdlife))</f>
        <v>0</v>
      </c>
      <c r="AW683" s="164">
        <f>IF(A16taxstdlife="n/a","n/a",IF(AW$3&gt;(A16taxstdlife+$E683),((Input!$M$158+Input!$M$124)*$M$7)-SUM($M683:AV683),((Input!$M$158+Input!$M$124)*$M$7)/A16taxstdlife))</f>
        <v>0</v>
      </c>
      <c r="AX683" s="164">
        <f>IF(A16taxstdlife="n/a","n/a",IF(AX$3&gt;(A16taxstdlife+$E683),((Input!$M$158+Input!$M$124)*$M$7)-SUM($M683:AW683),((Input!$M$158+Input!$M$124)*$M$7)/A16taxstdlife))</f>
        <v>0</v>
      </c>
      <c r="AY683" s="164">
        <f>IF(A16taxstdlife="n/a","n/a",IF(AY$3&gt;(A16taxstdlife+$E683),((Input!$M$158+Input!$M$124)*$M$7)-SUM($M683:AX683),((Input!$M$158+Input!$M$124)*$M$7)/A16taxstdlife))</f>
        <v>0</v>
      </c>
      <c r="AZ683" s="164">
        <f>IF(A16taxstdlife="n/a","n/a",IF(AZ$3&gt;(A16taxstdlife+$E683),((Input!$M$158+Input!$M$124)*$M$7)-SUM($M683:AY683),((Input!$M$158+Input!$M$124)*$M$7)/A16taxstdlife))</f>
        <v>0</v>
      </c>
      <c r="BA683" s="164">
        <f>IF(A16taxstdlife="n/a","n/a",IF(BA$3&gt;(A16taxstdlife+$E683),((Input!$M$158+Input!$M$124)*$M$7)-SUM($M683:AZ683),((Input!$M$158+Input!$M$124)*$M$7)/A16taxstdlife))</f>
        <v>0</v>
      </c>
      <c r="BB683" s="164">
        <f>IF(A16taxstdlife="n/a","n/a",IF(BB$3&gt;(A16taxstdlife+$E683),((Input!$M$158+Input!$M$124)*$M$7)-SUM($M683:BA683),((Input!$M$158+Input!$M$124)*$M$7)/A16taxstdlife))</f>
        <v>0</v>
      </c>
      <c r="BC683" s="164">
        <f>IF(A16taxstdlife="n/a","n/a",IF(BC$3&gt;(A16taxstdlife+$E683),((Input!$M$158+Input!$M$124)*$M$7)-SUM($M683:BB683),((Input!$M$158+Input!$M$124)*$M$7)/A16taxstdlife))</f>
        <v>0</v>
      </c>
      <c r="BD683" s="164">
        <f>IF(A16taxstdlife="n/a","n/a",IF(BD$3&gt;(A16taxstdlife+$E683),((Input!$M$158+Input!$M$124)*$M$7)-SUM($M683:BC683),((Input!$M$158+Input!$M$124)*$M$7)/A16taxstdlife))</f>
        <v>0</v>
      </c>
      <c r="BE683" s="164">
        <f>IF(A16taxstdlife="n/a","n/a",IF(BE$3&gt;(A16taxstdlife+$E683),((Input!$M$158+Input!$M$124)*$M$7)-SUM($M683:BD683),((Input!$M$158+Input!$M$124)*$M$7)/A16taxstdlife))</f>
        <v>0</v>
      </c>
      <c r="BF683" s="164">
        <f>IF(A16taxstdlife="n/a","n/a",IF(BF$3&gt;(A16taxstdlife+$E683),((Input!$M$158+Input!$M$124)*$M$7)-SUM($M683:BE683),((Input!$M$158+Input!$M$124)*$M$7)/A16taxstdlife))</f>
        <v>0</v>
      </c>
      <c r="BG683" s="164">
        <f>IF(A16taxstdlife="n/a","n/a",IF(BG$3&gt;(A16taxstdlife+$E683),((Input!$M$158+Input!$M$124)*$M$7)-SUM($M683:BF683),((Input!$M$158+Input!$M$124)*$M$7)/A16taxstdlife))</f>
        <v>0</v>
      </c>
      <c r="BH683" s="164">
        <f>IF(A16taxstdlife="n/a","n/a",IF(BH$3&gt;(A16taxstdlife+$E683),((Input!$M$158+Input!$M$124)*$M$7)-SUM($M683:BG683),((Input!$M$158+Input!$M$124)*$M$7)/A16taxstdlife))</f>
        <v>0</v>
      </c>
      <c r="BI683" s="164">
        <f>IF(A16taxstdlife="n/a","n/a",IF(BI$3&gt;(A16taxstdlife+$E683),((Input!$M$158+Input!$M$124)*$M$7)-SUM($M683:BH683),((Input!$M$158+Input!$M$124)*$M$7)/A16taxstdlife))</f>
        <v>0</v>
      </c>
      <c r="BJ683" s="164"/>
      <c r="BK683" s="18"/>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row>
    <row r="684" spans="1:256" s="5" customFormat="1" hidden="1" outlineLevel="2">
      <c r="A684" s="18"/>
      <c r="B684" s="18"/>
      <c r="C684" s="36"/>
      <c r="D684" s="479"/>
      <c r="E684" s="283">
        <v>8</v>
      </c>
      <c r="F684" s="38"/>
      <c r="G684" s="306"/>
      <c r="H684" s="308"/>
      <c r="I684" s="308"/>
      <c r="J684" s="308"/>
      <c r="K684" s="308"/>
      <c r="L684" s="308"/>
      <c r="M684" s="308"/>
      <c r="N684" s="307"/>
      <c r="O684" s="164">
        <f>IF(A16taxstdlife="n/a","n/a",IF(O$3&gt;(A16taxstdlife+$E684),((Input!$N$158+Input!$N$124)*$N$7)-SUM($N684:N684),((Input!$N$158+Input!$N$124)*$N$7)/A16taxstdlife))</f>
        <v>0</v>
      </c>
      <c r="P684" s="164">
        <f>IF(A16taxstdlife="n/a","n/a",IF(P$3&gt;(A16taxstdlife+$E684),((Input!$N$158+Input!$N$124)*$N$7)-SUM($N684:O684),((Input!$N$158+Input!$N$124)*$N$7)/A16taxstdlife))</f>
        <v>0</v>
      </c>
      <c r="Q684" s="164">
        <f>IF(A16taxstdlife="n/a","n/a",IF(Q$3&gt;(A16taxstdlife+$E684),((Input!$N$158+Input!$N$124)*$N$7)-SUM($N684:P684),((Input!$N$158+Input!$N$124)*$N$7)/A16taxstdlife))</f>
        <v>0</v>
      </c>
      <c r="R684" s="164">
        <f>IF(A16taxstdlife="n/a","n/a",IF(R$3&gt;(A16taxstdlife+$E684),((Input!$N$158+Input!$N$124)*$N$7)-SUM($N684:Q684),((Input!$N$158+Input!$N$124)*$N$7)/A16taxstdlife))</f>
        <v>0</v>
      </c>
      <c r="S684" s="164">
        <f>IF(A16taxstdlife="n/a","n/a",IF(S$3&gt;(A16taxstdlife+$E684),((Input!$N$158+Input!$N$124)*$N$7)-SUM($N684:R684),((Input!$N$158+Input!$N$124)*$N$7)/A16taxstdlife))</f>
        <v>0</v>
      </c>
      <c r="T684" s="164">
        <f>IF(A16taxstdlife="n/a","n/a",IF(T$3&gt;(A16taxstdlife+$E684),((Input!$N$158+Input!$N$124)*$N$7)-SUM($N684:S684),((Input!$N$158+Input!$N$124)*$N$7)/A16taxstdlife))</f>
        <v>0</v>
      </c>
      <c r="U684" s="164">
        <f>IF(A16taxstdlife="n/a","n/a",IF(U$3&gt;(A16taxstdlife+$E684),((Input!$N$158+Input!$N$124)*$N$7)-SUM($N684:T684),((Input!$N$158+Input!$N$124)*$N$7)/A16taxstdlife))</f>
        <v>0</v>
      </c>
      <c r="V684" s="164">
        <f>IF(A16taxstdlife="n/a","n/a",IF(V$3&gt;(A16taxstdlife+$E684),((Input!$N$158+Input!$N$124)*$N$7)-SUM($N684:U684),((Input!$N$158+Input!$N$124)*$N$7)/A16taxstdlife))</f>
        <v>0</v>
      </c>
      <c r="W684" s="164">
        <f>IF(A16taxstdlife="n/a","n/a",IF(W$3&gt;(A16taxstdlife+$E684),((Input!$N$158+Input!$N$124)*$N$7)-SUM($N684:V684),((Input!$N$158+Input!$N$124)*$N$7)/A16taxstdlife))</f>
        <v>0</v>
      </c>
      <c r="X684" s="164">
        <f>IF(A16taxstdlife="n/a","n/a",IF(X$3&gt;(A16taxstdlife+$E684),((Input!$N$158+Input!$N$124)*$N$7)-SUM($N684:W684),((Input!$N$158+Input!$N$124)*$N$7)/A16taxstdlife))</f>
        <v>0</v>
      </c>
      <c r="Y684" s="164">
        <f>IF(A16taxstdlife="n/a","n/a",IF(Y$3&gt;(A16taxstdlife+$E684),((Input!$N$158+Input!$N$124)*$N$7)-SUM($N684:X684),((Input!$N$158+Input!$N$124)*$N$7)/A16taxstdlife))</f>
        <v>0</v>
      </c>
      <c r="Z684" s="164">
        <f>IF(A16taxstdlife="n/a","n/a",IF(Z$3&gt;(A16taxstdlife+$E684),((Input!$N$158+Input!$N$124)*$N$7)-SUM($N684:Y684),((Input!$N$158+Input!$N$124)*$N$7)/A16taxstdlife))</f>
        <v>0</v>
      </c>
      <c r="AA684" s="164">
        <f>IF(A16taxstdlife="n/a","n/a",IF(AA$3&gt;(A16taxstdlife+$E684),((Input!$N$158+Input!$N$124)*$N$7)-SUM($N684:Z684),((Input!$N$158+Input!$N$124)*$N$7)/A16taxstdlife))</f>
        <v>0</v>
      </c>
      <c r="AB684" s="164">
        <f>IF(A16taxstdlife="n/a","n/a",IF(AB$3&gt;(A16taxstdlife+$E684),((Input!$N$158+Input!$N$124)*$N$7)-SUM($N684:AA684),((Input!$N$158+Input!$N$124)*$N$7)/A16taxstdlife))</f>
        <v>0</v>
      </c>
      <c r="AC684" s="164">
        <f>IF(A16taxstdlife="n/a","n/a",IF(AC$3&gt;(A16taxstdlife+$E684),((Input!$N$158+Input!$N$124)*$N$7)-SUM($N684:AB684),((Input!$N$158+Input!$N$124)*$N$7)/A16taxstdlife))</f>
        <v>0</v>
      </c>
      <c r="AD684" s="164">
        <f>IF(A16taxstdlife="n/a","n/a",IF(AD$3&gt;(A16taxstdlife+$E684),((Input!$N$158+Input!$N$124)*$N$7)-SUM($N684:AC684),((Input!$N$158+Input!$N$124)*$N$7)/A16taxstdlife))</f>
        <v>0</v>
      </c>
      <c r="AE684" s="164">
        <f>IF(A16taxstdlife="n/a","n/a",IF(AE$3&gt;(A16taxstdlife+$E684),((Input!$N$158+Input!$N$124)*$N$7)-SUM($N684:AD684),((Input!$N$158+Input!$N$124)*$N$7)/A16taxstdlife))</f>
        <v>0</v>
      </c>
      <c r="AF684" s="164">
        <f>IF(A16taxstdlife="n/a","n/a",IF(AF$3&gt;(A16taxstdlife+$E684),((Input!$N$158+Input!$N$124)*$N$7)-SUM($N684:AE684),((Input!$N$158+Input!$N$124)*$N$7)/A16taxstdlife))</f>
        <v>0</v>
      </c>
      <c r="AG684" s="164">
        <f>IF(A16taxstdlife="n/a","n/a",IF(AG$3&gt;(A16taxstdlife+$E684),((Input!$N$158+Input!$N$124)*$N$7)-SUM($N684:AF684),((Input!$N$158+Input!$N$124)*$N$7)/A16taxstdlife))</f>
        <v>0</v>
      </c>
      <c r="AH684" s="164">
        <f>IF(A16taxstdlife="n/a","n/a",IF(AH$3&gt;(A16taxstdlife+$E684),((Input!$N$158+Input!$N$124)*$N$7)-SUM($N684:AG684),((Input!$N$158+Input!$N$124)*$N$7)/A16taxstdlife))</f>
        <v>0</v>
      </c>
      <c r="AI684" s="164">
        <f>IF(A16taxstdlife="n/a","n/a",IF(AI$3&gt;(A16taxstdlife+$E684),((Input!$N$158+Input!$N$124)*$N$7)-SUM($N684:AH684),((Input!$N$158+Input!$N$124)*$N$7)/A16taxstdlife))</f>
        <v>0</v>
      </c>
      <c r="AJ684" s="164">
        <f>IF(A16taxstdlife="n/a","n/a",IF(AJ$3&gt;(A16taxstdlife+$E684),((Input!$N$158+Input!$N$124)*$N$7)-SUM($N684:AI684),((Input!$N$158+Input!$N$124)*$N$7)/A16taxstdlife))</f>
        <v>0</v>
      </c>
      <c r="AK684" s="164">
        <f>IF(A16taxstdlife="n/a","n/a",IF(AK$3&gt;(A16taxstdlife+$E684),((Input!$N$158+Input!$N$124)*$N$7)-SUM($N684:AJ684),((Input!$N$158+Input!$N$124)*$N$7)/A16taxstdlife))</f>
        <v>0</v>
      </c>
      <c r="AL684" s="164">
        <f>IF(A16taxstdlife="n/a","n/a",IF(AL$3&gt;(A16taxstdlife+$E684),((Input!$N$158+Input!$N$124)*$N$7)-SUM($N684:AK684),((Input!$N$158+Input!$N$124)*$N$7)/A16taxstdlife))</f>
        <v>0</v>
      </c>
      <c r="AM684" s="164">
        <f>IF(A16taxstdlife="n/a","n/a",IF(AM$3&gt;(A16taxstdlife+$E684),((Input!$N$158+Input!$N$124)*$N$7)-SUM($N684:AL684),((Input!$N$158+Input!$N$124)*$N$7)/A16taxstdlife))</f>
        <v>0</v>
      </c>
      <c r="AN684" s="164">
        <f>IF(A16taxstdlife="n/a","n/a",IF(AN$3&gt;(A16taxstdlife+$E684),((Input!$N$158+Input!$N$124)*$N$7)-SUM($N684:AM684),((Input!$N$158+Input!$N$124)*$N$7)/A16taxstdlife))</f>
        <v>0</v>
      </c>
      <c r="AO684" s="164">
        <f>IF(A16taxstdlife="n/a","n/a",IF(AO$3&gt;(A16taxstdlife+$E684),((Input!$N$158+Input!$N$124)*$N$7)-SUM($N684:AN684),((Input!$N$158+Input!$N$124)*$N$7)/A16taxstdlife))</f>
        <v>0</v>
      </c>
      <c r="AP684" s="164">
        <f>IF(A16taxstdlife="n/a","n/a",IF(AP$3&gt;(A16taxstdlife+$E684),((Input!$N$158+Input!$N$124)*$N$7)-SUM($N684:AO684),((Input!$N$158+Input!$N$124)*$N$7)/A16taxstdlife))</f>
        <v>0</v>
      </c>
      <c r="AQ684" s="164">
        <f>IF(A16taxstdlife="n/a","n/a",IF(AQ$3&gt;(A16taxstdlife+$E684),((Input!$N$158+Input!$N$124)*$N$7)-SUM($N684:AP684),((Input!$N$158+Input!$N$124)*$N$7)/A16taxstdlife))</f>
        <v>0</v>
      </c>
      <c r="AR684" s="164">
        <f>IF(A16taxstdlife="n/a","n/a",IF(AR$3&gt;(A16taxstdlife+$E684),((Input!$N$158+Input!$N$124)*$N$7)-SUM($N684:AQ684),((Input!$N$158+Input!$N$124)*$N$7)/A16taxstdlife))</f>
        <v>0</v>
      </c>
      <c r="AS684" s="164">
        <f>IF(A16taxstdlife="n/a","n/a",IF(AS$3&gt;(A16taxstdlife+$E684),((Input!$N$158+Input!$N$124)*$N$7)-SUM($N684:AR684),((Input!$N$158+Input!$N$124)*$N$7)/A16taxstdlife))</f>
        <v>0</v>
      </c>
      <c r="AT684" s="164">
        <f>IF(A16taxstdlife="n/a","n/a",IF(AT$3&gt;(A16taxstdlife+$E684),((Input!$N$158+Input!$N$124)*$N$7)-SUM($N684:AS684),((Input!$N$158+Input!$N$124)*$N$7)/A16taxstdlife))</f>
        <v>0</v>
      </c>
      <c r="AU684" s="164">
        <f>IF(A16taxstdlife="n/a","n/a",IF(AU$3&gt;(A16taxstdlife+$E684),((Input!$N$158+Input!$N$124)*$N$7)-SUM($N684:AT684),((Input!$N$158+Input!$N$124)*$N$7)/A16taxstdlife))</f>
        <v>0</v>
      </c>
      <c r="AV684" s="164">
        <f>IF(A16taxstdlife="n/a","n/a",IF(AV$3&gt;(A16taxstdlife+$E684),((Input!$N$158+Input!$N$124)*$N$7)-SUM($N684:AU684),((Input!$N$158+Input!$N$124)*$N$7)/A16taxstdlife))</f>
        <v>0</v>
      </c>
      <c r="AW684" s="164">
        <f>IF(A16taxstdlife="n/a","n/a",IF(AW$3&gt;(A16taxstdlife+$E684),((Input!$N$158+Input!$N$124)*$N$7)-SUM($N684:AV684),((Input!$N$158+Input!$N$124)*$N$7)/A16taxstdlife))</f>
        <v>0</v>
      </c>
      <c r="AX684" s="164">
        <f>IF(A16taxstdlife="n/a","n/a",IF(AX$3&gt;(A16taxstdlife+$E684),((Input!$N$158+Input!$N$124)*$N$7)-SUM($N684:AW684),((Input!$N$158+Input!$N$124)*$N$7)/A16taxstdlife))</f>
        <v>0</v>
      </c>
      <c r="AY684" s="164">
        <f>IF(A16taxstdlife="n/a","n/a",IF(AY$3&gt;(A16taxstdlife+$E684),((Input!$N$158+Input!$N$124)*$N$7)-SUM($N684:AX684),((Input!$N$158+Input!$N$124)*$N$7)/A16taxstdlife))</f>
        <v>0</v>
      </c>
      <c r="AZ684" s="164">
        <f>IF(A16taxstdlife="n/a","n/a",IF(AZ$3&gt;(A16taxstdlife+$E684),((Input!$N$158+Input!$N$124)*$N$7)-SUM($N684:AY684),((Input!$N$158+Input!$N$124)*$N$7)/A16taxstdlife))</f>
        <v>0</v>
      </c>
      <c r="BA684" s="164">
        <f>IF(A16taxstdlife="n/a","n/a",IF(BA$3&gt;(A16taxstdlife+$E684),((Input!$N$158+Input!$N$124)*$N$7)-SUM($N684:AZ684),((Input!$N$158+Input!$N$124)*$N$7)/A16taxstdlife))</f>
        <v>0</v>
      </c>
      <c r="BB684" s="164">
        <f>IF(A16taxstdlife="n/a","n/a",IF(BB$3&gt;(A16taxstdlife+$E684),((Input!$N$158+Input!$N$124)*$N$7)-SUM($N684:BA684),((Input!$N$158+Input!$N$124)*$N$7)/A16taxstdlife))</f>
        <v>0</v>
      </c>
      <c r="BC684" s="164">
        <f>IF(A16taxstdlife="n/a","n/a",IF(BC$3&gt;(A16taxstdlife+$E684),((Input!$N$158+Input!$N$124)*$N$7)-SUM($N684:BB684),((Input!$N$158+Input!$N$124)*$N$7)/A16taxstdlife))</f>
        <v>0</v>
      </c>
      <c r="BD684" s="164">
        <f>IF(A16taxstdlife="n/a","n/a",IF(BD$3&gt;(A16taxstdlife+$E684),((Input!$N$158+Input!$N$124)*$N$7)-SUM($N684:BC684),((Input!$N$158+Input!$N$124)*$N$7)/A16taxstdlife))</f>
        <v>0</v>
      </c>
      <c r="BE684" s="164">
        <f>IF(A16taxstdlife="n/a","n/a",IF(BE$3&gt;(A16taxstdlife+$E684),((Input!$N$158+Input!$N$124)*$N$7)-SUM($N684:BD684),((Input!$N$158+Input!$N$124)*$N$7)/A16taxstdlife))</f>
        <v>0</v>
      </c>
      <c r="BF684" s="164">
        <f>IF(A16taxstdlife="n/a","n/a",IF(BF$3&gt;(A16taxstdlife+$E684),((Input!$N$158+Input!$N$124)*$N$7)-SUM($N684:BE684),((Input!$N$158+Input!$N$124)*$N$7)/A16taxstdlife))</f>
        <v>0</v>
      </c>
      <c r="BG684" s="164">
        <f>IF(A16taxstdlife="n/a","n/a",IF(BG$3&gt;(A16taxstdlife+$E684),((Input!$N$158+Input!$N$124)*$N$7)-SUM($N684:BF684),((Input!$N$158+Input!$N$124)*$N$7)/A16taxstdlife))</f>
        <v>0</v>
      </c>
      <c r="BH684" s="164">
        <f>IF(A16taxstdlife="n/a","n/a",IF(BH$3&gt;(A16taxstdlife+$E684),((Input!$N$158+Input!$N$124)*$N$7)-SUM($N684:BG684),((Input!$N$158+Input!$N$124)*$N$7)/A16taxstdlife))</f>
        <v>0</v>
      </c>
      <c r="BI684" s="164">
        <f>IF(A16taxstdlife="n/a","n/a",IF(BI$3&gt;(A16taxstdlife+$E684),((Input!$N$158+Input!$N$124)*$N$7)-SUM($N684:BH684),((Input!$N$158+Input!$N$124)*$N$7)/A16taxstdlife))</f>
        <v>0</v>
      </c>
      <c r="BJ684" s="18"/>
      <c r="BK684" s="18"/>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row>
    <row r="685" spans="1:256" s="5" customFormat="1" hidden="1" outlineLevel="2">
      <c r="A685" s="18"/>
      <c r="B685" s="18"/>
      <c r="C685" s="36"/>
      <c r="D685" s="479"/>
      <c r="E685" s="283">
        <v>9</v>
      </c>
      <c r="F685" s="38"/>
      <c r="G685" s="306"/>
      <c r="H685" s="308"/>
      <c r="I685" s="308"/>
      <c r="J685" s="308"/>
      <c r="K685" s="308"/>
      <c r="L685" s="308"/>
      <c r="M685" s="308"/>
      <c r="N685" s="308"/>
      <c r="O685" s="307"/>
      <c r="P685" s="164">
        <f>IF(A16taxstdlife="n/a","n/a",IF(P$3&gt;(A16taxstdlife+$E685),((Input!$O$158+Input!$O$124)*$O$7)-SUM($O685:O685),((Input!$O$158+Input!$O$124)*$O$7)/A16taxstdlife))</f>
        <v>0</v>
      </c>
      <c r="Q685" s="164">
        <f>IF(A16taxstdlife="n/a","n/a",IF(Q$3&gt;(A16taxstdlife+$E685),((Input!$O$158+Input!$O$124)*$O$7)-SUM($O685:P685),((Input!$O$158+Input!$O$124)*$O$7)/A16taxstdlife))</f>
        <v>0</v>
      </c>
      <c r="R685" s="164">
        <f>IF(A16taxstdlife="n/a","n/a",IF(R$3&gt;(A16taxstdlife+$E685),((Input!$O$158+Input!$O$124)*$O$7)-SUM($O685:Q685),((Input!$O$158+Input!$O$124)*$O$7)/A16taxstdlife))</f>
        <v>0</v>
      </c>
      <c r="S685" s="164">
        <f>IF(A16taxstdlife="n/a","n/a",IF(S$3&gt;(A16taxstdlife+$E685),((Input!$O$158+Input!$O$124)*$O$7)-SUM($O685:R685),((Input!$O$158+Input!$O$124)*$O$7)/A16taxstdlife))</f>
        <v>0</v>
      </c>
      <c r="T685" s="164">
        <f>IF(A16taxstdlife="n/a","n/a",IF(T$3&gt;(A16taxstdlife+$E685),((Input!$O$158+Input!$O$124)*$O$7)-SUM($O685:S685),((Input!$O$158+Input!$O$124)*$O$7)/A16taxstdlife))</f>
        <v>0</v>
      </c>
      <c r="U685" s="164">
        <f>IF(A16taxstdlife="n/a","n/a",IF(U$3&gt;(A16taxstdlife+$E685),((Input!$O$158+Input!$O$124)*$O$7)-SUM($O685:T685),((Input!$O$158+Input!$O$124)*$O$7)/A16taxstdlife))</f>
        <v>0</v>
      </c>
      <c r="V685" s="164">
        <f>IF(A16taxstdlife="n/a","n/a",IF(V$3&gt;(A16taxstdlife+$E685),((Input!$O$158+Input!$O$124)*$O$7)-SUM($O685:U685),((Input!$O$158+Input!$O$124)*$O$7)/A16taxstdlife))</f>
        <v>0</v>
      </c>
      <c r="W685" s="164">
        <f>IF(A16taxstdlife="n/a","n/a",IF(W$3&gt;(A16taxstdlife+$E685),((Input!$O$158+Input!$O$124)*$O$7)-SUM($O685:V685),((Input!$O$158+Input!$O$124)*$O$7)/A16taxstdlife))</f>
        <v>0</v>
      </c>
      <c r="X685" s="164">
        <f>IF(A16taxstdlife="n/a","n/a",IF(X$3&gt;(A16taxstdlife+$E685),((Input!$O$158+Input!$O$124)*$O$7)-SUM($O685:W685),((Input!$O$158+Input!$O$124)*$O$7)/A16taxstdlife))</f>
        <v>0</v>
      </c>
      <c r="Y685" s="164">
        <f>IF(A16taxstdlife="n/a","n/a",IF(Y$3&gt;(A16taxstdlife+$E685),((Input!$O$158+Input!$O$124)*$O$7)-SUM($O685:X685),((Input!$O$158+Input!$O$124)*$O$7)/A16taxstdlife))</f>
        <v>0</v>
      </c>
      <c r="Z685" s="164">
        <f>IF(A16taxstdlife="n/a","n/a",IF(Z$3&gt;(A16taxstdlife+$E685),((Input!$O$158+Input!$O$124)*$O$7)-SUM($O685:Y685),((Input!$O$158+Input!$O$124)*$O$7)/A16taxstdlife))</f>
        <v>0</v>
      </c>
      <c r="AA685" s="164">
        <f>IF(A16taxstdlife="n/a","n/a",IF(AA$3&gt;(A16taxstdlife+$E685),((Input!$O$158+Input!$O$124)*$O$7)-SUM($O685:Z685),((Input!$O$158+Input!$O$124)*$O$7)/A16taxstdlife))</f>
        <v>0</v>
      </c>
      <c r="AB685" s="164">
        <f>IF(A16taxstdlife="n/a","n/a",IF(AB$3&gt;(A16taxstdlife+$E685),((Input!$O$158+Input!$O$124)*$O$7)-SUM($O685:AA685),((Input!$O$158+Input!$O$124)*$O$7)/A16taxstdlife))</f>
        <v>0</v>
      </c>
      <c r="AC685" s="164">
        <f>IF(A16taxstdlife="n/a","n/a",IF(AC$3&gt;(A16taxstdlife+$E685),((Input!$O$158+Input!$O$124)*$O$7)-SUM($O685:AB685),((Input!$O$158+Input!$O$124)*$O$7)/A16taxstdlife))</f>
        <v>0</v>
      </c>
      <c r="AD685" s="164">
        <f>IF(A16taxstdlife="n/a","n/a",IF(AD$3&gt;(A16taxstdlife+$E685),((Input!$O$158+Input!$O$124)*$O$7)-SUM($O685:AC685),((Input!$O$158+Input!$O$124)*$O$7)/A16taxstdlife))</f>
        <v>0</v>
      </c>
      <c r="AE685" s="164">
        <f>IF(A16taxstdlife="n/a","n/a",IF(AE$3&gt;(A16taxstdlife+$E685),((Input!$O$158+Input!$O$124)*$O$7)-SUM($O685:AD685),((Input!$O$158+Input!$O$124)*$O$7)/A16taxstdlife))</f>
        <v>0</v>
      </c>
      <c r="AF685" s="164">
        <f>IF(A16taxstdlife="n/a","n/a",IF(AF$3&gt;(A16taxstdlife+$E685),((Input!$O$158+Input!$O$124)*$O$7)-SUM($O685:AE685),((Input!$O$158+Input!$O$124)*$O$7)/A16taxstdlife))</f>
        <v>0</v>
      </c>
      <c r="AG685" s="164">
        <f>IF(A16taxstdlife="n/a","n/a",IF(AG$3&gt;(A16taxstdlife+$E685),((Input!$O$158+Input!$O$124)*$O$7)-SUM($O685:AF685),((Input!$O$158+Input!$O$124)*$O$7)/A16taxstdlife))</f>
        <v>0</v>
      </c>
      <c r="AH685" s="164">
        <f>IF(A16taxstdlife="n/a","n/a",IF(AH$3&gt;(A16taxstdlife+$E685),((Input!$O$158+Input!$O$124)*$O$7)-SUM($O685:AG685),((Input!$O$158+Input!$O$124)*$O$7)/A16taxstdlife))</f>
        <v>0</v>
      </c>
      <c r="AI685" s="164">
        <f>IF(A16taxstdlife="n/a","n/a",IF(AI$3&gt;(A16taxstdlife+$E685),((Input!$O$158+Input!$O$124)*$O$7)-SUM($O685:AH685),((Input!$O$158+Input!$O$124)*$O$7)/A16taxstdlife))</f>
        <v>0</v>
      </c>
      <c r="AJ685" s="164">
        <f>IF(A16taxstdlife="n/a","n/a",IF(AJ$3&gt;(A16taxstdlife+$E685),((Input!$O$158+Input!$O$124)*$O$7)-SUM($O685:AI685),((Input!$O$158+Input!$O$124)*$O$7)/A16taxstdlife))</f>
        <v>0</v>
      </c>
      <c r="AK685" s="164">
        <f>IF(A16taxstdlife="n/a","n/a",IF(AK$3&gt;(A16taxstdlife+$E685),((Input!$O$158+Input!$O$124)*$O$7)-SUM($O685:AJ685),((Input!$O$158+Input!$O$124)*$O$7)/A16taxstdlife))</f>
        <v>0</v>
      </c>
      <c r="AL685" s="164">
        <f>IF(A16taxstdlife="n/a","n/a",IF(AL$3&gt;(A16taxstdlife+$E685),((Input!$O$158+Input!$O$124)*$O$7)-SUM($O685:AK685),((Input!$O$158+Input!$O$124)*$O$7)/A16taxstdlife))</f>
        <v>0</v>
      </c>
      <c r="AM685" s="164">
        <f>IF(A16taxstdlife="n/a","n/a",IF(AM$3&gt;(A16taxstdlife+$E685),((Input!$O$158+Input!$O$124)*$O$7)-SUM($O685:AL685),((Input!$O$158+Input!$O$124)*$O$7)/A16taxstdlife))</f>
        <v>0</v>
      </c>
      <c r="AN685" s="164">
        <f>IF(A16taxstdlife="n/a","n/a",IF(AN$3&gt;(A16taxstdlife+$E685),((Input!$O$158+Input!$O$124)*$O$7)-SUM($O685:AM685),((Input!$O$158+Input!$O$124)*$O$7)/A16taxstdlife))</f>
        <v>0</v>
      </c>
      <c r="AO685" s="164">
        <f>IF(A16taxstdlife="n/a","n/a",IF(AO$3&gt;(A16taxstdlife+$E685),((Input!$O$158+Input!$O$124)*$O$7)-SUM($O685:AN685),((Input!$O$158+Input!$O$124)*$O$7)/A16taxstdlife))</f>
        <v>0</v>
      </c>
      <c r="AP685" s="164">
        <f>IF(A16taxstdlife="n/a","n/a",IF(AP$3&gt;(A16taxstdlife+$E685),((Input!$O$158+Input!$O$124)*$O$7)-SUM($O685:AO685),((Input!$O$158+Input!$O$124)*$O$7)/A16taxstdlife))</f>
        <v>0</v>
      </c>
      <c r="AQ685" s="164">
        <f>IF(A16taxstdlife="n/a","n/a",IF(AQ$3&gt;(A16taxstdlife+$E685),((Input!$O$158+Input!$O$124)*$O$7)-SUM($O685:AP685),((Input!$O$158+Input!$O$124)*$O$7)/A16taxstdlife))</f>
        <v>0</v>
      </c>
      <c r="AR685" s="164">
        <f>IF(A16taxstdlife="n/a","n/a",IF(AR$3&gt;(A16taxstdlife+$E685),((Input!$O$158+Input!$O$124)*$O$7)-SUM($O685:AQ685),((Input!$O$158+Input!$O$124)*$O$7)/A16taxstdlife))</f>
        <v>0</v>
      </c>
      <c r="AS685" s="164">
        <f>IF(A16taxstdlife="n/a","n/a",IF(AS$3&gt;(A16taxstdlife+$E685),((Input!$O$158+Input!$O$124)*$O$7)-SUM($O685:AR685),((Input!$O$158+Input!$O$124)*$O$7)/A16taxstdlife))</f>
        <v>0</v>
      </c>
      <c r="AT685" s="164">
        <f>IF(A16taxstdlife="n/a","n/a",IF(AT$3&gt;(A16taxstdlife+$E685),((Input!$O$158+Input!$O$124)*$O$7)-SUM($O685:AS685),((Input!$O$158+Input!$O$124)*$O$7)/A16taxstdlife))</f>
        <v>0</v>
      </c>
      <c r="AU685" s="164">
        <f>IF(A16taxstdlife="n/a","n/a",IF(AU$3&gt;(A16taxstdlife+$E685),((Input!$O$158+Input!$O$124)*$O$7)-SUM($O685:AT685),((Input!$O$158+Input!$O$124)*$O$7)/A16taxstdlife))</f>
        <v>0</v>
      </c>
      <c r="AV685" s="164">
        <f>IF(A16taxstdlife="n/a","n/a",IF(AV$3&gt;(A16taxstdlife+$E685),((Input!$O$158+Input!$O$124)*$O$7)-SUM($O685:AU685),((Input!$O$158+Input!$O$124)*$O$7)/A16taxstdlife))</f>
        <v>0</v>
      </c>
      <c r="AW685" s="164">
        <f>IF(A16taxstdlife="n/a","n/a",IF(AW$3&gt;(A16taxstdlife+$E685),((Input!$O$158+Input!$O$124)*$O$7)-SUM($O685:AV685),((Input!$O$158+Input!$O$124)*$O$7)/A16taxstdlife))</f>
        <v>0</v>
      </c>
      <c r="AX685" s="164">
        <f>IF(A16taxstdlife="n/a","n/a",IF(AX$3&gt;(A16taxstdlife+$E685),((Input!$O$158+Input!$O$124)*$O$7)-SUM($O685:AW685),((Input!$O$158+Input!$O$124)*$O$7)/A16taxstdlife))</f>
        <v>0</v>
      </c>
      <c r="AY685" s="164">
        <f>IF(A16taxstdlife="n/a","n/a",IF(AY$3&gt;(A16taxstdlife+$E685),((Input!$O$158+Input!$O$124)*$O$7)-SUM($O685:AX685),((Input!$O$158+Input!$O$124)*$O$7)/A16taxstdlife))</f>
        <v>0</v>
      </c>
      <c r="AZ685" s="164">
        <f>IF(A16taxstdlife="n/a","n/a",IF(AZ$3&gt;(A16taxstdlife+$E685),((Input!$O$158+Input!$O$124)*$O$7)-SUM($O685:AY685),((Input!$O$158+Input!$O$124)*$O$7)/A16taxstdlife))</f>
        <v>0</v>
      </c>
      <c r="BA685" s="164">
        <f>IF(A16taxstdlife="n/a","n/a",IF(BA$3&gt;(A16taxstdlife+$E685),((Input!$O$158+Input!$O$124)*$O$7)-SUM($O685:AZ685),((Input!$O$158+Input!$O$124)*$O$7)/A16taxstdlife))</f>
        <v>0</v>
      </c>
      <c r="BB685" s="164">
        <f>IF(A16taxstdlife="n/a","n/a",IF(BB$3&gt;(A16taxstdlife+$E685),((Input!$O$158+Input!$O$124)*$O$7)-SUM($O685:BA685),((Input!$O$158+Input!$O$124)*$O$7)/A16taxstdlife))</f>
        <v>0</v>
      </c>
      <c r="BC685" s="164">
        <f>IF(A16taxstdlife="n/a","n/a",IF(BC$3&gt;(A16taxstdlife+$E685),((Input!$O$158+Input!$O$124)*$O$7)-SUM($O685:BB685),((Input!$O$158+Input!$O$124)*$O$7)/A16taxstdlife))</f>
        <v>0</v>
      </c>
      <c r="BD685" s="164">
        <f>IF(A16taxstdlife="n/a","n/a",IF(BD$3&gt;(A16taxstdlife+$E685),((Input!$O$158+Input!$O$124)*$O$7)-SUM($O685:BC685),((Input!$O$158+Input!$O$124)*$O$7)/A16taxstdlife))</f>
        <v>0</v>
      </c>
      <c r="BE685" s="164">
        <f>IF(A16taxstdlife="n/a","n/a",IF(BE$3&gt;(A16taxstdlife+$E685),((Input!$O$158+Input!$O$124)*$O$7)-SUM($O685:BD685),((Input!$O$158+Input!$O$124)*$O$7)/A16taxstdlife))</f>
        <v>0</v>
      </c>
      <c r="BF685" s="164">
        <f>IF(A16taxstdlife="n/a","n/a",IF(BF$3&gt;(A16taxstdlife+$E685),((Input!$O$158+Input!$O$124)*$O$7)-SUM($O685:BE685),((Input!$O$158+Input!$O$124)*$O$7)/A16taxstdlife))</f>
        <v>0</v>
      </c>
      <c r="BG685" s="164">
        <f>IF(A16taxstdlife="n/a","n/a",IF(BG$3&gt;(A16taxstdlife+$E685),((Input!$O$158+Input!$O$124)*$O$7)-SUM($O685:BF685),((Input!$O$158+Input!$O$124)*$O$7)/A16taxstdlife))</f>
        <v>0</v>
      </c>
      <c r="BH685" s="164">
        <f>IF(A16taxstdlife="n/a","n/a",IF(BH$3&gt;(A16taxstdlife+$E685),((Input!$O$158+Input!$O$124)*$O$7)-SUM($O685:BG685),((Input!$O$158+Input!$O$124)*$O$7)/A16taxstdlife))</f>
        <v>0</v>
      </c>
      <c r="BI685" s="164">
        <f>IF(A16taxstdlife="n/a","n/a",IF(BI$3&gt;(A16taxstdlife+$E685),((Input!$O$158+Input!$O$124)*$O$7)-SUM($O685:BH685),((Input!$O$158+Input!$O$124)*$O$7)/A16taxstdlife))</f>
        <v>0</v>
      </c>
      <c r="BJ685" s="18"/>
      <c r="BK685" s="18"/>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row>
    <row r="686" spans="1:256" s="5" customFormat="1" hidden="1" outlineLevel="2">
      <c r="A686" s="18"/>
      <c r="B686" s="18"/>
      <c r="C686" s="36"/>
      <c r="D686" s="479"/>
      <c r="E686" s="284">
        <v>10</v>
      </c>
      <c r="F686" s="38"/>
      <c r="G686" s="306"/>
      <c r="H686" s="308"/>
      <c r="I686" s="308"/>
      <c r="J686" s="308"/>
      <c r="K686" s="308"/>
      <c r="L686" s="308"/>
      <c r="M686" s="308"/>
      <c r="N686" s="308"/>
      <c r="O686" s="308"/>
      <c r="P686" s="307"/>
      <c r="Q686" s="164">
        <f>IF(A16taxstdlife="n/a","n/a",IF(Q$3&gt;(A16taxstdlife+$E686),((Input!$P$158+Input!$P$124)*$P$7)-SUM($P686:P686),((Input!$P$158+Input!$P$124)*$P$7)/A16taxstdlife))</f>
        <v>0</v>
      </c>
      <c r="R686" s="164">
        <f>IF(A16taxstdlife="n/a","n/a",IF(R$3&gt;(A16taxstdlife+$E686),((Input!$P$158+Input!$P$124)*$P$7)-SUM($P686:Q686),((Input!$P$158+Input!$P$124)*$P$7)/A16taxstdlife))</f>
        <v>0</v>
      </c>
      <c r="S686" s="164">
        <f>IF(A16taxstdlife="n/a","n/a",IF(S$3&gt;(A16taxstdlife+$E686),((Input!$P$158+Input!$P$124)*$P$7)-SUM($P686:R686),((Input!$P$158+Input!$P$124)*$P$7)/A16taxstdlife))</f>
        <v>0</v>
      </c>
      <c r="T686" s="164">
        <f>IF(A16taxstdlife="n/a","n/a",IF(T$3&gt;(A16taxstdlife+$E686),((Input!$P$158+Input!$P$124)*$P$7)-SUM($P686:S686),((Input!$P$158+Input!$P$124)*$P$7)/A16taxstdlife))</f>
        <v>0</v>
      </c>
      <c r="U686" s="164">
        <f>IF(A16taxstdlife="n/a","n/a",IF(U$3&gt;(A16taxstdlife+$E686),((Input!$P$158+Input!$P$124)*$P$7)-SUM($P686:T686),((Input!$P$158+Input!$P$124)*$P$7)/A16taxstdlife))</f>
        <v>0</v>
      </c>
      <c r="V686" s="164">
        <f>IF(A16taxstdlife="n/a","n/a",IF(V$3&gt;(A16taxstdlife+$E686),((Input!$P$158+Input!$P$124)*$P$7)-SUM($P686:U686),((Input!$P$158+Input!$P$124)*$P$7)/A16taxstdlife))</f>
        <v>0</v>
      </c>
      <c r="W686" s="164">
        <f>IF(A16taxstdlife="n/a","n/a",IF(W$3&gt;(A16taxstdlife+$E686),((Input!$P$158+Input!$P$124)*$P$7)-SUM($P686:V686),((Input!$P$158+Input!$P$124)*$P$7)/A16taxstdlife))</f>
        <v>0</v>
      </c>
      <c r="X686" s="164">
        <f>IF(A16taxstdlife="n/a","n/a",IF(X$3&gt;(A16taxstdlife+$E686),((Input!$P$158+Input!$P$124)*$P$7)-SUM($P686:W686),((Input!$P$158+Input!$P$124)*$P$7)/A16taxstdlife))</f>
        <v>0</v>
      </c>
      <c r="Y686" s="164">
        <f>IF(A16taxstdlife="n/a","n/a",IF(Y$3&gt;(A16taxstdlife+$E686),((Input!$P$158+Input!$P$124)*$P$7)-SUM($P686:X686),((Input!$P$158+Input!$P$124)*$P$7)/A16taxstdlife))</f>
        <v>0</v>
      </c>
      <c r="Z686" s="164">
        <f>IF(A16taxstdlife="n/a","n/a",IF(Z$3&gt;(A16taxstdlife+$E686),((Input!$P$158+Input!$P$124)*$P$7)-SUM($P686:Y686),((Input!$P$158+Input!$P$124)*$P$7)/A16taxstdlife))</f>
        <v>0</v>
      </c>
      <c r="AA686" s="164">
        <f>IF(A16taxstdlife="n/a","n/a",IF(AA$3&gt;(A16taxstdlife+$E686),((Input!$P$158+Input!$P$124)*$P$7)-SUM($P686:Z686),((Input!$P$158+Input!$P$124)*$P$7)/A16taxstdlife))</f>
        <v>0</v>
      </c>
      <c r="AB686" s="164">
        <f>IF(A16taxstdlife="n/a","n/a",IF(AB$3&gt;(A16taxstdlife+$E686),((Input!$P$158+Input!$P$124)*$P$7)-SUM($P686:AA686),((Input!$P$158+Input!$P$124)*$P$7)/A16taxstdlife))</f>
        <v>0</v>
      </c>
      <c r="AC686" s="164">
        <f>IF(A16taxstdlife="n/a","n/a",IF(AC$3&gt;(A16taxstdlife+$E686),((Input!$P$158+Input!$P$124)*$P$7)-SUM($P686:AB686),((Input!$P$158+Input!$P$124)*$P$7)/A16taxstdlife))</f>
        <v>0</v>
      </c>
      <c r="AD686" s="164">
        <f>IF(A16taxstdlife="n/a","n/a",IF(AD$3&gt;(A16taxstdlife+$E686),((Input!$P$158+Input!$P$124)*$P$7)-SUM($P686:AC686),((Input!$P$158+Input!$P$124)*$P$7)/A16taxstdlife))</f>
        <v>0</v>
      </c>
      <c r="AE686" s="164">
        <f>IF(A16taxstdlife="n/a","n/a",IF(AE$3&gt;(A16taxstdlife+$E686),((Input!$P$158+Input!$P$124)*$P$7)-SUM($P686:AD686),((Input!$P$158+Input!$P$124)*$P$7)/A16taxstdlife))</f>
        <v>0</v>
      </c>
      <c r="AF686" s="164">
        <f>IF(A16taxstdlife="n/a","n/a",IF(AF$3&gt;(A16taxstdlife+$E686),((Input!$P$158+Input!$P$124)*$P$7)-SUM($P686:AE686),((Input!$P$158+Input!$P$124)*$P$7)/A16taxstdlife))</f>
        <v>0</v>
      </c>
      <c r="AG686" s="164">
        <f>IF(A16taxstdlife="n/a","n/a",IF(AG$3&gt;(A16taxstdlife+$E686),((Input!$P$158+Input!$P$124)*$P$7)-SUM($P686:AF686),((Input!$P$158+Input!$P$124)*$P$7)/A16taxstdlife))</f>
        <v>0</v>
      </c>
      <c r="AH686" s="164">
        <f>IF(A16taxstdlife="n/a","n/a",IF(AH$3&gt;(A16taxstdlife+$E686),((Input!$P$158+Input!$P$124)*$P$7)-SUM($P686:AG686),((Input!$P$158+Input!$P$124)*$P$7)/A16taxstdlife))</f>
        <v>0</v>
      </c>
      <c r="AI686" s="164">
        <f>IF(A16taxstdlife="n/a","n/a",IF(AI$3&gt;(A16taxstdlife+$E686),((Input!$P$158+Input!$P$124)*$P$7)-SUM($P686:AH686),((Input!$P$158+Input!$P$124)*$P$7)/A16taxstdlife))</f>
        <v>0</v>
      </c>
      <c r="AJ686" s="164">
        <f>IF(A16taxstdlife="n/a","n/a",IF(AJ$3&gt;(A16taxstdlife+$E686),((Input!$P$158+Input!$P$124)*$P$7)-SUM($P686:AI686),((Input!$P$158+Input!$P$124)*$P$7)/A16taxstdlife))</f>
        <v>0</v>
      </c>
      <c r="AK686" s="164">
        <f>IF(A16taxstdlife="n/a","n/a",IF(AK$3&gt;(A16taxstdlife+$E686),((Input!$P$158+Input!$P$124)*$P$7)-SUM($P686:AJ686),((Input!$P$158+Input!$P$124)*$P$7)/A16taxstdlife))</f>
        <v>0</v>
      </c>
      <c r="AL686" s="164">
        <f>IF(A16taxstdlife="n/a","n/a",IF(AL$3&gt;(A16taxstdlife+$E686),((Input!$P$158+Input!$P$124)*$P$7)-SUM($P686:AK686),((Input!$P$158+Input!$P$124)*$P$7)/A16taxstdlife))</f>
        <v>0</v>
      </c>
      <c r="AM686" s="164">
        <f>IF(A16taxstdlife="n/a","n/a",IF(AM$3&gt;(A16taxstdlife+$E686),((Input!$P$158+Input!$P$124)*$P$7)-SUM($P686:AL686),((Input!$P$158+Input!$P$124)*$P$7)/A16taxstdlife))</f>
        <v>0</v>
      </c>
      <c r="AN686" s="164">
        <f>IF(A16taxstdlife="n/a","n/a",IF(AN$3&gt;(A16taxstdlife+$E686),((Input!$P$158+Input!$P$124)*$P$7)-SUM($P686:AM686),((Input!$P$158+Input!$P$124)*$P$7)/A16taxstdlife))</f>
        <v>0</v>
      </c>
      <c r="AO686" s="164">
        <f>IF(A16taxstdlife="n/a","n/a",IF(AO$3&gt;(A16taxstdlife+$E686),((Input!$P$158+Input!$P$124)*$P$7)-SUM($P686:AN686),((Input!$P$158+Input!$P$124)*$P$7)/A16taxstdlife))</f>
        <v>0</v>
      </c>
      <c r="AP686" s="164">
        <f>IF(A16taxstdlife="n/a","n/a",IF(AP$3&gt;(A16taxstdlife+$E686),((Input!$P$158+Input!$P$124)*$P$7)-SUM($P686:AO686),((Input!$P$158+Input!$P$124)*$P$7)/A16taxstdlife))</f>
        <v>0</v>
      </c>
      <c r="AQ686" s="164">
        <f>IF(A16taxstdlife="n/a","n/a",IF(AQ$3&gt;(A16taxstdlife+$E686),((Input!$P$158+Input!$P$124)*$P$7)-SUM($P686:AP686),((Input!$P$158+Input!$P$124)*$P$7)/A16taxstdlife))</f>
        <v>0</v>
      </c>
      <c r="AR686" s="164">
        <f>IF(A16taxstdlife="n/a","n/a",IF(AR$3&gt;(A16taxstdlife+$E686),((Input!$P$158+Input!$P$124)*$P$7)-SUM($P686:AQ686),((Input!$P$158+Input!$P$124)*$P$7)/A16taxstdlife))</f>
        <v>0</v>
      </c>
      <c r="AS686" s="164">
        <f>IF(A16taxstdlife="n/a","n/a",IF(AS$3&gt;(A16taxstdlife+$E686),((Input!$P$158+Input!$P$124)*$P$7)-SUM($P686:AR686),((Input!$P$158+Input!$P$124)*$P$7)/A16taxstdlife))</f>
        <v>0</v>
      </c>
      <c r="AT686" s="164">
        <f>IF(A16taxstdlife="n/a","n/a",IF(AT$3&gt;(A16taxstdlife+$E686),((Input!$P$158+Input!$P$124)*$P$7)-SUM($P686:AS686),((Input!$P$158+Input!$P$124)*$P$7)/A16taxstdlife))</f>
        <v>0</v>
      </c>
      <c r="AU686" s="164">
        <f>IF(A16taxstdlife="n/a","n/a",IF(AU$3&gt;(A16taxstdlife+$E686),((Input!$P$158+Input!$P$124)*$P$7)-SUM($P686:AT686),((Input!$P$158+Input!$P$124)*$P$7)/A16taxstdlife))</f>
        <v>0</v>
      </c>
      <c r="AV686" s="164">
        <f>IF(A16taxstdlife="n/a","n/a",IF(AV$3&gt;(A16taxstdlife+$E686),((Input!$P$158+Input!$P$124)*$P$7)-SUM($P686:AU686),((Input!$P$158+Input!$P$124)*$P$7)/A16taxstdlife))</f>
        <v>0</v>
      </c>
      <c r="AW686" s="164">
        <f>IF(A16taxstdlife="n/a","n/a",IF(AW$3&gt;(A16taxstdlife+$E686),((Input!$P$158+Input!$P$124)*$P$7)-SUM($P686:AV686),((Input!$P$158+Input!$P$124)*$P$7)/A16taxstdlife))</f>
        <v>0</v>
      </c>
      <c r="AX686" s="164">
        <f>IF(A16taxstdlife="n/a","n/a",IF(AX$3&gt;(A16taxstdlife+$E686),((Input!$P$158+Input!$P$124)*$P$7)-SUM($P686:AW686),((Input!$P$158+Input!$P$124)*$P$7)/A16taxstdlife))</f>
        <v>0</v>
      </c>
      <c r="AY686" s="164">
        <f>IF(A16taxstdlife="n/a","n/a",IF(AY$3&gt;(A16taxstdlife+$E686),((Input!$P$158+Input!$P$124)*$P$7)-SUM($P686:AX686),((Input!$P$158+Input!$P$124)*$P$7)/A16taxstdlife))</f>
        <v>0</v>
      </c>
      <c r="AZ686" s="164">
        <f>IF(A16taxstdlife="n/a","n/a",IF(AZ$3&gt;(A16taxstdlife+$E686),((Input!$P$158+Input!$P$124)*$P$7)-SUM($P686:AY686),((Input!$P$158+Input!$P$124)*$P$7)/A16taxstdlife))</f>
        <v>0</v>
      </c>
      <c r="BA686" s="164">
        <f>IF(A16taxstdlife="n/a","n/a",IF(BA$3&gt;(A16taxstdlife+$E686),((Input!$P$158+Input!$P$124)*$P$7)-SUM($P686:AZ686),((Input!$P$158+Input!$P$124)*$P$7)/A16taxstdlife))</f>
        <v>0</v>
      </c>
      <c r="BB686" s="164">
        <f>IF(A16taxstdlife="n/a","n/a",IF(BB$3&gt;(A16taxstdlife+$E686),((Input!$P$158+Input!$P$124)*$P$7)-SUM($P686:BA686),((Input!$P$158+Input!$P$124)*$P$7)/A16taxstdlife))</f>
        <v>0</v>
      </c>
      <c r="BC686" s="164">
        <f>IF(A16taxstdlife="n/a","n/a",IF(BC$3&gt;(A16taxstdlife+$E686),((Input!$P$158+Input!$P$124)*$P$7)-SUM($P686:BB686),((Input!$P$158+Input!$P$124)*$P$7)/A16taxstdlife))</f>
        <v>0</v>
      </c>
      <c r="BD686" s="164">
        <f>IF(A16taxstdlife="n/a","n/a",IF(BD$3&gt;(A16taxstdlife+$E686),((Input!$P$158+Input!$P$124)*$P$7)-SUM($P686:BC686),((Input!$P$158+Input!$P$124)*$P$7)/A16taxstdlife))</f>
        <v>0</v>
      </c>
      <c r="BE686" s="164">
        <f>IF(A16taxstdlife="n/a","n/a",IF(BE$3&gt;(A16taxstdlife+$E686),((Input!$P$158+Input!$P$124)*$P$7)-SUM($P686:BD686),((Input!$P$158+Input!$P$124)*$P$7)/A16taxstdlife))</f>
        <v>0</v>
      </c>
      <c r="BF686" s="164">
        <f>IF(A16taxstdlife="n/a","n/a",IF(BF$3&gt;(A16taxstdlife+$E686),((Input!$P$158+Input!$P$124)*$P$7)-SUM($P686:BE686),((Input!$P$158+Input!$P$124)*$P$7)/A16taxstdlife))</f>
        <v>0</v>
      </c>
      <c r="BG686" s="164">
        <f>IF(A16taxstdlife="n/a","n/a",IF(BG$3&gt;(A16taxstdlife+$E686),((Input!$P$158+Input!$P$124)*$P$7)-SUM($P686:BF686),((Input!$P$158+Input!$P$124)*$P$7)/A16taxstdlife))</f>
        <v>0</v>
      </c>
      <c r="BH686" s="164">
        <f>IF(A16taxstdlife="n/a","n/a",IF(BH$3&gt;(A16taxstdlife+$E686),((Input!$P$158+Input!$P$124)*$P$7)-SUM($P686:BG686),((Input!$P$158+Input!$P$124)*$P$7)/A16taxstdlife))</f>
        <v>0</v>
      </c>
      <c r="BI686" s="164">
        <f>IF(A16taxstdlife="n/a","n/a",IF(BI$3&gt;(A16taxstdlife+$E686),((Input!$P$158+Input!$P$124)*$P$7)-SUM($P686:BH686),((Input!$P$158+Input!$P$124)*$P$7)/A16taxstdlife))</f>
        <v>0</v>
      </c>
      <c r="BJ686" s="18"/>
      <c r="BK686" s="18"/>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row>
    <row r="687" spans="1:256" s="5" customFormat="1" hidden="1" outlineLevel="1">
      <c r="A687" s="18"/>
      <c r="B687" s="18"/>
      <c r="C687" s="36" t="str">
        <f>Asset16</f>
        <v>Communications (digital) - tx</v>
      </c>
      <c r="D687" s="18"/>
      <c r="E687" s="18"/>
      <c r="F687" s="33"/>
      <c r="G687" s="159">
        <f t="shared" ref="G687:AL687" si="136">SUM(G675:G686)</f>
        <v>0.11034449154365351</v>
      </c>
      <c r="H687" s="159">
        <f t="shared" si="136"/>
        <v>0.11034449154365351</v>
      </c>
      <c r="I687" s="159">
        <f t="shared" si="136"/>
        <v>0.11034449154365351</v>
      </c>
      <c r="J687" s="159">
        <f t="shared" si="136"/>
        <v>0.11034449154365351</v>
      </c>
      <c r="K687" s="159">
        <f t="shared" si="136"/>
        <v>0.11034449154365351</v>
      </c>
      <c r="L687" s="159">
        <f t="shared" si="136"/>
        <v>0.11034449154365351</v>
      </c>
      <c r="M687" s="159">
        <f t="shared" si="136"/>
        <v>0.11034449154365351</v>
      </c>
      <c r="N687" s="159">
        <f t="shared" si="136"/>
        <v>0.11034449154365351</v>
      </c>
      <c r="O687" s="159">
        <f t="shared" si="136"/>
        <v>2.1426284542227725E-2</v>
      </c>
      <c r="P687" s="159">
        <f t="shared" si="136"/>
        <v>0</v>
      </c>
      <c r="Q687" s="159">
        <f t="shared" si="136"/>
        <v>0</v>
      </c>
      <c r="R687" s="159">
        <f t="shared" si="136"/>
        <v>0</v>
      </c>
      <c r="S687" s="159">
        <f t="shared" si="136"/>
        <v>0</v>
      </c>
      <c r="T687" s="159">
        <f t="shared" si="136"/>
        <v>0</v>
      </c>
      <c r="U687" s="159">
        <f t="shared" si="136"/>
        <v>0</v>
      </c>
      <c r="V687" s="159">
        <f t="shared" si="136"/>
        <v>0</v>
      </c>
      <c r="W687" s="159">
        <f t="shared" si="136"/>
        <v>0</v>
      </c>
      <c r="X687" s="159">
        <f t="shared" si="136"/>
        <v>0</v>
      </c>
      <c r="Y687" s="159">
        <f t="shared" si="136"/>
        <v>0</v>
      </c>
      <c r="Z687" s="159">
        <f t="shared" si="136"/>
        <v>0</v>
      </c>
      <c r="AA687" s="159">
        <f t="shared" si="136"/>
        <v>0</v>
      </c>
      <c r="AB687" s="159">
        <f t="shared" si="136"/>
        <v>0</v>
      </c>
      <c r="AC687" s="159">
        <f t="shared" si="136"/>
        <v>0</v>
      </c>
      <c r="AD687" s="159">
        <f t="shared" si="136"/>
        <v>0</v>
      </c>
      <c r="AE687" s="159">
        <f t="shared" si="136"/>
        <v>0</v>
      </c>
      <c r="AF687" s="159">
        <f t="shared" si="136"/>
        <v>0</v>
      </c>
      <c r="AG687" s="159">
        <f t="shared" si="136"/>
        <v>0</v>
      </c>
      <c r="AH687" s="159">
        <f t="shared" si="136"/>
        <v>0</v>
      </c>
      <c r="AI687" s="159">
        <f t="shared" si="136"/>
        <v>0</v>
      </c>
      <c r="AJ687" s="159">
        <f t="shared" si="136"/>
        <v>0</v>
      </c>
      <c r="AK687" s="159">
        <f t="shared" si="136"/>
        <v>0</v>
      </c>
      <c r="AL687" s="159">
        <f t="shared" si="136"/>
        <v>0</v>
      </c>
      <c r="AM687" s="159">
        <f t="shared" ref="AM687:BI687" si="137">SUM(AM675:AM686)</f>
        <v>0</v>
      </c>
      <c r="AN687" s="159">
        <f t="shared" si="137"/>
        <v>0</v>
      </c>
      <c r="AO687" s="159">
        <f t="shared" si="137"/>
        <v>0</v>
      </c>
      <c r="AP687" s="159">
        <f t="shared" si="137"/>
        <v>0</v>
      </c>
      <c r="AQ687" s="159">
        <f t="shared" si="137"/>
        <v>0</v>
      </c>
      <c r="AR687" s="159">
        <f t="shared" si="137"/>
        <v>0</v>
      </c>
      <c r="AS687" s="159">
        <f t="shared" si="137"/>
        <v>0</v>
      </c>
      <c r="AT687" s="159">
        <f t="shared" si="137"/>
        <v>0</v>
      </c>
      <c r="AU687" s="159">
        <f t="shared" si="137"/>
        <v>0</v>
      </c>
      <c r="AV687" s="159">
        <f t="shared" si="137"/>
        <v>0</v>
      </c>
      <c r="AW687" s="159">
        <f t="shared" si="137"/>
        <v>0</v>
      </c>
      <c r="AX687" s="159">
        <f t="shared" si="137"/>
        <v>0</v>
      </c>
      <c r="AY687" s="159">
        <f t="shared" si="137"/>
        <v>0</v>
      </c>
      <c r="AZ687" s="159">
        <f t="shared" si="137"/>
        <v>0</v>
      </c>
      <c r="BA687" s="159">
        <f t="shared" si="137"/>
        <v>0</v>
      </c>
      <c r="BB687" s="159">
        <f t="shared" si="137"/>
        <v>0</v>
      </c>
      <c r="BC687" s="159">
        <f t="shared" si="137"/>
        <v>0</v>
      </c>
      <c r="BD687" s="159">
        <f t="shared" si="137"/>
        <v>0</v>
      </c>
      <c r="BE687" s="159">
        <f t="shared" si="137"/>
        <v>0</v>
      </c>
      <c r="BF687" s="159">
        <f t="shared" si="137"/>
        <v>0</v>
      </c>
      <c r="BG687" s="159">
        <f t="shared" si="137"/>
        <v>0</v>
      </c>
      <c r="BH687" s="159">
        <f t="shared" si="137"/>
        <v>0</v>
      </c>
      <c r="BI687" s="159">
        <f t="shared" si="137"/>
        <v>0</v>
      </c>
      <c r="BJ687" s="18"/>
      <c r="BK687" s="18"/>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row>
    <row r="688" spans="1:256" s="5" customFormat="1" hidden="1" outlineLevel="2">
      <c r="A688" s="18"/>
      <c r="B688" s="127" t="str">
        <f>C700</f>
        <v>System IT (tx)</v>
      </c>
      <c r="C688" s="44"/>
      <c r="D688" s="45" t="s">
        <v>72</v>
      </c>
      <c r="E688" s="44"/>
      <c r="F688" s="46"/>
      <c r="G688" s="163">
        <f>IF(G$3&gt;A17taxremlife,A17taxvalue-SUM($F688:F688),IF(A17taxremlife="N/A","n/a",A17taxvalue/A17taxremlife))</f>
        <v>4.0410228999099305</v>
      </c>
      <c r="H688" s="163">
        <f>IF(H$3&gt;A17taxremlife,A17taxvalue-SUM($F688:G688),IF(A17taxremlife="N/A","n/a",A17taxvalue/A17taxremlife))</f>
        <v>4.0410228999099305</v>
      </c>
      <c r="I688" s="163">
        <f>IF(I$3&gt;A17taxremlife,A17taxvalue-SUM($F688:H688),IF(A17taxremlife="N/A","n/a",A17taxvalue/A17taxremlife))</f>
        <v>4.0410228999099305</v>
      </c>
      <c r="J688" s="163">
        <f>IF(J$3&gt;A17taxremlife,A17taxvalue-SUM($F688:I688),IF(A17taxremlife="N/A","n/a",A17taxvalue/A17taxremlife))</f>
        <v>4.0410228999099305</v>
      </c>
      <c r="K688" s="163">
        <f>IF(K$3&gt;A17taxremlife,A17taxvalue-SUM($F688:J688),IF(A17taxremlife="N/A","n/a",A17taxvalue/A17taxremlife))</f>
        <v>4.0410228999099305</v>
      </c>
      <c r="L688" s="163">
        <f>IF(L$3&gt;A17taxremlife,A17taxvalue-SUM($F688:K688),IF(A17taxremlife="N/A","n/a",A17taxvalue/A17taxremlife))</f>
        <v>0.68291285612783525</v>
      </c>
      <c r="M688" s="163">
        <f>IF(M$3&gt;A17taxremlife,A17taxvalue-SUM($F688:L688),IF(A17taxremlife="N/A","n/a",A17taxvalue/A17taxremlife))</f>
        <v>0</v>
      </c>
      <c r="N688" s="163">
        <f>IF(N$3&gt;A17taxremlife,A17taxvalue-SUM($F688:M688),IF(A17taxremlife="N/A","n/a",A17taxvalue/A17taxremlife))</f>
        <v>0</v>
      </c>
      <c r="O688" s="163">
        <f>IF(O$3&gt;A17taxremlife,A17taxvalue-SUM($F688:N688),IF(A17taxremlife="N/A","n/a",A17taxvalue/A17taxremlife))</f>
        <v>0</v>
      </c>
      <c r="P688" s="163">
        <f>IF(P$3&gt;A17taxremlife,A17taxvalue-SUM($F688:O688),IF(A17taxremlife="N/A","n/a",A17taxvalue/A17taxremlife))</f>
        <v>0</v>
      </c>
      <c r="Q688" s="163">
        <f>IF(Q$3&gt;A17taxremlife,A17taxvalue-SUM($F688:P688),IF(A17taxremlife="N/A","n/a",A17taxvalue/A17taxremlife))</f>
        <v>0</v>
      </c>
      <c r="R688" s="163">
        <f>IF(R$3&gt;A17taxremlife,A17taxvalue-SUM($F688:Q688),IF(A17taxremlife="N/A","n/a",A17taxvalue/A17taxremlife))</f>
        <v>0</v>
      </c>
      <c r="S688" s="163">
        <f>IF(S$3&gt;A17taxremlife,A17taxvalue-SUM($F688:R688),IF(A17taxremlife="N/A","n/a",A17taxvalue/A17taxremlife))</f>
        <v>0</v>
      </c>
      <c r="T688" s="163">
        <f>IF(T$3&gt;A17taxremlife,A17taxvalue-SUM($F688:S688),IF(A17taxremlife="N/A","n/a",A17taxvalue/A17taxremlife))</f>
        <v>0</v>
      </c>
      <c r="U688" s="163">
        <f>IF(U$3&gt;A17taxremlife,A17taxvalue-SUM($F688:T688),IF(A17taxremlife="N/A","n/a",A17taxvalue/A17taxremlife))</f>
        <v>0</v>
      </c>
      <c r="V688" s="163">
        <f>IF(V$3&gt;A17taxremlife,A17taxvalue-SUM($F688:U688),IF(A17taxremlife="N/A","n/a",A17taxvalue/A17taxremlife))</f>
        <v>0</v>
      </c>
      <c r="W688" s="163">
        <f>IF(W$3&gt;A17taxremlife,A17taxvalue-SUM($F688:V688),IF(A17taxremlife="N/A","n/a",A17taxvalue/A17taxremlife))</f>
        <v>0</v>
      </c>
      <c r="X688" s="163">
        <f>IF(X$3&gt;A17taxremlife,A17taxvalue-SUM($F688:W688),IF(A17taxremlife="N/A","n/a",A17taxvalue/A17taxremlife))</f>
        <v>0</v>
      </c>
      <c r="Y688" s="163">
        <f>IF(Y$3&gt;A17taxremlife,A17taxvalue-SUM($F688:X688),IF(A17taxremlife="N/A","n/a",A17taxvalue/A17taxremlife))</f>
        <v>0</v>
      </c>
      <c r="Z688" s="163">
        <f>IF(Z$3&gt;A17taxremlife,A17taxvalue-SUM($F688:Y688),IF(A17taxremlife="N/A","n/a",A17taxvalue/A17taxremlife))</f>
        <v>0</v>
      </c>
      <c r="AA688" s="163">
        <f>IF(AA$3&gt;A17taxremlife,A17taxvalue-SUM($F688:Z688),IF(A17taxremlife="N/A","n/a",A17taxvalue/A17taxremlife))</f>
        <v>0</v>
      </c>
      <c r="AB688" s="163">
        <f>IF(AB$3&gt;A17taxremlife,A17taxvalue-SUM($F688:AA688),IF(A17taxremlife="N/A","n/a",A17taxvalue/A17taxremlife))</f>
        <v>0</v>
      </c>
      <c r="AC688" s="163">
        <f>IF(AC$3&gt;A17taxremlife,A17taxvalue-SUM($F688:AB688),IF(A17taxremlife="N/A","n/a",A17taxvalue/A17taxremlife))</f>
        <v>0</v>
      </c>
      <c r="AD688" s="163">
        <f>IF(AD$3&gt;A17taxremlife,A17taxvalue-SUM($F688:AC688),IF(A17taxremlife="N/A","n/a",A17taxvalue/A17taxremlife))</f>
        <v>0</v>
      </c>
      <c r="AE688" s="163">
        <f>IF(AE$3&gt;A17taxremlife,A17taxvalue-SUM($F688:AD688),IF(A17taxremlife="N/A","n/a",A17taxvalue/A17taxremlife))</f>
        <v>0</v>
      </c>
      <c r="AF688" s="163">
        <f>IF(AF$3&gt;A17taxremlife,A17taxvalue-SUM($F688:AE688),IF(A17taxremlife="N/A","n/a",A17taxvalue/A17taxremlife))</f>
        <v>0</v>
      </c>
      <c r="AG688" s="163">
        <f>IF(AG$3&gt;A17taxremlife,A17taxvalue-SUM($F688:AF688),IF(A17taxremlife="N/A","n/a",A17taxvalue/A17taxremlife))</f>
        <v>0</v>
      </c>
      <c r="AH688" s="163">
        <f>IF(AH$3&gt;A17taxremlife,A17taxvalue-SUM($F688:AG688),IF(A17taxremlife="N/A","n/a",A17taxvalue/A17taxremlife))</f>
        <v>0</v>
      </c>
      <c r="AI688" s="163">
        <f>IF(AI$3&gt;A17taxremlife,A17taxvalue-SUM($F688:AH688),IF(A17taxremlife="N/A","n/a",A17taxvalue/A17taxremlife))</f>
        <v>0</v>
      </c>
      <c r="AJ688" s="163">
        <f>IF(AJ$3&gt;A17taxremlife,A17taxvalue-SUM($F688:AI688),IF(A17taxremlife="N/A","n/a",A17taxvalue/A17taxremlife))</f>
        <v>0</v>
      </c>
      <c r="AK688" s="163">
        <f>IF(AK$3&gt;A17taxremlife,A17taxvalue-SUM($F688:AJ688),IF(A17taxremlife="N/A","n/a",A17taxvalue/A17taxremlife))</f>
        <v>0</v>
      </c>
      <c r="AL688" s="163">
        <f>IF(AL$3&gt;A17taxremlife,A17taxvalue-SUM($F688:AK688),IF(A17taxremlife="N/A","n/a",A17taxvalue/A17taxremlife))</f>
        <v>0</v>
      </c>
      <c r="AM688" s="163">
        <f>IF(AM$3&gt;A17taxremlife,A17taxvalue-SUM($F688:AL688),IF(A17taxremlife="N/A","n/a",A17taxvalue/A17taxremlife))</f>
        <v>0</v>
      </c>
      <c r="AN688" s="163">
        <f>IF(AN$3&gt;A17taxremlife,A17taxvalue-SUM($F688:AM688),IF(A17taxremlife="N/A","n/a",A17taxvalue/A17taxremlife))</f>
        <v>0</v>
      </c>
      <c r="AO688" s="163">
        <f>IF(AO$3&gt;A17taxremlife,A17taxvalue-SUM($F688:AN688),IF(A17taxremlife="N/A","n/a",A17taxvalue/A17taxremlife))</f>
        <v>0</v>
      </c>
      <c r="AP688" s="163">
        <f>IF(AP$3&gt;A17taxremlife,A17taxvalue-SUM($F688:AO688),IF(A17taxremlife="N/A","n/a",A17taxvalue/A17taxremlife))</f>
        <v>0</v>
      </c>
      <c r="AQ688" s="163">
        <f>IF(AQ$3&gt;A17taxremlife,A17taxvalue-SUM($F688:AP688),IF(A17taxremlife="N/A","n/a",A17taxvalue/A17taxremlife))</f>
        <v>0</v>
      </c>
      <c r="AR688" s="163">
        <f>IF(AR$3&gt;A17taxremlife,A17taxvalue-SUM($F688:AQ688),IF(A17taxremlife="N/A","n/a",A17taxvalue/A17taxremlife))</f>
        <v>0</v>
      </c>
      <c r="AS688" s="163">
        <f>IF(AS$3&gt;A17taxremlife,A17taxvalue-SUM($F688:AR688),IF(A17taxremlife="N/A","n/a",A17taxvalue/A17taxremlife))</f>
        <v>0</v>
      </c>
      <c r="AT688" s="163">
        <f>IF(AT$3&gt;A17taxremlife,A17taxvalue-SUM($F688:AS688),IF(A17taxremlife="N/A","n/a",A17taxvalue/A17taxremlife))</f>
        <v>0</v>
      </c>
      <c r="AU688" s="163">
        <f>IF(AU$3&gt;A17taxremlife,A17taxvalue-SUM($F688:AT688),IF(A17taxremlife="N/A","n/a",A17taxvalue/A17taxremlife))</f>
        <v>0</v>
      </c>
      <c r="AV688" s="163">
        <f>IF(AV$3&gt;A17taxremlife,A17taxvalue-SUM($F688:AU688),IF(A17taxremlife="N/A","n/a",A17taxvalue/A17taxremlife))</f>
        <v>0</v>
      </c>
      <c r="AW688" s="163">
        <f>IF(AW$3&gt;A17taxremlife,A17taxvalue-SUM($F688:AV688),IF(A17taxremlife="N/A","n/a",A17taxvalue/A17taxremlife))</f>
        <v>0</v>
      </c>
      <c r="AX688" s="163">
        <f>IF(AX$3&gt;A17taxremlife,A17taxvalue-SUM($F688:AW688),IF(A17taxremlife="N/A","n/a",A17taxvalue/A17taxremlife))</f>
        <v>0</v>
      </c>
      <c r="AY688" s="163">
        <f>IF(AY$3&gt;A17taxremlife,A17taxvalue-SUM($F688:AX688),IF(A17taxremlife="N/A","n/a",A17taxvalue/A17taxremlife))</f>
        <v>0</v>
      </c>
      <c r="AZ688" s="163">
        <f>IF(AZ$3&gt;A17taxremlife,A17taxvalue-SUM($F688:AY688),IF(A17taxremlife="N/A","n/a",A17taxvalue/A17taxremlife))</f>
        <v>0</v>
      </c>
      <c r="BA688" s="163">
        <f>IF(BA$3&gt;A17taxremlife,A17taxvalue-SUM($F688:AZ688),IF(A17taxremlife="N/A","n/a",A17taxvalue/A17taxremlife))</f>
        <v>0</v>
      </c>
      <c r="BB688" s="163">
        <f>IF(BB$3&gt;A17taxremlife,A17taxvalue-SUM($F688:BA688),IF(A17taxremlife="N/A","n/a",A17taxvalue/A17taxremlife))</f>
        <v>0</v>
      </c>
      <c r="BC688" s="163">
        <f>IF(BC$3&gt;A17taxremlife,A17taxvalue-SUM($F688:BB688),IF(A17taxremlife="N/A","n/a",A17taxvalue/A17taxremlife))</f>
        <v>0</v>
      </c>
      <c r="BD688" s="163">
        <f>IF(BD$3&gt;A17taxremlife,A17taxvalue-SUM($F688:BC688),IF(A17taxremlife="N/A","n/a",A17taxvalue/A17taxremlife))</f>
        <v>0</v>
      </c>
      <c r="BE688" s="163">
        <f>IF(BE$3&gt;A17taxremlife,A17taxvalue-SUM($F688:BD688),IF(A17taxremlife="N/A","n/a",A17taxvalue/A17taxremlife))</f>
        <v>0</v>
      </c>
      <c r="BF688" s="163">
        <f>IF(BF$3&gt;A17taxremlife,A17taxvalue-SUM($F688:BE688),IF(A17taxremlife="N/A","n/a",A17taxvalue/A17taxremlife))</f>
        <v>0</v>
      </c>
      <c r="BG688" s="163">
        <f>IF(BG$3&gt;A17taxremlife,A17taxvalue-SUM($F688:BF688),IF(A17taxremlife="N/A","n/a",A17taxvalue/A17taxremlife))</f>
        <v>0</v>
      </c>
      <c r="BH688" s="163">
        <f>IF(BH$3&gt;A17taxremlife,A17taxvalue-SUM($F688:BG688),IF(A17taxremlife="N/A","n/a",A17taxvalue/A17taxremlife))</f>
        <v>0</v>
      </c>
      <c r="BI688" s="163">
        <f>IF(BI$3&gt;A17taxremlife,A17taxvalue-SUM($F688:BH688),IF(A17taxremlife="N/A","n/a",A17taxvalue/A17taxremlife))</f>
        <v>0</v>
      </c>
      <c r="BJ688" s="18"/>
      <c r="BK688" s="1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row>
    <row r="689" spans="1:256" s="5" customFormat="1" hidden="1" outlineLevel="2">
      <c r="A689" s="18"/>
      <c r="B689" s="18"/>
      <c r="C689" s="36"/>
      <c r="D689" s="479" t="s">
        <v>71</v>
      </c>
      <c r="E689" s="283">
        <v>0</v>
      </c>
      <c r="F689" s="38"/>
      <c r="G689" s="164"/>
      <c r="H689" s="164"/>
      <c r="I689" s="164"/>
      <c r="J689" s="164"/>
      <c r="K689" s="164"/>
      <c r="L689" s="164"/>
      <c r="M689" s="164"/>
      <c r="N689" s="164"/>
      <c r="O689" s="164"/>
      <c r="P689" s="164"/>
      <c r="Q689" s="164"/>
      <c r="R689" s="164"/>
      <c r="S689" s="164"/>
      <c r="T689" s="164"/>
      <c r="U689" s="164"/>
      <c r="V689" s="164"/>
      <c r="W689" s="164"/>
      <c r="X689" s="164"/>
      <c r="Y689" s="164"/>
      <c r="Z689" s="164"/>
      <c r="AA689" s="164"/>
      <c r="AB689" s="164"/>
      <c r="AC689" s="164"/>
      <c r="AD689" s="164"/>
      <c r="AE689" s="164"/>
      <c r="AF689" s="164"/>
      <c r="AG689" s="164"/>
      <c r="AH689" s="164"/>
      <c r="AI689" s="164"/>
      <c r="AJ689" s="164"/>
      <c r="AK689" s="164"/>
      <c r="AL689" s="164"/>
      <c r="AM689" s="164"/>
      <c r="AN689" s="164"/>
      <c r="AO689" s="164"/>
      <c r="AP689" s="164"/>
      <c r="AQ689" s="164"/>
      <c r="AR689" s="164"/>
      <c r="AS689" s="164"/>
      <c r="AT689" s="164"/>
      <c r="AU689" s="164"/>
      <c r="AV689" s="164"/>
      <c r="AW689" s="164"/>
      <c r="AX689" s="164"/>
      <c r="AY689" s="164"/>
      <c r="AZ689" s="164"/>
      <c r="BA689" s="164"/>
      <c r="BB689" s="164"/>
      <c r="BC689" s="164"/>
      <c r="BD689" s="164"/>
      <c r="BE689" s="164"/>
      <c r="BF689" s="164"/>
      <c r="BG689" s="164"/>
      <c r="BH689" s="164"/>
      <c r="BI689" s="164"/>
      <c r="BJ689" s="18"/>
      <c r="BK689" s="18"/>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row>
    <row r="690" spans="1:256" s="5" customFormat="1" hidden="1" outlineLevel="2">
      <c r="A690" s="18"/>
      <c r="B690" s="18"/>
      <c r="C690" s="36"/>
      <c r="D690" s="479"/>
      <c r="E690" s="283">
        <v>1</v>
      </c>
      <c r="F690" s="38"/>
      <c r="G690" s="305"/>
      <c r="H690" s="164">
        <f>IF(A17taxstdlife="n/a","n/a",IF(H$3&gt;(A17taxstdlife+$E690),((Input!$G$159+Input!$G$125)*$G$7)-SUM($G690:G690),((Input!$G$159+Input!$G$125)*$G$7)/A17taxstdlife))</f>
        <v>0.98664598858593133</v>
      </c>
      <c r="I690" s="164">
        <f>IF(A17taxstdlife="n/a","n/a",IF(I$3&gt;(A17taxstdlife+$E690),((Input!$G$159+Input!$G$125)*$G$7)-SUM($G690:H690),((Input!$G$159+Input!$G$125)*$G$7)/A17taxstdlife))</f>
        <v>0.98664598858593133</v>
      </c>
      <c r="J690" s="164">
        <f>IF(A17taxstdlife="n/a","n/a",IF(J$3&gt;(A17taxstdlife+$E690),((Input!$G$159+Input!$G$125)*$G$7)-SUM($G690:I690),((Input!$G$159+Input!$G$125)*$G$7)/A17taxstdlife))</f>
        <v>0.98664598858593133</v>
      </c>
      <c r="K690" s="164">
        <f>IF(A17taxstdlife="n/a","n/a",IF(K$3&gt;(A17taxstdlife+$E690),((Input!$G$159+Input!$G$125)*$G$7)-SUM($G690:J690),((Input!$G$159+Input!$G$125)*$G$7)/A17taxstdlife))</f>
        <v>0.98664598858593133</v>
      </c>
      <c r="L690" s="164">
        <f>IF(A17taxstdlife="n/a","n/a",IF(L$3&gt;(A17taxstdlife+$E690),((Input!$G$159+Input!$G$125)*$G$7)-SUM($G690:K690),((Input!$G$159+Input!$G$125)*$G$7)/A17taxstdlife))</f>
        <v>0.98664598858593133</v>
      </c>
      <c r="M690" s="164">
        <f>IF(A17taxstdlife="n/a","n/a",IF(M$3&gt;(A17taxstdlife+$E690),((Input!$G$159+Input!$G$125)*$G$7)-SUM($G690:L690),((Input!$G$159+Input!$G$125)*$G$7)/A17taxstdlife))</f>
        <v>0.98664598858593133</v>
      </c>
      <c r="N690" s="164">
        <f>IF(A17taxstdlife="n/a","n/a",IF(N$3&gt;(A17taxstdlife+$E690),((Input!$G$159+Input!$G$125)*$G$7)-SUM($G690:M690),((Input!$G$159+Input!$G$125)*$G$7)/A17taxstdlife))</f>
        <v>0.98664598858593133</v>
      </c>
      <c r="O690" s="164">
        <f>IF(A17taxstdlife="n/a","n/a",IF(O$3&gt;(A17taxstdlife+$E690),((Input!$G$159+Input!$G$125)*$G$7)-SUM($G690:N690),((Input!$G$159+Input!$G$125)*$G$7)/A17taxstdlife))</f>
        <v>-8.8817841970012523E-16</v>
      </c>
      <c r="P690" s="164">
        <f>IF(A17taxstdlife="n/a","n/a",IF(P$3&gt;(A17taxstdlife+$E690),((Input!$G$159+Input!$G$125)*$G$7)-SUM($G690:O690),((Input!$G$159+Input!$G$125)*$G$7)/A17taxstdlife))</f>
        <v>0</v>
      </c>
      <c r="Q690" s="164">
        <f>IF(A17taxstdlife="n/a","n/a",IF(Q$3&gt;(A17taxstdlife+$E690),((Input!$G$159+Input!$G$125)*$G$7)-SUM($G690:P690),((Input!$G$159+Input!$G$125)*$G$7)/A17taxstdlife))</f>
        <v>0</v>
      </c>
      <c r="R690" s="164">
        <f>IF(A17taxstdlife="n/a","n/a",IF(R$3&gt;(A17taxstdlife+$E690),((Input!$G$159+Input!$G$125)*$G$7)-SUM($G690:Q690),((Input!$G$159+Input!$G$125)*$G$7)/A17taxstdlife))</f>
        <v>0</v>
      </c>
      <c r="S690" s="164">
        <f>IF(A17taxstdlife="n/a","n/a",IF(S$3&gt;(A17taxstdlife+$E690),((Input!$G$159+Input!$G$125)*$G$7)-SUM($G690:R690),((Input!$G$159+Input!$G$125)*$G$7)/A17taxstdlife))</f>
        <v>0</v>
      </c>
      <c r="T690" s="164">
        <f>IF(A17taxstdlife="n/a","n/a",IF(T$3&gt;(A17taxstdlife+$E690),((Input!$G$159+Input!$G$125)*$G$7)-SUM($G690:S690),((Input!$G$159+Input!$G$125)*$G$7)/A17taxstdlife))</f>
        <v>0</v>
      </c>
      <c r="U690" s="164">
        <f>IF(A17taxstdlife="n/a","n/a",IF(U$3&gt;(A17taxstdlife+$E690),((Input!$G$159+Input!$G$125)*$G$7)-SUM($G690:T690),((Input!$G$159+Input!$G$125)*$G$7)/A17taxstdlife))</f>
        <v>0</v>
      </c>
      <c r="V690" s="164">
        <f>IF(A17taxstdlife="n/a","n/a",IF(V$3&gt;(A17taxstdlife+$E690),((Input!$G$159+Input!$G$125)*$G$7)-SUM($G690:U690),((Input!$G$159+Input!$G$125)*$G$7)/A17taxstdlife))</f>
        <v>0</v>
      </c>
      <c r="W690" s="164">
        <f>IF(A17taxstdlife="n/a","n/a",IF(W$3&gt;(A17taxstdlife+$E690),((Input!$G$159+Input!$G$125)*$G$7)-SUM($G690:V690),((Input!$G$159+Input!$G$125)*$G$7)/A17taxstdlife))</f>
        <v>0</v>
      </c>
      <c r="X690" s="164">
        <f>IF(A17taxstdlife="n/a","n/a",IF(X$3&gt;(A17taxstdlife+$E690),((Input!$G$159+Input!$G$125)*$G$7)-SUM($G690:W690),((Input!$G$159+Input!$G$125)*$G$7)/A17taxstdlife))</f>
        <v>0</v>
      </c>
      <c r="Y690" s="164">
        <f>IF(A17taxstdlife="n/a","n/a",IF(Y$3&gt;(A17taxstdlife+$E690),((Input!$G$159+Input!$G$125)*$G$7)-SUM($G690:X690),((Input!$G$159+Input!$G$125)*$G$7)/A17taxstdlife))</f>
        <v>0</v>
      </c>
      <c r="Z690" s="164">
        <f>IF(A17taxstdlife="n/a","n/a",IF(Z$3&gt;(A17taxstdlife+$E690),((Input!$G$159+Input!$G$125)*$G$7)-SUM($G690:Y690),((Input!$G$159+Input!$G$125)*$G$7)/A17taxstdlife))</f>
        <v>0</v>
      </c>
      <c r="AA690" s="164">
        <f>IF(A17taxstdlife="n/a","n/a",IF(AA$3&gt;(A17taxstdlife+$E690),((Input!$G$159+Input!$G$125)*$G$7)-SUM($G690:Z690),((Input!$G$159+Input!$G$125)*$G$7)/A17taxstdlife))</f>
        <v>0</v>
      </c>
      <c r="AB690" s="164">
        <f>IF(A17taxstdlife="n/a","n/a",IF(AB$3&gt;(A17taxstdlife+$E690),((Input!$G$159+Input!$G$125)*$G$7)-SUM($G690:AA690),((Input!$G$159+Input!$G$125)*$G$7)/A17taxstdlife))</f>
        <v>0</v>
      </c>
      <c r="AC690" s="164">
        <f>IF(A17taxstdlife="n/a","n/a",IF(AC$3&gt;(A17taxstdlife+$E690),((Input!$G$159+Input!$G$125)*$G$7)-SUM($G690:AB690),((Input!$G$159+Input!$G$125)*$G$7)/A17taxstdlife))</f>
        <v>0</v>
      </c>
      <c r="AD690" s="164">
        <f>IF(A17taxstdlife="n/a","n/a",IF(AD$3&gt;(A17taxstdlife+$E690),((Input!$G$159+Input!$G$125)*$G$7)-SUM($G690:AC690),((Input!$G$159+Input!$G$125)*$G$7)/A17taxstdlife))</f>
        <v>0</v>
      </c>
      <c r="AE690" s="164">
        <f>IF(A17taxstdlife="n/a","n/a",IF(AE$3&gt;(A17taxstdlife+$E690),((Input!$G$159+Input!$G$125)*$G$7)-SUM($G690:AD690),((Input!$G$159+Input!$G$125)*$G$7)/A17taxstdlife))</f>
        <v>0</v>
      </c>
      <c r="AF690" s="164">
        <f>IF(A17taxstdlife="n/a","n/a",IF(AF$3&gt;(A17taxstdlife+$E690),((Input!$G$159+Input!$G$125)*$G$7)-SUM($G690:AE690),((Input!$G$159+Input!$G$125)*$G$7)/A17taxstdlife))</f>
        <v>0</v>
      </c>
      <c r="AG690" s="164">
        <f>IF(A17taxstdlife="n/a","n/a",IF(AG$3&gt;(A17taxstdlife+$E690),((Input!$G$159+Input!$G$125)*$G$7)-SUM($G690:AF690),((Input!$G$159+Input!$G$125)*$G$7)/A17taxstdlife))</f>
        <v>0</v>
      </c>
      <c r="AH690" s="164">
        <f>IF(A17taxstdlife="n/a","n/a",IF(AH$3&gt;(A17taxstdlife+$E690),((Input!$G$159+Input!$G$125)*$G$7)-SUM($G690:AG690),((Input!$G$159+Input!$G$125)*$G$7)/A17taxstdlife))</f>
        <v>0</v>
      </c>
      <c r="AI690" s="164">
        <f>IF(A17taxstdlife="n/a","n/a",IF(AI$3&gt;(A17taxstdlife+$E690),((Input!$G$159+Input!$G$125)*$G$7)-SUM($G690:AH690),((Input!$G$159+Input!$G$125)*$G$7)/A17taxstdlife))</f>
        <v>0</v>
      </c>
      <c r="AJ690" s="164">
        <f>IF(A17taxstdlife="n/a","n/a",IF(AJ$3&gt;(A17taxstdlife+$E690),((Input!$G$159+Input!$G$125)*$G$7)-SUM($G690:AI690),((Input!$G$159+Input!$G$125)*$G$7)/A17taxstdlife))</f>
        <v>0</v>
      </c>
      <c r="AK690" s="164">
        <f>IF(A17taxstdlife="n/a","n/a",IF(AK$3&gt;(A17taxstdlife+$E690),((Input!$G$159+Input!$G$125)*$G$7)-SUM($G690:AJ690),((Input!$G$159+Input!$G$125)*$G$7)/A17taxstdlife))</f>
        <v>0</v>
      </c>
      <c r="AL690" s="164">
        <f>IF(A17taxstdlife="n/a","n/a",IF(AL$3&gt;(A17taxstdlife+$E690),((Input!$G$159+Input!$G$125)*$G$7)-SUM($G690:AK690),((Input!$G$159+Input!$G$125)*$G$7)/A17taxstdlife))</f>
        <v>0</v>
      </c>
      <c r="AM690" s="164">
        <f>IF(A17taxstdlife="n/a","n/a",IF(AM$3&gt;(A17taxstdlife+$E690),((Input!$G$159+Input!$G$125)*$G$7)-SUM($G690:AL690),((Input!$G$159+Input!$G$125)*$G$7)/A17taxstdlife))</f>
        <v>0</v>
      </c>
      <c r="AN690" s="164">
        <f>IF(A17taxstdlife="n/a","n/a",IF(AN$3&gt;(A17taxstdlife+$E690),((Input!$G$159+Input!$G$125)*$G$7)-SUM($G690:AM690),((Input!$G$159+Input!$G$125)*$G$7)/A17taxstdlife))</f>
        <v>0</v>
      </c>
      <c r="AO690" s="164">
        <f>IF(A17taxstdlife="n/a","n/a",IF(AO$3&gt;(A17taxstdlife+$E690),((Input!$G$159+Input!$G$125)*$G$7)-SUM($G690:AN690),((Input!$G$159+Input!$G$125)*$G$7)/A17taxstdlife))</f>
        <v>0</v>
      </c>
      <c r="AP690" s="164">
        <f>IF(A17taxstdlife="n/a","n/a",IF(AP$3&gt;(A17taxstdlife+$E690),((Input!$G$159+Input!$G$125)*$G$7)-SUM($G690:AO690),((Input!$G$159+Input!$G$125)*$G$7)/A17taxstdlife))</f>
        <v>0</v>
      </c>
      <c r="AQ690" s="164">
        <f>IF(A17taxstdlife="n/a","n/a",IF(AQ$3&gt;(A17taxstdlife+$E690),((Input!$G$159+Input!$G$125)*$G$7)-SUM($G690:AP690),((Input!$G$159+Input!$G$125)*$G$7)/A17taxstdlife))</f>
        <v>0</v>
      </c>
      <c r="AR690" s="164">
        <f>IF(A17taxstdlife="n/a","n/a",IF(AR$3&gt;(A17taxstdlife+$E690),((Input!$G$159+Input!$G$125)*$G$7)-SUM($G690:AQ690),((Input!$G$159+Input!$G$125)*$G$7)/A17taxstdlife))</f>
        <v>0</v>
      </c>
      <c r="AS690" s="164">
        <f>IF(A17taxstdlife="n/a","n/a",IF(AS$3&gt;(A17taxstdlife+$E690),((Input!$G$159+Input!$G$125)*$G$7)-SUM($G690:AR690),((Input!$G$159+Input!$G$125)*$G$7)/A17taxstdlife))</f>
        <v>0</v>
      </c>
      <c r="AT690" s="164">
        <f>IF(A17taxstdlife="n/a","n/a",IF(AT$3&gt;(A17taxstdlife+$E690),((Input!$G$159+Input!$G$125)*$G$7)-SUM($G690:AS690),((Input!$G$159+Input!$G$125)*$G$7)/A17taxstdlife))</f>
        <v>0</v>
      </c>
      <c r="AU690" s="164">
        <f>IF(A17taxstdlife="n/a","n/a",IF(AU$3&gt;(A17taxstdlife+$E690),((Input!$G$159+Input!$G$125)*$G$7)-SUM($G690:AT690),((Input!$G$159+Input!$G$125)*$G$7)/A17taxstdlife))</f>
        <v>0</v>
      </c>
      <c r="AV690" s="164">
        <f>IF(A17taxstdlife="n/a","n/a",IF(AV$3&gt;(A17taxstdlife+$E690),((Input!$G$159+Input!$G$125)*$G$7)-SUM($G690:AU690),((Input!$G$159+Input!$G$125)*$G$7)/A17taxstdlife))</f>
        <v>0</v>
      </c>
      <c r="AW690" s="164">
        <f>IF(A17taxstdlife="n/a","n/a",IF(AW$3&gt;(A17taxstdlife+$E690),((Input!$G$159+Input!$G$125)*$G$7)-SUM($G690:AV690),((Input!$G$159+Input!$G$125)*$G$7)/A17taxstdlife))</f>
        <v>0</v>
      </c>
      <c r="AX690" s="164">
        <f>IF(A17taxstdlife="n/a","n/a",IF(AX$3&gt;(A17taxstdlife+$E690),((Input!$G$159+Input!$G$125)*$G$7)-SUM($G690:AW690),((Input!$G$159+Input!$G$125)*$G$7)/A17taxstdlife))</f>
        <v>0</v>
      </c>
      <c r="AY690" s="164">
        <f>IF(A17taxstdlife="n/a","n/a",IF(AY$3&gt;(A17taxstdlife+$E690),((Input!$G$159+Input!$G$125)*$G$7)-SUM($G690:AX690),((Input!$G$159+Input!$G$125)*$G$7)/A17taxstdlife))</f>
        <v>0</v>
      </c>
      <c r="AZ690" s="164">
        <f>IF(A17taxstdlife="n/a","n/a",IF(AZ$3&gt;(A17taxstdlife+$E690),((Input!$G$159+Input!$G$125)*$G$7)-SUM($G690:AY690),((Input!$G$159+Input!$G$125)*$G$7)/A17taxstdlife))</f>
        <v>0</v>
      </c>
      <c r="BA690" s="164">
        <f>IF(A17taxstdlife="n/a","n/a",IF(BA$3&gt;(A17taxstdlife+$E690),((Input!$G$159+Input!$G$125)*$G$7)-SUM($G690:AZ690),((Input!$G$159+Input!$G$125)*$G$7)/A17taxstdlife))</f>
        <v>0</v>
      </c>
      <c r="BB690" s="164">
        <f>IF(A17taxstdlife="n/a","n/a",IF(BB$3&gt;(A17taxstdlife+$E690),((Input!$G$159+Input!$G$125)*$G$7)-SUM($G690:BA690),((Input!$G$159+Input!$G$125)*$G$7)/A17taxstdlife))</f>
        <v>0</v>
      </c>
      <c r="BC690" s="164">
        <f>IF(A17taxstdlife="n/a","n/a",IF(BC$3&gt;(A17taxstdlife+$E690),((Input!$G$159+Input!$G$125)*$G$7)-SUM($G690:BB690),((Input!$G$159+Input!$G$125)*$G$7)/A17taxstdlife))</f>
        <v>0</v>
      </c>
      <c r="BD690" s="164">
        <f>IF(A17taxstdlife="n/a","n/a",IF(BD$3&gt;(A17taxstdlife+$E690),((Input!$G$159+Input!$G$125)*$G$7)-SUM($G690:BC690),((Input!$G$159+Input!$G$125)*$G$7)/A17taxstdlife))</f>
        <v>0</v>
      </c>
      <c r="BE690" s="164">
        <f>IF(A17taxstdlife="n/a","n/a",IF(BE$3&gt;(A17taxstdlife+$E690),((Input!$G$159+Input!$G$125)*$G$7)-SUM($G690:BD690),((Input!$G$159+Input!$G$125)*$G$7)/A17taxstdlife))</f>
        <v>0</v>
      </c>
      <c r="BF690" s="164">
        <f>IF(A17taxstdlife="n/a","n/a",IF(BF$3&gt;(A17taxstdlife+$E690),((Input!$G$159+Input!$G$125)*$G$7)-SUM($G690:BE690),((Input!$G$159+Input!$G$125)*$G$7)/A17taxstdlife))</f>
        <v>0</v>
      </c>
      <c r="BG690" s="164">
        <f>IF(A17taxstdlife="n/a","n/a",IF(BG$3&gt;(A17taxstdlife+$E690),((Input!$G$159+Input!$G$125)*$G$7)-SUM($G690:BF690),((Input!$G$159+Input!$G$125)*$G$7)/A17taxstdlife))</f>
        <v>0</v>
      </c>
      <c r="BH690" s="164">
        <f>IF(A17taxstdlife="n/a","n/a",IF(BH$3&gt;(A17taxstdlife+$E690),((Input!$G$159+Input!$G$125)*$G$7)-SUM($G690:BG690),((Input!$G$159+Input!$G$125)*$G$7)/A17taxstdlife))</f>
        <v>0</v>
      </c>
      <c r="BI690" s="164">
        <f>IF(A17taxstdlife="n/a","n/a",IF(BI$3&gt;(A17taxstdlife+$E690),((Input!$G$159+Input!$G$125)*$G$7)-SUM($G690:BH690),((Input!$G$159+Input!$G$125)*$G$7)/A17taxstdlife))</f>
        <v>0</v>
      </c>
      <c r="BJ690" s="18"/>
      <c r="BK690" s="18"/>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row>
    <row r="691" spans="1:256" s="5" customFormat="1" hidden="1" outlineLevel="2">
      <c r="A691" s="18"/>
      <c r="B691" s="18"/>
      <c r="C691" s="36"/>
      <c r="D691" s="479"/>
      <c r="E691" s="283">
        <v>2</v>
      </c>
      <c r="F691" s="38"/>
      <c r="G691" s="306"/>
      <c r="H691" s="307"/>
      <c r="I691" s="164">
        <f>IF(A17taxstdlife="n/a","n/a",IF(I$3&gt;(A17taxstdlife+$E691),((Input!$H$159+Input!$H$125)*$H$7)-SUM($H691:H691),((Input!$H$159+Input!$H$125)*$H$7)/A17taxstdlife))</f>
        <v>1.0308812984012601</v>
      </c>
      <c r="J691" s="164">
        <f>IF(A17taxstdlife="n/a","n/a",IF(J$3&gt;(A17taxstdlife+$E691),((Input!$H$159+Input!$H$125)*$H$7)-SUM($H691:I691),((Input!$H$159+Input!$H$125)*$H$7)/A17taxstdlife))</f>
        <v>1.0308812984012601</v>
      </c>
      <c r="K691" s="164">
        <f>IF(A17taxstdlife="n/a","n/a",IF(K$3&gt;(A17taxstdlife+$E691),((Input!$H$159+Input!$H$125)*$H$7)-SUM($H691:J691),((Input!$H$159+Input!$H$125)*$H$7)/A17taxstdlife))</f>
        <v>1.0308812984012601</v>
      </c>
      <c r="L691" s="164">
        <f>IF(A17taxstdlife="n/a","n/a",IF(L$3&gt;(A17taxstdlife+$E691),((Input!$H$159+Input!$H$125)*$H$7)-SUM($H691:K691),((Input!$H$159+Input!$H$125)*$H$7)/A17taxstdlife))</f>
        <v>1.0308812984012601</v>
      </c>
      <c r="M691" s="164">
        <f>IF(A17taxstdlife="n/a","n/a",IF(M$3&gt;(A17taxstdlife+$E691),((Input!$H$159+Input!$H$125)*$H$7)-SUM($H691:L691),((Input!$H$159+Input!$H$125)*$H$7)/A17taxstdlife))</f>
        <v>1.0308812984012601</v>
      </c>
      <c r="N691" s="164">
        <f>IF(A17taxstdlife="n/a","n/a",IF(N$3&gt;(A17taxstdlife+$E691),((Input!$H$159+Input!$H$125)*$H$7)-SUM($H691:M691),((Input!$H$159+Input!$H$125)*$H$7)/A17taxstdlife))</f>
        <v>1.0308812984012601</v>
      </c>
      <c r="O691" s="164">
        <f>IF(A17taxstdlife="n/a","n/a",IF(O$3&gt;(A17taxstdlife+$E691),((Input!$H$159+Input!$H$125)*$H$7)-SUM($H691:N691),((Input!$H$159+Input!$H$125)*$H$7)/A17taxstdlife))</f>
        <v>1.0308812984012601</v>
      </c>
      <c r="P691" s="164">
        <f>IF(A17taxstdlife="n/a","n/a",IF(P$3&gt;(A17taxstdlife+$E691),((Input!$H$159+Input!$H$125)*$H$7)-SUM($H691:O691),((Input!$H$159+Input!$H$125)*$H$7)/A17taxstdlife))</f>
        <v>0</v>
      </c>
      <c r="Q691" s="164">
        <f>IF(A17taxstdlife="n/a","n/a",IF(Q$3&gt;(A17taxstdlife+$E691),((Input!$H$159+Input!$H$125)*$H$7)-SUM($H691:P691),((Input!$H$159+Input!$H$125)*$H$7)/A17taxstdlife))</f>
        <v>0</v>
      </c>
      <c r="R691" s="164">
        <f>IF(A17taxstdlife="n/a","n/a",IF(R$3&gt;(A17taxstdlife+$E691),((Input!$H$159+Input!$H$125)*$H$7)-SUM($H691:Q691),((Input!$H$159+Input!$H$125)*$H$7)/A17taxstdlife))</f>
        <v>0</v>
      </c>
      <c r="S691" s="164">
        <f>IF(A17taxstdlife="n/a","n/a",IF(S$3&gt;(A17taxstdlife+$E691),((Input!$H$159+Input!$H$125)*$H$7)-SUM($H691:R691),((Input!$H$159+Input!$H$125)*$H$7)/A17taxstdlife))</f>
        <v>0</v>
      </c>
      <c r="T691" s="164">
        <f>IF(A17taxstdlife="n/a","n/a",IF(T$3&gt;(A17taxstdlife+$E691),((Input!$H$159+Input!$H$125)*$H$7)-SUM($H691:S691),((Input!$H$159+Input!$H$125)*$H$7)/A17taxstdlife))</f>
        <v>0</v>
      </c>
      <c r="U691" s="164">
        <f>IF(A17taxstdlife="n/a","n/a",IF(U$3&gt;(A17taxstdlife+$E691),((Input!$H$159+Input!$H$125)*$H$7)-SUM($H691:T691),((Input!$H$159+Input!$H$125)*$H$7)/A17taxstdlife))</f>
        <v>0</v>
      </c>
      <c r="V691" s="164">
        <f>IF(A17taxstdlife="n/a","n/a",IF(V$3&gt;(A17taxstdlife+$E691),((Input!$H$159+Input!$H$125)*$H$7)-SUM($H691:U691),((Input!$H$159+Input!$H$125)*$H$7)/A17taxstdlife))</f>
        <v>0</v>
      </c>
      <c r="W691" s="164">
        <f>IF(A17taxstdlife="n/a","n/a",IF(W$3&gt;(A17taxstdlife+$E691),((Input!$H$159+Input!$H$125)*$H$7)-SUM($H691:V691),((Input!$H$159+Input!$H$125)*$H$7)/A17taxstdlife))</f>
        <v>0</v>
      </c>
      <c r="X691" s="164">
        <f>IF(A17taxstdlife="n/a","n/a",IF(X$3&gt;(A17taxstdlife+$E691),((Input!$H$159+Input!$H$125)*$H$7)-SUM($H691:W691),((Input!$H$159+Input!$H$125)*$H$7)/A17taxstdlife))</f>
        <v>0</v>
      </c>
      <c r="Y691" s="164">
        <f>IF(A17taxstdlife="n/a","n/a",IF(Y$3&gt;(A17taxstdlife+$E691),((Input!$H$159+Input!$H$125)*$H$7)-SUM($H691:X691),((Input!$H$159+Input!$H$125)*$H$7)/A17taxstdlife))</f>
        <v>0</v>
      </c>
      <c r="Z691" s="164">
        <f>IF(A17taxstdlife="n/a","n/a",IF(Z$3&gt;(A17taxstdlife+$E691),((Input!$H$159+Input!$H$125)*$H$7)-SUM($H691:Y691),((Input!$H$159+Input!$H$125)*$H$7)/A17taxstdlife))</f>
        <v>0</v>
      </c>
      <c r="AA691" s="164">
        <f>IF(A17taxstdlife="n/a","n/a",IF(AA$3&gt;(A17taxstdlife+$E691),((Input!$H$159+Input!$H$125)*$H$7)-SUM($H691:Z691),((Input!$H$159+Input!$H$125)*$H$7)/A17taxstdlife))</f>
        <v>0</v>
      </c>
      <c r="AB691" s="164">
        <f>IF(A17taxstdlife="n/a","n/a",IF(AB$3&gt;(A17taxstdlife+$E691),((Input!$H$159+Input!$H$125)*$H$7)-SUM($H691:AA691),((Input!$H$159+Input!$H$125)*$H$7)/A17taxstdlife))</f>
        <v>0</v>
      </c>
      <c r="AC691" s="164">
        <f>IF(A17taxstdlife="n/a","n/a",IF(AC$3&gt;(A17taxstdlife+$E691),((Input!$H$159+Input!$H$125)*$H$7)-SUM($H691:AB691),((Input!$H$159+Input!$H$125)*$H$7)/A17taxstdlife))</f>
        <v>0</v>
      </c>
      <c r="AD691" s="164">
        <f>IF(A17taxstdlife="n/a","n/a",IF(AD$3&gt;(A17taxstdlife+$E691),((Input!$H$159+Input!$H$125)*$H$7)-SUM($H691:AC691),((Input!$H$159+Input!$H$125)*$H$7)/A17taxstdlife))</f>
        <v>0</v>
      </c>
      <c r="AE691" s="164">
        <f>IF(A17taxstdlife="n/a","n/a",IF(AE$3&gt;(A17taxstdlife+$E691),((Input!$H$159+Input!$H$125)*$H$7)-SUM($H691:AD691),((Input!$H$159+Input!$H$125)*$H$7)/A17taxstdlife))</f>
        <v>0</v>
      </c>
      <c r="AF691" s="164">
        <f>IF(A17taxstdlife="n/a","n/a",IF(AF$3&gt;(A17taxstdlife+$E691),((Input!$H$159+Input!$H$125)*$H$7)-SUM($H691:AE691),((Input!$H$159+Input!$H$125)*$H$7)/A17taxstdlife))</f>
        <v>0</v>
      </c>
      <c r="AG691" s="164">
        <f>IF(A17taxstdlife="n/a","n/a",IF(AG$3&gt;(A17taxstdlife+$E691),((Input!$H$159+Input!$H$125)*$H$7)-SUM($H691:AF691),((Input!$H$159+Input!$H$125)*$H$7)/A17taxstdlife))</f>
        <v>0</v>
      </c>
      <c r="AH691" s="164">
        <f>IF(A17taxstdlife="n/a","n/a",IF(AH$3&gt;(A17taxstdlife+$E691),((Input!$H$159+Input!$H$125)*$H$7)-SUM($H691:AG691),((Input!$H$159+Input!$H$125)*$H$7)/A17taxstdlife))</f>
        <v>0</v>
      </c>
      <c r="AI691" s="164">
        <f>IF(A17taxstdlife="n/a","n/a",IF(AI$3&gt;(A17taxstdlife+$E691),((Input!$H$159+Input!$H$125)*$H$7)-SUM($H691:AH691),((Input!$H$159+Input!$H$125)*$H$7)/A17taxstdlife))</f>
        <v>0</v>
      </c>
      <c r="AJ691" s="164">
        <f>IF(A17taxstdlife="n/a","n/a",IF(AJ$3&gt;(A17taxstdlife+$E691),((Input!$H$159+Input!$H$125)*$H$7)-SUM($H691:AI691),((Input!$H$159+Input!$H$125)*$H$7)/A17taxstdlife))</f>
        <v>0</v>
      </c>
      <c r="AK691" s="164">
        <f>IF(A17taxstdlife="n/a","n/a",IF(AK$3&gt;(A17taxstdlife+$E691),((Input!$H$159+Input!$H$125)*$H$7)-SUM($H691:AJ691),((Input!$H$159+Input!$H$125)*$H$7)/A17taxstdlife))</f>
        <v>0</v>
      </c>
      <c r="AL691" s="164">
        <f>IF(A17taxstdlife="n/a","n/a",IF(AL$3&gt;(A17taxstdlife+$E691),((Input!$H$159+Input!$H$125)*$H$7)-SUM($H691:AK691),((Input!$H$159+Input!$H$125)*$H$7)/A17taxstdlife))</f>
        <v>0</v>
      </c>
      <c r="AM691" s="164">
        <f>IF(A17taxstdlife="n/a","n/a",IF(AM$3&gt;(A17taxstdlife+$E691),((Input!$H$159+Input!$H$125)*$H$7)-SUM($H691:AL691),((Input!$H$159+Input!$H$125)*$H$7)/A17taxstdlife))</f>
        <v>0</v>
      </c>
      <c r="AN691" s="164">
        <f>IF(A17taxstdlife="n/a","n/a",IF(AN$3&gt;(A17taxstdlife+$E691),((Input!$H$159+Input!$H$125)*$H$7)-SUM($H691:AM691),((Input!$H$159+Input!$H$125)*$H$7)/A17taxstdlife))</f>
        <v>0</v>
      </c>
      <c r="AO691" s="164">
        <f>IF(A17taxstdlife="n/a","n/a",IF(AO$3&gt;(A17taxstdlife+$E691),((Input!$H$159+Input!$H$125)*$H$7)-SUM($H691:AN691),((Input!$H$159+Input!$H$125)*$H$7)/A17taxstdlife))</f>
        <v>0</v>
      </c>
      <c r="AP691" s="164">
        <f>IF(A17taxstdlife="n/a","n/a",IF(AP$3&gt;(A17taxstdlife+$E691),((Input!$H$159+Input!$H$125)*$H$7)-SUM($H691:AO691),((Input!$H$159+Input!$H$125)*$H$7)/A17taxstdlife))</f>
        <v>0</v>
      </c>
      <c r="AQ691" s="164">
        <f>IF(A17taxstdlife="n/a","n/a",IF(AQ$3&gt;(A17taxstdlife+$E691),((Input!$H$159+Input!$H$125)*$H$7)-SUM($H691:AP691),((Input!$H$159+Input!$H$125)*$H$7)/A17taxstdlife))</f>
        <v>0</v>
      </c>
      <c r="AR691" s="164">
        <f>IF(A17taxstdlife="n/a","n/a",IF(AR$3&gt;(A17taxstdlife+$E691),((Input!$H$159+Input!$H$125)*$H$7)-SUM($H691:AQ691),((Input!$H$159+Input!$H$125)*$H$7)/A17taxstdlife))</f>
        <v>0</v>
      </c>
      <c r="AS691" s="164">
        <f>IF(A17taxstdlife="n/a","n/a",IF(AS$3&gt;(A17taxstdlife+$E691),((Input!$H$159+Input!$H$125)*$H$7)-SUM($H691:AR691),((Input!$H$159+Input!$H$125)*$H$7)/A17taxstdlife))</f>
        <v>0</v>
      </c>
      <c r="AT691" s="164">
        <f>IF(A17taxstdlife="n/a","n/a",IF(AT$3&gt;(A17taxstdlife+$E691),((Input!$H$159+Input!$H$125)*$H$7)-SUM($H691:AS691),((Input!$H$159+Input!$H$125)*$H$7)/A17taxstdlife))</f>
        <v>0</v>
      </c>
      <c r="AU691" s="164">
        <f>IF(A17taxstdlife="n/a","n/a",IF(AU$3&gt;(A17taxstdlife+$E691),((Input!$H$159+Input!$H$125)*$H$7)-SUM($H691:AT691),((Input!$H$159+Input!$H$125)*$H$7)/A17taxstdlife))</f>
        <v>0</v>
      </c>
      <c r="AV691" s="164">
        <f>IF(A17taxstdlife="n/a","n/a",IF(AV$3&gt;(A17taxstdlife+$E691),((Input!$H$159+Input!$H$125)*$H$7)-SUM($H691:AU691),((Input!$H$159+Input!$H$125)*$H$7)/A17taxstdlife))</f>
        <v>0</v>
      </c>
      <c r="AW691" s="164">
        <f>IF(A17taxstdlife="n/a","n/a",IF(AW$3&gt;(A17taxstdlife+$E691),((Input!$H$159+Input!$H$125)*$H$7)-SUM($H691:AV691),((Input!$H$159+Input!$H$125)*$H$7)/A17taxstdlife))</f>
        <v>0</v>
      </c>
      <c r="AX691" s="164">
        <f>IF(A17taxstdlife="n/a","n/a",IF(AX$3&gt;(A17taxstdlife+$E691),((Input!$H$159+Input!$H$125)*$H$7)-SUM($H691:AW691),((Input!$H$159+Input!$H$125)*$H$7)/A17taxstdlife))</f>
        <v>0</v>
      </c>
      <c r="AY691" s="164">
        <f>IF(A17taxstdlife="n/a","n/a",IF(AY$3&gt;(A17taxstdlife+$E691),((Input!$H$159+Input!$H$125)*$H$7)-SUM($H691:AX691),((Input!$H$159+Input!$H$125)*$H$7)/A17taxstdlife))</f>
        <v>0</v>
      </c>
      <c r="AZ691" s="164">
        <f>IF(A17taxstdlife="n/a","n/a",IF(AZ$3&gt;(A17taxstdlife+$E691),((Input!$H$159+Input!$H$125)*$H$7)-SUM($H691:AY691),((Input!$H$159+Input!$H$125)*$H$7)/A17taxstdlife))</f>
        <v>0</v>
      </c>
      <c r="BA691" s="164">
        <f>IF(A17taxstdlife="n/a","n/a",IF(BA$3&gt;(A17taxstdlife+$E691),((Input!$H$159+Input!$H$125)*$H$7)-SUM($H691:AZ691),((Input!$H$159+Input!$H$125)*$H$7)/A17taxstdlife))</f>
        <v>0</v>
      </c>
      <c r="BB691" s="164">
        <f>IF(A17taxstdlife="n/a","n/a",IF(BB$3&gt;(A17taxstdlife+$E691),((Input!$H$159+Input!$H$125)*$H$7)-SUM($H691:BA691),((Input!$H$159+Input!$H$125)*$H$7)/A17taxstdlife))</f>
        <v>0</v>
      </c>
      <c r="BC691" s="164">
        <f>IF(A17taxstdlife="n/a","n/a",IF(BC$3&gt;(A17taxstdlife+$E691),((Input!$H$159+Input!$H$125)*$H$7)-SUM($H691:BB691),((Input!$H$159+Input!$H$125)*$H$7)/A17taxstdlife))</f>
        <v>0</v>
      </c>
      <c r="BD691" s="164">
        <f>IF(A17taxstdlife="n/a","n/a",IF(BD$3&gt;(A17taxstdlife+$E691),((Input!$H$159+Input!$H$125)*$H$7)-SUM($H691:BC691),((Input!$H$159+Input!$H$125)*$H$7)/A17taxstdlife))</f>
        <v>0</v>
      </c>
      <c r="BE691" s="164">
        <f>IF(A17taxstdlife="n/a","n/a",IF(BE$3&gt;(A17taxstdlife+$E691),((Input!$H$159+Input!$H$125)*$H$7)-SUM($H691:BD691),((Input!$H$159+Input!$H$125)*$H$7)/A17taxstdlife))</f>
        <v>0</v>
      </c>
      <c r="BF691" s="164">
        <f>IF(A17taxstdlife="n/a","n/a",IF(BF$3&gt;(A17taxstdlife+$E691),((Input!$H$159+Input!$H$125)*$H$7)-SUM($H691:BE691),((Input!$H$159+Input!$H$125)*$H$7)/A17taxstdlife))</f>
        <v>0</v>
      </c>
      <c r="BG691" s="164">
        <f>IF(A17taxstdlife="n/a","n/a",IF(BG$3&gt;(A17taxstdlife+$E691),((Input!$H$159+Input!$H$125)*$H$7)-SUM($H691:BF691),((Input!$H$159+Input!$H$125)*$H$7)/A17taxstdlife))</f>
        <v>0</v>
      </c>
      <c r="BH691" s="164">
        <f>IF(A17taxstdlife="n/a","n/a",IF(BH$3&gt;(A17taxstdlife+$E691),((Input!$H$159+Input!$H$125)*$H$7)-SUM($H691:BG691),((Input!$H$159+Input!$H$125)*$H$7)/A17taxstdlife))</f>
        <v>0</v>
      </c>
      <c r="BI691" s="164">
        <f>IF(A17taxstdlife="n/a","n/a",IF(BI$3&gt;(A17taxstdlife+$E691),((Input!$H$159+Input!$H$125)*$H$7)-SUM($H691:BH691),((Input!$H$159+Input!$H$125)*$H$7)/A17taxstdlife))</f>
        <v>0</v>
      </c>
      <c r="BJ691" s="18"/>
      <c r="BK691" s="18"/>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row>
    <row r="692" spans="1:256" s="5" customFormat="1" hidden="1" outlineLevel="2">
      <c r="A692" s="18"/>
      <c r="B692" s="18"/>
      <c r="C692" s="36"/>
      <c r="D692" s="479"/>
      <c r="E692" s="283">
        <v>3</v>
      </c>
      <c r="F692" s="38"/>
      <c r="G692" s="306"/>
      <c r="H692" s="308"/>
      <c r="I692" s="307"/>
      <c r="J692" s="164">
        <f>IF(A17taxstdlife="n/a","n/a",IF(J$3&gt;(A17taxstdlife+$E692),((Input!$I$159+Input!$I$125)*$I$7)-SUM($I692:I692),((Input!$I$159+Input!$I$125)*$I$7)/A17taxstdlife))</f>
        <v>0.66631558866239193</v>
      </c>
      <c r="K692" s="164">
        <f>IF(A17taxstdlife="n/a","n/a",IF(K$3&gt;(A17taxstdlife+$E692),((Input!$I$159+Input!$I$125)*$I$7)-SUM($I692:J692),((Input!$I$159+Input!$I$125)*$I$7)/A17taxstdlife))</f>
        <v>0.66631558866239193</v>
      </c>
      <c r="L692" s="164">
        <f>IF(A17taxstdlife="n/a","n/a",IF(L$3&gt;(A17taxstdlife+$E692),((Input!$I$159+Input!$I$125)*$I$7)-SUM($I692:K692),((Input!$I$159+Input!$I$125)*$I$7)/A17taxstdlife))</f>
        <v>0.66631558866239193</v>
      </c>
      <c r="M692" s="164">
        <f>IF(A17taxstdlife="n/a","n/a",IF(M$3&gt;(A17taxstdlife+$E692),((Input!$I$159+Input!$I$125)*$I$7)-SUM($I692:L692),((Input!$I$159+Input!$I$125)*$I$7)/A17taxstdlife))</f>
        <v>0.66631558866239193</v>
      </c>
      <c r="N692" s="164">
        <f>IF(A17taxstdlife="n/a","n/a",IF(N$3&gt;(A17taxstdlife+$E692),((Input!$I$159+Input!$I$125)*$I$7)-SUM($I692:M692),((Input!$I$159+Input!$I$125)*$I$7)/A17taxstdlife))</f>
        <v>0.66631558866239193</v>
      </c>
      <c r="O692" s="164">
        <f>IF(A17taxstdlife="n/a","n/a",IF(O$3&gt;(A17taxstdlife+$E692),((Input!$I$159+Input!$I$125)*$I$7)-SUM($I692:N692),((Input!$I$159+Input!$I$125)*$I$7)/A17taxstdlife))</f>
        <v>0.66631558866239193</v>
      </c>
      <c r="P692" s="164">
        <f>IF(A17taxstdlife="n/a","n/a",IF(P$3&gt;(A17taxstdlife+$E692),((Input!$I$159+Input!$I$125)*$I$7)-SUM($I692:O692),((Input!$I$159+Input!$I$125)*$I$7)/A17taxstdlife))</f>
        <v>0.66631558866239193</v>
      </c>
      <c r="Q692" s="164">
        <f>IF(A17taxstdlife="n/a","n/a",IF(Q$3&gt;(A17taxstdlife+$E692),((Input!$I$159+Input!$I$125)*$I$7)-SUM($I692:P692),((Input!$I$159+Input!$I$125)*$I$7)/A17taxstdlife))</f>
        <v>8.8817841970012523E-16</v>
      </c>
      <c r="R692" s="164">
        <f>IF(A17taxstdlife="n/a","n/a",IF(R$3&gt;(A17taxstdlife+$E692),((Input!$I$159+Input!$I$125)*$I$7)-SUM($I692:Q692),((Input!$I$159+Input!$I$125)*$I$7)/A17taxstdlife))</f>
        <v>0</v>
      </c>
      <c r="S692" s="164">
        <f>IF(A17taxstdlife="n/a","n/a",IF(S$3&gt;(A17taxstdlife+$E692),((Input!$I$159+Input!$I$125)*$I$7)-SUM($I692:R692),((Input!$I$159+Input!$I$125)*$I$7)/A17taxstdlife))</f>
        <v>0</v>
      </c>
      <c r="T692" s="164">
        <f>IF(A17taxstdlife="n/a","n/a",IF(T$3&gt;(A17taxstdlife+$E692),((Input!$I$159+Input!$I$125)*$I$7)-SUM($I692:S692),((Input!$I$159+Input!$I$125)*$I$7)/A17taxstdlife))</f>
        <v>0</v>
      </c>
      <c r="U692" s="164">
        <f>IF(A17taxstdlife="n/a","n/a",IF(U$3&gt;(A17taxstdlife+$E692),((Input!$I$159+Input!$I$125)*$I$7)-SUM($I692:T692),((Input!$I$159+Input!$I$125)*$I$7)/A17taxstdlife))</f>
        <v>0</v>
      </c>
      <c r="V692" s="164">
        <f>IF(A17taxstdlife="n/a","n/a",IF(V$3&gt;(A17taxstdlife+$E692),((Input!$I$159+Input!$I$125)*$I$7)-SUM($I692:U692),((Input!$I$159+Input!$I$125)*$I$7)/A17taxstdlife))</f>
        <v>0</v>
      </c>
      <c r="W692" s="164">
        <f>IF(A17taxstdlife="n/a","n/a",IF(W$3&gt;(A17taxstdlife+$E692),((Input!$I$159+Input!$I$125)*$I$7)-SUM($I692:V692),((Input!$I$159+Input!$I$125)*$I$7)/A17taxstdlife))</f>
        <v>0</v>
      </c>
      <c r="X692" s="164">
        <f>IF(A17taxstdlife="n/a","n/a",IF(X$3&gt;(A17taxstdlife+$E692),((Input!$I$159+Input!$I$125)*$I$7)-SUM($I692:W692),((Input!$I$159+Input!$I$125)*$I$7)/A17taxstdlife))</f>
        <v>0</v>
      </c>
      <c r="Y692" s="164">
        <f>IF(A17taxstdlife="n/a","n/a",IF(Y$3&gt;(A17taxstdlife+$E692),((Input!$I$159+Input!$I$125)*$I$7)-SUM($I692:X692),((Input!$I$159+Input!$I$125)*$I$7)/A17taxstdlife))</f>
        <v>0</v>
      </c>
      <c r="Z692" s="164">
        <f>IF(A17taxstdlife="n/a","n/a",IF(Z$3&gt;(A17taxstdlife+$E692),((Input!$I$159+Input!$I$125)*$I$7)-SUM($I692:Y692),((Input!$I$159+Input!$I$125)*$I$7)/A17taxstdlife))</f>
        <v>0</v>
      </c>
      <c r="AA692" s="164">
        <f>IF(A17taxstdlife="n/a","n/a",IF(AA$3&gt;(A17taxstdlife+$E692),((Input!$I$159+Input!$I$125)*$I$7)-SUM($I692:Z692),((Input!$I$159+Input!$I$125)*$I$7)/A17taxstdlife))</f>
        <v>0</v>
      </c>
      <c r="AB692" s="164">
        <f>IF(A17taxstdlife="n/a","n/a",IF(AB$3&gt;(A17taxstdlife+$E692),((Input!$I$159+Input!$I$125)*$I$7)-SUM($I692:AA692),((Input!$I$159+Input!$I$125)*$I$7)/A17taxstdlife))</f>
        <v>0</v>
      </c>
      <c r="AC692" s="164">
        <f>IF(A17taxstdlife="n/a","n/a",IF(AC$3&gt;(A17taxstdlife+$E692),((Input!$I$159+Input!$I$125)*$I$7)-SUM($I692:AB692),((Input!$I$159+Input!$I$125)*$I$7)/A17taxstdlife))</f>
        <v>0</v>
      </c>
      <c r="AD692" s="164">
        <f>IF(A17taxstdlife="n/a","n/a",IF(AD$3&gt;(A17taxstdlife+$E692),((Input!$I$159+Input!$I$125)*$I$7)-SUM($I692:AC692),((Input!$I$159+Input!$I$125)*$I$7)/A17taxstdlife))</f>
        <v>0</v>
      </c>
      <c r="AE692" s="164">
        <f>IF(A17taxstdlife="n/a","n/a",IF(AE$3&gt;(A17taxstdlife+$E692),((Input!$I$159+Input!$I$125)*$I$7)-SUM($I692:AD692),((Input!$I$159+Input!$I$125)*$I$7)/A17taxstdlife))</f>
        <v>0</v>
      </c>
      <c r="AF692" s="164">
        <f>IF(A17taxstdlife="n/a","n/a",IF(AF$3&gt;(A17taxstdlife+$E692),((Input!$I$159+Input!$I$125)*$I$7)-SUM($I692:AE692),((Input!$I$159+Input!$I$125)*$I$7)/A17taxstdlife))</f>
        <v>0</v>
      </c>
      <c r="AG692" s="164">
        <f>IF(A17taxstdlife="n/a","n/a",IF(AG$3&gt;(A17taxstdlife+$E692),((Input!$I$159+Input!$I$125)*$I$7)-SUM($I692:AF692),((Input!$I$159+Input!$I$125)*$I$7)/A17taxstdlife))</f>
        <v>0</v>
      </c>
      <c r="AH692" s="164">
        <f>IF(A17taxstdlife="n/a","n/a",IF(AH$3&gt;(A17taxstdlife+$E692),((Input!$I$159+Input!$I$125)*$I$7)-SUM($I692:AG692),((Input!$I$159+Input!$I$125)*$I$7)/A17taxstdlife))</f>
        <v>0</v>
      </c>
      <c r="AI692" s="164">
        <f>IF(A17taxstdlife="n/a","n/a",IF(AI$3&gt;(A17taxstdlife+$E692),((Input!$I$159+Input!$I$125)*$I$7)-SUM($I692:AH692),((Input!$I$159+Input!$I$125)*$I$7)/A17taxstdlife))</f>
        <v>0</v>
      </c>
      <c r="AJ692" s="164">
        <f>IF(A17taxstdlife="n/a","n/a",IF(AJ$3&gt;(A17taxstdlife+$E692),((Input!$I$159+Input!$I$125)*$I$7)-SUM($I692:AI692),((Input!$I$159+Input!$I$125)*$I$7)/A17taxstdlife))</f>
        <v>0</v>
      </c>
      <c r="AK692" s="164">
        <f>IF(A17taxstdlife="n/a","n/a",IF(AK$3&gt;(A17taxstdlife+$E692),((Input!$I$159+Input!$I$125)*$I$7)-SUM($I692:AJ692),((Input!$I$159+Input!$I$125)*$I$7)/A17taxstdlife))</f>
        <v>0</v>
      </c>
      <c r="AL692" s="164">
        <f>IF(A17taxstdlife="n/a","n/a",IF(AL$3&gt;(A17taxstdlife+$E692),((Input!$I$159+Input!$I$125)*$I$7)-SUM($I692:AK692),((Input!$I$159+Input!$I$125)*$I$7)/A17taxstdlife))</f>
        <v>0</v>
      </c>
      <c r="AM692" s="164">
        <f>IF(A17taxstdlife="n/a","n/a",IF(AM$3&gt;(A17taxstdlife+$E692),((Input!$I$159+Input!$I$125)*$I$7)-SUM($I692:AL692),((Input!$I$159+Input!$I$125)*$I$7)/A17taxstdlife))</f>
        <v>0</v>
      </c>
      <c r="AN692" s="164">
        <f>IF(A17taxstdlife="n/a","n/a",IF(AN$3&gt;(A17taxstdlife+$E692),((Input!$I$159+Input!$I$125)*$I$7)-SUM($I692:AM692),((Input!$I$159+Input!$I$125)*$I$7)/A17taxstdlife))</f>
        <v>0</v>
      </c>
      <c r="AO692" s="164">
        <f>IF(A17taxstdlife="n/a","n/a",IF(AO$3&gt;(A17taxstdlife+$E692),((Input!$I$159+Input!$I$125)*$I$7)-SUM($I692:AN692),((Input!$I$159+Input!$I$125)*$I$7)/A17taxstdlife))</f>
        <v>0</v>
      </c>
      <c r="AP692" s="164">
        <f>IF(A17taxstdlife="n/a","n/a",IF(AP$3&gt;(A17taxstdlife+$E692),((Input!$I$159+Input!$I$125)*$I$7)-SUM($I692:AO692),((Input!$I$159+Input!$I$125)*$I$7)/A17taxstdlife))</f>
        <v>0</v>
      </c>
      <c r="AQ692" s="164">
        <f>IF(A17taxstdlife="n/a","n/a",IF(AQ$3&gt;(A17taxstdlife+$E692),((Input!$I$159+Input!$I$125)*$I$7)-SUM($I692:AP692),((Input!$I$159+Input!$I$125)*$I$7)/A17taxstdlife))</f>
        <v>0</v>
      </c>
      <c r="AR692" s="164">
        <f>IF(A17taxstdlife="n/a","n/a",IF(AR$3&gt;(A17taxstdlife+$E692),((Input!$I$159+Input!$I$125)*$I$7)-SUM($I692:AQ692),((Input!$I$159+Input!$I$125)*$I$7)/A17taxstdlife))</f>
        <v>0</v>
      </c>
      <c r="AS692" s="164">
        <f>IF(A17taxstdlife="n/a","n/a",IF(AS$3&gt;(A17taxstdlife+$E692),((Input!$I$159+Input!$I$125)*$I$7)-SUM($I692:AR692),((Input!$I$159+Input!$I$125)*$I$7)/A17taxstdlife))</f>
        <v>0</v>
      </c>
      <c r="AT692" s="164">
        <f>IF(A17taxstdlife="n/a","n/a",IF(AT$3&gt;(A17taxstdlife+$E692),((Input!$I$159+Input!$I$125)*$I$7)-SUM($I692:AS692),((Input!$I$159+Input!$I$125)*$I$7)/A17taxstdlife))</f>
        <v>0</v>
      </c>
      <c r="AU692" s="164">
        <f>IF(A17taxstdlife="n/a","n/a",IF(AU$3&gt;(A17taxstdlife+$E692),((Input!$I$159+Input!$I$125)*$I$7)-SUM($I692:AT692),((Input!$I$159+Input!$I$125)*$I$7)/A17taxstdlife))</f>
        <v>0</v>
      </c>
      <c r="AV692" s="164">
        <f>IF(A17taxstdlife="n/a","n/a",IF(AV$3&gt;(A17taxstdlife+$E692),((Input!$I$159+Input!$I$125)*$I$7)-SUM($I692:AU692),((Input!$I$159+Input!$I$125)*$I$7)/A17taxstdlife))</f>
        <v>0</v>
      </c>
      <c r="AW692" s="164">
        <f>IF(A17taxstdlife="n/a","n/a",IF(AW$3&gt;(A17taxstdlife+$E692),((Input!$I$159+Input!$I$125)*$I$7)-SUM($I692:AV692),((Input!$I$159+Input!$I$125)*$I$7)/A17taxstdlife))</f>
        <v>0</v>
      </c>
      <c r="AX692" s="164">
        <f>IF(A17taxstdlife="n/a","n/a",IF(AX$3&gt;(A17taxstdlife+$E692),((Input!$I$159+Input!$I$125)*$I$7)-SUM($I692:AW692),((Input!$I$159+Input!$I$125)*$I$7)/A17taxstdlife))</f>
        <v>0</v>
      </c>
      <c r="AY692" s="164">
        <f>IF(A17taxstdlife="n/a","n/a",IF(AY$3&gt;(A17taxstdlife+$E692),((Input!$I$159+Input!$I$125)*$I$7)-SUM($I692:AX692),((Input!$I$159+Input!$I$125)*$I$7)/A17taxstdlife))</f>
        <v>0</v>
      </c>
      <c r="AZ692" s="164">
        <f>IF(A17taxstdlife="n/a","n/a",IF(AZ$3&gt;(A17taxstdlife+$E692),((Input!$I$159+Input!$I$125)*$I$7)-SUM($I692:AY692),((Input!$I$159+Input!$I$125)*$I$7)/A17taxstdlife))</f>
        <v>0</v>
      </c>
      <c r="BA692" s="164">
        <f>IF(A17taxstdlife="n/a","n/a",IF(BA$3&gt;(A17taxstdlife+$E692),((Input!$I$159+Input!$I$125)*$I$7)-SUM($I692:AZ692),((Input!$I$159+Input!$I$125)*$I$7)/A17taxstdlife))</f>
        <v>0</v>
      </c>
      <c r="BB692" s="164">
        <f>IF(A17taxstdlife="n/a","n/a",IF(BB$3&gt;(A17taxstdlife+$E692),((Input!$I$159+Input!$I$125)*$I$7)-SUM($I692:BA692),((Input!$I$159+Input!$I$125)*$I$7)/A17taxstdlife))</f>
        <v>0</v>
      </c>
      <c r="BC692" s="164">
        <f>IF(A17taxstdlife="n/a","n/a",IF(BC$3&gt;(A17taxstdlife+$E692),((Input!$I$159+Input!$I$125)*$I$7)-SUM($I692:BB692),((Input!$I$159+Input!$I$125)*$I$7)/A17taxstdlife))</f>
        <v>0</v>
      </c>
      <c r="BD692" s="164">
        <f>IF(A17taxstdlife="n/a","n/a",IF(BD$3&gt;(A17taxstdlife+$E692),((Input!$I$159+Input!$I$125)*$I$7)-SUM($I692:BC692),((Input!$I$159+Input!$I$125)*$I$7)/A17taxstdlife))</f>
        <v>0</v>
      </c>
      <c r="BE692" s="164">
        <f>IF(A17taxstdlife="n/a","n/a",IF(BE$3&gt;(A17taxstdlife+$E692),((Input!$I$159+Input!$I$125)*$I$7)-SUM($I692:BD692),((Input!$I$159+Input!$I$125)*$I$7)/A17taxstdlife))</f>
        <v>0</v>
      </c>
      <c r="BF692" s="164">
        <f>IF(A17taxstdlife="n/a","n/a",IF(BF$3&gt;(A17taxstdlife+$E692),((Input!$I$159+Input!$I$125)*$I$7)-SUM($I692:BE692),((Input!$I$159+Input!$I$125)*$I$7)/A17taxstdlife))</f>
        <v>0</v>
      </c>
      <c r="BG692" s="164">
        <f>IF(A17taxstdlife="n/a","n/a",IF(BG$3&gt;(A17taxstdlife+$E692),((Input!$I$159+Input!$I$125)*$I$7)-SUM($I692:BF692),((Input!$I$159+Input!$I$125)*$I$7)/A17taxstdlife))</f>
        <v>0</v>
      </c>
      <c r="BH692" s="164">
        <f>IF(A17taxstdlife="n/a","n/a",IF(BH$3&gt;(A17taxstdlife+$E692),((Input!$I$159+Input!$I$125)*$I$7)-SUM($I692:BG692),((Input!$I$159+Input!$I$125)*$I$7)/A17taxstdlife))</f>
        <v>0</v>
      </c>
      <c r="BI692" s="164">
        <f>IF(A17taxstdlife="n/a","n/a",IF(BI$3&gt;(A17taxstdlife+$E692),((Input!$I$159+Input!$I$125)*$I$7)-SUM($I692:BH692),((Input!$I$159+Input!$I$125)*$I$7)/A17taxstdlife))</f>
        <v>0</v>
      </c>
      <c r="BJ692" s="18"/>
      <c r="BK692" s="18"/>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row>
    <row r="693" spans="1:256" s="5" customFormat="1" hidden="1" outlineLevel="2">
      <c r="A693" s="18"/>
      <c r="B693" s="18"/>
      <c r="C693" s="36"/>
      <c r="D693" s="479"/>
      <c r="E693" s="283">
        <v>4</v>
      </c>
      <c r="F693" s="38"/>
      <c r="G693" s="306"/>
      <c r="H693" s="308"/>
      <c r="I693" s="308"/>
      <c r="J693" s="307"/>
      <c r="K693" s="164">
        <f>IF(A17taxstdlife="n/a","n/a",IF(K$3&gt;(A17taxstdlife+$E693),((Input!$J$159+Input!$J$125)*$J$7)-SUM($J693:J693),((Input!$J$159+Input!$J$125)*$J$7)/A17taxstdlife))</f>
        <v>0.41073501290854114</v>
      </c>
      <c r="L693" s="164">
        <f>IF(A17taxstdlife="n/a","n/a",IF(L$3&gt;(A17taxstdlife+$E693),((Input!$J$159+Input!$J$125)*$J$7)-SUM($J693:K693),((Input!$J$159+Input!$J$125)*$J$7)/A17taxstdlife))</f>
        <v>0.41073501290854114</v>
      </c>
      <c r="M693" s="164">
        <f>IF(A17taxstdlife="n/a","n/a",IF(M$3&gt;(A17taxstdlife+$E693),((Input!$J$159+Input!$J$125)*$J$7)-SUM($J693:L693),((Input!$J$159+Input!$J$125)*$J$7)/A17taxstdlife))</f>
        <v>0.41073501290854114</v>
      </c>
      <c r="N693" s="164">
        <f>IF(A17taxstdlife="n/a","n/a",IF(N$3&gt;(A17taxstdlife+$E693),((Input!$J$159+Input!$J$125)*$J$7)-SUM($J693:M693),((Input!$J$159+Input!$J$125)*$J$7)/A17taxstdlife))</f>
        <v>0.41073501290854114</v>
      </c>
      <c r="O693" s="164">
        <f>IF(A17taxstdlife="n/a","n/a",IF(O$3&gt;(A17taxstdlife+$E693),((Input!$J$159+Input!$J$125)*$J$7)-SUM($J693:N693),((Input!$J$159+Input!$J$125)*$J$7)/A17taxstdlife))</f>
        <v>0.41073501290854114</v>
      </c>
      <c r="P693" s="164">
        <f>IF(A17taxstdlife="n/a","n/a",IF(P$3&gt;(A17taxstdlife+$E693),((Input!$J$159+Input!$J$125)*$J$7)-SUM($J693:O693),((Input!$J$159+Input!$J$125)*$J$7)/A17taxstdlife))</f>
        <v>0.41073501290854114</v>
      </c>
      <c r="Q693" s="164">
        <f>IF(A17taxstdlife="n/a","n/a",IF(Q$3&gt;(A17taxstdlife+$E693),((Input!$J$159+Input!$J$125)*$J$7)-SUM($J693:P693),((Input!$J$159+Input!$J$125)*$J$7)/A17taxstdlife))</f>
        <v>0.41073501290854114</v>
      </c>
      <c r="R693" s="164">
        <f>IF(A17taxstdlife="n/a","n/a",IF(R$3&gt;(A17taxstdlife+$E693),((Input!$J$159+Input!$J$125)*$J$7)-SUM($J693:Q693),((Input!$J$159+Input!$J$125)*$J$7)/A17taxstdlife))</f>
        <v>0</v>
      </c>
      <c r="S693" s="164">
        <f>IF(A17taxstdlife="n/a","n/a",IF(S$3&gt;(A17taxstdlife+$E693),((Input!$J$159+Input!$J$125)*$J$7)-SUM($J693:R693),((Input!$J$159+Input!$J$125)*$J$7)/A17taxstdlife))</f>
        <v>0</v>
      </c>
      <c r="T693" s="164">
        <f>IF(A17taxstdlife="n/a","n/a",IF(T$3&gt;(A17taxstdlife+$E693),((Input!$J$159+Input!$J$125)*$J$7)-SUM($J693:S693),((Input!$J$159+Input!$J$125)*$J$7)/A17taxstdlife))</f>
        <v>0</v>
      </c>
      <c r="U693" s="164">
        <f>IF(A17taxstdlife="n/a","n/a",IF(U$3&gt;(A17taxstdlife+$E693),((Input!$J$159+Input!$J$125)*$J$7)-SUM($J693:T693),((Input!$J$159+Input!$J$125)*$J$7)/A17taxstdlife))</f>
        <v>0</v>
      </c>
      <c r="V693" s="164">
        <f>IF(A17taxstdlife="n/a","n/a",IF(V$3&gt;(A17taxstdlife+$E693),((Input!$J$159+Input!$J$125)*$J$7)-SUM($J693:U693),((Input!$J$159+Input!$J$125)*$J$7)/A17taxstdlife))</f>
        <v>0</v>
      </c>
      <c r="W693" s="164">
        <f>IF(A17taxstdlife="n/a","n/a",IF(W$3&gt;(A17taxstdlife+$E693),((Input!$J$159+Input!$J$125)*$J$7)-SUM($J693:V693),((Input!$J$159+Input!$J$125)*$J$7)/A17taxstdlife))</f>
        <v>0</v>
      </c>
      <c r="X693" s="164">
        <f>IF(A17taxstdlife="n/a","n/a",IF(X$3&gt;(A17taxstdlife+$E693),((Input!$J$159+Input!$J$125)*$J$7)-SUM($J693:W693),((Input!$J$159+Input!$J$125)*$J$7)/A17taxstdlife))</f>
        <v>0</v>
      </c>
      <c r="Y693" s="164">
        <f>IF(A17taxstdlife="n/a","n/a",IF(Y$3&gt;(A17taxstdlife+$E693),((Input!$J$159+Input!$J$125)*$J$7)-SUM($J693:X693),((Input!$J$159+Input!$J$125)*$J$7)/A17taxstdlife))</f>
        <v>0</v>
      </c>
      <c r="Z693" s="164">
        <f>IF(A17taxstdlife="n/a","n/a",IF(Z$3&gt;(A17taxstdlife+$E693),((Input!$J$159+Input!$J$125)*$J$7)-SUM($J693:Y693),((Input!$J$159+Input!$J$125)*$J$7)/A17taxstdlife))</f>
        <v>0</v>
      </c>
      <c r="AA693" s="164">
        <f>IF(A17taxstdlife="n/a","n/a",IF(AA$3&gt;(A17taxstdlife+$E693),((Input!$J$159+Input!$J$125)*$J$7)-SUM($J693:Z693),((Input!$J$159+Input!$J$125)*$J$7)/A17taxstdlife))</f>
        <v>0</v>
      </c>
      <c r="AB693" s="164">
        <f>IF(A17taxstdlife="n/a","n/a",IF(AB$3&gt;(A17taxstdlife+$E693),((Input!$J$159+Input!$J$125)*$J$7)-SUM($J693:AA693),((Input!$J$159+Input!$J$125)*$J$7)/A17taxstdlife))</f>
        <v>0</v>
      </c>
      <c r="AC693" s="164">
        <f>IF(A17taxstdlife="n/a","n/a",IF(AC$3&gt;(A17taxstdlife+$E693),((Input!$J$159+Input!$J$125)*$J$7)-SUM($J693:AB693),((Input!$J$159+Input!$J$125)*$J$7)/A17taxstdlife))</f>
        <v>0</v>
      </c>
      <c r="AD693" s="164">
        <f>IF(A17taxstdlife="n/a","n/a",IF(AD$3&gt;(A17taxstdlife+$E693),((Input!$J$159+Input!$J$125)*$J$7)-SUM($J693:AC693),((Input!$J$159+Input!$J$125)*$J$7)/A17taxstdlife))</f>
        <v>0</v>
      </c>
      <c r="AE693" s="164">
        <f>IF(A17taxstdlife="n/a","n/a",IF(AE$3&gt;(A17taxstdlife+$E693),((Input!$J$159+Input!$J$125)*$J$7)-SUM($J693:AD693),((Input!$J$159+Input!$J$125)*$J$7)/A17taxstdlife))</f>
        <v>0</v>
      </c>
      <c r="AF693" s="164">
        <f>IF(A17taxstdlife="n/a","n/a",IF(AF$3&gt;(A17taxstdlife+$E693),((Input!$J$159+Input!$J$125)*$J$7)-SUM($J693:AE693),((Input!$J$159+Input!$J$125)*$J$7)/A17taxstdlife))</f>
        <v>0</v>
      </c>
      <c r="AG693" s="164">
        <f>IF(A17taxstdlife="n/a","n/a",IF(AG$3&gt;(A17taxstdlife+$E693),((Input!$J$159+Input!$J$125)*$J$7)-SUM($J693:AF693),((Input!$J$159+Input!$J$125)*$J$7)/A17taxstdlife))</f>
        <v>0</v>
      </c>
      <c r="AH693" s="164">
        <f>IF(A17taxstdlife="n/a","n/a",IF(AH$3&gt;(A17taxstdlife+$E693),((Input!$J$159+Input!$J$125)*$J$7)-SUM($J693:AG693),((Input!$J$159+Input!$J$125)*$J$7)/A17taxstdlife))</f>
        <v>0</v>
      </c>
      <c r="AI693" s="164">
        <f>IF(A17taxstdlife="n/a","n/a",IF(AI$3&gt;(A17taxstdlife+$E693),((Input!$J$159+Input!$J$125)*$J$7)-SUM($J693:AH693),((Input!$J$159+Input!$J$125)*$J$7)/A17taxstdlife))</f>
        <v>0</v>
      </c>
      <c r="AJ693" s="164">
        <f>IF(A17taxstdlife="n/a","n/a",IF(AJ$3&gt;(A17taxstdlife+$E693),((Input!$J$159+Input!$J$125)*$J$7)-SUM($J693:AI693),((Input!$J$159+Input!$J$125)*$J$7)/A17taxstdlife))</f>
        <v>0</v>
      </c>
      <c r="AK693" s="164">
        <f>IF(A17taxstdlife="n/a","n/a",IF(AK$3&gt;(A17taxstdlife+$E693),((Input!$J$159+Input!$J$125)*$J$7)-SUM($J693:AJ693),((Input!$J$159+Input!$J$125)*$J$7)/A17taxstdlife))</f>
        <v>0</v>
      </c>
      <c r="AL693" s="164">
        <f>IF(A17taxstdlife="n/a","n/a",IF(AL$3&gt;(A17taxstdlife+$E693),((Input!$J$159+Input!$J$125)*$J$7)-SUM($J693:AK693),((Input!$J$159+Input!$J$125)*$J$7)/A17taxstdlife))</f>
        <v>0</v>
      </c>
      <c r="AM693" s="164">
        <f>IF(A17taxstdlife="n/a","n/a",IF(AM$3&gt;(A17taxstdlife+$E693),((Input!$J$159+Input!$J$125)*$J$7)-SUM($J693:AL693),((Input!$J$159+Input!$J$125)*$J$7)/A17taxstdlife))</f>
        <v>0</v>
      </c>
      <c r="AN693" s="164">
        <f>IF(A17taxstdlife="n/a","n/a",IF(AN$3&gt;(A17taxstdlife+$E693),((Input!$J$159+Input!$J$125)*$J$7)-SUM($J693:AM693),((Input!$J$159+Input!$J$125)*$J$7)/A17taxstdlife))</f>
        <v>0</v>
      </c>
      <c r="AO693" s="164">
        <f>IF(A17taxstdlife="n/a","n/a",IF(AO$3&gt;(A17taxstdlife+$E693),((Input!$J$159+Input!$J$125)*$J$7)-SUM($J693:AN693),((Input!$J$159+Input!$J$125)*$J$7)/A17taxstdlife))</f>
        <v>0</v>
      </c>
      <c r="AP693" s="164">
        <f>IF(A17taxstdlife="n/a","n/a",IF(AP$3&gt;(A17taxstdlife+$E693),((Input!$J$159+Input!$J$125)*$J$7)-SUM($J693:AO693),((Input!$J$159+Input!$J$125)*$J$7)/A17taxstdlife))</f>
        <v>0</v>
      </c>
      <c r="AQ693" s="164">
        <f>IF(A17taxstdlife="n/a","n/a",IF(AQ$3&gt;(A17taxstdlife+$E693),((Input!$J$159+Input!$J$125)*$J$7)-SUM($J693:AP693),((Input!$J$159+Input!$J$125)*$J$7)/A17taxstdlife))</f>
        <v>0</v>
      </c>
      <c r="AR693" s="164">
        <f>IF(A17taxstdlife="n/a","n/a",IF(AR$3&gt;(A17taxstdlife+$E693),((Input!$J$159+Input!$J$125)*$J$7)-SUM($J693:AQ693),((Input!$J$159+Input!$J$125)*$J$7)/A17taxstdlife))</f>
        <v>0</v>
      </c>
      <c r="AS693" s="164">
        <f>IF(A17taxstdlife="n/a","n/a",IF(AS$3&gt;(A17taxstdlife+$E693),((Input!$J$159+Input!$J$125)*$J$7)-SUM($J693:AR693),((Input!$J$159+Input!$J$125)*$J$7)/A17taxstdlife))</f>
        <v>0</v>
      </c>
      <c r="AT693" s="164">
        <f>IF(A17taxstdlife="n/a","n/a",IF(AT$3&gt;(A17taxstdlife+$E693),((Input!$J$159+Input!$J$125)*$J$7)-SUM($J693:AS693),((Input!$J$159+Input!$J$125)*$J$7)/A17taxstdlife))</f>
        <v>0</v>
      </c>
      <c r="AU693" s="164">
        <f>IF(A17taxstdlife="n/a","n/a",IF(AU$3&gt;(A17taxstdlife+$E693),((Input!$J$159+Input!$J$125)*$J$7)-SUM($J693:AT693),((Input!$J$159+Input!$J$125)*$J$7)/A17taxstdlife))</f>
        <v>0</v>
      </c>
      <c r="AV693" s="164">
        <f>IF(A17taxstdlife="n/a","n/a",IF(AV$3&gt;(A17taxstdlife+$E693),((Input!$J$159+Input!$J$125)*$J$7)-SUM($J693:AU693),((Input!$J$159+Input!$J$125)*$J$7)/A17taxstdlife))</f>
        <v>0</v>
      </c>
      <c r="AW693" s="164">
        <f>IF(A17taxstdlife="n/a","n/a",IF(AW$3&gt;(A17taxstdlife+$E693),((Input!$J$159+Input!$J$125)*$J$7)-SUM($J693:AV693),((Input!$J$159+Input!$J$125)*$J$7)/A17taxstdlife))</f>
        <v>0</v>
      </c>
      <c r="AX693" s="164">
        <f>IF(A17taxstdlife="n/a","n/a",IF(AX$3&gt;(A17taxstdlife+$E693),((Input!$J$159+Input!$J$125)*$J$7)-SUM($J693:AW693),((Input!$J$159+Input!$J$125)*$J$7)/A17taxstdlife))</f>
        <v>0</v>
      </c>
      <c r="AY693" s="164">
        <f>IF(A17taxstdlife="n/a","n/a",IF(AY$3&gt;(A17taxstdlife+$E693),((Input!$J$159+Input!$J$125)*$J$7)-SUM($J693:AX693),((Input!$J$159+Input!$J$125)*$J$7)/A17taxstdlife))</f>
        <v>0</v>
      </c>
      <c r="AZ693" s="164">
        <f>IF(A17taxstdlife="n/a","n/a",IF(AZ$3&gt;(A17taxstdlife+$E693),((Input!$J$159+Input!$J$125)*$J$7)-SUM($J693:AY693),((Input!$J$159+Input!$J$125)*$J$7)/A17taxstdlife))</f>
        <v>0</v>
      </c>
      <c r="BA693" s="164">
        <f>IF(A17taxstdlife="n/a","n/a",IF(BA$3&gt;(A17taxstdlife+$E693),((Input!$J$159+Input!$J$125)*$J$7)-SUM($J693:AZ693),((Input!$J$159+Input!$J$125)*$J$7)/A17taxstdlife))</f>
        <v>0</v>
      </c>
      <c r="BB693" s="164">
        <f>IF(A17taxstdlife="n/a","n/a",IF(BB$3&gt;(A17taxstdlife+$E693),((Input!$J$159+Input!$J$125)*$J$7)-SUM($J693:BA693),((Input!$J$159+Input!$J$125)*$J$7)/A17taxstdlife))</f>
        <v>0</v>
      </c>
      <c r="BC693" s="164">
        <f>IF(A17taxstdlife="n/a","n/a",IF(BC$3&gt;(A17taxstdlife+$E693),((Input!$J$159+Input!$J$125)*$J$7)-SUM($J693:BB693),((Input!$J$159+Input!$J$125)*$J$7)/A17taxstdlife))</f>
        <v>0</v>
      </c>
      <c r="BD693" s="164">
        <f>IF(A17taxstdlife="n/a","n/a",IF(BD$3&gt;(A17taxstdlife+$E693),((Input!$J$159+Input!$J$125)*$J$7)-SUM($J693:BC693),((Input!$J$159+Input!$J$125)*$J$7)/A17taxstdlife))</f>
        <v>0</v>
      </c>
      <c r="BE693" s="164">
        <f>IF(A17taxstdlife="n/a","n/a",IF(BE$3&gt;(A17taxstdlife+$E693),((Input!$J$159+Input!$J$125)*$J$7)-SUM($J693:BD693),((Input!$J$159+Input!$J$125)*$J$7)/A17taxstdlife))</f>
        <v>0</v>
      </c>
      <c r="BF693" s="164">
        <f>IF(A17taxstdlife="n/a","n/a",IF(BF$3&gt;(A17taxstdlife+$E693),((Input!$J$159+Input!$J$125)*$J$7)-SUM($J693:BE693),((Input!$J$159+Input!$J$125)*$J$7)/A17taxstdlife))</f>
        <v>0</v>
      </c>
      <c r="BG693" s="164">
        <f>IF(A17taxstdlife="n/a","n/a",IF(BG$3&gt;(A17taxstdlife+$E693),((Input!$J$159+Input!$J$125)*$J$7)-SUM($J693:BF693),((Input!$J$159+Input!$J$125)*$J$7)/A17taxstdlife))</f>
        <v>0</v>
      </c>
      <c r="BH693" s="164">
        <f>IF(A17taxstdlife="n/a","n/a",IF(BH$3&gt;(A17taxstdlife+$E693),((Input!$J$159+Input!$J$125)*$J$7)-SUM($J693:BG693),((Input!$J$159+Input!$J$125)*$J$7)/A17taxstdlife))</f>
        <v>0</v>
      </c>
      <c r="BI693" s="164">
        <f>IF(A17taxstdlife="n/a","n/a",IF(BI$3&gt;(A17taxstdlife+$E693),((Input!$J$159+Input!$J$125)*$J$7)-SUM($J693:BH693),((Input!$J$159+Input!$J$125)*$J$7)/A17taxstdlife))</f>
        <v>0</v>
      </c>
      <c r="BJ693" s="18"/>
      <c r="BK693" s="18"/>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row>
    <row r="694" spans="1:256" s="5" customFormat="1" hidden="1" outlineLevel="2">
      <c r="A694" s="18"/>
      <c r="B694" s="18"/>
      <c r="C694" s="36"/>
      <c r="D694" s="479"/>
      <c r="E694" s="283">
        <v>5</v>
      </c>
      <c r="F694" s="38"/>
      <c r="G694" s="306"/>
      <c r="H694" s="308"/>
      <c r="I694" s="308"/>
      <c r="J694" s="308"/>
      <c r="K694" s="307"/>
      <c r="L694" s="164">
        <f>IF(A17taxstdlife="n/a","n/a",IF(L$3&gt;(A17taxstdlife+$E694),((Input!$K$159+Input!$K$125)*$K$7)-SUM($K694:K694),((Input!$K$159+Input!$K$125)*$K$7)/A17taxstdlife))</f>
        <v>0.44941752145095809</v>
      </c>
      <c r="M694" s="164">
        <f>IF(A17taxstdlife="n/a","n/a",IF(M$3&gt;(A17taxstdlife+$E694),((Input!$K$159+Input!$K$125)*$K$7)-SUM($K694:L694),((Input!$K$159+Input!$K$125)*$K$7)/A17taxstdlife))</f>
        <v>0.44941752145095809</v>
      </c>
      <c r="N694" s="164">
        <f>IF(A17taxstdlife="n/a","n/a",IF(N$3&gt;(A17taxstdlife+$E694),((Input!$K$159+Input!$K$125)*$K$7)-SUM($K694:M694),((Input!$K$159+Input!$K$125)*$K$7)/A17taxstdlife))</f>
        <v>0.44941752145095809</v>
      </c>
      <c r="O694" s="164">
        <f>IF(A17taxstdlife="n/a","n/a",IF(O$3&gt;(A17taxstdlife+$E694),((Input!$K$159+Input!$K$125)*$K$7)-SUM($K694:N694),((Input!$K$159+Input!$K$125)*$K$7)/A17taxstdlife))</f>
        <v>0.44941752145095809</v>
      </c>
      <c r="P694" s="164">
        <f>IF(A17taxstdlife="n/a","n/a",IF(P$3&gt;(A17taxstdlife+$E694),((Input!$K$159+Input!$K$125)*$K$7)-SUM($K694:O694),((Input!$K$159+Input!$K$125)*$K$7)/A17taxstdlife))</f>
        <v>0.44941752145095809</v>
      </c>
      <c r="Q694" s="164">
        <f>IF(A17taxstdlife="n/a","n/a",IF(Q$3&gt;(A17taxstdlife+$E694),((Input!$K$159+Input!$K$125)*$K$7)-SUM($K694:P694),((Input!$K$159+Input!$K$125)*$K$7)/A17taxstdlife))</f>
        <v>0.44941752145095809</v>
      </c>
      <c r="R694" s="164">
        <f>IF(A17taxstdlife="n/a","n/a",IF(R$3&gt;(A17taxstdlife+$E694),((Input!$K$159+Input!$K$125)*$K$7)-SUM($K694:Q694),((Input!$K$159+Input!$K$125)*$K$7)/A17taxstdlife))</f>
        <v>0.44941752145095809</v>
      </c>
      <c r="S694" s="164">
        <f>IF(A17taxstdlife="n/a","n/a",IF(S$3&gt;(A17taxstdlife+$E694),((Input!$K$159+Input!$K$125)*$K$7)-SUM($K694:R694),((Input!$K$159+Input!$K$125)*$K$7)/A17taxstdlife))</f>
        <v>4.4408920985006262E-16</v>
      </c>
      <c r="T694" s="164">
        <f>IF(A17taxstdlife="n/a","n/a",IF(T$3&gt;(A17taxstdlife+$E694),((Input!$K$159+Input!$K$125)*$K$7)-SUM($K694:S694),((Input!$K$159+Input!$K$125)*$K$7)/A17taxstdlife))</f>
        <v>0</v>
      </c>
      <c r="U694" s="164">
        <f>IF(A17taxstdlife="n/a","n/a",IF(U$3&gt;(A17taxstdlife+$E694),((Input!$K$159+Input!$K$125)*$K$7)-SUM($K694:T694),((Input!$K$159+Input!$K$125)*$K$7)/A17taxstdlife))</f>
        <v>0</v>
      </c>
      <c r="V694" s="164">
        <f>IF(A17taxstdlife="n/a","n/a",IF(V$3&gt;(A17taxstdlife+$E694),((Input!$K$159+Input!$K$125)*$K$7)-SUM($K694:U694),((Input!$K$159+Input!$K$125)*$K$7)/A17taxstdlife))</f>
        <v>0</v>
      </c>
      <c r="W694" s="164">
        <f>IF(A17taxstdlife="n/a","n/a",IF(W$3&gt;(A17taxstdlife+$E694),((Input!$K$159+Input!$K$125)*$K$7)-SUM($K694:V694),((Input!$K$159+Input!$K$125)*$K$7)/A17taxstdlife))</f>
        <v>0</v>
      </c>
      <c r="X694" s="164">
        <f>IF(A17taxstdlife="n/a","n/a",IF(X$3&gt;(A17taxstdlife+$E694),((Input!$K$159+Input!$K$125)*$K$7)-SUM($K694:W694),((Input!$K$159+Input!$K$125)*$K$7)/A17taxstdlife))</f>
        <v>0</v>
      </c>
      <c r="Y694" s="164">
        <f>IF(A17taxstdlife="n/a","n/a",IF(Y$3&gt;(A17taxstdlife+$E694),((Input!$K$159+Input!$K$125)*$K$7)-SUM($K694:X694),((Input!$K$159+Input!$K$125)*$K$7)/A17taxstdlife))</f>
        <v>0</v>
      </c>
      <c r="Z694" s="164">
        <f>IF(A17taxstdlife="n/a","n/a",IF(Z$3&gt;(A17taxstdlife+$E694),((Input!$K$159+Input!$K$125)*$K$7)-SUM($K694:Y694),((Input!$K$159+Input!$K$125)*$K$7)/A17taxstdlife))</f>
        <v>0</v>
      </c>
      <c r="AA694" s="164">
        <f>IF(A17taxstdlife="n/a","n/a",IF(AA$3&gt;(A17taxstdlife+$E694),((Input!$K$159+Input!$K$125)*$K$7)-SUM($K694:Z694),((Input!$K$159+Input!$K$125)*$K$7)/A17taxstdlife))</f>
        <v>0</v>
      </c>
      <c r="AB694" s="164">
        <f>IF(A17taxstdlife="n/a","n/a",IF(AB$3&gt;(A17taxstdlife+$E694),((Input!$K$159+Input!$K$125)*$K$7)-SUM($K694:AA694),((Input!$K$159+Input!$K$125)*$K$7)/A17taxstdlife))</f>
        <v>0</v>
      </c>
      <c r="AC694" s="164">
        <f>IF(A17taxstdlife="n/a","n/a",IF(AC$3&gt;(A17taxstdlife+$E694),((Input!$K$159+Input!$K$125)*$K$7)-SUM($K694:AB694),((Input!$K$159+Input!$K$125)*$K$7)/A17taxstdlife))</f>
        <v>0</v>
      </c>
      <c r="AD694" s="164">
        <f>IF(A17taxstdlife="n/a","n/a",IF(AD$3&gt;(A17taxstdlife+$E694),((Input!$K$159+Input!$K$125)*$K$7)-SUM($K694:AC694),((Input!$K$159+Input!$K$125)*$K$7)/A17taxstdlife))</f>
        <v>0</v>
      </c>
      <c r="AE694" s="164">
        <f>IF(A17taxstdlife="n/a","n/a",IF(AE$3&gt;(A17taxstdlife+$E694),((Input!$K$159+Input!$K$125)*$K$7)-SUM($K694:AD694),((Input!$K$159+Input!$K$125)*$K$7)/A17taxstdlife))</f>
        <v>0</v>
      </c>
      <c r="AF694" s="164">
        <f>IF(A17taxstdlife="n/a","n/a",IF(AF$3&gt;(A17taxstdlife+$E694),((Input!$K$159+Input!$K$125)*$K$7)-SUM($K694:AE694),((Input!$K$159+Input!$K$125)*$K$7)/A17taxstdlife))</f>
        <v>0</v>
      </c>
      <c r="AG694" s="164">
        <f>IF(A17taxstdlife="n/a","n/a",IF(AG$3&gt;(A17taxstdlife+$E694),((Input!$K$159+Input!$K$125)*$K$7)-SUM($K694:AF694),((Input!$K$159+Input!$K$125)*$K$7)/A17taxstdlife))</f>
        <v>0</v>
      </c>
      <c r="AH694" s="164">
        <f>IF(A17taxstdlife="n/a","n/a",IF(AH$3&gt;(A17taxstdlife+$E694),((Input!$K$159+Input!$K$125)*$K$7)-SUM($K694:AG694),((Input!$K$159+Input!$K$125)*$K$7)/A17taxstdlife))</f>
        <v>0</v>
      </c>
      <c r="AI694" s="164">
        <f>IF(A17taxstdlife="n/a","n/a",IF(AI$3&gt;(A17taxstdlife+$E694),((Input!$K$159+Input!$K$125)*$K$7)-SUM($K694:AH694),((Input!$K$159+Input!$K$125)*$K$7)/A17taxstdlife))</f>
        <v>0</v>
      </c>
      <c r="AJ694" s="164">
        <f>IF(A17taxstdlife="n/a","n/a",IF(AJ$3&gt;(A17taxstdlife+$E694),((Input!$K$159+Input!$K$125)*$K$7)-SUM($K694:AI694),((Input!$K$159+Input!$K$125)*$K$7)/A17taxstdlife))</f>
        <v>0</v>
      </c>
      <c r="AK694" s="164">
        <f>IF(A17taxstdlife="n/a","n/a",IF(AK$3&gt;(A17taxstdlife+$E694),((Input!$K$159+Input!$K$125)*$K$7)-SUM($K694:AJ694),((Input!$K$159+Input!$K$125)*$K$7)/A17taxstdlife))</f>
        <v>0</v>
      </c>
      <c r="AL694" s="164">
        <f>IF(A17taxstdlife="n/a","n/a",IF(AL$3&gt;(A17taxstdlife+$E694),((Input!$K$159+Input!$K$125)*$K$7)-SUM($K694:AK694),((Input!$K$159+Input!$K$125)*$K$7)/A17taxstdlife))</f>
        <v>0</v>
      </c>
      <c r="AM694" s="164">
        <f>IF(A17taxstdlife="n/a","n/a",IF(AM$3&gt;(A17taxstdlife+$E694),((Input!$K$159+Input!$K$125)*$K$7)-SUM($K694:AL694),((Input!$K$159+Input!$K$125)*$K$7)/A17taxstdlife))</f>
        <v>0</v>
      </c>
      <c r="AN694" s="164">
        <f>IF(A17taxstdlife="n/a","n/a",IF(AN$3&gt;(A17taxstdlife+$E694),((Input!$K$159+Input!$K$125)*$K$7)-SUM($K694:AM694),((Input!$K$159+Input!$K$125)*$K$7)/A17taxstdlife))</f>
        <v>0</v>
      </c>
      <c r="AO694" s="164">
        <f>IF(A17taxstdlife="n/a","n/a",IF(AO$3&gt;(A17taxstdlife+$E694),((Input!$K$159+Input!$K$125)*$K$7)-SUM($K694:AN694),((Input!$K$159+Input!$K$125)*$K$7)/A17taxstdlife))</f>
        <v>0</v>
      </c>
      <c r="AP694" s="164">
        <f>IF(A17taxstdlife="n/a","n/a",IF(AP$3&gt;(A17taxstdlife+$E694),((Input!$K$159+Input!$K$125)*$K$7)-SUM($K694:AO694),((Input!$K$159+Input!$K$125)*$K$7)/A17taxstdlife))</f>
        <v>0</v>
      </c>
      <c r="AQ694" s="164">
        <f>IF(A17taxstdlife="n/a","n/a",IF(AQ$3&gt;(A17taxstdlife+$E694),((Input!$K$159+Input!$K$125)*$K$7)-SUM($K694:AP694),((Input!$K$159+Input!$K$125)*$K$7)/A17taxstdlife))</f>
        <v>0</v>
      </c>
      <c r="AR694" s="164">
        <f>IF(A17taxstdlife="n/a","n/a",IF(AR$3&gt;(A17taxstdlife+$E694),((Input!$K$159+Input!$K$125)*$K$7)-SUM($K694:AQ694),((Input!$K$159+Input!$K$125)*$K$7)/A17taxstdlife))</f>
        <v>0</v>
      </c>
      <c r="AS694" s="164">
        <f>IF(A17taxstdlife="n/a","n/a",IF(AS$3&gt;(A17taxstdlife+$E694),((Input!$K$159+Input!$K$125)*$K$7)-SUM($K694:AR694),((Input!$K$159+Input!$K$125)*$K$7)/A17taxstdlife))</f>
        <v>0</v>
      </c>
      <c r="AT694" s="164">
        <f>IF(A17taxstdlife="n/a","n/a",IF(AT$3&gt;(A17taxstdlife+$E694),((Input!$K$159+Input!$K$125)*$K$7)-SUM($K694:AS694),((Input!$K$159+Input!$K$125)*$K$7)/A17taxstdlife))</f>
        <v>0</v>
      </c>
      <c r="AU694" s="164">
        <f>IF(A17taxstdlife="n/a","n/a",IF(AU$3&gt;(A17taxstdlife+$E694),((Input!$K$159+Input!$K$125)*$K$7)-SUM($K694:AT694),((Input!$K$159+Input!$K$125)*$K$7)/A17taxstdlife))</f>
        <v>0</v>
      </c>
      <c r="AV694" s="164">
        <f>IF(A17taxstdlife="n/a","n/a",IF(AV$3&gt;(A17taxstdlife+$E694),((Input!$K$159+Input!$K$125)*$K$7)-SUM($K694:AU694),((Input!$K$159+Input!$K$125)*$K$7)/A17taxstdlife))</f>
        <v>0</v>
      </c>
      <c r="AW694" s="164">
        <f>IF(A17taxstdlife="n/a","n/a",IF(AW$3&gt;(A17taxstdlife+$E694),((Input!$K$159+Input!$K$125)*$K$7)-SUM($K694:AV694),((Input!$K$159+Input!$K$125)*$K$7)/A17taxstdlife))</f>
        <v>0</v>
      </c>
      <c r="AX694" s="164">
        <f>IF(A17taxstdlife="n/a","n/a",IF(AX$3&gt;(A17taxstdlife+$E694),((Input!$K$159+Input!$K$125)*$K$7)-SUM($K694:AW694),((Input!$K$159+Input!$K$125)*$K$7)/A17taxstdlife))</f>
        <v>0</v>
      </c>
      <c r="AY694" s="164">
        <f>IF(A17taxstdlife="n/a","n/a",IF(AY$3&gt;(A17taxstdlife+$E694),((Input!$K$159+Input!$K$125)*$K$7)-SUM($K694:AX694),((Input!$K$159+Input!$K$125)*$K$7)/A17taxstdlife))</f>
        <v>0</v>
      </c>
      <c r="AZ694" s="164">
        <f>IF(A17taxstdlife="n/a","n/a",IF(AZ$3&gt;(A17taxstdlife+$E694),((Input!$K$159+Input!$K$125)*$K$7)-SUM($K694:AY694),((Input!$K$159+Input!$K$125)*$K$7)/A17taxstdlife))</f>
        <v>0</v>
      </c>
      <c r="BA694" s="164">
        <f>IF(A17taxstdlife="n/a","n/a",IF(BA$3&gt;(A17taxstdlife+$E694),((Input!$K$159+Input!$K$125)*$K$7)-SUM($K694:AZ694),((Input!$K$159+Input!$K$125)*$K$7)/A17taxstdlife))</f>
        <v>0</v>
      </c>
      <c r="BB694" s="164">
        <f>IF(A17taxstdlife="n/a","n/a",IF(BB$3&gt;(A17taxstdlife+$E694),((Input!$K$159+Input!$K$125)*$K$7)-SUM($K694:BA694),((Input!$K$159+Input!$K$125)*$K$7)/A17taxstdlife))</f>
        <v>0</v>
      </c>
      <c r="BC694" s="164">
        <f>IF(A17taxstdlife="n/a","n/a",IF(BC$3&gt;(A17taxstdlife+$E694),((Input!$K$159+Input!$K$125)*$K$7)-SUM($K694:BB694),((Input!$K$159+Input!$K$125)*$K$7)/A17taxstdlife))</f>
        <v>0</v>
      </c>
      <c r="BD694" s="164">
        <f>IF(A17taxstdlife="n/a","n/a",IF(BD$3&gt;(A17taxstdlife+$E694),((Input!$K$159+Input!$K$125)*$K$7)-SUM($K694:BC694),((Input!$K$159+Input!$K$125)*$K$7)/A17taxstdlife))</f>
        <v>0</v>
      </c>
      <c r="BE694" s="164">
        <f>IF(A17taxstdlife="n/a","n/a",IF(BE$3&gt;(A17taxstdlife+$E694),((Input!$K$159+Input!$K$125)*$K$7)-SUM($K694:BD694),((Input!$K$159+Input!$K$125)*$K$7)/A17taxstdlife))</f>
        <v>0</v>
      </c>
      <c r="BF694" s="164">
        <f>IF(A17taxstdlife="n/a","n/a",IF(BF$3&gt;(A17taxstdlife+$E694),((Input!$K$159+Input!$K$125)*$K$7)-SUM($K694:BE694),((Input!$K$159+Input!$K$125)*$K$7)/A17taxstdlife))</f>
        <v>0</v>
      </c>
      <c r="BG694" s="164">
        <f>IF(A17taxstdlife="n/a","n/a",IF(BG$3&gt;(A17taxstdlife+$E694),((Input!$K$159+Input!$K$125)*$K$7)-SUM($K694:BF694),((Input!$K$159+Input!$K$125)*$K$7)/A17taxstdlife))</f>
        <v>0</v>
      </c>
      <c r="BH694" s="164">
        <f>IF(A17taxstdlife="n/a","n/a",IF(BH$3&gt;(A17taxstdlife+$E694),((Input!$K$159+Input!$K$125)*$K$7)-SUM($K694:BG694),((Input!$K$159+Input!$K$125)*$K$7)/A17taxstdlife))</f>
        <v>0</v>
      </c>
      <c r="BI694" s="164">
        <f>IF(A17taxstdlife="n/a","n/a",IF(BI$3&gt;(A17taxstdlife+$E694),((Input!$K$159+Input!$K$125)*$K$7)-SUM($K694:BH694),((Input!$K$159+Input!$K$125)*$K$7)/A17taxstdlife))</f>
        <v>0</v>
      </c>
      <c r="BJ694" s="18"/>
      <c r="BK694" s="18"/>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c r="HX694"/>
      <c r="HY694"/>
      <c r="HZ694"/>
      <c r="IA694"/>
      <c r="IB694"/>
      <c r="IC694"/>
      <c r="ID694"/>
      <c r="IE694"/>
      <c r="IF694"/>
      <c r="IG694"/>
      <c r="IH694"/>
      <c r="II694"/>
      <c r="IJ694"/>
      <c r="IK694"/>
      <c r="IL694"/>
      <c r="IM694"/>
      <c r="IN694"/>
      <c r="IO694"/>
      <c r="IP694"/>
      <c r="IQ694"/>
      <c r="IR694"/>
      <c r="IS694"/>
      <c r="IT694"/>
      <c r="IU694"/>
      <c r="IV694"/>
    </row>
    <row r="695" spans="1:256" s="5" customFormat="1" hidden="1" outlineLevel="2">
      <c r="A695" s="18"/>
      <c r="B695" s="18"/>
      <c r="C695" s="36"/>
      <c r="D695" s="479"/>
      <c r="E695" s="283">
        <v>6</v>
      </c>
      <c r="F695" s="38"/>
      <c r="G695" s="306"/>
      <c r="H695" s="308"/>
      <c r="I695" s="308"/>
      <c r="J695" s="308"/>
      <c r="K695" s="308"/>
      <c r="L695" s="307"/>
      <c r="M695" s="164">
        <f>IF(A17taxstdlife="n/a","n/a",IF(M$3&gt;(A17taxstdlife+$E695),((Input!$L$159+Input!$L$125)*$L$7)-SUM($L695:L695),((Input!$L$159+Input!$L$125)*$L$7)/A17taxstdlife))</f>
        <v>0</v>
      </c>
      <c r="N695" s="164">
        <f>IF(A17taxstdlife="n/a","n/a",IF(N$3&gt;(A17taxstdlife+$E695),((Input!$L$159+Input!$L$125)*$L$7)-SUM($L695:M695),((Input!$L$159+Input!$L$125)*$L$7)/A17taxstdlife))</f>
        <v>0</v>
      </c>
      <c r="O695" s="164">
        <f>IF(A17taxstdlife="n/a","n/a",IF(O$3&gt;(A17taxstdlife+$E695),((Input!$L$159+Input!$L$125)*$L$7)-SUM($L695:N695),((Input!$L$159+Input!$L$125)*$L$7)/A17taxstdlife))</f>
        <v>0</v>
      </c>
      <c r="P695" s="164">
        <f>IF(A17taxstdlife="n/a","n/a",IF(P$3&gt;(A17taxstdlife+$E695),((Input!$L$159+Input!$L$125)*$L$7)-SUM($L695:O695),((Input!$L$159+Input!$L$125)*$L$7)/A17taxstdlife))</f>
        <v>0</v>
      </c>
      <c r="Q695" s="164">
        <f>IF(A17taxstdlife="n/a","n/a",IF(Q$3&gt;(A17taxstdlife+$E695),((Input!$L$159+Input!$L$125)*$L$7)-SUM($L695:P695),((Input!$L$159+Input!$L$125)*$L$7)/A17taxstdlife))</f>
        <v>0</v>
      </c>
      <c r="R695" s="164">
        <f>IF(A17taxstdlife="n/a","n/a",IF(R$3&gt;(A17taxstdlife+$E695),((Input!$L$159+Input!$L$125)*$L$7)-SUM($L695:Q695),((Input!$L$159+Input!$L$125)*$L$7)/A17taxstdlife))</f>
        <v>0</v>
      </c>
      <c r="S695" s="164">
        <f>IF(A17taxstdlife="n/a","n/a",IF(S$3&gt;(A17taxstdlife+$E695),((Input!$L$159+Input!$L$125)*$L$7)-SUM($L695:R695),((Input!$L$159+Input!$L$125)*$L$7)/A17taxstdlife))</f>
        <v>0</v>
      </c>
      <c r="T695" s="164">
        <f>IF(A17taxstdlife="n/a","n/a",IF(T$3&gt;(A17taxstdlife+$E695),((Input!$L$159+Input!$L$125)*$L$7)-SUM($L695:S695),((Input!$L$159+Input!$L$125)*$L$7)/A17taxstdlife))</f>
        <v>0</v>
      </c>
      <c r="U695" s="164">
        <f>IF(A17taxstdlife="n/a","n/a",IF(U$3&gt;(A17taxstdlife+$E695),((Input!$L$159+Input!$L$125)*$L$7)-SUM($L695:T695),((Input!$L$159+Input!$L$125)*$L$7)/A17taxstdlife))</f>
        <v>0</v>
      </c>
      <c r="V695" s="164">
        <f>IF(A17taxstdlife="n/a","n/a",IF(V$3&gt;(A17taxstdlife+$E695),((Input!$L$159+Input!$L$125)*$L$7)-SUM($L695:U695),((Input!$L$159+Input!$L$125)*$L$7)/A17taxstdlife))</f>
        <v>0</v>
      </c>
      <c r="W695" s="164">
        <f>IF(A17taxstdlife="n/a","n/a",IF(W$3&gt;(A17taxstdlife+$E695),((Input!$L$159+Input!$L$125)*$L$7)-SUM($L695:V695),((Input!$L$159+Input!$L$125)*$L$7)/A17taxstdlife))</f>
        <v>0</v>
      </c>
      <c r="X695" s="164">
        <f>IF(A17taxstdlife="n/a","n/a",IF(X$3&gt;(A17taxstdlife+$E695),((Input!$L$159+Input!$L$125)*$L$7)-SUM($L695:W695),((Input!$L$159+Input!$L$125)*$L$7)/A17taxstdlife))</f>
        <v>0</v>
      </c>
      <c r="Y695" s="164">
        <f>IF(A17taxstdlife="n/a","n/a",IF(Y$3&gt;(A17taxstdlife+$E695),((Input!$L$159+Input!$L$125)*$L$7)-SUM($L695:X695),((Input!$L$159+Input!$L$125)*$L$7)/A17taxstdlife))</f>
        <v>0</v>
      </c>
      <c r="Z695" s="164">
        <f>IF(A17taxstdlife="n/a","n/a",IF(Z$3&gt;(A17taxstdlife+$E695),((Input!$L$159+Input!$L$125)*$L$7)-SUM($L695:Y695),((Input!$L$159+Input!$L$125)*$L$7)/A17taxstdlife))</f>
        <v>0</v>
      </c>
      <c r="AA695" s="164">
        <f>IF(A17taxstdlife="n/a","n/a",IF(AA$3&gt;(A17taxstdlife+$E695),((Input!$L$159+Input!$L$125)*$L$7)-SUM($L695:Z695),((Input!$L$159+Input!$L$125)*$L$7)/A17taxstdlife))</f>
        <v>0</v>
      </c>
      <c r="AB695" s="164">
        <f>IF(A17taxstdlife="n/a","n/a",IF(AB$3&gt;(A17taxstdlife+$E695),((Input!$L$159+Input!$L$125)*$L$7)-SUM($L695:AA695),((Input!$L$159+Input!$L$125)*$L$7)/A17taxstdlife))</f>
        <v>0</v>
      </c>
      <c r="AC695" s="164">
        <f>IF(A17taxstdlife="n/a","n/a",IF(AC$3&gt;(A17taxstdlife+$E695),((Input!$L$159+Input!$L$125)*$L$7)-SUM($L695:AB695),((Input!$L$159+Input!$L$125)*$L$7)/A17taxstdlife))</f>
        <v>0</v>
      </c>
      <c r="AD695" s="164">
        <f>IF(A17taxstdlife="n/a","n/a",IF(AD$3&gt;(A17taxstdlife+$E695),((Input!$L$159+Input!$L$125)*$L$7)-SUM($L695:AC695),((Input!$L$159+Input!$L$125)*$L$7)/A17taxstdlife))</f>
        <v>0</v>
      </c>
      <c r="AE695" s="164">
        <f>IF(A17taxstdlife="n/a","n/a",IF(AE$3&gt;(A17taxstdlife+$E695),((Input!$L$159+Input!$L$125)*$L$7)-SUM($L695:AD695),((Input!$L$159+Input!$L$125)*$L$7)/A17taxstdlife))</f>
        <v>0</v>
      </c>
      <c r="AF695" s="164">
        <f>IF(A17taxstdlife="n/a","n/a",IF(AF$3&gt;(A17taxstdlife+$E695),((Input!$L$159+Input!$L$125)*$L$7)-SUM($L695:AE695),((Input!$L$159+Input!$L$125)*$L$7)/A17taxstdlife))</f>
        <v>0</v>
      </c>
      <c r="AG695" s="164">
        <f>IF(A17taxstdlife="n/a","n/a",IF(AG$3&gt;(A17taxstdlife+$E695),((Input!$L$159+Input!$L$125)*$L$7)-SUM($L695:AF695),((Input!$L$159+Input!$L$125)*$L$7)/A17taxstdlife))</f>
        <v>0</v>
      </c>
      <c r="AH695" s="164">
        <f>IF(A17taxstdlife="n/a","n/a",IF(AH$3&gt;(A17taxstdlife+$E695),((Input!$L$159+Input!$L$125)*$L$7)-SUM($L695:AG695),((Input!$L$159+Input!$L$125)*$L$7)/A17taxstdlife))</f>
        <v>0</v>
      </c>
      <c r="AI695" s="164">
        <f>IF(A17taxstdlife="n/a","n/a",IF(AI$3&gt;(A17taxstdlife+$E695),((Input!$L$159+Input!$L$125)*$L$7)-SUM($L695:AH695),((Input!$L$159+Input!$L$125)*$L$7)/A17taxstdlife))</f>
        <v>0</v>
      </c>
      <c r="AJ695" s="164">
        <f>IF(A17taxstdlife="n/a","n/a",IF(AJ$3&gt;(A17taxstdlife+$E695),((Input!$L$159+Input!$L$125)*$L$7)-SUM($L695:AI695),((Input!$L$159+Input!$L$125)*$L$7)/A17taxstdlife))</f>
        <v>0</v>
      </c>
      <c r="AK695" s="164">
        <f>IF(A17taxstdlife="n/a","n/a",IF(AK$3&gt;(A17taxstdlife+$E695),((Input!$L$159+Input!$L$125)*$L$7)-SUM($L695:AJ695),((Input!$L$159+Input!$L$125)*$L$7)/A17taxstdlife))</f>
        <v>0</v>
      </c>
      <c r="AL695" s="164">
        <f>IF(A17taxstdlife="n/a","n/a",IF(AL$3&gt;(A17taxstdlife+$E695),((Input!$L$159+Input!$L$125)*$L$7)-SUM($L695:AK695),((Input!$L$159+Input!$L$125)*$L$7)/A17taxstdlife))</f>
        <v>0</v>
      </c>
      <c r="AM695" s="164">
        <f>IF(A17taxstdlife="n/a","n/a",IF(AM$3&gt;(A17taxstdlife+$E695),((Input!$L$159+Input!$L$125)*$L$7)-SUM($L695:AL695),((Input!$L$159+Input!$L$125)*$L$7)/A17taxstdlife))</f>
        <v>0</v>
      </c>
      <c r="AN695" s="164">
        <f>IF(A17taxstdlife="n/a","n/a",IF(AN$3&gt;(A17taxstdlife+$E695),((Input!$L$159+Input!$L$125)*$L$7)-SUM($L695:AM695),((Input!$L$159+Input!$L$125)*$L$7)/A17taxstdlife))</f>
        <v>0</v>
      </c>
      <c r="AO695" s="164">
        <f>IF(A17taxstdlife="n/a","n/a",IF(AO$3&gt;(A17taxstdlife+$E695),((Input!$L$159+Input!$L$125)*$L$7)-SUM($L695:AN695),((Input!$L$159+Input!$L$125)*$L$7)/A17taxstdlife))</f>
        <v>0</v>
      </c>
      <c r="AP695" s="164">
        <f>IF(A17taxstdlife="n/a","n/a",IF(AP$3&gt;(A17taxstdlife+$E695),((Input!$L$159+Input!$L$125)*$L$7)-SUM($L695:AO695),((Input!$L$159+Input!$L$125)*$L$7)/A17taxstdlife))</f>
        <v>0</v>
      </c>
      <c r="AQ695" s="164">
        <f>IF(A17taxstdlife="n/a","n/a",IF(AQ$3&gt;(A17taxstdlife+$E695),((Input!$L$159+Input!$L$125)*$L$7)-SUM($L695:AP695),((Input!$L$159+Input!$L$125)*$L$7)/A17taxstdlife))</f>
        <v>0</v>
      </c>
      <c r="AR695" s="164">
        <f>IF(A17taxstdlife="n/a","n/a",IF(AR$3&gt;(A17taxstdlife+$E695),((Input!$L$159+Input!$L$125)*$L$7)-SUM($L695:AQ695),((Input!$L$159+Input!$L$125)*$L$7)/A17taxstdlife))</f>
        <v>0</v>
      </c>
      <c r="AS695" s="164">
        <f>IF(A17taxstdlife="n/a","n/a",IF(AS$3&gt;(A17taxstdlife+$E695),((Input!$L$159+Input!$L$125)*$L$7)-SUM($L695:AR695),((Input!$L$159+Input!$L$125)*$L$7)/A17taxstdlife))</f>
        <v>0</v>
      </c>
      <c r="AT695" s="164">
        <f>IF(A17taxstdlife="n/a","n/a",IF(AT$3&gt;(A17taxstdlife+$E695),((Input!$L$159+Input!$L$125)*$L$7)-SUM($L695:AS695),((Input!$L$159+Input!$L$125)*$L$7)/A17taxstdlife))</f>
        <v>0</v>
      </c>
      <c r="AU695" s="164">
        <f>IF(A17taxstdlife="n/a","n/a",IF(AU$3&gt;(A17taxstdlife+$E695),((Input!$L$159+Input!$L$125)*$L$7)-SUM($L695:AT695),((Input!$L$159+Input!$L$125)*$L$7)/A17taxstdlife))</f>
        <v>0</v>
      </c>
      <c r="AV695" s="164">
        <f>IF(A17taxstdlife="n/a","n/a",IF(AV$3&gt;(A17taxstdlife+$E695),((Input!$L$159+Input!$L$125)*$L$7)-SUM($L695:AU695),((Input!$L$159+Input!$L$125)*$L$7)/A17taxstdlife))</f>
        <v>0</v>
      </c>
      <c r="AW695" s="164">
        <f>IF(A17taxstdlife="n/a","n/a",IF(AW$3&gt;(A17taxstdlife+$E695),((Input!$L$159+Input!$L$125)*$L$7)-SUM($L695:AV695),((Input!$L$159+Input!$L$125)*$L$7)/A17taxstdlife))</f>
        <v>0</v>
      </c>
      <c r="AX695" s="164">
        <f>IF(A17taxstdlife="n/a","n/a",IF(AX$3&gt;(A17taxstdlife+$E695),((Input!$L$159+Input!$L$125)*$L$7)-SUM($L695:AW695),((Input!$L$159+Input!$L$125)*$L$7)/A17taxstdlife))</f>
        <v>0</v>
      </c>
      <c r="AY695" s="164">
        <f>IF(A17taxstdlife="n/a","n/a",IF(AY$3&gt;(A17taxstdlife+$E695),((Input!$L$159+Input!$L$125)*$L$7)-SUM($L695:AX695),((Input!$L$159+Input!$L$125)*$L$7)/A17taxstdlife))</f>
        <v>0</v>
      </c>
      <c r="AZ695" s="164">
        <f>IF(A17taxstdlife="n/a","n/a",IF(AZ$3&gt;(A17taxstdlife+$E695),((Input!$L$159+Input!$L$125)*$L$7)-SUM($L695:AY695),((Input!$L$159+Input!$L$125)*$L$7)/A17taxstdlife))</f>
        <v>0</v>
      </c>
      <c r="BA695" s="164">
        <f>IF(A17taxstdlife="n/a","n/a",IF(BA$3&gt;(A17taxstdlife+$E695),((Input!$L$159+Input!$L$125)*$L$7)-SUM($L695:AZ695),((Input!$L$159+Input!$L$125)*$L$7)/A17taxstdlife))</f>
        <v>0</v>
      </c>
      <c r="BB695" s="164">
        <f>IF(A17taxstdlife="n/a","n/a",IF(BB$3&gt;(A17taxstdlife+$E695),((Input!$L$159+Input!$L$125)*$L$7)-SUM($L695:BA695),((Input!$L$159+Input!$L$125)*$L$7)/A17taxstdlife))</f>
        <v>0</v>
      </c>
      <c r="BC695" s="164">
        <f>IF(A17taxstdlife="n/a","n/a",IF(BC$3&gt;(A17taxstdlife+$E695),((Input!$L$159+Input!$L$125)*$L$7)-SUM($L695:BB695),((Input!$L$159+Input!$L$125)*$L$7)/A17taxstdlife))</f>
        <v>0</v>
      </c>
      <c r="BD695" s="164">
        <f>IF(A17taxstdlife="n/a","n/a",IF(BD$3&gt;(A17taxstdlife+$E695),((Input!$L$159+Input!$L$125)*$L$7)-SUM($L695:BC695),((Input!$L$159+Input!$L$125)*$L$7)/A17taxstdlife))</f>
        <v>0</v>
      </c>
      <c r="BE695" s="164">
        <f>IF(A17taxstdlife="n/a","n/a",IF(BE$3&gt;(A17taxstdlife+$E695),((Input!$L$159+Input!$L$125)*$L$7)-SUM($L695:BD695),((Input!$L$159+Input!$L$125)*$L$7)/A17taxstdlife))</f>
        <v>0</v>
      </c>
      <c r="BF695" s="164">
        <f>IF(A17taxstdlife="n/a","n/a",IF(BF$3&gt;(A17taxstdlife+$E695),((Input!$L$159+Input!$L$125)*$L$7)-SUM($L695:BE695),((Input!$L$159+Input!$L$125)*$L$7)/A17taxstdlife))</f>
        <v>0</v>
      </c>
      <c r="BG695" s="164">
        <f>IF(A17taxstdlife="n/a","n/a",IF(BG$3&gt;(A17taxstdlife+$E695),((Input!$L$159+Input!$L$125)*$L$7)-SUM($L695:BF695),((Input!$L$159+Input!$L$125)*$L$7)/A17taxstdlife))</f>
        <v>0</v>
      </c>
      <c r="BH695" s="164">
        <f>IF(A17taxstdlife="n/a","n/a",IF(BH$3&gt;(A17taxstdlife+$E695),((Input!$L$159+Input!$L$125)*$L$7)-SUM($L695:BG695),((Input!$L$159+Input!$L$125)*$L$7)/A17taxstdlife))</f>
        <v>0</v>
      </c>
      <c r="BI695" s="164">
        <f>IF(A17taxstdlife="n/a","n/a",IF(BI$3&gt;(A17taxstdlife+$E695),((Input!$L$159+Input!$L$125)*$L$7)-SUM($L695:BH695),((Input!$L$159+Input!$L$125)*$L$7)/A17taxstdlife))</f>
        <v>0</v>
      </c>
      <c r="BJ695" s="18"/>
      <c r="BK695" s="18"/>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row>
    <row r="696" spans="1:256" s="5" customFormat="1" hidden="1" outlineLevel="2">
      <c r="A696" s="18"/>
      <c r="B696" s="18"/>
      <c r="C696" s="36"/>
      <c r="D696" s="479"/>
      <c r="E696" s="283">
        <v>7</v>
      </c>
      <c r="F696" s="38"/>
      <c r="G696" s="306"/>
      <c r="H696" s="308"/>
      <c r="I696" s="308"/>
      <c r="J696" s="308"/>
      <c r="K696" s="308"/>
      <c r="L696" s="308"/>
      <c r="M696" s="307"/>
      <c r="N696" s="164">
        <f>IF(A17taxstdlife="n/a","n/a",IF(N$3&gt;(A17taxstdlife+$E696),((Input!$M$159+Input!$M$125)*$M$7)-SUM($M696:M696),((Input!$M$159+Input!$M$125)*$M$7)/A17taxstdlife))</f>
        <v>0</v>
      </c>
      <c r="O696" s="164">
        <f>IF(A17taxstdlife="n/a","n/a",IF(O$3&gt;(A17taxstdlife+$E696),((Input!$M$159+Input!$M$125)*$M$7)-SUM($M696:N696),((Input!$M$159+Input!$M$125)*$M$7)/A17taxstdlife))</f>
        <v>0</v>
      </c>
      <c r="P696" s="164">
        <f>IF(A17taxstdlife="n/a","n/a",IF(P$3&gt;(A17taxstdlife+$E696),((Input!$M$159+Input!$M$125)*$M$7)-SUM($M696:O696),((Input!$M$159+Input!$M$125)*$M$7)/A17taxstdlife))</f>
        <v>0</v>
      </c>
      <c r="Q696" s="164">
        <f>IF(A17taxstdlife="n/a","n/a",IF(Q$3&gt;(A17taxstdlife+$E696),((Input!$M$159+Input!$M$125)*$M$7)-SUM($M696:P696),((Input!$M$159+Input!$M$125)*$M$7)/A17taxstdlife))</f>
        <v>0</v>
      </c>
      <c r="R696" s="164">
        <f>IF(A17taxstdlife="n/a","n/a",IF(R$3&gt;(A17taxstdlife+$E696),((Input!$M$159+Input!$M$125)*$M$7)-SUM($M696:Q696),((Input!$M$159+Input!$M$125)*$M$7)/A17taxstdlife))</f>
        <v>0</v>
      </c>
      <c r="S696" s="164">
        <f>IF(A17taxstdlife="n/a","n/a",IF(S$3&gt;(A17taxstdlife+$E696),((Input!$M$159+Input!$M$125)*$M$7)-SUM($M696:R696),((Input!$M$159+Input!$M$125)*$M$7)/A17taxstdlife))</f>
        <v>0</v>
      </c>
      <c r="T696" s="164">
        <f>IF(A17taxstdlife="n/a","n/a",IF(T$3&gt;(A17taxstdlife+$E696),((Input!$M$159+Input!$M$125)*$M$7)-SUM($M696:S696),((Input!$M$159+Input!$M$125)*$M$7)/A17taxstdlife))</f>
        <v>0</v>
      </c>
      <c r="U696" s="164">
        <f>IF(A17taxstdlife="n/a","n/a",IF(U$3&gt;(A17taxstdlife+$E696),((Input!$M$159+Input!$M$125)*$M$7)-SUM($M696:T696),((Input!$M$159+Input!$M$125)*$M$7)/A17taxstdlife))</f>
        <v>0</v>
      </c>
      <c r="V696" s="164">
        <f>IF(A17taxstdlife="n/a","n/a",IF(V$3&gt;(A17taxstdlife+$E696),((Input!$M$159+Input!$M$125)*$M$7)-SUM($M696:U696),((Input!$M$159+Input!$M$125)*$M$7)/A17taxstdlife))</f>
        <v>0</v>
      </c>
      <c r="W696" s="164">
        <f>IF(A17taxstdlife="n/a","n/a",IF(W$3&gt;(A17taxstdlife+$E696),((Input!$M$159+Input!$M$125)*$M$7)-SUM($M696:V696),((Input!$M$159+Input!$M$125)*$M$7)/A17taxstdlife))</f>
        <v>0</v>
      </c>
      <c r="X696" s="164">
        <f>IF(A17taxstdlife="n/a","n/a",IF(X$3&gt;(A17taxstdlife+$E696),((Input!$M$159+Input!$M$125)*$M$7)-SUM($M696:W696),((Input!$M$159+Input!$M$125)*$M$7)/A17taxstdlife))</f>
        <v>0</v>
      </c>
      <c r="Y696" s="164">
        <f>IF(A17taxstdlife="n/a","n/a",IF(Y$3&gt;(A17taxstdlife+$E696),((Input!$M$159+Input!$M$125)*$M$7)-SUM($M696:X696),((Input!$M$159+Input!$M$125)*$M$7)/A17taxstdlife))</f>
        <v>0</v>
      </c>
      <c r="Z696" s="164">
        <f>IF(A17taxstdlife="n/a","n/a",IF(Z$3&gt;(A17taxstdlife+$E696),((Input!$M$159+Input!$M$125)*$M$7)-SUM($M696:Y696),((Input!$M$159+Input!$M$125)*$M$7)/A17taxstdlife))</f>
        <v>0</v>
      </c>
      <c r="AA696" s="164">
        <f>IF(A17taxstdlife="n/a","n/a",IF(AA$3&gt;(A17taxstdlife+$E696),((Input!$M$159+Input!$M$125)*$M$7)-SUM($M696:Z696),((Input!$M$159+Input!$M$125)*$M$7)/A17taxstdlife))</f>
        <v>0</v>
      </c>
      <c r="AB696" s="164">
        <f>IF(A17taxstdlife="n/a","n/a",IF(AB$3&gt;(A17taxstdlife+$E696),((Input!$M$159+Input!$M$125)*$M$7)-SUM($M696:AA696),((Input!$M$159+Input!$M$125)*$M$7)/A17taxstdlife))</f>
        <v>0</v>
      </c>
      <c r="AC696" s="164">
        <f>IF(A17taxstdlife="n/a","n/a",IF(AC$3&gt;(A17taxstdlife+$E696),((Input!$M$159+Input!$M$125)*$M$7)-SUM($M696:AB696),((Input!$M$159+Input!$M$125)*$M$7)/A17taxstdlife))</f>
        <v>0</v>
      </c>
      <c r="AD696" s="164">
        <f>IF(A17taxstdlife="n/a","n/a",IF(AD$3&gt;(A17taxstdlife+$E696),((Input!$M$159+Input!$M$125)*$M$7)-SUM($M696:AC696),((Input!$M$159+Input!$M$125)*$M$7)/A17taxstdlife))</f>
        <v>0</v>
      </c>
      <c r="AE696" s="164">
        <f>IF(A17taxstdlife="n/a","n/a",IF(AE$3&gt;(A17taxstdlife+$E696),((Input!$M$159+Input!$M$125)*$M$7)-SUM($M696:AD696),((Input!$M$159+Input!$M$125)*$M$7)/A17taxstdlife))</f>
        <v>0</v>
      </c>
      <c r="AF696" s="164">
        <f>IF(A17taxstdlife="n/a","n/a",IF(AF$3&gt;(A17taxstdlife+$E696),((Input!$M$159+Input!$M$125)*$M$7)-SUM($M696:AE696),((Input!$M$159+Input!$M$125)*$M$7)/A17taxstdlife))</f>
        <v>0</v>
      </c>
      <c r="AG696" s="164">
        <f>IF(A17taxstdlife="n/a","n/a",IF(AG$3&gt;(A17taxstdlife+$E696),((Input!$M$159+Input!$M$125)*$M$7)-SUM($M696:AF696),((Input!$M$159+Input!$M$125)*$M$7)/A17taxstdlife))</f>
        <v>0</v>
      </c>
      <c r="AH696" s="164">
        <f>IF(A17taxstdlife="n/a","n/a",IF(AH$3&gt;(A17taxstdlife+$E696),((Input!$M$159+Input!$M$125)*$M$7)-SUM($M696:AG696),((Input!$M$159+Input!$M$125)*$M$7)/A17taxstdlife))</f>
        <v>0</v>
      </c>
      <c r="AI696" s="164">
        <f>IF(A17taxstdlife="n/a","n/a",IF(AI$3&gt;(A17taxstdlife+$E696),((Input!$M$159+Input!$M$125)*$M$7)-SUM($M696:AH696),((Input!$M$159+Input!$M$125)*$M$7)/A17taxstdlife))</f>
        <v>0</v>
      </c>
      <c r="AJ696" s="164">
        <f>IF(A17taxstdlife="n/a","n/a",IF(AJ$3&gt;(A17taxstdlife+$E696),((Input!$M$159+Input!$M$125)*$M$7)-SUM($M696:AI696),((Input!$M$159+Input!$M$125)*$M$7)/A17taxstdlife))</f>
        <v>0</v>
      </c>
      <c r="AK696" s="164">
        <f>IF(A17taxstdlife="n/a","n/a",IF(AK$3&gt;(A17taxstdlife+$E696),((Input!$M$159+Input!$M$125)*$M$7)-SUM($M696:AJ696),((Input!$M$159+Input!$M$125)*$M$7)/A17taxstdlife))</f>
        <v>0</v>
      </c>
      <c r="AL696" s="164">
        <f>IF(A17taxstdlife="n/a","n/a",IF(AL$3&gt;(A17taxstdlife+$E696),((Input!$M$159+Input!$M$125)*$M$7)-SUM($M696:AK696),((Input!$M$159+Input!$M$125)*$M$7)/A17taxstdlife))</f>
        <v>0</v>
      </c>
      <c r="AM696" s="164">
        <f>IF(A17taxstdlife="n/a","n/a",IF(AM$3&gt;(A17taxstdlife+$E696),((Input!$M$159+Input!$M$125)*$M$7)-SUM($M696:AL696),((Input!$M$159+Input!$M$125)*$M$7)/A17taxstdlife))</f>
        <v>0</v>
      </c>
      <c r="AN696" s="164">
        <f>IF(A17taxstdlife="n/a","n/a",IF(AN$3&gt;(A17taxstdlife+$E696),((Input!$M$159+Input!$M$125)*$M$7)-SUM($M696:AM696),((Input!$M$159+Input!$M$125)*$M$7)/A17taxstdlife))</f>
        <v>0</v>
      </c>
      <c r="AO696" s="164">
        <f>IF(A17taxstdlife="n/a","n/a",IF(AO$3&gt;(A17taxstdlife+$E696),((Input!$M$159+Input!$M$125)*$M$7)-SUM($M696:AN696),((Input!$M$159+Input!$M$125)*$M$7)/A17taxstdlife))</f>
        <v>0</v>
      </c>
      <c r="AP696" s="164">
        <f>IF(A17taxstdlife="n/a","n/a",IF(AP$3&gt;(A17taxstdlife+$E696),((Input!$M$159+Input!$M$125)*$M$7)-SUM($M696:AO696),((Input!$M$159+Input!$M$125)*$M$7)/A17taxstdlife))</f>
        <v>0</v>
      </c>
      <c r="AQ696" s="164">
        <f>IF(A17taxstdlife="n/a","n/a",IF(AQ$3&gt;(A17taxstdlife+$E696),((Input!$M$159+Input!$M$125)*$M$7)-SUM($M696:AP696),((Input!$M$159+Input!$M$125)*$M$7)/A17taxstdlife))</f>
        <v>0</v>
      </c>
      <c r="AR696" s="164">
        <f>IF(A17taxstdlife="n/a","n/a",IF(AR$3&gt;(A17taxstdlife+$E696),((Input!$M$159+Input!$M$125)*$M$7)-SUM($M696:AQ696),((Input!$M$159+Input!$M$125)*$M$7)/A17taxstdlife))</f>
        <v>0</v>
      </c>
      <c r="AS696" s="164">
        <f>IF(A17taxstdlife="n/a","n/a",IF(AS$3&gt;(A17taxstdlife+$E696),((Input!$M$159+Input!$M$125)*$M$7)-SUM($M696:AR696),((Input!$M$159+Input!$M$125)*$M$7)/A17taxstdlife))</f>
        <v>0</v>
      </c>
      <c r="AT696" s="164">
        <f>IF(A17taxstdlife="n/a","n/a",IF(AT$3&gt;(A17taxstdlife+$E696),((Input!$M$159+Input!$M$125)*$M$7)-SUM($M696:AS696),((Input!$M$159+Input!$M$125)*$M$7)/A17taxstdlife))</f>
        <v>0</v>
      </c>
      <c r="AU696" s="164">
        <f>IF(A17taxstdlife="n/a","n/a",IF(AU$3&gt;(A17taxstdlife+$E696),((Input!$M$159+Input!$M$125)*$M$7)-SUM($M696:AT696),((Input!$M$159+Input!$M$125)*$M$7)/A17taxstdlife))</f>
        <v>0</v>
      </c>
      <c r="AV696" s="164">
        <f>IF(A17taxstdlife="n/a","n/a",IF(AV$3&gt;(A17taxstdlife+$E696),((Input!$M$159+Input!$M$125)*$M$7)-SUM($M696:AU696),((Input!$M$159+Input!$M$125)*$M$7)/A17taxstdlife))</f>
        <v>0</v>
      </c>
      <c r="AW696" s="164">
        <f>IF(A17taxstdlife="n/a","n/a",IF(AW$3&gt;(A17taxstdlife+$E696),((Input!$M$159+Input!$M$125)*$M$7)-SUM($M696:AV696),((Input!$M$159+Input!$M$125)*$M$7)/A17taxstdlife))</f>
        <v>0</v>
      </c>
      <c r="AX696" s="164">
        <f>IF(A17taxstdlife="n/a","n/a",IF(AX$3&gt;(A17taxstdlife+$E696),((Input!$M$159+Input!$M$125)*$M$7)-SUM($M696:AW696),((Input!$M$159+Input!$M$125)*$M$7)/A17taxstdlife))</f>
        <v>0</v>
      </c>
      <c r="AY696" s="164">
        <f>IF(A17taxstdlife="n/a","n/a",IF(AY$3&gt;(A17taxstdlife+$E696),((Input!$M$159+Input!$M$125)*$M$7)-SUM($M696:AX696),((Input!$M$159+Input!$M$125)*$M$7)/A17taxstdlife))</f>
        <v>0</v>
      </c>
      <c r="AZ696" s="164">
        <f>IF(A17taxstdlife="n/a","n/a",IF(AZ$3&gt;(A17taxstdlife+$E696),((Input!$M$159+Input!$M$125)*$M$7)-SUM($M696:AY696),((Input!$M$159+Input!$M$125)*$M$7)/A17taxstdlife))</f>
        <v>0</v>
      </c>
      <c r="BA696" s="164">
        <f>IF(A17taxstdlife="n/a","n/a",IF(BA$3&gt;(A17taxstdlife+$E696),((Input!$M$159+Input!$M$125)*$M$7)-SUM($M696:AZ696),((Input!$M$159+Input!$M$125)*$M$7)/A17taxstdlife))</f>
        <v>0</v>
      </c>
      <c r="BB696" s="164">
        <f>IF(A17taxstdlife="n/a","n/a",IF(BB$3&gt;(A17taxstdlife+$E696),((Input!$M$159+Input!$M$125)*$M$7)-SUM($M696:BA696),((Input!$M$159+Input!$M$125)*$M$7)/A17taxstdlife))</f>
        <v>0</v>
      </c>
      <c r="BC696" s="164">
        <f>IF(A17taxstdlife="n/a","n/a",IF(BC$3&gt;(A17taxstdlife+$E696),((Input!$M$159+Input!$M$125)*$M$7)-SUM($M696:BB696),((Input!$M$159+Input!$M$125)*$M$7)/A17taxstdlife))</f>
        <v>0</v>
      </c>
      <c r="BD696" s="164">
        <f>IF(A17taxstdlife="n/a","n/a",IF(BD$3&gt;(A17taxstdlife+$E696),((Input!$M$159+Input!$M$125)*$M$7)-SUM($M696:BC696),((Input!$M$159+Input!$M$125)*$M$7)/A17taxstdlife))</f>
        <v>0</v>
      </c>
      <c r="BE696" s="164">
        <f>IF(A17taxstdlife="n/a","n/a",IF(BE$3&gt;(A17taxstdlife+$E696),((Input!$M$159+Input!$M$125)*$M$7)-SUM($M696:BD696),((Input!$M$159+Input!$M$125)*$M$7)/A17taxstdlife))</f>
        <v>0</v>
      </c>
      <c r="BF696" s="164">
        <f>IF(A17taxstdlife="n/a","n/a",IF(BF$3&gt;(A17taxstdlife+$E696),((Input!$M$159+Input!$M$125)*$M$7)-SUM($M696:BE696),((Input!$M$159+Input!$M$125)*$M$7)/A17taxstdlife))</f>
        <v>0</v>
      </c>
      <c r="BG696" s="164">
        <f>IF(A17taxstdlife="n/a","n/a",IF(BG$3&gt;(A17taxstdlife+$E696),((Input!$M$159+Input!$M$125)*$M$7)-SUM($M696:BF696),((Input!$M$159+Input!$M$125)*$M$7)/A17taxstdlife))</f>
        <v>0</v>
      </c>
      <c r="BH696" s="164">
        <f>IF(A17taxstdlife="n/a","n/a",IF(BH$3&gt;(A17taxstdlife+$E696),((Input!$M$159+Input!$M$125)*$M$7)-SUM($M696:BG696),((Input!$M$159+Input!$M$125)*$M$7)/A17taxstdlife))</f>
        <v>0</v>
      </c>
      <c r="BI696" s="164">
        <f>IF(A17taxstdlife="n/a","n/a",IF(BI$3&gt;(A17taxstdlife+$E696),((Input!$M$159+Input!$M$125)*$M$7)-SUM($M696:BH696),((Input!$M$159+Input!$M$125)*$M$7)/A17taxstdlife))</f>
        <v>0</v>
      </c>
      <c r="BJ696" s="18"/>
      <c r="BK696" s="18"/>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row>
    <row r="697" spans="1:256" s="5" customFormat="1" hidden="1" outlineLevel="2">
      <c r="A697" s="18"/>
      <c r="B697" s="18"/>
      <c r="C697" s="36"/>
      <c r="D697" s="479"/>
      <c r="E697" s="283">
        <v>8</v>
      </c>
      <c r="F697" s="38"/>
      <c r="G697" s="306"/>
      <c r="H697" s="308"/>
      <c r="I697" s="308"/>
      <c r="J697" s="308"/>
      <c r="K697" s="308"/>
      <c r="L697" s="308"/>
      <c r="M697" s="308"/>
      <c r="N697" s="307"/>
      <c r="O697" s="164">
        <f>IF(A17taxstdlife="n/a","n/a",IF(O$3&gt;(A17taxstdlife+$E697),((Input!$N$159+Input!$N$125)*$N$7)-SUM($N697:N697),((Input!$N$159+Input!$N$125)*$N$7)/A17taxstdlife))</f>
        <v>0</v>
      </c>
      <c r="P697" s="164">
        <f>IF(A17taxstdlife="n/a","n/a",IF(P$3&gt;(A17taxstdlife+$E697),((Input!$N$159+Input!$N$125)*$N$7)-SUM($N697:O697),((Input!$N$159+Input!$N$125)*$N$7)/A17taxstdlife))</f>
        <v>0</v>
      </c>
      <c r="Q697" s="164">
        <f>IF(A17taxstdlife="n/a","n/a",IF(Q$3&gt;(A17taxstdlife+$E697),((Input!$N$159+Input!$N$125)*$N$7)-SUM($N697:P697),((Input!$N$159+Input!$N$125)*$N$7)/A17taxstdlife))</f>
        <v>0</v>
      </c>
      <c r="R697" s="164">
        <f>IF(A17taxstdlife="n/a","n/a",IF(R$3&gt;(A17taxstdlife+$E697),((Input!$N$159+Input!$N$125)*$N$7)-SUM($N697:Q697),((Input!$N$159+Input!$N$125)*$N$7)/A17taxstdlife))</f>
        <v>0</v>
      </c>
      <c r="S697" s="164">
        <f>IF(A17taxstdlife="n/a","n/a",IF(S$3&gt;(A17taxstdlife+$E697),((Input!$N$159+Input!$N$125)*$N$7)-SUM($N697:R697),((Input!$N$159+Input!$N$125)*$N$7)/A17taxstdlife))</f>
        <v>0</v>
      </c>
      <c r="T697" s="164">
        <f>IF(A17taxstdlife="n/a","n/a",IF(T$3&gt;(A17taxstdlife+$E697),((Input!$N$159+Input!$N$125)*$N$7)-SUM($N697:S697),((Input!$N$159+Input!$N$125)*$N$7)/A17taxstdlife))</f>
        <v>0</v>
      </c>
      <c r="U697" s="164">
        <f>IF(A17taxstdlife="n/a","n/a",IF(U$3&gt;(A17taxstdlife+$E697),((Input!$N$159+Input!$N$125)*$N$7)-SUM($N697:T697),((Input!$N$159+Input!$N$125)*$N$7)/A17taxstdlife))</f>
        <v>0</v>
      </c>
      <c r="V697" s="164">
        <f>IF(A17taxstdlife="n/a","n/a",IF(V$3&gt;(A17taxstdlife+$E697),((Input!$N$159+Input!$N$125)*$N$7)-SUM($N697:U697),((Input!$N$159+Input!$N$125)*$N$7)/A17taxstdlife))</f>
        <v>0</v>
      </c>
      <c r="W697" s="164">
        <f>IF(A17taxstdlife="n/a","n/a",IF(W$3&gt;(A17taxstdlife+$E697),((Input!$N$159+Input!$N$125)*$N$7)-SUM($N697:V697),((Input!$N$159+Input!$N$125)*$N$7)/A17taxstdlife))</f>
        <v>0</v>
      </c>
      <c r="X697" s="164">
        <f>IF(A17taxstdlife="n/a","n/a",IF(X$3&gt;(A17taxstdlife+$E697),((Input!$N$159+Input!$N$125)*$N$7)-SUM($N697:W697),((Input!$N$159+Input!$N$125)*$N$7)/A17taxstdlife))</f>
        <v>0</v>
      </c>
      <c r="Y697" s="164">
        <f>IF(A17taxstdlife="n/a","n/a",IF(Y$3&gt;(A17taxstdlife+$E697),((Input!$N$159+Input!$N$125)*$N$7)-SUM($N697:X697),((Input!$N$159+Input!$N$125)*$N$7)/A17taxstdlife))</f>
        <v>0</v>
      </c>
      <c r="Z697" s="164">
        <f>IF(A17taxstdlife="n/a","n/a",IF(Z$3&gt;(A17taxstdlife+$E697),((Input!$N$159+Input!$N$125)*$N$7)-SUM($N697:Y697),((Input!$N$159+Input!$N$125)*$N$7)/A17taxstdlife))</f>
        <v>0</v>
      </c>
      <c r="AA697" s="164">
        <f>IF(A17taxstdlife="n/a","n/a",IF(AA$3&gt;(A17taxstdlife+$E697),((Input!$N$159+Input!$N$125)*$N$7)-SUM($N697:Z697),((Input!$N$159+Input!$N$125)*$N$7)/A17taxstdlife))</f>
        <v>0</v>
      </c>
      <c r="AB697" s="164">
        <f>IF(A17taxstdlife="n/a","n/a",IF(AB$3&gt;(A17taxstdlife+$E697),((Input!$N$159+Input!$N$125)*$N$7)-SUM($N697:AA697),((Input!$N$159+Input!$N$125)*$N$7)/A17taxstdlife))</f>
        <v>0</v>
      </c>
      <c r="AC697" s="164">
        <f>IF(A17taxstdlife="n/a","n/a",IF(AC$3&gt;(A17taxstdlife+$E697),((Input!$N$159+Input!$N$125)*$N$7)-SUM($N697:AB697),((Input!$N$159+Input!$N$125)*$N$7)/A17taxstdlife))</f>
        <v>0</v>
      </c>
      <c r="AD697" s="164">
        <f>IF(A17taxstdlife="n/a","n/a",IF(AD$3&gt;(A17taxstdlife+$E697),((Input!$N$159+Input!$N$125)*$N$7)-SUM($N697:AC697),((Input!$N$159+Input!$N$125)*$N$7)/A17taxstdlife))</f>
        <v>0</v>
      </c>
      <c r="AE697" s="164">
        <f>IF(A17taxstdlife="n/a","n/a",IF(AE$3&gt;(A17taxstdlife+$E697),((Input!$N$159+Input!$N$125)*$N$7)-SUM($N697:AD697),((Input!$N$159+Input!$N$125)*$N$7)/A17taxstdlife))</f>
        <v>0</v>
      </c>
      <c r="AF697" s="164">
        <f>IF(A17taxstdlife="n/a","n/a",IF(AF$3&gt;(A17taxstdlife+$E697),((Input!$N$159+Input!$N$125)*$N$7)-SUM($N697:AE697),((Input!$N$159+Input!$N$125)*$N$7)/A17taxstdlife))</f>
        <v>0</v>
      </c>
      <c r="AG697" s="164">
        <f>IF(A17taxstdlife="n/a","n/a",IF(AG$3&gt;(A17taxstdlife+$E697),((Input!$N$159+Input!$N$125)*$N$7)-SUM($N697:AF697),((Input!$N$159+Input!$N$125)*$N$7)/A17taxstdlife))</f>
        <v>0</v>
      </c>
      <c r="AH697" s="164">
        <f>IF(A17taxstdlife="n/a","n/a",IF(AH$3&gt;(A17taxstdlife+$E697),((Input!$N$159+Input!$N$125)*$N$7)-SUM($N697:AG697),((Input!$N$159+Input!$N$125)*$N$7)/A17taxstdlife))</f>
        <v>0</v>
      </c>
      <c r="AI697" s="164">
        <f>IF(A17taxstdlife="n/a","n/a",IF(AI$3&gt;(A17taxstdlife+$E697),((Input!$N$159+Input!$N$125)*$N$7)-SUM($N697:AH697),((Input!$N$159+Input!$N$125)*$N$7)/A17taxstdlife))</f>
        <v>0</v>
      </c>
      <c r="AJ697" s="164">
        <f>IF(A17taxstdlife="n/a","n/a",IF(AJ$3&gt;(A17taxstdlife+$E697),((Input!$N$159+Input!$N$125)*$N$7)-SUM($N697:AI697),((Input!$N$159+Input!$N$125)*$N$7)/A17taxstdlife))</f>
        <v>0</v>
      </c>
      <c r="AK697" s="164">
        <f>IF(A17taxstdlife="n/a","n/a",IF(AK$3&gt;(A17taxstdlife+$E697),((Input!$N$159+Input!$N$125)*$N$7)-SUM($N697:AJ697),((Input!$N$159+Input!$N$125)*$N$7)/A17taxstdlife))</f>
        <v>0</v>
      </c>
      <c r="AL697" s="164">
        <f>IF(A17taxstdlife="n/a","n/a",IF(AL$3&gt;(A17taxstdlife+$E697),((Input!$N$159+Input!$N$125)*$N$7)-SUM($N697:AK697),((Input!$N$159+Input!$N$125)*$N$7)/A17taxstdlife))</f>
        <v>0</v>
      </c>
      <c r="AM697" s="164">
        <f>IF(A17taxstdlife="n/a","n/a",IF(AM$3&gt;(A17taxstdlife+$E697),((Input!$N$159+Input!$N$125)*$N$7)-SUM($N697:AL697),((Input!$N$159+Input!$N$125)*$N$7)/A17taxstdlife))</f>
        <v>0</v>
      </c>
      <c r="AN697" s="164">
        <f>IF(A17taxstdlife="n/a","n/a",IF(AN$3&gt;(A17taxstdlife+$E697),((Input!$N$159+Input!$N$125)*$N$7)-SUM($N697:AM697),((Input!$N$159+Input!$N$125)*$N$7)/A17taxstdlife))</f>
        <v>0</v>
      </c>
      <c r="AO697" s="164">
        <f>IF(A17taxstdlife="n/a","n/a",IF(AO$3&gt;(A17taxstdlife+$E697),((Input!$N$159+Input!$N$125)*$N$7)-SUM($N697:AN697),((Input!$N$159+Input!$N$125)*$N$7)/A17taxstdlife))</f>
        <v>0</v>
      </c>
      <c r="AP697" s="164">
        <f>IF(A17taxstdlife="n/a","n/a",IF(AP$3&gt;(A17taxstdlife+$E697),((Input!$N$159+Input!$N$125)*$N$7)-SUM($N697:AO697),((Input!$N$159+Input!$N$125)*$N$7)/A17taxstdlife))</f>
        <v>0</v>
      </c>
      <c r="AQ697" s="164">
        <f>IF(A17taxstdlife="n/a","n/a",IF(AQ$3&gt;(A17taxstdlife+$E697),((Input!$N$159+Input!$N$125)*$N$7)-SUM($N697:AP697),((Input!$N$159+Input!$N$125)*$N$7)/A17taxstdlife))</f>
        <v>0</v>
      </c>
      <c r="AR697" s="164">
        <f>IF(A17taxstdlife="n/a","n/a",IF(AR$3&gt;(A17taxstdlife+$E697),((Input!$N$159+Input!$N$125)*$N$7)-SUM($N697:AQ697),((Input!$N$159+Input!$N$125)*$N$7)/A17taxstdlife))</f>
        <v>0</v>
      </c>
      <c r="AS697" s="164">
        <f>IF(A17taxstdlife="n/a","n/a",IF(AS$3&gt;(A17taxstdlife+$E697),((Input!$N$159+Input!$N$125)*$N$7)-SUM($N697:AR697),((Input!$N$159+Input!$N$125)*$N$7)/A17taxstdlife))</f>
        <v>0</v>
      </c>
      <c r="AT697" s="164">
        <f>IF(A17taxstdlife="n/a","n/a",IF(AT$3&gt;(A17taxstdlife+$E697),((Input!$N$159+Input!$N$125)*$N$7)-SUM($N697:AS697),((Input!$N$159+Input!$N$125)*$N$7)/A17taxstdlife))</f>
        <v>0</v>
      </c>
      <c r="AU697" s="164">
        <f>IF(A17taxstdlife="n/a","n/a",IF(AU$3&gt;(A17taxstdlife+$E697),((Input!$N$159+Input!$N$125)*$N$7)-SUM($N697:AT697),((Input!$N$159+Input!$N$125)*$N$7)/A17taxstdlife))</f>
        <v>0</v>
      </c>
      <c r="AV697" s="164">
        <f>IF(A17taxstdlife="n/a","n/a",IF(AV$3&gt;(A17taxstdlife+$E697),((Input!$N$159+Input!$N$125)*$N$7)-SUM($N697:AU697),((Input!$N$159+Input!$N$125)*$N$7)/A17taxstdlife))</f>
        <v>0</v>
      </c>
      <c r="AW697" s="164">
        <f>IF(A17taxstdlife="n/a","n/a",IF(AW$3&gt;(A17taxstdlife+$E697),((Input!$N$159+Input!$N$125)*$N$7)-SUM($N697:AV697),((Input!$N$159+Input!$N$125)*$N$7)/A17taxstdlife))</f>
        <v>0</v>
      </c>
      <c r="AX697" s="164">
        <f>IF(A17taxstdlife="n/a","n/a",IF(AX$3&gt;(A17taxstdlife+$E697),((Input!$N$159+Input!$N$125)*$N$7)-SUM($N697:AW697),((Input!$N$159+Input!$N$125)*$N$7)/A17taxstdlife))</f>
        <v>0</v>
      </c>
      <c r="AY697" s="164">
        <f>IF(A17taxstdlife="n/a","n/a",IF(AY$3&gt;(A17taxstdlife+$E697),((Input!$N$159+Input!$N$125)*$N$7)-SUM($N697:AX697),((Input!$N$159+Input!$N$125)*$N$7)/A17taxstdlife))</f>
        <v>0</v>
      </c>
      <c r="AZ697" s="164">
        <f>IF(A17taxstdlife="n/a","n/a",IF(AZ$3&gt;(A17taxstdlife+$E697),((Input!$N$159+Input!$N$125)*$N$7)-SUM($N697:AY697),((Input!$N$159+Input!$N$125)*$N$7)/A17taxstdlife))</f>
        <v>0</v>
      </c>
      <c r="BA697" s="164">
        <f>IF(A17taxstdlife="n/a","n/a",IF(BA$3&gt;(A17taxstdlife+$E697),((Input!$N$159+Input!$N$125)*$N$7)-SUM($N697:AZ697),((Input!$N$159+Input!$N$125)*$N$7)/A17taxstdlife))</f>
        <v>0</v>
      </c>
      <c r="BB697" s="164">
        <f>IF(A17taxstdlife="n/a","n/a",IF(BB$3&gt;(A17taxstdlife+$E697),((Input!$N$159+Input!$N$125)*$N$7)-SUM($N697:BA697),((Input!$N$159+Input!$N$125)*$N$7)/A17taxstdlife))</f>
        <v>0</v>
      </c>
      <c r="BC697" s="164">
        <f>IF(A17taxstdlife="n/a","n/a",IF(BC$3&gt;(A17taxstdlife+$E697),((Input!$N$159+Input!$N$125)*$N$7)-SUM($N697:BB697),((Input!$N$159+Input!$N$125)*$N$7)/A17taxstdlife))</f>
        <v>0</v>
      </c>
      <c r="BD697" s="164">
        <f>IF(A17taxstdlife="n/a","n/a",IF(BD$3&gt;(A17taxstdlife+$E697),((Input!$N$159+Input!$N$125)*$N$7)-SUM($N697:BC697),((Input!$N$159+Input!$N$125)*$N$7)/A17taxstdlife))</f>
        <v>0</v>
      </c>
      <c r="BE697" s="164">
        <f>IF(A17taxstdlife="n/a","n/a",IF(BE$3&gt;(A17taxstdlife+$E697),((Input!$N$159+Input!$N$125)*$N$7)-SUM($N697:BD697),((Input!$N$159+Input!$N$125)*$N$7)/A17taxstdlife))</f>
        <v>0</v>
      </c>
      <c r="BF697" s="164">
        <f>IF(A17taxstdlife="n/a","n/a",IF(BF$3&gt;(A17taxstdlife+$E697),((Input!$N$159+Input!$N$125)*$N$7)-SUM($N697:BE697),((Input!$N$159+Input!$N$125)*$N$7)/A17taxstdlife))</f>
        <v>0</v>
      </c>
      <c r="BG697" s="164">
        <f>IF(A17taxstdlife="n/a","n/a",IF(BG$3&gt;(A17taxstdlife+$E697),((Input!$N$159+Input!$N$125)*$N$7)-SUM($N697:BF697),((Input!$N$159+Input!$N$125)*$N$7)/A17taxstdlife))</f>
        <v>0</v>
      </c>
      <c r="BH697" s="164">
        <f>IF(A17taxstdlife="n/a","n/a",IF(BH$3&gt;(A17taxstdlife+$E697),((Input!$N$159+Input!$N$125)*$N$7)-SUM($N697:BG697),((Input!$N$159+Input!$N$125)*$N$7)/A17taxstdlife))</f>
        <v>0</v>
      </c>
      <c r="BI697" s="164">
        <f>IF(A17taxstdlife="n/a","n/a",IF(BI$3&gt;(A17taxstdlife+$E697),((Input!$N$159+Input!$N$125)*$N$7)-SUM($N697:BH697),((Input!$N$159+Input!$N$125)*$N$7)/A17taxstdlife))</f>
        <v>0</v>
      </c>
      <c r="BJ697" s="18"/>
      <c r="BK697" s="18"/>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row>
    <row r="698" spans="1:256" s="5" customFormat="1" hidden="1" outlineLevel="2">
      <c r="A698" s="18"/>
      <c r="B698" s="18"/>
      <c r="C698" s="36"/>
      <c r="D698" s="479"/>
      <c r="E698" s="283">
        <v>9</v>
      </c>
      <c r="F698" s="38"/>
      <c r="G698" s="306"/>
      <c r="H698" s="308"/>
      <c r="I698" s="308"/>
      <c r="J698" s="308"/>
      <c r="K698" s="308"/>
      <c r="L698" s="308"/>
      <c r="M698" s="308"/>
      <c r="N698" s="308"/>
      <c r="O698" s="307"/>
      <c r="P698" s="164">
        <f>IF(A17taxstdlife="n/a","n/a",IF(P$3&gt;(A17taxstdlife+$E698),((Input!$O$159+Input!$O$125)*$O$7)-SUM($O698:O698),((Input!$O$159+Input!$O$125)*$O$7)/A17taxstdlife))</f>
        <v>0</v>
      </c>
      <c r="Q698" s="164">
        <f>IF(A17taxstdlife="n/a","n/a",IF(Q$3&gt;(A17taxstdlife+$E698),((Input!$O$159+Input!$O$125)*$O$7)-SUM($O698:P698),((Input!$O$159+Input!$O$125)*$O$7)/A17taxstdlife))</f>
        <v>0</v>
      </c>
      <c r="R698" s="164">
        <f>IF(A17taxstdlife="n/a","n/a",IF(R$3&gt;(A17taxstdlife+$E698),((Input!$O$159+Input!$O$125)*$O$7)-SUM($O698:Q698),((Input!$O$159+Input!$O$125)*$O$7)/A17taxstdlife))</f>
        <v>0</v>
      </c>
      <c r="S698" s="164">
        <f>IF(A17taxstdlife="n/a","n/a",IF(S$3&gt;(A17taxstdlife+$E698),((Input!$O$159+Input!$O$125)*$O$7)-SUM($O698:R698),((Input!$O$159+Input!$O$125)*$O$7)/A17taxstdlife))</f>
        <v>0</v>
      </c>
      <c r="T698" s="164">
        <f>IF(A17taxstdlife="n/a","n/a",IF(T$3&gt;(A17taxstdlife+$E698),((Input!$O$159+Input!$O$125)*$O$7)-SUM($O698:S698),((Input!$O$159+Input!$O$125)*$O$7)/A17taxstdlife))</f>
        <v>0</v>
      </c>
      <c r="U698" s="164">
        <f>IF(A17taxstdlife="n/a","n/a",IF(U$3&gt;(A17taxstdlife+$E698),((Input!$O$159+Input!$O$125)*$O$7)-SUM($O698:T698),((Input!$O$159+Input!$O$125)*$O$7)/A17taxstdlife))</f>
        <v>0</v>
      </c>
      <c r="V698" s="164">
        <f>IF(A17taxstdlife="n/a","n/a",IF(V$3&gt;(A17taxstdlife+$E698),((Input!$O$159+Input!$O$125)*$O$7)-SUM($O698:U698),((Input!$O$159+Input!$O$125)*$O$7)/A17taxstdlife))</f>
        <v>0</v>
      </c>
      <c r="W698" s="164">
        <f>IF(A17taxstdlife="n/a","n/a",IF(W$3&gt;(A17taxstdlife+$E698),((Input!$O$159+Input!$O$125)*$O$7)-SUM($O698:V698),((Input!$O$159+Input!$O$125)*$O$7)/A17taxstdlife))</f>
        <v>0</v>
      </c>
      <c r="X698" s="164">
        <f>IF(A17taxstdlife="n/a","n/a",IF(X$3&gt;(A17taxstdlife+$E698),((Input!$O$159+Input!$O$125)*$O$7)-SUM($O698:W698),((Input!$O$159+Input!$O$125)*$O$7)/A17taxstdlife))</f>
        <v>0</v>
      </c>
      <c r="Y698" s="164">
        <f>IF(A17taxstdlife="n/a","n/a",IF(Y$3&gt;(A17taxstdlife+$E698),((Input!$O$159+Input!$O$125)*$O$7)-SUM($O698:X698),((Input!$O$159+Input!$O$125)*$O$7)/A17taxstdlife))</f>
        <v>0</v>
      </c>
      <c r="Z698" s="164">
        <f>IF(A17taxstdlife="n/a","n/a",IF(Z$3&gt;(A17taxstdlife+$E698),((Input!$O$159+Input!$O$125)*$O$7)-SUM($O698:Y698),((Input!$O$159+Input!$O$125)*$O$7)/A17taxstdlife))</f>
        <v>0</v>
      </c>
      <c r="AA698" s="164">
        <f>IF(A17taxstdlife="n/a","n/a",IF(AA$3&gt;(A17taxstdlife+$E698),((Input!$O$159+Input!$O$125)*$O$7)-SUM($O698:Z698),((Input!$O$159+Input!$O$125)*$O$7)/A17taxstdlife))</f>
        <v>0</v>
      </c>
      <c r="AB698" s="164">
        <f>IF(A17taxstdlife="n/a","n/a",IF(AB$3&gt;(A17taxstdlife+$E698),((Input!$O$159+Input!$O$125)*$O$7)-SUM($O698:AA698),((Input!$O$159+Input!$O$125)*$O$7)/A17taxstdlife))</f>
        <v>0</v>
      </c>
      <c r="AC698" s="164">
        <f>IF(A17taxstdlife="n/a","n/a",IF(AC$3&gt;(A17taxstdlife+$E698),((Input!$O$159+Input!$O$125)*$O$7)-SUM($O698:AB698),((Input!$O$159+Input!$O$125)*$O$7)/A17taxstdlife))</f>
        <v>0</v>
      </c>
      <c r="AD698" s="164">
        <f>IF(A17taxstdlife="n/a","n/a",IF(AD$3&gt;(A17taxstdlife+$E698),((Input!$O$159+Input!$O$125)*$O$7)-SUM($O698:AC698),((Input!$O$159+Input!$O$125)*$O$7)/A17taxstdlife))</f>
        <v>0</v>
      </c>
      <c r="AE698" s="164">
        <f>IF(A17taxstdlife="n/a","n/a",IF(AE$3&gt;(A17taxstdlife+$E698),((Input!$O$159+Input!$O$125)*$O$7)-SUM($O698:AD698),((Input!$O$159+Input!$O$125)*$O$7)/A17taxstdlife))</f>
        <v>0</v>
      </c>
      <c r="AF698" s="164">
        <f>IF(A17taxstdlife="n/a","n/a",IF(AF$3&gt;(A17taxstdlife+$E698),((Input!$O$159+Input!$O$125)*$O$7)-SUM($O698:AE698),((Input!$O$159+Input!$O$125)*$O$7)/A17taxstdlife))</f>
        <v>0</v>
      </c>
      <c r="AG698" s="164">
        <f>IF(A17taxstdlife="n/a","n/a",IF(AG$3&gt;(A17taxstdlife+$E698),((Input!$O$159+Input!$O$125)*$O$7)-SUM($O698:AF698),((Input!$O$159+Input!$O$125)*$O$7)/A17taxstdlife))</f>
        <v>0</v>
      </c>
      <c r="AH698" s="164">
        <f>IF(A17taxstdlife="n/a","n/a",IF(AH$3&gt;(A17taxstdlife+$E698),((Input!$O$159+Input!$O$125)*$O$7)-SUM($O698:AG698),((Input!$O$159+Input!$O$125)*$O$7)/A17taxstdlife))</f>
        <v>0</v>
      </c>
      <c r="AI698" s="164">
        <f>IF(A17taxstdlife="n/a","n/a",IF(AI$3&gt;(A17taxstdlife+$E698),((Input!$O$159+Input!$O$125)*$O$7)-SUM($O698:AH698),((Input!$O$159+Input!$O$125)*$O$7)/A17taxstdlife))</f>
        <v>0</v>
      </c>
      <c r="AJ698" s="164">
        <f>IF(A17taxstdlife="n/a","n/a",IF(AJ$3&gt;(A17taxstdlife+$E698),((Input!$O$159+Input!$O$125)*$O$7)-SUM($O698:AI698),((Input!$O$159+Input!$O$125)*$O$7)/A17taxstdlife))</f>
        <v>0</v>
      </c>
      <c r="AK698" s="164">
        <f>IF(A17taxstdlife="n/a","n/a",IF(AK$3&gt;(A17taxstdlife+$E698),((Input!$O$159+Input!$O$125)*$O$7)-SUM($O698:AJ698),((Input!$O$159+Input!$O$125)*$O$7)/A17taxstdlife))</f>
        <v>0</v>
      </c>
      <c r="AL698" s="164">
        <f>IF(A17taxstdlife="n/a","n/a",IF(AL$3&gt;(A17taxstdlife+$E698),((Input!$O$159+Input!$O$125)*$O$7)-SUM($O698:AK698),((Input!$O$159+Input!$O$125)*$O$7)/A17taxstdlife))</f>
        <v>0</v>
      </c>
      <c r="AM698" s="164">
        <f>IF(A17taxstdlife="n/a","n/a",IF(AM$3&gt;(A17taxstdlife+$E698),((Input!$O$159+Input!$O$125)*$O$7)-SUM($O698:AL698),((Input!$O$159+Input!$O$125)*$O$7)/A17taxstdlife))</f>
        <v>0</v>
      </c>
      <c r="AN698" s="164">
        <f>IF(A17taxstdlife="n/a","n/a",IF(AN$3&gt;(A17taxstdlife+$E698),((Input!$O$159+Input!$O$125)*$O$7)-SUM($O698:AM698),((Input!$O$159+Input!$O$125)*$O$7)/A17taxstdlife))</f>
        <v>0</v>
      </c>
      <c r="AO698" s="164">
        <f>IF(A17taxstdlife="n/a","n/a",IF(AO$3&gt;(A17taxstdlife+$E698),((Input!$O$159+Input!$O$125)*$O$7)-SUM($O698:AN698),((Input!$O$159+Input!$O$125)*$O$7)/A17taxstdlife))</f>
        <v>0</v>
      </c>
      <c r="AP698" s="164">
        <f>IF(A17taxstdlife="n/a","n/a",IF(AP$3&gt;(A17taxstdlife+$E698),((Input!$O$159+Input!$O$125)*$O$7)-SUM($O698:AO698),((Input!$O$159+Input!$O$125)*$O$7)/A17taxstdlife))</f>
        <v>0</v>
      </c>
      <c r="AQ698" s="164">
        <f>IF(A17taxstdlife="n/a","n/a",IF(AQ$3&gt;(A17taxstdlife+$E698),((Input!$O$159+Input!$O$125)*$O$7)-SUM($O698:AP698),((Input!$O$159+Input!$O$125)*$O$7)/A17taxstdlife))</f>
        <v>0</v>
      </c>
      <c r="AR698" s="164">
        <f>IF(A17taxstdlife="n/a","n/a",IF(AR$3&gt;(A17taxstdlife+$E698),((Input!$O$159+Input!$O$125)*$O$7)-SUM($O698:AQ698),((Input!$O$159+Input!$O$125)*$O$7)/A17taxstdlife))</f>
        <v>0</v>
      </c>
      <c r="AS698" s="164">
        <f>IF(A17taxstdlife="n/a","n/a",IF(AS$3&gt;(A17taxstdlife+$E698),((Input!$O$159+Input!$O$125)*$O$7)-SUM($O698:AR698),((Input!$O$159+Input!$O$125)*$O$7)/A17taxstdlife))</f>
        <v>0</v>
      </c>
      <c r="AT698" s="164">
        <f>IF(A17taxstdlife="n/a","n/a",IF(AT$3&gt;(A17taxstdlife+$E698),((Input!$O$159+Input!$O$125)*$O$7)-SUM($O698:AS698),((Input!$O$159+Input!$O$125)*$O$7)/A17taxstdlife))</f>
        <v>0</v>
      </c>
      <c r="AU698" s="164">
        <f>IF(A17taxstdlife="n/a","n/a",IF(AU$3&gt;(A17taxstdlife+$E698),((Input!$O$159+Input!$O$125)*$O$7)-SUM($O698:AT698),((Input!$O$159+Input!$O$125)*$O$7)/A17taxstdlife))</f>
        <v>0</v>
      </c>
      <c r="AV698" s="164">
        <f>IF(A17taxstdlife="n/a","n/a",IF(AV$3&gt;(A17taxstdlife+$E698),((Input!$O$159+Input!$O$125)*$O$7)-SUM($O698:AU698),((Input!$O$159+Input!$O$125)*$O$7)/A17taxstdlife))</f>
        <v>0</v>
      </c>
      <c r="AW698" s="164">
        <f>IF(A17taxstdlife="n/a","n/a",IF(AW$3&gt;(A17taxstdlife+$E698),((Input!$O$159+Input!$O$125)*$O$7)-SUM($O698:AV698),((Input!$O$159+Input!$O$125)*$O$7)/A17taxstdlife))</f>
        <v>0</v>
      </c>
      <c r="AX698" s="164">
        <f>IF(A17taxstdlife="n/a","n/a",IF(AX$3&gt;(A17taxstdlife+$E698),((Input!$O$159+Input!$O$125)*$O$7)-SUM($O698:AW698),((Input!$O$159+Input!$O$125)*$O$7)/A17taxstdlife))</f>
        <v>0</v>
      </c>
      <c r="AY698" s="164">
        <f>IF(A17taxstdlife="n/a","n/a",IF(AY$3&gt;(A17taxstdlife+$E698),((Input!$O$159+Input!$O$125)*$O$7)-SUM($O698:AX698),((Input!$O$159+Input!$O$125)*$O$7)/A17taxstdlife))</f>
        <v>0</v>
      </c>
      <c r="AZ698" s="164">
        <f>IF(A17taxstdlife="n/a","n/a",IF(AZ$3&gt;(A17taxstdlife+$E698),((Input!$O$159+Input!$O$125)*$O$7)-SUM($O698:AY698),((Input!$O$159+Input!$O$125)*$O$7)/A17taxstdlife))</f>
        <v>0</v>
      </c>
      <c r="BA698" s="164">
        <f>IF(A17taxstdlife="n/a","n/a",IF(BA$3&gt;(A17taxstdlife+$E698),((Input!$O$159+Input!$O$125)*$O$7)-SUM($O698:AZ698),((Input!$O$159+Input!$O$125)*$O$7)/A17taxstdlife))</f>
        <v>0</v>
      </c>
      <c r="BB698" s="164">
        <f>IF(A17taxstdlife="n/a","n/a",IF(BB$3&gt;(A17taxstdlife+$E698),((Input!$O$159+Input!$O$125)*$O$7)-SUM($O698:BA698),((Input!$O$159+Input!$O$125)*$O$7)/A17taxstdlife))</f>
        <v>0</v>
      </c>
      <c r="BC698" s="164">
        <f>IF(A17taxstdlife="n/a","n/a",IF(BC$3&gt;(A17taxstdlife+$E698),((Input!$O$159+Input!$O$125)*$O$7)-SUM($O698:BB698),((Input!$O$159+Input!$O$125)*$O$7)/A17taxstdlife))</f>
        <v>0</v>
      </c>
      <c r="BD698" s="164">
        <f>IF(A17taxstdlife="n/a","n/a",IF(BD$3&gt;(A17taxstdlife+$E698),((Input!$O$159+Input!$O$125)*$O$7)-SUM($O698:BC698),((Input!$O$159+Input!$O$125)*$O$7)/A17taxstdlife))</f>
        <v>0</v>
      </c>
      <c r="BE698" s="164">
        <f>IF(A17taxstdlife="n/a","n/a",IF(BE$3&gt;(A17taxstdlife+$E698),((Input!$O$159+Input!$O$125)*$O$7)-SUM($O698:BD698),((Input!$O$159+Input!$O$125)*$O$7)/A17taxstdlife))</f>
        <v>0</v>
      </c>
      <c r="BF698" s="164">
        <f>IF(A17taxstdlife="n/a","n/a",IF(BF$3&gt;(A17taxstdlife+$E698),((Input!$O$159+Input!$O$125)*$O$7)-SUM($O698:BE698),((Input!$O$159+Input!$O$125)*$O$7)/A17taxstdlife))</f>
        <v>0</v>
      </c>
      <c r="BG698" s="164">
        <f>IF(A17taxstdlife="n/a","n/a",IF(BG$3&gt;(A17taxstdlife+$E698),((Input!$O$159+Input!$O$125)*$O$7)-SUM($O698:BF698),((Input!$O$159+Input!$O$125)*$O$7)/A17taxstdlife))</f>
        <v>0</v>
      </c>
      <c r="BH698" s="164">
        <f>IF(A17taxstdlife="n/a","n/a",IF(BH$3&gt;(A17taxstdlife+$E698),((Input!$O$159+Input!$O$125)*$O$7)-SUM($O698:BG698),((Input!$O$159+Input!$O$125)*$O$7)/A17taxstdlife))</f>
        <v>0</v>
      </c>
      <c r="BI698" s="164">
        <f>IF(A17taxstdlife="n/a","n/a",IF(BI$3&gt;(A17taxstdlife+$E698),((Input!$O$159+Input!$O$125)*$O$7)-SUM($O698:BH698),((Input!$O$159+Input!$O$125)*$O$7)/A17taxstdlife))</f>
        <v>0</v>
      </c>
      <c r="BJ698" s="18"/>
      <c r="BK698" s="1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c r="IJ698"/>
      <c r="IK698"/>
      <c r="IL698"/>
      <c r="IM698"/>
      <c r="IN698"/>
      <c r="IO698"/>
      <c r="IP698"/>
      <c r="IQ698"/>
      <c r="IR698"/>
      <c r="IS698"/>
      <c r="IT698"/>
      <c r="IU698"/>
      <c r="IV698"/>
    </row>
    <row r="699" spans="1:256" s="5" customFormat="1" hidden="1" outlineLevel="2">
      <c r="A699" s="18"/>
      <c r="B699" s="18"/>
      <c r="C699" s="36"/>
      <c r="D699" s="479"/>
      <c r="E699" s="284">
        <v>10</v>
      </c>
      <c r="F699" s="38"/>
      <c r="G699" s="306"/>
      <c r="H699" s="308"/>
      <c r="I699" s="308"/>
      <c r="J699" s="308"/>
      <c r="K699" s="308"/>
      <c r="L699" s="308"/>
      <c r="M699" s="308"/>
      <c r="N699" s="308"/>
      <c r="O699" s="308"/>
      <c r="P699" s="307"/>
      <c r="Q699" s="164">
        <f>IF(A17taxstdlife="n/a","n/a",IF(Q$3&gt;(A17taxstdlife+$E699),((Input!$P$159+Input!$P$125)*$P$7)-SUM($P699:P699),((Input!$P$159+Input!$P$125)*$P$7)/A17taxstdlife))</f>
        <v>0</v>
      </c>
      <c r="R699" s="164">
        <f>IF(A17taxstdlife="n/a","n/a",IF(R$3&gt;(A17taxstdlife+$E699),((Input!$P$159+Input!$P$125)*$P$7)-SUM($P699:Q699),((Input!$P$159+Input!$P$125)*$P$7)/A17taxstdlife))</f>
        <v>0</v>
      </c>
      <c r="S699" s="164">
        <f>IF(A17taxstdlife="n/a","n/a",IF(S$3&gt;(A17taxstdlife+$E699),((Input!$P$159+Input!$P$125)*$P$7)-SUM($P699:R699),((Input!$P$159+Input!$P$125)*$P$7)/A17taxstdlife))</f>
        <v>0</v>
      </c>
      <c r="T699" s="164">
        <f>IF(A17taxstdlife="n/a","n/a",IF(T$3&gt;(A17taxstdlife+$E699),((Input!$P$159+Input!$P$125)*$P$7)-SUM($P699:S699),((Input!$P$159+Input!$P$125)*$P$7)/A17taxstdlife))</f>
        <v>0</v>
      </c>
      <c r="U699" s="164">
        <f>IF(A17taxstdlife="n/a","n/a",IF(U$3&gt;(A17taxstdlife+$E699),((Input!$P$159+Input!$P$125)*$P$7)-SUM($P699:T699),((Input!$P$159+Input!$P$125)*$P$7)/A17taxstdlife))</f>
        <v>0</v>
      </c>
      <c r="V699" s="164">
        <f>IF(A17taxstdlife="n/a","n/a",IF(V$3&gt;(A17taxstdlife+$E699),((Input!$P$159+Input!$P$125)*$P$7)-SUM($P699:U699),((Input!$P$159+Input!$P$125)*$P$7)/A17taxstdlife))</f>
        <v>0</v>
      </c>
      <c r="W699" s="164">
        <f>IF(A17taxstdlife="n/a","n/a",IF(W$3&gt;(A17taxstdlife+$E699),((Input!$P$159+Input!$P$125)*$P$7)-SUM($P699:V699),((Input!$P$159+Input!$P$125)*$P$7)/A17taxstdlife))</f>
        <v>0</v>
      </c>
      <c r="X699" s="164">
        <f>IF(A17taxstdlife="n/a","n/a",IF(X$3&gt;(A17taxstdlife+$E699),((Input!$P$159+Input!$P$125)*$P$7)-SUM($P699:W699),((Input!$P$159+Input!$P$125)*$P$7)/A17taxstdlife))</f>
        <v>0</v>
      </c>
      <c r="Y699" s="164">
        <f>IF(A17taxstdlife="n/a","n/a",IF(Y$3&gt;(A17taxstdlife+$E699),((Input!$P$159+Input!$P$125)*$P$7)-SUM($P699:X699),((Input!$P$159+Input!$P$125)*$P$7)/A17taxstdlife))</f>
        <v>0</v>
      </c>
      <c r="Z699" s="164">
        <f>IF(A17taxstdlife="n/a","n/a",IF(Z$3&gt;(A17taxstdlife+$E699),((Input!$P$159+Input!$P$125)*$P$7)-SUM($P699:Y699),((Input!$P$159+Input!$P$125)*$P$7)/A17taxstdlife))</f>
        <v>0</v>
      </c>
      <c r="AA699" s="164">
        <f>IF(A17taxstdlife="n/a","n/a",IF(AA$3&gt;(A17taxstdlife+$E699),((Input!$P$159+Input!$P$125)*$P$7)-SUM($P699:Z699),((Input!$P$159+Input!$P$125)*$P$7)/A17taxstdlife))</f>
        <v>0</v>
      </c>
      <c r="AB699" s="164">
        <f>IF(A17taxstdlife="n/a","n/a",IF(AB$3&gt;(A17taxstdlife+$E699),((Input!$P$159+Input!$P$125)*$P$7)-SUM($P699:AA699),((Input!$P$159+Input!$P$125)*$P$7)/A17taxstdlife))</f>
        <v>0</v>
      </c>
      <c r="AC699" s="164">
        <f>IF(A17taxstdlife="n/a","n/a",IF(AC$3&gt;(A17taxstdlife+$E699),((Input!$P$159+Input!$P$125)*$P$7)-SUM($P699:AB699),((Input!$P$159+Input!$P$125)*$P$7)/A17taxstdlife))</f>
        <v>0</v>
      </c>
      <c r="AD699" s="164">
        <f>IF(A17taxstdlife="n/a","n/a",IF(AD$3&gt;(A17taxstdlife+$E699),((Input!$P$159+Input!$P$125)*$P$7)-SUM($P699:AC699),((Input!$P$159+Input!$P$125)*$P$7)/A17taxstdlife))</f>
        <v>0</v>
      </c>
      <c r="AE699" s="164">
        <f>IF(A17taxstdlife="n/a","n/a",IF(AE$3&gt;(A17taxstdlife+$E699),((Input!$P$159+Input!$P$125)*$P$7)-SUM($P699:AD699),((Input!$P$159+Input!$P$125)*$P$7)/A17taxstdlife))</f>
        <v>0</v>
      </c>
      <c r="AF699" s="164">
        <f>IF(A17taxstdlife="n/a","n/a",IF(AF$3&gt;(A17taxstdlife+$E699),((Input!$P$159+Input!$P$125)*$P$7)-SUM($P699:AE699),((Input!$P$159+Input!$P$125)*$P$7)/A17taxstdlife))</f>
        <v>0</v>
      </c>
      <c r="AG699" s="164">
        <f>IF(A17taxstdlife="n/a","n/a",IF(AG$3&gt;(A17taxstdlife+$E699),((Input!$P$159+Input!$P$125)*$P$7)-SUM($P699:AF699),((Input!$P$159+Input!$P$125)*$P$7)/A17taxstdlife))</f>
        <v>0</v>
      </c>
      <c r="AH699" s="164">
        <f>IF(A17taxstdlife="n/a","n/a",IF(AH$3&gt;(A17taxstdlife+$E699),((Input!$P$159+Input!$P$125)*$P$7)-SUM($P699:AG699),((Input!$P$159+Input!$P$125)*$P$7)/A17taxstdlife))</f>
        <v>0</v>
      </c>
      <c r="AI699" s="164">
        <f>IF(A17taxstdlife="n/a","n/a",IF(AI$3&gt;(A17taxstdlife+$E699),((Input!$P$159+Input!$P$125)*$P$7)-SUM($P699:AH699),((Input!$P$159+Input!$P$125)*$P$7)/A17taxstdlife))</f>
        <v>0</v>
      </c>
      <c r="AJ699" s="164">
        <f>IF(A17taxstdlife="n/a","n/a",IF(AJ$3&gt;(A17taxstdlife+$E699),((Input!$P$159+Input!$P$125)*$P$7)-SUM($P699:AI699),((Input!$P$159+Input!$P$125)*$P$7)/A17taxstdlife))</f>
        <v>0</v>
      </c>
      <c r="AK699" s="164">
        <f>IF(A17taxstdlife="n/a","n/a",IF(AK$3&gt;(A17taxstdlife+$E699),((Input!$P$159+Input!$P$125)*$P$7)-SUM($P699:AJ699),((Input!$P$159+Input!$P$125)*$P$7)/A17taxstdlife))</f>
        <v>0</v>
      </c>
      <c r="AL699" s="164">
        <f>IF(A17taxstdlife="n/a","n/a",IF(AL$3&gt;(A17taxstdlife+$E699),((Input!$P$159+Input!$P$125)*$P$7)-SUM($P699:AK699),((Input!$P$159+Input!$P$125)*$P$7)/A17taxstdlife))</f>
        <v>0</v>
      </c>
      <c r="AM699" s="164">
        <f>IF(A17taxstdlife="n/a","n/a",IF(AM$3&gt;(A17taxstdlife+$E699),((Input!$P$159+Input!$P$125)*$P$7)-SUM($P699:AL699),((Input!$P$159+Input!$P$125)*$P$7)/A17taxstdlife))</f>
        <v>0</v>
      </c>
      <c r="AN699" s="164">
        <f>IF(A17taxstdlife="n/a","n/a",IF(AN$3&gt;(A17taxstdlife+$E699),((Input!$P$159+Input!$P$125)*$P$7)-SUM($P699:AM699),((Input!$P$159+Input!$P$125)*$P$7)/A17taxstdlife))</f>
        <v>0</v>
      </c>
      <c r="AO699" s="164">
        <f>IF(A17taxstdlife="n/a","n/a",IF(AO$3&gt;(A17taxstdlife+$E699),((Input!$P$159+Input!$P$125)*$P$7)-SUM($P699:AN699),((Input!$P$159+Input!$P$125)*$P$7)/A17taxstdlife))</f>
        <v>0</v>
      </c>
      <c r="AP699" s="164">
        <f>IF(A17taxstdlife="n/a","n/a",IF(AP$3&gt;(A17taxstdlife+$E699),((Input!$P$159+Input!$P$125)*$P$7)-SUM($P699:AO699),((Input!$P$159+Input!$P$125)*$P$7)/A17taxstdlife))</f>
        <v>0</v>
      </c>
      <c r="AQ699" s="164">
        <f>IF(A17taxstdlife="n/a","n/a",IF(AQ$3&gt;(A17taxstdlife+$E699),((Input!$P$159+Input!$P$125)*$P$7)-SUM($P699:AP699),((Input!$P$159+Input!$P$125)*$P$7)/A17taxstdlife))</f>
        <v>0</v>
      </c>
      <c r="AR699" s="164">
        <f>IF(A17taxstdlife="n/a","n/a",IF(AR$3&gt;(A17taxstdlife+$E699),((Input!$P$159+Input!$P$125)*$P$7)-SUM($P699:AQ699),((Input!$P$159+Input!$P$125)*$P$7)/A17taxstdlife))</f>
        <v>0</v>
      </c>
      <c r="AS699" s="164">
        <f>IF(A17taxstdlife="n/a","n/a",IF(AS$3&gt;(A17taxstdlife+$E699),((Input!$P$159+Input!$P$125)*$P$7)-SUM($P699:AR699),((Input!$P$159+Input!$P$125)*$P$7)/A17taxstdlife))</f>
        <v>0</v>
      </c>
      <c r="AT699" s="164">
        <f>IF(A17taxstdlife="n/a","n/a",IF(AT$3&gt;(A17taxstdlife+$E699),((Input!$P$159+Input!$P$125)*$P$7)-SUM($P699:AS699),((Input!$P$159+Input!$P$125)*$P$7)/A17taxstdlife))</f>
        <v>0</v>
      </c>
      <c r="AU699" s="164">
        <f>IF(A17taxstdlife="n/a","n/a",IF(AU$3&gt;(A17taxstdlife+$E699),((Input!$P$159+Input!$P$125)*$P$7)-SUM($P699:AT699),((Input!$P$159+Input!$P$125)*$P$7)/A17taxstdlife))</f>
        <v>0</v>
      </c>
      <c r="AV699" s="164">
        <f>IF(A17taxstdlife="n/a","n/a",IF(AV$3&gt;(A17taxstdlife+$E699),((Input!$P$159+Input!$P$125)*$P$7)-SUM($P699:AU699),((Input!$P$159+Input!$P$125)*$P$7)/A17taxstdlife))</f>
        <v>0</v>
      </c>
      <c r="AW699" s="164">
        <f>IF(A17taxstdlife="n/a","n/a",IF(AW$3&gt;(A17taxstdlife+$E699),((Input!$P$159+Input!$P$125)*$P$7)-SUM($P699:AV699),((Input!$P$159+Input!$P$125)*$P$7)/A17taxstdlife))</f>
        <v>0</v>
      </c>
      <c r="AX699" s="164">
        <f>IF(A17taxstdlife="n/a","n/a",IF(AX$3&gt;(A17taxstdlife+$E699),((Input!$P$159+Input!$P$125)*$P$7)-SUM($P699:AW699),((Input!$P$159+Input!$P$125)*$P$7)/A17taxstdlife))</f>
        <v>0</v>
      </c>
      <c r="AY699" s="164">
        <f>IF(A17taxstdlife="n/a","n/a",IF(AY$3&gt;(A17taxstdlife+$E699),((Input!$P$159+Input!$P$125)*$P$7)-SUM($P699:AX699),((Input!$P$159+Input!$P$125)*$P$7)/A17taxstdlife))</f>
        <v>0</v>
      </c>
      <c r="AZ699" s="164">
        <f>IF(A17taxstdlife="n/a","n/a",IF(AZ$3&gt;(A17taxstdlife+$E699),((Input!$P$159+Input!$P$125)*$P$7)-SUM($P699:AY699),((Input!$P$159+Input!$P$125)*$P$7)/A17taxstdlife))</f>
        <v>0</v>
      </c>
      <c r="BA699" s="164">
        <f>IF(A17taxstdlife="n/a","n/a",IF(BA$3&gt;(A17taxstdlife+$E699),((Input!$P$159+Input!$P$125)*$P$7)-SUM($P699:AZ699),((Input!$P$159+Input!$P$125)*$P$7)/A17taxstdlife))</f>
        <v>0</v>
      </c>
      <c r="BB699" s="164">
        <f>IF(A17taxstdlife="n/a","n/a",IF(BB$3&gt;(A17taxstdlife+$E699),((Input!$P$159+Input!$P$125)*$P$7)-SUM($P699:BA699),((Input!$P$159+Input!$P$125)*$P$7)/A17taxstdlife))</f>
        <v>0</v>
      </c>
      <c r="BC699" s="164">
        <f>IF(A17taxstdlife="n/a","n/a",IF(BC$3&gt;(A17taxstdlife+$E699),((Input!$P$159+Input!$P$125)*$P$7)-SUM($P699:BB699),((Input!$P$159+Input!$P$125)*$P$7)/A17taxstdlife))</f>
        <v>0</v>
      </c>
      <c r="BD699" s="164">
        <f>IF(A17taxstdlife="n/a","n/a",IF(BD$3&gt;(A17taxstdlife+$E699),((Input!$P$159+Input!$P$125)*$P$7)-SUM($P699:BC699),((Input!$P$159+Input!$P$125)*$P$7)/A17taxstdlife))</f>
        <v>0</v>
      </c>
      <c r="BE699" s="164">
        <f>IF(A17taxstdlife="n/a","n/a",IF(BE$3&gt;(A17taxstdlife+$E699),((Input!$P$159+Input!$P$125)*$P$7)-SUM($P699:BD699),((Input!$P$159+Input!$P$125)*$P$7)/A17taxstdlife))</f>
        <v>0</v>
      </c>
      <c r="BF699" s="164">
        <f>IF(A17taxstdlife="n/a","n/a",IF(BF$3&gt;(A17taxstdlife+$E699),((Input!$P$159+Input!$P$125)*$P$7)-SUM($P699:BE699),((Input!$P$159+Input!$P$125)*$P$7)/A17taxstdlife))</f>
        <v>0</v>
      </c>
      <c r="BG699" s="164">
        <f>IF(A17taxstdlife="n/a","n/a",IF(BG$3&gt;(A17taxstdlife+$E699),((Input!$P$159+Input!$P$125)*$P$7)-SUM($P699:BF699),((Input!$P$159+Input!$P$125)*$P$7)/A17taxstdlife))</f>
        <v>0</v>
      </c>
      <c r="BH699" s="164">
        <f>IF(A17taxstdlife="n/a","n/a",IF(BH$3&gt;(A17taxstdlife+$E699),((Input!$P$159+Input!$P$125)*$P$7)-SUM($P699:BG699),((Input!$P$159+Input!$P$125)*$P$7)/A17taxstdlife))</f>
        <v>0</v>
      </c>
      <c r="BI699" s="164">
        <f>IF(A17taxstdlife="n/a","n/a",IF(BI$3&gt;(A17taxstdlife+$E699),((Input!$P$159+Input!$P$125)*$P$7)-SUM($P699:BH699),((Input!$P$159+Input!$P$125)*$P$7)/A17taxstdlife))</f>
        <v>0</v>
      </c>
      <c r="BJ699" s="18"/>
      <c r="BK699" s="18"/>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c r="IJ699"/>
      <c r="IK699"/>
      <c r="IL699"/>
      <c r="IM699"/>
      <c r="IN699"/>
      <c r="IO699"/>
      <c r="IP699"/>
      <c r="IQ699"/>
      <c r="IR699"/>
      <c r="IS699"/>
      <c r="IT699"/>
      <c r="IU699"/>
      <c r="IV699"/>
    </row>
    <row r="700" spans="1:256" s="5" customFormat="1" hidden="1" outlineLevel="1">
      <c r="A700" s="18"/>
      <c r="B700" s="18"/>
      <c r="C700" s="36" t="str">
        <f>Asset17</f>
        <v>System IT (tx)</v>
      </c>
      <c r="D700" s="18"/>
      <c r="E700" s="18"/>
      <c r="F700" s="33"/>
      <c r="G700" s="159">
        <f t="shared" ref="G700:AL700" si="138">SUM(G688:G699)</f>
        <v>4.0410228999099305</v>
      </c>
      <c r="H700" s="159">
        <f t="shared" si="138"/>
        <v>5.027668888495862</v>
      </c>
      <c r="I700" s="159">
        <f t="shared" si="138"/>
        <v>6.0585501868971221</v>
      </c>
      <c r="J700" s="159">
        <f t="shared" si="138"/>
        <v>6.7248657755595138</v>
      </c>
      <c r="K700" s="159">
        <f t="shared" si="138"/>
        <v>7.1356007884680546</v>
      </c>
      <c r="L700" s="159">
        <f t="shared" si="138"/>
        <v>4.2269082661369177</v>
      </c>
      <c r="M700" s="159">
        <f t="shared" si="138"/>
        <v>3.5439954100090825</v>
      </c>
      <c r="N700" s="159">
        <f t="shared" si="138"/>
        <v>3.5439954100090825</v>
      </c>
      <c r="O700" s="159">
        <f t="shared" si="138"/>
        <v>2.55734942142315</v>
      </c>
      <c r="P700" s="159">
        <f t="shared" si="138"/>
        <v>1.5264681230218913</v>
      </c>
      <c r="Q700" s="159">
        <f t="shared" si="138"/>
        <v>0.86015253435950012</v>
      </c>
      <c r="R700" s="159">
        <f t="shared" si="138"/>
        <v>0.44941752145095809</v>
      </c>
      <c r="S700" s="159">
        <f t="shared" si="138"/>
        <v>4.4408920985006262E-16</v>
      </c>
      <c r="T700" s="159">
        <f t="shared" si="138"/>
        <v>0</v>
      </c>
      <c r="U700" s="159">
        <f t="shared" si="138"/>
        <v>0</v>
      </c>
      <c r="V700" s="159">
        <f t="shared" si="138"/>
        <v>0</v>
      </c>
      <c r="W700" s="159">
        <f t="shared" si="138"/>
        <v>0</v>
      </c>
      <c r="X700" s="159">
        <f t="shared" si="138"/>
        <v>0</v>
      </c>
      <c r="Y700" s="159">
        <f t="shared" si="138"/>
        <v>0</v>
      </c>
      <c r="Z700" s="159">
        <f t="shared" si="138"/>
        <v>0</v>
      </c>
      <c r="AA700" s="159">
        <f t="shared" si="138"/>
        <v>0</v>
      </c>
      <c r="AB700" s="159">
        <f t="shared" si="138"/>
        <v>0</v>
      </c>
      <c r="AC700" s="159">
        <f t="shared" si="138"/>
        <v>0</v>
      </c>
      <c r="AD700" s="159">
        <f t="shared" si="138"/>
        <v>0</v>
      </c>
      <c r="AE700" s="159">
        <f t="shared" si="138"/>
        <v>0</v>
      </c>
      <c r="AF700" s="159">
        <f t="shared" si="138"/>
        <v>0</v>
      </c>
      <c r="AG700" s="159">
        <f t="shared" si="138"/>
        <v>0</v>
      </c>
      <c r="AH700" s="159">
        <f t="shared" si="138"/>
        <v>0</v>
      </c>
      <c r="AI700" s="159">
        <f t="shared" si="138"/>
        <v>0</v>
      </c>
      <c r="AJ700" s="159">
        <f t="shared" si="138"/>
        <v>0</v>
      </c>
      <c r="AK700" s="159">
        <f t="shared" si="138"/>
        <v>0</v>
      </c>
      <c r="AL700" s="159">
        <f t="shared" si="138"/>
        <v>0</v>
      </c>
      <c r="AM700" s="159">
        <f t="shared" ref="AM700:BI700" si="139">SUM(AM688:AM699)</f>
        <v>0</v>
      </c>
      <c r="AN700" s="159">
        <f t="shared" si="139"/>
        <v>0</v>
      </c>
      <c r="AO700" s="159">
        <f t="shared" si="139"/>
        <v>0</v>
      </c>
      <c r="AP700" s="159">
        <f t="shared" si="139"/>
        <v>0</v>
      </c>
      <c r="AQ700" s="159">
        <f t="shared" si="139"/>
        <v>0</v>
      </c>
      <c r="AR700" s="159">
        <f t="shared" si="139"/>
        <v>0</v>
      </c>
      <c r="AS700" s="159">
        <f t="shared" si="139"/>
        <v>0</v>
      </c>
      <c r="AT700" s="159">
        <f t="shared" si="139"/>
        <v>0</v>
      </c>
      <c r="AU700" s="159">
        <f t="shared" si="139"/>
        <v>0</v>
      </c>
      <c r="AV700" s="159">
        <f t="shared" si="139"/>
        <v>0</v>
      </c>
      <c r="AW700" s="159">
        <f t="shared" si="139"/>
        <v>0</v>
      </c>
      <c r="AX700" s="159">
        <f t="shared" si="139"/>
        <v>0</v>
      </c>
      <c r="AY700" s="159">
        <f t="shared" si="139"/>
        <v>0</v>
      </c>
      <c r="AZ700" s="159">
        <f t="shared" si="139"/>
        <v>0</v>
      </c>
      <c r="BA700" s="159">
        <f t="shared" si="139"/>
        <v>0</v>
      </c>
      <c r="BB700" s="159">
        <f t="shared" si="139"/>
        <v>0</v>
      </c>
      <c r="BC700" s="159">
        <f t="shared" si="139"/>
        <v>0</v>
      </c>
      <c r="BD700" s="159">
        <f t="shared" si="139"/>
        <v>0</v>
      </c>
      <c r="BE700" s="159">
        <f t="shared" si="139"/>
        <v>0</v>
      </c>
      <c r="BF700" s="159">
        <f t="shared" si="139"/>
        <v>0</v>
      </c>
      <c r="BG700" s="159">
        <f t="shared" si="139"/>
        <v>0</v>
      </c>
      <c r="BH700" s="159">
        <f t="shared" si="139"/>
        <v>0</v>
      </c>
      <c r="BI700" s="159">
        <f t="shared" si="139"/>
        <v>0</v>
      </c>
      <c r="BJ700" s="18"/>
      <c r="BK700" s="18"/>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c r="HX700"/>
      <c r="HY700"/>
      <c r="HZ700"/>
      <c r="IA700"/>
      <c r="IB700"/>
      <c r="IC700"/>
      <c r="ID700"/>
      <c r="IE700"/>
      <c r="IF700"/>
      <c r="IG700"/>
      <c r="IH700"/>
      <c r="II700"/>
      <c r="IJ700"/>
      <c r="IK700"/>
      <c r="IL700"/>
      <c r="IM700"/>
      <c r="IN700"/>
      <c r="IO700"/>
      <c r="IP700"/>
      <c r="IQ700"/>
      <c r="IR700"/>
      <c r="IS700"/>
      <c r="IT700"/>
      <c r="IU700"/>
      <c r="IV700"/>
    </row>
    <row r="701" spans="1:256" s="5" customFormat="1" hidden="1" outlineLevel="2">
      <c r="A701" s="18"/>
      <c r="B701" s="127" t="str">
        <f>C713</f>
        <v>IT systems</v>
      </c>
      <c r="C701" s="44"/>
      <c r="D701" s="45" t="s">
        <v>72</v>
      </c>
      <c r="E701" s="44"/>
      <c r="F701" s="46"/>
      <c r="G701" s="163">
        <f>IF(G$3&gt;A18taxremlife,A18taxvalue-SUM($F701:F701),IF(A18taxremlife="N/A","n/a",A18taxvalue/A18taxremlife))</f>
        <v>4.9191091050794817</v>
      </c>
      <c r="H701" s="163">
        <f>IF(H$3&gt;A18taxremlife,A18taxvalue-SUM($F701:G701),IF(A18taxremlife="N/A","n/a",A18taxvalue/A18taxremlife))</f>
        <v>4.9191091050794817</v>
      </c>
      <c r="I701" s="163">
        <f>IF(I$3&gt;A18taxremlife,A18taxvalue-SUM($F701:H701),IF(A18taxremlife="N/A","n/a",A18taxvalue/A18taxremlife))</f>
        <v>2.7196223597479054</v>
      </c>
      <c r="J701" s="163">
        <f>IF(J$3&gt;A18taxremlife,A18taxvalue-SUM($F701:I701),IF(A18taxremlife="N/A","n/a",A18taxvalue/A18taxremlife))</f>
        <v>0</v>
      </c>
      <c r="K701" s="163">
        <f>IF(K$3&gt;A18taxremlife,A18taxvalue-SUM($F701:J701),IF(A18taxremlife="N/A","n/a",A18taxvalue/A18taxremlife))</f>
        <v>0</v>
      </c>
      <c r="L701" s="163">
        <f>IF(L$3&gt;A18taxremlife,A18taxvalue-SUM($F701:K701),IF(A18taxremlife="N/A","n/a",A18taxvalue/A18taxremlife))</f>
        <v>0</v>
      </c>
      <c r="M701" s="163">
        <f>IF(M$3&gt;A18taxremlife,A18taxvalue-SUM($F701:L701),IF(A18taxremlife="N/A","n/a",A18taxvalue/A18taxremlife))</f>
        <v>0</v>
      </c>
      <c r="N701" s="163">
        <f>IF(N$3&gt;A18taxremlife,A18taxvalue-SUM($F701:M701),IF(A18taxremlife="N/A","n/a",A18taxvalue/A18taxremlife))</f>
        <v>0</v>
      </c>
      <c r="O701" s="163">
        <f>IF(O$3&gt;A18taxremlife,A18taxvalue-SUM($F701:N701),IF(A18taxremlife="N/A","n/a",A18taxvalue/A18taxremlife))</f>
        <v>0</v>
      </c>
      <c r="P701" s="163">
        <f>IF(P$3&gt;A18taxremlife,A18taxvalue-SUM($F701:O701),IF(A18taxremlife="N/A","n/a",A18taxvalue/A18taxremlife))</f>
        <v>0</v>
      </c>
      <c r="Q701" s="163">
        <f>IF(Q$3&gt;A18taxremlife,A18taxvalue-SUM($F701:P701),IF(A18taxremlife="N/A","n/a",A18taxvalue/A18taxremlife))</f>
        <v>0</v>
      </c>
      <c r="R701" s="163">
        <f>IF(R$3&gt;A18taxremlife,A18taxvalue-SUM($F701:Q701),IF(A18taxremlife="N/A","n/a",A18taxvalue/A18taxremlife))</f>
        <v>0</v>
      </c>
      <c r="S701" s="163">
        <f>IF(S$3&gt;A18taxremlife,A18taxvalue-SUM($F701:R701),IF(A18taxremlife="N/A","n/a",A18taxvalue/A18taxremlife))</f>
        <v>0</v>
      </c>
      <c r="T701" s="163">
        <f>IF(T$3&gt;A18taxremlife,A18taxvalue-SUM($F701:S701),IF(A18taxremlife="N/A","n/a",A18taxvalue/A18taxremlife))</f>
        <v>0</v>
      </c>
      <c r="U701" s="163">
        <f>IF(U$3&gt;A18taxremlife,A18taxvalue-SUM($F701:T701),IF(A18taxremlife="N/A","n/a",A18taxvalue/A18taxremlife))</f>
        <v>0</v>
      </c>
      <c r="V701" s="163">
        <f>IF(V$3&gt;A18taxremlife,A18taxvalue-SUM($F701:U701),IF(A18taxremlife="N/A","n/a",A18taxvalue/A18taxremlife))</f>
        <v>0</v>
      </c>
      <c r="W701" s="163">
        <f>IF(W$3&gt;A18taxremlife,A18taxvalue-SUM($F701:V701),IF(A18taxremlife="N/A","n/a",A18taxvalue/A18taxremlife))</f>
        <v>0</v>
      </c>
      <c r="X701" s="163">
        <f>IF(X$3&gt;A18taxremlife,A18taxvalue-SUM($F701:W701),IF(A18taxremlife="N/A","n/a",A18taxvalue/A18taxremlife))</f>
        <v>0</v>
      </c>
      <c r="Y701" s="163">
        <f>IF(Y$3&gt;A18taxremlife,A18taxvalue-SUM($F701:X701),IF(A18taxremlife="N/A","n/a",A18taxvalue/A18taxremlife))</f>
        <v>0</v>
      </c>
      <c r="Z701" s="163">
        <f>IF(Z$3&gt;A18taxremlife,A18taxvalue-SUM($F701:Y701),IF(A18taxremlife="N/A","n/a",A18taxvalue/A18taxremlife))</f>
        <v>0</v>
      </c>
      <c r="AA701" s="163">
        <f>IF(AA$3&gt;A18taxremlife,A18taxvalue-SUM($F701:Z701),IF(A18taxremlife="N/A","n/a",A18taxvalue/A18taxremlife))</f>
        <v>0</v>
      </c>
      <c r="AB701" s="163">
        <f>IF(AB$3&gt;A18taxremlife,A18taxvalue-SUM($F701:AA701),IF(A18taxremlife="N/A","n/a",A18taxvalue/A18taxremlife))</f>
        <v>0</v>
      </c>
      <c r="AC701" s="163">
        <f>IF(AC$3&gt;A18taxremlife,A18taxvalue-SUM($F701:AB701),IF(A18taxremlife="N/A","n/a",A18taxvalue/A18taxremlife))</f>
        <v>0</v>
      </c>
      <c r="AD701" s="163">
        <f>IF(AD$3&gt;A18taxremlife,A18taxvalue-SUM($F701:AC701),IF(A18taxremlife="N/A","n/a",A18taxvalue/A18taxremlife))</f>
        <v>0</v>
      </c>
      <c r="AE701" s="163">
        <f>IF(AE$3&gt;A18taxremlife,A18taxvalue-SUM($F701:AD701),IF(A18taxremlife="N/A","n/a",A18taxvalue/A18taxremlife))</f>
        <v>0</v>
      </c>
      <c r="AF701" s="163">
        <f>IF(AF$3&gt;A18taxremlife,A18taxvalue-SUM($F701:AE701),IF(A18taxremlife="N/A","n/a",A18taxvalue/A18taxremlife))</f>
        <v>0</v>
      </c>
      <c r="AG701" s="163">
        <f>IF(AG$3&gt;A18taxremlife,A18taxvalue-SUM($F701:AF701),IF(A18taxremlife="N/A","n/a",A18taxvalue/A18taxremlife))</f>
        <v>0</v>
      </c>
      <c r="AH701" s="163">
        <f>IF(AH$3&gt;A18taxremlife,A18taxvalue-SUM($F701:AG701),IF(A18taxremlife="N/A","n/a",A18taxvalue/A18taxremlife))</f>
        <v>0</v>
      </c>
      <c r="AI701" s="163">
        <f>IF(AI$3&gt;A18taxremlife,A18taxvalue-SUM($F701:AH701),IF(A18taxremlife="N/A","n/a",A18taxvalue/A18taxremlife))</f>
        <v>0</v>
      </c>
      <c r="AJ701" s="163">
        <f>IF(AJ$3&gt;A18taxremlife,A18taxvalue-SUM($F701:AI701),IF(A18taxremlife="N/A","n/a",A18taxvalue/A18taxremlife))</f>
        <v>0</v>
      </c>
      <c r="AK701" s="163">
        <f>IF(AK$3&gt;A18taxremlife,A18taxvalue-SUM($F701:AJ701),IF(A18taxremlife="N/A","n/a",A18taxvalue/A18taxremlife))</f>
        <v>0</v>
      </c>
      <c r="AL701" s="163">
        <f>IF(AL$3&gt;A18taxremlife,A18taxvalue-SUM($F701:AK701),IF(A18taxremlife="N/A","n/a",A18taxvalue/A18taxremlife))</f>
        <v>0</v>
      </c>
      <c r="AM701" s="163">
        <f>IF(AM$3&gt;A18taxremlife,A18taxvalue-SUM($F701:AL701),IF(A18taxremlife="N/A","n/a",A18taxvalue/A18taxremlife))</f>
        <v>0</v>
      </c>
      <c r="AN701" s="163">
        <f>IF(AN$3&gt;A18taxremlife,A18taxvalue-SUM($F701:AM701),IF(A18taxremlife="N/A","n/a",A18taxvalue/A18taxremlife))</f>
        <v>0</v>
      </c>
      <c r="AO701" s="163">
        <f>IF(AO$3&gt;A18taxremlife,A18taxvalue-SUM($F701:AN701),IF(A18taxremlife="N/A","n/a",A18taxvalue/A18taxremlife))</f>
        <v>0</v>
      </c>
      <c r="AP701" s="163">
        <f>IF(AP$3&gt;A18taxremlife,A18taxvalue-SUM($F701:AO701),IF(A18taxremlife="N/A","n/a",A18taxvalue/A18taxremlife))</f>
        <v>0</v>
      </c>
      <c r="AQ701" s="163">
        <f>IF(AQ$3&gt;A18taxremlife,A18taxvalue-SUM($F701:AP701),IF(A18taxremlife="N/A","n/a",A18taxvalue/A18taxremlife))</f>
        <v>0</v>
      </c>
      <c r="AR701" s="163">
        <f>IF(AR$3&gt;A18taxremlife,A18taxvalue-SUM($F701:AQ701),IF(A18taxremlife="N/A","n/a",A18taxvalue/A18taxremlife))</f>
        <v>0</v>
      </c>
      <c r="AS701" s="163">
        <f>IF(AS$3&gt;A18taxremlife,A18taxvalue-SUM($F701:AR701),IF(A18taxremlife="N/A","n/a",A18taxvalue/A18taxremlife))</f>
        <v>0</v>
      </c>
      <c r="AT701" s="163">
        <f>IF(AT$3&gt;A18taxremlife,A18taxvalue-SUM($F701:AS701),IF(A18taxremlife="N/A","n/a",A18taxvalue/A18taxremlife))</f>
        <v>0</v>
      </c>
      <c r="AU701" s="163">
        <f>IF(AU$3&gt;A18taxremlife,A18taxvalue-SUM($F701:AT701),IF(A18taxremlife="N/A","n/a",A18taxvalue/A18taxremlife))</f>
        <v>0</v>
      </c>
      <c r="AV701" s="163">
        <f>IF(AV$3&gt;A18taxremlife,A18taxvalue-SUM($F701:AU701),IF(A18taxremlife="N/A","n/a",A18taxvalue/A18taxremlife))</f>
        <v>0</v>
      </c>
      <c r="AW701" s="163">
        <f>IF(AW$3&gt;A18taxremlife,A18taxvalue-SUM($F701:AV701),IF(A18taxremlife="N/A","n/a",A18taxvalue/A18taxremlife))</f>
        <v>0</v>
      </c>
      <c r="AX701" s="163">
        <f>IF(AX$3&gt;A18taxremlife,A18taxvalue-SUM($F701:AW701),IF(A18taxremlife="N/A","n/a",A18taxvalue/A18taxremlife))</f>
        <v>0</v>
      </c>
      <c r="AY701" s="163">
        <f>IF(AY$3&gt;A18taxremlife,A18taxvalue-SUM($F701:AX701),IF(A18taxremlife="N/A","n/a",A18taxvalue/A18taxremlife))</f>
        <v>0</v>
      </c>
      <c r="AZ701" s="163">
        <f>IF(AZ$3&gt;A18taxremlife,A18taxvalue-SUM($F701:AY701),IF(A18taxremlife="N/A","n/a",A18taxvalue/A18taxremlife))</f>
        <v>0</v>
      </c>
      <c r="BA701" s="163">
        <f>IF(BA$3&gt;A18taxremlife,A18taxvalue-SUM($F701:AZ701),IF(A18taxremlife="N/A","n/a",A18taxvalue/A18taxremlife))</f>
        <v>0</v>
      </c>
      <c r="BB701" s="163">
        <f>IF(BB$3&gt;A18taxremlife,A18taxvalue-SUM($F701:BA701),IF(A18taxremlife="N/A","n/a",A18taxvalue/A18taxremlife))</f>
        <v>0</v>
      </c>
      <c r="BC701" s="163">
        <f>IF(BC$3&gt;A18taxremlife,A18taxvalue-SUM($F701:BB701),IF(A18taxremlife="N/A","n/a",A18taxvalue/A18taxremlife))</f>
        <v>0</v>
      </c>
      <c r="BD701" s="163">
        <f>IF(BD$3&gt;A18taxremlife,A18taxvalue-SUM($F701:BC701),IF(A18taxremlife="N/A","n/a",A18taxvalue/A18taxremlife))</f>
        <v>0</v>
      </c>
      <c r="BE701" s="163">
        <f>IF(BE$3&gt;A18taxremlife,A18taxvalue-SUM($F701:BD701),IF(A18taxremlife="N/A","n/a",A18taxvalue/A18taxremlife))</f>
        <v>0</v>
      </c>
      <c r="BF701" s="163">
        <f>IF(BF$3&gt;A18taxremlife,A18taxvalue-SUM($F701:BE701),IF(A18taxremlife="N/A","n/a",A18taxvalue/A18taxremlife))</f>
        <v>0</v>
      </c>
      <c r="BG701" s="163">
        <f>IF(BG$3&gt;A18taxremlife,A18taxvalue-SUM($F701:BF701),IF(A18taxremlife="N/A","n/a",A18taxvalue/A18taxremlife))</f>
        <v>0</v>
      </c>
      <c r="BH701" s="163">
        <f>IF(BH$3&gt;A18taxremlife,A18taxvalue-SUM($F701:BG701),IF(A18taxremlife="N/A","n/a",A18taxvalue/A18taxremlife))</f>
        <v>0</v>
      </c>
      <c r="BI701" s="163">
        <f>IF(BI$3&gt;A18taxremlife,A18taxvalue-SUM($F701:BH701),IF(A18taxremlife="N/A","n/a",A18taxvalue/A18taxremlife))</f>
        <v>0</v>
      </c>
      <c r="BJ701" s="18"/>
      <c r="BK701" s="18"/>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c r="IC701"/>
      <c r="ID701"/>
      <c r="IE701"/>
      <c r="IF701"/>
      <c r="IG701"/>
      <c r="IH701"/>
      <c r="II701"/>
      <c r="IJ701"/>
      <c r="IK701"/>
      <c r="IL701"/>
      <c r="IM701"/>
      <c r="IN701"/>
      <c r="IO701"/>
      <c r="IP701"/>
      <c r="IQ701"/>
      <c r="IR701"/>
      <c r="IS701"/>
      <c r="IT701"/>
      <c r="IU701"/>
      <c r="IV701"/>
    </row>
    <row r="702" spans="1:256" s="5" customFormat="1" hidden="1" outlineLevel="2">
      <c r="A702" s="18"/>
      <c r="B702" s="18"/>
      <c r="C702" s="36"/>
      <c r="D702" s="479" t="s">
        <v>71</v>
      </c>
      <c r="E702" s="283">
        <v>0</v>
      </c>
      <c r="F702" s="38"/>
      <c r="G702" s="164"/>
      <c r="H702" s="164"/>
      <c r="I702" s="164"/>
      <c r="J702" s="164"/>
      <c r="K702" s="164"/>
      <c r="L702" s="164"/>
      <c r="M702" s="164"/>
      <c r="N702" s="164"/>
      <c r="O702" s="164"/>
      <c r="P702" s="164"/>
      <c r="Q702" s="164"/>
      <c r="R702" s="164"/>
      <c r="S702" s="164"/>
      <c r="T702" s="164"/>
      <c r="U702" s="164"/>
      <c r="V702" s="164"/>
      <c r="W702" s="164"/>
      <c r="X702" s="164"/>
      <c r="Y702" s="164"/>
      <c r="Z702" s="164"/>
      <c r="AA702" s="164"/>
      <c r="AB702" s="164"/>
      <c r="AC702" s="164"/>
      <c r="AD702" s="164"/>
      <c r="AE702" s="164"/>
      <c r="AF702" s="164"/>
      <c r="AG702" s="164"/>
      <c r="AH702" s="164"/>
      <c r="AI702" s="164"/>
      <c r="AJ702" s="164"/>
      <c r="AK702" s="164"/>
      <c r="AL702" s="164"/>
      <c r="AM702" s="164"/>
      <c r="AN702" s="164"/>
      <c r="AO702" s="164"/>
      <c r="AP702" s="164"/>
      <c r="AQ702" s="164"/>
      <c r="AR702" s="164"/>
      <c r="AS702" s="164"/>
      <c r="AT702" s="164"/>
      <c r="AU702" s="164"/>
      <c r="AV702" s="164"/>
      <c r="AW702" s="164"/>
      <c r="AX702" s="164"/>
      <c r="AY702" s="164"/>
      <c r="AZ702" s="164"/>
      <c r="BA702" s="164"/>
      <c r="BB702" s="164"/>
      <c r="BC702" s="164"/>
      <c r="BD702" s="164"/>
      <c r="BE702" s="164"/>
      <c r="BF702" s="164"/>
      <c r="BG702" s="164"/>
      <c r="BH702" s="164"/>
      <c r="BI702" s="164"/>
      <c r="BJ702" s="18"/>
      <c r="BK702" s="18"/>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row>
    <row r="703" spans="1:256" s="5" customFormat="1" hidden="1" outlineLevel="2">
      <c r="A703" s="18"/>
      <c r="B703" s="18"/>
      <c r="C703" s="36"/>
      <c r="D703" s="479"/>
      <c r="E703" s="283">
        <v>1</v>
      </c>
      <c r="F703" s="38"/>
      <c r="G703" s="305"/>
      <c r="H703" s="164">
        <f>IF(A18taxstdlife="n/a","n/a",IF(H$3&gt;(A18taxstdlife+$E703),((Input!$G$160+Input!$G$126)*$G$7)-SUM($G703:G703),((Input!$G$160+Input!$G$126)*$G$7)/A18taxstdlife))</f>
        <v>0.75264371240728456</v>
      </c>
      <c r="I703" s="164">
        <f>IF(A18taxstdlife="n/a","n/a",IF(I$3&gt;(A18taxstdlife+$E703),((Input!$G$160+Input!$G$126)*$G$7)-SUM($G703:H703),((Input!$G$160+Input!$G$126)*$G$7)/A18taxstdlife))</f>
        <v>0.75264371240728456</v>
      </c>
      <c r="J703" s="164">
        <f>IF(A18taxstdlife="n/a","n/a",IF(J$3&gt;(A18taxstdlife+$E703),((Input!$G$160+Input!$G$126)*$G$7)-SUM($G703:I703),((Input!$G$160+Input!$G$126)*$G$7)/A18taxstdlife))</f>
        <v>0.75264371240728456</v>
      </c>
      <c r="K703" s="164">
        <f>IF(A18taxstdlife="n/a","n/a",IF(K$3&gt;(A18taxstdlife+$E703),((Input!$G$160+Input!$G$126)*$G$7)-SUM($G703:J703),((Input!$G$160+Input!$G$126)*$G$7)/A18taxstdlife))</f>
        <v>0.75264371240728456</v>
      </c>
      <c r="L703" s="164">
        <f>IF(A18taxstdlife="n/a","n/a",IF(L$3&gt;(A18taxstdlife+$E703),((Input!$G$160+Input!$G$126)*$G$7)-SUM($G703:K703),((Input!$G$160+Input!$G$126)*$G$7)/A18taxstdlife))</f>
        <v>0</v>
      </c>
      <c r="M703" s="164">
        <f>IF(A18taxstdlife="n/a","n/a",IF(M$3&gt;(A18taxstdlife+$E703),((Input!$G$160+Input!$G$126)*$G$7)-SUM($G703:L703),((Input!$G$160+Input!$G$126)*$G$7)/A18taxstdlife))</f>
        <v>0</v>
      </c>
      <c r="N703" s="164">
        <f>IF(A18taxstdlife="n/a","n/a",IF(N$3&gt;(A18taxstdlife+$E703),((Input!$G$160+Input!$G$126)*$G$7)-SUM($G703:M703),((Input!$G$160+Input!$G$126)*$G$7)/A18taxstdlife))</f>
        <v>0</v>
      </c>
      <c r="O703" s="164">
        <f>IF(A18taxstdlife="n/a","n/a",IF(O$3&gt;(A18taxstdlife+$E703),((Input!$G$160+Input!$G$126)*$G$7)-SUM($G703:N703),((Input!$G$160+Input!$G$126)*$G$7)/A18taxstdlife))</f>
        <v>0</v>
      </c>
      <c r="P703" s="164">
        <f>IF(A18taxstdlife="n/a","n/a",IF(P$3&gt;(A18taxstdlife+$E703),((Input!$G$160+Input!$G$126)*$G$7)-SUM($G703:O703),((Input!$G$160+Input!$G$126)*$G$7)/A18taxstdlife))</f>
        <v>0</v>
      </c>
      <c r="Q703" s="164">
        <f>IF(A18taxstdlife="n/a","n/a",IF(Q$3&gt;(A18taxstdlife+$E703),((Input!$G$160+Input!$G$126)*$G$7)-SUM($G703:P703),((Input!$G$160+Input!$G$126)*$G$7)/A18taxstdlife))</f>
        <v>0</v>
      </c>
      <c r="R703" s="164">
        <f>IF(A18taxstdlife="n/a","n/a",IF(R$3&gt;(A18taxstdlife+$E703),((Input!$G$160+Input!$G$126)*$G$7)-SUM($G703:Q703),((Input!$G$160+Input!$G$126)*$G$7)/A18taxstdlife))</f>
        <v>0</v>
      </c>
      <c r="S703" s="164">
        <f>IF(A18taxstdlife="n/a","n/a",IF(S$3&gt;(A18taxstdlife+$E703),((Input!$G$160+Input!$G$126)*$G$7)-SUM($G703:R703),((Input!$G$160+Input!$G$126)*$G$7)/A18taxstdlife))</f>
        <v>0</v>
      </c>
      <c r="T703" s="164">
        <f>IF(A18taxstdlife="n/a","n/a",IF(T$3&gt;(A18taxstdlife+$E703),((Input!$G$160+Input!$G$126)*$G$7)-SUM($G703:S703),((Input!$G$160+Input!$G$126)*$G$7)/A18taxstdlife))</f>
        <v>0</v>
      </c>
      <c r="U703" s="164">
        <f>IF(A18taxstdlife="n/a","n/a",IF(U$3&gt;(A18taxstdlife+$E703),((Input!$G$160+Input!$G$126)*$G$7)-SUM($G703:T703),((Input!$G$160+Input!$G$126)*$G$7)/A18taxstdlife))</f>
        <v>0</v>
      </c>
      <c r="V703" s="164">
        <f>IF(A18taxstdlife="n/a","n/a",IF(V$3&gt;(A18taxstdlife+$E703),((Input!$G$160+Input!$G$126)*$G$7)-SUM($G703:U703),((Input!$G$160+Input!$G$126)*$G$7)/A18taxstdlife))</f>
        <v>0</v>
      </c>
      <c r="W703" s="164">
        <f>IF(A18taxstdlife="n/a","n/a",IF(W$3&gt;(A18taxstdlife+$E703),((Input!$G$160+Input!$G$126)*$G$7)-SUM($G703:V703),((Input!$G$160+Input!$G$126)*$G$7)/A18taxstdlife))</f>
        <v>0</v>
      </c>
      <c r="X703" s="164">
        <f>IF(A18taxstdlife="n/a","n/a",IF(X$3&gt;(A18taxstdlife+$E703),((Input!$G$160+Input!$G$126)*$G$7)-SUM($G703:W703),((Input!$G$160+Input!$G$126)*$G$7)/A18taxstdlife))</f>
        <v>0</v>
      </c>
      <c r="Y703" s="164">
        <f>IF(A18taxstdlife="n/a","n/a",IF(Y$3&gt;(A18taxstdlife+$E703),((Input!$G$160+Input!$G$126)*$G$7)-SUM($G703:X703),((Input!$G$160+Input!$G$126)*$G$7)/A18taxstdlife))</f>
        <v>0</v>
      </c>
      <c r="Z703" s="164">
        <f>IF(A18taxstdlife="n/a","n/a",IF(Z$3&gt;(A18taxstdlife+$E703),((Input!$G$160+Input!$G$126)*$G$7)-SUM($G703:Y703),((Input!$G$160+Input!$G$126)*$G$7)/A18taxstdlife))</f>
        <v>0</v>
      </c>
      <c r="AA703" s="164">
        <f>IF(A18taxstdlife="n/a","n/a",IF(AA$3&gt;(A18taxstdlife+$E703),((Input!$G$160+Input!$G$126)*$G$7)-SUM($G703:Z703),((Input!$G$160+Input!$G$126)*$G$7)/A18taxstdlife))</f>
        <v>0</v>
      </c>
      <c r="AB703" s="164">
        <f>IF(A18taxstdlife="n/a","n/a",IF(AB$3&gt;(A18taxstdlife+$E703),((Input!$G$160+Input!$G$126)*$G$7)-SUM($G703:AA703),((Input!$G$160+Input!$G$126)*$G$7)/A18taxstdlife))</f>
        <v>0</v>
      </c>
      <c r="AC703" s="164">
        <f>IF(A18taxstdlife="n/a","n/a",IF(AC$3&gt;(A18taxstdlife+$E703),((Input!$G$160+Input!$G$126)*$G$7)-SUM($G703:AB703),((Input!$G$160+Input!$G$126)*$G$7)/A18taxstdlife))</f>
        <v>0</v>
      </c>
      <c r="AD703" s="164">
        <f>IF(A18taxstdlife="n/a","n/a",IF(AD$3&gt;(A18taxstdlife+$E703),((Input!$G$160+Input!$G$126)*$G$7)-SUM($G703:AC703),((Input!$G$160+Input!$G$126)*$G$7)/A18taxstdlife))</f>
        <v>0</v>
      </c>
      <c r="AE703" s="164">
        <f>IF(A18taxstdlife="n/a","n/a",IF(AE$3&gt;(A18taxstdlife+$E703),((Input!$G$160+Input!$G$126)*$G$7)-SUM($G703:AD703),((Input!$G$160+Input!$G$126)*$G$7)/A18taxstdlife))</f>
        <v>0</v>
      </c>
      <c r="AF703" s="164">
        <f>IF(A18taxstdlife="n/a","n/a",IF(AF$3&gt;(A18taxstdlife+$E703),((Input!$G$160+Input!$G$126)*$G$7)-SUM($G703:AE703),((Input!$G$160+Input!$G$126)*$G$7)/A18taxstdlife))</f>
        <v>0</v>
      </c>
      <c r="AG703" s="164">
        <f>IF(A18taxstdlife="n/a","n/a",IF(AG$3&gt;(A18taxstdlife+$E703),((Input!$G$160+Input!$G$126)*$G$7)-SUM($G703:AF703),((Input!$G$160+Input!$G$126)*$G$7)/A18taxstdlife))</f>
        <v>0</v>
      </c>
      <c r="AH703" s="164">
        <f>IF(A18taxstdlife="n/a","n/a",IF(AH$3&gt;(A18taxstdlife+$E703),((Input!$G$160+Input!$G$126)*$G$7)-SUM($G703:AG703),((Input!$G$160+Input!$G$126)*$G$7)/A18taxstdlife))</f>
        <v>0</v>
      </c>
      <c r="AI703" s="164">
        <f>IF(A18taxstdlife="n/a","n/a",IF(AI$3&gt;(A18taxstdlife+$E703),((Input!$G$160+Input!$G$126)*$G$7)-SUM($G703:AH703),((Input!$G$160+Input!$G$126)*$G$7)/A18taxstdlife))</f>
        <v>0</v>
      </c>
      <c r="AJ703" s="164">
        <f>IF(A18taxstdlife="n/a","n/a",IF(AJ$3&gt;(A18taxstdlife+$E703),((Input!$G$160+Input!$G$126)*$G$7)-SUM($G703:AI703),((Input!$G$160+Input!$G$126)*$G$7)/A18taxstdlife))</f>
        <v>0</v>
      </c>
      <c r="AK703" s="164">
        <f>IF(A18taxstdlife="n/a","n/a",IF(AK$3&gt;(A18taxstdlife+$E703),((Input!$G$160+Input!$G$126)*$G$7)-SUM($G703:AJ703),((Input!$G$160+Input!$G$126)*$G$7)/A18taxstdlife))</f>
        <v>0</v>
      </c>
      <c r="AL703" s="164">
        <f>IF(A18taxstdlife="n/a","n/a",IF(AL$3&gt;(A18taxstdlife+$E703),((Input!$G$160+Input!$G$126)*$G$7)-SUM($G703:AK703),((Input!$G$160+Input!$G$126)*$G$7)/A18taxstdlife))</f>
        <v>0</v>
      </c>
      <c r="AM703" s="164">
        <f>IF(A18taxstdlife="n/a","n/a",IF(AM$3&gt;(A18taxstdlife+$E703),((Input!$G$160+Input!$G$126)*$G$7)-SUM($G703:AL703),((Input!$G$160+Input!$G$126)*$G$7)/A18taxstdlife))</f>
        <v>0</v>
      </c>
      <c r="AN703" s="164">
        <f>IF(A18taxstdlife="n/a","n/a",IF(AN$3&gt;(A18taxstdlife+$E703),((Input!$G$160+Input!$G$126)*$G$7)-SUM($G703:AM703),((Input!$G$160+Input!$G$126)*$G$7)/A18taxstdlife))</f>
        <v>0</v>
      </c>
      <c r="AO703" s="164">
        <f>IF(A18taxstdlife="n/a","n/a",IF(AO$3&gt;(A18taxstdlife+$E703),((Input!$G$160+Input!$G$126)*$G$7)-SUM($G703:AN703),((Input!$G$160+Input!$G$126)*$G$7)/A18taxstdlife))</f>
        <v>0</v>
      </c>
      <c r="AP703" s="164">
        <f>IF(A18taxstdlife="n/a","n/a",IF(AP$3&gt;(A18taxstdlife+$E703),((Input!$G$160+Input!$G$126)*$G$7)-SUM($G703:AO703),((Input!$G$160+Input!$G$126)*$G$7)/A18taxstdlife))</f>
        <v>0</v>
      </c>
      <c r="AQ703" s="164">
        <f>IF(A18taxstdlife="n/a","n/a",IF(AQ$3&gt;(A18taxstdlife+$E703),((Input!$G$160+Input!$G$126)*$G$7)-SUM($G703:AP703),((Input!$G$160+Input!$G$126)*$G$7)/A18taxstdlife))</f>
        <v>0</v>
      </c>
      <c r="AR703" s="164">
        <f>IF(A18taxstdlife="n/a","n/a",IF(AR$3&gt;(A18taxstdlife+$E703),((Input!$G$160+Input!$G$126)*$G$7)-SUM($G703:AQ703),((Input!$G$160+Input!$G$126)*$G$7)/A18taxstdlife))</f>
        <v>0</v>
      </c>
      <c r="AS703" s="164">
        <f>IF(A18taxstdlife="n/a","n/a",IF(AS$3&gt;(A18taxstdlife+$E703),((Input!$G$160+Input!$G$126)*$G$7)-SUM($G703:AR703),((Input!$G$160+Input!$G$126)*$G$7)/A18taxstdlife))</f>
        <v>0</v>
      </c>
      <c r="AT703" s="164">
        <f>IF(A18taxstdlife="n/a","n/a",IF(AT$3&gt;(A18taxstdlife+$E703),((Input!$G$160+Input!$G$126)*$G$7)-SUM($G703:AS703),((Input!$G$160+Input!$G$126)*$G$7)/A18taxstdlife))</f>
        <v>0</v>
      </c>
      <c r="AU703" s="164">
        <f>IF(A18taxstdlife="n/a","n/a",IF(AU$3&gt;(A18taxstdlife+$E703),((Input!$G$160+Input!$G$126)*$G$7)-SUM($G703:AT703),((Input!$G$160+Input!$G$126)*$G$7)/A18taxstdlife))</f>
        <v>0</v>
      </c>
      <c r="AV703" s="164">
        <f>IF(A18taxstdlife="n/a","n/a",IF(AV$3&gt;(A18taxstdlife+$E703),((Input!$G$160+Input!$G$126)*$G$7)-SUM($G703:AU703),((Input!$G$160+Input!$G$126)*$G$7)/A18taxstdlife))</f>
        <v>0</v>
      </c>
      <c r="AW703" s="164">
        <f>IF(A18taxstdlife="n/a","n/a",IF(AW$3&gt;(A18taxstdlife+$E703),((Input!$G$160+Input!$G$126)*$G$7)-SUM($G703:AV703),((Input!$G$160+Input!$G$126)*$G$7)/A18taxstdlife))</f>
        <v>0</v>
      </c>
      <c r="AX703" s="164">
        <f>IF(A18taxstdlife="n/a","n/a",IF(AX$3&gt;(A18taxstdlife+$E703),((Input!$G$160+Input!$G$126)*$G$7)-SUM($G703:AW703),((Input!$G$160+Input!$G$126)*$G$7)/A18taxstdlife))</f>
        <v>0</v>
      </c>
      <c r="AY703" s="164">
        <f>IF(A18taxstdlife="n/a","n/a",IF(AY$3&gt;(A18taxstdlife+$E703),((Input!$G$160+Input!$G$126)*$G$7)-SUM($G703:AX703),((Input!$G$160+Input!$G$126)*$G$7)/A18taxstdlife))</f>
        <v>0</v>
      </c>
      <c r="AZ703" s="164">
        <f>IF(A18taxstdlife="n/a","n/a",IF(AZ$3&gt;(A18taxstdlife+$E703),((Input!$G$160+Input!$G$126)*$G$7)-SUM($G703:AY703),((Input!$G$160+Input!$G$126)*$G$7)/A18taxstdlife))</f>
        <v>0</v>
      </c>
      <c r="BA703" s="164">
        <f>IF(A18taxstdlife="n/a","n/a",IF(BA$3&gt;(A18taxstdlife+$E703),((Input!$G$160+Input!$G$126)*$G$7)-SUM($G703:AZ703),((Input!$G$160+Input!$G$126)*$G$7)/A18taxstdlife))</f>
        <v>0</v>
      </c>
      <c r="BB703" s="164">
        <f>IF(A18taxstdlife="n/a","n/a",IF(BB$3&gt;(A18taxstdlife+$E703),((Input!$G$160+Input!$G$126)*$G$7)-SUM($G703:BA703),((Input!$G$160+Input!$G$126)*$G$7)/A18taxstdlife))</f>
        <v>0</v>
      </c>
      <c r="BC703" s="164">
        <f>IF(A18taxstdlife="n/a","n/a",IF(BC$3&gt;(A18taxstdlife+$E703),((Input!$G$160+Input!$G$126)*$G$7)-SUM($G703:BB703),((Input!$G$160+Input!$G$126)*$G$7)/A18taxstdlife))</f>
        <v>0</v>
      </c>
      <c r="BD703" s="164">
        <f>IF(A18taxstdlife="n/a","n/a",IF(BD$3&gt;(A18taxstdlife+$E703),((Input!$G$160+Input!$G$126)*$G$7)-SUM($G703:BC703),((Input!$G$160+Input!$G$126)*$G$7)/A18taxstdlife))</f>
        <v>0</v>
      </c>
      <c r="BE703" s="164">
        <f>IF(A18taxstdlife="n/a","n/a",IF(BE$3&gt;(A18taxstdlife+$E703),((Input!$G$160+Input!$G$126)*$G$7)-SUM($G703:BD703),((Input!$G$160+Input!$G$126)*$G$7)/A18taxstdlife))</f>
        <v>0</v>
      </c>
      <c r="BF703" s="164">
        <f>IF(A18taxstdlife="n/a","n/a",IF(BF$3&gt;(A18taxstdlife+$E703),((Input!$G$160+Input!$G$126)*$G$7)-SUM($G703:BE703),((Input!$G$160+Input!$G$126)*$G$7)/A18taxstdlife))</f>
        <v>0</v>
      </c>
      <c r="BG703" s="164">
        <f>IF(A18taxstdlife="n/a","n/a",IF(BG$3&gt;(A18taxstdlife+$E703),((Input!$G$160+Input!$G$126)*$G$7)-SUM($G703:BF703),((Input!$G$160+Input!$G$126)*$G$7)/A18taxstdlife))</f>
        <v>0</v>
      </c>
      <c r="BH703" s="164">
        <f>IF(A18taxstdlife="n/a","n/a",IF(BH$3&gt;(A18taxstdlife+$E703),((Input!$G$160+Input!$G$126)*$G$7)-SUM($G703:BG703),((Input!$G$160+Input!$G$126)*$G$7)/A18taxstdlife))</f>
        <v>0</v>
      </c>
      <c r="BI703" s="164">
        <f>IF(A18taxstdlife="n/a","n/a",IF(BI$3&gt;(A18taxstdlife+$E703),((Input!$G$160+Input!$G$126)*$G$7)-SUM($G703:BH703),((Input!$G$160+Input!$G$126)*$G$7)/A18taxstdlife))</f>
        <v>0</v>
      </c>
      <c r="BJ703" s="18"/>
      <c r="BK703" s="18"/>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c r="HU703"/>
      <c r="HV703"/>
      <c r="HW703"/>
      <c r="HX703"/>
      <c r="HY703"/>
      <c r="HZ703"/>
      <c r="IA703"/>
      <c r="IB703"/>
      <c r="IC703"/>
      <c r="ID703"/>
      <c r="IE703"/>
      <c r="IF703"/>
      <c r="IG703"/>
      <c r="IH703"/>
      <c r="II703"/>
      <c r="IJ703"/>
      <c r="IK703"/>
      <c r="IL703"/>
      <c r="IM703"/>
      <c r="IN703"/>
      <c r="IO703"/>
      <c r="IP703"/>
      <c r="IQ703"/>
      <c r="IR703"/>
      <c r="IS703"/>
      <c r="IT703"/>
      <c r="IU703"/>
      <c r="IV703"/>
    </row>
    <row r="704" spans="1:256" s="5" customFormat="1" hidden="1" outlineLevel="2">
      <c r="A704" s="18"/>
      <c r="B704" s="18"/>
      <c r="C704" s="36"/>
      <c r="D704" s="479"/>
      <c r="E704" s="283">
        <v>2</v>
      </c>
      <c r="F704" s="38"/>
      <c r="G704" s="306"/>
      <c r="H704" s="307"/>
      <c r="I704" s="164">
        <f>IF(A18taxstdlife="n/a","n/a",IF(I$3&gt;(A18taxstdlife+$E704),((Input!$H$160+Input!$H$126)*$H$7)-SUM($H704:H704),((Input!$H$160+Input!$H$126)*$H$7)/A18taxstdlife))</f>
        <v>0.73872529856241276</v>
      </c>
      <c r="J704" s="164">
        <f>IF(A18taxstdlife="n/a","n/a",IF(J$3&gt;(A18taxstdlife+$E704),((Input!$H$160+Input!$H$126)*$H$7)-SUM($H704:I704),((Input!$H$160+Input!$H$126)*$H$7)/A18taxstdlife))</f>
        <v>0.73872529856241276</v>
      </c>
      <c r="K704" s="164">
        <f>IF(A18taxstdlife="n/a","n/a",IF(K$3&gt;(A18taxstdlife+$E704),((Input!$H$160+Input!$H$126)*$H$7)-SUM($H704:J704),((Input!$H$160+Input!$H$126)*$H$7)/A18taxstdlife))</f>
        <v>0.73872529856241276</v>
      </c>
      <c r="L704" s="164">
        <f>IF(A18taxstdlife="n/a","n/a",IF(L$3&gt;(A18taxstdlife+$E704),((Input!$H$160+Input!$H$126)*$H$7)-SUM($H704:K704),((Input!$H$160+Input!$H$126)*$H$7)/A18taxstdlife))</f>
        <v>0.73872529856241276</v>
      </c>
      <c r="M704" s="164">
        <f>IF(A18taxstdlife="n/a","n/a",IF(M$3&gt;(A18taxstdlife+$E704),((Input!$H$160+Input!$H$126)*$H$7)-SUM($H704:L704),((Input!$H$160+Input!$H$126)*$H$7)/A18taxstdlife))</f>
        <v>0</v>
      </c>
      <c r="N704" s="164">
        <f>IF(A18taxstdlife="n/a","n/a",IF(N$3&gt;(A18taxstdlife+$E704),((Input!$H$160+Input!$H$126)*$H$7)-SUM($H704:M704),((Input!$H$160+Input!$H$126)*$H$7)/A18taxstdlife))</f>
        <v>0</v>
      </c>
      <c r="O704" s="164">
        <f>IF(A18taxstdlife="n/a","n/a",IF(O$3&gt;(A18taxstdlife+$E704),((Input!$H$160+Input!$H$126)*$H$7)-SUM($H704:N704),((Input!$H$160+Input!$H$126)*$H$7)/A18taxstdlife))</f>
        <v>0</v>
      </c>
      <c r="P704" s="164">
        <f>IF(A18taxstdlife="n/a","n/a",IF(P$3&gt;(A18taxstdlife+$E704),((Input!$H$160+Input!$H$126)*$H$7)-SUM($H704:O704),((Input!$H$160+Input!$H$126)*$H$7)/A18taxstdlife))</f>
        <v>0</v>
      </c>
      <c r="Q704" s="164">
        <f>IF(A18taxstdlife="n/a","n/a",IF(Q$3&gt;(A18taxstdlife+$E704),((Input!$H$160+Input!$H$126)*$H$7)-SUM($H704:P704),((Input!$H$160+Input!$H$126)*$H$7)/A18taxstdlife))</f>
        <v>0</v>
      </c>
      <c r="R704" s="164">
        <f>IF(A18taxstdlife="n/a","n/a",IF(R$3&gt;(A18taxstdlife+$E704),((Input!$H$160+Input!$H$126)*$H$7)-SUM($H704:Q704),((Input!$H$160+Input!$H$126)*$H$7)/A18taxstdlife))</f>
        <v>0</v>
      </c>
      <c r="S704" s="164">
        <f>IF(A18taxstdlife="n/a","n/a",IF(S$3&gt;(A18taxstdlife+$E704),((Input!$H$160+Input!$H$126)*$H$7)-SUM($H704:R704),((Input!$H$160+Input!$H$126)*$H$7)/A18taxstdlife))</f>
        <v>0</v>
      </c>
      <c r="T704" s="164">
        <f>IF(A18taxstdlife="n/a","n/a",IF(T$3&gt;(A18taxstdlife+$E704),((Input!$H$160+Input!$H$126)*$H$7)-SUM($H704:S704),((Input!$H$160+Input!$H$126)*$H$7)/A18taxstdlife))</f>
        <v>0</v>
      </c>
      <c r="U704" s="164">
        <f>IF(A18taxstdlife="n/a","n/a",IF(U$3&gt;(A18taxstdlife+$E704),((Input!$H$160+Input!$H$126)*$H$7)-SUM($H704:T704),((Input!$H$160+Input!$H$126)*$H$7)/A18taxstdlife))</f>
        <v>0</v>
      </c>
      <c r="V704" s="164">
        <f>IF(A18taxstdlife="n/a","n/a",IF(V$3&gt;(A18taxstdlife+$E704),((Input!$H$160+Input!$H$126)*$H$7)-SUM($H704:U704),((Input!$H$160+Input!$H$126)*$H$7)/A18taxstdlife))</f>
        <v>0</v>
      </c>
      <c r="W704" s="164">
        <f>IF(A18taxstdlife="n/a","n/a",IF(W$3&gt;(A18taxstdlife+$E704),((Input!$H$160+Input!$H$126)*$H$7)-SUM($H704:V704),((Input!$H$160+Input!$H$126)*$H$7)/A18taxstdlife))</f>
        <v>0</v>
      </c>
      <c r="X704" s="164">
        <f>IF(A18taxstdlife="n/a","n/a",IF(X$3&gt;(A18taxstdlife+$E704),((Input!$H$160+Input!$H$126)*$H$7)-SUM($H704:W704),((Input!$H$160+Input!$H$126)*$H$7)/A18taxstdlife))</f>
        <v>0</v>
      </c>
      <c r="Y704" s="164">
        <f>IF(A18taxstdlife="n/a","n/a",IF(Y$3&gt;(A18taxstdlife+$E704),((Input!$H$160+Input!$H$126)*$H$7)-SUM($H704:X704),((Input!$H$160+Input!$H$126)*$H$7)/A18taxstdlife))</f>
        <v>0</v>
      </c>
      <c r="Z704" s="164">
        <f>IF(A18taxstdlife="n/a","n/a",IF(Z$3&gt;(A18taxstdlife+$E704),((Input!$H$160+Input!$H$126)*$H$7)-SUM($H704:Y704),((Input!$H$160+Input!$H$126)*$H$7)/A18taxstdlife))</f>
        <v>0</v>
      </c>
      <c r="AA704" s="164">
        <f>IF(A18taxstdlife="n/a","n/a",IF(AA$3&gt;(A18taxstdlife+$E704),((Input!$H$160+Input!$H$126)*$H$7)-SUM($H704:Z704),((Input!$H$160+Input!$H$126)*$H$7)/A18taxstdlife))</f>
        <v>0</v>
      </c>
      <c r="AB704" s="164">
        <f>IF(A18taxstdlife="n/a","n/a",IF(AB$3&gt;(A18taxstdlife+$E704),((Input!$H$160+Input!$H$126)*$H$7)-SUM($H704:AA704),((Input!$H$160+Input!$H$126)*$H$7)/A18taxstdlife))</f>
        <v>0</v>
      </c>
      <c r="AC704" s="164">
        <f>IF(A18taxstdlife="n/a","n/a",IF(AC$3&gt;(A18taxstdlife+$E704),((Input!$H$160+Input!$H$126)*$H$7)-SUM($H704:AB704),((Input!$H$160+Input!$H$126)*$H$7)/A18taxstdlife))</f>
        <v>0</v>
      </c>
      <c r="AD704" s="164">
        <f>IF(A18taxstdlife="n/a","n/a",IF(AD$3&gt;(A18taxstdlife+$E704),((Input!$H$160+Input!$H$126)*$H$7)-SUM($H704:AC704),((Input!$H$160+Input!$H$126)*$H$7)/A18taxstdlife))</f>
        <v>0</v>
      </c>
      <c r="AE704" s="164">
        <f>IF(A18taxstdlife="n/a","n/a",IF(AE$3&gt;(A18taxstdlife+$E704),((Input!$H$160+Input!$H$126)*$H$7)-SUM($H704:AD704),((Input!$H$160+Input!$H$126)*$H$7)/A18taxstdlife))</f>
        <v>0</v>
      </c>
      <c r="AF704" s="164">
        <f>IF(A18taxstdlife="n/a","n/a",IF(AF$3&gt;(A18taxstdlife+$E704),((Input!$H$160+Input!$H$126)*$H$7)-SUM($H704:AE704),((Input!$H$160+Input!$H$126)*$H$7)/A18taxstdlife))</f>
        <v>0</v>
      </c>
      <c r="AG704" s="164">
        <f>IF(A18taxstdlife="n/a","n/a",IF(AG$3&gt;(A18taxstdlife+$E704),((Input!$H$160+Input!$H$126)*$H$7)-SUM($H704:AF704),((Input!$H$160+Input!$H$126)*$H$7)/A18taxstdlife))</f>
        <v>0</v>
      </c>
      <c r="AH704" s="164">
        <f>IF(A18taxstdlife="n/a","n/a",IF(AH$3&gt;(A18taxstdlife+$E704),((Input!$H$160+Input!$H$126)*$H$7)-SUM($H704:AG704),((Input!$H$160+Input!$H$126)*$H$7)/A18taxstdlife))</f>
        <v>0</v>
      </c>
      <c r="AI704" s="164">
        <f>IF(A18taxstdlife="n/a","n/a",IF(AI$3&gt;(A18taxstdlife+$E704),((Input!$H$160+Input!$H$126)*$H$7)-SUM($H704:AH704),((Input!$H$160+Input!$H$126)*$H$7)/A18taxstdlife))</f>
        <v>0</v>
      </c>
      <c r="AJ704" s="164">
        <f>IF(A18taxstdlife="n/a","n/a",IF(AJ$3&gt;(A18taxstdlife+$E704),((Input!$H$160+Input!$H$126)*$H$7)-SUM($H704:AI704),((Input!$H$160+Input!$H$126)*$H$7)/A18taxstdlife))</f>
        <v>0</v>
      </c>
      <c r="AK704" s="164">
        <f>IF(A18taxstdlife="n/a","n/a",IF(AK$3&gt;(A18taxstdlife+$E704),((Input!$H$160+Input!$H$126)*$H$7)-SUM($H704:AJ704),((Input!$H$160+Input!$H$126)*$H$7)/A18taxstdlife))</f>
        <v>0</v>
      </c>
      <c r="AL704" s="164">
        <f>IF(A18taxstdlife="n/a","n/a",IF(AL$3&gt;(A18taxstdlife+$E704),((Input!$H$160+Input!$H$126)*$H$7)-SUM($H704:AK704),((Input!$H$160+Input!$H$126)*$H$7)/A18taxstdlife))</f>
        <v>0</v>
      </c>
      <c r="AM704" s="164">
        <f>IF(A18taxstdlife="n/a","n/a",IF(AM$3&gt;(A18taxstdlife+$E704),((Input!$H$160+Input!$H$126)*$H$7)-SUM($H704:AL704),((Input!$H$160+Input!$H$126)*$H$7)/A18taxstdlife))</f>
        <v>0</v>
      </c>
      <c r="AN704" s="164">
        <f>IF(A18taxstdlife="n/a","n/a",IF(AN$3&gt;(A18taxstdlife+$E704),((Input!$H$160+Input!$H$126)*$H$7)-SUM($H704:AM704),((Input!$H$160+Input!$H$126)*$H$7)/A18taxstdlife))</f>
        <v>0</v>
      </c>
      <c r="AO704" s="164">
        <f>IF(A18taxstdlife="n/a","n/a",IF(AO$3&gt;(A18taxstdlife+$E704),((Input!$H$160+Input!$H$126)*$H$7)-SUM($H704:AN704),((Input!$H$160+Input!$H$126)*$H$7)/A18taxstdlife))</f>
        <v>0</v>
      </c>
      <c r="AP704" s="164">
        <f>IF(A18taxstdlife="n/a","n/a",IF(AP$3&gt;(A18taxstdlife+$E704),((Input!$H$160+Input!$H$126)*$H$7)-SUM($H704:AO704),((Input!$H$160+Input!$H$126)*$H$7)/A18taxstdlife))</f>
        <v>0</v>
      </c>
      <c r="AQ704" s="164">
        <f>IF(A18taxstdlife="n/a","n/a",IF(AQ$3&gt;(A18taxstdlife+$E704),((Input!$H$160+Input!$H$126)*$H$7)-SUM($H704:AP704),((Input!$H$160+Input!$H$126)*$H$7)/A18taxstdlife))</f>
        <v>0</v>
      </c>
      <c r="AR704" s="164">
        <f>IF(A18taxstdlife="n/a","n/a",IF(AR$3&gt;(A18taxstdlife+$E704),((Input!$H$160+Input!$H$126)*$H$7)-SUM($H704:AQ704),((Input!$H$160+Input!$H$126)*$H$7)/A18taxstdlife))</f>
        <v>0</v>
      </c>
      <c r="AS704" s="164">
        <f>IF(A18taxstdlife="n/a","n/a",IF(AS$3&gt;(A18taxstdlife+$E704),((Input!$H$160+Input!$H$126)*$H$7)-SUM($H704:AR704),((Input!$H$160+Input!$H$126)*$H$7)/A18taxstdlife))</f>
        <v>0</v>
      </c>
      <c r="AT704" s="164">
        <f>IF(A18taxstdlife="n/a","n/a",IF(AT$3&gt;(A18taxstdlife+$E704),((Input!$H$160+Input!$H$126)*$H$7)-SUM($H704:AS704),((Input!$H$160+Input!$H$126)*$H$7)/A18taxstdlife))</f>
        <v>0</v>
      </c>
      <c r="AU704" s="164">
        <f>IF(A18taxstdlife="n/a","n/a",IF(AU$3&gt;(A18taxstdlife+$E704),((Input!$H$160+Input!$H$126)*$H$7)-SUM($H704:AT704),((Input!$H$160+Input!$H$126)*$H$7)/A18taxstdlife))</f>
        <v>0</v>
      </c>
      <c r="AV704" s="164">
        <f>IF(A18taxstdlife="n/a","n/a",IF(AV$3&gt;(A18taxstdlife+$E704),((Input!$H$160+Input!$H$126)*$H$7)-SUM($H704:AU704),((Input!$H$160+Input!$H$126)*$H$7)/A18taxstdlife))</f>
        <v>0</v>
      </c>
      <c r="AW704" s="164">
        <f>IF(A18taxstdlife="n/a","n/a",IF(AW$3&gt;(A18taxstdlife+$E704),((Input!$H$160+Input!$H$126)*$H$7)-SUM($H704:AV704),((Input!$H$160+Input!$H$126)*$H$7)/A18taxstdlife))</f>
        <v>0</v>
      </c>
      <c r="AX704" s="164">
        <f>IF(A18taxstdlife="n/a","n/a",IF(AX$3&gt;(A18taxstdlife+$E704),((Input!$H$160+Input!$H$126)*$H$7)-SUM($H704:AW704),((Input!$H$160+Input!$H$126)*$H$7)/A18taxstdlife))</f>
        <v>0</v>
      </c>
      <c r="AY704" s="164">
        <f>IF(A18taxstdlife="n/a","n/a",IF(AY$3&gt;(A18taxstdlife+$E704),((Input!$H$160+Input!$H$126)*$H$7)-SUM($H704:AX704),((Input!$H$160+Input!$H$126)*$H$7)/A18taxstdlife))</f>
        <v>0</v>
      </c>
      <c r="AZ704" s="164">
        <f>IF(A18taxstdlife="n/a","n/a",IF(AZ$3&gt;(A18taxstdlife+$E704),((Input!$H$160+Input!$H$126)*$H$7)-SUM($H704:AY704),((Input!$H$160+Input!$H$126)*$H$7)/A18taxstdlife))</f>
        <v>0</v>
      </c>
      <c r="BA704" s="164">
        <f>IF(A18taxstdlife="n/a","n/a",IF(BA$3&gt;(A18taxstdlife+$E704),((Input!$H$160+Input!$H$126)*$H$7)-SUM($H704:AZ704),((Input!$H$160+Input!$H$126)*$H$7)/A18taxstdlife))</f>
        <v>0</v>
      </c>
      <c r="BB704" s="164">
        <f>IF(A18taxstdlife="n/a","n/a",IF(BB$3&gt;(A18taxstdlife+$E704),((Input!$H$160+Input!$H$126)*$H$7)-SUM($H704:BA704),((Input!$H$160+Input!$H$126)*$H$7)/A18taxstdlife))</f>
        <v>0</v>
      </c>
      <c r="BC704" s="164">
        <f>IF(A18taxstdlife="n/a","n/a",IF(BC$3&gt;(A18taxstdlife+$E704),((Input!$H$160+Input!$H$126)*$H$7)-SUM($H704:BB704),((Input!$H$160+Input!$H$126)*$H$7)/A18taxstdlife))</f>
        <v>0</v>
      </c>
      <c r="BD704" s="164">
        <f>IF(A18taxstdlife="n/a","n/a",IF(BD$3&gt;(A18taxstdlife+$E704),((Input!$H$160+Input!$H$126)*$H$7)-SUM($H704:BC704),((Input!$H$160+Input!$H$126)*$H$7)/A18taxstdlife))</f>
        <v>0</v>
      </c>
      <c r="BE704" s="164">
        <f>IF(A18taxstdlife="n/a","n/a",IF(BE$3&gt;(A18taxstdlife+$E704),((Input!$H$160+Input!$H$126)*$H$7)-SUM($H704:BD704),((Input!$H$160+Input!$H$126)*$H$7)/A18taxstdlife))</f>
        <v>0</v>
      </c>
      <c r="BF704" s="164">
        <f>IF(A18taxstdlife="n/a","n/a",IF(BF$3&gt;(A18taxstdlife+$E704),((Input!$H$160+Input!$H$126)*$H$7)-SUM($H704:BE704),((Input!$H$160+Input!$H$126)*$H$7)/A18taxstdlife))</f>
        <v>0</v>
      </c>
      <c r="BG704" s="164">
        <f>IF(A18taxstdlife="n/a","n/a",IF(BG$3&gt;(A18taxstdlife+$E704),((Input!$H$160+Input!$H$126)*$H$7)-SUM($H704:BF704),((Input!$H$160+Input!$H$126)*$H$7)/A18taxstdlife))</f>
        <v>0</v>
      </c>
      <c r="BH704" s="164">
        <f>IF(A18taxstdlife="n/a","n/a",IF(BH$3&gt;(A18taxstdlife+$E704),((Input!$H$160+Input!$H$126)*$H$7)-SUM($H704:BG704),((Input!$H$160+Input!$H$126)*$H$7)/A18taxstdlife))</f>
        <v>0</v>
      </c>
      <c r="BI704" s="164">
        <f>IF(A18taxstdlife="n/a","n/a",IF(BI$3&gt;(A18taxstdlife+$E704),((Input!$H$160+Input!$H$126)*$H$7)-SUM($H704:BH704),((Input!$H$160+Input!$H$126)*$H$7)/A18taxstdlife))</f>
        <v>0</v>
      </c>
      <c r="BJ704" s="18"/>
      <c r="BK704" s="18"/>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row>
    <row r="705" spans="1:256" s="5" customFormat="1" hidden="1" outlineLevel="2">
      <c r="A705" s="18"/>
      <c r="B705" s="18"/>
      <c r="C705" s="36"/>
      <c r="D705" s="479"/>
      <c r="E705" s="283">
        <v>3</v>
      </c>
      <c r="F705" s="38"/>
      <c r="G705" s="306"/>
      <c r="H705" s="308"/>
      <c r="I705" s="307"/>
      <c r="J705" s="164">
        <f>IF(A18taxstdlife="n/a","n/a",IF(J$3&gt;(A18taxstdlife+$E705),((Input!$I$160+Input!$I$126)*$I$7)-SUM($I705:I705),((Input!$I$160+Input!$I$126)*$I$7)/A18taxstdlife))</f>
        <v>0.97736896134033202</v>
      </c>
      <c r="K705" s="164">
        <f>IF(A18taxstdlife="n/a","n/a",IF(K$3&gt;(A18taxstdlife+$E705),((Input!$I$160+Input!$I$126)*$I$7)-SUM($I705:J705),((Input!$I$160+Input!$I$126)*$I$7)/A18taxstdlife))</f>
        <v>0.97736896134033202</v>
      </c>
      <c r="L705" s="164">
        <f>IF(A18taxstdlife="n/a","n/a",IF(L$3&gt;(A18taxstdlife+$E705),((Input!$I$160+Input!$I$126)*$I$7)-SUM($I705:K705),((Input!$I$160+Input!$I$126)*$I$7)/A18taxstdlife))</f>
        <v>0.97736896134033202</v>
      </c>
      <c r="M705" s="164">
        <f>IF(A18taxstdlife="n/a","n/a",IF(M$3&gt;(A18taxstdlife+$E705),((Input!$I$160+Input!$I$126)*$I$7)-SUM($I705:L705),((Input!$I$160+Input!$I$126)*$I$7)/A18taxstdlife))</f>
        <v>0.97736896134033202</v>
      </c>
      <c r="N705" s="164">
        <f>IF(A18taxstdlife="n/a","n/a",IF(N$3&gt;(A18taxstdlife+$E705),((Input!$I$160+Input!$I$126)*$I$7)-SUM($I705:M705),((Input!$I$160+Input!$I$126)*$I$7)/A18taxstdlife))</f>
        <v>0</v>
      </c>
      <c r="O705" s="164">
        <f>IF(A18taxstdlife="n/a","n/a",IF(O$3&gt;(A18taxstdlife+$E705),((Input!$I$160+Input!$I$126)*$I$7)-SUM($I705:N705),((Input!$I$160+Input!$I$126)*$I$7)/A18taxstdlife))</f>
        <v>0</v>
      </c>
      <c r="P705" s="164">
        <f>IF(A18taxstdlife="n/a","n/a",IF(P$3&gt;(A18taxstdlife+$E705),((Input!$I$160+Input!$I$126)*$I$7)-SUM($I705:O705),((Input!$I$160+Input!$I$126)*$I$7)/A18taxstdlife))</f>
        <v>0</v>
      </c>
      <c r="Q705" s="164">
        <f>IF(A18taxstdlife="n/a","n/a",IF(Q$3&gt;(A18taxstdlife+$E705),((Input!$I$160+Input!$I$126)*$I$7)-SUM($I705:P705),((Input!$I$160+Input!$I$126)*$I$7)/A18taxstdlife))</f>
        <v>0</v>
      </c>
      <c r="R705" s="164">
        <f>IF(A18taxstdlife="n/a","n/a",IF(R$3&gt;(A18taxstdlife+$E705),((Input!$I$160+Input!$I$126)*$I$7)-SUM($I705:Q705),((Input!$I$160+Input!$I$126)*$I$7)/A18taxstdlife))</f>
        <v>0</v>
      </c>
      <c r="S705" s="164">
        <f>IF(A18taxstdlife="n/a","n/a",IF(S$3&gt;(A18taxstdlife+$E705),((Input!$I$160+Input!$I$126)*$I$7)-SUM($I705:R705),((Input!$I$160+Input!$I$126)*$I$7)/A18taxstdlife))</f>
        <v>0</v>
      </c>
      <c r="T705" s="164">
        <f>IF(A18taxstdlife="n/a","n/a",IF(T$3&gt;(A18taxstdlife+$E705),((Input!$I$160+Input!$I$126)*$I$7)-SUM($I705:S705),((Input!$I$160+Input!$I$126)*$I$7)/A18taxstdlife))</f>
        <v>0</v>
      </c>
      <c r="U705" s="164">
        <f>IF(A18taxstdlife="n/a","n/a",IF(U$3&gt;(A18taxstdlife+$E705),((Input!$I$160+Input!$I$126)*$I$7)-SUM($I705:T705),((Input!$I$160+Input!$I$126)*$I$7)/A18taxstdlife))</f>
        <v>0</v>
      </c>
      <c r="V705" s="164">
        <f>IF(A18taxstdlife="n/a","n/a",IF(V$3&gt;(A18taxstdlife+$E705),((Input!$I$160+Input!$I$126)*$I$7)-SUM($I705:U705),((Input!$I$160+Input!$I$126)*$I$7)/A18taxstdlife))</f>
        <v>0</v>
      </c>
      <c r="W705" s="164">
        <f>IF(A18taxstdlife="n/a","n/a",IF(W$3&gt;(A18taxstdlife+$E705),((Input!$I$160+Input!$I$126)*$I$7)-SUM($I705:V705),((Input!$I$160+Input!$I$126)*$I$7)/A18taxstdlife))</f>
        <v>0</v>
      </c>
      <c r="X705" s="164">
        <f>IF(A18taxstdlife="n/a","n/a",IF(X$3&gt;(A18taxstdlife+$E705),((Input!$I$160+Input!$I$126)*$I$7)-SUM($I705:W705),((Input!$I$160+Input!$I$126)*$I$7)/A18taxstdlife))</f>
        <v>0</v>
      </c>
      <c r="Y705" s="164">
        <f>IF(A18taxstdlife="n/a","n/a",IF(Y$3&gt;(A18taxstdlife+$E705),((Input!$I$160+Input!$I$126)*$I$7)-SUM($I705:X705),((Input!$I$160+Input!$I$126)*$I$7)/A18taxstdlife))</f>
        <v>0</v>
      </c>
      <c r="Z705" s="164">
        <f>IF(A18taxstdlife="n/a","n/a",IF(Z$3&gt;(A18taxstdlife+$E705),((Input!$I$160+Input!$I$126)*$I$7)-SUM($I705:Y705),((Input!$I$160+Input!$I$126)*$I$7)/A18taxstdlife))</f>
        <v>0</v>
      </c>
      <c r="AA705" s="164">
        <f>IF(A18taxstdlife="n/a","n/a",IF(AA$3&gt;(A18taxstdlife+$E705),((Input!$I$160+Input!$I$126)*$I$7)-SUM($I705:Z705),((Input!$I$160+Input!$I$126)*$I$7)/A18taxstdlife))</f>
        <v>0</v>
      </c>
      <c r="AB705" s="164">
        <f>IF(A18taxstdlife="n/a","n/a",IF(AB$3&gt;(A18taxstdlife+$E705),((Input!$I$160+Input!$I$126)*$I$7)-SUM($I705:AA705),((Input!$I$160+Input!$I$126)*$I$7)/A18taxstdlife))</f>
        <v>0</v>
      </c>
      <c r="AC705" s="164">
        <f>IF(A18taxstdlife="n/a","n/a",IF(AC$3&gt;(A18taxstdlife+$E705),((Input!$I$160+Input!$I$126)*$I$7)-SUM($I705:AB705),((Input!$I$160+Input!$I$126)*$I$7)/A18taxstdlife))</f>
        <v>0</v>
      </c>
      <c r="AD705" s="164">
        <f>IF(A18taxstdlife="n/a","n/a",IF(AD$3&gt;(A18taxstdlife+$E705),((Input!$I$160+Input!$I$126)*$I$7)-SUM($I705:AC705),((Input!$I$160+Input!$I$126)*$I$7)/A18taxstdlife))</f>
        <v>0</v>
      </c>
      <c r="AE705" s="164">
        <f>IF(A18taxstdlife="n/a","n/a",IF(AE$3&gt;(A18taxstdlife+$E705),((Input!$I$160+Input!$I$126)*$I$7)-SUM($I705:AD705),((Input!$I$160+Input!$I$126)*$I$7)/A18taxstdlife))</f>
        <v>0</v>
      </c>
      <c r="AF705" s="164">
        <f>IF(A18taxstdlife="n/a","n/a",IF(AF$3&gt;(A18taxstdlife+$E705),((Input!$I$160+Input!$I$126)*$I$7)-SUM($I705:AE705),((Input!$I$160+Input!$I$126)*$I$7)/A18taxstdlife))</f>
        <v>0</v>
      </c>
      <c r="AG705" s="164">
        <f>IF(A18taxstdlife="n/a","n/a",IF(AG$3&gt;(A18taxstdlife+$E705),((Input!$I$160+Input!$I$126)*$I$7)-SUM($I705:AF705),((Input!$I$160+Input!$I$126)*$I$7)/A18taxstdlife))</f>
        <v>0</v>
      </c>
      <c r="AH705" s="164">
        <f>IF(A18taxstdlife="n/a","n/a",IF(AH$3&gt;(A18taxstdlife+$E705),((Input!$I$160+Input!$I$126)*$I$7)-SUM($I705:AG705),((Input!$I$160+Input!$I$126)*$I$7)/A18taxstdlife))</f>
        <v>0</v>
      </c>
      <c r="AI705" s="164">
        <f>IF(A18taxstdlife="n/a","n/a",IF(AI$3&gt;(A18taxstdlife+$E705),((Input!$I$160+Input!$I$126)*$I$7)-SUM($I705:AH705),((Input!$I$160+Input!$I$126)*$I$7)/A18taxstdlife))</f>
        <v>0</v>
      </c>
      <c r="AJ705" s="164">
        <f>IF(A18taxstdlife="n/a","n/a",IF(AJ$3&gt;(A18taxstdlife+$E705),((Input!$I$160+Input!$I$126)*$I$7)-SUM($I705:AI705),((Input!$I$160+Input!$I$126)*$I$7)/A18taxstdlife))</f>
        <v>0</v>
      </c>
      <c r="AK705" s="164">
        <f>IF(A18taxstdlife="n/a","n/a",IF(AK$3&gt;(A18taxstdlife+$E705),((Input!$I$160+Input!$I$126)*$I$7)-SUM($I705:AJ705),((Input!$I$160+Input!$I$126)*$I$7)/A18taxstdlife))</f>
        <v>0</v>
      </c>
      <c r="AL705" s="164">
        <f>IF(A18taxstdlife="n/a","n/a",IF(AL$3&gt;(A18taxstdlife+$E705),((Input!$I$160+Input!$I$126)*$I$7)-SUM($I705:AK705),((Input!$I$160+Input!$I$126)*$I$7)/A18taxstdlife))</f>
        <v>0</v>
      </c>
      <c r="AM705" s="164">
        <f>IF(A18taxstdlife="n/a","n/a",IF(AM$3&gt;(A18taxstdlife+$E705),((Input!$I$160+Input!$I$126)*$I$7)-SUM($I705:AL705),((Input!$I$160+Input!$I$126)*$I$7)/A18taxstdlife))</f>
        <v>0</v>
      </c>
      <c r="AN705" s="164">
        <f>IF(A18taxstdlife="n/a","n/a",IF(AN$3&gt;(A18taxstdlife+$E705),((Input!$I$160+Input!$I$126)*$I$7)-SUM($I705:AM705),((Input!$I$160+Input!$I$126)*$I$7)/A18taxstdlife))</f>
        <v>0</v>
      </c>
      <c r="AO705" s="164">
        <f>IF(A18taxstdlife="n/a","n/a",IF(AO$3&gt;(A18taxstdlife+$E705),((Input!$I$160+Input!$I$126)*$I$7)-SUM($I705:AN705),((Input!$I$160+Input!$I$126)*$I$7)/A18taxstdlife))</f>
        <v>0</v>
      </c>
      <c r="AP705" s="164">
        <f>IF(A18taxstdlife="n/a","n/a",IF(AP$3&gt;(A18taxstdlife+$E705),((Input!$I$160+Input!$I$126)*$I$7)-SUM($I705:AO705),((Input!$I$160+Input!$I$126)*$I$7)/A18taxstdlife))</f>
        <v>0</v>
      </c>
      <c r="AQ705" s="164">
        <f>IF(A18taxstdlife="n/a","n/a",IF(AQ$3&gt;(A18taxstdlife+$E705),((Input!$I$160+Input!$I$126)*$I$7)-SUM($I705:AP705),((Input!$I$160+Input!$I$126)*$I$7)/A18taxstdlife))</f>
        <v>0</v>
      </c>
      <c r="AR705" s="164">
        <f>IF(A18taxstdlife="n/a","n/a",IF(AR$3&gt;(A18taxstdlife+$E705),((Input!$I$160+Input!$I$126)*$I$7)-SUM($I705:AQ705),((Input!$I$160+Input!$I$126)*$I$7)/A18taxstdlife))</f>
        <v>0</v>
      </c>
      <c r="AS705" s="164">
        <f>IF(A18taxstdlife="n/a","n/a",IF(AS$3&gt;(A18taxstdlife+$E705),((Input!$I$160+Input!$I$126)*$I$7)-SUM($I705:AR705),((Input!$I$160+Input!$I$126)*$I$7)/A18taxstdlife))</f>
        <v>0</v>
      </c>
      <c r="AT705" s="164">
        <f>IF(A18taxstdlife="n/a","n/a",IF(AT$3&gt;(A18taxstdlife+$E705),((Input!$I$160+Input!$I$126)*$I$7)-SUM($I705:AS705),((Input!$I$160+Input!$I$126)*$I$7)/A18taxstdlife))</f>
        <v>0</v>
      </c>
      <c r="AU705" s="164">
        <f>IF(A18taxstdlife="n/a","n/a",IF(AU$3&gt;(A18taxstdlife+$E705),((Input!$I$160+Input!$I$126)*$I$7)-SUM($I705:AT705),((Input!$I$160+Input!$I$126)*$I$7)/A18taxstdlife))</f>
        <v>0</v>
      </c>
      <c r="AV705" s="164">
        <f>IF(A18taxstdlife="n/a","n/a",IF(AV$3&gt;(A18taxstdlife+$E705),((Input!$I$160+Input!$I$126)*$I$7)-SUM($I705:AU705),((Input!$I$160+Input!$I$126)*$I$7)/A18taxstdlife))</f>
        <v>0</v>
      </c>
      <c r="AW705" s="164">
        <f>IF(A18taxstdlife="n/a","n/a",IF(AW$3&gt;(A18taxstdlife+$E705),((Input!$I$160+Input!$I$126)*$I$7)-SUM($I705:AV705),((Input!$I$160+Input!$I$126)*$I$7)/A18taxstdlife))</f>
        <v>0</v>
      </c>
      <c r="AX705" s="164">
        <f>IF(A18taxstdlife="n/a","n/a",IF(AX$3&gt;(A18taxstdlife+$E705),((Input!$I$160+Input!$I$126)*$I$7)-SUM($I705:AW705),((Input!$I$160+Input!$I$126)*$I$7)/A18taxstdlife))</f>
        <v>0</v>
      </c>
      <c r="AY705" s="164">
        <f>IF(A18taxstdlife="n/a","n/a",IF(AY$3&gt;(A18taxstdlife+$E705),((Input!$I$160+Input!$I$126)*$I$7)-SUM($I705:AX705),((Input!$I$160+Input!$I$126)*$I$7)/A18taxstdlife))</f>
        <v>0</v>
      </c>
      <c r="AZ705" s="164">
        <f>IF(A18taxstdlife="n/a","n/a",IF(AZ$3&gt;(A18taxstdlife+$E705),((Input!$I$160+Input!$I$126)*$I$7)-SUM($I705:AY705),((Input!$I$160+Input!$I$126)*$I$7)/A18taxstdlife))</f>
        <v>0</v>
      </c>
      <c r="BA705" s="164">
        <f>IF(A18taxstdlife="n/a","n/a",IF(BA$3&gt;(A18taxstdlife+$E705),((Input!$I$160+Input!$I$126)*$I$7)-SUM($I705:AZ705),((Input!$I$160+Input!$I$126)*$I$7)/A18taxstdlife))</f>
        <v>0</v>
      </c>
      <c r="BB705" s="164">
        <f>IF(A18taxstdlife="n/a","n/a",IF(BB$3&gt;(A18taxstdlife+$E705),((Input!$I$160+Input!$I$126)*$I$7)-SUM($I705:BA705),((Input!$I$160+Input!$I$126)*$I$7)/A18taxstdlife))</f>
        <v>0</v>
      </c>
      <c r="BC705" s="164">
        <f>IF(A18taxstdlife="n/a","n/a",IF(BC$3&gt;(A18taxstdlife+$E705),((Input!$I$160+Input!$I$126)*$I$7)-SUM($I705:BB705),((Input!$I$160+Input!$I$126)*$I$7)/A18taxstdlife))</f>
        <v>0</v>
      </c>
      <c r="BD705" s="164">
        <f>IF(A18taxstdlife="n/a","n/a",IF(BD$3&gt;(A18taxstdlife+$E705),((Input!$I$160+Input!$I$126)*$I$7)-SUM($I705:BC705),((Input!$I$160+Input!$I$126)*$I$7)/A18taxstdlife))</f>
        <v>0</v>
      </c>
      <c r="BE705" s="164">
        <f>IF(A18taxstdlife="n/a","n/a",IF(BE$3&gt;(A18taxstdlife+$E705),((Input!$I$160+Input!$I$126)*$I$7)-SUM($I705:BD705),((Input!$I$160+Input!$I$126)*$I$7)/A18taxstdlife))</f>
        <v>0</v>
      </c>
      <c r="BF705" s="164">
        <f>IF(A18taxstdlife="n/a","n/a",IF(BF$3&gt;(A18taxstdlife+$E705),((Input!$I$160+Input!$I$126)*$I$7)-SUM($I705:BE705),((Input!$I$160+Input!$I$126)*$I$7)/A18taxstdlife))</f>
        <v>0</v>
      </c>
      <c r="BG705" s="164">
        <f>IF(A18taxstdlife="n/a","n/a",IF(BG$3&gt;(A18taxstdlife+$E705),((Input!$I$160+Input!$I$126)*$I$7)-SUM($I705:BF705),((Input!$I$160+Input!$I$126)*$I$7)/A18taxstdlife))</f>
        <v>0</v>
      </c>
      <c r="BH705" s="164">
        <f>IF(A18taxstdlife="n/a","n/a",IF(BH$3&gt;(A18taxstdlife+$E705),((Input!$I$160+Input!$I$126)*$I$7)-SUM($I705:BG705),((Input!$I$160+Input!$I$126)*$I$7)/A18taxstdlife))</f>
        <v>0</v>
      </c>
      <c r="BI705" s="164">
        <f>IF(A18taxstdlife="n/a","n/a",IF(BI$3&gt;(A18taxstdlife+$E705),((Input!$I$160+Input!$I$126)*$I$7)-SUM($I705:BH705),((Input!$I$160+Input!$I$126)*$I$7)/A18taxstdlife))</f>
        <v>0</v>
      </c>
      <c r="BJ705" s="18"/>
      <c r="BK705" s="18"/>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row>
    <row r="706" spans="1:256" s="5" customFormat="1" hidden="1" outlineLevel="2">
      <c r="A706" s="18"/>
      <c r="B706" s="18"/>
      <c r="C706" s="36"/>
      <c r="D706" s="479"/>
      <c r="E706" s="283">
        <v>4</v>
      </c>
      <c r="F706" s="38"/>
      <c r="G706" s="306"/>
      <c r="H706" s="308"/>
      <c r="I706" s="308"/>
      <c r="J706" s="307"/>
      <c r="K706" s="164">
        <f>IF(A18taxstdlife="n/a","n/a",IF(K$3&gt;(A18taxstdlife+$E706),((Input!$J$160+Input!$J$126)*$J$7)-SUM($J706:J706),((Input!$J$160+Input!$J$126)*$J$7)/A18taxstdlife))</f>
        <v>1.0854071086708887</v>
      </c>
      <c r="L706" s="164">
        <f>IF(A18taxstdlife="n/a","n/a",IF(L$3&gt;(A18taxstdlife+$E706),((Input!$J$160+Input!$J$126)*$J$7)-SUM($J706:K706),((Input!$J$160+Input!$J$126)*$J$7)/A18taxstdlife))</f>
        <v>1.0854071086708887</v>
      </c>
      <c r="M706" s="164">
        <f>IF(A18taxstdlife="n/a","n/a",IF(M$3&gt;(A18taxstdlife+$E706),((Input!$J$160+Input!$J$126)*$J$7)-SUM($J706:L706),((Input!$J$160+Input!$J$126)*$J$7)/A18taxstdlife))</f>
        <v>1.0854071086708887</v>
      </c>
      <c r="N706" s="164">
        <f>IF(A18taxstdlife="n/a","n/a",IF(N$3&gt;(A18taxstdlife+$E706),((Input!$J$160+Input!$J$126)*$J$7)-SUM($J706:M706),((Input!$J$160+Input!$J$126)*$J$7)/A18taxstdlife))</f>
        <v>1.0854071086708887</v>
      </c>
      <c r="O706" s="164">
        <f>IF(A18taxstdlife="n/a","n/a",IF(O$3&gt;(A18taxstdlife+$E706),((Input!$J$160+Input!$J$126)*$J$7)-SUM($J706:N706),((Input!$J$160+Input!$J$126)*$J$7)/A18taxstdlife))</f>
        <v>0</v>
      </c>
      <c r="P706" s="164">
        <f>IF(A18taxstdlife="n/a","n/a",IF(P$3&gt;(A18taxstdlife+$E706),((Input!$J$160+Input!$J$126)*$J$7)-SUM($J706:O706),((Input!$J$160+Input!$J$126)*$J$7)/A18taxstdlife))</f>
        <v>0</v>
      </c>
      <c r="Q706" s="164">
        <f>IF(A18taxstdlife="n/a","n/a",IF(Q$3&gt;(A18taxstdlife+$E706),((Input!$J$160+Input!$J$126)*$J$7)-SUM($J706:P706),((Input!$J$160+Input!$J$126)*$J$7)/A18taxstdlife))</f>
        <v>0</v>
      </c>
      <c r="R706" s="164">
        <f>IF(A18taxstdlife="n/a","n/a",IF(R$3&gt;(A18taxstdlife+$E706),((Input!$J$160+Input!$J$126)*$J$7)-SUM($J706:Q706),((Input!$J$160+Input!$J$126)*$J$7)/A18taxstdlife))</f>
        <v>0</v>
      </c>
      <c r="S706" s="164">
        <f>IF(A18taxstdlife="n/a","n/a",IF(S$3&gt;(A18taxstdlife+$E706),((Input!$J$160+Input!$J$126)*$J$7)-SUM($J706:R706),((Input!$J$160+Input!$J$126)*$J$7)/A18taxstdlife))</f>
        <v>0</v>
      </c>
      <c r="T706" s="164">
        <f>IF(A18taxstdlife="n/a","n/a",IF(T$3&gt;(A18taxstdlife+$E706),((Input!$J$160+Input!$J$126)*$J$7)-SUM($J706:S706),((Input!$J$160+Input!$J$126)*$J$7)/A18taxstdlife))</f>
        <v>0</v>
      </c>
      <c r="U706" s="164">
        <f>IF(A18taxstdlife="n/a","n/a",IF(U$3&gt;(A18taxstdlife+$E706),((Input!$J$160+Input!$J$126)*$J$7)-SUM($J706:T706),((Input!$J$160+Input!$J$126)*$J$7)/A18taxstdlife))</f>
        <v>0</v>
      </c>
      <c r="V706" s="164">
        <f>IF(A18taxstdlife="n/a","n/a",IF(V$3&gt;(A18taxstdlife+$E706),((Input!$J$160+Input!$J$126)*$J$7)-SUM($J706:U706),((Input!$J$160+Input!$J$126)*$J$7)/A18taxstdlife))</f>
        <v>0</v>
      </c>
      <c r="W706" s="164">
        <f>IF(A18taxstdlife="n/a","n/a",IF(W$3&gt;(A18taxstdlife+$E706),((Input!$J$160+Input!$J$126)*$J$7)-SUM($J706:V706),((Input!$J$160+Input!$J$126)*$J$7)/A18taxstdlife))</f>
        <v>0</v>
      </c>
      <c r="X706" s="164">
        <f>IF(A18taxstdlife="n/a","n/a",IF(X$3&gt;(A18taxstdlife+$E706),((Input!$J$160+Input!$J$126)*$J$7)-SUM($J706:W706),((Input!$J$160+Input!$J$126)*$J$7)/A18taxstdlife))</f>
        <v>0</v>
      </c>
      <c r="Y706" s="164">
        <f>IF(A18taxstdlife="n/a","n/a",IF(Y$3&gt;(A18taxstdlife+$E706),((Input!$J$160+Input!$J$126)*$J$7)-SUM($J706:X706),((Input!$J$160+Input!$J$126)*$J$7)/A18taxstdlife))</f>
        <v>0</v>
      </c>
      <c r="Z706" s="164">
        <f>IF(A18taxstdlife="n/a","n/a",IF(Z$3&gt;(A18taxstdlife+$E706),((Input!$J$160+Input!$J$126)*$J$7)-SUM($J706:Y706),((Input!$J$160+Input!$J$126)*$J$7)/A18taxstdlife))</f>
        <v>0</v>
      </c>
      <c r="AA706" s="164">
        <f>IF(A18taxstdlife="n/a","n/a",IF(AA$3&gt;(A18taxstdlife+$E706),((Input!$J$160+Input!$J$126)*$J$7)-SUM($J706:Z706),((Input!$J$160+Input!$J$126)*$J$7)/A18taxstdlife))</f>
        <v>0</v>
      </c>
      <c r="AB706" s="164">
        <f>IF(A18taxstdlife="n/a","n/a",IF(AB$3&gt;(A18taxstdlife+$E706),((Input!$J$160+Input!$J$126)*$J$7)-SUM($J706:AA706),((Input!$J$160+Input!$J$126)*$J$7)/A18taxstdlife))</f>
        <v>0</v>
      </c>
      <c r="AC706" s="164">
        <f>IF(A18taxstdlife="n/a","n/a",IF(AC$3&gt;(A18taxstdlife+$E706),((Input!$J$160+Input!$J$126)*$J$7)-SUM($J706:AB706),((Input!$J$160+Input!$J$126)*$J$7)/A18taxstdlife))</f>
        <v>0</v>
      </c>
      <c r="AD706" s="164">
        <f>IF(A18taxstdlife="n/a","n/a",IF(AD$3&gt;(A18taxstdlife+$E706),((Input!$J$160+Input!$J$126)*$J$7)-SUM($J706:AC706),((Input!$J$160+Input!$J$126)*$J$7)/A18taxstdlife))</f>
        <v>0</v>
      </c>
      <c r="AE706" s="164">
        <f>IF(A18taxstdlife="n/a","n/a",IF(AE$3&gt;(A18taxstdlife+$E706),((Input!$J$160+Input!$J$126)*$J$7)-SUM($J706:AD706),((Input!$J$160+Input!$J$126)*$J$7)/A18taxstdlife))</f>
        <v>0</v>
      </c>
      <c r="AF706" s="164">
        <f>IF(A18taxstdlife="n/a","n/a",IF(AF$3&gt;(A18taxstdlife+$E706),((Input!$J$160+Input!$J$126)*$J$7)-SUM($J706:AE706),((Input!$J$160+Input!$J$126)*$J$7)/A18taxstdlife))</f>
        <v>0</v>
      </c>
      <c r="AG706" s="164">
        <f>IF(A18taxstdlife="n/a","n/a",IF(AG$3&gt;(A18taxstdlife+$E706),((Input!$J$160+Input!$J$126)*$J$7)-SUM($J706:AF706),((Input!$J$160+Input!$J$126)*$J$7)/A18taxstdlife))</f>
        <v>0</v>
      </c>
      <c r="AH706" s="164">
        <f>IF(A18taxstdlife="n/a","n/a",IF(AH$3&gt;(A18taxstdlife+$E706),((Input!$J$160+Input!$J$126)*$J$7)-SUM($J706:AG706),((Input!$J$160+Input!$J$126)*$J$7)/A18taxstdlife))</f>
        <v>0</v>
      </c>
      <c r="AI706" s="164">
        <f>IF(A18taxstdlife="n/a","n/a",IF(AI$3&gt;(A18taxstdlife+$E706),((Input!$J$160+Input!$J$126)*$J$7)-SUM($J706:AH706),((Input!$J$160+Input!$J$126)*$J$7)/A18taxstdlife))</f>
        <v>0</v>
      </c>
      <c r="AJ706" s="164">
        <f>IF(A18taxstdlife="n/a","n/a",IF(AJ$3&gt;(A18taxstdlife+$E706),((Input!$J$160+Input!$J$126)*$J$7)-SUM($J706:AI706),((Input!$J$160+Input!$J$126)*$J$7)/A18taxstdlife))</f>
        <v>0</v>
      </c>
      <c r="AK706" s="164">
        <f>IF(A18taxstdlife="n/a","n/a",IF(AK$3&gt;(A18taxstdlife+$E706),((Input!$J$160+Input!$J$126)*$J$7)-SUM($J706:AJ706),((Input!$J$160+Input!$J$126)*$J$7)/A18taxstdlife))</f>
        <v>0</v>
      </c>
      <c r="AL706" s="164">
        <f>IF(A18taxstdlife="n/a","n/a",IF(AL$3&gt;(A18taxstdlife+$E706),((Input!$J$160+Input!$J$126)*$J$7)-SUM($J706:AK706),((Input!$J$160+Input!$J$126)*$J$7)/A18taxstdlife))</f>
        <v>0</v>
      </c>
      <c r="AM706" s="164">
        <f>IF(A18taxstdlife="n/a","n/a",IF(AM$3&gt;(A18taxstdlife+$E706),((Input!$J$160+Input!$J$126)*$J$7)-SUM($J706:AL706),((Input!$J$160+Input!$J$126)*$J$7)/A18taxstdlife))</f>
        <v>0</v>
      </c>
      <c r="AN706" s="164">
        <f>IF(A18taxstdlife="n/a","n/a",IF(AN$3&gt;(A18taxstdlife+$E706),((Input!$J$160+Input!$J$126)*$J$7)-SUM($J706:AM706),((Input!$J$160+Input!$J$126)*$J$7)/A18taxstdlife))</f>
        <v>0</v>
      </c>
      <c r="AO706" s="164">
        <f>IF(A18taxstdlife="n/a","n/a",IF(AO$3&gt;(A18taxstdlife+$E706),((Input!$J$160+Input!$J$126)*$J$7)-SUM($J706:AN706),((Input!$J$160+Input!$J$126)*$J$7)/A18taxstdlife))</f>
        <v>0</v>
      </c>
      <c r="AP706" s="164">
        <f>IF(A18taxstdlife="n/a","n/a",IF(AP$3&gt;(A18taxstdlife+$E706),((Input!$J$160+Input!$J$126)*$J$7)-SUM($J706:AO706),((Input!$J$160+Input!$J$126)*$J$7)/A18taxstdlife))</f>
        <v>0</v>
      </c>
      <c r="AQ706" s="164">
        <f>IF(A18taxstdlife="n/a","n/a",IF(AQ$3&gt;(A18taxstdlife+$E706),((Input!$J$160+Input!$J$126)*$J$7)-SUM($J706:AP706),((Input!$J$160+Input!$J$126)*$J$7)/A18taxstdlife))</f>
        <v>0</v>
      </c>
      <c r="AR706" s="164">
        <f>IF(A18taxstdlife="n/a","n/a",IF(AR$3&gt;(A18taxstdlife+$E706),((Input!$J$160+Input!$J$126)*$J$7)-SUM($J706:AQ706),((Input!$J$160+Input!$J$126)*$J$7)/A18taxstdlife))</f>
        <v>0</v>
      </c>
      <c r="AS706" s="164">
        <f>IF(A18taxstdlife="n/a","n/a",IF(AS$3&gt;(A18taxstdlife+$E706),((Input!$J$160+Input!$J$126)*$J$7)-SUM($J706:AR706),((Input!$J$160+Input!$J$126)*$J$7)/A18taxstdlife))</f>
        <v>0</v>
      </c>
      <c r="AT706" s="164">
        <f>IF(A18taxstdlife="n/a","n/a",IF(AT$3&gt;(A18taxstdlife+$E706),((Input!$J$160+Input!$J$126)*$J$7)-SUM($J706:AS706),((Input!$J$160+Input!$J$126)*$J$7)/A18taxstdlife))</f>
        <v>0</v>
      </c>
      <c r="AU706" s="164">
        <f>IF(A18taxstdlife="n/a","n/a",IF(AU$3&gt;(A18taxstdlife+$E706),((Input!$J$160+Input!$J$126)*$J$7)-SUM($J706:AT706),((Input!$J$160+Input!$J$126)*$J$7)/A18taxstdlife))</f>
        <v>0</v>
      </c>
      <c r="AV706" s="164">
        <f>IF(A18taxstdlife="n/a","n/a",IF(AV$3&gt;(A18taxstdlife+$E706),((Input!$J$160+Input!$J$126)*$J$7)-SUM($J706:AU706),((Input!$J$160+Input!$J$126)*$J$7)/A18taxstdlife))</f>
        <v>0</v>
      </c>
      <c r="AW706" s="164">
        <f>IF(A18taxstdlife="n/a","n/a",IF(AW$3&gt;(A18taxstdlife+$E706),((Input!$J$160+Input!$J$126)*$J$7)-SUM($J706:AV706),((Input!$J$160+Input!$J$126)*$J$7)/A18taxstdlife))</f>
        <v>0</v>
      </c>
      <c r="AX706" s="164">
        <f>IF(A18taxstdlife="n/a","n/a",IF(AX$3&gt;(A18taxstdlife+$E706),((Input!$J$160+Input!$J$126)*$J$7)-SUM($J706:AW706),((Input!$J$160+Input!$J$126)*$J$7)/A18taxstdlife))</f>
        <v>0</v>
      </c>
      <c r="AY706" s="164">
        <f>IF(A18taxstdlife="n/a","n/a",IF(AY$3&gt;(A18taxstdlife+$E706),((Input!$J$160+Input!$J$126)*$J$7)-SUM($J706:AX706),((Input!$J$160+Input!$J$126)*$J$7)/A18taxstdlife))</f>
        <v>0</v>
      </c>
      <c r="AZ706" s="164">
        <f>IF(A18taxstdlife="n/a","n/a",IF(AZ$3&gt;(A18taxstdlife+$E706),((Input!$J$160+Input!$J$126)*$J$7)-SUM($J706:AY706),((Input!$J$160+Input!$J$126)*$J$7)/A18taxstdlife))</f>
        <v>0</v>
      </c>
      <c r="BA706" s="164">
        <f>IF(A18taxstdlife="n/a","n/a",IF(BA$3&gt;(A18taxstdlife+$E706),((Input!$J$160+Input!$J$126)*$J$7)-SUM($J706:AZ706),((Input!$J$160+Input!$J$126)*$J$7)/A18taxstdlife))</f>
        <v>0</v>
      </c>
      <c r="BB706" s="164">
        <f>IF(A18taxstdlife="n/a","n/a",IF(BB$3&gt;(A18taxstdlife+$E706),((Input!$J$160+Input!$J$126)*$J$7)-SUM($J706:BA706),((Input!$J$160+Input!$J$126)*$J$7)/A18taxstdlife))</f>
        <v>0</v>
      </c>
      <c r="BC706" s="164">
        <f>IF(A18taxstdlife="n/a","n/a",IF(BC$3&gt;(A18taxstdlife+$E706),((Input!$J$160+Input!$J$126)*$J$7)-SUM($J706:BB706),((Input!$J$160+Input!$J$126)*$J$7)/A18taxstdlife))</f>
        <v>0</v>
      </c>
      <c r="BD706" s="164">
        <f>IF(A18taxstdlife="n/a","n/a",IF(BD$3&gt;(A18taxstdlife+$E706),((Input!$J$160+Input!$J$126)*$J$7)-SUM($J706:BC706),((Input!$J$160+Input!$J$126)*$J$7)/A18taxstdlife))</f>
        <v>0</v>
      </c>
      <c r="BE706" s="164">
        <f>IF(A18taxstdlife="n/a","n/a",IF(BE$3&gt;(A18taxstdlife+$E706),((Input!$J$160+Input!$J$126)*$J$7)-SUM($J706:BD706),((Input!$J$160+Input!$J$126)*$J$7)/A18taxstdlife))</f>
        <v>0</v>
      </c>
      <c r="BF706" s="164">
        <f>IF(A18taxstdlife="n/a","n/a",IF(BF$3&gt;(A18taxstdlife+$E706),((Input!$J$160+Input!$J$126)*$J$7)-SUM($J706:BE706),((Input!$J$160+Input!$J$126)*$J$7)/A18taxstdlife))</f>
        <v>0</v>
      </c>
      <c r="BG706" s="164">
        <f>IF(A18taxstdlife="n/a","n/a",IF(BG$3&gt;(A18taxstdlife+$E706),((Input!$J$160+Input!$J$126)*$J$7)-SUM($J706:BF706),((Input!$J$160+Input!$J$126)*$J$7)/A18taxstdlife))</f>
        <v>0</v>
      </c>
      <c r="BH706" s="164">
        <f>IF(A18taxstdlife="n/a","n/a",IF(BH$3&gt;(A18taxstdlife+$E706),((Input!$J$160+Input!$J$126)*$J$7)-SUM($J706:BG706),((Input!$J$160+Input!$J$126)*$J$7)/A18taxstdlife))</f>
        <v>0</v>
      </c>
      <c r="BI706" s="164">
        <f>IF(A18taxstdlife="n/a","n/a",IF(BI$3&gt;(A18taxstdlife+$E706),((Input!$J$160+Input!$J$126)*$J$7)-SUM($J706:BH706),((Input!$J$160+Input!$J$126)*$J$7)/A18taxstdlife))</f>
        <v>0</v>
      </c>
      <c r="BJ706" s="18"/>
      <c r="BK706" s="18"/>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row>
    <row r="707" spans="1:256" s="5" customFormat="1" hidden="1" outlineLevel="2">
      <c r="A707" s="18"/>
      <c r="B707" s="18"/>
      <c r="C707" s="36"/>
      <c r="D707" s="479"/>
      <c r="E707" s="283">
        <v>5</v>
      </c>
      <c r="F707" s="38"/>
      <c r="G707" s="306"/>
      <c r="H707" s="308"/>
      <c r="I707" s="308"/>
      <c r="J707" s="308"/>
      <c r="K707" s="307"/>
      <c r="L707" s="164">
        <f>IF(A18taxstdlife="n/a","n/a",IF(L$3&gt;(A18taxstdlife+$E707),((Input!$K$160+Input!$K$126)*$K$7)-SUM($K707:K707),((Input!$K$160+Input!$K$126)*$K$7)/A18taxstdlife))</f>
        <v>0.89979005206982887</v>
      </c>
      <c r="M707" s="164">
        <f>IF(A18taxstdlife="n/a","n/a",IF(M$3&gt;(A18taxstdlife+$E707),((Input!$K$160+Input!$K$126)*$K$7)-SUM($K707:L707),((Input!$K$160+Input!$K$126)*$K$7)/A18taxstdlife))</f>
        <v>0.89979005206982887</v>
      </c>
      <c r="N707" s="164">
        <f>IF(A18taxstdlife="n/a","n/a",IF(N$3&gt;(A18taxstdlife+$E707),((Input!$K$160+Input!$K$126)*$K$7)-SUM($K707:M707),((Input!$K$160+Input!$K$126)*$K$7)/A18taxstdlife))</f>
        <v>0.89979005206982887</v>
      </c>
      <c r="O707" s="164">
        <f>IF(A18taxstdlife="n/a","n/a",IF(O$3&gt;(A18taxstdlife+$E707),((Input!$K$160+Input!$K$126)*$K$7)-SUM($K707:N707),((Input!$K$160+Input!$K$126)*$K$7)/A18taxstdlife))</f>
        <v>0.89979005206982887</v>
      </c>
      <c r="P707" s="164">
        <f>IF(A18taxstdlife="n/a","n/a",IF(P$3&gt;(A18taxstdlife+$E707),((Input!$K$160+Input!$K$126)*$K$7)-SUM($K707:O707),((Input!$K$160+Input!$K$126)*$K$7)/A18taxstdlife))</f>
        <v>0</v>
      </c>
      <c r="Q707" s="164">
        <f>IF(A18taxstdlife="n/a","n/a",IF(Q$3&gt;(A18taxstdlife+$E707),((Input!$K$160+Input!$K$126)*$K$7)-SUM($K707:P707),((Input!$K$160+Input!$K$126)*$K$7)/A18taxstdlife))</f>
        <v>0</v>
      </c>
      <c r="R707" s="164">
        <f>IF(A18taxstdlife="n/a","n/a",IF(R$3&gt;(A18taxstdlife+$E707),((Input!$K$160+Input!$K$126)*$K$7)-SUM($K707:Q707),((Input!$K$160+Input!$K$126)*$K$7)/A18taxstdlife))</f>
        <v>0</v>
      </c>
      <c r="S707" s="164">
        <f>IF(A18taxstdlife="n/a","n/a",IF(S$3&gt;(A18taxstdlife+$E707),((Input!$K$160+Input!$K$126)*$K$7)-SUM($K707:R707),((Input!$K$160+Input!$K$126)*$K$7)/A18taxstdlife))</f>
        <v>0</v>
      </c>
      <c r="T707" s="164">
        <f>IF(A18taxstdlife="n/a","n/a",IF(T$3&gt;(A18taxstdlife+$E707),((Input!$K$160+Input!$K$126)*$K$7)-SUM($K707:S707),((Input!$K$160+Input!$K$126)*$K$7)/A18taxstdlife))</f>
        <v>0</v>
      </c>
      <c r="U707" s="164">
        <f>IF(A18taxstdlife="n/a","n/a",IF(U$3&gt;(A18taxstdlife+$E707),((Input!$K$160+Input!$K$126)*$K$7)-SUM($K707:T707),((Input!$K$160+Input!$K$126)*$K$7)/A18taxstdlife))</f>
        <v>0</v>
      </c>
      <c r="V707" s="164">
        <f>IF(A18taxstdlife="n/a","n/a",IF(V$3&gt;(A18taxstdlife+$E707),((Input!$K$160+Input!$K$126)*$K$7)-SUM($K707:U707),((Input!$K$160+Input!$K$126)*$K$7)/A18taxstdlife))</f>
        <v>0</v>
      </c>
      <c r="W707" s="164">
        <f>IF(A18taxstdlife="n/a","n/a",IF(W$3&gt;(A18taxstdlife+$E707),((Input!$K$160+Input!$K$126)*$K$7)-SUM($K707:V707),((Input!$K$160+Input!$K$126)*$K$7)/A18taxstdlife))</f>
        <v>0</v>
      </c>
      <c r="X707" s="164">
        <f>IF(A18taxstdlife="n/a","n/a",IF(X$3&gt;(A18taxstdlife+$E707),((Input!$K$160+Input!$K$126)*$K$7)-SUM($K707:W707),((Input!$K$160+Input!$K$126)*$K$7)/A18taxstdlife))</f>
        <v>0</v>
      </c>
      <c r="Y707" s="164">
        <f>IF(A18taxstdlife="n/a","n/a",IF(Y$3&gt;(A18taxstdlife+$E707),((Input!$K$160+Input!$K$126)*$K$7)-SUM($K707:X707),((Input!$K$160+Input!$K$126)*$K$7)/A18taxstdlife))</f>
        <v>0</v>
      </c>
      <c r="Z707" s="164">
        <f>IF(A18taxstdlife="n/a","n/a",IF(Z$3&gt;(A18taxstdlife+$E707),((Input!$K$160+Input!$K$126)*$K$7)-SUM($K707:Y707),((Input!$K$160+Input!$K$126)*$K$7)/A18taxstdlife))</f>
        <v>0</v>
      </c>
      <c r="AA707" s="164">
        <f>IF(A18taxstdlife="n/a","n/a",IF(AA$3&gt;(A18taxstdlife+$E707),((Input!$K$160+Input!$K$126)*$K$7)-SUM($K707:Z707),((Input!$K$160+Input!$K$126)*$K$7)/A18taxstdlife))</f>
        <v>0</v>
      </c>
      <c r="AB707" s="164">
        <f>IF(A18taxstdlife="n/a","n/a",IF(AB$3&gt;(A18taxstdlife+$E707),((Input!$K$160+Input!$K$126)*$K$7)-SUM($K707:AA707),((Input!$K$160+Input!$K$126)*$K$7)/A18taxstdlife))</f>
        <v>0</v>
      </c>
      <c r="AC707" s="164">
        <f>IF(A18taxstdlife="n/a","n/a",IF(AC$3&gt;(A18taxstdlife+$E707),((Input!$K$160+Input!$K$126)*$K$7)-SUM($K707:AB707),((Input!$K$160+Input!$K$126)*$K$7)/A18taxstdlife))</f>
        <v>0</v>
      </c>
      <c r="AD707" s="164">
        <f>IF(A18taxstdlife="n/a","n/a",IF(AD$3&gt;(A18taxstdlife+$E707),((Input!$K$160+Input!$K$126)*$K$7)-SUM($K707:AC707),((Input!$K$160+Input!$K$126)*$K$7)/A18taxstdlife))</f>
        <v>0</v>
      </c>
      <c r="AE707" s="164">
        <f>IF(A18taxstdlife="n/a","n/a",IF(AE$3&gt;(A18taxstdlife+$E707),((Input!$K$160+Input!$K$126)*$K$7)-SUM($K707:AD707),((Input!$K$160+Input!$K$126)*$K$7)/A18taxstdlife))</f>
        <v>0</v>
      </c>
      <c r="AF707" s="164">
        <f>IF(A18taxstdlife="n/a","n/a",IF(AF$3&gt;(A18taxstdlife+$E707),((Input!$K$160+Input!$K$126)*$K$7)-SUM($K707:AE707),((Input!$K$160+Input!$K$126)*$K$7)/A18taxstdlife))</f>
        <v>0</v>
      </c>
      <c r="AG707" s="164">
        <f>IF(A18taxstdlife="n/a","n/a",IF(AG$3&gt;(A18taxstdlife+$E707),((Input!$K$160+Input!$K$126)*$K$7)-SUM($K707:AF707),((Input!$K$160+Input!$K$126)*$K$7)/A18taxstdlife))</f>
        <v>0</v>
      </c>
      <c r="AH707" s="164">
        <f>IF(A18taxstdlife="n/a","n/a",IF(AH$3&gt;(A18taxstdlife+$E707),((Input!$K$160+Input!$K$126)*$K$7)-SUM($K707:AG707),((Input!$K$160+Input!$K$126)*$K$7)/A18taxstdlife))</f>
        <v>0</v>
      </c>
      <c r="AI707" s="164">
        <f>IF(A18taxstdlife="n/a","n/a",IF(AI$3&gt;(A18taxstdlife+$E707),((Input!$K$160+Input!$K$126)*$K$7)-SUM($K707:AH707),((Input!$K$160+Input!$K$126)*$K$7)/A18taxstdlife))</f>
        <v>0</v>
      </c>
      <c r="AJ707" s="164">
        <f>IF(A18taxstdlife="n/a","n/a",IF(AJ$3&gt;(A18taxstdlife+$E707),((Input!$K$160+Input!$K$126)*$K$7)-SUM($K707:AI707),((Input!$K$160+Input!$K$126)*$K$7)/A18taxstdlife))</f>
        <v>0</v>
      </c>
      <c r="AK707" s="164">
        <f>IF(A18taxstdlife="n/a","n/a",IF(AK$3&gt;(A18taxstdlife+$E707),((Input!$K$160+Input!$K$126)*$K$7)-SUM($K707:AJ707),((Input!$K$160+Input!$K$126)*$K$7)/A18taxstdlife))</f>
        <v>0</v>
      </c>
      <c r="AL707" s="164">
        <f>IF(A18taxstdlife="n/a","n/a",IF(AL$3&gt;(A18taxstdlife+$E707),((Input!$K$160+Input!$K$126)*$K$7)-SUM($K707:AK707),((Input!$K$160+Input!$K$126)*$K$7)/A18taxstdlife))</f>
        <v>0</v>
      </c>
      <c r="AM707" s="164">
        <f>IF(A18taxstdlife="n/a","n/a",IF(AM$3&gt;(A18taxstdlife+$E707),((Input!$K$160+Input!$K$126)*$K$7)-SUM($K707:AL707),((Input!$K$160+Input!$K$126)*$K$7)/A18taxstdlife))</f>
        <v>0</v>
      </c>
      <c r="AN707" s="164">
        <f>IF(A18taxstdlife="n/a","n/a",IF(AN$3&gt;(A18taxstdlife+$E707),((Input!$K$160+Input!$K$126)*$K$7)-SUM($K707:AM707),((Input!$K$160+Input!$K$126)*$K$7)/A18taxstdlife))</f>
        <v>0</v>
      </c>
      <c r="AO707" s="164">
        <f>IF(A18taxstdlife="n/a","n/a",IF(AO$3&gt;(A18taxstdlife+$E707),((Input!$K$160+Input!$K$126)*$K$7)-SUM($K707:AN707),((Input!$K$160+Input!$K$126)*$K$7)/A18taxstdlife))</f>
        <v>0</v>
      </c>
      <c r="AP707" s="164">
        <f>IF(A18taxstdlife="n/a","n/a",IF(AP$3&gt;(A18taxstdlife+$E707),((Input!$K$160+Input!$K$126)*$K$7)-SUM($K707:AO707),((Input!$K$160+Input!$K$126)*$K$7)/A18taxstdlife))</f>
        <v>0</v>
      </c>
      <c r="AQ707" s="164">
        <f>IF(A18taxstdlife="n/a","n/a",IF(AQ$3&gt;(A18taxstdlife+$E707),((Input!$K$160+Input!$K$126)*$K$7)-SUM($K707:AP707),((Input!$K$160+Input!$K$126)*$K$7)/A18taxstdlife))</f>
        <v>0</v>
      </c>
      <c r="AR707" s="164">
        <f>IF(A18taxstdlife="n/a","n/a",IF(AR$3&gt;(A18taxstdlife+$E707),((Input!$K$160+Input!$K$126)*$K$7)-SUM($K707:AQ707),((Input!$K$160+Input!$K$126)*$K$7)/A18taxstdlife))</f>
        <v>0</v>
      </c>
      <c r="AS707" s="164">
        <f>IF(A18taxstdlife="n/a","n/a",IF(AS$3&gt;(A18taxstdlife+$E707),((Input!$K$160+Input!$K$126)*$K$7)-SUM($K707:AR707),((Input!$K$160+Input!$K$126)*$K$7)/A18taxstdlife))</f>
        <v>0</v>
      </c>
      <c r="AT707" s="164">
        <f>IF(A18taxstdlife="n/a","n/a",IF(AT$3&gt;(A18taxstdlife+$E707),((Input!$K$160+Input!$K$126)*$K$7)-SUM($K707:AS707),((Input!$K$160+Input!$K$126)*$K$7)/A18taxstdlife))</f>
        <v>0</v>
      </c>
      <c r="AU707" s="164">
        <f>IF(A18taxstdlife="n/a","n/a",IF(AU$3&gt;(A18taxstdlife+$E707),((Input!$K$160+Input!$K$126)*$K$7)-SUM($K707:AT707),((Input!$K$160+Input!$K$126)*$K$7)/A18taxstdlife))</f>
        <v>0</v>
      </c>
      <c r="AV707" s="164">
        <f>IF(A18taxstdlife="n/a","n/a",IF(AV$3&gt;(A18taxstdlife+$E707),((Input!$K$160+Input!$K$126)*$K$7)-SUM($K707:AU707),((Input!$K$160+Input!$K$126)*$K$7)/A18taxstdlife))</f>
        <v>0</v>
      </c>
      <c r="AW707" s="164">
        <f>IF(A18taxstdlife="n/a","n/a",IF(AW$3&gt;(A18taxstdlife+$E707),((Input!$K$160+Input!$K$126)*$K$7)-SUM($K707:AV707),((Input!$K$160+Input!$K$126)*$K$7)/A18taxstdlife))</f>
        <v>0</v>
      </c>
      <c r="AX707" s="164">
        <f>IF(A18taxstdlife="n/a","n/a",IF(AX$3&gt;(A18taxstdlife+$E707),((Input!$K$160+Input!$K$126)*$K$7)-SUM($K707:AW707),((Input!$K$160+Input!$K$126)*$K$7)/A18taxstdlife))</f>
        <v>0</v>
      </c>
      <c r="AY707" s="164">
        <f>IF(A18taxstdlife="n/a","n/a",IF(AY$3&gt;(A18taxstdlife+$E707),((Input!$K$160+Input!$K$126)*$K$7)-SUM($K707:AX707),((Input!$K$160+Input!$K$126)*$K$7)/A18taxstdlife))</f>
        <v>0</v>
      </c>
      <c r="AZ707" s="164">
        <f>IF(A18taxstdlife="n/a","n/a",IF(AZ$3&gt;(A18taxstdlife+$E707),((Input!$K$160+Input!$K$126)*$K$7)-SUM($K707:AY707),((Input!$K$160+Input!$K$126)*$K$7)/A18taxstdlife))</f>
        <v>0</v>
      </c>
      <c r="BA707" s="164">
        <f>IF(A18taxstdlife="n/a","n/a",IF(BA$3&gt;(A18taxstdlife+$E707),((Input!$K$160+Input!$K$126)*$K$7)-SUM($K707:AZ707),((Input!$K$160+Input!$K$126)*$K$7)/A18taxstdlife))</f>
        <v>0</v>
      </c>
      <c r="BB707" s="164">
        <f>IF(A18taxstdlife="n/a","n/a",IF(BB$3&gt;(A18taxstdlife+$E707),((Input!$K$160+Input!$K$126)*$K$7)-SUM($K707:BA707),((Input!$K$160+Input!$K$126)*$K$7)/A18taxstdlife))</f>
        <v>0</v>
      </c>
      <c r="BC707" s="164">
        <f>IF(A18taxstdlife="n/a","n/a",IF(BC$3&gt;(A18taxstdlife+$E707),((Input!$K$160+Input!$K$126)*$K$7)-SUM($K707:BB707),((Input!$K$160+Input!$K$126)*$K$7)/A18taxstdlife))</f>
        <v>0</v>
      </c>
      <c r="BD707" s="164">
        <f>IF(A18taxstdlife="n/a","n/a",IF(BD$3&gt;(A18taxstdlife+$E707),((Input!$K$160+Input!$K$126)*$K$7)-SUM($K707:BC707),((Input!$K$160+Input!$K$126)*$K$7)/A18taxstdlife))</f>
        <v>0</v>
      </c>
      <c r="BE707" s="164">
        <f>IF(A18taxstdlife="n/a","n/a",IF(BE$3&gt;(A18taxstdlife+$E707),((Input!$K$160+Input!$K$126)*$K$7)-SUM($K707:BD707),((Input!$K$160+Input!$K$126)*$K$7)/A18taxstdlife))</f>
        <v>0</v>
      </c>
      <c r="BF707" s="164">
        <f>IF(A18taxstdlife="n/a","n/a",IF(BF$3&gt;(A18taxstdlife+$E707),((Input!$K$160+Input!$K$126)*$K$7)-SUM($K707:BE707),((Input!$K$160+Input!$K$126)*$K$7)/A18taxstdlife))</f>
        <v>0</v>
      </c>
      <c r="BG707" s="164">
        <f>IF(A18taxstdlife="n/a","n/a",IF(BG$3&gt;(A18taxstdlife+$E707),((Input!$K$160+Input!$K$126)*$K$7)-SUM($K707:BF707),((Input!$K$160+Input!$K$126)*$K$7)/A18taxstdlife))</f>
        <v>0</v>
      </c>
      <c r="BH707" s="164">
        <f>IF(A18taxstdlife="n/a","n/a",IF(BH$3&gt;(A18taxstdlife+$E707),((Input!$K$160+Input!$K$126)*$K$7)-SUM($K707:BG707),((Input!$K$160+Input!$K$126)*$K$7)/A18taxstdlife))</f>
        <v>0</v>
      </c>
      <c r="BI707" s="164">
        <f>IF(A18taxstdlife="n/a","n/a",IF(BI$3&gt;(A18taxstdlife+$E707),((Input!$K$160+Input!$K$126)*$K$7)-SUM($K707:BH707),((Input!$K$160+Input!$K$126)*$K$7)/A18taxstdlife))</f>
        <v>0</v>
      </c>
      <c r="BJ707" s="18"/>
      <c r="BK707" s="18"/>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row>
    <row r="708" spans="1:256" s="5" customFormat="1" hidden="1" outlineLevel="2">
      <c r="A708" s="18"/>
      <c r="B708" s="18"/>
      <c r="C708" s="36"/>
      <c r="D708" s="479"/>
      <c r="E708" s="283">
        <v>6</v>
      </c>
      <c r="F708" s="38"/>
      <c r="G708" s="306"/>
      <c r="H708" s="308"/>
      <c r="I708" s="308"/>
      <c r="J708" s="308"/>
      <c r="K708" s="308"/>
      <c r="L708" s="307"/>
      <c r="M708" s="164">
        <f>IF(A18taxstdlife="n/a","n/a",IF(M$3&gt;(A18taxstdlife+$E708),((Input!$L$160+Input!$L$126)*$L$7)-SUM($L708:L708),((Input!$L$160+Input!$L$126)*$L$7)/A18taxstdlife))</f>
        <v>0</v>
      </c>
      <c r="N708" s="164">
        <f>IF(A18taxstdlife="n/a","n/a",IF(N$3&gt;(A18taxstdlife+$E708),((Input!$L$160+Input!$L$126)*$L$7)-SUM($L708:M708),((Input!$L$160+Input!$L$126)*$L$7)/A18taxstdlife))</f>
        <v>0</v>
      </c>
      <c r="O708" s="164">
        <f>IF(A18taxstdlife="n/a","n/a",IF(O$3&gt;(A18taxstdlife+$E708),((Input!$L$160+Input!$L$126)*$L$7)-SUM($L708:N708),((Input!$L$160+Input!$L$126)*$L$7)/A18taxstdlife))</f>
        <v>0</v>
      </c>
      <c r="P708" s="164">
        <f>IF(A18taxstdlife="n/a","n/a",IF(P$3&gt;(A18taxstdlife+$E708),((Input!$L$160+Input!$L$126)*$L$7)-SUM($L708:O708),((Input!$L$160+Input!$L$126)*$L$7)/A18taxstdlife))</f>
        <v>0</v>
      </c>
      <c r="Q708" s="164">
        <f>IF(A18taxstdlife="n/a","n/a",IF(Q$3&gt;(A18taxstdlife+$E708),((Input!$L$160+Input!$L$126)*$L$7)-SUM($L708:P708),((Input!$L$160+Input!$L$126)*$L$7)/A18taxstdlife))</f>
        <v>0</v>
      </c>
      <c r="R708" s="164">
        <f>IF(A18taxstdlife="n/a","n/a",IF(R$3&gt;(A18taxstdlife+$E708),((Input!$L$160+Input!$L$126)*$L$7)-SUM($L708:Q708),((Input!$L$160+Input!$L$126)*$L$7)/A18taxstdlife))</f>
        <v>0</v>
      </c>
      <c r="S708" s="164">
        <f>IF(A18taxstdlife="n/a","n/a",IF(S$3&gt;(A18taxstdlife+$E708),((Input!$L$160+Input!$L$126)*$L$7)-SUM($L708:R708),((Input!$L$160+Input!$L$126)*$L$7)/A18taxstdlife))</f>
        <v>0</v>
      </c>
      <c r="T708" s="164">
        <f>IF(A18taxstdlife="n/a","n/a",IF(T$3&gt;(A18taxstdlife+$E708),((Input!$L$160+Input!$L$126)*$L$7)-SUM($L708:S708),((Input!$L$160+Input!$L$126)*$L$7)/A18taxstdlife))</f>
        <v>0</v>
      </c>
      <c r="U708" s="164">
        <f>IF(A18taxstdlife="n/a","n/a",IF(U$3&gt;(A18taxstdlife+$E708),((Input!$L$160+Input!$L$126)*$L$7)-SUM($L708:T708),((Input!$L$160+Input!$L$126)*$L$7)/A18taxstdlife))</f>
        <v>0</v>
      </c>
      <c r="V708" s="164">
        <f>IF(A18taxstdlife="n/a","n/a",IF(V$3&gt;(A18taxstdlife+$E708),((Input!$L$160+Input!$L$126)*$L$7)-SUM($L708:U708),((Input!$L$160+Input!$L$126)*$L$7)/A18taxstdlife))</f>
        <v>0</v>
      </c>
      <c r="W708" s="164">
        <f>IF(A18taxstdlife="n/a","n/a",IF(W$3&gt;(A18taxstdlife+$E708),((Input!$L$160+Input!$L$126)*$L$7)-SUM($L708:V708),((Input!$L$160+Input!$L$126)*$L$7)/A18taxstdlife))</f>
        <v>0</v>
      </c>
      <c r="X708" s="164">
        <f>IF(A18taxstdlife="n/a","n/a",IF(X$3&gt;(A18taxstdlife+$E708),((Input!$L$160+Input!$L$126)*$L$7)-SUM($L708:W708),((Input!$L$160+Input!$L$126)*$L$7)/A18taxstdlife))</f>
        <v>0</v>
      </c>
      <c r="Y708" s="164">
        <f>IF(A18taxstdlife="n/a","n/a",IF(Y$3&gt;(A18taxstdlife+$E708),((Input!$L$160+Input!$L$126)*$L$7)-SUM($L708:X708),((Input!$L$160+Input!$L$126)*$L$7)/A18taxstdlife))</f>
        <v>0</v>
      </c>
      <c r="Z708" s="164">
        <f>IF(A18taxstdlife="n/a","n/a",IF(Z$3&gt;(A18taxstdlife+$E708),((Input!$L$160+Input!$L$126)*$L$7)-SUM($L708:Y708),((Input!$L$160+Input!$L$126)*$L$7)/A18taxstdlife))</f>
        <v>0</v>
      </c>
      <c r="AA708" s="164">
        <f>IF(A18taxstdlife="n/a","n/a",IF(AA$3&gt;(A18taxstdlife+$E708),((Input!$L$160+Input!$L$126)*$L$7)-SUM($L708:Z708),((Input!$L$160+Input!$L$126)*$L$7)/A18taxstdlife))</f>
        <v>0</v>
      </c>
      <c r="AB708" s="164">
        <f>IF(A18taxstdlife="n/a","n/a",IF(AB$3&gt;(A18taxstdlife+$E708),((Input!$L$160+Input!$L$126)*$L$7)-SUM($L708:AA708),((Input!$L$160+Input!$L$126)*$L$7)/A18taxstdlife))</f>
        <v>0</v>
      </c>
      <c r="AC708" s="164">
        <f>IF(A18taxstdlife="n/a","n/a",IF(AC$3&gt;(A18taxstdlife+$E708),((Input!$L$160+Input!$L$126)*$L$7)-SUM($L708:AB708),((Input!$L$160+Input!$L$126)*$L$7)/A18taxstdlife))</f>
        <v>0</v>
      </c>
      <c r="AD708" s="164">
        <f>IF(A18taxstdlife="n/a","n/a",IF(AD$3&gt;(A18taxstdlife+$E708),((Input!$L$160+Input!$L$126)*$L$7)-SUM($L708:AC708),((Input!$L$160+Input!$L$126)*$L$7)/A18taxstdlife))</f>
        <v>0</v>
      </c>
      <c r="AE708" s="164">
        <f>IF(A18taxstdlife="n/a","n/a",IF(AE$3&gt;(A18taxstdlife+$E708),((Input!$L$160+Input!$L$126)*$L$7)-SUM($L708:AD708),((Input!$L$160+Input!$L$126)*$L$7)/A18taxstdlife))</f>
        <v>0</v>
      </c>
      <c r="AF708" s="164">
        <f>IF(A18taxstdlife="n/a","n/a",IF(AF$3&gt;(A18taxstdlife+$E708),((Input!$L$160+Input!$L$126)*$L$7)-SUM($L708:AE708),((Input!$L$160+Input!$L$126)*$L$7)/A18taxstdlife))</f>
        <v>0</v>
      </c>
      <c r="AG708" s="164">
        <f>IF(A18taxstdlife="n/a","n/a",IF(AG$3&gt;(A18taxstdlife+$E708),((Input!$L$160+Input!$L$126)*$L$7)-SUM($L708:AF708),((Input!$L$160+Input!$L$126)*$L$7)/A18taxstdlife))</f>
        <v>0</v>
      </c>
      <c r="AH708" s="164">
        <f>IF(A18taxstdlife="n/a","n/a",IF(AH$3&gt;(A18taxstdlife+$E708),((Input!$L$160+Input!$L$126)*$L$7)-SUM($L708:AG708),((Input!$L$160+Input!$L$126)*$L$7)/A18taxstdlife))</f>
        <v>0</v>
      </c>
      <c r="AI708" s="164">
        <f>IF(A18taxstdlife="n/a","n/a",IF(AI$3&gt;(A18taxstdlife+$E708),((Input!$L$160+Input!$L$126)*$L$7)-SUM($L708:AH708),((Input!$L$160+Input!$L$126)*$L$7)/A18taxstdlife))</f>
        <v>0</v>
      </c>
      <c r="AJ708" s="164">
        <f>IF(A18taxstdlife="n/a","n/a",IF(AJ$3&gt;(A18taxstdlife+$E708),((Input!$L$160+Input!$L$126)*$L$7)-SUM($L708:AI708),((Input!$L$160+Input!$L$126)*$L$7)/A18taxstdlife))</f>
        <v>0</v>
      </c>
      <c r="AK708" s="164">
        <f>IF(A18taxstdlife="n/a","n/a",IF(AK$3&gt;(A18taxstdlife+$E708),((Input!$L$160+Input!$L$126)*$L$7)-SUM($L708:AJ708),((Input!$L$160+Input!$L$126)*$L$7)/A18taxstdlife))</f>
        <v>0</v>
      </c>
      <c r="AL708" s="164">
        <f>IF(A18taxstdlife="n/a","n/a",IF(AL$3&gt;(A18taxstdlife+$E708),((Input!$L$160+Input!$L$126)*$L$7)-SUM($L708:AK708),((Input!$L$160+Input!$L$126)*$L$7)/A18taxstdlife))</f>
        <v>0</v>
      </c>
      <c r="AM708" s="164">
        <f>IF(A18taxstdlife="n/a","n/a",IF(AM$3&gt;(A18taxstdlife+$E708),((Input!$L$160+Input!$L$126)*$L$7)-SUM($L708:AL708),((Input!$L$160+Input!$L$126)*$L$7)/A18taxstdlife))</f>
        <v>0</v>
      </c>
      <c r="AN708" s="164">
        <f>IF(A18taxstdlife="n/a","n/a",IF(AN$3&gt;(A18taxstdlife+$E708),((Input!$L$160+Input!$L$126)*$L$7)-SUM($L708:AM708),((Input!$L$160+Input!$L$126)*$L$7)/A18taxstdlife))</f>
        <v>0</v>
      </c>
      <c r="AO708" s="164">
        <f>IF(A18taxstdlife="n/a","n/a",IF(AO$3&gt;(A18taxstdlife+$E708),((Input!$L$160+Input!$L$126)*$L$7)-SUM($L708:AN708),((Input!$L$160+Input!$L$126)*$L$7)/A18taxstdlife))</f>
        <v>0</v>
      </c>
      <c r="AP708" s="164">
        <f>IF(A18taxstdlife="n/a","n/a",IF(AP$3&gt;(A18taxstdlife+$E708),((Input!$L$160+Input!$L$126)*$L$7)-SUM($L708:AO708),((Input!$L$160+Input!$L$126)*$L$7)/A18taxstdlife))</f>
        <v>0</v>
      </c>
      <c r="AQ708" s="164">
        <f>IF(A18taxstdlife="n/a","n/a",IF(AQ$3&gt;(A18taxstdlife+$E708),((Input!$L$160+Input!$L$126)*$L$7)-SUM($L708:AP708),((Input!$L$160+Input!$L$126)*$L$7)/A18taxstdlife))</f>
        <v>0</v>
      </c>
      <c r="AR708" s="164">
        <f>IF(A18taxstdlife="n/a","n/a",IF(AR$3&gt;(A18taxstdlife+$E708),((Input!$L$160+Input!$L$126)*$L$7)-SUM($L708:AQ708),((Input!$L$160+Input!$L$126)*$L$7)/A18taxstdlife))</f>
        <v>0</v>
      </c>
      <c r="AS708" s="164">
        <f>IF(A18taxstdlife="n/a","n/a",IF(AS$3&gt;(A18taxstdlife+$E708),((Input!$L$160+Input!$L$126)*$L$7)-SUM($L708:AR708),((Input!$L$160+Input!$L$126)*$L$7)/A18taxstdlife))</f>
        <v>0</v>
      </c>
      <c r="AT708" s="164">
        <f>IF(A18taxstdlife="n/a","n/a",IF(AT$3&gt;(A18taxstdlife+$E708),((Input!$L$160+Input!$L$126)*$L$7)-SUM($L708:AS708),((Input!$L$160+Input!$L$126)*$L$7)/A18taxstdlife))</f>
        <v>0</v>
      </c>
      <c r="AU708" s="164">
        <f>IF(A18taxstdlife="n/a","n/a",IF(AU$3&gt;(A18taxstdlife+$E708),((Input!$L$160+Input!$L$126)*$L$7)-SUM($L708:AT708),((Input!$L$160+Input!$L$126)*$L$7)/A18taxstdlife))</f>
        <v>0</v>
      </c>
      <c r="AV708" s="164">
        <f>IF(A18taxstdlife="n/a","n/a",IF(AV$3&gt;(A18taxstdlife+$E708),((Input!$L$160+Input!$L$126)*$L$7)-SUM($L708:AU708),((Input!$L$160+Input!$L$126)*$L$7)/A18taxstdlife))</f>
        <v>0</v>
      </c>
      <c r="AW708" s="164">
        <f>IF(A18taxstdlife="n/a","n/a",IF(AW$3&gt;(A18taxstdlife+$E708),((Input!$L$160+Input!$L$126)*$L$7)-SUM($L708:AV708),((Input!$L$160+Input!$L$126)*$L$7)/A18taxstdlife))</f>
        <v>0</v>
      </c>
      <c r="AX708" s="164">
        <f>IF(A18taxstdlife="n/a","n/a",IF(AX$3&gt;(A18taxstdlife+$E708),((Input!$L$160+Input!$L$126)*$L$7)-SUM($L708:AW708),((Input!$L$160+Input!$L$126)*$L$7)/A18taxstdlife))</f>
        <v>0</v>
      </c>
      <c r="AY708" s="164">
        <f>IF(A18taxstdlife="n/a","n/a",IF(AY$3&gt;(A18taxstdlife+$E708),((Input!$L$160+Input!$L$126)*$L$7)-SUM($L708:AX708),((Input!$L$160+Input!$L$126)*$L$7)/A18taxstdlife))</f>
        <v>0</v>
      </c>
      <c r="AZ708" s="164">
        <f>IF(A18taxstdlife="n/a","n/a",IF(AZ$3&gt;(A18taxstdlife+$E708),((Input!$L$160+Input!$L$126)*$L$7)-SUM($L708:AY708),((Input!$L$160+Input!$L$126)*$L$7)/A18taxstdlife))</f>
        <v>0</v>
      </c>
      <c r="BA708" s="164">
        <f>IF(A18taxstdlife="n/a","n/a",IF(BA$3&gt;(A18taxstdlife+$E708),((Input!$L$160+Input!$L$126)*$L$7)-SUM($L708:AZ708),((Input!$L$160+Input!$L$126)*$L$7)/A18taxstdlife))</f>
        <v>0</v>
      </c>
      <c r="BB708" s="164">
        <f>IF(A18taxstdlife="n/a","n/a",IF(BB$3&gt;(A18taxstdlife+$E708),((Input!$L$160+Input!$L$126)*$L$7)-SUM($L708:BA708),((Input!$L$160+Input!$L$126)*$L$7)/A18taxstdlife))</f>
        <v>0</v>
      </c>
      <c r="BC708" s="164">
        <f>IF(A18taxstdlife="n/a","n/a",IF(BC$3&gt;(A18taxstdlife+$E708),((Input!$L$160+Input!$L$126)*$L$7)-SUM($L708:BB708),((Input!$L$160+Input!$L$126)*$L$7)/A18taxstdlife))</f>
        <v>0</v>
      </c>
      <c r="BD708" s="164">
        <f>IF(A18taxstdlife="n/a","n/a",IF(BD$3&gt;(A18taxstdlife+$E708),((Input!$L$160+Input!$L$126)*$L$7)-SUM($L708:BC708),((Input!$L$160+Input!$L$126)*$L$7)/A18taxstdlife))</f>
        <v>0</v>
      </c>
      <c r="BE708" s="164">
        <f>IF(A18taxstdlife="n/a","n/a",IF(BE$3&gt;(A18taxstdlife+$E708),((Input!$L$160+Input!$L$126)*$L$7)-SUM($L708:BD708),((Input!$L$160+Input!$L$126)*$L$7)/A18taxstdlife))</f>
        <v>0</v>
      </c>
      <c r="BF708" s="164">
        <f>IF(A18taxstdlife="n/a","n/a",IF(BF$3&gt;(A18taxstdlife+$E708),((Input!$L$160+Input!$L$126)*$L$7)-SUM($L708:BE708),((Input!$L$160+Input!$L$126)*$L$7)/A18taxstdlife))</f>
        <v>0</v>
      </c>
      <c r="BG708" s="164">
        <f>IF(A18taxstdlife="n/a","n/a",IF(BG$3&gt;(A18taxstdlife+$E708),((Input!$L$160+Input!$L$126)*$L$7)-SUM($L708:BF708),((Input!$L$160+Input!$L$126)*$L$7)/A18taxstdlife))</f>
        <v>0</v>
      </c>
      <c r="BH708" s="164">
        <f>IF(A18taxstdlife="n/a","n/a",IF(BH$3&gt;(A18taxstdlife+$E708),((Input!$L$160+Input!$L$126)*$L$7)-SUM($L708:BG708),((Input!$L$160+Input!$L$126)*$L$7)/A18taxstdlife))</f>
        <v>0</v>
      </c>
      <c r="BI708" s="164">
        <f>IF(A18taxstdlife="n/a","n/a",IF(BI$3&gt;(A18taxstdlife+$E708),((Input!$L$160+Input!$L$126)*$L$7)-SUM($L708:BH708),((Input!$L$160+Input!$L$126)*$L$7)/A18taxstdlife))</f>
        <v>0</v>
      </c>
      <c r="BJ708" s="18"/>
      <c r="BK708" s="1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row>
    <row r="709" spans="1:256" s="5" customFormat="1" hidden="1" outlineLevel="2">
      <c r="A709" s="18"/>
      <c r="B709" s="18"/>
      <c r="C709" s="36"/>
      <c r="D709" s="479"/>
      <c r="E709" s="283">
        <v>7</v>
      </c>
      <c r="F709" s="38"/>
      <c r="G709" s="306"/>
      <c r="H709" s="308"/>
      <c r="I709" s="308"/>
      <c r="J709" s="308"/>
      <c r="K709" s="308"/>
      <c r="L709" s="308"/>
      <c r="M709" s="307"/>
      <c r="N709" s="164">
        <f>IF(A18taxstdlife="n/a","n/a",IF(N$3&gt;(A18taxstdlife+$E709),((Input!$M$160+Input!$M$126)*$M$7)-SUM($M709:M709),((Input!$M$160+Input!$M$126)*$M$7)/A18taxstdlife))</f>
        <v>0</v>
      </c>
      <c r="O709" s="164">
        <f>IF(A18taxstdlife="n/a","n/a",IF(O$3&gt;(A18taxstdlife+$E709),((Input!$M$160+Input!$M$126)*$M$7)-SUM($M709:N709),((Input!$M$160+Input!$M$126)*$M$7)/A18taxstdlife))</f>
        <v>0</v>
      </c>
      <c r="P709" s="164">
        <f>IF(A18taxstdlife="n/a","n/a",IF(P$3&gt;(A18taxstdlife+$E709),((Input!$M$160+Input!$M$126)*$M$7)-SUM($M709:O709),((Input!$M$160+Input!$M$126)*$M$7)/A18taxstdlife))</f>
        <v>0</v>
      </c>
      <c r="Q709" s="164">
        <f>IF(A18taxstdlife="n/a","n/a",IF(Q$3&gt;(A18taxstdlife+$E709),((Input!$M$160+Input!$M$126)*$M$7)-SUM($M709:P709),((Input!$M$160+Input!$M$126)*$M$7)/A18taxstdlife))</f>
        <v>0</v>
      </c>
      <c r="R709" s="164">
        <f>IF(A18taxstdlife="n/a","n/a",IF(R$3&gt;(A18taxstdlife+$E709),((Input!$M$160+Input!$M$126)*$M$7)-SUM($M709:Q709),((Input!$M$160+Input!$M$126)*$M$7)/A18taxstdlife))</f>
        <v>0</v>
      </c>
      <c r="S709" s="164">
        <f>IF(A18taxstdlife="n/a","n/a",IF(S$3&gt;(A18taxstdlife+$E709),((Input!$M$160+Input!$M$126)*$M$7)-SUM($M709:R709),((Input!$M$160+Input!$M$126)*$M$7)/A18taxstdlife))</f>
        <v>0</v>
      </c>
      <c r="T709" s="164">
        <f>IF(A18taxstdlife="n/a","n/a",IF(T$3&gt;(A18taxstdlife+$E709),((Input!$M$160+Input!$M$126)*$M$7)-SUM($M709:S709),((Input!$M$160+Input!$M$126)*$M$7)/A18taxstdlife))</f>
        <v>0</v>
      </c>
      <c r="U709" s="164">
        <f>IF(A18taxstdlife="n/a","n/a",IF(U$3&gt;(A18taxstdlife+$E709),((Input!$M$160+Input!$M$126)*$M$7)-SUM($M709:T709),((Input!$M$160+Input!$M$126)*$M$7)/A18taxstdlife))</f>
        <v>0</v>
      </c>
      <c r="V709" s="164">
        <f>IF(A18taxstdlife="n/a","n/a",IF(V$3&gt;(A18taxstdlife+$E709),((Input!$M$160+Input!$M$126)*$M$7)-SUM($M709:U709),((Input!$M$160+Input!$M$126)*$M$7)/A18taxstdlife))</f>
        <v>0</v>
      </c>
      <c r="W709" s="164">
        <f>IF(A18taxstdlife="n/a","n/a",IF(W$3&gt;(A18taxstdlife+$E709),((Input!$M$160+Input!$M$126)*$M$7)-SUM($M709:V709),((Input!$M$160+Input!$M$126)*$M$7)/A18taxstdlife))</f>
        <v>0</v>
      </c>
      <c r="X709" s="164">
        <f>IF(A18taxstdlife="n/a","n/a",IF(X$3&gt;(A18taxstdlife+$E709),((Input!$M$160+Input!$M$126)*$M$7)-SUM($M709:W709),((Input!$M$160+Input!$M$126)*$M$7)/A18taxstdlife))</f>
        <v>0</v>
      </c>
      <c r="Y709" s="164">
        <f>IF(A18taxstdlife="n/a","n/a",IF(Y$3&gt;(A18taxstdlife+$E709),((Input!$M$160+Input!$M$126)*$M$7)-SUM($M709:X709),((Input!$M$160+Input!$M$126)*$M$7)/A18taxstdlife))</f>
        <v>0</v>
      </c>
      <c r="Z709" s="164">
        <f>IF(A18taxstdlife="n/a","n/a",IF(Z$3&gt;(A18taxstdlife+$E709),((Input!$M$160+Input!$M$126)*$M$7)-SUM($M709:Y709),((Input!$M$160+Input!$M$126)*$M$7)/A18taxstdlife))</f>
        <v>0</v>
      </c>
      <c r="AA709" s="164">
        <f>IF(A18taxstdlife="n/a","n/a",IF(AA$3&gt;(A18taxstdlife+$E709),((Input!$M$160+Input!$M$126)*$M$7)-SUM($M709:Z709),((Input!$M$160+Input!$M$126)*$M$7)/A18taxstdlife))</f>
        <v>0</v>
      </c>
      <c r="AB709" s="164">
        <f>IF(A18taxstdlife="n/a","n/a",IF(AB$3&gt;(A18taxstdlife+$E709),((Input!$M$160+Input!$M$126)*$M$7)-SUM($M709:AA709),((Input!$M$160+Input!$M$126)*$M$7)/A18taxstdlife))</f>
        <v>0</v>
      </c>
      <c r="AC709" s="164">
        <f>IF(A18taxstdlife="n/a","n/a",IF(AC$3&gt;(A18taxstdlife+$E709),((Input!$M$160+Input!$M$126)*$M$7)-SUM($M709:AB709),((Input!$M$160+Input!$M$126)*$M$7)/A18taxstdlife))</f>
        <v>0</v>
      </c>
      <c r="AD709" s="164">
        <f>IF(A18taxstdlife="n/a","n/a",IF(AD$3&gt;(A18taxstdlife+$E709),((Input!$M$160+Input!$M$126)*$M$7)-SUM($M709:AC709),((Input!$M$160+Input!$M$126)*$M$7)/A18taxstdlife))</f>
        <v>0</v>
      </c>
      <c r="AE709" s="164">
        <f>IF(A18taxstdlife="n/a","n/a",IF(AE$3&gt;(A18taxstdlife+$E709),((Input!$M$160+Input!$M$126)*$M$7)-SUM($M709:AD709),((Input!$M$160+Input!$M$126)*$M$7)/A18taxstdlife))</f>
        <v>0</v>
      </c>
      <c r="AF709" s="164">
        <f>IF(A18taxstdlife="n/a","n/a",IF(AF$3&gt;(A18taxstdlife+$E709),((Input!$M$160+Input!$M$126)*$M$7)-SUM($M709:AE709),((Input!$M$160+Input!$M$126)*$M$7)/A18taxstdlife))</f>
        <v>0</v>
      </c>
      <c r="AG709" s="164">
        <f>IF(A18taxstdlife="n/a","n/a",IF(AG$3&gt;(A18taxstdlife+$E709),((Input!$M$160+Input!$M$126)*$M$7)-SUM($M709:AF709),((Input!$M$160+Input!$M$126)*$M$7)/A18taxstdlife))</f>
        <v>0</v>
      </c>
      <c r="AH709" s="164">
        <f>IF(A18taxstdlife="n/a","n/a",IF(AH$3&gt;(A18taxstdlife+$E709),((Input!$M$160+Input!$M$126)*$M$7)-SUM($M709:AG709),((Input!$M$160+Input!$M$126)*$M$7)/A18taxstdlife))</f>
        <v>0</v>
      </c>
      <c r="AI709" s="164">
        <f>IF(A18taxstdlife="n/a","n/a",IF(AI$3&gt;(A18taxstdlife+$E709),((Input!$M$160+Input!$M$126)*$M$7)-SUM($M709:AH709),((Input!$M$160+Input!$M$126)*$M$7)/A18taxstdlife))</f>
        <v>0</v>
      </c>
      <c r="AJ709" s="164">
        <f>IF(A18taxstdlife="n/a","n/a",IF(AJ$3&gt;(A18taxstdlife+$E709),((Input!$M$160+Input!$M$126)*$M$7)-SUM($M709:AI709),((Input!$M$160+Input!$M$126)*$M$7)/A18taxstdlife))</f>
        <v>0</v>
      </c>
      <c r="AK709" s="164">
        <f>IF(A18taxstdlife="n/a","n/a",IF(AK$3&gt;(A18taxstdlife+$E709),((Input!$M$160+Input!$M$126)*$M$7)-SUM($M709:AJ709),((Input!$M$160+Input!$M$126)*$M$7)/A18taxstdlife))</f>
        <v>0</v>
      </c>
      <c r="AL709" s="164">
        <f>IF(A18taxstdlife="n/a","n/a",IF(AL$3&gt;(A18taxstdlife+$E709),((Input!$M$160+Input!$M$126)*$M$7)-SUM($M709:AK709),((Input!$M$160+Input!$M$126)*$M$7)/A18taxstdlife))</f>
        <v>0</v>
      </c>
      <c r="AM709" s="164">
        <f>IF(A18taxstdlife="n/a","n/a",IF(AM$3&gt;(A18taxstdlife+$E709),((Input!$M$160+Input!$M$126)*$M$7)-SUM($M709:AL709),((Input!$M$160+Input!$M$126)*$M$7)/A18taxstdlife))</f>
        <v>0</v>
      </c>
      <c r="AN709" s="164">
        <f>IF(A18taxstdlife="n/a","n/a",IF(AN$3&gt;(A18taxstdlife+$E709),((Input!$M$160+Input!$M$126)*$M$7)-SUM($M709:AM709),((Input!$M$160+Input!$M$126)*$M$7)/A18taxstdlife))</f>
        <v>0</v>
      </c>
      <c r="AO709" s="164">
        <f>IF(A18taxstdlife="n/a","n/a",IF(AO$3&gt;(A18taxstdlife+$E709),((Input!$M$160+Input!$M$126)*$M$7)-SUM($M709:AN709),((Input!$M$160+Input!$M$126)*$M$7)/A18taxstdlife))</f>
        <v>0</v>
      </c>
      <c r="AP709" s="164">
        <f>IF(A18taxstdlife="n/a","n/a",IF(AP$3&gt;(A18taxstdlife+$E709),((Input!$M$160+Input!$M$126)*$M$7)-SUM($M709:AO709),((Input!$M$160+Input!$M$126)*$M$7)/A18taxstdlife))</f>
        <v>0</v>
      </c>
      <c r="AQ709" s="164">
        <f>IF(A18taxstdlife="n/a","n/a",IF(AQ$3&gt;(A18taxstdlife+$E709),((Input!$M$160+Input!$M$126)*$M$7)-SUM($M709:AP709),((Input!$M$160+Input!$M$126)*$M$7)/A18taxstdlife))</f>
        <v>0</v>
      </c>
      <c r="AR709" s="164">
        <f>IF(A18taxstdlife="n/a","n/a",IF(AR$3&gt;(A18taxstdlife+$E709),((Input!$M$160+Input!$M$126)*$M$7)-SUM($M709:AQ709),((Input!$M$160+Input!$M$126)*$M$7)/A18taxstdlife))</f>
        <v>0</v>
      </c>
      <c r="AS709" s="164">
        <f>IF(A18taxstdlife="n/a","n/a",IF(AS$3&gt;(A18taxstdlife+$E709),((Input!$M$160+Input!$M$126)*$M$7)-SUM($M709:AR709),((Input!$M$160+Input!$M$126)*$M$7)/A18taxstdlife))</f>
        <v>0</v>
      </c>
      <c r="AT709" s="164">
        <f>IF(A18taxstdlife="n/a","n/a",IF(AT$3&gt;(A18taxstdlife+$E709),((Input!$M$160+Input!$M$126)*$M$7)-SUM($M709:AS709),((Input!$M$160+Input!$M$126)*$M$7)/A18taxstdlife))</f>
        <v>0</v>
      </c>
      <c r="AU709" s="164">
        <f>IF(A18taxstdlife="n/a","n/a",IF(AU$3&gt;(A18taxstdlife+$E709),((Input!$M$160+Input!$M$126)*$M$7)-SUM($M709:AT709),((Input!$M$160+Input!$M$126)*$M$7)/A18taxstdlife))</f>
        <v>0</v>
      </c>
      <c r="AV709" s="164">
        <f>IF(A18taxstdlife="n/a","n/a",IF(AV$3&gt;(A18taxstdlife+$E709),((Input!$M$160+Input!$M$126)*$M$7)-SUM($M709:AU709),((Input!$M$160+Input!$M$126)*$M$7)/A18taxstdlife))</f>
        <v>0</v>
      </c>
      <c r="AW709" s="164">
        <f>IF(A18taxstdlife="n/a","n/a",IF(AW$3&gt;(A18taxstdlife+$E709),((Input!$M$160+Input!$M$126)*$M$7)-SUM($M709:AV709),((Input!$M$160+Input!$M$126)*$M$7)/A18taxstdlife))</f>
        <v>0</v>
      </c>
      <c r="AX709" s="164">
        <f>IF(A18taxstdlife="n/a","n/a",IF(AX$3&gt;(A18taxstdlife+$E709),((Input!$M$160+Input!$M$126)*$M$7)-SUM($M709:AW709),((Input!$M$160+Input!$M$126)*$M$7)/A18taxstdlife))</f>
        <v>0</v>
      </c>
      <c r="AY709" s="164">
        <f>IF(A18taxstdlife="n/a","n/a",IF(AY$3&gt;(A18taxstdlife+$E709),((Input!$M$160+Input!$M$126)*$M$7)-SUM($M709:AX709),((Input!$M$160+Input!$M$126)*$M$7)/A18taxstdlife))</f>
        <v>0</v>
      </c>
      <c r="AZ709" s="164">
        <f>IF(A18taxstdlife="n/a","n/a",IF(AZ$3&gt;(A18taxstdlife+$E709),((Input!$M$160+Input!$M$126)*$M$7)-SUM($M709:AY709),((Input!$M$160+Input!$M$126)*$M$7)/A18taxstdlife))</f>
        <v>0</v>
      </c>
      <c r="BA709" s="164">
        <f>IF(A18taxstdlife="n/a","n/a",IF(BA$3&gt;(A18taxstdlife+$E709),((Input!$M$160+Input!$M$126)*$M$7)-SUM($M709:AZ709),((Input!$M$160+Input!$M$126)*$M$7)/A18taxstdlife))</f>
        <v>0</v>
      </c>
      <c r="BB709" s="164">
        <f>IF(A18taxstdlife="n/a","n/a",IF(BB$3&gt;(A18taxstdlife+$E709),((Input!$M$160+Input!$M$126)*$M$7)-SUM($M709:BA709),((Input!$M$160+Input!$M$126)*$M$7)/A18taxstdlife))</f>
        <v>0</v>
      </c>
      <c r="BC709" s="164">
        <f>IF(A18taxstdlife="n/a","n/a",IF(BC$3&gt;(A18taxstdlife+$E709),((Input!$M$160+Input!$M$126)*$M$7)-SUM($M709:BB709),((Input!$M$160+Input!$M$126)*$M$7)/A18taxstdlife))</f>
        <v>0</v>
      </c>
      <c r="BD709" s="164">
        <f>IF(A18taxstdlife="n/a","n/a",IF(BD$3&gt;(A18taxstdlife+$E709),((Input!$M$160+Input!$M$126)*$M$7)-SUM($M709:BC709),((Input!$M$160+Input!$M$126)*$M$7)/A18taxstdlife))</f>
        <v>0</v>
      </c>
      <c r="BE709" s="164">
        <f>IF(A18taxstdlife="n/a","n/a",IF(BE$3&gt;(A18taxstdlife+$E709),((Input!$M$160+Input!$M$126)*$M$7)-SUM($M709:BD709),((Input!$M$160+Input!$M$126)*$M$7)/A18taxstdlife))</f>
        <v>0</v>
      </c>
      <c r="BF709" s="164">
        <f>IF(A18taxstdlife="n/a","n/a",IF(BF$3&gt;(A18taxstdlife+$E709),((Input!$M$160+Input!$M$126)*$M$7)-SUM($M709:BE709),((Input!$M$160+Input!$M$126)*$M$7)/A18taxstdlife))</f>
        <v>0</v>
      </c>
      <c r="BG709" s="164">
        <f>IF(A18taxstdlife="n/a","n/a",IF(BG$3&gt;(A18taxstdlife+$E709),((Input!$M$160+Input!$M$126)*$M$7)-SUM($M709:BF709),((Input!$M$160+Input!$M$126)*$M$7)/A18taxstdlife))</f>
        <v>0</v>
      </c>
      <c r="BH709" s="164">
        <f>IF(A18taxstdlife="n/a","n/a",IF(BH$3&gt;(A18taxstdlife+$E709),((Input!$M$160+Input!$M$126)*$M$7)-SUM($M709:BG709),((Input!$M$160+Input!$M$126)*$M$7)/A18taxstdlife))</f>
        <v>0</v>
      </c>
      <c r="BI709" s="164">
        <f>IF(A18taxstdlife="n/a","n/a",IF(BI$3&gt;(A18taxstdlife+$E709),((Input!$M$160+Input!$M$126)*$M$7)-SUM($M709:BH709),((Input!$M$160+Input!$M$126)*$M$7)/A18taxstdlife))</f>
        <v>0</v>
      </c>
      <c r="BJ709" s="18"/>
      <c r="BK709" s="18"/>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row>
    <row r="710" spans="1:256" s="5" customFormat="1" hidden="1" outlineLevel="2">
      <c r="A710" s="18"/>
      <c r="B710" s="18"/>
      <c r="C710" s="36"/>
      <c r="D710" s="479"/>
      <c r="E710" s="283">
        <v>8</v>
      </c>
      <c r="F710" s="38"/>
      <c r="G710" s="306"/>
      <c r="H710" s="308"/>
      <c r="I710" s="308"/>
      <c r="J710" s="308"/>
      <c r="K710" s="308"/>
      <c r="L710" s="308"/>
      <c r="M710" s="308"/>
      <c r="N710" s="307"/>
      <c r="O710" s="164">
        <f>IF(A18taxstdlife="n/a","n/a",IF(O$3&gt;(A18taxstdlife+$E710),((Input!$N$160+Input!$N$126)*$N$7)-SUM($N710:N710),((Input!$N$160+Input!$N$126)*$N$7)/A18taxstdlife))</f>
        <v>0</v>
      </c>
      <c r="P710" s="164">
        <f>IF(A18taxstdlife="n/a","n/a",IF(P$3&gt;(A18taxstdlife+$E710),((Input!$N$160+Input!$N$126)*$N$7)-SUM($N710:O710),((Input!$N$160+Input!$N$126)*$N$7)/A18taxstdlife))</f>
        <v>0</v>
      </c>
      <c r="Q710" s="164">
        <f>IF(A18taxstdlife="n/a","n/a",IF(Q$3&gt;(A18taxstdlife+$E710),((Input!$N$160+Input!$N$126)*$N$7)-SUM($N710:P710),((Input!$N$160+Input!$N$126)*$N$7)/A18taxstdlife))</f>
        <v>0</v>
      </c>
      <c r="R710" s="164">
        <f>IF(A18taxstdlife="n/a","n/a",IF(R$3&gt;(A18taxstdlife+$E710),((Input!$N$160+Input!$N$126)*$N$7)-SUM($N710:Q710),((Input!$N$160+Input!$N$126)*$N$7)/A18taxstdlife))</f>
        <v>0</v>
      </c>
      <c r="S710" s="164">
        <f>IF(A18taxstdlife="n/a","n/a",IF(S$3&gt;(A18taxstdlife+$E710),((Input!$N$160+Input!$N$126)*$N$7)-SUM($N710:R710),((Input!$N$160+Input!$N$126)*$N$7)/A18taxstdlife))</f>
        <v>0</v>
      </c>
      <c r="T710" s="164">
        <f>IF(A18taxstdlife="n/a","n/a",IF(T$3&gt;(A18taxstdlife+$E710),((Input!$N$160+Input!$N$126)*$N$7)-SUM($N710:S710),((Input!$N$160+Input!$N$126)*$N$7)/A18taxstdlife))</f>
        <v>0</v>
      </c>
      <c r="U710" s="164">
        <f>IF(A18taxstdlife="n/a","n/a",IF(U$3&gt;(A18taxstdlife+$E710),((Input!$N$160+Input!$N$126)*$N$7)-SUM($N710:T710),((Input!$N$160+Input!$N$126)*$N$7)/A18taxstdlife))</f>
        <v>0</v>
      </c>
      <c r="V710" s="164">
        <f>IF(A18taxstdlife="n/a","n/a",IF(V$3&gt;(A18taxstdlife+$E710),((Input!$N$160+Input!$N$126)*$N$7)-SUM($N710:U710),((Input!$N$160+Input!$N$126)*$N$7)/A18taxstdlife))</f>
        <v>0</v>
      </c>
      <c r="W710" s="164">
        <f>IF(A18taxstdlife="n/a","n/a",IF(W$3&gt;(A18taxstdlife+$E710),((Input!$N$160+Input!$N$126)*$N$7)-SUM($N710:V710),((Input!$N$160+Input!$N$126)*$N$7)/A18taxstdlife))</f>
        <v>0</v>
      </c>
      <c r="X710" s="164">
        <f>IF(A18taxstdlife="n/a","n/a",IF(X$3&gt;(A18taxstdlife+$E710),((Input!$N$160+Input!$N$126)*$N$7)-SUM($N710:W710),((Input!$N$160+Input!$N$126)*$N$7)/A18taxstdlife))</f>
        <v>0</v>
      </c>
      <c r="Y710" s="164">
        <f>IF(A18taxstdlife="n/a","n/a",IF(Y$3&gt;(A18taxstdlife+$E710),((Input!$N$160+Input!$N$126)*$N$7)-SUM($N710:X710),((Input!$N$160+Input!$N$126)*$N$7)/A18taxstdlife))</f>
        <v>0</v>
      </c>
      <c r="Z710" s="164">
        <f>IF(A18taxstdlife="n/a","n/a",IF(Z$3&gt;(A18taxstdlife+$E710),((Input!$N$160+Input!$N$126)*$N$7)-SUM($N710:Y710),((Input!$N$160+Input!$N$126)*$N$7)/A18taxstdlife))</f>
        <v>0</v>
      </c>
      <c r="AA710" s="164">
        <f>IF(A18taxstdlife="n/a","n/a",IF(AA$3&gt;(A18taxstdlife+$E710),((Input!$N$160+Input!$N$126)*$N$7)-SUM($N710:Z710),((Input!$N$160+Input!$N$126)*$N$7)/A18taxstdlife))</f>
        <v>0</v>
      </c>
      <c r="AB710" s="164">
        <f>IF(A18taxstdlife="n/a","n/a",IF(AB$3&gt;(A18taxstdlife+$E710),((Input!$N$160+Input!$N$126)*$N$7)-SUM($N710:AA710),((Input!$N$160+Input!$N$126)*$N$7)/A18taxstdlife))</f>
        <v>0</v>
      </c>
      <c r="AC710" s="164">
        <f>IF(A18taxstdlife="n/a","n/a",IF(AC$3&gt;(A18taxstdlife+$E710),((Input!$N$160+Input!$N$126)*$N$7)-SUM($N710:AB710),((Input!$N$160+Input!$N$126)*$N$7)/A18taxstdlife))</f>
        <v>0</v>
      </c>
      <c r="AD710" s="164">
        <f>IF(A18taxstdlife="n/a","n/a",IF(AD$3&gt;(A18taxstdlife+$E710),((Input!$N$160+Input!$N$126)*$N$7)-SUM($N710:AC710),((Input!$N$160+Input!$N$126)*$N$7)/A18taxstdlife))</f>
        <v>0</v>
      </c>
      <c r="AE710" s="164">
        <f>IF(A18taxstdlife="n/a","n/a",IF(AE$3&gt;(A18taxstdlife+$E710),((Input!$N$160+Input!$N$126)*$N$7)-SUM($N710:AD710),((Input!$N$160+Input!$N$126)*$N$7)/A18taxstdlife))</f>
        <v>0</v>
      </c>
      <c r="AF710" s="164">
        <f>IF(A18taxstdlife="n/a","n/a",IF(AF$3&gt;(A18taxstdlife+$E710),((Input!$N$160+Input!$N$126)*$N$7)-SUM($N710:AE710),((Input!$N$160+Input!$N$126)*$N$7)/A18taxstdlife))</f>
        <v>0</v>
      </c>
      <c r="AG710" s="164">
        <f>IF(A18taxstdlife="n/a","n/a",IF(AG$3&gt;(A18taxstdlife+$E710),((Input!$N$160+Input!$N$126)*$N$7)-SUM($N710:AF710),((Input!$N$160+Input!$N$126)*$N$7)/A18taxstdlife))</f>
        <v>0</v>
      </c>
      <c r="AH710" s="164">
        <f>IF(A18taxstdlife="n/a","n/a",IF(AH$3&gt;(A18taxstdlife+$E710),((Input!$N$160+Input!$N$126)*$N$7)-SUM($N710:AG710),((Input!$N$160+Input!$N$126)*$N$7)/A18taxstdlife))</f>
        <v>0</v>
      </c>
      <c r="AI710" s="164">
        <f>IF(A18taxstdlife="n/a","n/a",IF(AI$3&gt;(A18taxstdlife+$E710),((Input!$N$160+Input!$N$126)*$N$7)-SUM($N710:AH710),((Input!$N$160+Input!$N$126)*$N$7)/A18taxstdlife))</f>
        <v>0</v>
      </c>
      <c r="AJ710" s="164">
        <f>IF(A18taxstdlife="n/a","n/a",IF(AJ$3&gt;(A18taxstdlife+$E710),((Input!$N$160+Input!$N$126)*$N$7)-SUM($N710:AI710),((Input!$N$160+Input!$N$126)*$N$7)/A18taxstdlife))</f>
        <v>0</v>
      </c>
      <c r="AK710" s="164">
        <f>IF(A18taxstdlife="n/a","n/a",IF(AK$3&gt;(A18taxstdlife+$E710),((Input!$N$160+Input!$N$126)*$N$7)-SUM($N710:AJ710),((Input!$N$160+Input!$N$126)*$N$7)/A18taxstdlife))</f>
        <v>0</v>
      </c>
      <c r="AL710" s="164">
        <f>IF(A18taxstdlife="n/a","n/a",IF(AL$3&gt;(A18taxstdlife+$E710),((Input!$N$160+Input!$N$126)*$N$7)-SUM($N710:AK710),((Input!$N$160+Input!$N$126)*$N$7)/A18taxstdlife))</f>
        <v>0</v>
      </c>
      <c r="AM710" s="164">
        <f>IF(A18taxstdlife="n/a","n/a",IF(AM$3&gt;(A18taxstdlife+$E710),((Input!$N$160+Input!$N$126)*$N$7)-SUM($N710:AL710),((Input!$N$160+Input!$N$126)*$N$7)/A18taxstdlife))</f>
        <v>0</v>
      </c>
      <c r="AN710" s="164">
        <f>IF(A18taxstdlife="n/a","n/a",IF(AN$3&gt;(A18taxstdlife+$E710),((Input!$N$160+Input!$N$126)*$N$7)-SUM($N710:AM710),((Input!$N$160+Input!$N$126)*$N$7)/A18taxstdlife))</f>
        <v>0</v>
      </c>
      <c r="AO710" s="164">
        <f>IF(A18taxstdlife="n/a","n/a",IF(AO$3&gt;(A18taxstdlife+$E710),((Input!$N$160+Input!$N$126)*$N$7)-SUM($N710:AN710),((Input!$N$160+Input!$N$126)*$N$7)/A18taxstdlife))</f>
        <v>0</v>
      </c>
      <c r="AP710" s="164">
        <f>IF(A18taxstdlife="n/a","n/a",IF(AP$3&gt;(A18taxstdlife+$E710),((Input!$N$160+Input!$N$126)*$N$7)-SUM($N710:AO710),((Input!$N$160+Input!$N$126)*$N$7)/A18taxstdlife))</f>
        <v>0</v>
      </c>
      <c r="AQ710" s="164">
        <f>IF(A18taxstdlife="n/a","n/a",IF(AQ$3&gt;(A18taxstdlife+$E710),((Input!$N$160+Input!$N$126)*$N$7)-SUM($N710:AP710),((Input!$N$160+Input!$N$126)*$N$7)/A18taxstdlife))</f>
        <v>0</v>
      </c>
      <c r="AR710" s="164">
        <f>IF(A18taxstdlife="n/a","n/a",IF(AR$3&gt;(A18taxstdlife+$E710),((Input!$N$160+Input!$N$126)*$N$7)-SUM($N710:AQ710),((Input!$N$160+Input!$N$126)*$N$7)/A18taxstdlife))</f>
        <v>0</v>
      </c>
      <c r="AS710" s="164">
        <f>IF(A18taxstdlife="n/a","n/a",IF(AS$3&gt;(A18taxstdlife+$E710),((Input!$N$160+Input!$N$126)*$N$7)-SUM($N710:AR710),((Input!$N$160+Input!$N$126)*$N$7)/A18taxstdlife))</f>
        <v>0</v>
      </c>
      <c r="AT710" s="164">
        <f>IF(A18taxstdlife="n/a","n/a",IF(AT$3&gt;(A18taxstdlife+$E710),((Input!$N$160+Input!$N$126)*$N$7)-SUM($N710:AS710),((Input!$N$160+Input!$N$126)*$N$7)/A18taxstdlife))</f>
        <v>0</v>
      </c>
      <c r="AU710" s="164">
        <f>IF(A18taxstdlife="n/a","n/a",IF(AU$3&gt;(A18taxstdlife+$E710),((Input!$N$160+Input!$N$126)*$N$7)-SUM($N710:AT710),((Input!$N$160+Input!$N$126)*$N$7)/A18taxstdlife))</f>
        <v>0</v>
      </c>
      <c r="AV710" s="164">
        <f>IF(A18taxstdlife="n/a","n/a",IF(AV$3&gt;(A18taxstdlife+$E710),((Input!$N$160+Input!$N$126)*$N$7)-SUM($N710:AU710),((Input!$N$160+Input!$N$126)*$N$7)/A18taxstdlife))</f>
        <v>0</v>
      </c>
      <c r="AW710" s="164">
        <f>IF(A18taxstdlife="n/a","n/a",IF(AW$3&gt;(A18taxstdlife+$E710),((Input!$N$160+Input!$N$126)*$N$7)-SUM($N710:AV710),((Input!$N$160+Input!$N$126)*$N$7)/A18taxstdlife))</f>
        <v>0</v>
      </c>
      <c r="AX710" s="164">
        <f>IF(A18taxstdlife="n/a","n/a",IF(AX$3&gt;(A18taxstdlife+$E710),((Input!$N$160+Input!$N$126)*$N$7)-SUM($N710:AW710),((Input!$N$160+Input!$N$126)*$N$7)/A18taxstdlife))</f>
        <v>0</v>
      </c>
      <c r="AY710" s="164">
        <f>IF(A18taxstdlife="n/a","n/a",IF(AY$3&gt;(A18taxstdlife+$E710),((Input!$N$160+Input!$N$126)*$N$7)-SUM($N710:AX710),((Input!$N$160+Input!$N$126)*$N$7)/A18taxstdlife))</f>
        <v>0</v>
      </c>
      <c r="AZ710" s="164">
        <f>IF(A18taxstdlife="n/a","n/a",IF(AZ$3&gt;(A18taxstdlife+$E710),((Input!$N$160+Input!$N$126)*$N$7)-SUM($N710:AY710),((Input!$N$160+Input!$N$126)*$N$7)/A18taxstdlife))</f>
        <v>0</v>
      </c>
      <c r="BA710" s="164">
        <f>IF(A18taxstdlife="n/a","n/a",IF(BA$3&gt;(A18taxstdlife+$E710),((Input!$N$160+Input!$N$126)*$N$7)-SUM($N710:AZ710),((Input!$N$160+Input!$N$126)*$N$7)/A18taxstdlife))</f>
        <v>0</v>
      </c>
      <c r="BB710" s="164">
        <f>IF(A18taxstdlife="n/a","n/a",IF(BB$3&gt;(A18taxstdlife+$E710),((Input!$N$160+Input!$N$126)*$N$7)-SUM($N710:BA710),((Input!$N$160+Input!$N$126)*$N$7)/A18taxstdlife))</f>
        <v>0</v>
      </c>
      <c r="BC710" s="164">
        <f>IF(A18taxstdlife="n/a","n/a",IF(BC$3&gt;(A18taxstdlife+$E710),((Input!$N$160+Input!$N$126)*$N$7)-SUM($N710:BB710),((Input!$N$160+Input!$N$126)*$N$7)/A18taxstdlife))</f>
        <v>0</v>
      </c>
      <c r="BD710" s="164">
        <f>IF(A18taxstdlife="n/a","n/a",IF(BD$3&gt;(A18taxstdlife+$E710),((Input!$N$160+Input!$N$126)*$N$7)-SUM($N710:BC710),((Input!$N$160+Input!$N$126)*$N$7)/A18taxstdlife))</f>
        <v>0</v>
      </c>
      <c r="BE710" s="164">
        <f>IF(A18taxstdlife="n/a","n/a",IF(BE$3&gt;(A18taxstdlife+$E710),((Input!$N$160+Input!$N$126)*$N$7)-SUM($N710:BD710),((Input!$N$160+Input!$N$126)*$N$7)/A18taxstdlife))</f>
        <v>0</v>
      </c>
      <c r="BF710" s="164">
        <f>IF(A18taxstdlife="n/a","n/a",IF(BF$3&gt;(A18taxstdlife+$E710),((Input!$N$160+Input!$N$126)*$N$7)-SUM($N710:BE710),((Input!$N$160+Input!$N$126)*$N$7)/A18taxstdlife))</f>
        <v>0</v>
      </c>
      <c r="BG710" s="164">
        <f>IF(A18taxstdlife="n/a","n/a",IF(BG$3&gt;(A18taxstdlife+$E710),((Input!$N$160+Input!$N$126)*$N$7)-SUM($N710:BF710),((Input!$N$160+Input!$N$126)*$N$7)/A18taxstdlife))</f>
        <v>0</v>
      </c>
      <c r="BH710" s="164">
        <f>IF(A18taxstdlife="n/a","n/a",IF(BH$3&gt;(A18taxstdlife+$E710),((Input!$N$160+Input!$N$126)*$N$7)-SUM($N710:BG710),((Input!$N$160+Input!$N$126)*$N$7)/A18taxstdlife))</f>
        <v>0</v>
      </c>
      <c r="BI710" s="164">
        <f>IF(A18taxstdlife="n/a","n/a",IF(BI$3&gt;(A18taxstdlife+$E710),((Input!$N$160+Input!$N$126)*$N$7)-SUM($N710:BH710),((Input!$N$160+Input!$N$126)*$N$7)/A18taxstdlife))</f>
        <v>0</v>
      </c>
      <c r="BJ710" s="18"/>
      <c r="BK710" s="18"/>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c r="HX710"/>
      <c r="HY710"/>
      <c r="HZ710"/>
      <c r="IA710"/>
      <c r="IB710"/>
      <c r="IC710"/>
      <c r="ID710"/>
      <c r="IE710"/>
      <c r="IF710"/>
      <c r="IG710"/>
      <c r="IH710"/>
      <c r="II710"/>
      <c r="IJ710"/>
      <c r="IK710"/>
      <c r="IL710"/>
      <c r="IM710"/>
      <c r="IN710"/>
      <c r="IO710"/>
      <c r="IP710"/>
      <c r="IQ710"/>
      <c r="IR710"/>
      <c r="IS710"/>
      <c r="IT710"/>
      <c r="IU710"/>
      <c r="IV710"/>
    </row>
    <row r="711" spans="1:256" s="5" customFormat="1" hidden="1" outlineLevel="2">
      <c r="A711" s="18"/>
      <c r="B711" s="18"/>
      <c r="C711" s="36"/>
      <c r="D711" s="479"/>
      <c r="E711" s="283">
        <v>9</v>
      </c>
      <c r="F711" s="38"/>
      <c r="G711" s="306"/>
      <c r="H711" s="308"/>
      <c r="I711" s="308"/>
      <c r="J711" s="308"/>
      <c r="K711" s="308"/>
      <c r="L711" s="308"/>
      <c r="M711" s="308"/>
      <c r="N711" s="308"/>
      <c r="O711" s="307"/>
      <c r="P711" s="164">
        <f>IF(A18taxstdlife="n/a","n/a",IF(P$3&gt;(A18taxstdlife+$E711),((Input!$O$160+Input!$O$126)*$O$7)-SUM($O711:O711),((Input!$O$160+Input!$O$126)*$O$7)/A18taxstdlife))</f>
        <v>0</v>
      </c>
      <c r="Q711" s="164">
        <f>IF(A18taxstdlife="n/a","n/a",IF(Q$3&gt;(A18taxstdlife+$E711),((Input!$O$160+Input!$O$126)*$O$7)-SUM($O711:P711),((Input!$O$160+Input!$O$126)*$O$7)/A18taxstdlife))</f>
        <v>0</v>
      </c>
      <c r="R711" s="164">
        <f>IF(A18taxstdlife="n/a","n/a",IF(R$3&gt;(A18taxstdlife+$E711),((Input!$O$160+Input!$O$126)*$O$7)-SUM($O711:Q711),((Input!$O$160+Input!$O$126)*$O$7)/A18taxstdlife))</f>
        <v>0</v>
      </c>
      <c r="S711" s="164">
        <f>IF(A18taxstdlife="n/a","n/a",IF(S$3&gt;(A18taxstdlife+$E711),((Input!$O$160+Input!$O$126)*$O$7)-SUM($O711:R711),((Input!$O$160+Input!$O$126)*$O$7)/A18taxstdlife))</f>
        <v>0</v>
      </c>
      <c r="T711" s="164">
        <f>IF(A18taxstdlife="n/a","n/a",IF(T$3&gt;(A18taxstdlife+$E711),((Input!$O$160+Input!$O$126)*$O$7)-SUM($O711:S711),((Input!$O$160+Input!$O$126)*$O$7)/A18taxstdlife))</f>
        <v>0</v>
      </c>
      <c r="U711" s="164">
        <f>IF(A18taxstdlife="n/a","n/a",IF(U$3&gt;(A18taxstdlife+$E711),((Input!$O$160+Input!$O$126)*$O$7)-SUM($O711:T711),((Input!$O$160+Input!$O$126)*$O$7)/A18taxstdlife))</f>
        <v>0</v>
      </c>
      <c r="V711" s="164">
        <f>IF(A18taxstdlife="n/a","n/a",IF(V$3&gt;(A18taxstdlife+$E711),((Input!$O$160+Input!$O$126)*$O$7)-SUM($O711:U711),((Input!$O$160+Input!$O$126)*$O$7)/A18taxstdlife))</f>
        <v>0</v>
      </c>
      <c r="W711" s="164">
        <f>IF(A18taxstdlife="n/a","n/a",IF(W$3&gt;(A18taxstdlife+$E711),((Input!$O$160+Input!$O$126)*$O$7)-SUM($O711:V711),((Input!$O$160+Input!$O$126)*$O$7)/A18taxstdlife))</f>
        <v>0</v>
      </c>
      <c r="X711" s="164">
        <f>IF(A18taxstdlife="n/a","n/a",IF(X$3&gt;(A18taxstdlife+$E711),((Input!$O$160+Input!$O$126)*$O$7)-SUM($O711:W711),((Input!$O$160+Input!$O$126)*$O$7)/A18taxstdlife))</f>
        <v>0</v>
      </c>
      <c r="Y711" s="164">
        <f>IF(A18taxstdlife="n/a","n/a",IF(Y$3&gt;(A18taxstdlife+$E711),((Input!$O$160+Input!$O$126)*$O$7)-SUM($O711:X711),((Input!$O$160+Input!$O$126)*$O$7)/A18taxstdlife))</f>
        <v>0</v>
      </c>
      <c r="Z711" s="164">
        <f>IF(A18taxstdlife="n/a","n/a",IF(Z$3&gt;(A18taxstdlife+$E711),((Input!$O$160+Input!$O$126)*$O$7)-SUM($O711:Y711),((Input!$O$160+Input!$O$126)*$O$7)/A18taxstdlife))</f>
        <v>0</v>
      </c>
      <c r="AA711" s="164">
        <f>IF(A18taxstdlife="n/a","n/a",IF(AA$3&gt;(A18taxstdlife+$E711),((Input!$O$160+Input!$O$126)*$O$7)-SUM($O711:Z711),((Input!$O$160+Input!$O$126)*$O$7)/A18taxstdlife))</f>
        <v>0</v>
      </c>
      <c r="AB711" s="164">
        <f>IF(A18taxstdlife="n/a","n/a",IF(AB$3&gt;(A18taxstdlife+$E711),((Input!$O$160+Input!$O$126)*$O$7)-SUM($O711:AA711),((Input!$O$160+Input!$O$126)*$O$7)/A18taxstdlife))</f>
        <v>0</v>
      </c>
      <c r="AC711" s="164">
        <f>IF(A18taxstdlife="n/a","n/a",IF(AC$3&gt;(A18taxstdlife+$E711),((Input!$O$160+Input!$O$126)*$O$7)-SUM($O711:AB711),((Input!$O$160+Input!$O$126)*$O$7)/A18taxstdlife))</f>
        <v>0</v>
      </c>
      <c r="AD711" s="164">
        <f>IF(A18taxstdlife="n/a","n/a",IF(AD$3&gt;(A18taxstdlife+$E711),((Input!$O$160+Input!$O$126)*$O$7)-SUM($O711:AC711),((Input!$O$160+Input!$O$126)*$O$7)/A18taxstdlife))</f>
        <v>0</v>
      </c>
      <c r="AE711" s="164">
        <f>IF(A18taxstdlife="n/a","n/a",IF(AE$3&gt;(A18taxstdlife+$E711),((Input!$O$160+Input!$O$126)*$O$7)-SUM($O711:AD711),((Input!$O$160+Input!$O$126)*$O$7)/A18taxstdlife))</f>
        <v>0</v>
      </c>
      <c r="AF711" s="164">
        <f>IF(A18taxstdlife="n/a","n/a",IF(AF$3&gt;(A18taxstdlife+$E711),((Input!$O$160+Input!$O$126)*$O$7)-SUM($O711:AE711),((Input!$O$160+Input!$O$126)*$O$7)/A18taxstdlife))</f>
        <v>0</v>
      </c>
      <c r="AG711" s="164">
        <f>IF(A18taxstdlife="n/a","n/a",IF(AG$3&gt;(A18taxstdlife+$E711),((Input!$O$160+Input!$O$126)*$O$7)-SUM($O711:AF711),((Input!$O$160+Input!$O$126)*$O$7)/A18taxstdlife))</f>
        <v>0</v>
      </c>
      <c r="AH711" s="164">
        <f>IF(A18taxstdlife="n/a","n/a",IF(AH$3&gt;(A18taxstdlife+$E711),((Input!$O$160+Input!$O$126)*$O$7)-SUM($O711:AG711),((Input!$O$160+Input!$O$126)*$O$7)/A18taxstdlife))</f>
        <v>0</v>
      </c>
      <c r="AI711" s="164">
        <f>IF(A18taxstdlife="n/a","n/a",IF(AI$3&gt;(A18taxstdlife+$E711),((Input!$O$160+Input!$O$126)*$O$7)-SUM($O711:AH711),((Input!$O$160+Input!$O$126)*$O$7)/A18taxstdlife))</f>
        <v>0</v>
      </c>
      <c r="AJ711" s="164">
        <f>IF(A18taxstdlife="n/a","n/a",IF(AJ$3&gt;(A18taxstdlife+$E711),((Input!$O$160+Input!$O$126)*$O$7)-SUM($O711:AI711),((Input!$O$160+Input!$O$126)*$O$7)/A18taxstdlife))</f>
        <v>0</v>
      </c>
      <c r="AK711" s="164">
        <f>IF(A18taxstdlife="n/a","n/a",IF(AK$3&gt;(A18taxstdlife+$E711),((Input!$O$160+Input!$O$126)*$O$7)-SUM($O711:AJ711),((Input!$O$160+Input!$O$126)*$O$7)/A18taxstdlife))</f>
        <v>0</v>
      </c>
      <c r="AL711" s="164">
        <f>IF(A18taxstdlife="n/a","n/a",IF(AL$3&gt;(A18taxstdlife+$E711),((Input!$O$160+Input!$O$126)*$O$7)-SUM($O711:AK711),((Input!$O$160+Input!$O$126)*$O$7)/A18taxstdlife))</f>
        <v>0</v>
      </c>
      <c r="AM711" s="164">
        <f>IF(A18taxstdlife="n/a","n/a",IF(AM$3&gt;(A18taxstdlife+$E711),((Input!$O$160+Input!$O$126)*$O$7)-SUM($O711:AL711),((Input!$O$160+Input!$O$126)*$O$7)/A18taxstdlife))</f>
        <v>0</v>
      </c>
      <c r="AN711" s="164">
        <f>IF(A18taxstdlife="n/a","n/a",IF(AN$3&gt;(A18taxstdlife+$E711),((Input!$O$160+Input!$O$126)*$O$7)-SUM($O711:AM711),((Input!$O$160+Input!$O$126)*$O$7)/A18taxstdlife))</f>
        <v>0</v>
      </c>
      <c r="AO711" s="164">
        <f>IF(A18taxstdlife="n/a","n/a",IF(AO$3&gt;(A18taxstdlife+$E711),((Input!$O$160+Input!$O$126)*$O$7)-SUM($O711:AN711),((Input!$O$160+Input!$O$126)*$O$7)/A18taxstdlife))</f>
        <v>0</v>
      </c>
      <c r="AP711" s="164">
        <f>IF(A18taxstdlife="n/a","n/a",IF(AP$3&gt;(A18taxstdlife+$E711),((Input!$O$160+Input!$O$126)*$O$7)-SUM($O711:AO711),((Input!$O$160+Input!$O$126)*$O$7)/A18taxstdlife))</f>
        <v>0</v>
      </c>
      <c r="AQ711" s="164">
        <f>IF(A18taxstdlife="n/a","n/a",IF(AQ$3&gt;(A18taxstdlife+$E711),((Input!$O$160+Input!$O$126)*$O$7)-SUM($O711:AP711),((Input!$O$160+Input!$O$126)*$O$7)/A18taxstdlife))</f>
        <v>0</v>
      </c>
      <c r="AR711" s="164">
        <f>IF(A18taxstdlife="n/a","n/a",IF(AR$3&gt;(A18taxstdlife+$E711),((Input!$O$160+Input!$O$126)*$O$7)-SUM($O711:AQ711),((Input!$O$160+Input!$O$126)*$O$7)/A18taxstdlife))</f>
        <v>0</v>
      </c>
      <c r="AS711" s="164">
        <f>IF(A18taxstdlife="n/a","n/a",IF(AS$3&gt;(A18taxstdlife+$E711),((Input!$O$160+Input!$O$126)*$O$7)-SUM($O711:AR711),((Input!$O$160+Input!$O$126)*$O$7)/A18taxstdlife))</f>
        <v>0</v>
      </c>
      <c r="AT711" s="164">
        <f>IF(A18taxstdlife="n/a","n/a",IF(AT$3&gt;(A18taxstdlife+$E711),((Input!$O$160+Input!$O$126)*$O$7)-SUM($O711:AS711),((Input!$O$160+Input!$O$126)*$O$7)/A18taxstdlife))</f>
        <v>0</v>
      </c>
      <c r="AU711" s="164">
        <f>IF(A18taxstdlife="n/a","n/a",IF(AU$3&gt;(A18taxstdlife+$E711),((Input!$O$160+Input!$O$126)*$O$7)-SUM($O711:AT711),((Input!$O$160+Input!$O$126)*$O$7)/A18taxstdlife))</f>
        <v>0</v>
      </c>
      <c r="AV711" s="164">
        <f>IF(A18taxstdlife="n/a","n/a",IF(AV$3&gt;(A18taxstdlife+$E711),((Input!$O$160+Input!$O$126)*$O$7)-SUM($O711:AU711),((Input!$O$160+Input!$O$126)*$O$7)/A18taxstdlife))</f>
        <v>0</v>
      </c>
      <c r="AW711" s="164">
        <f>IF(A18taxstdlife="n/a","n/a",IF(AW$3&gt;(A18taxstdlife+$E711),((Input!$O$160+Input!$O$126)*$O$7)-SUM($O711:AV711),((Input!$O$160+Input!$O$126)*$O$7)/A18taxstdlife))</f>
        <v>0</v>
      </c>
      <c r="AX711" s="164">
        <f>IF(A18taxstdlife="n/a","n/a",IF(AX$3&gt;(A18taxstdlife+$E711),((Input!$O$160+Input!$O$126)*$O$7)-SUM($O711:AW711),((Input!$O$160+Input!$O$126)*$O$7)/A18taxstdlife))</f>
        <v>0</v>
      </c>
      <c r="AY711" s="164">
        <f>IF(A18taxstdlife="n/a","n/a",IF(AY$3&gt;(A18taxstdlife+$E711),((Input!$O$160+Input!$O$126)*$O$7)-SUM($O711:AX711),((Input!$O$160+Input!$O$126)*$O$7)/A18taxstdlife))</f>
        <v>0</v>
      </c>
      <c r="AZ711" s="164">
        <f>IF(A18taxstdlife="n/a","n/a",IF(AZ$3&gt;(A18taxstdlife+$E711),((Input!$O$160+Input!$O$126)*$O$7)-SUM($O711:AY711),((Input!$O$160+Input!$O$126)*$O$7)/A18taxstdlife))</f>
        <v>0</v>
      </c>
      <c r="BA711" s="164">
        <f>IF(A18taxstdlife="n/a","n/a",IF(BA$3&gt;(A18taxstdlife+$E711),((Input!$O$160+Input!$O$126)*$O$7)-SUM($O711:AZ711),((Input!$O$160+Input!$O$126)*$O$7)/A18taxstdlife))</f>
        <v>0</v>
      </c>
      <c r="BB711" s="164">
        <f>IF(A18taxstdlife="n/a","n/a",IF(BB$3&gt;(A18taxstdlife+$E711),((Input!$O$160+Input!$O$126)*$O$7)-SUM($O711:BA711),((Input!$O$160+Input!$O$126)*$O$7)/A18taxstdlife))</f>
        <v>0</v>
      </c>
      <c r="BC711" s="164">
        <f>IF(A18taxstdlife="n/a","n/a",IF(BC$3&gt;(A18taxstdlife+$E711),((Input!$O$160+Input!$O$126)*$O$7)-SUM($O711:BB711),((Input!$O$160+Input!$O$126)*$O$7)/A18taxstdlife))</f>
        <v>0</v>
      </c>
      <c r="BD711" s="164">
        <f>IF(A18taxstdlife="n/a","n/a",IF(BD$3&gt;(A18taxstdlife+$E711),((Input!$O$160+Input!$O$126)*$O$7)-SUM($O711:BC711),((Input!$O$160+Input!$O$126)*$O$7)/A18taxstdlife))</f>
        <v>0</v>
      </c>
      <c r="BE711" s="164">
        <f>IF(A18taxstdlife="n/a","n/a",IF(BE$3&gt;(A18taxstdlife+$E711),((Input!$O$160+Input!$O$126)*$O$7)-SUM($O711:BD711),((Input!$O$160+Input!$O$126)*$O$7)/A18taxstdlife))</f>
        <v>0</v>
      </c>
      <c r="BF711" s="164">
        <f>IF(A18taxstdlife="n/a","n/a",IF(BF$3&gt;(A18taxstdlife+$E711),((Input!$O$160+Input!$O$126)*$O$7)-SUM($O711:BE711),((Input!$O$160+Input!$O$126)*$O$7)/A18taxstdlife))</f>
        <v>0</v>
      </c>
      <c r="BG711" s="164">
        <f>IF(A18taxstdlife="n/a","n/a",IF(BG$3&gt;(A18taxstdlife+$E711),((Input!$O$160+Input!$O$126)*$O$7)-SUM($O711:BF711),((Input!$O$160+Input!$O$126)*$O$7)/A18taxstdlife))</f>
        <v>0</v>
      </c>
      <c r="BH711" s="164">
        <f>IF(A18taxstdlife="n/a","n/a",IF(BH$3&gt;(A18taxstdlife+$E711),((Input!$O$160+Input!$O$126)*$O$7)-SUM($O711:BG711),((Input!$O$160+Input!$O$126)*$O$7)/A18taxstdlife))</f>
        <v>0</v>
      </c>
      <c r="BI711" s="164">
        <f>IF(A18taxstdlife="n/a","n/a",IF(BI$3&gt;(A18taxstdlife+$E711),((Input!$O$160+Input!$O$126)*$O$7)-SUM($O711:BH711),((Input!$O$160+Input!$O$126)*$O$7)/A18taxstdlife))</f>
        <v>0</v>
      </c>
      <c r="BJ711" s="18"/>
      <c r="BK711" s="18"/>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row>
    <row r="712" spans="1:256" s="5" customFormat="1" hidden="1" outlineLevel="2">
      <c r="A712" s="18"/>
      <c r="B712" s="18"/>
      <c r="C712" s="36"/>
      <c r="D712" s="479"/>
      <c r="E712" s="284">
        <v>10</v>
      </c>
      <c r="F712" s="38"/>
      <c r="G712" s="306"/>
      <c r="H712" s="308"/>
      <c r="I712" s="308"/>
      <c r="J712" s="308"/>
      <c r="K712" s="308"/>
      <c r="L712" s="308"/>
      <c r="M712" s="308"/>
      <c r="N712" s="308"/>
      <c r="O712" s="308"/>
      <c r="P712" s="307"/>
      <c r="Q712" s="164">
        <f>IF(A18taxstdlife="n/a","n/a",IF(Q$3&gt;(A18taxstdlife+$E712),((Input!$P$160+Input!$P$126)*$P$7)-SUM($P712:P712),((Input!$P$160+Input!$P$126)*$P$7)/A18taxstdlife))</f>
        <v>0</v>
      </c>
      <c r="R712" s="164">
        <f>IF(A18taxstdlife="n/a","n/a",IF(R$3&gt;(A18taxstdlife+$E712),((Input!$P$160+Input!$P$126)*$P$7)-SUM($P712:Q712),((Input!$P$160+Input!$P$126)*$P$7)/A18taxstdlife))</f>
        <v>0</v>
      </c>
      <c r="S712" s="164">
        <f>IF(A18taxstdlife="n/a","n/a",IF(S$3&gt;(A18taxstdlife+$E712),((Input!$P$160+Input!$P$126)*$P$7)-SUM($P712:R712),((Input!$P$160+Input!$P$126)*$P$7)/A18taxstdlife))</f>
        <v>0</v>
      </c>
      <c r="T712" s="164">
        <f>IF(A18taxstdlife="n/a","n/a",IF(T$3&gt;(A18taxstdlife+$E712),((Input!$P$160+Input!$P$126)*$P$7)-SUM($P712:S712),((Input!$P$160+Input!$P$126)*$P$7)/A18taxstdlife))</f>
        <v>0</v>
      </c>
      <c r="U712" s="164">
        <f>IF(A18taxstdlife="n/a","n/a",IF(U$3&gt;(A18taxstdlife+$E712),((Input!$P$160+Input!$P$126)*$P$7)-SUM($P712:T712),((Input!$P$160+Input!$P$126)*$P$7)/A18taxstdlife))</f>
        <v>0</v>
      </c>
      <c r="V712" s="164">
        <f>IF(A18taxstdlife="n/a","n/a",IF(V$3&gt;(A18taxstdlife+$E712),((Input!$P$160+Input!$P$126)*$P$7)-SUM($P712:U712),((Input!$P$160+Input!$P$126)*$P$7)/A18taxstdlife))</f>
        <v>0</v>
      </c>
      <c r="W712" s="164">
        <f>IF(A18taxstdlife="n/a","n/a",IF(W$3&gt;(A18taxstdlife+$E712),((Input!$P$160+Input!$P$126)*$P$7)-SUM($P712:V712),((Input!$P$160+Input!$P$126)*$P$7)/A18taxstdlife))</f>
        <v>0</v>
      </c>
      <c r="X712" s="164">
        <f>IF(A18taxstdlife="n/a","n/a",IF(X$3&gt;(A18taxstdlife+$E712),((Input!$P$160+Input!$P$126)*$P$7)-SUM($P712:W712),((Input!$P$160+Input!$P$126)*$P$7)/A18taxstdlife))</f>
        <v>0</v>
      </c>
      <c r="Y712" s="164">
        <f>IF(A18taxstdlife="n/a","n/a",IF(Y$3&gt;(A18taxstdlife+$E712),((Input!$P$160+Input!$P$126)*$P$7)-SUM($P712:X712),((Input!$P$160+Input!$P$126)*$P$7)/A18taxstdlife))</f>
        <v>0</v>
      </c>
      <c r="Z712" s="164">
        <f>IF(A18taxstdlife="n/a","n/a",IF(Z$3&gt;(A18taxstdlife+$E712),((Input!$P$160+Input!$P$126)*$P$7)-SUM($P712:Y712),((Input!$P$160+Input!$P$126)*$P$7)/A18taxstdlife))</f>
        <v>0</v>
      </c>
      <c r="AA712" s="164">
        <f>IF(A18taxstdlife="n/a","n/a",IF(AA$3&gt;(A18taxstdlife+$E712),((Input!$P$160+Input!$P$126)*$P$7)-SUM($P712:Z712),((Input!$P$160+Input!$P$126)*$P$7)/A18taxstdlife))</f>
        <v>0</v>
      </c>
      <c r="AB712" s="164">
        <f>IF(A18taxstdlife="n/a","n/a",IF(AB$3&gt;(A18taxstdlife+$E712),((Input!$P$160+Input!$P$126)*$P$7)-SUM($P712:AA712),((Input!$P$160+Input!$P$126)*$P$7)/A18taxstdlife))</f>
        <v>0</v>
      </c>
      <c r="AC712" s="164">
        <f>IF(A18taxstdlife="n/a","n/a",IF(AC$3&gt;(A18taxstdlife+$E712),((Input!$P$160+Input!$P$126)*$P$7)-SUM($P712:AB712),((Input!$P$160+Input!$P$126)*$P$7)/A18taxstdlife))</f>
        <v>0</v>
      </c>
      <c r="AD712" s="164">
        <f>IF(A18taxstdlife="n/a","n/a",IF(AD$3&gt;(A18taxstdlife+$E712),((Input!$P$160+Input!$P$126)*$P$7)-SUM($P712:AC712),((Input!$P$160+Input!$P$126)*$P$7)/A18taxstdlife))</f>
        <v>0</v>
      </c>
      <c r="AE712" s="164">
        <f>IF(A18taxstdlife="n/a","n/a",IF(AE$3&gt;(A18taxstdlife+$E712),((Input!$P$160+Input!$P$126)*$P$7)-SUM($P712:AD712),((Input!$P$160+Input!$P$126)*$P$7)/A18taxstdlife))</f>
        <v>0</v>
      </c>
      <c r="AF712" s="164">
        <f>IF(A18taxstdlife="n/a","n/a",IF(AF$3&gt;(A18taxstdlife+$E712),((Input!$P$160+Input!$P$126)*$P$7)-SUM($P712:AE712),((Input!$P$160+Input!$P$126)*$P$7)/A18taxstdlife))</f>
        <v>0</v>
      </c>
      <c r="AG712" s="164">
        <f>IF(A18taxstdlife="n/a","n/a",IF(AG$3&gt;(A18taxstdlife+$E712),((Input!$P$160+Input!$P$126)*$P$7)-SUM($P712:AF712),((Input!$P$160+Input!$P$126)*$P$7)/A18taxstdlife))</f>
        <v>0</v>
      </c>
      <c r="AH712" s="164">
        <f>IF(A18taxstdlife="n/a","n/a",IF(AH$3&gt;(A18taxstdlife+$E712),((Input!$P$160+Input!$P$126)*$P$7)-SUM($P712:AG712),((Input!$P$160+Input!$P$126)*$P$7)/A18taxstdlife))</f>
        <v>0</v>
      </c>
      <c r="AI712" s="164">
        <f>IF(A18taxstdlife="n/a","n/a",IF(AI$3&gt;(A18taxstdlife+$E712),((Input!$P$160+Input!$P$126)*$P$7)-SUM($P712:AH712),((Input!$P$160+Input!$P$126)*$P$7)/A18taxstdlife))</f>
        <v>0</v>
      </c>
      <c r="AJ712" s="164">
        <f>IF(A18taxstdlife="n/a","n/a",IF(AJ$3&gt;(A18taxstdlife+$E712),((Input!$P$160+Input!$P$126)*$P$7)-SUM($P712:AI712),((Input!$P$160+Input!$P$126)*$P$7)/A18taxstdlife))</f>
        <v>0</v>
      </c>
      <c r="AK712" s="164">
        <f>IF(A18taxstdlife="n/a","n/a",IF(AK$3&gt;(A18taxstdlife+$E712),((Input!$P$160+Input!$P$126)*$P$7)-SUM($P712:AJ712),((Input!$P$160+Input!$P$126)*$P$7)/A18taxstdlife))</f>
        <v>0</v>
      </c>
      <c r="AL712" s="164">
        <f>IF(A18taxstdlife="n/a","n/a",IF(AL$3&gt;(A18taxstdlife+$E712),((Input!$P$160+Input!$P$126)*$P$7)-SUM($P712:AK712),((Input!$P$160+Input!$P$126)*$P$7)/A18taxstdlife))</f>
        <v>0</v>
      </c>
      <c r="AM712" s="164">
        <f>IF(A18taxstdlife="n/a","n/a",IF(AM$3&gt;(A18taxstdlife+$E712),((Input!$P$160+Input!$P$126)*$P$7)-SUM($P712:AL712),((Input!$P$160+Input!$P$126)*$P$7)/A18taxstdlife))</f>
        <v>0</v>
      </c>
      <c r="AN712" s="164">
        <f>IF(A18taxstdlife="n/a","n/a",IF(AN$3&gt;(A18taxstdlife+$E712),((Input!$P$160+Input!$P$126)*$P$7)-SUM($P712:AM712),((Input!$P$160+Input!$P$126)*$P$7)/A18taxstdlife))</f>
        <v>0</v>
      </c>
      <c r="AO712" s="164">
        <f>IF(A18taxstdlife="n/a","n/a",IF(AO$3&gt;(A18taxstdlife+$E712),((Input!$P$160+Input!$P$126)*$P$7)-SUM($P712:AN712),((Input!$P$160+Input!$P$126)*$P$7)/A18taxstdlife))</f>
        <v>0</v>
      </c>
      <c r="AP712" s="164">
        <f>IF(A18taxstdlife="n/a","n/a",IF(AP$3&gt;(A18taxstdlife+$E712),((Input!$P$160+Input!$P$126)*$P$7)-SUM($P712:AO712),((Input!$P$160+Input!$P$126)*$P$7)/A18taxstdlife))</f>
        <v>0</v>
      </c>
      <c r="AQ712" s="164">
        <f>IF(A18taxstdlife="n/a","n/a",IF(AQ$3&gt;(A18taxstdlife+$E712),((Input!$P$160+Input!$P$126)*$P$7)-SUM($P712:AP712),((Input!$P$160+Input!$P$126)*$P$7)/A18taxstdlife))</f>
        <v>0</v>
      </c>
      <c r="AR712" s="164">
        <f>IF(A18taxstdlife="n/a","n/a",IF(AR$3&gt;(A18taxstdlife+$E712),((Input!$P$160+Input!$P$126)*$P$7)-SUM($P712:AQ712),((Input!$P$160+Input!$P$126)*$P$7)/A18taxstdlife))</f>
        <v>0</v>
      </c>
      <c r="AS712" s="164">
        <f>IF(A18taxstdlife="n/a","n/a",IF(AS$3&gt;(A18taxstdlife+$E712),((Input!$P$160+Input!$P$126)*$P$7)-SUM($P712:AR712),((Input!$P$160+Input!$P$126)*$P$7)/A18taxstdlife))</f>
        <v>0</v>
      </c>
      <c r="AT712" s="164">
        <f>IF(A18taxstdlife="n/a","n/a",IF(AT$3&gt;(A18taxstdlife+$E712),((Input!$P$160+Input!$P$126)*$P$7)-SUM($P712:AS712),((Input!$P$160+Input!$P$126)*$P$7)/A18taxstdlife))</f>
        <v>0</v>
      </c>
      <c r="AU712" s="164">
        <f>IF(A18taxstdlife="n/a","n/a",IF(AU$3&gt;(A18taxstdlife+$E712),((Input!$P$160+Input!$P$126)*$P$7)-SUM($P712:AT712),((Input!$P$160+Input!$P$126)*$P$7)/A18taxstdlife))</f>
        <v>0</v>
      </c>
      <c r="AV712" s="164">
        <f>IF(A18taxstdlife="n/a","n/a",IF(AV$3&gt;(A18taxstdlife+$E712),((Input!$P$160+Input!$P$126)*$P$7)-SUM($P712:AU712),((Input!$P$160+Input!$P$126)*$P$7)/A18taxstdlife))</f>
        <v>0</v>
      </c>
      <c r="AW712" s="164">
        <f>IF(A18taxstdlife="n/a","n/a",IF(AW$3&gt;(A18taxstdlife+$E712),((Input!$P$160+Input!$P$126)*$P$7)-SUM($P712:AV712),((Input!$P$160+Input!$P$126)*$P$7)/A18taxstdlife))</f>
        <v>0</v>
      </c>
      <c r="AX712" s="164">
        <f>IF(A18taxstdlife="n/a","n/a",IF(AX$3&gt;(A18taxstdlife+$E712),((Input!$P$160+Input!$P$126)*$P$7)-SUM($P712:AW712),((Input!$P$160+Input!$P$126)*$P$7)/A18taxstdlife))</f>
        <v>0</v>
      </c>
      <c r="AY712" s="164">
        <f>IF(A18taxstdlife="n/a","n/a",IF(AY$3&gt;(A18taxstdlife+$E712),((Input!$P$160+Input!$P$126)*$P$7)-SUM($P712:AX712),((Input!$P$160+Input!$P$126)*$P$7)/A18taxstdlife))</f>
        <v>0</v>
      </c>
      <c r="AZ712" s="164">
        <f>IF(A18taxstdlife="n/a","n/a",IF(AZ$3&gt;(A18taxstdlife+$E712),((Input!$P$160+Input!$P$126)*$P$7)-SUM($P712:AY712),((Input!$P$160+Input!$P$126)*$P$7)/A18taxstdlife))</f>
        <v>0</v>
      </c>
      <c r="BA712" s="164">
        <f>IF(A18taxstdlife="n/a","n/a",IF(BA$3&gt;(A18taxstdlife+$E712),((Input!$P$160+Input!$P$126)*$P$7)-SUM($P712:AZ712),((Input!$P$160+Input!$P$126)*$P$7)/A18taxstdlife))</f>
        <v>0</v>
      </c>
      <c r="BB712" s="164">
        <f>IF(A18taxstdlife="n/a","n/a",IF(BB$3&gt;(A18taxstdlife+$E712),((Input!$P$160+Input!$P$126)*$P$7)-SUM($P712:BA712),((Input!$P$160+Input!$P$126)*$P$7)/A18taxstdlife))</f>
        <v>0</v>
      </c>
      <c r="BC712" s="164">
        <f>IF(A18taxstdlife="n/a","n/a",IF(BC$3&gt;(A18taxstdlife+$E712),((Input!$P$160+Input!$P$126)*$P$7)-SUM($P712:BB712),((Input!$P$160+Input!$P$126)*$P$7)/A18taxstdlife))</f>
        <v>0</v>
      </c>
      <c r="BD712" s="164">
        <f>IF(A18taxstdlife="n/a","n/a",IF(BD$3&gt;(A18taxstdlife+$E712),((Input!$P$160+Input!$P$126)*$P$7)-SUM($P712:BC712),((Input!$P$160+Input!$P$126)*$P$7)/A18taxstdlife))</f>
        <v>0</v>
      </c>
      <c r="BE712" s="164">
        <f>IF(A18taxstdlife="n/a","n/a",IF(BE$3&gt;(A18taxstdlife+$E712),((Input!$P$160+Input!$P$126)*$P$7)-SUM($P712:BD712),((Input!$P$160+Input!$P$126)*$P$7)/A18taxstdlife))</f>
        <v>0</v>
      </c>
      <c r="BF712" s="164">
        <f>IF(A18taxstdlife="n/a","n/a",IF(BF$3&gt;(A18taxstdlife+$E712),((Input!$P$160+Input!$P$126)*$P$7)-SUM($P712:BE712),((Input!$P$160+Input!$P$126)*$P$7)/A18taxstdlife))</f>
        <v>0</v>
      </c>
      <c r="BG712" s="164">
        <f>IF(A18taxstdlife="n/a","n/a",IF(BG$3&gt;(A18taxstdlife+$E712),((Input!$P$160+Input!$P$126)*$P$7)-SUM($P712:BF712),((Input!$P$160+Input!$P$126)*$P$7)/A18taxstdlife))</f>
        <v>0</v>
      </c>
      <c r="BH712" s="164">
        <f>IF(A18taxstdlife="n/a","n/a",IF(BH$3&gt;(A18taxstdlife+$E712),((Input!$P$160+Input!$P$126)*$P$7)-SUM($P712:BG712),((Input!$P$160+Input!$P$126)*$P$7)/A18taxstdlife))</f>
        <v>0</v>
      </c>
      <c r="BI712" s="164">
        <f>IF(A18taxstdlife="n/a","n/a",IF(BI$3&gt;(A18taxstdlife+$E712),((Input!$P$160+Input!$P$126)*$P$7)-SUM($P712:BH712),((Input!$P$160+Input!$P$126)*$P$7)/A18taxstdlife))</f>
        <v>0</v>
      </c>
      <c r="BJ712" s="18"/>
      <c r="BK712" s="18"/>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c r="IC712"/>
      <c r="ID712"/>
      <c r="IE712"/>
      <c r="IF712"/>
      <c r="IG712"/>
      <c r="IH712"/>
      <c r="II712"/>
      <c r="IJ712"/>
      <c r="IK712"/>
      <c r="IL712"/>
      <c r="IM712"/>
      <c r="IN712"/>
      <c r="IO712"/>
      <c r="IP712"/>
      <c r="IQ712"/>
      <c r="IR712"/>
      <c r="IS712"/>
      <c r="IT712"/>
      <c r="IU712"/>
      <c r="IV712"/>
    </row>
    <row r="713" spans="1:256" s="5" customFormat="1" hidden="1" outlineLevel="1">
      <c r="A713" s="18"/>
      <c r="B713" s="18"/>
      <c r="C713" s="36" t="str">
        <f>Asset18</f>
        <v>IT systems</v>
      </c>
      <c r="D713" s="18"/>
      <c r="E713" s="18"/>
      <c r="F713" s="33"/>
      <c r="G713" s="159">
        <f t="shared" ref="G713:AL713" si="140">SUM(G701:G712)</f>
        <v>4.9191091050794817</v>
      </c>
      <c r="H713" s="159">
        <f t="shared" si="140"/>
        <v>5.671752817486766</v>
      </c>
      <c r="I713" s="159">
        <f t="shared" si="140"/>
        <v>4.2109913707176032</v>
      </c>
      <c r="J713" s="159">
        <f t="shared" si="140"/>
        <v>2.4687379723100293</v>
      </c>
      <c r="K713" s="159">
        <f t="shared" si="140"/>
        <v>3.5541450809809181</v>
      </c>
      <c r="L713" s="159">
        <f t="shared" si="140"/>
        <v>3.7012914206434622</v>
      </c>
      <c r="M713" s="159">
        <f t="shared" si="140"/>
        <v>2.9625661220810495</v>
      </c>
      <c r="N713" s="159">
        <f t="shared" si="140"/>
        <v>1.9851971607407175</v>
      </c>
      <c r="O713" s="159">
        <f t="shared" si="140"/>
        <v>0.89979005206982887</v>
      </c>
      <c r="P713" s="159">
        <f t="shared" si="140"/>
        <v>0</v>
      </c>
      <c r="Q713" s="159">
        <f t="shared" si="140"/>
        <v>0</v>
      </c>
      <c r="R713" s="159">
        <f t="shared" si="140"/>
        <v>0</v>
      </c>
      <c r="S713" s="159">
        <f t="shared" si="140"/>
        <v>0</v>
      </c>
      <c r="T713" s="159">
        <f t="shared" si="140"/>
        <v>0</v>
      </c>
      <c r="U713" s="159">
        <f t="shared" si="140"/>
        <v>0</v>
      </c>
      <c r="V713" s="159">
        <f t="shared" si="140"/>
        <v>0</v>
      </c>
      <c r="W713" s="159">
        <f t="shared" si="140"/>
        <v>0</v>
      </c>
      <c r="X713" s="159">
        <f t="shared" si="140"/>
        <v>0</v>
      </c>
      <c r="Y713" s="159">
        <f t="shared" si="140"/>
        <v>0</v>
      </c>
      <c r="Z713" s="159">
        <f t="shared" si="140"/>
        <v>0</v>
      </c>
      <c r="AA713" s="159">
        <f t="shared" si="140"/>
        <v>0</v>
      </c>
      <c r="AB713" s="159">
        <f t="shared" si="140"/>
        <v>0</v>
      </c>
      <c r="AC713" s="159">
        <f t="shared" si="140"/>
        <v>0</v>
      </c>
      <c r="AD713" s="159">
        <f t="shared" si="140"/>
        <v>0</v>
      </c>
      <c r="AE713" s="159">
        <f t="shared" si="140"/>
        <v>0</v>
      </c>
      <c r="AF713" s="159">
        <f t="shared" si="140"/>
        <v>0</v>
      </c>
      <c r="AG713" s="159">
        <f t="shared" si="140"/>
        <v>0</v>
      </c>
      <c r="AH713" s="159">
        <f t="shared" si="140"/>
        <v>0</v>
      </c>
      <c r="AI713" s="159">
        <f t="shared" si="140"/>
        <v>0</v>
      </c>
      <c r="AJ713" s="159">
        <f t="shared" si="140"/>
        <v>0</v>
      </c>
      <c r="AK713" s="159">
        <f t="shared" si="140"/>
        <v>0</v>
      </c>
      <c r="AL713" s="159">
        <f t="shared" si="140"/>
        <v>0</v>
      </c>
      <c r="AM713" s="159">
        <f t="shared" ref="AM713:BI713" si="141">SUM(AM701:AM712)</f>
        <v>0</v>
      </c>
      <c r="AN713" s="159">
        <f t="shared" si="141"/>
        <v>0</v>
      </c>
      <c r="AO713" s="159">
        <f t="shared" si="141"/>
        <v>0</v>
      </c>
      <c r="AP713" s="159">
        <f t="shared" si="141"/>
        <v>0</v>
      </c>
      <c r="AQ713" s="159">
        <f t="shared" si="141"/>
        <v>0</v>
      </c>
      <c r="AR713" s="159">
        <f t="shared" si="141"/>
        <v>0</v>
      </c>
      <c r="AS713" s="159">
        <f t="shared" si="141"/>
        <v>0</v>
      </c>
      <c r="AT713" s="159">
        <f t="shared" si="141"/>
        <v>0</v>
      </c>
      <c r="AU713" s="159">
        <f t="shared" si="141"/>
        <v>0</v>
      </c>
      <c r="AV713" s="159">
        <f t="shared" si="141"/>
        <v>0</v>
      </c>
      <c r="AW713" s="159">
        <f t="shared" si="141"/>
        <v>0</v>
      </c>
      <c r="AX713" s="159">
        <f t="shared" si="141"/>
        <v>0</v>
      </c>
      <c r="AY713" s="159">
        <f t="shared" si="141"/>
        <v>0</v>
      </c>
      <c r="AZ713" s="159">
        <f t="shared" si="141"/>
        <v>0</v>
      </c>
      <c r="BA713" s="159">
        <f t="shared" si="141"/>
        <v>0</v>
      </c>
      <c r="BB713" s="159">
        <f t="shared" si="141"/>
        <v>0</v>
      </c>
      <c r="BC713" s="159">
        <f t="shared" si="141"/>
        <v>0</v>
      </c>
      <c r="BD713" s="159">
        <f t="shared" si="141"/>
        <v>0</v>
      </c>
      <c r="BE713" s="159">
        <f t="shared" si="141"/>
        <v>0</v>
      </c>
      <c r="BF713" s="159">
        <f t="shared" si="141"/>
        <v>0</v>
      </c>
      <c r="BG713" s="159">
        <f t="shared" si="141"/>
        <v>0</v>
      </c>
      <c r="BH713" s="159">
        <f t="shared" si="141"/>
        <v>0</v>
      </c>
      <c r="BI713" s="159">
        <f t="shared" si="141"/>
        <v>0</v>
      </c>
      <c r="BJ713" s="18"/>
      <c r="BK713" s="18"/>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c r="IF713"/>
      <c r="IG713"/>
      <c r="IH713"/>
      <c r="II713"/>
      <c r="IJ713"/>
      <c r="IK713"/>
      <c r="IL713"/>
      <c r="IM713"/>
      <c r="IN713"/>
      <c r="IO713"/>
      <c r="IP713"/>
      <c r="IQ713"/>
      <c r="IR713"/>
      <c r="IS713"/>
      <c r="IT713"/>
      <c r="IU713"/>
      <c r="IV713"/>
    </row>
    <row r="714" spans="1:256" s="5" customFormat="1" hidden="1" outlineLevel="2">
      <c r="A714" s="18"/>
      <c r="B714" s="127" t="str">
        <f>C726</f>
        <v>Furniture, fittings, plant and equipment</v>
      </c>
      <c r="C714" s="44"/>
      <c r="D714" s="45" t="s">
        <v>72</v>
      </c>
      <c r="E714" s="44"/>
      <c r="F714" s="46"/>
      <c r="G714" s="163">
        <f>IF(G$3&gt;A19taxremlife,A19taxvalue-SUM($F714:F714),IF(A19taxremlife="N/A","n/a",A19taxvalue/A19taxremlife))</f>
        <v>0.57382415143526955</v>
      </c>
      <c r="H714" s="163">
        <f>IF(H$3&gt;A19taxremlife,A19taxvalue-SUM($F714:G714),IF(A19taxremlife="N/A","n/a",A19taxvalue/A19taxremlife))</f>
        <v>0.57382415143526955</v>
      </c>
      <c r="I714" s="163">
        <f>IF(I$3&gt;A19taxremlife,A19taxvalue-SUM($F714:H714),IF(A19taxremlife="N/A","n/a",A19taxvalue/A19taxremlife))</f>
        <v>0.57382415143526955</v>
      </c>
      <c r="J714" s="163">
        <f>IF(J$3&gt;A19taxremlife,A19taxvalue-SUM($F714:I714),IF(A19taxremlife="N/A","n/a",A19taxvalue/A19taxremlife))</f>
        <v>0.57382415143526955</v>
      </c>
      <c r="K714" s="163">
        <f>IF(K$3&gt;A19taxremlife,A19taxvalue-SUM($F714:J714),IF(A19taxremlife="N/A","n/a",A19taxvalue/A19taxremlife))</f>
        <v>0.57382415143526955</v>
      </c>
      <c r="L714" s="163">
        <f>IF(L$3&gt;A19taxremlife,A19taxvalue-SUM($F714:K714),IF(A19taxremlife="N/A","n/a",A19taxvalue/A19taxremlife))</f>
        <v>0.57382415143526955</v>
      </c>
      <c r="M714" s="163">
        <f>IF(M$3&gt;A19taxremlife,A19taxvalue-SUM($F714:L714),IF(A19taxremlife="N/A","n/a",A19taxvalue/A19taxremlife))</f>
        <v>0.57382415143526955</v>
      </c>
      <c r="N714" s="163">
        <f>IF(N$3&gt;A19taxremlife,A19taxvalue-SUM($F714:M714),IF(A19taxremlife="N/A","n/a",A19taxvalue/A19taxremlife))</f>
        <v>0.32357363429568498</v>
      </c>
      <c r="O714" s="163">
        <f>IF(O$3&gt;A19taxremlife,A19taxvalue-SUM($F714:N714),IF(A19taxremlife="N/A","n/a",A19taxvalue/A19taxremlife))</f>
        <v>0</v>
      </c>
      <c r="P714" s="163">
        <f>IF(P$3&gt;A19taxremlife,A19taxvalue-SUM($F714:O714),IF(A19taxremlife="N/A","n/a",A19taxvalue/A19taxremlife))</f>
        <v>0</v>
      </c>
      <c r="Q714" s="163">
        <f>IF(Q$3&gt;A19taxremlife,A19taxvalue-SUM($F714:P714),IF(A19taxremlife="N/A","n/a",A19taxvalue/A19taxremlife))</f>
        <v>0</v>
      </c>
      <c r="R714" s="163">
        <f>IF(R$3&gt;A19taxremlife,A19taxvalue-SUM($F714:Q714),IF(A19taxremlife="N/A","n/a",A19taxvalue/A19taxremlife))</f>
        <v>0</v>
      </c>
      <c r="S714" s="163">
        <f>IF(S$3&gt;A19taxremlife,A19taxvalue-SUM($F714:R714),IF(A19taxremlife="N/A","n/a",A19taxvalue/A19taxremlife))</f>
        <v>0</v>
      </c>
      <c r="T714" s="163">
        <f>IF(T$3&gt;A19taxremlife,A19taxvalue-SUM($F714:S714),IF(A19taxremlife="N/A","n/a",A19taxvalue/A19taxremlife))</f>
        <v>0</v>
      </c>
      <c r="U714" s="163">
        <f>IF(U$3&gt;A19taxremlife,A19taxvalue-SUM($F714:T714),IF(A19taxremlife="N/A","n/a",A19taxvalue/A19taxremlife))</f>
        <v>0</v>
      </c>
      <c r="V714" s="163">
        <f>IF(V$3&gt;A19taxremlife,A19taxvalue-SUM($F714:U714),IF(A19taxremlife="N/A","n/a",A19taxvalue/A19taxremlife))</f>
        <v>0</v>
      </c>
      <c r="W714" s="163">
        <f>IF(W$3&gt;A19taxremlife,A19taxvalue-SUM($F714:V714),IF(A19taxremlife="N/A","n/a",A19taxvalue/A19taxremlife))</f>
        <v>0</v>
      </c>
      <c r="X714" s="163">
        <f>IF(X$3&gt;A19taxremlife,A19taxvalue-SUM($F714:W714),IF(A19taxremlife="N/A","n/a",A19taxvalue/A19taxremlife))</f>
        <v>0</v>
      </c>
      <c r="Y714" s="163">
        <f>IF(Y$3&gt;A19taxremlife,A19taxvalue-SUM($F714:X714),IF(A19taxremlife="N/A","n/a",A19taxvalue/A19taxremlife))</f>
        <v>0</v>
      </c>
      <c r="Z714" s="163">
        <f>IF(Z$3&gt;A19taxremlife,A19taxvalue-SUM($F714:Y714),IF(A19taxremlife="N/A","n/a",A19taxvalue/A19taxremlife))</f>
        <v>0</v>
      </c>
      <c r="AA714" s="163">
        <f>IF(AA$3&gt;A19taxremlife,A19taxvalue-SUM($F714:Z714),IF(A19taxremlife="N/A","n/a",A19taxvalue/A19taxremlife))</f>
        <v>0</v>
      </c>
      <c r="AB714" s="163">
        <f>IF(AB$3&gt;A19taxremlife,A19taxvalue-SUM($F714:AA714),IF(A19taxremlife="N/A","n/a",A19taxvalue/A19taxremlife))</f>
        <v>0</v>
      </c>
      <c r="AC714" s="163">
        <f>IF(AC$3&gt;A19taxremlife,A19taxvalue-SUM($F714:AB714),IF(A19taxremlife="N/A","n/a",A19taxvalue/A19taxremlife))</f>
        <v>0</v>
      </c>
      <c r="AD714" s="163">
        <f>IF(AD$3&gt;A19taxremlife,A19taxvalue-SUM($F714:AC714),IF(A19taxremlife="N/A","n/a",A19taxvalue/A19taxremlife))</f>
        <v>0</v>
      </c>
      <c r="AE714" s="163">
        <f>IF(AE$3&gt;A19taxremlife,A19taxvalue-SUM($F714:AD714),IF(A19taxremlife="N/A","n/a",A19taxvalue/A19taxremlife))</f>
        <v>0</v>
      </c>
      <c r="AF714" s="163">
        <f>IF(AF$3&gt;A19taxremlife,A19taxvalue-SUM($F714:AE714),IF(A19taxremlife="N/A","n/a",A19taxvalue/A19taxremlife))</f>
        <v>0</v>
      </c>
      <c r="AG714" s="163">
        <f>IF(AG$3&gt;A19taxremlife,A19taxvalue-SUM($F714:AF714),IF(A19taxremlife="N/A","n/a",A19taxvalue/A19taxremlife))</f>
        <v>0</v>
      </c>
      <c r="AH714" s="163">
        <f>IF(AH$3&gt;A19taxremlife,A19taxvalue-SUM($F714:AG714),IF(A19taxremlife="N/A","n/a",A19taxvalue/A19taxremlife))</f>
        <v>0</v>
      </c>
      <c r="AI714" s="163">
        <f>IF(AI$3&gt;A19taxremlife,A19taxvalue-SUM($F714:AH714),IF(A19taxremlife="N/A","n/a",A19taxvalue/A19taxremlife))</f>
        <v>0</v>
      </c>
      <c r="AJ714" s="163">
        <f>IF(AJ$3&gt;A19taxremlife,A19taxvalue-SUM($F714:AI714),IF(A19taxremlife="N/A","n/a",A19taxvalue/A19taxremlife))</f>
        <v>0</v>
      </c>
      <c r="AK714" s="163">
        <f>IF(AK$3&gt;A19taxremlife,A19taxvalue-SUM($F714:AJ714),IF(A19taxremlife="N/A","n/a",A19taxvalue/A19taxremlife))</f>
        <v>0</v>
      </c>
      <c r="AL714" s="163">
        <f>IF(AL$3&gt;A19taxremlife,A19taxvalue-SUM($F714:AK714),IF(A19taxremlife="N/A","n/a",A19taxvalue/A19taxremlife))</f>
        <v>0</v>
      </c>
      <c r="AM714" s="163">
        <f>IF(AM$3&gt;A19taxremlife,A19taxvalue-SUM($F714:AL714),IF(A19taxremlife="N/A","n/a",A19taxvalue/A19taxremlife))</f>
        <v>0</v>
      </c>
      <c r="AN714" s="163">
        <f>IF(AN$3&gt;A19taxremlife,A19taxvalue-SUM($F714:AM714),IF(A19taxremlife="N/A","n/a",A19taxvalue/A19taxremlife))</f>
        <v>0</v>
      </c>
      <c r="AO714" s="163">
        <f>IF(AO$3&gt;A19taxremlife,A19taxvalue-SUM($F714:AN714),IF(A19taxremlife="N/A","n/a",A19taxvalue/A19taxremlife))</f>
        <v>0</v>
      </c>
      <c r="AP714" s="163">
        <f>IF(AP$3&gt;A19taxremlife,A19taxvalue-SUM($F714:AO714),IF(A19taxremlife="N/A","n/a",A19taxvalue/A19taxremlife))</f>
        <v>0</v>
      </c>
      <c r="AQ714" s="163">
        <f>IF(AQ$3&gt;A19taxremlife,A19taxvalue-SUM($F714:AP714),IF(A19taxremlife="N/A","n/a",A19taxvalue/A19taxremlife))</f>
        <v>0</v>
      </c>
      <c r="AR714" s="163">
        <f>IF(AR$3&gt;A19taxremlife,A19taxvalue-SUM($F714:AQ714),IF(A19taxremlife="N/A","n/a",A19taxvalue/A19taxremlife))</f>
        <v>0</v>
      </c>
      <c r="AS714" s="163">
        <f>IF(AS$3&gt;A19taxremlife,A19taxvalue-SUM($F714:AR714),IF(A19taxremlife="N/A","n/a",A19taxvalue/A19taxremlife))</f>
        <v>0</v>
      </c>
      <c r="AT714" s="163">
        <f>IF(AT$3&gt;A19taxremlife,A19taxvalue-SUM($F714:AS714),IF(A19taxremlife="N/A","n/a",A19taxvalue/A19taxremlife))</f>
        <v>0</v>
      </c>
      <c r="AU714" s="163">
        <f>IF(AU$3&gt;A19taxremlife,A19taxvalue-SUM($F714:AT714),IF(A19taxremlife="N/A","n/a",A19taxvalue/A19taxremlife))</f>
        <v>0</v>
      </c>
      <c r="AV714" s="163">
        <f>IF(AV$3&gt;A19taxremlife,A19taxvalue-SUM($F714:AU714),IF(A19taxremlife="N/A","n/a",A19taxvalue/A19taxremlife))</f>
        <v>0</v>
      </c>
      <c r="AW714" s="163">
        <f>IF(AW$3&gt;A19taxremlife,A19taxvalue-SUM($F714:AV714),IF(A19taxremlife="N/A","n/a",A19taxvalue/A19taxremlife))</f>
        <v>0</v>
      </c>
      <c r="AX714" s="163">
        <f>IF(AX$3&gt;A19taxremlife,A19taxvalue-SUM($F714:AW714),IF(A19taxremlife="N/A","n/a",A19taxvalue/A19taxremlife))</f>
        <v>0</v>
      </c>
      <c r="AY714" s="163">
        <f>IF(AY$3&gt;A19taxremlife,A19taxvalue-SUM($F714:AX714),IF(A19taxremlife="N/A","n/a",A19taxvalue/A19taxremlife))</f>
        <v>0</v>
      </c>
      <c r="AZ714" s="163">
        <f>IF(AZ$3&gt;A19taxremlife,A19taxvalue-SUM($F714:AY714),IF(A19taxremlife="N/A","n/a",A19taxvalue/A19taxremlife))</f>
        <v>0</v>
      </c>
      <c r="BA714" s="163">
        <f>IF(BA$3&gt;A19taxremlife,A19taxvalue-SUM($F714:AZ714),IF(A19taxremlife="N/A","n/a",A19taxvalue/A19taxremlife))</f>
        <v>0</v>
      </c>
      <c r="BB714" s="163">
        <f>IF(BB$3&gt;A19taxremlife,A19taxvalue-SUM($F714:BA714),IF(A19taxremlife="N/A","n/a",A19taxvalue/A19taxremlife))</f>
        <v>0</v>
      </c>
      <c r="BC714" s="163">
        <f>IF(BC$3&gt;A19taxremlife,A19taxvalue-SUM($F714:BB714),IF(A19taxremlife="N/A","n/a",A19taxvalue/A19taxremlife))</f>
        <v>0</v>
      </c>
      <c r="BD714" s="163">
        <f>IF(BD$3&gt;A19taxremlife,A19taxvalue-SUM($F714:BC714),IF(A19taxremlife="N/A","n/a",A19taxvalue/A19taxremlife))</f>
        <v>0</v>
      </c>
      <c r="BE714" s="163">
        <f>IF(BE$3&gt;A19taxremlife,A19taxvalue-SUM($F714:BD714),IF(A19taxremlife="N/A","n/a",A19taxvalue/A19taxremlife))</f>
        <v>0</v>
      </c>
      <c r="BF714" s="163">
        <f>IF(BF$3&gt;A19taxremlife,A19taxvalue-SUM($F714:BE714),IF(A19taxremlife="N/A","n/a",A19taxvalue/A19taxremlife))</f>
        <v>0</v>
      </c>
      <c r="BG714" s="163">
        <f>IF(BG$3&gt;A19taxremlife,A19taxvalue-SUM($F714:BF714),IF(A19taxremlife="N/A","n/a",A19taxvalue/A19taxremlife))</f>
        <v>0</v>
      </c>
      <c r="BH714" s="163">
        <f>IF(BH$3&gt;A19taxremlife,A19taxvalue-SUM($F714:BG714),IF(A19taxremlife="N/A","n/a",A19taxvalue/A19taxremlife))</f>
        <v>0</v>
      </c>
      <c r="BI714" s="163">
        <f>IF(BI$3&gt;A19taxremlife,A19taxvalue-SUM($F714:BH714),IF(A19taxremlife="N/A","n/a",A19taxvalue/A19taxremlife))</f>
        <v>0</v>
      </c>
      <c r="BJ714" s="18"/>
      <c r="BK714" s="18"/>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c r="IJ714"/>
      <c r="IK714"/>
      <c r="IL714"/>
      <c r="IM714"/>
      <c r="IN714"/>
      <c r="IO714"/>
      <c r="IP714"/>
      <c r="IQ714"/>
      <c r="IR714"/>
      <c r="IS714"/>
      <c r="IT714"/>
      <c r="IU714"/>
      <c r="IV714"/>
    </row>
    <row r="715" spans="1:256" s="5" customFormat="1" hidden="1" outlineLevel="2">
      <c r="A715" s="18"/>
      <c r="B715" s="18"/>
      <c r="C715" s="36"/>
      <c r="D715" s="479" t="s">
        <v>71</v>
      </c>
      <c r="E715" s="283">
        <v>0</v>
      </c>
      <c r="F715" s="38"/>
      <c r="G715" s="164"/>
      <c r="H715" s="164"/>
      <c r="I715" s="164"/>
      <c r="J715" s="164"/>
      <c r="K715" s="164"/>
      <c r="L715" s="164"/>
      <c r="M715" s="164"/>
      <c r="N715" s="164"/>
      <c r="O715" s="164"/>
      <c r="P715" s="164"/>
      <c r="Q715" s="164"/>
      <c r="R715" s="164"/>
      <c r="S715" s="164"/>
      <c r="T715" s="164"/>
      <c r="U715" s="164"/>
      <c r="V715" s="164"/>
      <c r="W715" s="164"/>
      <c r="X715" s="164"/>
      <c r="Y715" s="164"/>
      <c r="Z715" s="164"/>
      <c r="AA715" s="164"/>
      <c r="AB715" s="164"/>
      <c r="AC715" s="164"/>
      <c r="AD715" s="164"/>
      <c r="AE715" s="164"/>
      <c r="AF715" s="164"/>
      <c r="AG715" s="164"/>
      <c r="AH715" s="164"/>
      <c r="AI715" s="164"/>
      <c r="AJ715" s="164"/>
      <c r="AK715" s="164"/>
      <c r="AL715" s="164"/>
      <c r="AM715" s="164"/>
      <c r="AN715" s="164"/>
      <c r="AO715" s="164"/>
      <c r="AP715" s="164"/>
      <c r="AQ715" s="164"/>
      <c r="AR715" s="164"/>
      <c r="AS715" s="164"/>
      <c r="AT715" s="164"/>
      <c r="AU715" s="164"/>
      <c r="AV715" s="164"/>
      <c r="AW715" s="164"/>
      <c r="AX715" s="164"/>
      <c r="AY715" s="164"/>
      <c r="AZ715" s="164"/>
      <c r="BA715" s="164"/>
      <c r="BB715" s="164"/>
      <c r="BC715" s="164"/>
      <c r="BD715" s="164"/>
      <c r="BE715" s="164"/>
      <c r="BF715" s="164"/>
      <c r="BG715" s="164"/>
      <c r="BH715" s="164"/>
      <c r="BI715" s="164"/>
      <c r="BJ715" s="18"/>
      <c r="BK715" s="18"/>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row>
    <row r="716" spans="1:256" s="5" customFormat="1" hidden="1" outlineLevel="2">
      <c r="A716" s="18"/>
      <c r="B716" s="18"/>
      <c r="C716" s="36"/>
      <c r="D716" s="479"/>
      <c r="E716" s="283">
        <v>1</v>
      </c>
      <c r="F716" s="38"/>
      <c r="G716" s="305"/>
      <c r="H716" s="164">
        <f>IF(A19taxstdlife="n/a","n/a",IF(H$3&gt;(A19taxstdlife+$E716),((Input!$G$161+Input!$G$127)*$G$7)-SUM($G716:G716),((Input!$G$161+Input!$G$127)*$G$7)/A19taxstdlife))</f>
        <v>0.13867896444532984</v>
      </c>
      <c r="I716" s="164">
        <f>IF(A19taxstdlife="n/a","n/a",IF(I$3&gt;(A19taxstdlife+$E716),((Input!$G$161+Input!$G$127)*$G$7)-SUM($G716:H716),((Input!$G$161+Input!$G$127)*$G$7)/A19taxstdlife))</f>
        <v>0.13867896444532984</v>
      </c>
      <c r="J716" s="164">
        <f>IF(A19taxstdlife="n/a","n/a",IF(J$3&gt;(A19taxstdlife+$E716),((Input!$G$161+Input!$G$127)*$G$7)-SUM($G716:I716),((Input!$G$161+Input!$G$127)*$G$7)/A19taxstdlife))</f>
        <v>0.13867896444532984</v>
      </c>
      <c r="K716" s="164">
        <f>IF(A19taxstdlife="n/a","n/a",IF(K$3&gt;(A19taxstdlife+$E716),((Input!$G$161+Input!$G$127)*$G$7)-SUM($G716:J716),((Input!$G$161+Input!$G$127)*$G$7)/A19taxstdlife))</f>
        <v>0.13867896444532984</v>
      </c>
      <c r="L716" s="164">
        <f>IF(A19taxstdlife="n/a","n/a",IF(L$3&gt;(A19taxstdlife+$E716),((Input!$G$161+Input!$G$127)*$G$7)-SUM($G716:K716),((Input!$G$161+Input!$G$127)*$G$7)/A19taxstdlife))</f>
        <v>0.13867896444532984</v>
      </c>
      <c r="M716" s="164">
        <f>IF(A19taxstdlife="n/a","n/a",IF(M$3&gt;(A19taxstdlife+$E716),((Input!$G$161+Input!$G$127)*$G$7)-SUM($G716:L716),((Input!$G$161+Input!$G$127)*$G$7)/A19taxstdlife))</f>
        <v>0.13867896444532984</v>
      </c>
      <c r="N716" s="164">
        <f>IF(A19taxstdlife="n/a","n/a",IF(N$3&gt;(A19taxstdlife+$E716),((Input!$G$161+Input!$G$127)*$G$7)-SUM($G716:M716),((Input!$G$161+Input!$G$127)*$G$7)/A19taxstdlife))</f>
        <v>0.13867896444532984</v>
      </c>
      <c r="O716" s="164">
        <f>IF(A19taxstdlife="n/a","n/a",IF(O$3&gt;(A19taxstdlife+$E716),((Input!$G$161+Input!$G$127)*$G$7)-SUM($G716:N716),((Input!$G$161+Input!$G$127)*$G$7)/A19taxstdlife))</f>
        <v>0.13867896444532984</v>
      </c>
      <c r="P716" s="164">
        <f>IF(A19taxstdlife="n/a","n/a",IF(P$3&gt;(A19taxstdlife+$E716),((Input!$G$161+Input!$G$127)*$G$7)-SUM($G716:O716),((Input!$G$161+Input!$G$127)*$G$7)/A19taxstdlife))</f>
        <v>0.13867896444532984</v>
      </c>
      <c r="Q716" s="164">
        <f>IF(A19taxstdlife="n/a","n/a",IF(Q$3&gt;(A19taxstdlife+$E716),((Input!$G$161+Input!$G$127)*$G$7)-SUM($G716:P716),((Input!$G$161+Input!$G$127)*$G$7)/A19taxstdlife))</f>
        <v>0.13867896444532984</v>
      </c>
      <c r="R716" s="164">
        <f>IF(A19taxstdlife="n/a","n/a",IF(R$3&gt;(A19taxstdlife+$E716),((Input!$G$161+Input!$G$127)*$G$7)-SUM($G716:Q716),((Input!$G$161+Input!$G$127)*$G$7)/A19taxstdlife))</f>
        <v>8.3207378667197407E-2</v>
      </c>
      <c r="S716" s="164">
        <f>IF(A19taxstdlife="n/a","n/a",IF(S$3&gt;(A19taxstdlife+$E716),((Input!$G$161+Input!$G$127)*$G$7)-SUM($G716:R716),((Input!$G$161+Input!$G$127)*$G$7)/A19taxstdlife))</f>
        <v>0</v>
      </c>
      <c r="T716" s="164">
        <f>IF(A19taxstdlife="n/a","n/a",IF(T$3&gt;(A19taxstdlife+$E716),((Input!$G$161+Input!$G$127)*$G$7)-SUM($G716:S716),((Input!$G$161+Input!$G$127)*$G$7)/A19taxstdlife))</f>
        <v>0</v>
      </c>
      <c r="U716" s="164">
        <f>IF(A19taxstdlife="n/a","n/a",IF(U$3&gt;(A19taxstdlife+$E716),((Input!$G$161+Input!$G$127)*$G$7)-SUM($G716:T716),((Input!$G$161+Input!$G$127)*$G$7)/A19taxstdlife))</f>
        <v>0</v>
      </c>
      <c r="V716" s="164">
        <f>IF(A19taxstdlife="n/a","n/a",IF(V$3&gt;(A19taxstdlife+$E716),((Input!$G$161+Input!$G$127)*$G$7)-SUM($G716:U716),((Input!$G$161+Input!$G$127)*$G$7)/A19taxstdlife))</f>
        <v>0</v>
      </c>
      <c r="W716" s="164">
        <f>IF(A19taxstdlife="n/a","n/a",IF(W$3&gt;(A19taxstdlife+$E716),((Input!$G$161+Input!$G$127)*$G$7)-SUM($G716:V716),((Input!$G$161+Input!$G$127)*$G$7)/A19taxstdlife))</f>
        <v>0</v>
      </c>
      <c r="X716" s="164">
        <f>IF(A19taxstdlife="n/a","n/a",IF(X$3&gt;(A19taxstdlife+$E716),((Input!$G$161+Input!$G$127)*$G$7)-SUM($G716:W716),((Input!$G$161+Input!$G$127)*$G$7)/A19taxstdlife))</f>
        <v>0</v>
      </c>
      <c r="Y716" s="164">
        <f>IF(A19taxstdlife="n/a","n/a",IF(Y$3&gt;(A19taxstdlife+$E716),((Input!$G$161+Input!$G$127)*$G$7)-SUM($G716:X716),((Input!$G$161+Input!$G$127)*$G$7)/A19taxstdlife))</f>
        <v>0</v>
      </c>
      <c r="Z716" s="164">
        <f>IF(A19taxstdlife="n/a","n/a",IF(Z$3&gt;(A19taxstdlife+$E716),((Input!$G$161+Input!$G$127)*$G$7)-SUM($G716:Y716),((Input!$G$161+Input!$G$127)*$G$7)/A19taxstdlife))</f>
        <v>0</v>
      </c>
      <c r="AA716" s="164">
        <f>IF(A19taxstdlife="n/a","n/a",IF(AA$3&gt;(A19taxstdlife+$E716),((Input!$G$161+Input!$G$127)*$G$7)-SUM($G716:Z716),((Input!$G$161+Input!$G$127)*$G$7)/A19taxstdlife))</f>
        <v>0</v>
      </c>
      <c r="AB716" s="164">
        <f>IF(A19taxstdlife="n/a","n/a",IF(AB$3&gt;(A19taxstdlife+$E716),((Input!$G$161+Input!$G$127)*$G$7)-SUM($G716:AA716),((Input!$G$161+Input!$G$127)*$G$7)/A19taxstdlife))</f>
        <v>0</v>
      </c>
      <c r="AC716" s="164">
        <f>IF(A19taxstdlife="n/a","n/a",IF(AC$3&gt;(A19taxstdlife+$E716),((Input!$G$161+Input!$G$127)*$G$7)-SUM($G716:AB716),((Input!$G$161+Input!$G$127)*$G$7)/A19taxstdlife))</f>
        <v>0</v>
      </c>
      <c r="AD716" s="164">
        <f>IF(A19taxstdlife="n/a","n/a",IF(AD$3&gt;(A19taxstdlife+$E716),((Input!$G$161+Input!$G$127)*$G$7)-SUM($G716:AC716),((Input!$G$161+Input!$G$127)*$G$7)/A19taxstdlife))</f>
        <v>0</v>
      </c>
      <c r="AE716" s="164">
        <f>IF(A19taxstdlife="n/a","n/a",IF(AE$3&gt;(A19taxstdlife+$E716),((Input!$G$161+Input!$G$127)*$G$7)-SUM($G716:AD716),((Input!$G$161+Input!$G$127)*$G$7)/A19taxstdlife))</f>
        <v>0</v>
      </c>
      <c r="AF716" s="164">
        <f>IF(A19taxstdlife="n/a","n/a",IF(AF$3&gt;(A19taxstdlife+$E716),((Input!$G$161+Input!$G$127)*$G$7)-SUM($G716:AE716),((Input!$G$161+Input!$G$127)*$G$7)/A19taxstdlife))</f>
        <v>0</v>
      </c>
      <c r="AG716" s="164">
        <f>IF(A19taxstdlife="n/a","n/a",IF(AG$3&gt;(A19taxstdlife+$E716),((Input!$G$161+Input!$G$127)*$G$7)-SUM($G716:AF716),((Input!$G$161+Input!$G$127)*$G$7)/A19taxstdlife))</f>
        <v>0</v>
      </c>
      <c r="AH716" s="164">
        <f>IF(A19taxstdlife="n/a","n/a",IF(AH$3&gt;(A19taxstdlife+$E716),((Input!$G$161+Input!$G$127)*$G$7)-SUM($G716:AG716),((Input!$G$161+Input!$G$127)*$G$7)/A19taxstdlife))</f>
        <v>0</v>
      </c>
      <c r="AI716" s="164">
        <f>IF(A19taxstdlife="n/a","n/a",IF(AI$3&gt;(A19taxstdlife+$E716),((Input!$G$161+Input!$G$127)*$G$7)-SUM($G716:AH716),((Input!$G$161+Input!$G$127)*$G$7)/A19taxstdlife))</f>
        <v>0</v>
      </c>
      <c r="AJ716" s="164">
        <f>IF(A19taxstdlife="n/a","n/a",IF(AJ$3&gt;(A19taxstdlife+$E716),((Input!$G$161+Input!$G$127)*$G$7)-SUM($G716:AI716),((Input!$G$161+Input!$G$127)*$G$7)/A19taxstdlife))</f>
        <v>0</v>
      </c>
      <c r="AK716" s="164">
        <f>IF(A19taxstdlife="n/a","n/a",IF(AK$3&gt;(A19taxstdlife+$E716),((Input!$G$161+Input!$G$127)*$G$7)-SUM($G716:AJ716),((Input!$G$161+Input!$G$127)*$G$7)/A19taxstdlife))</f>
        <v>0</v>
      </c>
      <c r="AL716" s="164">
        <f>IF(A19taxstdlife="n/a","n/a",IF(AL$3&gt;(A19taxstdlife+$E716),((Input!$G$161+Input!$G$127)*$G$7)-SUM($G716:AK716),((Input!$G$161+Input!$G$127)*$G$7)/A19taxstdlife))</f>
        <v>0</v>
      </c>
      <c r="AM716" s="164">
        <f>IF(A19taxstdlife="n/a","n/a",IF(AM$3&gt;(A19taxstdlife+$E716),((Input!$G$161+Input!$G$127)*$G$7)-SUM($G716:AL716),((Input!$G$161+Input!$G$127)*$G$7)/A19taxstdlife))</f>
        <v>0</v>
      </c>
      <c r="AN716" s="164">
        <f>IF(A19taxstdlife="n/a","n/a",IF(AN$3&gt;(A19taxstdlife+$E716),((Input!$G$161+Input!$G$127)*$G$7)-SUM($G716:AM716),((Input!$G$161+Input!$G$127)*$G$7)/A19taxstdlife))</f>
        <v>0</v>
      </c>
      <c r="AO716" s="164">
        <f>IF(A19taxstdlife="n/a","n/a",IF(AO$3&gt;(A19taxstdlife+$E716),((Input!$G$161+Input!$G$127)*$G$7)-SUM($G716:AN716),((Input!$G$161+Input!$G$127)*$G$7)/A19taxstdlife))</f>
        <v>0</v>
      </c>
      <c r="AP716" s="164">
        <f>IF(A19taxstdlife="n/a","n/a",IF(AP$3&gt;(A19taxstdlife+$E716),((Input!$G$161+Input!$G$127)*$G$7)-SUM($G716:AO716),((Input!$G$161+Input!$G$127)*$G$7)/A19taxstdlife))</f>
        <v>0</v>
      </c>
      <c r="AQ716" s="164">
        <f>IF(A19taxstdlife="n/a","n/a",IF(AQ$3&gt;(A19taxstdlife+$E716),((Input!$G$161+Input!$G$127)*$G$7)-SUM($G716:AP716),((Input!$G$161+Input!$G$127)*$G$7)/A19taxstdlife))</f>
        <v>0</v>
      </c>
      <c r="AR716" s="164">
        <f>IF(A19taxstdlife="n/a","n/a",IF(AR$3&gt;(A19taxstdlife+$E716),((Input!$G$161+Input!$G$127)*$G$7)-SUM($G716:AQ716),((Input!$G$161+Input!$G$127)*$G$7)/A19taxstdlife))</f>
        <v>0</v>
      </c>
      <c r="AS716" s="164">
        <f>IF(A19taxstdlife="n/a","n/a",IF(AS$3&gt;(A19taxstdlife+$E716),((Input!$G$161+Input!$G$127)*$G$7)-SUM($G716:AR716),((Input!$G$161+Input!$G$127)*$G$7)/A19taxstdlife))</f>
        <v>0</v>
      </c>
      <c r="AT716" s="164">
        <f>IF(A19taxstdlife="n/a","n/a",IF(AT$3&gt;(A19taxstdlife+$E716),((Input!$G$161+Input!$G$127)*$G$7)-SUM($G716:AS716),((Input!$G$161+Input!$G$127)*$G$7)/A19taxstdlife))</f>
        <v>0</v>
      </c>
      <c r="AU716" s="164">
        <f>IF(A19taxstdlife="n/a","n/a",IF(AU$3&gt;(A19taxstdlife+$E716),((Input!$G$161+Input!$G$127)*$G$7)-SUM($G716:AT716),((Input!$G$161+Input!$G$127)*$G$7)/A19taxstdlife))</f>
        <v>0</v>
      </c>
      <c r="AV716" s="164">
        <f>IF(A19taxstdlife="n/a","n/a",IF(AV$3&gt;(A19taxstdlife+$E716),((Input!$G$161+Input!$G$127)*$G$7)-SUM($G716:AU716),((Input!$G$161+Input!$G$127)*$G$7)/A19taxstdlife))</f>
        <v>0</v>
      </c>
      <c r="AW716" s="164">
        <f>IF(A19taxstdlife="n/a","n/a",IF(AW$3&gt;(A19taxstdlife+$E716),((Input!$G$161+Input!$G$127)*$G$7)-SUM($G716:AV716),((Input!$G$161+Input!$G$127)*$G$7)/A19taxstdlife))</f>
        <v>0</v>
      </c>
      <c r="AX716" s="164">
        <f>IF(A19taxstdlife="n/a","n/a",IF(AX$3&gt;(A19taxstdlife+$E716),((Input!$G$161+Input!$G$127)*$G$7)-SUM($G716:AW716),((Input!$G$161+Input!$G$127)*$G$7)/A19taxstdlife))</f>
        <v>0</v>
      </c>
      <c r="AY716" s="164">
        <f>IF(A19taxstdlife="n/a","n/a",IF(AY$3&gt;(A19taxstdlife+$E716),((Input!$G$161+Input!$G$127)*$G$7)-SUM($G716:AX716),((Input!$G$161+Input!$G$127)*$G$7)/A19taxstdlife))</f>
        <v>0</v>
      </c>
      <c r="AZ716" s="164">
        <f>IF(A19taxstdlife="n/a","n/a",IF(AZ$3&gt;(A19taxstdlife+$E716),((Input!$G$161+Input!$G$127)*$G$7)-SUM($G716:AY716),((Input!$G$161+Input!$G$127)*$G$7)/A19taxstdlife))</f>
        <v>0</v>
      </c>
      <c r="BA716" s="164">
        <f>IF(A19taxstdlife="n/a","n/a",IF(BA$3&gt;(A19taxstdlife+$E716),((Input!$G$161+Input!$G$127)*$G$7)-SUM($G716:AZ716),((Input!$G$161+Input!$G$127)*$G$7)/A19taxstdlife))</f>
        <v>0</v>
      </c>
      <c r="BB716" s="164">
        <f>IF(A19taxstdlife="n/a","n/a",IF(BB$3&gt;(A19taxstdlife+$E716),((Input!$G$161+Input!$G$127)*$G$7)-SUM($G716:BA716),((Input!$G$161+Input!$G$127)*$G$7)/A19taxstdlife))</f>
        <v>0</v>
      </c>
      <c r="BC716" s="164">
        <f>IF(A19taxstdlife="n/a","n/a",IF(BC$3&gt;(A19taxstdlife+$E716),((Input!$G$161+Input!$G$127)*$G$7)-SUM($G716:BB716),((Input!$G$161+Input!$G$127)*$G$7)/A19taxstdlife))</f>
        <v>0</v>
      </c>
      <c r="BD716" s="164">
        <f>IF(A19taxstdlife="n/a","n/a",IF(BD$3&gt;(A19taxstdlife+$E716),((Input!$G$161+Input!$G$127)*$G$7)-SUM($G716:BC716),((Input!$G$161+Input!$G$127)*$G$7)/A19taxstdlife))</f>
        <v>0</v>
      </c>
      <c r="BE716" s="164">
        <f>IF(A19taxstdlife="n/a","n/a",IF(BE$3&gt;(A19taxstdlife+$E716),((Input!$G$161+Input!$G$127)*$G$7)-SUM($G716:BD716),((Input!$G$161+Input!$G$127)*$G$7)/A19taxstdlife))</f>
        <v>0</v>
      </c>
      <c r="BF716" s="164">
        <f>IF(A19taxstdlife="n/a","n/a",IF(BF$3&gt;(A19taxstdlife+$E716),((Input!$G$161+Input!$G$127)*$G$7)-SUM($G716:BE716),((Input!$G$161+Input!$G$127)*$G$7)/A19taxstdlife))</f>
        <v>0</v>
      </c>
      <c r="BG716" s="164">
        <f>IF(A19taxstdlife="n/a","n/a",IF(BG$3&gt;(A19taxstdlife+$E716),((Input!$G$161+Input!$G$127)*$G$7)-SUM($G716:BF716),((Input!$G$161+Input!$G$127)*$G$7)/A19taxstdlife))</f>
        <v>0</v>
      </c>
      <c r="BH716" s="164">
        <f>IF(A19taxstdlife="n/a","n/a",IF(BH$3&gt;(A19taxstdlife+$E716),((Input!$G$161+Input!$G$127)*$G$7)-SUM($G716:BG716),((Input!$G$161+Input!$G$127)*$G$7)/A19taxstdlife))</f>
        <v>0</v>
      </c>
      <c r="BI716" s="164">
        <f>IF(A19taxstdlife="n/a","n/a",IF(BI$3&gt;(A19taxstdlife+$E716),((Input!$G$161+Input!$G$127)*$G$7)-SUM($G716:BH716),((Input!$G$161+Input!$G$127)*$G$7)/A19taxstdlife))</f>
        <v>0</v>
      </c>
      <c r="BJ716" s="18"/>
      <c r="BK716" s="18"/>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row>
    <row r="717" spans="1:256" s="5" customFormat="1" hidden="1" outlineLevel="2">
      <c r="A717" s="18"/>
      <c r="B717" s="18"/>
      <c r="C717" s="36"/>
      <c r="D717" s="479"/>
      <c r="E717" s="283">
        <v>2</v>
      </c>
      <c r="F717" s="38"/>
      <c r="G717" s="306"/>
      <c r="H717" s="307"/>
      <c r="I717" s="164">
        <f>IF(A19taxstdlife="n/a","n/a",IF(I$3&gt;(A19taxstdlife+$E717),((Input!$H$161+Input!$H$127)*$H$7)-SUM($H717:H717),((Input!$H$161+Input!$H$127)*$H$7)/A19taxstdlife))</f>
        <v>9.0617480917842733E-2</v>
      </c>
      <c r="J717" s="164">
        <f>IF(A19taxstdlife="n/a","n/a",IF(J$3&gt;(A19taxstdlife+$E717),((Input!$H$161+Input!$H$127)*$H$7)-SUM($H717:I717),((Input!$H$161+Input!$H$127)*$H$7)/A19taxstdlife))</f>
        <v>9.0617480917842733E-2</v>
      </c>
      <c r="K717" s="164">
        <f>IF(A19taxstdlife="n/a","n/a",IF(K$3&gt;(A19taxstdlife+$E717),((Input!$H$161+Input!$H$127)*$H$7)-SUM($H717:J717),((Input!$H$161+Input!$H$127)*$H$7)/A19taxstdlife))</f>
        <v>9.0617480917842733E-2</v>
      </c>
      <c r="L717" s="164">
        <f>IF(A19taxstdlife="n/a","n/a",IF(L$3&gt;(A19taxstdlife+$E717),((Input!$H$161+Input!$H$127)*$H$7)-SUM($H717:K717),((Input!$H$161+Input!$H$127)*$H$7)/A19taxstdlife))</f>
        <v>9.0617480917842733E-2</v>
      </c>
      <c r="M717" s="164">
        <f>IF(A19taxstdlife="n/a","n/a",IF(M$3&gt;(A19taxstdlife+$E717),((Input!$H$161+Input!$H$127)*$H$7)-SUM($H717:L717),((Input!$H$161+Input!$H$127)*$H$7)/A19taxstdlife))</f>
        <v>9.0617480917842733E-2</v>
      </c>
      <c r="N717" s="164">
        <f>IF(A19taxstdlife="n/a","n/a",IF(N$3&gt;(A19taxstdlife+$E717),((Input!$H$161+Input!$H$127)*$H$7)-SUM($H717:M717),((Input!$H$161+Input!$H$127)*$H$7)/A19taxstdlife))</f>
        <v>9.0617480917842733E-2</v>
      </c>
      <c r="O717" s="164">
        <f>IF(A19taxstdlife="n/a","n/a",IF(O$3&gt;(A19taxstdlife+$E717),((Input!$H$161+Input!$H$127)*$H$7)-SUM($H717:N717),((Input!$H$161+Input!$H$127)*$H$7)/A19taxstdlife))</f>
        <v>9.0617480917842733E-2</v>
      </c>
      <c r="P717" s="164">
        <f>IF(A19taxstdlife="n/a","n/a",IF(P$3&gt;(A19taxstdlife+$E717),((Input!$H$161+Input!$H$127)*$H$7)-SUM($H717:O717),((Input!$H$161+Input!$H$127)*$H$7)/A19taxstdlife))</f>
        <v>9.0617480917842733E-2</v>
      </c>
      <c r="Q717" s="164">
        <f>IF(A19taxstdlife="n/a","n/a",IF(Q$3&gt;(A19taxstdlife+$E717),((Input!$H$161+Input!$H$127)*$H$7)-SUM($H717:P717),((Input!$H$161+Input!$H$127)*$H$7)/A19taxstdlife))</f>
        <v>9.0617480917842733E-2</v>
      </c>
      <c r="R717" s="164">
        <f>IF(A19taxstdlife="n/a","n/a",IF(R$3&gt;(A19taxstdlife+$E717),((Input!$H$161+Input!$H$127)*$H$7)-SUM($H717:Q717),((Input!$H$161+Input!$H$127)*$H$7)/A19taxstdlife))</f>
        <v>9.0617480917842733E-2</v>
      </c>
      <c r="S717" s="164">
        <f>IF(A19taxstdlife="n/a","n/a",IF(S$3&gt;(A19taxstdlife+$E717),((Input!$H$161+Input!$H$127)*$H$7)-SUM($H717:R717),((Input!$H$161+Input!$H$127)*$H$7)/A19taxstdlife))</f>
        <v>5.4370488550705587E-2</v>
      </c>
      <c r="T717" s="164">
        <f>IF(A19taxstdlife="n/a","n/a",IF(T$3&gt;(A19taxstdlife+$E717),((Input!$H$161+Input!$H$127)*$H$7)-SUM($H717:S717),((Input!$H$161+Input!$H$127)*$H$7)/A19taxstdlife))</f>
        <v>0</v>
      </c>
      <c r="U717" s="164">
        <f>IF(A19taxstdlife="n/a","n/a",IF(U$3&gt;(A19taxstdlife+$E717),((Input!$H$161+Input!$H$127)*$H$7)-SUM($H717:T717),((Input!$H$161+Input!$H$127)*$H$7)/A19taxstdlife))</f>
        <v>0</v>
      </c>
      <c r="V717" s="164">
        <f>IF(A19taxstdlife="n/a","n/a",IF(V$3&gt;(A19taxstdlife+$E717),((Input!$H$161+Input!$H$127)*$H$7)-SUM($H717:U717),((Input!$H$161+Input!$H$127)*$H$7)/A19taxstdlife))</f>
        <v>0</v>
      </c>
      <c r="W717" s="164">
        <f>IF(A19taxstdlife="n/a","n/a",IF(W$3&gt;(A19taxstdlife+$E717),((Input!$H$161+Input!$H$127)*$H$7)-SUM($H717:V717),((Input!$H$161+Input!$H$127)*$H$7)/A19taxstdlife))</f>
        <v>0</v>
      </c>
      <c r="X717" s="164">
        <f>IF(A19taxstdlife="n/a","n/a",IF(X$3&gt;(A19taxstdlife+$E717),((Input!$H$161+Input!$H$127)*$H$7)-SUM($H717:W717),((Input!$H$161+Input!$H$127)*$H$7)/A19taxstdlife))</f>
        <v>0</v>
      </c>
      <c r="Y717" s="164">
        <f>IF(A19taxstdlife="n/a","n/a",IF(Y$3&gt;(A19taxstdlife+$E717),((Input!$H$161+Input!$H$127)*$H$7)-SUM($H717:X717),((Input!$H$161+Input!$H$127)*$H$7)/A19taxstdlife))</f>
        <v>0</v>
      </c>
      <c r="Z717" s="164">
        <f>IF(A19taxstdlife="n/a","n/a",IF(Z$3&gt;(A19taxstdlife+$E717),((Input!$H$161+Input!$H$127)*$H$7)-SUM($H717:Y717),((Input!$H$161+Input!$H$127)*$H$7)/A19taxstdlife))</f>
        <v>0</v>
      </c>
      <c r="AA717" s="164">
        <f>IF(A19taxstdlife="n/a","n/a",IF(AA$3&gt;(A19taxstdlife+$E717),((Input!$H$161+Input!$H$127)*$H$7)-SUM($H717:Z717),((Input!$H$161+Input!$H$127)*$H$7)/A19taxstdlife))</f>
        <v>0</v>
      </c>
      <c r="AB717" s="164">
        <f>IF(A19taxstdlife="n/a","n/a",IF(AB$3&gt;(A19taxstdlife+$E717),((Input!$H$161+Input!$H$127)*$H$7)-SUM($H717:AA717),((Input!$H$161+Input!$H$127)*$H$7)/A19taxstdlife))</f>
        <v>0</v>
      </c>
      <c r="AC717" s="164">
        <f>IF(A19taxstdlife="n/a","n/a",IF(AC$3&gt;(A19taxstdlife+$E717),((Input!$H$161+Input!$H$127)*$H$7)-SUM($H717:AB717),((Input!$H$161+Input!$H$127)*$H$7)/A19taxstdlife))</f>
        <v>0</v>
      </c>
      <c r="AD717" s="164">
        <f>IF(A19taxstdlife="n/a","n/a",IF(AD$3&gt;(A19taxstdlife+$E717),((Input!$H$161+Input!$H$127)*$H$7)-SUM($H717:AC717),((Input!$H$161+Input!$H$127)*$H$7)/A19taxstdlife))</f>
        <v>0</v>
      </c>
      <c r="AE717" s="164">
        <f>IF(A19taxstdlife="n/a","n/a",IF(AE$3&gt;(A19taxstdlife+$E717),((Input!$H$161+Input!$H$127)*$H$7)-SUM($H717:AD717),((Input!$H$161+Input!$H$127)*$H$7)/A19taxstdlife))</f>
        <v>0</v>
      </c>
      <c r="AF717" s="164">
        <f>IF(A19taxstdlife="n/a","n/a",IF(AF$3&gt;(A19taxstdlife+$E717),((Input!$H$161+Input!$H$127)*$H$7)-SUM($H717:AE717),((Input!$H$161+Input!$H$127)*$H$7)/A19taxstdlife))</f>
        <v>0</v>
      </c>
      <c r="AG717" s="164">
        <f>IF(A19taxstdlife="n/a","n/a",IF(AG$3&gt;(A19taxstdlife+$E717),((Input!$H$161+Input!$H$127)*$H$7)-SUM($H717:AF717),((Input!$H$161+Input!$H$127)*$H$7)/A19taxstdlife))</f>
        <v>0</v>
      </c>
      <c r="AH717" s="164">
        <f>IF(A19taxstdlife="n/a","n/a",IF(AH$3&gt;(A19taxstdlife+$E717),((Input!$H$161+Input!$H$127)*$H$7)-SUM($H717:AG717),((Input!$H$161+Input!$H$127)*$H$7)/A19taxstdlife))</f>
        <v>0</v>
      </c>
      <c r="AI717" s="164">
        <f>IF(A19taxstdlife="n/a","n/a",IF(AI$3&gt;(A19taxstdlife+$E717),((Input!$H$161+Input!$H$127)*$H$7)-SUM($H717:AH717),((Input!$H$161+Input!$H$127)*$H$7)/A19taxstdlife))</f>
        <v>0</v>
      </c>
      <c r="AJ717" s="164">
        <f>IF(A19taxstdlife="n/a","n/a",IF(AJ$3&gt;(A19taxstdlife+$E717),((Input!$H$161+Input!$H$127)*$H$7)-SUM($H717:AI717),((Input!$H$161+Input!$H$127)*$H$7)/A19taxstdlife))</f>
        <v>0</v>
      </c>
      <c r="AK717" s="164">
        <f>IF(A19taxstdlife="n/a","n/a",IF(AK$3&gt;(A19taxstdlife+$E717),((Input!$H$161+Input!$H$127)*$H$7)-SUM($H717:AJ717),((Input!$H$161+Input!$H$127)*$H$7)/A19taxstdlife))</f>
        <v>0</v>
      </c>
      <c r="AL717" s="164">
        <f>IF(A19taxstdlife="n/a","n/a",IF(AL$3&gt;(A19taxstdlife+$E717),((Input!$H$161+Input!$H$127)*$H$7)-SUM($H717:AK717),((Input!$H$161+Input!$H$127)*$H$7)/A19taxstdlife))</f>
        <v>0</v>
      </c>
      <c r="AM717" s="164">
        <f>IF(A19taxstdlife="n/a","n/a",IF(AM$3&gt;(A19taxstdlife+$E717),((Input!$H$161+Input!$H$127)*$H$7)-SUM($H717:AL717),((Input!$H$161+Input!$H$127)*$H$7)/A19taxstdlife))</f>
        <v>0</v>
      </c>
      <c r="AN717" s="164">
        <f>IF(A19taxstdlife="n/a","n/a",IF(AN$3&gt;(A19taxstdlife+$E717),((Input!$H$161+Input!$H$127)*$H$7)-SUM($H717:AM717),((Input!$H$161+Input!$H$127)*$H$7)/A19taxstdlife))</f>
        <v>0</v>
      </c>
      <c r="AO717" s="164">
        <f>IF(A19taxstdlife="n/a","n/a",IF(AO$3&gt;(A19taxstdlife+$E717),((Input!$H$161+Input!$H$127)*$H$7)-SUM($H717:AN717),((Input!$H$161+Input!$H$127)*$H$7)/A19taxstdlife))</f>
        <v>0</v>
      </c>
      <c r="AP717" s="164">
        <f>IF(A19taxstdlife="n/a","n/a",IF(AP$3&gt;(A19taxstdlife+$E717),((Input!$H$161+Input!$H$127)*$H$7)-SUM($H717:AO717),((Input!$H$161+Input!$H$127)*$H$7)/A19taxstdlife))</f>
        <v>0</v>
      </c>
      <c r="AQ717" s="164">
        <f>IF(A19taxstdlife="n/a","n/a",IF(AQ$3&gt;(A19taxstdlife+$E717),((Input!$H$161+Input!$H$127)*$H$7)-SUM($H717:AP717),((Input!$H$161+Input!$H$127)*$H$7)/A19taxstdlife))</f>
        <v>0</v>
      </c>
      <c r="AR717" s="164">
        <f>IF(A19taxstdlife="n/a","n/a",IF(AR$3&gt;(A19taxstdlife+$E717),((Input!$H$161+Input!$H$127)*$H$7)-SUM($H717:AQ717),((Input!$H$161+Input!$H$127)*$H$7)/A19taxstdlife))</f>
        <v>0</v>
      </c>
      <c r="AS717" s="164">
        <f>IF(A19taxstdlife="n/a","n/a",IF(AS$3&gt;(A19taxstdlife+$E717),((Input!$H$161+Input!$H$127)*$H$7)-SUM($H717:AR717),((Input!$H$161+Input!$H$127)*$H$7)/A19taxstdlife))</f>
        <v>0</v>
      </c>
      <c r="AT717" s="164">
        <f>IF(A19taxstdlife="n/a","n/a",IF(AT$3&gt;(A19taxstdlife+$E717),((Input!$H$161+Input!$H$127)*$H$7)-SUM($H717:AS717),((Input!$H$161+Input!$H$127)*$H$7)/A19taxstdlife))</f>
        <v>0</v>
      </c>
      <c r="AU717" s="164">
        <f>IF(A19taxstdlife="n/a","n/a",IF(AU$3&gt;(A19taxstdlife+$E717),((Input!$H$161+Input!$H$127)*$H$7)-SUM($H717:AT717),((Input!$H$161+Input!$H$127)*$H$7)/A19taxstdlife))</f>
        <v>0</v>
      </c>
      <c r="AV717" s="164">
        <f>IF(A19taxstdlife="n/a","n/a",IF(AV$3&gt;(A19taxstdlife+$E717),((Input!$H$161+Input!$H$127)*$H$7)-SUM($H717:AU717),((Input!$H$161+Input!$H$127)*$H$7)/A19taxstdlife))</f>
        <v>0</v>
      </c>
      <c r="AW717" s="164">
        <f>IF(A19taxstdlife="n/a","n/a",IF(AW$3&gt;(A19taxstdlife+$E717),((Input!$H$161+Input!$H$127)*$H$7)-SUM($H717:AV717),((Input!$H$161+Input!$H$127)*$H$7)/A19taxstdlife))</f>
        <v>0</v>
      </c>
      <c r="AX717" s="164">
        <f>IF(A19taxstdlife="n/a","n/a",IF(AX$3&gt;(A19taxstdlife+$E717),((Input!$H$161+Input!$H$127)*$H$7)-SUM($H717:AW717),((Input!$H$161+Input!$H$127)*$H$7)/A19taxstdlife))</f>
        <v>0</v>
      </c>
      <c r="AY717" s="164">
        <f>IF(A19taxstdlife="n/a","n/a",IF(AY$3&gt;(A19taxstdlife+$E717),((Input!$H$161+Input!$H$127)*$H$7)-SUM($H717:AX717),((Input!$H$161+Input!$H$127)*$H$7)/A19taxstdlife))</f>
        <v>0</v>
      </c>
      <c r="AZ717" s="164">
        <f>IF(A19taxstdlife="n/a","n/a",IF(AZ$3&gt;(A19taxstdlife+$E717),((Input!$H$161+Input!$H$127)*$H$7)-SUM($H717:AY717),((Input!$H$161+Input!$H$127)*$H$7)/A19taxstdlife))</f>
        <v>0</v>
      </c>
      <c r="BA717" s="164">
        <f>IF(A19taxstdlife="n/a","n/a",IF(BA$3&gt;(A19taxstdlife+$E717),((Input!$H$161+Input!$H$127)*$H$7)-SUM($H717:AZ717),((Input!$H$161+Input!$H$127)*$H$7)/A19taxstdlife))</f>
        <v>0</v>
      </c>
      <c r="BB717" s="164">
        <f>IF(A19taxstdlife="n/a","n/a",IF(BB$3&gt;(A19taxstdlife+$E717),((Input!$H$161+Input!$H$127)*$H$7)-SUM($H717:BA717),((Input!$H$161+Input!$H$127)*$H$7)/A19taxstdlife))</f>
        <v>0</v>
      </c>
      <c r="BC717" s="164">
        <f>IF(A19taxstdlife="n/a","n/a",IF(BC$3&gt;(A19taxstdlife+$E717),((Input!$H$161+Input!$H$127)*$H$7)-SUM($H717:BB717),((Input!$H$161+Input!$H$127)*$H$7)/A19taxstdlife))</f>
        <v>0</v>
      </c>
      <c r="BD717" s="164">
        <f>IF(A19taxstdlife="n/a","n/a",IF(BD$3&gt;(A19taxstdlife+$E717),((Input!$H$161+Input!$H$127)*$H$7)-SUM($H717:BC717),((Input!$H$161+Input!$H$127)*$H$7)/A19taxstdlife))</f>
        <v>0</v>
      </c>
      <c r="BE717" s="164">
        <f>IF(A19taxstdlife="n/a","n/a",IF(BE$3&gt;(A19taxstdlife+$E717),((Input!$H$161+Input!$H$127)*$H$7)-SUM($H717:BD717),((Input!$H$161+Input!$H$127)*$H$7)/A19taxstdlife))</f>
        <v>0</v>
      </c>
      <c r="BF717" s="164">
        <f>IF(A19taxstdlife="n/a","n/a",IF(BF$3&gt;(A19taxstdlife+$E717),((Input!$H$161+Input!$H$127)*$H$7)-SUM($H717:BE717),((Input!$H$161+Input!$H$127)*$H$7)/A19taxstdlife))</f>
        <v>0</v>
      </c>
      <c r="BG717" s="164">
        <f>IF(A19taxstdlife="n/a","n/a",IF(BG$3&gt;(A19taxstdlife+$E717),((Input!$H$161+Input!$H$127)*$H$7)-SUM($H717:BF717),((Input!$H$161+Input!$H$127)*$H$7)/A19taxstdlife))</f>
        <v>0</v>
      </c>
      <c r="BH717" s="164">
        <f>IF(A19taxstdlife="n/a","n/a",IF(BH$3&gt;(A19taxstdlife+$E717),((Input!$H$161+Input!$H$127)*$H$7)-SUM($H717:BG717),((Input!$H$161+Input!$H$127)*$H$7)/A19taxstdlife))</f>
        <v>0</v>
      </c>
      <c r="BI717" s="164">
        <f>IF(A19taxstdlife="n/a","n/a",IF(BI$3&gt;(A19taxstdlife+$E717),((Input!$H$161+Input!$H$127)*$H$7)-SUM($H717:BH717),((Input!$H$161+Input!$H$127)*$H$7)/A19taxstdlife))</f>
        <v>0</v>
      </c>
      <c r="BJ717" s="18"/>
      <c r="BK717" s="18"/>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row>
    <row r="718" spans="1:256" s="5" customFormat="1" hidden="1" outlineLevel="2">
      <c r="A718" s="18"/>
      <c r="B718" s="18"/>
      <c r="C718" s="36"/>
      <c r="D718" s="479"/>
      <c r="E718" s="283">
        <v>3</v>
      </c>
      <c r="F718" s="38"/>
      <c r="G718" s="306"/>
      <c r="H718" s="308"/>
      <c r="I718" s="307"/>
      <c r="J718" s="164">
        <f>IF(A19taxstdlife="n/a","n/a",IF(J$3&gt;(A19taxstdlife+$E718),((Input!$I$161+Input!$I$127)*$I$7)-SUM($I718:I718),((Input!$I$161+Input!$I$127)*$I$7)/A19taxstdlife))</f>
        <v>0.11942314900809223</v>
      </c>
      <c r="K718" s="164">
        <f>IF(A19taxstdlife="n/a","n/a",IF(K$3&gt;(A19taxstdlife+$E718),((Input!$I$161+Input!$I$127)*$I$7)-SUM($I718:J718),((Input!$I$161+Input!$I$127)*$I$7)/A19taxstdlife))</f>
        <v>0.11942314900809223</v>
      </c>
      <c r="L718" s="164">
        <f>IF(A19taxstdlife="n/a","n/a",IF(L$3&gt;(A19taxstdlife+$E718),((Input!$I$161+Input!$I$127)*$I$7)-SUM($I718:K718),((Input!$I$161+Input!$I$127)*$I$7)/A19taxstdlife))</f>
        <v>0.11942314900809223</v>
      </c>
      <c r="M718" s="164">
        <f>IF(A19taxstdlife="n/a","n/a",IF(M$3&gt;(A19taxstdlife+$E718),((Input!$I$161+Input!$I$127)*$I$7)-SUM($I718:L718),((Input!$I$161+Input!$I$127)*$I$7)/A19taxstdlife))</f>
        <v>0.11942314900809223</v>
      </c>
      <c r="N718" s="164">
        <f>IF(A19taxstdlife="n/a","n/a",IF(N$3&gt;(A19taxstdlife+$E718),((Input!$I$161+Input!$I$127)*$I$7)-SUM($I718:M718),((Input!$I$161+Input!$I$127)*$I$7)/A19taxstdlife))</f>
        <v>0.11942314900809223</v>
      </c>
      <c r="O718" s="164">
        <f>IF(A19taxstdlife="n/a","n/a",IF(O$3&gt;(A19taxstdlife+$E718),((Input!$I$161+Input!$I$127)*$I$7)-SUM($I718:N718),((Input!$I$161+Input!$I$127)*$I$7)/A19taxstdlife))</f>
        <v>0.11942314900809223</v>
      </c>
      <c r="P718" s="164">
        <f>IF(A19taxstdlife="n/a","n/a",IF(P$3&gt;(A19taxstdlife+$E718),((Input!$I$161+Input!$I$127)*$I$7)-SUM($I718:O718),((Input!$I$161+Input!$I$127)*$I$7)/A19taxstdlife))</f>
        <v>0.11942314900809223</v>
      </c>
      <c r="Q718" s="164">
        <f>IF(A19taxstdlife="n/a","n/a",IF(Q$3&gt;(A19taxstdlife+$E718),((Input!$I$161+Input!$I$127)*$I$7)-SUM($I718:P718),((Input!$I$161+Input!$I$127)*$I$7)/A19taxstdlife))</f>
        <v>0.11942314900809223</v>
      </c>
      <c r="R718" s="164">
        <f>IF(A19taxstdlife="n/a","n/a",IF(R$3&gt;(A19taxstdlife+$E718),((Input!$I$161+Input!$I$127)*$I$7)-SUM($I718:Q718),((Input!$I$161+Input!$I$127)*$I$7)/A19taxstdlife))</f>
        <v>0.11942314900809223</v>
      </c>
      <c r="S718" s="164">
        <f>IF(A19taxstdlife="n/a","n/a",IF(S$3&gt;(A19taxstdlife+$E718),((Input!$I$161+Input!$I$127)*$I$7)-SUM($I718:R718),((Input!$I$161+Input!$I$127)*$I$7)/A19taxstdlife))</f>
        <v>0.11942314900809223</v>
      </c>
      <c r="T718" s="164">
        <f>IF(A19taxstdlife="n/a","n/a",IF(T$3&gt;(A19taxstdlife+$E718),((Input!$I$161+Input!$I$127)*$I$7)-SUM($I718:S718),((Input!$I$161+Input!$I$127)*$I$7)/A19taxstdlife))</f>
        <v>7.1653889404855287E-2</v>
      </c>
      <c r="U718" s="164">
        <f>IF(A19taxstdlife="n/a","n/a",IF(U$3&gt;(A19taxstdlife+$E718),((Input!$I$161+Input!$I$127)*$I$7)-SUM($I718:T718),((Input!$I$161+Input!$I$127)*$I$7)/A19taxstdlife))</f>
        <v>0</v>
      </c>
      <c r="V718" s="164">
        <f>IF(A19taxstdlife="n/a","n/a",IF(V$3&gt;(A19taxstdlife+$E718),((Input!$I$161+Input!$I$127)*$I$7)-SUM($I718:U718),((Input!$I$161+Input!$I$127)*$I$7)/A19taxstdlife))</f>
        <v>0</v>
      </c>
      <c r="W718" s="164">
        <f>IF(A19taxstdlife="n/a","n/a",IF(W$3&gt;(A19taxstdlife+$E718),((Input!$I$161+Input!$I$127)*$I$7)-SUM($I718:V718),((Input!$I$161+Input!$I$127)*$I$7)/A19taxstdlife))</f>
        <v>0</v>
      </c>
      <c r="X718" s="164">
        <f>IF(A19taxstdlife="n/a","n/a",IF(X$3&gt;(A19taxstdlife+$E718),((Input!$I$161+Input!$I$127)*$I$7)-SUM($I718:W718),((Input!$I$161+Input!$I$127)*$I$7)/A19taxstdlife))</f>
        <v>0</v>
      </c>
      <c r="Y718" s="164">
        <f>IF(A19taxstdlife="n/a","n/a",IF(Y$3&gt;(A19taxstdlife+$E718),((Input!$I$161+Input!$I$127)*$I$7)-SUM($I718:X718),((Input!$I$161+Input!$I$127)*$I$7)/A19taxstdlife))</f>
        <v>0</v>
      </c>
      <c r="Z718" s="164">
        <f>IF(A19taxstdlife="n/a","n/a",IF(Z$3&gt;(A19taxstdlife+$E718),((Input!$I$161+Input!$I$127)*$I$7)-SUM($I718:Y718),((Input!$I$161+Input!$I$127)*$I$7)/A19taxstdlife))</f>
        <v>0</v>
      </c>
      <c r="AA718" s="164">
        <f>IF(A19taxstdlife="n/a","n/a",IF(AA$3&gt;(A19taxstdlife+$E718),((Input!$I$161+Input!$I$127)*$I$7)-SUM($I718:Z718),((Input!$I$161+Input!$I$127)*$I$7)/A19taxstdlife))</f>
        <v>0</v>
      </c>
      <c r="AB718" s="164">
        <f>IF(A19taxstdlife="n/a","n/a",IF(AB$3&gt;(A19taxstdlife+$E718),((Input!$I$161+Input!$I$127)*$I$7)-SUM($I718:AA718),((Input!$I$161+Input!$I$127)*$I$7)/A19taxstdlife))</f>
        <v>0</v>
      </c>
      <c r="AC718" s="164">
        <f>IF(A19taxstdlife="n/a","n/a",IF(AC$3&gt;(A19taxstdlife+$E718),((Input!$I$161+Input!$I$127)*$I$7)-SUM($I718:AB718),((Input!$I$161+Input!$I$127)*$I$7)/A19taxstdlife))</f>
        <v>0</v>
      </c>
      <c r="AD718" s="164">
        <f>IF(A19taxstdlife="n/a","n/a",IF(AD$3&gt;(A19taxstdlife+$E718),((Input!$I$161+Input!$I$127)*$I$7)-SUM($I718:AC718),((Input!$I$161+Input!$I$127)*$I$7)/A19taxstdlife))</f>
        <v>0</v>
      </c>
      <c r="AE718" s="164">
        <f>IF(A19taxstdlife="n/a","n/a",IF(AE$3&gt;(A19taxstdlife+$E718),((Input!$I$161+Input!$I$127)*$I$7)-SUM($I718:AD718),((Input!$I$161+Input!$I$127)*$I$7)/A19taxstdlife))</f>
        <v>0</v>
      </c>
      <c r="AF718" s="164">
        <f>IF(A19taxstdlife="n/a","n/a",IF(AF$3&gt;(A19taxstdlife+$E718),((Input!$I$161+Input!$I$127)*$I$7)-SUM($I718:AE718),((Input!$I$161+Input!$I$127)*$I$7)/A19taxstdlife))</f>
        <v>0</v>
      </c>
      <c r="AG718" s="164">
        <f>IF(A19taxstdlife="n/a","n/a",IF(AG$3&gt;(A19taxstdlife+$E718),((Input!$I$161+Input!$I$127)*$I$7)-SUM($I718:AF718),((Input!$I$161+Input!$I$127)*$I$7)/A19taxstdlife))</f>
        <v>0</v>
      </c>
      <c r="AH718" s="164">
        <f>IF(A19taxstdlife="n/a","n/a",IF(AH$3&gt;(A19taxstdlife+$E718),((Input!$I$161+Input!$I$127)*$I$7)-SUM($I718:AG718),((Input!$I$161+Input!$I$127)*$I$7)/A19taxstdlife))</f>
        <v>0</v>
      </c>
      <c r="AI718" s="164">
        <f>IF(A19taxstdlife="n/a","n/a",IF(AI$3&gt;(A19taxstdlife+$E718),((Input!$I$161+Input!$I$127)*$I$7)-SUM($I718:AH718),((Input!$I$161+Input!$I$127)*$I$7)/A19taxstdlife))</f>
        <v>0</v>
      </c>
      <c r="AJ718" s="164">
        <f>IF(A19taxstdlife="n/a","n/a",IF(AJ$3&gt;(A19taxstdlife+$E718),((Input!$I$161+Input!$I$127)*$I$7)-SUM($I718:AI718),((Input!$I$161+Input!$I$127)*$I$7)/A19taxstdlife))</f>
        <v>0</v>
      </c>
      <c r="AK718" s="164">
        <f>IF(A19taxstdlife="n/a","n/a",IF(AK$3&gt;(A19taxstdlife+$E718),((Input!$I$161+Input!$I$127)*$I$7)-SUM($I718:AJ718),((Input!$I$161+Input!$I$127)*$I$7)/A19taxstdlife))</f>
        <v>0</v>
      </c>
      <c r="AL718" s="164">
        <f>IF(A19taxstdlife="n/a","n/a",IF(AL$3&gt;(A19taxstdlife+$E718),((Input!$I$161+Input!$I$127)*$I$7)-SUM($I718:AK718),((Input!$I$161+Input!$I$127)*$I$7)/A19taxstdlife))</f>
        <v>0</v>
      </c>
      <c r="AM718" s="164">
        <f>IF(A19taxstdlife="n/a","n/a",IF(AM$3&gt;(A19taxstdlife+$E718),((Input!$I$161+Input!$I$127)*$I$7)-SUM($I718:AL718),((Input!$I$161+Input!$I$127)*$I$7)/A19taxstdlife))</f>
        <v>0</v>
      </c>
      <c r="AN718" s="164">
        <f>IF(A19taxstdlife="n/a","n/a",IF(AN$3&gt;(A19taxstdlife+$E718),((Input!$I$161+Input!$I$127)*$I$7)-SUM($I718:AM718),((Input!$I$161+Input!$I$127)*$I$7)/A19taxstdlife))</f>
        <v>0</v>
      </c>
      <c r="AO718" s="164">
        <f>IF(A19taxstdlife="n/a","n/a",IF(AO$3&gt;(A19taxstdlife+$E718),((Input!$I$161+Input!$I$127)*$I$7)-SUM($I718:AN718),((Input!$I$161+Input!$I$127)*$I$7)/A19taxstdlife))</f>
        <v>0</v>
      </c>
      <c r="AP718" s="164">
        <f>IF(A19taxstdlife="n/a","n/a",IF(AP$3&gt;(A19taxstdlife+$E718),((Input!$I$161+Input!$I$127)*$I$7)-SUM($I718:AO718),((Input!$I$161+Input!$I$127)*$I$7)/A19taxstdlife))</f>
        <v>0</v>
      </c>
      <c r="AQ718" s="164">
        <f>IF(A19taxstdlife="n/a","n/a",IF(AQ$3&gt;(A19taxstdlife+$E718),((Input!$I$161+Input!$I$127)*$I$7)-SUM($I718:AP718),((Input!$I$161+Input!$I$127)*$I$7)/A19taxstdlife))</f>
        <v>0</v>
      </c>
      <c r="AR718" s="164">
        <f>IF(A19taxstdlife="n/a","n/a",IF(AR$3&gt;(A19taxstdlife+$E718),((Input!$I$161+Input!$I$127)*$I$7)-SUM($I718:AQ718),((Input!$I$161+Input!$I$127)*$I$7)/A19taxstdlife))</f>
        <v>0</v>
      </c>
      <c r="AS718" s="164">
        <f>IF(A19taxstdlife="n/a","n/a",IF(AS$3&gt;(A19taxstdlife+$E718),((Input!$I$161+Input!$I$127)*$I$7)-SUM($I718:AR718),((Input!$I$161+Input!$I$127)*$I$7)/A19taxstdlife))</f>
        <v>0</v>
      </c>
      <c r="AT718" s="164">
        <f>IF(A19taxstdlife="n/a","n/a",IF(AT$3&gt;(A19taxstdlife+$E718),((Input!$I$161+Input!$I$127)*$I$7)-SUM($I718:AS718),((Input!$I$161+Input!$I$127)*$I$7)/A19taxstdlife))</f>
        <v>0</v>
      </c>
      <c r="AU718" s="164">
        <f>IF(A19taxstdlife="n/a","n/a",IF(AU$3&gt;(A19taxstdlife+$E718),((Input!$I$161+Input!$I$127)*$I$7)-SUM($I718:AT718),((Input!$I$161+Input!$I$127)*$I$7)/A19taxstdlife))</f>
        <v>0</v>
      </c>
      <c r="AV718" s="164">
        <f>IF(A19taxstdlife="n/a","n/a",IF(AV$3&gt;(A19taxstdlife+$E718),((Input!$I$161+Input!$I$127)*$I$7)-SUM($I718:AU718),((Input!$I$161+Input!$I$127)*$I$7)/A19taxstdlife))</f>
        <v>0</v>
      </c>
      <c r="AW718" s="164">
        <f>IF(A19taxstdlife="n/a","n/a",IF(AW$3&gt;(A19taxstdlife+$E718),((Input!$I$161+Input!$I$127)*$I$7)-SUM($I718:AV718),((Input!$I$161+Input!$I$127)*$I$7)/A19taxstdlife))</f>
        <v>0</v>
      </c>
      <c r="AX718" s="164">
        <f>IF(A19taxstdlife="n/a","n/a",IF(AX$3&gt;(A19taxstdlife+$E718),((Input!$I$161+Input!$I$127)*$I$7)-SUM($I718:AW718),((Input!$I$161+Input!$I$127)*$I$7)/A19taxstdlife))</f>
        <v>0</v>
      </c>
      <c r="AY718" s="164">
        <f>IF(A19taxstdlife="n/a","n/a",IF(AY$3&gt;(A19taxstdlife+$E718),((Input!$I$161+Input!$I$127)*$I$7)-SUM($I718:AX718),((Input!$I$161+Input!$I$127)*$I$7)/A19taxstdlife))</f>
        <v>0</v>
      </c>
      <c r="AZ718" s="164">
        <f>IF(A19taxstdlife="n/a","n/a",IF(AZ$3&gt;(A19taxstdlife+$E718),((Input!$I$161+Input!$I$127)*$I$7)-SUM($I718:AY718),((Input!$I$161+Input!$I$127)*$I$7)/A19taxstdlife))</f>
        <v>0</v>
      </c>
      <c r="BA718" s="164">
        <f>IF(A19taxstdlife="n/a","n/a",IF(BA$3&gt;(A19taxstdlife+$E718),((Input!$I$161+Input!$I$127)*$I$7)-SUM($I718:AZ718),((Input!$I$161+Input!$I$127)*$I$7)/A19taxstdlife))</f>
        <v>0</v>
      </c>
      <c r="BB718" s="164">
        <f>IF(A19taxstdlife="n/a","n/a",IF(BB$3&gt;(A19taxstdlife+$E718),((Input!$I$161+Input!$I$127)*$I$7)-SUM($I718:BA718),((Input!$I$161+Input!$I$127)*$I$7)/A19taxstdlife))</f>
        <v>0</v>
      </c>
      <c r="BC718" s="164">
        <f>IF(A19taxstdlife="n/a","n/a",IF(BC$3&gt;(A19taxstdlife+$E718),((Input!$I$161+Input!$I$127)*$I$7)-SUM($I718:BB718),((Input!$I$161+Input!$I$127)*$I$7)/A19taxstdlife))</f>
        <v>0</v>
      </c>
      <c r="BD718" s="164">
        <f>IF(A19taxstdlife="n/a","n/a",IF(BD$3&gt;(A19taxstdlife+$E718),((Input!$I$161+Input!$I$127)*$I$7)-SUM($I718:BC718),((Input!$I$161+Input!$I$127)*$I$7)/A19taxstdlife))</f>
        <v>0</v>
      </c>
      <c r="BE718" s="164">
        <f>IF(A19taxstdlife="n/a","n/a",IF(BE$3&gt;(A19taxstdlife+$E718),((Input!$I$161+Input!$I$127)*$I$7)-SUM($I718:BD718),((Input!$I$161+Input!$I$127)*$I$7)/A19taxstdlife))</f>
        <v>0</v>
      </c>
      <c r="BF718" s="164">
        <f>IF(A19taxstdlife="n/a","n/a",IF(BF$3&gt;(A19taxstdlife+$E718),((Input!$I$161+Input!$I$127)*$I$7)-SUM($I718:BE718),((Input!$I$161+Input!$I$127)*$I$7)/A19taxstdlife))</f>
        <v>0</v>
      </c>
      <c r="BG718" s="164">
        <f>IF(A19taxstdlife="n/a","n/a",IF(BG$3&gt;(A19taxstdlife+$E718),((Input!$I$161+Input!$I$127)*$I$7)-SUM($I718:BF718),((Input!$I$161+Input!$I$127)*$I$7)/A19taxstdlife))</f>
        <v>0</v>
      </c>
      <c r="BH718" s="164">
        <f>IF(A19taxstdlife="n/a","n/a",IF(BH$3&gt;(A19taxstdlife+$E718),((Input!$I$161+Input!$I$127)*$I$7)-SUM($I718:BG718),((Input!$I$161+Input!$I$127)*$I$7)/A19taxstdlife))</f>
        <v>0</v>
      </c>
      <c r="BI718" s="164">
        <f>IF(A19taxstdlife="n/a","n/a",IF(BI$3&gt;(A19taxstdlife+$E718),((Input!$I$161+Input!$I$127)*$I$7)-SUM($I718:BH718),((Input!$I$161+Input!$I$127)*$I$7)/A19taxstdlife))</f>
        <v>0</v>
      </c>
      <c r="BJ718" s="18"/>
      <c r="BK718" s="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row>
    <row r="719" spans="1:256" s="5" customFormat="1" hidden="1" outlineLevel="2">
      <c r="A719" s="18"/>
      <c r="B719" s="18"/>
      <c r="C719" s="36"/>
      <c r="D719" s="479"/>
      <c r="E719" s="283">
        <v>4</v>
      </c>
      <c r="F719" s="38"/>
      <c r="G719" s="306"/>
      <c r="H719" s="308"/>
      <c r="I719" s="308"/>
      <c r="J719" s="307"/>
      <c r="K719" s="164">
        <f>IF(A19taxstdlife="n/a","n/a",IF(K$3&gt;(A19taxstdlife+$E719),((Input!$J$161+Input!$J$127)*$J$7)-SUM($J719:J719),((Input!$J$161+Input!$J$127)*$J$7)/A19taxstdlife))</f>
        <v>0.12377607357343451</v>
      </c>
      <c r="L719" s="164">
        <f>IF(A19taxstdlife="n/a","n/a",IF(L$3&gt;(A19taxstdlife+$E719),((Input!$J$161+Input!$J$127)*$J$7)-SUM($J719:K719),((Input!$J$161+Input!$J$127)*$J$7)/A19taxstdlife))</f>
        <v>0.12377607357343451</v>
      </c>
      <c r="M719" s="164">
        <f>IF(A19taxstdlife="n/a","n/a",IF(M$3&gt;(A19taxstdlife+$E719),((Input!$J$161+Input!$J$127)*$J$7)-SUM($J719:L719),((Input!$J$161+Input!$J$127)*$J$7)/A19taxstdlife))</f>
        <v>0.12377607357343451</v>
      </c>
      <c r="N719" s="164">
        <f>IF(A19taxstdlife="n/a","n/a",IF(N$3&gt;(A19taxstdlife+$E719),((Input!$J$161+Input!$J$127)*$J$7)-SUM($J719:M719),((Input!$J$161+Input!$J$127)*$J$7)/A19taxstdlife))</f>
        <v>0.12377607357343451</v>
      </c>
      <c r="O719" s="164">
        <f>IF(A19taxstdlife="n/a","n/a",IF(O$3&gt;(A19taxstdlife+$E719),((Input!$J$161+Input!$J$127)*$J$7)-SUM($J719:N719),((Input!$J$161+Input!$J$127)*$J$7)/A19taxstdlife))</f>
        <v>0.12377607357343451</v>
      </c>
      <c r="P719" s="164">
        <f>IF(A19taxstdlife="n/a","n/a",IF(P$3&gt;(A19taxstdlife+$E719),((Input!$J$161+Input!$J$127)*$J$7)-SUM($J719:O719),((Input!$J$161+Input!$J$127)*$J$7)/A19taxstdlife))</f>
        <v>0.12377607357343451</v>
      </c>
      <c r="Q719" s="164">
        <f>IF(A19taxstdlife="n/a","n/a",IF(Q$3&gt;(A19taxstdlife+$E719),((Input!$J$161+Input!$J$127)*$J$7)-SUM($J719:P719),((Input!$J$161+Input!$J$127)*$J$7)/A19taxstdlife))</f>
        <v>0.12377607357343451</v>
      </c>
      <c r="R719" s="164">
        <f>IF(A19taxstdlife="n/a","n/a",IF(R$3&gt;(A19taxstdlife+$E719),((Input!$J$161+Input!$J$127)*$J$7)-SUM($J719:Q719),((Input!$J$161+Input!$J$127)*$J$7)/A19taxstdlife))</f>
        <v>0.12377607357343451</v>
      </c>
      <c r="S719" s="164">
        <f>IF(A19taxstdlife="n/a","n/a",IF(S$3&gt;(A19taxstdlife+$E719),((Input!$J$161+Input!$J$127)*$J$7)-SUM($J719:R719),((Input!$J$161+Input!$J$127)*$J$7)/A19taxstdlife))</f>
        <v>0.12377607357343451</v>
      </c>
      <c r="T719" s="164">
        <f>IF(A19taxstdlife="n/a","n/a",IF(T$3&gt;(A19taxstdlife+$E719),((Input!$J$161+Input!$J$127)*$J$7)-SUM($J719:S719),((Input!$J$161+Input!$J$127)*$J$7)/A19taxstdlife))</f>
        <v>0.12377607357343451</v>
      </c>
      <c r="U719" s="164">
        <f>IF(A19taxstdlife="n/a","n/a",IF(U$3&gt;(A19taxstdlife+$E719),((Input!$J$161+Input!$J$127)*$J$7)-SUM($J719:T719),((Input!$J$161+Input!$J$127)*$J$7)/A19taxstdlife))</f>
        <v>7.4265644144060339E-2</v>
      </c>
      <c r="V719" s="164">
        <f>IF(A19taxstdlife="n/a","n/a",IF(V$3&gt;(A19taxstdlife+$E719),((Input!$J$161+Input!$J$127)*$J$7)-SUM($J719:U719),((Input!$J$161+Input!$J$127)*$J$7)/A19taxstdlife))</f>
        <v>0</v>
      </c>
      <c r="W719" s="164">
        <f>IF(A19taxstdlife="n/a","n/a",IF(W$3&gt;(A19taxstdlife+$E719),((Input!$J$161+Input!$J$127)*$J$7)-SUM($J719:V719),((Input!$J$161+Input!$J$127)*$J$7)/A19taxstdlife))</f>
        <v>0</v>
      </c>
      <c r="X719" s="164">
        <f>IF(A19taxstdlife="n/a","n/a",IF(X$3&gt;(A19taxstdlife+$E719),((Input!$J$161+Input!$J$127)*$J$7)-SUM($J719:W719),((Input!$J$161+Input!$J$127)*$J$7)/A19taxstdlife))</f>
        <v>0</v>
      </c>
      <c r="Y719" s="164">
        <f>IF(A19taxstdlife="n/a","n/a",IF(Y$3&gt;(A19taxstdlife+$E719),((Input!$J$161+Input!$J$127)*$J$7)-SUM($J719:X719),((Input!$J$161+Input!$J$127)*$J$7)/A19taxstdlife))</f>
        <v>0</v>
      </c>
      <c r="Z719" s="164">
        <f>IF(A19taxstdlife="n/a","n/a",IF(Z$3&gt;(A19taxstdlife+$E719),((Input!$J$161+Input!$J$127)*$J$7)-SUM($J719:Y719),((Input!$J$161+Input!$J$127)*$J$7)/A19taxstdlife))</f>
        <v>0</v>
      </c>
      <c r="AA719" s="164">
        <f>IF(A19taxstdlife="n/a","n/a",IF(AA$3&gt;(A19taxstdlife+$E719),((Input!$J$161+Input!$J$127)*$J$7)-SUM($J719:Z719),((Input!$J$161+Input!$J$127)*$J$7)/A19taxstdlife))</f>
        <v>0</v>
      </c>
      <c r="AB719" s="164">
        <f>IF(A19taxstdlife="n/a","n/a",IF(AB$3&gt;(A19taxstdlife+$E719),((Input!$J$161+Input!$J$127)*$J$7)-SUM($J719:AA719),((Input!$J$161+Input!$J$127)*$J$7)/A19taxstdlife))</f>
        <v>0</v>
      </c>
      <c r="AC719" s="164">
        <f>IF(A19taxstdlife="n/a","n/a",IF(AC$3&gt;(A19taxstdlife+$E719),((Input!$J$161+Input!$J$127)*$J$7)-SUM($J719:AB719),((Input!$J$161+Input!$J$127)*$J$7)/A19taxstdlife))</f>
        <v>0</v>
      </c>
      <c r="AD719" s="164">
        <f>IF(A19taxstdlife="n/a","n/a",IF(AD$3&gt;(A19taxstdlife+$E719),((Input!$J$161+Input!$J$127)*$J$7)-SUM($J719:AC719),((Input!$J$161+Input!$J$127)*$J$7)/A19taxstdlife))</f>
        <v>0</v>
      </c>
      <c r="AE719" s="164">
        <f>IF(A19taxstdlife="n/a","n/a",IF(AE$3&gt;(A19taxstdlife+$E719),((Input!$J$161+Input!$J$127)*$J$7)-SUM($J719:AD719),((Input!$J$161+Input!$J$127)*$J$7)/A19taxstdlife))</f>
        <v>0</v>
      </c>
      <c r="AF719" s="164">
        <f>IF(A19taxstdlife="n/a","n/a",IF(AF$3&gt;(A19taxstdlife+$E719),((Input!$J$161+Input!$J$127)*$J$7)-SUM($J719:AE719),((Input!$J$161+Input!$J$127)*$J$7)/A19taxstdlife))</f>
        <v>0</v>
      </c>
      <c r="AG719" s="164">
        <f>IF(A19taxstdlife="n/a","n/a",IF(AG$3&gt;(A19taxstdlife+$E719),((Input!$J$161+Input!$J$127)*$J$7)-SUM($J719:AF719),((Input!$J$161+Input!$J$127)*$J$7)/A19taxstdlife))</f>
        <v>0</v>
      </c>
      <c r="AH719" s="164">
        <f>IF(A19taxstdlife="n/a","n/a",IF(AH$3&gt;(A19taxstdlife+$E719),((Input!$J$161+Input!$J$127)*$J$7)-SUM($J719:AG719),((Input!$J$161+Input!$J$127)*$J$7)/A19taxstdlife))</f>
        <v>0</v>
      </c>
      <c r="AI719" s="164">
        <f>IF(A19taxstdlife="n/a","n/a",IF(AI$3&gt;(A19taxstdlife+$E719),((Input!$J$161+Input!$J$127)*$J$7)-SUM($J719:AH719),((Input!$J$161+Input!$J$127)*$J$7)/A19taxstdlife))</f>
        <v>0</v>
      </c>
      <c r="AJ719" s="164">
        <f>IF(A19taxstdlife="n/a","n/a",IF(AJ$3&gt;(A19taxstdlife+$E719),((Input!$J$161+Input!$J$127)*$J$7)-SUM($J719:AI719),((Input!$J$161+Input!$J$127)*$J$7)/A19taxstdlife))</f>
        <v>0</v>
      </c>
      <c r="AK719" s="164">
        <f>IF(A19taxstdlife="n/a","n/a",IF(AK$3&gt;(A19taxstdlife+$E719),((Input!$J$161+Input!$J$127)*$J$7)-SUM($J719:AJ719),((Input!$J$161+Input!$J$127)*$J$7)/A19taxstdlife))</f>
        <v>0</v>
      </c>
      <c r="AL719" s="164">
        <f>IF(A19taxstdlife="n/a","n/a",IF(AL$3&gt;(A19taxstdlife+$E719),((Input!$J$161+Input!$J$127)*$J$7)-SUM($J719:AK719),((Input!$J$161+Input!$J$127)*$J$7)/A19taxstdlife))</f>
        <v>0</v>
      </c>
      <c r="AM719" s="164">
        <f>IF(A19taxstdlife="n/a","n/a",IF(AM$3&gt;(A19taxstdlife+$E719),((Input!$J$161+Input!$J$127)*$J$7)-SUM($J719:AL719),((Input!$J$161+Input!$J$127)*$J$7)/A19taxstdlife))</f>
        <v>0</v>
      </c>
      <c r="AN719" s="164">
        <f>IF(A19taxstdlife="n/a","n/a",IF(AN$3&gt;(A19taxstdlife+$E719),((Input!$J$161+Input!$J$127)*$J$7)-SUM($J719:AM719),((Input!$J$161+Input!$J$127)*$J$7)/A19taxstdlife))</f>
        <v>0</v>
      </c>
      <c r="AO719" s="164">
        <f>IF(A19taxstdlife="n/a","n/a",IF(AO$3&gt;(A19taxstdlife+$E719),((Input!$J$161+Input!$J$127)*$J$7)-SUM($J719:AN719),((Input!$J$161+Input!$J$127)*$J$7)/A19taxstdlife))</f>
        <v>0</v>
      </c>
      <c r="AP719" s="164">
        <f>IF(A19taxstdlife="n/a","n/a",IF(AP$3&gt;(A19taxstdlife+$E719),((Input!$J$161+Input!$J$127)*$J$7)-SUM($J719:AO719),((Input!$J$161+Input!$J$127)*$J$7)/A19taxstdlife))</f>
        <v>0</v>
      </c>
      <c r="AQ719" s="164">
        <f>IF(A19taxstdlife="n/a","n/a",IF(AQ$3&gt;(A19taxstdlife+$E719),((Input!$J$161+Input!$J$127)*$J$7)-SUM($J719:AP719),((Input!$J$161+Input!$J$127)*$J$7)/A19taxstdlife))</f>
        <v>0</v>
      </c>
      <c r="AR719" s="164">
        <f>IF(A19taxstdlife="n/a","n/a",IF(AR$3&gt;(A19taxstdlife+$E719),((Input!$J$161+Input!$J$127)*$J$7)-SUM($J719:AQ719),((Input!$J$161+Input!$J$127)*$J$7)/A19taxstdlife))</f>
        <v>0</v>
      </c>
      <c r="AS719" s="164">
        <f>IF(A19taxstdlife="n/a","n/a",IF(AS$3&gt;(A19taxstdlife+$E719),((Input!$J$161+Input!$J$127)*$J$7)-SUM($J719:AR719),((Input!$J$161+Input!$J$127)*$J$7)/A19taxstdlife))</f>
        <v>0</v>
      </c>
      <c r="AT719" s="164">
        <f>IF(A19taxstdlife="n/a","n/a",IF(AT$3&gt;(A19taxstdlife+$E719),((Input!$J$161+Input!$J$127)*$J$7)-SUM($J719:AS719),((Input!$J$161+Input!$J$127)*$J$7)/A19taxstdlife))</f>
        <v>0</v>
      </c>
      <c r="AU719" s="164">
        <f>IF(A19taxstdlife="n/a","n/a",IF(AU$3&gt;(A19taxstdlife+$E719),((Input!$J$161+Input!$J$127)*$J$7)-SUM($J719:AT719),((Input!$J$161+Input!$J$127)*$J$7)/A19taxstdlife))</f>
        <v>0</v>
      </c>
      <c r="AV719" s="164">
        <f>IF(A19taxstdlife="n/a","n/a",IF(AV$3&gt;(A19taxstdlife+$E719),((Input!$J$161+Input!$J$127)*$J$7)-SUM($J719:AU719),((Input!$J$161+Input!$J$127)*$J$7)/A19taxstdlife))</f>
        <v>0</v>
      </c>
      <c r="AW719" s="164">
        <f>IF(A19taxstdlife="n/a","n/a",IF(AW$3&gt;(A19taxstdlife+$E719),((Input!$J$161+Input!$J$127)*$J$7)-SUM($J719:AV719),((Input!$J$161+Input!$J$127)*$J$7)/A19taxstdlife))</f>
        <v>0</v>
      </c>
      <c r="AX719" s="164">
        <f>IF(A19taxstdlife="n/a","n/a",IF(AX$3&gt;(A19taxstdlife+$E719),((Input!$J$161+Input!$J$127)*$J$7)-SUM($J719:AW719),((Input!$J$161+Input!$J$127)*$J$7)/A19taxstdlife))</f>
        <v>0</v>
      </c>
      <c r="AY719" s="164">
        <f>IF(A19taxstdlife="n/a","n/a",IF(AY$3&gt;(A19taxstdlife+$E719),((Input!$J$161+Input!$J$127)*$J$7)-SUM($J719:AX719),((Input!$J$161+Input!$J$127)*$J$7)/A19taxstdlife))</f>
        <v>0</v>
      </c>
      <c r="AZ719" s="164">
        <f>IF(A19taxstdlife="n/a","n/a",IF(AZ$3&gt;(A19taxstdlife+$E719),((Input!$J$161+Input!$J$127)*$J$7)-SUM($J719:AY719),((Input!$J$161+Input!$J$127)*$J$7)/A19taxstdlife))</f>
        <v>0</v>
      </c>
      <c r="BA719" s="164">
        <f>IF(A19taxstdlife="n/a","n/a",IF(BA$3&gt;(A19taxstdlife+$E719),((Input!$J$161+Input!$J$127)*$J$7)-SUM($J719:AZ719),((Input!$J$161+Input!$J$127)*$J$7)/A19taxstdlife))</f>
        <v>0</v>
      </c>
      <c r="BB719" s="164">
        <f>IF(A19taxstdlife="n/a","n/a",IF(BB$3&gt;(A19taxstdlife+$E719),((Input!$J$161+Input!$J$127)*$J$7)-SUM($J719:BA719),((Input!$J$161+Input!$J$127)*$J$7)/A19taxstdlife))</f>
        <v>0</v>
      </c>
      <c r="BC719" s="164">
        <f>IF(A19taxstdlife="n/a","n/a",IF(BC$3&gt;(A19taxstdlife+$E719),((Input!$J$161+Input!$J$127)*$J$7)-SUM($J719:BB719),((Input!$J$161+Input!$J$127)*$J$7)/A19taxstdlife))</f>
        <v>0</v>
      </c>
      <c r="BD719" s="164">
        <f>IF(A19taxstdlife="n/a","n/a",IF(BD$3&gt;(A19taxstdlife+$E719),((Input!$J$161+Input!$J$127)*$J$7)-SUM($J719:BC719),((Input!$J$161+Input!$J$127)*$J$7)/A19taxstdlife))</f>
        <v>0</v>
      </c>
      <c r="BE719" s="164">
        <f>IF(A19taxstdlife="n/a","n/a",IF(BE$3&gt;(A19taxstdlife+$E719),((Input!$J$161+Input!$J$127)*$J$7)-SUM($J719:BD719),((Input!$J$161+Input!$J$127)*$J$7)/A19taxstdlife))</f>
        <v>0</v>
      </c>
      <c r="BF719" s="164">
        <f>IF(A19taxstdlife="n/a","n/a",IF(BF$3&gt;(A19taxstdlife+$E719),((Input!$J$161+Input!$J$127)*$J$7)-SUM($J719:BE719),((Input!$J$161+Input!$J$127)*$J$7)/A19taxstdlife))</f>
        <v>0</v>
      </c>
      <c r="BG719" s="164">
        <f>IF(A19taxstdlife="n/a","n/a",IF(BG$3&gt;(A19taxstdlife+$E719),((Input!$J$161+Input!$J$127)*$J$7)-SUM($J719:BF719),((Input!$J$161+Input!$J$127)*$J$7)/A19taxstdlife))</f>
        <v>0</v>
      </c>
      <c r="BH719" s="164">
        <f>IF(A19taxstdlife="n/a","n/a",IF(BH$3&gt;(A19taxstdlife+$E719),((Input!$J$161+Input!$J$127)*$J$7)-SUM($J719:BG719),((Input!$J$161+Input!$J$127)*$J$7)/A19taxstdlife))</f>
        <v>0</v>
      </c>
      <c r="BI719" s="164">
        <f>IF(A19taxstdlife="n/a","n/a",IF(BI$3&gt;(A19taxstdlife+$E719),((Input!$J$161+Input!$J$127)*$J$7)-SUM($J719:BH719),((Input!$J$161+Input!$J$127)*$J$7)/A19taxstdlife))</f>
        <v>0</v>
      </c>
      <c r="BJ719" s="18"/>
      <c r="BK719" s="18"/>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row>
    <row r="720" spans="1:256" s="5" customFormat="1" hidden="1" outlineLevel="2">
      <c r="A720" s="18"/>
      <c r="B720" s="18"/>
      <c r="C720" s="36"/>
      <c r="D720" s="479"/>
      <c r="E720" s="283">
        <v>5</v>
      </c>
      <c r="F720" s="38"/>
      <c r="G720" s="306"/>
      <c r="H720" s="308"/>
      <c r="I720" s="308"/>
      <c r="J720" s="308"/>
      <c r="K720" s="307"/>
      <c r="L720" s="164">
        <f>IF(A19taxstdlife="n/a","n/a",IF(L$3&gt;(A19taxstdlife+$E720),((Input!$K$161+Input!$K$127)*$K$7)-SUM($K720:K720),((Input!$K$161+Input!$K$127)*$K$7)/A19taxstdlife))</f>
        <v>0.15457263170913041</v>
      </c>
      <c r="M720" s="164">
        <f>IF(A19taxstdlife="n/a","n/a",IF(M$3&gt;(A19taxstdlife+$E720),((Input!$K$161+Input!$K$127)*$K$7)-SUM($K720:L720),((Input!$K$161+Input!$K$127)*$K$7)/A19taxstdlife))</f>
        <v>0.15457263170913041</v>
      </c>
      <c r="N720" s="164">
        <f>IF(A19taxstdlife="n/a","n/a",IF(N$3&gt;(A19taxstdlife+$E720),((Input!$K$161+Input!$K$127)*$K$7)-SUM($K720:M720),((Input!$K$161+Input!$K$127)*$K$7)/A19taxstdlife))</f>
        <v>0.15457263170913041</v>
      </c>
      <c r="O720" s="164">
        <f>IF(A19taxstdlife="n/a","n/a",IF(O$3&gt;(A19taxstdlife+$E720),((Input!$K$161+Input!$K$127)*$K$7)-SUM($K720:N720),((Input!$K$161+Input!$K$127)*$K$7)/A19taxstdlife))</f>
        <v>0.15457263170913041</v>
      </c>
      <c r="P720" s="164">
        <f>IF(A19taxstdlife="n/a","n/a",IF(P$3&gt;(A19taxstdlife+$E720),((Input!$K$161+Input!$K$127)*$K$7)-SUM($K720:O720),((Input!$K$161+Input!$K$127)*$K$7)/A19taxstdlife))</f>
        <v>0.15457263170913041</v>
      </c>
      <c r="Q720" s="164">
        <f>IF(A19taxstdlife="n/a","n/a",IF(Q$3&gt;(A19taxstdlife+$E720),((Input!$K$161+Input!$K$127)*$K$7)-SUM($K720:P720),((Input!$K$161+Input!$K$127)*$K$7)/A19taxstdlife))</f>
        <v>0.15457263170913041</v>
      </c>
      <c r="R720" s="164">
        <f>IF(A19taxstdlife="n/a","n/a",IF(R$3&gt;(A19taxstdlife+$E720),((Input!$K$161+Input!$K$127)*$K$7)-SUM($K720:Q720),((Input!$K$161+Input!$K$127)*$K$7)/A19taxstdlife))</f>
        <v>0.15457263170913041</v>
      </c>
      <c r="S720" s="164">
        <f>IF(A19taxstdlife="n/a","n/a",IF(S$3&gt;(A19taxstdlife+$E720),((Input!$K$161+Input!$K$127)*$K$7)-SUM($K720:R720),((Input!$K$161+Input!$K$127)*$K$7)/A19taxstdlife))</f>
        <v>0.15457263170913041</v>
      </c>
      <c r="T720" s="164">
        <f>IF(A19taxstdlife="n/a","n/a",IF(T$3&gt;(A19taxstdlife+$E720),((Input!$K$161+Input!$K$127)*$K$7)-SUM($K720:S720),((Input!$K$161+Input!$K$127)*$K$7)/A19taxstdlife))</f>
        <v>0.15457263170913041</v>
      </c>
      <c r="U720" s="164">
        <f>IF(A19taxstdlife="n/a","n/a",IF(U$3&gt;(A19taxstdlife+$E720),((Input!$K$161+Input!$K$127)*$K$7)-SUM($K720:T720),((Input!$K$161+Input!$K$127)*$K$7)/A19taxstdlife))</f>
        <v>0.15457263170913041</v>
      </c>
      <c r="V720" s="164">
        <f>IF(A19taxstdlife="n/a","n/a",IF(V$3&gt;(A19taxstdlife+$E720),((Input!$K$161+Input!$K$127)*$K$7)-SUM($K720:U720),((Input!$K$161+Input!$K$127)*$K$7)/A19taxstdlife))</f>
        <v>9.2743579025478029E-2</v>
      </c>
      <c r="W720" s="164">
        <f>IF(A19taxstdlife="n/a","n/a",IF(W$3&gt;(A19taxstdlife+$E720),((Input!$K$161+Input!$K$127)*$K$7)-SUM($K720:V720),((Input!$K$161+Input!$K$127)*$K$7)/A19taxstdlife))</f>
        <v>0</v>
      </c>
      <c r="X720" s="164">
        <f>IF(A19taxstdlife="n/a","n/a",IF(X$3&gt;(A19taxstdlife+$E720),((Input!$K$161+Input!$K$127)*$K$7)-SUM($K720:W720),((Input!$K$161+Input!$K$127)*$K$7)/A19taxstdlife))</f>
        <v>0</v>
      </c>
      <c r="Y720" s="164">
        <f>IF(A19taxstdlife="n/a","n/a",IF(Y$3&gt;(A19taxstdlife+$E720),((Input!$K$161+Input!$K$127)*$K$7)-SUM($K720:X720),((Input!$K$161+Input!$K$127)*$K$7)/A19taxstdlife))</f>
        <v>0</v>
      </c>
      <c r="Z720" s="164">
        <f>IF(A19taxstdlife="n/a","n/a",IF(Z$3&gt;(A19taxstdlife+$E720),((Input!$K$161+Input!$K$127)*$K$7)-SUM($K720:Y720),((Input!$K$161+Input!$K$127)*$K$7)/A19taxstdlife))</f>
        <v>0</v>
      </c>
      <c r="AA720" s="164">
        <f>IF(A19taxstdlife="n/a","n/a",IF(AA$3&gt;(A19taxstdlife+$E720),((Input!$K$161+Input!$K$127)*$K$7)-SUM($K720:Z720),((Input!$K$161+Input!$K$127)*$K$7)/A19taxstdlife))</f>
        <v>0</v>
      </c>
      <c r="AB720" s="164">
        <f>IF(A19taxstdlife="n/a","n/a",IF(AB$3&gt;(A19taxstdlife+$E720),((Input!$K$161+Input!$K$127)*$K$7)-SUM($K720:AA720),((Input!$K$161+Input!$K$127)*$K$7)/A19taxstdlife))</f>
        <v>0</v>
      </c>
      <c r="AC720" s="164">
        <f>IF(A19taxstdlife="n/a","n/a",IF(AC$3&gt;(A19taxstdlife+$E720),((Input!$K$161+Input!$K$127)*$K$7)-SUM($K720:AB720),((Input!$K$161+Input!$K$127)*$K$7)/A19taxstdlife))</f>
        <v>0</v>
      </c>
      <c r="AD720" s="164">
        <f>IF(A19taxstdlife="n/a","n/a",IF(AD$3&gt;(A19taxstdlife+$E720),((Input!$K$161+Input!$K$127)*$K$7)-SUM($K720:AC720),((Input!$K$161+Input!$K$127)*$K$7)/A19taxstdlife))</f>
        <v>0</v>
      </c>
      <c r="AE720" s="164">
        <f>IF(A19taxstdlife="n/a","n/a",IF(AE$3&gt;(A19taxstdlife+$E720),((Input!$K$161+Input!$K$127)*$K$7)-SUM($K720:AD720),((Input!$K$161+Input!$K$127)*$K$7)/A19taxstdlife))</f>
        <v>0</v>
      </c>
      <c r="AF720" s="164">
        <f>IF(A19taxstdlife="n/a","n/a",IF(AF$3&gt;(A19taxstdlife+$E720),((Input!$K$161+Input!$K$127)*$K$7)-SUM($K720:AE720),((Input!$K$161+Input!$K$127)*$K$7)/A19taxstdlife))</f>
        <v>0</v>
      </c>
      <c r="AG720" s="164">
        <f>IF(A19taxstdlife="n/a","n/a",IF(AG$3&gt;(A19taxstdlife+$E720),((Input!$K$161+Input!$K$127)*$K$7)-SUM($K720:AF720),((Input!$K$161+Input!$K$127)*$K$7)/A19taxstdlife))</f>
        <v>0</v>
      </c>
      <c r="AH720" s="164">
        <f>IF(A19taxstdlife="n/a","n/a",IF(AH$3&gt;(A19taxstdlife+$E720),((Input!$K$161+Input!$K$127)*$K$7)-SUM($K720:AG720),((Input!$K$161+Input!$K$127)*$K$7)/A19taxstdlife))</f>
        <v>0</v>
      </c>
      <c r="AI720" s="164">
        <f>IF(A19taxstdlife="n/a","n/a",IF(AI$3&gt;(A19taxstdlife+$E720),((Input!$K$161+Input!$K$127)*$K$7)-SUM($K720:AH720),((Input!$K$161+Input!$K$127)*$K$7)/A19taxstdlife))</f>
        <v>0</v>
      </c>
      <c r="AJ720" s="164">
        <f>IF(A19taxstdlife="n/a","n/a",IF(AJ$3&gt;(A19taxstdlife+$E720),((Input!$K$161+Input!$K$127)*$K$7)-SUM($K720:AI720),((Input!$K$161+Input!$K$127)*$K$7)/A19taxstdlife))</f>
        <v>0</v>
      </c>
      <c r="AK720" s="164">
        <f>IF(A19taxstdlife="n/a","n/a",IF(AK$3&gt;(A19taxstdlife+$E720),((Input!$K$161+Input!$K$127)*$K$7)-SUM($K720:AJ720),((Input!$K$161+Input!$K$127)*$K$7)/A19taxstdlife))</f>
        <v>0</v>
      </c>
      <c r="AL720" s="164">
        <f>IF(A19taxstdlife="n/a","n/a",IF(AL$3&gt;(A19taxstdlife+$E720),((Input!$K$161+Input!$K$127)*$K$7)-SUM($K720:AK720),((Input!$K$161+Input!$K$127)*$K$7)/A19taxstdlife))</f>
        <v>0</v>
      </c>
      <c r="AM720" s="164">
        <f>IF(A19taxstdlife="n/a","n/a",IF(AM$3&gt;(A19taxstdlife+$E720),((Input!$K$161+Input!$K$127)*$K$7)-SUM($K720:AL720),((Input!$K$161+Input!$K$127)*$K$7)/A19taxstdlife))</f>
        <v>0</v>
      </c>
      <c r="AN720" s="164">
        <f>IF(A19taxstdlife="n/a","n/a",IF(AN$3&gt;(A19taxstdlife+$E720),((Input!$K$161+Input!$K$127)*$K$7)-SUM($K720:AM720),((Input!$K$161+Input!$K$127)*$K$7)/A19taxstdlife))</f>
        <v>0</v>
      </c>
      <c r="AO720" s="164">
        <f>IF(A19taxstdlife="n/a","n/a",IF(AO$3&gt;(A19taxstdlife+$E720),((Input!$K$161+Input!$K$127)*$K$7)-SUM($K720:AN720),((Input!$K$161+Input!$K$127)*$K$7)/A19taxstdlife))</f>
        <v>0</v>
      </c>
      <c r="AP720" s="164">
        <f>IF(A19taxstdlife="n/a","n/a",IF(AP$3&gt;(A19taxstdlife+$E720),((Input!$K$161+Input!$K$127)*$K$7)-SUM($K720:AO720),((Input!$K$161+Input!$K$127)*$K$7)/A19taxstdlife))</f>
        <v>0</v>
      </c>
      <c r="AQ720" s="164">
        <f>IF(A19taxstdlife="n/a","n/a",IF(AQ$3&gt;(A19taxstdlife+$E720),((Input!$K$161+Input!$K$127)*$K$7)-SUM($K720:AP720),((Input!$K$161+Input!$K$127)*$K$7)/A19taxstdlife))</f>
        <v>0</v>
      </c>
      <c r="AR720" s="164">
        <f>IF(A19taxstdlife="n/a","n/a",IF(AR$3&gt;(A19taxstdlife+$E720),((Input!$K$161+Input!$K$127)*$K$7)-SUM($K720:AQ720),((Input!$K$161+Input!$K$127)*$K$7)/A19taxstdlife))</f>
        <v>0</v>
      </c>
      <c r="AS720" s="164">
        <f>IF(A19taxstdlife="n/a","n/a",IF(AS$3&gt;(A19taxstdlife+$E720),((Input!$K$161+Input!$K$127)*$K$7)-SUM($K720:AR720),((Input!$K$161+Input!$K$127)*$K$7)/A19taxstdlife))</f>
        <v>0</v>
      </c>
      <c r="AT720" s="164">
        <f>IF(A19taxstdlife="n/a","n/a",IF(AT$3&gt;(A19taxstdlife+$E720),((Input!$K$161+Input!$K$127)*$K$7)-SUM($K720:AS720),((Input!$K$161+Input!$K$127)*$K$7)/A19taxstdlife))</f>
        <v>0</v>
      </c>
      <c r="AU720" s="164">
        <f>IF(A19taxstdlife="n/a","n/a",IF(AU$3&gt;(A19taxstdlife+$E720),((Input!$K$161+Input!$K$127)*$K$7)-SUM($K720:AT720),((Input!$K$161+Input!$K$127)*$K$7)/A19taxstdlife))</f>
        <v>0</v>
      </c>
      <c r="AV720" s="164">
        <f>IF(A19taxstdlife="n/a","n/a",IF(AV$3&gt;(A19taxstdlife+$E720),((Input!$K$161+Input!$K$127)*$K$7)-SUM($K720:AU720),((Input!$K$161+Input!$K$127)*$K$7)/A19taxstdlife))</f>
        <v>0</v>
      </c>
      <c r="AW720" s="164">
        <f>IF(A19taxstdlife="n/a","n/a",IF(AW$3&gt;(A19taxstdlife+$E720),((Input!$K$161+Input!$K$127)*$K$7)-SUM($K720:AV720),((Input!$K$161+Input!$K$127)*$K$7)/A19taxstdlife))</f>
        <v>0</v>
      </c>
      <c r="AX720" s="164">
        <f>IF(A19taxstdlife="n/a","n/a",IF(AX$3&gt;(A19taxstdlife+$E720),((Input!$K$161+Input!$K$127)*$K$7)-SUM($K720:AW720),((Input!$K$161+Input!$K$127)*$K$7)/A19taxstdlife))</f>
        <v>0</v>
      </c>
      <c r="AY720" s="164">
        <f>IF(A19taxstdlife="n/a","n/a",IF(AY$3&gt;(A19taxstdlife+$E720),((Input!$K$161+Input!$K$127)*$K$7)-SUM($K720:AX720),((Input!$K$161+Input!$K$127)*$K$7)/A19taxstdlife))</f>
        <v>0</v>
      </c>
      <c r="AZ720" s="164">
        <f>IF(A19taxstdlife="n/a","n/a",IF(AZ$3&gt;(A19taxstdlife+$E720),((Input!$K$161+Input!$K$127)*$K$7)-SUM($K720:AY720),((Input!$K$161+Input!$K$127)*$K$7)/A19taxstdlife))</f>
        <v>0</v>
      </c>
      <c r="BA720" s="164">
        <f>IF(A19taxstdlife="n/a","n/a",IF(BA$3&gt;(A19taxstdlife+$E720),((Input!$K$161+Input!$K$127)*$K$7)-SUM($K720:AZ720),((Input!$K$161+Input!$K$127)*$K$7)/A19taxstdlife))</f>
        <v>0</v>
      </c>
      <c r="BB720" s="164">
        <f>IF(A19taxstdlife="n/a","n/a",IF(BB$3&gt;(A19taxstdlife+$E720),((Input!$K$161+Input!$K$127)*$K$7)-SUM($K720:BA720),((Input!$K$161+Input!$K$127)*$K$7)/A19taxstdlife))</f>
        <v>0</v>
      </c>
      <c r="BC720" s="164">
        <f>IF(A19taxstdlife="n/a","n/a",IF(BC$3&gt;(A19taxstdlife+$E720),((Input!$K$161+Input!$K$127)*$K$7)-SUM($K720:BB720),((Input!$K$161+Input!$K$127)*$K$7)/A19taxstdlife))</f>
        <v>0</v>
      </c>
      <c r="BD720" s="164">
        <f>IF(A19taxstdlife="n/a","n/a",IF(BD$3&gt;(A19taxstdlife+$E720),((Input!$K$161+Input!$K$127)*$K$7)-SUM($K720:BC720),((Input!$K$161+Input!$K$127)*$K$7)/A19taxstdlife))</f>
        <v>0</v>
      </c>
      <c r="BE720" s="164">
        <f>IF(A19taxstdlife="n/a","n/a",IF(BE$3&gt;(A19taxstdlife+$E720),((Input!$K$161+Input!$K$127)*$K$7)-SUM($K720:BD720),((Input!$K$161+Input!$K$127)*$K$7)/A19taxstdlife))</f>
        <v>0</v>
      </c>
      <c r="BF720" s="164">
        <f>IF(A19taxstdlife="n/a","n/a",IF(BF$3&gt;(A19taxstdlife+$E720),((Input!$K$161+Input!$K$127)*$K$7)-SUM($K720:BE720),((Input!$K$161+Input!$K$127)*$K$7)/A19taxstdlife))</f>
        <v>0</v>
      </c>
      <c r="BG720" s="164">
        <f>IF(A19taxstdlife="n/a","n/a",IF(BG$3&gt;(A19taxstdlife+$E720),((Input!$K$161+Input!$K$127)*$K$7)-SUM($K720:BF720),((Input!$K$161+Input!$K$127)*$K$7)/A19taxstdlife))</f>
        <v>0</v>
      </c>
      <c r="BH720" s="164">
        <f>IF(A19taxstdlife="n/a","n/a",IF(BH$3&gt;(A19taxstdlife+$E720),((Input!$K$161+Input!$K$127)*$K$7)-SUM($K720:BG720),((Input!$K$161+Input!$K$127)*$K$7)/A19taxstdlife))</f>
        <v>0</v>
      </c>
      <c r="BI720" s="164">
        <f>IF(A19taxstdlife="n/a","n/a",IF(BI$3&gt;(A19taxstdlife+$E720),((Input!$K$161+Input!$K$127)*$K$7)-SUM($K720:BH720),((Input!$K$161+Input!$K$127)*$K$7)/A19taxstdlife))</f>
        <v>0</v>
      </c>
      <c r="BJ720" s="18"/>
      <c r="BK720" s="18"/>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row>
    <row r="721" spans="1:256" s="5" customFormat="1" hidden="1" outlineLevel="2">
      <c r="A721" s="18"/>
      <c r="B721" s="18"/>
      <c r="C721" s="36"/>
      <c r="D721" s="479"/>
      <c r="E721" s="283">
        <v>6</v>
      </c>
      <c r="F721" s="38"/>
      <c r="G721" s="306"/>
      <c r="H721" s="308"/>
      <c r="I721" s="308"/>
      <c r="J721" s="308"/>
      <c r="K721" s="308"/>
      <c r="L721" s="307"/>
      <c r="M721" s="164">
        <f>IF(A19taxstdlife="n/a","n/a",IF(M$3&gt;(A19taxstdlife+$E721),((Input!$L$161+Input!$L$127)*$L$7)-SUM($L721:L721),((Input!$L$161+Input!$L$127)*$L$7)/A19taxstdlife))</f>
        <v>0</v>
      </c>
      <c r="N721" s="164">
        <f>IF(A19taxstdlife="n/a","n/a",IF(N$3&gt;(A19taxstdlife+$E721),((Input!$L$161+Input!$L$127)*$L$7)-SUM($L721:M721),((Input!$L$161+Input!$L$127)*$L$7)/A19taxstdlife))</f>
        <v>0</v>
      </c>
      <c r="O721" s="164">
        <f>IF(A19taxstdlife="n/a","n/a",IF(O$3&gt;(A19taxstdlife+$E721),((Input!$L$161+Input!$L$127)*$L$7)-SUM($L721:N721),((Input!$L$161+Input!$L$127)*$L$7)/A19taxstdlife))</f>
        <v>0</v>
      </c>
      <c r="P721" s="164">
        <f>IF(A19taxstdlife="n/a","n/a",IF(P$3&gt;(A19taxstdlife+$E721),((Input!$L$161+Input!$L$127)*$L$7)-SUM($L721:O721),((Input!$L$161+Input!$L$127)*$L$7)/A19taxstdlife))</f>
        <v>0</v>
      </c>
      <c r="Q721" s="164">
        <f>IF(A19taxstdlife="n/a","n/a",IF(Q$3&gt;(A19taxstdlife+$E721),((Input!$L$161+Input!$L$127)*$L$7)-SUM($L721:P721),((Input!$L$161+Input!$L$127)*$L$7)/A19taxstdlife))</f>
        <v>0</v>
      </c>
      <c r="R721" s="164">
        <f>IF(A19taxstdlife="n/a","n/a",IF(R$3&gt;(A19taxstdlife+$E721),((Input!$L$161+Input!$L$127)*$L$7)-SUM($L721:Q721),((Input!$L$161+Input!$L$127)*$L$7)/A19taxstdlife))</f>
        <v>0</v>
      </c>
      <c r="S721" s="164">
        <f>IF(A19taxstdlife="n/a","n/a",IF(S$3&gt;(A19taxstdlife+$E721),((Input!$L$161+Input!$L$127)*$L$7)-SUM($L721:R721),((Input!$L$161+Input!$L$127)*$L$7)/A19taxstdlife))</f>
        <v>0</v>
      </c>
      <c r="T721" s="164">
        <f>IF(A19taxstdlife="n/a","n/a",IF(T$3&gt;(A19taxstdlife+$E721),((Input!$L$161+Input!$L$127)*$L$7)-SUM($L721:S721),((Input!$L$161+Input!$L$127)*$L$7)/A19taxstdlife))</f>
        <v>0</v>
      </c>
      <c r="U721" s="164">
        <f>IF(A19taxstdlife="n/a","n/a",IF(U$3&gt;(A19taxstdlife+$E721),((Input!$L$161+Input!$L$127)*$L$7)-SUM($L721:T721),((Input!$L$161+Input!$L$127)*$L$7)/A19taxstdlife))</f>
        <v>0</v>
      </c>
      <c r="V721" s="164">
        <f>IF(A19taxstdlife="n/a","n/a",IF(V$3&gt;(A19taxstdlife+$E721),((Input!$L$161+Input!$L$127)*$L$7)-SUM($L721:U721),((Input!$L$161+Input!$L$127)*$L$7)/A19taxstdlife))</f>
        <v>0</v>
      </c>
      <c r="W721" s="164">
        <f>IF(A19taxstdlife="n/a","n/a",IF(W$3&gt;(A19taxstdlife+$E721),((Input!$L$161+Input!$L$127)*$L$7)-SUM($L721:V721),((Input!$L$161+Input!$L$127)*$L$7)/A19taxstdlife))</f>
        <v>0</v>
      </c>
      <c r="X721" s="164">
        <f>IF(A19taxstdlife="n/a","n/a",IF(X$3&gt;(A19taxstdlife+$E721),((Input!$L$161+Input!$L$127)*$L$7)-SUM($L721:W721),((Input!$L$161+Input!$L$127)*$L$7)/A19taxstdlife))</f>
        <v>0</v>
      </c>
      <c r="Y721" s="164">
        <f>IF(A19taxstdlife="n/a","n/a",IF(Y$3&gt;(A19taxstdlife+$E721),((Input!$L$161+Input!$L$127)*$L$7)-SUM($L721:X721),((Input!$L$161+Input!$L$127)*$L$7)/A19taxstdlife))</f>
        <v>0</v>
      </c>
      <c r="Z721" s="164">
        <f>IF(A19taxstdlife="n/a","n/a",IF(Z$3&gt;(A19taxstdlife+$E721),((Input!$L$161+Input!$L$127)*$L$7)-SUM($L721:Y721),((Input!$L$161+Input!$L$127)*$L$7)/A19taxstdlife))</f>
        <v>0</v>
      </c>
      <c r="AA721" s="164">
        <f>IF(A19taxstdlife="n/a","n/a",IF(AA$3&gt;(A19taxstdlife+$E721),((Input!$L$161+Input!$L$127)*$L$7)-SUM($L721:Z721),((Input!$L$161+Input!$L$127)*$L$7)/A19taxstdlife))</f>
        <v>0</v>
      </c>
      <c r="AB721" s="164">
        <f>IF(A19taxstdlife="n/a","n/a",IF(AB$3&gt;(A19taxstdlife+$E721),((Input!$L$161+Input!$L$127)*$L$7)-SUM($L721:AA721),((Input!$L$161+Input!$L$127)*$L$7)/A19taxstdlife))</f>
        <v>0</v>
      </c>
      <c r="AC721" s="164">
        <f>IF(A19taxstdlife="n/a","n/a",IF(AC$3&gt;(A19taxstdlife+$E721),((Input!$L$161+Input!$L$127)*$L$7)-SUM($L721:AB721),((Input!$L$161+Input!$L$127)*$L$7)/A19taxstdlife))</f>
        <v>0</v>
      </c>
      <c r="AD721" s="164">
        <f>IF(A19taxstdlife="n/a","n/a",IF(AD$3&gt;(A19taxstdlife+$E721),((Input!$L$161+Input!$L$127)*$L$7)-SUM($L721:AC721),((Input!$L$161+Input!$L$127)*$L$7)/A19taxstdlife))</f>
        <v>0</v>
      </c>
      <c r="AE721" s="164">
        <f>IF(A19taxstdlife="n/a","n/a",IF(AE$3&gt;(A19taxstdlife+$E721),((Input!$L$161+Input!$L$127)*$L$7)-SUM($L721:AD721),((Input!$L$161+Input!$L$127)*$L$7)/A19taxstdlife))</f>
        <v>0</v>
      </c>
      <c r="AF721" s="164">
        <f>IF(A19taxstdlife="n/a","n/a",IF(AF$3&gt;(A19taxstdlife+$E721),((Input!$L$161+Input!$L$127)*$L$7)-SUM($L721:AE721),((Input!$L$161+Input!$L$127)*$L$7)/A19taxstdlife))</f>
        <v>0</v>
      </c>
      <c r="AG721" s="164">
        <f>IF(A19taxstdlife="n/a","n/a",IF(AG$3&gt;(A19taxstdlife+$E721),((Input!$L$161+Input!$L$127)*$L$7)-SUM($L721:AF721),((Input!$L$161+Input!$L$127)*$L$7)/A19taxstdlife))</f>
        <v>0</v>
      </c>
      <c r="AH721" s="164">
        <f>IF(A19taxstdlife="n/a","n/a",IF(AH$3&gt;(A19taxstdlife+$E721),((Input!$L$161+Input!$L$127)*$L$7)-SUM($L721:AG721),((Input!$L$161+Input!$L$127)*$L$7)/A19taxstdlife))</f>
        <v>0</v>
      </c>
      <c r="AI721" s="164">
        <f>IF(A19taxstdlife="n/a","n/a",IF(AI$3&gt;(A19taxstdlife+$E721),((Input!$L$161+Input!$L$127)*$L$7)-SUM($L721:AH721),((Input!$L$161+Input!$L$127)*$L$7)/A19taxstdlife))</f>
        <v>0</v>
      </c>
      <c r="AJ721" s="164">
        <f>IF(A19taxstdlife="n/a","n/a",IF(AJ$3&gt;(A19taxstdlife+$E721),((Input!$L$161+Input!$L$127)*$L$7)-SUM($L721:AI721),((Input!$L$161+Input!$L$127)*$L$7)/A19taxstdlife))</f>
        <v>0</v>
      </c>
      <c r="AK721" s="164">
        <f>IF(A19taxstdlife="n/a","n/a",IF(AK$3&gt;(A19taxstdlife+$E721),((Input!$L$161+Input!$L$127)*$L$7)-SUM($L721:AJ721),((Input!$L$161+Input!$L$127)*$L$7)/A19taxstdlife))</f>
        <v>0</v>
      </c>
      <c r="AL721" s="164">
        <f>IF(A19taxstdlife="n/a","n/a",IF(AL$3&gt;(A19taxstdlife+$E721),((Input!$L$161+Input!$L$127)*$L$7)-SUM($L721:AK721),((Input!$L$161+Input!$L$127)*$L$7)/A19taxstdlife))</f>
        <v>0</v>
      </c>
      <c r="AM721" s="164">
        <f>IF(A19taxstdlife="n/a","n/a",IF(AM$3&gt;(A19taxstdlife+$E721),((Input!$L$161+Input!$L$127)*$L$7)-SUM($L721:AL721),((Input!$L$161+Input!$L$127)*$L$7)/A19taxstdlife))</f>
        <v>0</v>
      </c>
      <c r="AN721" s="164">
        <f>IF(A19taxstdlife="n/a","n/a",IF(AN$3&gt;(A19taxstdlife+$E721),((Input!$L$161+Input!$L$127)*$L$7)-SUM($L721:AM721),((Input!$L$161+Input!$L$127)*$L$7)/A19taxstdlife))</f>
        <v>0</v>
      </c>
      <c r="AO721" s="164">
        <f>IF(A19taxstdlife="n/a","n/a",IF(AO$3&gt;(A19taxstdlife+$E721),((Input!$L$161+Input!$L$127)*$L$7)-SUM($L721:AN721),((Input!$L$161+Input!$L$127)*$L$7)/A19taxstdlife))</f>
        <v>0</v>
      </c>
      <c r="AP721" s="164">
        <f>IF(A19taxstdlife="n/a","n/a",IF(AP$3&gt;(A19taxstdlife+$E721),((Input!$L$161+Input!$L$127)*$L$7)-SUM($L721:AO721),((Input!$L$161+Input!$L$127)*$L$7)/A19taxstdlife))</f>
        <v>0</v>
      </c>
      <c r="AQ721" s="164">
        <f>IF(A19taxstdlife="n/a","n/a",IF(AQ$3&gt;(A19taxstdlife+$E721),((Input!$L$161+Input!$L$127)*$L$7)-SUM($L721:AP721),((Input!$L$161+Input!$L$127)*$L$7)/A19taxstdlife))</f>
        <v>0</v>
      </c>
      <c r="AR721" s="164">
        <f>IF(A19taxstdlife="n/a","n/a",IF(AR$3&gt;(A19taxstdlife+$E721),((Input!$L$161+Input!$L$127)*$L$7)-SUM($L721:AQ721),((Input!$L$161+Input!$L$127)*$L$7)/A19taxstdlife))</f>
        <v>0</v>
      </c>
      <c r="AS721" s="164">
        <f>IF(A19taxstdlife="n/a","n/a",IF(AS$3&gt;(A19taxstdlife+$E721),((Input!$L$161+Input!$L$127)*$L$7)-SUM($L721:AR721),((Input!$L$161+Input!$L$127)*$L$7)/A19taxstdlife))</f>
        <v>0</v>
      </c>
      <c r="AT721" s="164">
        <f>IF(A19taxstdlife="n/a","n/a",IF(AT$3&gt;(A19taxstdlife+$E721),((Input!$L$161+Input!$L$127)*$L$7)-SUM($L721:AS721),((Input!$L$161+Input!$L$127)*$L$7)/A19taxstdlife))</f>
        <v>0</v>
      </c>
      <c r="AU721" s="164">
        <f>IF(A19taxstdlife="n/a","n/a",IF(AU$3&gt;(A19taxstdlife+$E721),((Input!$L$161+Input!$L$127)*$L$7)-SUM($L721:AT721),((Input!$L$161+Input!$L$127)*$L$7)/A19taxstdlife))</f>
        <v>0</v>
      </c>
      <c r="AV721" s="164">
        <f>IF(A19taxstdlife="n/a","n/a",IF(AV$3&gt;(A19taxstdlife+$E721),((Input!$L$161+Input!$L$127)*$L$7)-SUM($L721:AU721),((Input!$L$161+Input!$L$127)*$L$7)/A19taxstdlife))</f>
        <v>0</v>
      </c>
      <c r="AW721" s="164">
        <f>IF(A19taxstdlife="n/a","n/a",IF(AW$3&gt;(A19taxstdlife+$E721),((Input!$L$161+Input!$L$127)*$L$7)-SUM($L721:AV721),((Input!$L$161+Input!$L$127)*$L$7)/A19taxstdlife))</f>
        <v>0</v>
      </c>
      <c r="AX721" s="164">
        <f>IF(A19taxstdlife="n/a","n/a",IF(AX$3&gt;(A19taxstdlife+$E721),((Input!$L$161+Input!$L$127)*$L$7)-SUM($L721:AW721),((Input!$L$161+Input!$L$127)*$L$7)/A19taxstdlife))</f>
        <v>0</v>
      </c>
      <c r="AY721" s="164">
        <f>IF(A19taxstdlife="n/a","n/a",IF(AY$3&gt;(A19taxstdlife+$E721),((Input!$L$161+Input!$L$127)*$L$7)-SUM($L721:AX721),((Input!$L$161+Input!$L$127)*$L$7)/A19taxstdlife))</f>
        <v>0</v>
      </c>
      <c r="AZ721" s="164">
        <f>IF(A19taxstdlife="n/a","n/a",IF(AZ$3&gt;(A19taxstdlife+$E721),((Input!$L$161+Input!$L$127)*$L$7)-SUM($L721:AY721),((Input!$L$161+Input!$L$127)*$L$7)/A19taxstdlife))</f>
        <v>0</v>
      </c>
      <c r="BA721" s="164">
        <f>IF(A19taxstdlife="n/a","n/a",IF(BA$3&gt;(A19taxstdlife+$E721),((Input!$L$161+Input!$L$127)*$L$7)-SUM($L721:AZ721),((Input!$L$161+Input!$L$127)*$L$7)/A19taxstdlife))</f>
        <v>0</v>
      </c>
      <c r="BB721" s="164">
        <f>IF(A19taxstdlife="n/a","n/a",IF(BB$3&gt;(A19taxstdlife+$E721),((Input!$L$161+Input!$L$127)*$L$7)-SUM($L721:BA721),((Input!$L$161+Input!$L$127)*$L$7)/A19taxstdlife))</f>
        <v>0</v>
      </c>
      <c r="BC721" s="164">
        <f>IF(A19taxstdlife="n/a","n/a",IF(BC$3&gt;(A19taxstdlife+$E721),((Input!$L$161+Input!$L$127)*$L$7)-SUM($L721:BB721),((Input!$L$161+Input!$L$127)*$L$7)/A19taxstdlife))</f>
        <v>0</v>
      </c>
      <c r="BD721" s="164">
        <f>IF(A19taxstdlife="n/a","n/a",IF(BD$3&gt;(A19taxstdlife+$E721),((Input!$L$161+Input!$L$127)*$L$7)-SUM($L721:BC721),((Input!$L$161+Input!$L$127)*$L$7)/A19taxstdlife))</f>
        <v>0</v>
      </c>
      <c r="BE721" s="164">
        <f>IF(A19taxstdlife="n/a","n/a",IF(BE$3&gt;(A19taxstdlife+$E721),((Input!$L$161+Input!$L$127)*$L$7)-SUM($L721:BD721),((Input!$L$161+Input!$L$127)*$L$7)/A19taxstdlife))</f>
        <v>0</v>
      </c>
      <c r="BF721" s="164">
        <f>IF(A19taxstdlife="n/a","n/a",IF(BF$3&gt;(A19taxstdlife+$E721),((Input!$L$161+Input!$L$127)*$L$7)-SUM($L721:BE721),((Input!$L$161+Input!$L$127)*$L$7)/A19taxstdlife))</f>
        <v>0</v>
      </c>
      <c r="BG721" s="164">
        <f>IF(A19taxstdlife="n/a","n/a",IF(BG$3&gt;(A19taxstdlife+$E721),((Input!$L$161+Input!$L$127)*$L$7)-SUM($L721:BF721),((Input!$L$161+Input!$L$127)*$L$7)/A19taxstdlife))</f>
        <v>0</v>
      </c>
      <c r="BH721" s="164">
        <f>IF(A19taxstdlife="n/a","n/a",IF(BH$3&gt;(A19taxstdlife+$E721),((Input!$L$161+Input!$L$127)*$L$7)-SUM($L721:BG721),((Input!$L$161+Input!$L$127)*$L$7)/A19taxstdlife))</f>
        <v>0</v>
      </c>
      <c r="BI721" s="164">
        <f>IF(A19taxstdlife="n/a","n/a",IF(BI$3&gt;(A19taxstdlife+$E721),((Input!$L$161+Input!$L$127)*$L$7)-SUM($L721:BH721),((Input!$L$161+Input!$L$127)*$L$7)/A19taxstdlife))</f>
        <v>0</v>
      </c>
      <c r="BJ721" s="18"/>
      <c r="BK721" s="18"/>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c r="IC721"/>
      <c r="ID721"/>
      <c r="IE721"/>
      <c r="IF721"/>
      <c r="IG721"/>
      <c r="IH721"/>
      <c r="II721"/>
      <c r="IJ721"/>
      <c r="IK721"/>
      <c r="IL721"/>
      <c r="IM721"/>
      <c r="IN721"/>
      <c r="IO721"/>
      <c r="IP721"/>
      <c r="IQ721"/>
      <c r="IR721"/>
      <c r="IS721"/>
      <c r="IT721"/>
      <c r="IU721"/>
      <c r="IV721"/>
    </row>
    <row r="722" spans="1:256" s="5" customFormat="1" hidden="1" outlineLevel="2">
      <c r="A722" s="18"/>
      <c r="B722" s="18"/>
      <c r="C722" s="36"/>
      <c r="D722" s="479"/>
      <c r="E722" s="283">
        <v>7</v>
      </c>
      <c r="F722" s="38"/>
      <c r="G722" s="306"/>
      <c r="H722" s="308"/>
      <c r="I722" s="308"/>
      <c r="J722" s="308"/>
      <c r="K722" s="308"/>
      <c r="L722" s="308"/>
      <c r="M722" s="307"/>
      <c r="N722" s="164">
        <f>IF(A19taxstdlife="n/a","n/a",IF(N$3&gt;(A19taxstdlife+$E722),((Input!$M$161+Input!$M$127)*$M$7)-SUM($M722:M722),((Input!$M$161+Input!$M$127)*$M$7)/A19taxstdlife))</f>
        <v>0</v>
      </c>
      <c r="O722" s="164">
        <f>IF(A19taxstdlife="n/a","n/a",IF(O$3&gt;(A19taxstdlife+$E722),((Input!$M$161+Input!$M$127)*$M$7)-SUM($M722:N722),((Input!$M$161+Input!$M$127)*$M$7)/A19taxstdlife))</f>
        <v>0</v>
      </c>
      <c r="P722" s="164">
        <f>IF(A19taxstdlife="n/a","n/a",IF(P$3&gt;(A19taxstdlife+$E722),((Input!$M$161+Input!$M$127)*$M$7)-SUM($M722:O722),((Input!$M$161+Input!$M$127)*$M$7)/A19taxstdlife))</f>
        <v>0</v>
      </c>
      <c r="Q722" s="164">
        <f>IF(A19taxstdlife="n/a","n/a",IF(Q$3&gt;(A19taxstdlife+$E722),((Input!$M$161+Input!$M$127)*$M$7)-SUM($M722:P722),((Input!$M$161+Input!$M$127)*$M$7)/A19taxstdlife))</f>
        <v>0</v>
      </c>
      <c r="R722" s="164">
        <f>IF(A19taxstdlife="n/a","n/a",IF(R$3&gt;(A19taxstdlife+$E722),((Input!$M$161+Input!$M$127)*$M$7)-SUM($M722:Q722),((Input!$M$161+Input!$M$127)*$M$7)/A19taxstdlife))</f>
        <v>0</v>
      </c>
      <c r="S722" s="164">
        <f>IF(A19taxstdlife="n/a","n/a",IF(S$3&gt;(A19taxstdlife+$E722),((Input!$M$161+Input!$M$127)*$M$7)-SUM($M722:R722),((Input!$M$161+Input!$M$127)*$M$7)/A19taxstdlife))</f>
        <v>0</v>
      </c>
      <c r="T722" s="164">
        <f>IF(A19taxstdlife="n/a","n/a",IF(T$3&gt;(A19taxstdlife+$E722),((Input!$M$161+Input!$M$127)*$M$7)-SUM($M722:S722),((Input!$M$161+Input!$M$127)*$M$7)/A19taxstdlife))</f>
        <v>0</v>
      </c>
      <c r="U722" s="164">
        <f>IF(A19taxstdlife="n/a","n/a",IF(U$3&gt;(A19taxstdlife+$E722),((Input!$M$161+Input!$M$127)*$M$7)-SUM($M722:T722),((Input!$M$161+Input!$M$127)*$M$7)/A19taxstdlife))</f>
        <v>0</v>
      </c>
      <c r="V722" s="164">
        <f>IF(A19taxstdlife="n/a","n/a",IF(V$3&gt;(A19taxstdlife+$E722),((Input!$M$161+Input!$M$127)*$M$7)-SUM($M722:U722),((Input!$M$161+Input!$M$127)*$M$7)/A19taxstdlife))</f>
        <v>0</v>
      </c>
      <c r="W722" s="164">
        <f>IF(A19taxstdlife="n/a","n/a",IF(W$3&gt;(A19taxstdlife+$E722),((Input!$M$161+Input!$M$127)*$M$7)-SUM($M722:V722),((Input!$M$161+Input!$M$127)*$M$7)/A19taxstdlife))</f>
        <v>0</v>
      </c>
      <c r="X722" s="164">
        <f>IF(A19taxstdlife="n/a","n/a",IF(X$3&gt;(A19taxstdlife+$E722),((Input!$M$161+Input!$M$127)*$M$7)-SUM($M722:W722),((Input!$M$161+Input!$M$127)*$M$7)/A19taxstdlife))</f>
        <v>0</v>
      </c>
      <c r="Y722" s="164">
        <f>IF(A19taxstdlife="n/a","n/a",IF(Y$3&gt;(A19taxstdlife+$E722),((Input!$M$161+Input!$M$127)*$M$7)-SUM($M722:X722),((Input!$M$161+Input!$M$127)*$M$7)/A19taxstdlife))</f>
        <v>0</v>
      </c>
      <c r="Z722" s="164">
        <f>IF(A19taxstdlife="n/a","n/a",IF(Z$3&gt;(A19taxstdlife+$E722),((Input!$M$161+Input!$M$127)*$M$7)-SUM($M722:Y722),((Input!$M$161+Input!$M$127)*$M$7)/A19taxstdlife))</f>
        <v>0</v>
      </c>
      <c r="AA722" s="164">
        <f>IF(A19taxstdlife="n/a","n/a",IF(AA$3&gt;(A19taxstdlife+$E722),((Input!$M$161+Input!$M$127)*$M$7)-SUM($M722:Z722),((Input!$M$161+Input!$M$127)*$M$7)/A19taxstdlife))</f>
        <v>0</v>
      </c>
      <c r="AB722" s="164">
        <f>IF(A19taxstdlife="n/a","n/a",IF(AB$3&gt;(A19taxstdlife+$E722),((Input!$M$161+Input!$M$127)*$M$7)-SUM($M722:AA722),((Input!$M$161+Input!$M$127)*$M$7)/A19taxstdlife))</f>
        <v>0</v>
      </c>
      <c r="AC722" s="164">
        <f>IF(A19taxstdlife="n/a","n/a",IF(AC$3&gt;(A19taxstdlife+$E722),((Input!$M$161+Input!$M$127)*$M$7)-SUM($M722:AB722),((Input!$M$161+Input!$M$127)*$M$7)/A19taxstdlife))</f>
        <v>0</v>
      </c>
      <c r="AD722" s="164">
        <f>IF(A19taxstdlife="n/a","n/a",IF(AD$3&gt;(A19taxstdlife+$E722),((Input!$M$161+Input!$M$127)*$M$7)-SUM($M722:AC722),((Input!$M$161+Input!$M$127)*$M$7)/A19taxstdlife))</f>
        <v>0</v>
      </c>
      <c r="AE722" s="164">
        <f>IF(A19taxstdlife="n/a","n/a",IF(AE$3&gt;(A19taxstdlife+$E722),((Input!$M$161+Input!$M$127)*$M$7)-SUM($M722:AD722),((Input!$M$161+Input!$M$127)*$M$7)/A19taxstdlife))</f>
        <v>0</v>
      </c>
      <c r="AF722" s="164">
        <f>IF(A19taxstdlife="n/a","n/a",IF(AF$3&gt;(A19taxstdlife+$E722),((Input!$M$161+Input!$M$127)*$M$7)-SUM($M722:AE722),((Input!$M$161+Input!$M$127)*$M$7)/A19taxstdlife))</f>
        <v>0</v>
      </c>
      <c r="AG722" s="164">
        <f>IF(A19taxstdlife="n/a","n/a",IF(AG$3&gt;(A19taxstdlife+$E722),((Input!$M$161+Input!$M$127)*$M$7)-SUM($M722:AF722),((Input!$M$161+Input!$M$127)*$M$7)/A19taxstdlife))</f>
        <v>0</v>
      </c>
      <c r="AH722" s="164">
        <f>IF(A19taxstdlife="n/a","n/a",IF(AH$3&gt;(A19taxstdlife+$E722),((Input!$M$161+Input!$M$127)*$M$7)-SUM($M722:AG722),((Input!$M$161+Input!$M$127)*$M$7)/A19taxstdlife))</f>
        <v>0</v>
      </c>
      <c r="AI722" s="164">
        <f>IF(A19taxstdlife="n/a","n/a",IF(AI$3&gt;(A19taxstdlife+$E722),((Input!$M$161+Input!$M$127)*$M$7)-SUM($M722:AH722),((Input!$M$161+Input!$M$127)*$M$7)/A19taxstdlife))</f>
        <v>0</v>
      </c>
      <c r="AJ722" s="164">
        <f>IF(A19taxstdlife="n/a","n/a",IF(AJ$3&gt;(A19taxstdlife+$E722),((Input!$M$161+Input!$M$127)*$M$7)-SUM($M722:AI722),((Input!$M$161+Input!$M$127)*$M$7)/A19taxstdlife))</f>
        <v>0</v>
      </c>
      <c r="AK722" s="164">
        <f>IF(A19taxstdlife="n/a","n/a",IF(AK$3&gt;(A19taxstdlife+$E722),((Input!$M$161+Input!$M$127)*$M$7)-SUM($M722:AJ722),((Input!$M$161+Input!$M$127)*$M$7)/A19taxstdlife))</f>
        <v>0</v>
      </c>
      <c r="AL722" s="164">
        <f>IF(A19taxstdlife="n/a","n/a",IF(AL$3&gt;(A19taxstdlife+$E722),((Input!$M$161+Input!$M$127)*$M$7)-SUM($M722:AK722),((Input!$M$161+Input!$M$127)*$M$7)/A19taxstdlife))</f>
        <v>0</v>
      </c>
      <c r="AM722" s="164">
        <f>IF(A19taxstdlife="n/a","n/a",IF(AM$3&gt;(A19taxstdlife+$E722),((Input!$M$161+Input!$M$127)*$M$7)-SUM($M722:AL722),((Input!$M$161+Input!$M$127)*$M$7)/A19taxstdlife))</f>
        <v>0</v>
      </c>
      <c r="AN722" s="164">
        <f>IF(A19taxstdlife="n/a","n/a",IF(AN$3&gt;(A19taxstdlife+$E722),((Input!$M$161+Input!$M$127)*$M$7)-SUM($M722:AM722),((Input!$M$161+Input!$M$127)*$M$7)/A19taxstdlife))</f>
        <v>0</v>
      </c>
      <c r="AO722" s="164">
        <f>IF(A19taxstdlife="n/a","n/a",IF(AO$3&gt;(A19taxstdlife+$E722),((Input!$M$161+Input!$M$127)*$M$7)-SUM($M722:AN722),((Input!$M$161+Input!$M$127)*$M$7)/A19taxstdlife))</f>
        <v>0</v>
      </c>
      <c r="AP722" s="164">
        <f>IF(A19taxstdlife="n/a","n/a",IF(AP$3&gt;(A19taxstdlife+$E722),((Input!$M$161+Input!$M$127)*$M$7)-SUM($M722:AO722),((Input!$M$161+Input!$M$127)*$M$7)/A19taxstdlife))</f>
        <v>0</v>
      </c>
      <c r="AQ722" s="164">
        <f>IF(A19taxstdlife="n/a","n/a",IF(AQ$3&gt;(A19taxstdlife+$E722),((Input!$M$161+Input!$M$127)*$M$7)-SUM($M722:AP722),((Input!$M$161+Input!$M$127)*$M$7)/A19taxstdlife))</f>
        <v>0</v>
      </c>
      <c r="AR722" s="164">
        <f>IF(A19taxstdlife="n/a","n/a",IF(AR$3&gt;(A19taxstdlife+$E722),((Input!$M$161+Input!$M$127)*$M$7)-SUM($M722:AQ722),((Input!$M$161+Input!$M$127)*$M$7)/A19taxstdlife))</f>
        <v>0</v>
      </c>
      <c r="AS722" s="164">
        <f>IF(A19taxstdlife="n/a","n/a",IF(AS$3&gt;(A19taxstdlife+$E722),((Input!$M$161+Input!$M$127)*$M$7)-SUM($M722:AR722),((Input!$M$161+Input!$M$127)*$M$7)/A19taxstdlife))</f>
        <v>0</v>
      </c>
      <c r="AT722" s="164">
        <f>IF(A19taxstdlife="n/a","n/a",IF(AT$3&gt;(A19taxstdlife+$E722),((Input!$M$161+Input!$M$127)*$M$7)-SUM($M722:AS722),((Input!$M$161+Input!$M$127)*$M$7)/A19taxstdlife))</f>
        <v>0</v>
      </c>
      <c r="AU722" s="164">
        <f>IF(A19taxstdlife="n/a","n/a",IF(AU$3&gt;(A19taxstdlife+$E722),((Input!$M$161+Input!$M$127)*$M$7)-SUM($M722:AT722),((Input!$M$161+Input!$M$127)*$M$7)/A19taxstdlife))</f>
        <v>0</v>
      </c>
      <c r="AV722" s="164">
        <f>IF(A19taxstdlife="n/a","n/a",IF(AV$3&gt;(A19taxstdlife+$E722),((Input!$M$161+Input!$M$127)*$M$7)-SUM($M722:AU722),((Input!$M$161+Input!$M$127)*$M$7)/A19taxstdlife))</f>
        <v>0</v>
      </c>
      <c r="AW722" s="164">
        <f>IF(A19taxstdlife="n/a","n/a",IF(AW$3&gt;(A19taxstdlife+$E722),((Input!$M$161+Input!$M$127)*$M$7)-SUM($M722:AV722),((Input!$M$161+Input!$M$127)*$M$7)/A19taxstdlife))</f>
        <v>0</v>
      </c>
      <c r="AX722" s="164">
        <f>IF(A19taxstdlife="n/a","n/a",IF(AX$3&gt;(A19taxstdlife+$E722),((Input!$M$161+Input!$M$127)*$M$7)-SUM($M722:AW722),((Input!$M$161+Input!$M$127)*$M$7)/A19taxstdlife))</f>
        <v>0</v>
      </c>
      <c r="AY722" s="164">
        <f>IF(A19taxstdlife="n/a","n/a",IF(AY$3&gt;(A19taxstdlife+$E722),((Input!$M$161+Input!$M$127)*$M$7)-SUM($M722:AX722),((Input!$M$161+Input!$M$127)*$M$7)/A19taxstdlife))</f>
        <v>0</v>
      </c>
      <c r="AZ722" s="164">
        <f>IF(A19taxstdlife="n/a","n/a",IF(AZ$3&gt;(A19taxstdlife+$E722),((Input!$M$161+Input!$M$127)*$M$7)-SUM($M722:AY722),((Input!$M$161+Input!$M$127)*$M$7)/A19taxstdlife))</f>
        <v>0</v>
      </c>
      <c r="BA722" s="164">
        <f>IF(A19taxstdlife="n/a","n/a",IF(BA$3&gt;(A19taxstdlife+$E722),((Input!$M$161+Input!$M$127)*$M$7)-SUM($M722:AZ722),((Input!$M$161+Input!$M$127)*$M$7)/A19taxstdlife))</f>
        <v>0</v>
      </c>
      <c r="BB722" s="164">
        <f>IF(A19taxstdlife="n/a","n/a",IF(BB$3&gt;(A19taxstdlife+$E722),((Input!$M$161+Input!$M$127)*$M$7)-SUM($M722:BA722),((Input!$M$161+Input!$M$127)*$M$7)/A19taxstdlife))</f>
        <v>0</v>
      </c>
      <c r="BC722" s="164">
        <f>IF(A19taxstdlife="n/a","n/a",IF(BC$3&gt;(A19taxstdlife+$E722),((Input!$M$161+Input!$M$127)*$M$7)-SUM($M722:BB722),((Input!$M$161+Input!$M$127)*$M$7)/A19taxstdlife))</f>
        <v>0</v>
      </c>
      <c r="BD722" s="164">
        <f>IF(A19taxstdlife="n/a","n/a",IF(BD$3&gt;(A19taxstdlife+$E722),((Input!$M$161+Input!$M$127)*$M$7)-SUM($M722:BC722),((Input!$M$161+Input!$M$127)*$M$7)/A19taxstdlife))</f>
        <v>0</v>
      </c>
      <c r="BE722" s="164">
        <f>IF(A19taxstdlife="n/a","n/a",IF(BE$3&gt;(A19taxstdlife+$E722),((Input!$M$161+Input!$M$127)*$M$7)-SUM($M722:BD722),((Input!$M$161+Input!$M$127)*$M$7)/A19taxstdlife))</f>
        <v>0</v>
      </c>
      <c r="BF722" s="164">
        <f>IF(A19taxstdlife="n/a","n/a",IF(BF$3&gt;(A19taxstdlife+$E722),((Input!$M$161+Input!$M$127)*$M$7)-SUM($M722:BE722),((Input!$M$161+Input!$M$127)*$M$7)/A19taxstdlife))</f>
        <v>0</v>
      </c>
      <c r="BG722" s="164">
        <f>IF(A19taxstdlife="n/a","n/a",IF(BG$3&gt;(A19taxstdlife+$E722),((Input!$M$161+Input!$M$127)*$M$7)-SUM($M722:BF722),((Input!$M$161+Input!$M$127)*$M$7)/A19taxstdlife))</f>
        <v>0</v>
      </c>
      <c r="BH722" s="164">
        <f>IF(A19taxstdlife="n/a","n/a",IF(BH$3&gt;(A19taxstdlife+$E722),((Input!$M$161+Input!$M$127)*$M$7)-SUM($M722:BG722),((Input!$M$161+Input!$M$127)*$M$7)/A19taxstdlife))</f>
        <v>0</v>
      </c>
      <c r="BI722" s="164">
        <f>IF(A19taxstdlife="n/a","n/a",IF(BI$3&gt;(A19taxstdlife+$E722),((Input!$M$161+Input!$M$127)*$M$7)-SUM($M722:BH722),((Input!$M$161+Input!$M$127)*$M$7)/A19taxstdlife))</f>
        <v>0</v>
      </c>
      <c r="BJ722" s="18"/>
      <c r="BK722" s="18"/>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row>
    <row r="723" spans="1:256" s="5" customFormat="1" hidden="1" outlineLevel="2">
      <c r="A723" s="18"/>
      <c r="B723" s="18"/>
      <c r="C723" s="36"/>
      <c r="D723" s="479"/>
      <c r="E723" s="283">
        <v>8</v>
      </c>
      <c r="F723" s="38"/>
      <c r="G723" s="306"/>
      <c r="H723" s="308"/>
      <c r="I723" s="308"/>
      <c r="J723" s="308"/>
      <c r="K723" s="308"/>
      <c r="L723" s="308"/>
      <c r="M723" s="308"/>
      <c r="N723" s="307"/>
      <c r="O723" s="164">
        <f>IF(A19taxstdlife="n/a","n/a",IF(O$3&gt;(A19taxstdlife+$E723),((Input!$N$161+Input!$N$127)*$N$7)-SUM($N723:N723),((Input!$N$161+Input!$N$127)*$N$7)/A19taxstdlife))</f>
        <v>0</v>
      </c>
      <c r="P723" s="164">
        <f>IF(A19taxstdlife="n/a","n/a",IF(P$3&gt;(A19taxstdlife+$E723),((Input!$N$161+Input!$N$127)*$N$7)-SUM($N723:O723),((Input!$N$161+Input!$N$127)*$N$7)/A19taxstdlife))</f>
        <v>0</v>
      </c>
      <c r="Q723" s="164">
        <f>IF(A19taxstdlife="n/a","n/a",IF(Q$3&gt;(A19taxstdlife+$E723),((Input!$N$161+Input!$N$127)*$N$7)-SUM($N723:P723),((Input!$N$161+Input!$N$127)*$N$7)/A19taxstdlife))</f>
        <v>0</v>
      </c>
      <c r="R723" s="164">
        <f>IF(A19taxstdlife="n/a","n/a",IF(R$3&gt;(A19taxstdlife+$E723),((Input!$N$161+Input!$N$127)*$N$7)-SUM($N723:Q723),((Input!$N$161+Input!$N$127)*$N$7)/A19taxstdlife))</f>
        <v>0</v>
      </c>
      <c r="S723" s="164">
        <f>IF(A19taxstdlife="n/a","n/a",IF(S$3&gt;(A19taxstdlife+$E723),((Input!$N$161+Input!$N$127)*$N$7)-SUM($N723:R723),((Input!$N$161+Input!$N$127)*$N$7)/A19taxstdlife))</f>
        <v>0</v>
      </c>
      <c r="T723" s="164">
        <f>IF(A19taxstdlife="n/a","n/a",IF(T$3&gt;(A19taxstdlife+$E723),((Input!$N$161+Input!$N$127)*$N$7)-SUM($N723:S723),((Input!$N$161+Input!$N$127)*$N$7)/A19taxstdlife))</f>
        <v>0</v>
      </c>
      <c r="U723" s="164">
        <f>IF(A19taxstdlife="n/a","n/a",IF(U$3&gt;(A19taxstdlife+$E723),((Input!$N$161+Input!$N$127)*$N$7)-SUM($N723:T723),((Input!$N$161+Input!$N$127)*$N$7)/A19taxstdlife))</f>
        <v>0</v>
      </c>
      <c r="V723" s="164">
        <f>IF(A19taxstdlife="n/a","n/a",IF(V$3&gt;(A19taxstdlife+$E723),((Input!$N$161+Input!$N$127)*$N$7)-SUM($N723:U723),((Input!$N$161+Input!$N$127)*$N$7)/A19taxstdlife))</f>
        <v>0</v>
      </c>
      <c r="W723" s="164">
        <f>IF(A19taxstdlife="n/a","n/a",IF(W$3&gt;(A19taxstdlife+$E723),((Input!$N$161+Input!$N$127)*$N$7)-SUM($N723:V723),((Input!$N$161+Input!$N$127)*$N$7)/A19taxstdlife))</f>
        <v>0</v>
      </c>
      <c r="X723" s="164">
        <f>IF(A19taxstdlife="n/a","n/a",IF(X$3&gt;(A19taxstdlife+$E723),((Input!$N$161+Input!$N$127)*$N$7)-SUM($N723:W723),((Input!$N$161+Input!$N$127)*$N$7)/A19taxstdlife))</f>
        <v>0</v>
      </c>
      <c r="Y723" s="164">
        <f>IF(A19taxstdlife="n/a","n/a",IF(Y$3&gt;(A19taxstdlife+$E723),((Input!$N$161+Input!$N$127)*$N$7)-SUM($N723:X723),((Input!$N$161+Input!$N$127)*$N$7)/A19taxstdlife))</f>
        <v>0</v>
      </c>
      <c r="Z723" s="164">
        <f>IF(A19taxstdlife="n/a","n/a",IF(Z$3&gt;(A19taxstdlife+$E723),((Input!$N$161+Input!$N$127)*$N$7)-SUM($N723:Y723),((Input!$N$161+Input!$N$127)*$N$7)/A19taxstdlife))</f>
        <v>0</v>
      </c>
      <c r="AA723" s="164">
        <f>IF(A19taxstdlife="n/a","n/a",IF(AA$3&gt;(A19taxstdlife+$E723),((Input!$N$161+Input!$N$127)*$N$7)-SUM($N723:Z723),((Input!$N$161+Input!$N$127)*$N$7)/A19taxstdlife))</f>
        <v>0</v>
      </c>
      <c r="AB723" s="164">
        <f>IF(A19taxstdlife="n/a","n/a",IF(AB$3&gt;(A19taxstdlife+$E723),((Input!$N$161+Input!$N$127)*$N$7)-SUM($N723:AA723),((Input!$N$161+Input!$N$127)*$N$7)/A19taxstdlife))</f>
        <v>0</v>
      </c>
      <c r="AC723" s="164">
        <f>IF(A19taxstdlife="n/a","n/a",IF(AC$3&gt;(A19taxstdlife+$E723),((Input!$N$161+Input!$N$127)*$N$7)-SUM($N723:AB723),((Input!$N$161+Input!$N$127)*$N$7)/A19taxstdlife))</f>
        <v>0</v>
      </c>
      <c r="AD723" s="164">
        <f>IF(A19taxstdlife="n/a","n/a",IF(AD$3&gt;(A19taxstdlife+$E723),((Input!$N$161+Input!$N$127)*$N$7)-SUM($N723:AC723),((Input!$N$161+Input!$N$127)*$N$7)/A19taxstdlife))</f>
        <v>0</v>
      </c>
      <c r="AE723" s="164">
        <f>IF(A19taxstdlife="n/a","n/a",IF(AE$3&gt;(A19taxstdlife+$E723),((Input!$N$161+Input!$N$127)*$N$7)-SUM($N723:AD723),((Input!$N$161+Input!$N$127)*$N$7)/A19taxstdlife))</f>
        <v>0</v>
      </c>
      <c r="AF723" s="164">
        <f>IF(A19taxstdlife="n/a","n/a",IF(AF$3&gt;(A19taxstdlife+$E723),((Input!$N$161+Input!$N$127)*$N$7)-SUM($N723:AE723),((Input!$N$161+Input!$N$127)*$N$7)/A19taxstdlife))</f>
        <v>0</v>
      </c>
      <c r="AG723" s="164">
        <f>IF(A19taxstdlife="n/a","n/a",IF(AG$3&gt;(A19taxstdlife+$E723),((Input!$N$161+Input!$N$127)*$N$7)-SUM($N723:AF723),((Input!$N$161+Input!$N$127)*$N$7)/A19taxstdlife))</f>
        <v>0</v>
      </c>
      <c r="AH723" s="164">
        <f>IF(A19taxstdlife="n/a","n/a",IF(AH$3&gt;(A19taxstdlife+$E723),((Input!$N$161+Input!$N$127)*$N$7)-SUM($N723:AG723),((Input!$N$161+Input!$N$127)*$N$7)/A19taxstdlife))</f>
        <v>0</v>
      </c>
      <c r="AI723" s="164">
        <f>IF(A19taxstdlife="n/a","n/a",IF(AI$3&gt;(A19taxstdlife+$E723),((Input!$N$161+Input!$N$127)*$N$7)-SUM($N723:AH723),((Input!$N$161+Input!$N$127)*$N$7)/A19taxstdlife))</f>
        <v>0</v>
      </c>
      <c r="AJ723" s="164">
        <f>IF(A19taxstdlife="n/a","n/a",IF(AJ$3&gt;(A19taxstdlife+$E723),((Input!$N$161+Input!$N$127)*$N$7)-SUM($N723:AI723),((Input!$N$161+Input!$N$127)*$N$7)/A19taxstdlife))</f>
        <v>0</v>
      </c>
      <c r="AK723" s="164">
        <f>IF(A19taxstdlife="n/a","n/a",IF(AK$3&gt;(A19taxstdlife+$E723),((Input!$N$161+Input!$N$127)*$N$7)-SUM($N723:AJ723),((Input!$N$161+Input!$N$127)*$N$7)/A19taxstdlife))</f>
        <v>0</v>
      </c>
      <c r="AL723" s="164">
        <f>IF(A19taxstdlife="n/a","n/a",IF(AL$3&gt;(A19taxstdlife+$E723),((Input!$N$161+Input!$N$127)*$N$7)-SUM($N723:AK723),((Input!$N$161+Input!$N$127)*$N$7)/A19taxstdlife))</f>
        <v>0</v>
      </c>
      <c r="AM723" s="164">
        <f>IF(A19taxstdlife="n/a","n/a",IF(AM$3&gt;(A19taxstdlife+$E723),((Input!$N$161+Input!$N$127)*$N$7)-SUM($N723:AL723),((Input!$N$161+Input!$N$127)*$N$7)/A19taxstdlife))</f>
        <v>0</v>
      </c>
      <c r="AN723" s="164">
        <f>IF(A19taxstdlife="n/a","n/a",IF(AN$3&gt;(A19taxstdlife+$E723),((Input!$N$161+Input!$N$127)*$N$7)-SUM($N723:AM723),((Input!$N$161+Input!$N$127)*$N$7)/A19taxstdlife))</f>
        <v>0</v>
      </c>
      <c r="AO723" s="164">
        <f>IF(A19taxstdlife="n/a","n/a",IF(AO$3&gt;(A19taxstdlife+$E723),((Input!$N$161+Input!$N$127)*$N$7)-SUM($N723:AN723),((Input!$N$161+Input!$N$127)*$N$7)/A19taxstdlife))</f>
        <v>0</v>
      </c>
      <c r="AP723" s="164">
        <f>IF(A19taxstdlife="n/a","n/a",IF(AP$3&gt;(A19taxstdlife+$E723),((Input!$N$161+Input!$N$127)*$N$7)-SUM($N723:AO723),((Input!$N$161+Input!$N$127)*$N$7)/A19taxstdlife))</f>
        <v>0</v>
      </c>
      <c r="AQ723" s="164">
        <f>IF(A19taxstdlife="n/a","n/a",IF(AQ$3&gt;(A19taxstdlife+$E723),((Input!$N$161+Input!$N$127)*$N$7)-SUM($N723:AP723),((Input!$N$161+Input!$N$127)*$N$7)/A19taxstdlife))</f>
        <v>0</v>
      </c>
      <c r="AR723" s="164">
        <f>IF(A19taxstdlife="n/a","n/a",IF(AR$3&gt;(A19taxstdlife+$E723),((Input!$N$161+Input!$N$127)*$N$7)-SUM($N723:AQ723),((Input!$N$161+Input!$N$127)*$N$7)/A19taxstdlife))</f>
        <v>0</v>
      </c>
      <c r="AS723" s="164">
        <f>IF(A19taxstdlife="n/a","n/a",IF(AS$3&gt;(A19taxstdlife+$E723),((Input!$N$161+Input!$N$127)*$N$7)-SUM($N723:AR723),((Input!$N$161+Input!$N$127)*$N$7)/A19taxstdlife))</f>
        <v>0</v>
      </c>
      <c r="AT723" s="164">
        <f>IF(A19taxstdlife="n/a","n/a",IF(AT$3&gt;(A19taxstdlife+$E723),((Input!$N$161+Input!$N$127)*$N$7)-SUM($N723:AS723),((Input!$N$161+Input!$N$127)*$N$7)/A19taxstdlife))</f>
        <v>0</v>
      </c>
      <c r="AU723" s="164">
        <f>IF(A19taxstdlife="n/a","n/a",IF(AU$3&gt;(A19taxstdlife+$E723),((Input!$N$161+Input!$N$127)*$N$7)-SUM($N723:AT723),((Input!$N$161+Input!$N$127)*$N$7)/A19taxstdlife))</f>
        <v>0</v>
      </c>
      <c r="AV723" s="164">
        <f>IF(A19taxstdlife="n/a","n/a",IF(AV$3&gt;(A19taxstdlife+$E723),((Input!$N$161+Input!$N$127)*$N$7)-SUM($N723:AU723),((Input!$N$161+Input!$N$127)*$N$7)/A19taxstdlife))</f>
        <v>0</v>
      </c>
      <c r="AW723" s="164">
        <f>IF(A19taxstdlife="n/a","n/a",IF(AW$3&gt;(A19taxstdlife+$E723),((Input!$N$161+Input!$N$127)*$N$7)-SUM($N723:AV723),((Input!$N$161+Input!$N$127)*$N$7)/A19taxstdlife))</f>
        <v>0</v>
      </c>
      <c r="AX723" s="164">
        <f>IF(A19taxstdlife="n/a","n/a",IF(AX$3&gt;(A19taxstdlife+$E723),((Input!$N$161+Input!$N$127)*$N$7)-SUM($N723:AW723),((Input!$N$161+Input!$N$127)*$N$7)/A19taxstdlife))</f>
        <v>0</v>
      </c>
      <c r="AY723" s="164">
        <f>IF(A19taxstdlife="n/a","n/a",IF(AY$3&gt;(A19taxstdlife+$E723),((Input!$N$161+Input!$N$127)*$N$7)-SUM($N723:AX723),((Input!$N$161+Input!$N$127)*$N$7)/A19taxstdlife))</f>
        <v>0</v>
      </c>
      <c r="AZ723" s="164">
        <f>IF(A19taxstdlife="n/a","n/a",IF(AZ$3&gt;(A19taxstdlife+$E723),((Input!$N$161+Input!$N$127)*$N$7)-SUM($N723:AY723),((Input!$N$161+Input!$N$127)*$N$7)/A19taxstdlife))</f>
        <v>0</v>
      </c>
      <c r="BA723" s="164">
        <f>IF(A19taxstdlife="n/a","n/a",IF(BA$3&gt;(A19taxstdlife+$E723),((Input!$N$161+Input!$N$127)*$N$7)-SUM($N723:AZ723),((Input!$N$161+Input!$N$127)*$N$7)/A19taxstdlife))</f>
        <v>0</v>
      </c>
      <c r="BB723" s="164">
        <f>IF(A19taxstdlife="n/a","n/a",IF(BB$3&gt;(A19taxstdlife+$E723),((Input!$N$161+Input!$N$127)*$N$7)-SUM($N723:BA723),((Input!$N$161+Input!$N$127)*$N$7)/A19taxstdlife))</f>
        <v>0</v>
      </c>
      <c r="BC723" s="164">
        <f>IF(A19taxstdlife="n/a","n/a",IF(BC$3&gt;(A19taxstdlife+$E723),((Input!$N$161+Input!$N$127)*$N$7)-SUM($N723:BB723),((Input!$N$161+Input!$N$127)*$N$7)/A19taxstdlife))</f>
        <v>0</v>
      </c>
      <c r="BD723" s="164">
        <f>IF(A19taxstdlife="n/a","n/a",IF(BD$3&gt;(A19taxstdlife+$E723),((Input!$N$161+Input!$N$127)*$N$7)-SUM($N723:BC723),((Input!$N$161+Input!$N$127)*$N$7)/A19taxstdlife))</f>
        <v>0</v>
      </c>
      <c r="BE723" s="164">
        <f>IF(A19taxstdlife="n/a","n/a",IF(BE$3&gt;(A19taxstdlife+$E723),((Input!$N$161+Input!$N$127)*$N$7)-SUM($N723:BD723),((Input!$N$161+Input!$N$127)*$N$7)/A19taxstdlife))</f>
        <v>0</v>
      </c>
      <c r="BF723" s="164">
        <f>IF(A19taxstdlife="n/a","n/a",IF(BF$3&gt;(A19taxstdlife+$E723),((Input!$N$161+Input!$N$127)*$N$7)-SUM($N723:BE723),((Input!$N$161+Input!$N$127)*$N$7)/A19taxstdlife))</f>
        <v>0</v>
      </c>
      <c r="BG723" s="164">
        <f>IF(A19taxstdlife="n/a","n/a",IF(BG$3&gt;(A19taxstdlife+$E723),((Input!$N$161+Input!$N$127)*$N$7)-SUM($N723:BF723),((Input!$N$161+Input!$N$127)*$N$7)/A19taxstdlife))</f>
        <v>0</v>
      </c>
      <c r="BH723" s="164">
        <f>IF(A19taxstdlife="n/a","n/a",IF(BH$3&gt;(A19taxstdlife+$E723),((Input!$N$161+Input!$N$127)*$N$7)-SUM($N723:BG723),((Input!$N$161+Input!$N$127)*$N$7)/A19taxstdlife))</f>
        <v>0</v>
      </c>
      <c r="BI723" s="164">
        <f>IF(A19taxstdlife="n/a","n/a",IF(BI$3&gt;(A19taxstdlife+$E723),((Input!$N$161+Input!$N$127)*$N$7)-SUM($N723:BH723),((Input!$N$161+Input!$N$127)*$N$7)/A19taxstdlife))</f>
        <v>0</v>
      </c>
      <c r="BJ723" s="18"/>
      <c r="BK723" s="18"/>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row>
    <row r="724" spans="1:256" s="5" customFormat="1" hidden="1" outlineLevel="2">
      <c r="A724" s="18"/>
      <c r="B724" s="18"/>
      <c r="C724" s="36"/>
      <c r="D724" s="479"/>
      <c r="E724" s="283">
        <v>9</v>
      </c>
      <c r="F724" s="38"/>
      <c r="G724" s="306"/>
      <c r="H724" s="308"/>
      <c r="I724" s="308"/>
      <c r="J724" s="308"/>
      <c r="K724" s="308"/>
      <c r="L724" s="308"/>
      <c r="M724" s="308"/>
      <c r="N724" s="308"/>
      <c r="O724" s="307"/>
      <c r="P724" s="164">
        <f>IF(A19taxstdlife="n/a","n/a",IF(P$3&gt;(A19taxstdlife+$E724),((Input!$O$161+Input!$O$127)*$O$7)-SUM($O724:O724),((Input!$O$161+Input!$O$127)*$O$7)/A19taxstdlife))</f>
        <v>0</v>
      </c>
      <c r="Q724" s="164">
        <f>IF(A19taxstdlife="n/a","n/a",IF(Q$3&gt;(A19taxstdlife+$E724),((Input!$O$161+Input!$O$127)*$O$7)-SUM($O724:P724),((Input!$O$161+Input!$O$127)*$O$7)/A19taxstdlife))</f>
        <v>0</v>
      </c>
      <c r="R724" s="164">
        <f>IF(A19taxstdlife="n/a","n/a",IF(R$3&gt;(A19taxstdlife+$E724),((Input!$O$161+Input!$O$127)*$O$7)-SUM($O724:Q724),((Input!$O$161+Input!$O$127)*$O$7)/A19taxstdlife))</f>
        <v>0</v>
      </c>
      <c r="S724" s="164">
        <f>IF(A19taxstdlife="n/a","n/a",IF(S$3&gt;(A19taxstdlife+$E724),((Input!$O$161+Input!$O$127)*$O$7)-SUM($O724:R724),((Input!$O$161+Input!$O$127)*$O$7)/A19taxstdlife))</f>
        <v>0</v>
      </c>
      <c r="T724" s="164">
        <f>IF(A19taxstdlife="n/a","n/a",IF(T$3&gt;(A19taxstdlife+$E724),((Input!$O$161+Input!$O$127)*$O$7)-SUM($O724:S724),((Input!$O$161+Input!$O$127)*$O$7)/A19taxstdlife))</f>
        <v>0</v>
      </c>
      <c r="U724" s="164">
        <f>IF(A19taxstdlife="n/a","n/a",IF(U$3&gt;(A19taxstdlife+$E724),((Input!$O$161+Input!$O$127)*$O$7)-SUM($O724:T724),((Input!$O$161+Input!$O$127)*$O$7)/A19taxstdlife))</f>
        <v>0</v>
      </c>
      <c r="V724" s="164">
        <f>IF(A19taxstdlife="n/a","n/a",IF(V$3&gt;(A19taxstdlife+$E724),((Input!$O$161+Input!$O$127)*$O$7)-SUM($O724:U724),((Input!$O$161+Input!$O$127)*$O$7)/A19taxstdlife))</f>
        <v>0</v>
      </c>
      <c r="W724" s="164">
        <f>IF(A19taxstdlife="n/a","n/a",IF(W$3&gt;(A19taxstdlife+$E724),((Input!$O$161+Input!$O$127)*$O$7)-SUM($O724:V724),((Input!$O$161+Input!$O$127)*$O$7)/A19taxstdlife))</f>
        <v>0</v>
      </c>
      <c r="X724" s="164">
        <f>IF(A19taxstdlife="n/a","n/a",IF(X$3&gt;(A19taxstdlife+$E724),((Input!$O$161+Input!$O$127)*$O$7)-SUM($O724:W724),((Input!$O$161+Input!$O$127)*$O$7)/A19taxstdlife))</f>
        <v>0</v>
      </c>
      <c r="Y724" s="164">
        <f>IF(A19taxstdlife="n/a","n/a",IF(Y$3&gt;(A19taxstdlife+$E724),((Input!$O$161+Input!$O$127)*$O$7)-SUM($O724:X724),((Input!$O$161+Input!$O$127)*$O$7)/A19taxstdlife))</f>
        <v>0</v>
      </c>
      <c r="Z724" s="164">
        <f>IF(A19taxstdlife="n/a","n/a",IF(Z$3&gt;(A19taxstdlife+$E724),((Input!$O$161+Input!$O$127)*$O$7)-SUM($O724:Y724),((Input!$O$161+Input!$O$127)*$O$7)/A19taxstdlife))</f>
        <v>0</v>
      </c>
      <c r="AA724" s="164">
        <f>IF(A19taxstdlife="n/a","n/a",IF(AA$3&gt;(A19taxstdlife+$E724),((Input!$O$161+Input!$O$127)*$O$7)-SUM($O724:Z724),((Input!$O$161+Input!$O$127)*$O$7)/A19taxstdlife))</f>
        <v>0</v>
      </c>
      <c r="AB724" s="164">
        <f>IF(A19taxstdlife="n/a","n/a",IF(AB$3&gt;(A19taxstdlife+$E724),((Input!$O$161+Input!$O$127)*$O$7)-SUM($O724:AA724),((Input!$O$161+Input!$O$127)*$O$7)/A19taxstdlife))</f>
        <v>0</v>
      </c>
      <c r="AC724" s="164">
        <f>IF(A19taxstdlife="n/a","n/a",IF(AC$3&gt;(A19taxstdlife+$E724),((Input!$O$161+Input!$O$127)*$O$7)-SUM($O724:AB724),((Input!$O$161+Input!$O$127)*$O$7)/A19taxstdlife))</f>
        <v>0</v>
      </c>
      <c r="AD724" s="164">
        <f>IF(A19taxstdlife="n/a","n/a",IF(AD$3&gt;(A19taxstdlife+$E724),((Input!$O$161+Input!$O$127)*$O$7)-SUM($O724:AC724),((Input!$O$161+Input!$O$127)*$O$7)/A19taxstdlife))</f>
        <v>0</v>
      </c>
      <c r="AE724" s="164">
        <f>IF(A19taxstdlife="n/a","n/a",IF(AE$3&gt;(A19taxstdlife+$E724),((Input!$O$161+Input!$O$127)*$O$7)-SUM($O724:AD724),((Input!$O$161+Input!$O$127)*$O$7)/A19taxstdlife))</f>
        <v>0</v>
      </c>
      <c r="AF724" s="164">
        <f>IF(A19taxstdlife="n/a","n/a",IF(AF$3&gt;(A19taxstdlife+$E724),((Input!$O$161+Input!$O$127)*$O$7)-SUM($O724:AE724),((Input!$O$161+Input!$O$127)*$O$7)/A19taxstdlife))</f>
        <v>0</v>
      </c>
      <c r="AG724" s="164">
        <f>IF(A19taxstdlife="n/a","n/a",IF(AG$3&gt;(A19taxstdlife+$E724),((Input!$O$161+Input!$O$127)*$O$7)-SUM($O724:AF724),((Input!$O$161+Input!$O$127)*$O$7)/A19taxstdlife))</f>
        <v>0</v>
      </c>
      <c r="AH724" s="164">
        <f>IF(A19taxstdlife="n/a","n/a",IF(AH$3&gt;(A19taxstdlife+$E724),((Input!$O$161+Input!$O$127)*$O$7)-SUM($O724:AG724),((Input!$O$161+Input!$O$127)*$O$7)/A19taxstdlife))</f>
        <v>0</v>
      </c>
      <c r="AI724" s="164">
        <f>IF(A19taxstdlife="n/a","n/a",IF(AI$3&gt;(A19taxstdlife+$E724),((Input!$O$161+Input!$O$127)*$O$7)-SUM($O724:AH724),((Input!$O$161+Input!$O$127)*$O$7)/A19taxstdlife))</f>
        <v>0</v>
      </c>
      <c r="AJ724" s="164">
        <f>IF(A19taxstdlife="n/a","n/a",IF(AJ$3&gt;(A19taxstdlife+$E724),((Input!$O$161+Input!$O$127)*$O$7)-SUM($O724:AI724),((Input!$O$161+Input!$O$127)*$O$7)/A19taxstdlife))</f>
        <v>0</v>
      </c>
      <c r="AK724" s="164">
        <f>IF(A19taxstdlife="n/a","n/a",IF(AK$3&gt;(A19taxstdlife+$E724),((Input!$O$161+Input!$O$127)*$O$7)-SUM($O724:AJ724),((Input!$O$161+Input!$O$127)*$O$7)/A19taxstdlife))</f>
        <v>0</v>
      </c>
      <c r="AL724" s="164">
        <f>IF(A19taxstdlife="n/a","n/a",IF(AL$3&gt;(A19taxstdlife+$E724),((Input!$O$161+Input!$O$127)*$O$7)-SUM($O724:AK724),((Input!$O$161+Input!$O$127)*$O$7)/A19taxstdlife))</f>
        <v>0</v>
      </c>
      <c r="AM724" s="164">
        <f>IF(A19taxstdlife="n/a","n/a",IF(AM$3&gt;(A19taxstdlife+$E724),((Input!$O$161+Input!$O$127)*$O$7)-SUM($O724:AL724),((Input!$O$161+Input!$O$127)*$O$7)/A19taxstdlife))</f>
        <v>0</v>
      </c>
      <c r="AN724" s="164">
        <f>IF(A19taxstdlife="n/a","n/a",IF(AN$3&gt;(A19taxstdlife+$E724),((Input!$O$161+Input!$O$127)*$O$7)-SUM($O724:AM724),((Input!$O$161+Input!$O$127)*$O$7)/A19taxstdlife))</f>
        <v>0</v>
      </c>
      <c r="AO724" s="164">
        <f>IF(A19taxstdlife="n/a","n/a",IF(AO$3&gt;(A19taxstdlife+$E724),((Input!$O$161+Input!$O$127)*$O$7)-SUM($O724:AN724),((Input!$O$161+Input!$O$127)*$O$7)/A19taxstdlife))</f>
        <v>0</v>
      </c>
      <c r="AP724" s="164">
        <f>IF(A19taxstdlife="n/a","n/a",IF(AP$3&gt;(A19taxstdlife+$E724),((Input!$O$161+Input!$O$127)*$O$7)-SUM($O724:AO724),((Input!$O$161+Input!$O$127)*$O$7)/A19taxstdlife))</f>
        <v>0</v>
      </c>
      <c r="AQ724" s="164">
        <f>IF(A19taxstdlife="n/a","n/a",IF(AQ$3&gt;(A19taxstdlife+$E724),((Input!$O$161+Input!$O$127)*$O$7)-SUM($O724:AP724),((Input!$O$161+Input!$O$127)*$O$7)/A19taxstdlife))</f>
        <v>0</v>
      </c>
      <c r="AR724" s="164">
        <f>IF(A19taxstdlife="n/a","n/a",IF(AR$3&gt;(A19taxstdlife+$E724),((Input!$O$161+Input!$O$127)*$O$7)-SUM($O724:AQ724),((Input!$O$161+Input!$O$127)*$O$7)/A19taxstdlife))</f>
        <v>0</v>
      </c>
      <c r="AS724" s="164">
        <f>IF(A19taxstdlife="n/a","n/a",IF(AS$3&gt;(A19taxstdlife+$E724),((Input!$O$161+Input!$O$127)*$O$7)-SUM($O724:AR724),((Input!$O$161+Input!$O$127)*$O$7)/A19taxstdlife))</f>
        <v>0</v>
      </c>
      <c r="AT724" s="164">
        <f>IF(A19taxstdlife="n/a","n/a",IF(AT$3&gt;(A19taxstdlife+$E724),((Input!$O$161+Input!$O$127)*$O$7)-SUM($O724:AS724),((Input!$O$161+Input!$O$127)*$O$7)/A19taxstdlife))</f>
        <v>0</v>
      </c>
      <c r="AU724" s="164">
        <f>IF(A19taxstdlife="n/a","n/a",IF(AU$3&gt;(A19taxstdlife+$E724),((Input!$O$161+Input!$O$127)*$O$7)-SUM($O724:AT724),((Input!$O$161+Input!$O$127)*$O$7)/A19taxstdlife))</f>
        <v>0</v>
      </c>
      <c r="AV724" s="164">
        <f>IF(A19taxstdlife="n/a","n/a",IF(AV$3&gt;(A19taxstdlife+$E724),((Input!$O$161+Input!$O$127)*$O$7)-SUM($O724:AU724),((Input!$O$161+Input!$O$127)*$O$7)/A19taxstdlife))</f>
        <v>0</v>
      </c>
      <c r="AW724" s="164">
        <f>IF(A19taxstdlife="n/a","n/a",IF(AW$3&gt;(A19taxstdlife+$E724),((Input!$O$161+Input!$O$127)*$O$7)-SUM($O724:AV724),((Input!$O$161+Input!$O$127)*$O$7)/A19taxstdlife))</f>
        <v>0</v>
      </c>
      <c r="AX724" s="164">
        <f>IF(A19taxstdlife="n/a","n/a",IF(AX$3&gt;(A19taxstdlife+$E724),((Input!$O$161+Input!$O$127)*$O$7)-SUM($O724:AW724),((Input!$O$161+Input!$O$127)*$O$7)/A19taxstdlife))</f>
        <v>0</v>
      </c>
      <c r="AY724" s="164">
        <f>IF(A19taxstdlife="n/a","n/a",IF(AY$3&gt;(A19taxstdlife+$E724),((Input!$O$161+Input!$O$127)*$O$7)-SUM($O724:AX724),((Input!$O$161+Input!$O$127)*$O$7)/A19taxstdlife))</f>
        <v>0</v>
      </c>
      <c r="AZ724" s="164">
        <f>IF(A19taxstdlife="n/a","n/a",IF(AZ$3&gt;(A19taxstdlife+$E724),((Input!$O$161+Input!$O$127)*$O$7)-SUM($O724:AY724),((Input!$O$161+Input!$O$127)*$O$7)/A19taxstdlife))</f>
        <v>0</v>
      </c>
      <c r="BA724" s="164">
        <f>IF(A19taxstdlife="n/a","n/a",IF(BA$3&gt;(A19taxstdlife+$E724),((Input!$O$161+Input!$O$127)*$O$7)-SUM($O724:AZ724),((Input!$O$161+Input!$O$127)*$O$7)/A19taxstdlife))</f>
        <v>0</v>
      </c>
      <c r="BB724" s="164">
        <f>IF(A19taxstdlife="n/a","n/a",IF(BB$3&gt;(A19taxstdlife+$E724),((Input!$O$161+Input!$O$127)*$O$7)-SUM($O724:BA724),((Input!$O$161+Input!$O$127)*$O$7)/A19taxstdlife))</f>
        <v>0</v>
      </c>
      <c r="BC724" s="164">
        <f>IF(A19taxstdlife="n/a","n/a",IF(BC$3&gt;(A19taxstdlife+$E724),((Input!$O$161+Input!$O$127)*$O$7)-SUM($O724:BB724),((Input!$O$161+Input!$O$127)*$O$7)/A19taxstdlife))</f>
        <v>0</v>
      </c>
      <c r="BD724" s="164">
        <f>IF(A19taxstdlife="n/a","n/a",IF(BD$3&gt;(A19taxstdlife+$E724),((Input!$O$161+Input!$O$127)*$O$7)-SUM($O724:BC724),((Input!$O$161+Input!$O$127)*$O$7)/A19taxstdlife))</f>
        <v>0</v>
      </c>
      <c r="BE724" s="164">
        <f>IF(A19taxstdlife="n/a","n/a",IF(BE$3&gt;(A19taxstdlife+$E724),((Input!$O$161+Input!$O$127)*$O$7)-SUM($O724:BD724),((Input!$O$161+Input!$O$127)*$O$7)/A19taxstdlife))</f>
        <v>0</v>
      </c>
      <c r="BF724" s="164">
        <f>IF(A19taxstdlife="n/a","n/a",IF(BF$3&gt;(A19taxstdlife+$E724),((Input!$O$161+Input!$O$127)*$O$7)-SUM($O724:BE724),((Input!$O$161+Input!$O$127)*$O$7)/A19taxstdlife))</f>
        <v>0</v>
      </c>
      <c r="BG724" s="164">
        <f>IF(A19taxstdlife="n/a","n/a",IF(BG$3&gt;(A19taxstdlife+$E724),((Input!$O$161+Input!$O$127)*$O$7)-SUM($O724:BF724),((Input!$O$161+Input!$O$127)*$O$7)/A19taxstdlife))</f>
        <v>0</v>
      </c>
      <c r="BH724" s="164">
        <f>IF(A19taxstdlife="n/a","n/a",IF(BH$3&gt;(A19taxstdlife+$E724),((Input!$O$161+Input!$O$127)*$O$7)-SUM($O724:BG724),((Input!$O$161+Input!$O$127)*$O$7)/A19taxstdlife))</f>
        <v>0</v>
      </c>
      <c r="BI724" s="164">
        <f>IF(A19taxstdlife="n/a","n/a",IF(BI$3&gt;(A19taxstdlife+$E724),((Input!$O$161+Input!$O$127)*$O$7)-SUM($O724:BH724),((Input!$O$161+Input!$O$127)*$O$7)/A19taxstdlife))</f>
        <v>0</v>
      </c>
      <c r="BJ724" s="18"/>
      <c r="BK724" s="18"/>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row>
    <row r="725" spans="1:256" s="5" customFormat="1" hidden="1" outlineLevel="2">
      <c r="A725" s="18"/>
      <c r="B725" s="18"/>
      <c r="C725" s="36"/>
      <c r="D725" s="479"/>
      <c r="E725" s="284">
        <v>10</v>
      </c>
      <c r="F725" s="38"/>
      <c r="G725" s="306"/>
      <c r="H725" s="308"/>
      <c r="I725" s="308"/>
      <c r="J725" s="308"/>
      <c r="K725" s="308"/>
      <c r="L725" s="308"/>
      <c r="M725" s="308"/>
      <c r="N725" s="308"/>
      <c r="O725" s="308"/>
      <c r="P725" s="307"/>
      <c r="Q725" s="164">
        <f>IF(A19taxstdlife="n/a","n/a",IF(Q$3&gt;(A19taxstdlife+$E725),((Input!$P$161+Input!$P$127)*$P$7)-SUM($P725:P725),((Input!$P$161+Input!$P$127)*$P$7)/A19taxstdlife))</f>
        <v>0</v>
      </c>
      <c r="R725" s="164">
        <f>IF(A19taxstdlife="n/a","n/a",IF(R$3&gt;(A19taxstdlife+$E725),((Input!$P$161+Input!$P$127)*$P$7)-SUM($P725:Q725),((Input!$P$161+Input!$P$127)*$P$7)/A19taxstdlife))</f>
        <v>0</v>
      </c>
      <c r="S725" s="164">
        <f>IF(A19taxstdlife="n/a","n/a",IF(S$3&gt;(A19taxstdlife+$E725),((Input!$P$161+Input!$P$127)*$P$7)-SUM($P725:R725),((Input!$P$161+Input!$P$127)*$P$7)/A19taxstdlife))</f>
        <v>0</v>
      </c>
      <c r="T725" s="164">
        <f>IF(A19taxstdlife="n/a","n/a",IF(T$3&gt;(A19taxstdlife+$E725),((Input!$P$161+Input!$P$127)*$P$7)-SUM($P725:S725),((Input!$P$161+Input!$P$127)*$P$7)/A19taxstdlife))</f>
        <v>0</v>
      </c>
      <c r="U725" s="164">
        <f>IF(A19taxstdlife="n/a","n/a",IF(U$3&gt;(A19taxstdlife+$E725),((Input!$P$161+Input!$P$127)*$P$7)-SUM($P725:T725),((Input!$P$161+Input!$P$127)*$P$7)/A19taxstdlife))</f>
        <v>0</v>
      </c>
      <c r="V725" s="164">
        <f>IF(A19taxstdlife="n/a","n/a",IF(V$3&gt;(A19taxstdlife+$E725),((Input!$P$161+Input!$P$127)*$P$7)-SUM($P725:U725),((Input!$P$161+Input!$P$127)*$P$7)/A19taxstdlife))</f>
        <v>0</v>
      </c>
      <c r="W725" s="164">
        <f>IF(A19taxstdlife="n/a","n/a",IF(W$3&gt;(A19taxstdlife+$E725),((Input!$P$161+Input!$P$127)*$P$7)-SUM($P725:V725),((Input!$P$161+Input!$P$127)*$P$7)/A19taxstdlife))</f>
        <v>0</v>
      </c>
      <c r="X725" s="164">
        <f>IF(A19taxstdlife="n/a","n/a",IF(X$3&gt;(A19taxstdlife+$E725),((Input!$P$161+Input!$P$127)*$P$7)-SUM($P725:W725),((Input!$P$161+Input!$P$127)*$P$7)/A19taxstdlife))</f>
        <v>0</v>
      </c>
      <c r="Y725" s="164">
        <f>IF(A19taxstdlife="n/a","n/a",IF(Y$3&gt;(A19taxstdlife+$E725),((Input!$P$161+Input!$P$127)*$P$7)-SUM($P725:X725),((Input!$P$161+Input!$P$127)*$P$7)/A19taxstdlife))</f>
        <v>0</v>
      </c>
      <c r="Z725" s="164">
        <f>IF(A19taxstdlife="n/a","n/a",IF(Z$3&gt;(A19taxstdlife+$E725),((Input!$P$161+Input!$P$127)*$P$7)-SUM($P725:Y725),((Input!$P$161+Input!$P$127)*$P$7)/A19taxstdlife))</f>
        <v>0</v>
      </c>
      <c r="AA725" s="164">
        <f>IF(A19taxstdlife="n/a","n/a",IF(AA$3&gt;(A19taxstdlife+$E725),((Input!$P$161+Input!$P$127)*$P$7)-SUM($P725:Z725),((Input!$P$161+Input!$P$127)*$P$7)/A19taxstdlife))</f>
        <v>0</v>
      </c>
      <c r="AB725" s="164">
        <f>IF(A19taxstdlife="n/a","n/a",IF(AB$3&gt;(A19taxstdlife+$E725),((Input!$P$161+Input!$P$127)*$P$7)-SUM($P725:AA725),((Input!$P$161+Input!$P$127)*$P$7)/A19taxstdlife))</f>
        <v>0</v>
      </c>
      <c r="AC725" s="164">
        <f>IF(A19taxstdlife="n/a","n/a",IF(AC$3&gt;(A19taxstdlife+$E725),((Input!$P$161+Input!$P$127)*$P$7)-SUM($P725:AB725),((Input!$P$161+Input!$P$127)*$P$7)/A19taxstdlife))</f>
        <v>0</v>
      </c>
      <c r="AD725" s="164">
        <f>IF(A19taxstdlife="n/a","n/a",IF(AD$3&gt;(A19taxstdlife+$E725),((Input!$P$161+Input!$P$127)*$P$7)-SUM($P725:AC725),((Input!$P$161+Input!$P$127)*$P$7)/A19taxstdlife))</f>
        <v>0</v>
      </c>
      <c r="AE725" s="164">
        <f>IF(A19taxstdlife="n/a","n/a",IF(AE$3&gt;(A19taxstdlife+$E725),((Input!$P$161+Input!$P$127)*$P$7)-SUM($P725:AD725),((Input!$P$161+Input!$P$127)*$P$7)/A19taxstdlife))</f>
        <v>0</v>
      </c>
      <c r="AF725" s="164">
        <f>IF(A19taxstdlife="n/a","n/a",IF(AF$3&gt;(A19taxstdlife+$E725),((Input!$P$161+Input!$P$127)*$P$7)-SUM($P725:AE725),((Input!$P$161+Input!$P$127)*$P$7)/A19taxstdlife))</f>
        <v>0</v>
      </c>
      <c r="AG725" s="164">
        <f>IF(A19taxstdlife="n/a","n/a",IF(AG$3&gt;(A19taxstdlife+$E725),((Input!$P$161+Input!$P$127)*$P$7)-SUM($P725:AF725),((Input!$P$161+Input!$P$127)*$P$7)/A19taxstdlife))</f>
        <v>0</v>
      </c>
      <c r="AH725" s="164">
        <f>IF(A19taxstdlife="n/a","n/a",IF(AH$3&gt;(A19taxstdlife+$E725),((Input!$P$161+Input!$P$127)*$P$7)-SUM($P725:AG725),((Input!$P$161+Input!$P$127)*$P$7)/A19taxstdlife))</f>
        <v>0</v>
      </c>
      <c r="AI725" s="164">
        <f>IF(A19taxstdlife="n/a","n/a",IF(AI$3&gt;(A19taxstdlife+$E725),((Input!$P$161+Input!$P$127)*$P$7)-SUM($P725:AH725),((Input!$P$161+Input!$P$127)*$P$7)/A19taxstdlife))</f>
        <v>0</v>
      </c>
      <c r="AJ725" s="164">
        <f>IF(A19taxstdlife="n/a","n/a",IF(AJ$3&gt;(A19taxstdlife+$E725),((Input!$P$161+Input!$P$127)*$P$7)-SUM($P725:AI725),((Input!$P$161+Input!$P$127)*$P$7)/A19taxstdlife))</f>
        <v>0</v>
      </c>
      <c r="AK725" s="164">
        <f>IF(A19taxstdlife="n/a","n/a",IF(AK$3&gt;(A19taxstdlife+$E725),((Input!$P$161+Input!$P$127)*$P$7)-SUM($P725:AJ725),((Input!$P$161+Input!$P$127)*$P$7)/A19taxstdlife))</f>
        <v>0</v>
      </c>
      <c r="AL725" s="164">
        <f>IF(A19taxstdlife="n/a","n/a",IF(AL$3&gt;(A19taxstdlife+$E725),((Input!$P$161+Input!$P$127)*$P$7)-SUM($P725:AK725),((Input!$P$161+Input!$P$127)*$P$7)/A19taxstdlife))</f>
        <v>0</v>
      </c>
      <c r="AM725" s="164">
        <f>IF(A19taxstdlife="n/a","n/a",IF(AM$3&gt;(A19taxstdlife+$E725),((Input!$P$161+Input!$P$127)*$P$7)-SUM($P725:AL725),((Input!$P$161+Input!$P$127)*$P$7)/A19taxstdlife))</f>
        <v>0</v>
      </c>
      <c r="AN725" s="164">
        <f>IF(A19taxstdlife="n/a","n/a",IF(AN$3&gt;(A19taxstdlife+$E725),((Input!$P$161+Input!$P$127)*$P$7)-SUM($P725:AM725),((Input!$P$161+Input!$P$127)*$P$7)/A19taxstdlife))</f>
        <v>0</v>
      </c>
      <c r="AO725" s="164">
        <f>IF(A19taxstdlife="n/a","n/a",IF(AO$3&gt;(A19taxstdlife+$E725),((Input!$P$161+Input!$P$127)*$P$7)-SUM($P725:AN725),((Input!$P$161+Input!$P$127)*$P$7)/A19taxstdlife))</f>
        <v>0</v>
      </c>
      <c r="AP725" s="164">
        <f>IF(A19taxstdlife="n/a","n/a",IF(AP$3&gt;(A19taxstdlife+$E725),((Input!$P$161+Input!$P$127)*$P$7)-SUM($P725:AO725),((Input!$P$161+Input!$P$127)*$P$7)/A19taxstdlife))</f>
        <v>0</v>
      </c>
      <c r="AQ725" s="164">
        <f>IF(A19taxstdlife="n/a","n/a",IF(AQ$3&gt;(A19taxstdlife+$E725),((Input!$P$161+Input!$P$127)*$P$7)-SUM($P725:AP725),((Input!$P$161+Input!$P$127)*$P$7)/A19taxstdlife))</f>
        <v>0</v>
      </c>
      <c r="AR725" s="164">
        <f>IF(A19taxstdlife="n/a","n/a",IF(AR$3&gt;(A19taxstdlife+$E725),((Input!$P$161+Input!$P$127)*$P$7)-SUM($P725:AQ725),((Input!$P$161+Input!$P$127)*$P$7)/A19taxstdlife))</f>
        <v>0</v>
      </c>
      <c r="AS725" s="164">
        <f>IF(A19taxstdlife="n/a","n/a",IF(AS$3&gt;(A19taxstdlife+$E725),((Input!$P$161+Input!$P$127)*$P$7)-SUM($P725:AR725),((Input!$P$161+Input!$P$127)*$P$7)/A19taxstdlife))</f>
        <v>0</v>
      </c>
      <c r="AT725" s="164">
        <f>IF(A19taxstdlife="n/a","n/a",IF(AT$3&gt;(A19taxstdlife+$E725),((Input!$P$161+Input!$P$127)*$P$7)-SUM($P725:AS725),((Input!$P$161+Input!$P$127)*$P$7)/A19taxstdlife))</f>
        <v>0</v>
      </c>
      <c r="AU725" s="164">
        <f>IF(A19taxstdlife="n/a","n/a",IF(AU$3&gt;(A19taxstdlife+$E725),((Input!$P$161+Input!$P$127)*$P$7)-SUM($P725:AT725),((Input!$P$161+Input!$P$127)*$P$7)/A19taxstdlife))</f>
        <v>0</v>
      </c>
      <c r="AV725" s="164">
        <f>IF(A19taxstdlife="n/a","n/a",IF(AV$3&gt;(A19taxstdlife+$E725),((Input!$P$161+Input!$P$127)*$P$7)-SUM($P725:AU725),((Input!$P$161+Input!$P$127)*$P$7)/A19taxstdlife))</f>
        <v>0</v>
      </c>
      <c r="AW725" s="164">
        <f>IF(A19taxstdlife="n/a","n/a",IF(AW$3&gt;(A19taxstdlife+$E725),((Input!$P$161+Input!$P$127)*$P$7)-SUM($P725:AV725),((Input!$P$161+Input!$P$127)*$P$7)/A19taxstdlife))</f>
        <v>0</v>
      </c>
      <c r="AX725" s="164">
        <f>IF(A19taxstdlife="n/a","n/a",IF(AX$3&gt;(A19taxstdlife+$E725),((Input!$P$161+Input!$P$127)*$P$7)-SUM($P725:AW725),((Input!$P$161+Input!$P$127)*$P$7)/A19taxstdlife))</f>
        <v>0</v>
      </c>
      <c r="AY725" s="164">
        <f>IF(A19taxstdlife="n/a","n/a",IF(AY$3&gt;(A19taxstdlife+$E725),((Input!$P$161+Input!$P$127)*$P$7)-SUM($P725:AX725),((Input!$P$161+Input!$P$127)*$P$7)/A19taxstdlife))</f>
        <v>0</v>
      </c>
      <c r="AZ725" s="164">
        <f>IF(A19taxstdlife="n/a","n/a",IF(AZ$3&gt;(A19taxstdlife+$E725),((Input!$P$161+Input!$P$127)*$P$7)-SUM($P725:AY725),((Input!$P$161+Input!$P$127)*$P$7)/A19taxstdlife))</f>
        <v>0</v>
      </c>
      <c r="BA725" s="164">
        <f>IF(A19taxstdlife="n/a","n/a",IF(BA$3&gt;(A19taxstdlife+$E725),((Input!$P$161+Input!$P$127)*$P$7)-SUM($P725:AZ725),((Input!$P$161+Input!$P$127)*$P$7)/A19taxstdlife))</f>
        <v>0</v>
      </c>
      <c r="BB725" s="164">
        <f>IF(A19taxstdlife="n/a","n/a",IF(BB$3&gt;(A19taxstdlife+$E725),((Input!$P$161+Input!$P$127)*$P$7)-SUM($P725:BA725),((Input!$P$161+Input!$P$127)*$P$7)/A19taxstdlife))</f>
        <v>0</v>
      </c>
      <c r="BC725" s="164">
        <f>IF(A19taxstdlife="n/a","n/a",IF(BC$3&gt;(A19taxstdlife+$E725),((Input!$P$161+Input!$P$127)*$P$7)-SUM($P725:BB725),((Input!$P$161+Input!$P$127)*$P$7)/A19taxstdlife))</f>
        <v>0</v>
      </c>
      <c r="BD725" s="164">
        <f>IF(A19taxstdlife="n/a","n/a",IF(BD$3&gt;(A19taxstdlife+$E725),((Input!$P$161+Input!$P$127)*$P$7)-SUM($P725:BC725),((Input!$P$161+Input!$P$127)*$P$7)/A19taxstdlife))</f>
        <v>0</v>
      </c>
      <c r="BE725" s="164">
        <f>IF(A19taxstdlife="n/a","n/a",IF(BE$3&gt;(A19taxstdlife+$E725),((Input!$P$161+Input!$P$127)*$P$7)-SUM($P725:BD725),((Input!$P$161+Input!$P$127)*$P$7)/A19taxstdlife))</f>
        <v>0</v>
      </c>
      <c r="BF725" s="164">
        <f>IF(A19taxstdlife="n/a","n/a",IF(BF$3&gt;(A19taxstdlife+$E725),((Input!$P$161+Input!$P$127)*$P$7)-SUM($P725:BE725),((Input!$P$161+Input!$P$127)*$P$7)/A19taxstdlife))</f>
        <v>0</v>
      </c>
      <c r="BG725" s="164">
        <f>IF(A19taxstdlife="n/a","n/a",IF(BG$3&gt;(A19taxstdlife+$E725),((Input!$P$161+Input!$P$127)*$P$7)-SUM($P725:BF725),((Input!$P$161+Input!$P$127)*$P$7)/A19taxstdlife))</f>
        <v>0</v>
      </c>
      <c r="BH725" s="164">
        <f>IF(A19taxstdlife="n/a","n/a",IF(BH$3&gt;(A19taxstdlife+$E725),((Input!$P$161+Input!$P$127)*$P$7)-SUM($P725:BG725),((Input!$P$161+Input!$P$127)*$P$7)/A19taxstdlife))</f>
        <v>0</v>
      </c>
      <c r="BI725" s="164">
        <f>IF(A19taxstdlife="n/a","n/a",IF(BI$3&gt;(A19taxstdlife+$E725),((Input!$P$161+Input!$P$127)*$P$7)-SUM($P725:BH725),((Input!$P$161+Input!$P$127)*$P$7)/A19taxstdlife))</f>
        <v>0</v>
      </c>
      <c r="BJ725" s="18"/>
      <c r="BK725" s="18"/>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row>
    <row r="726" spans="1:256" s="5" customFormat="1" hidden="1" outlineLevel="1">
      <c r="A726" s="18"/>
      <c r="B726" s="18"/>
      <c r="C726" s="36" t="str">
        <f>Asset19</f>
        <v>Furniture, fittings, plant and equipment</v>
      </c>
      <c r="D726" s="18"/>
      <c r="E726" s="18"/>
      <c r="F726" s="33"/>
      <c r="G726" s="159">
        <f t="shared" ref="G726:AL726" si="142">SUM(G714:G725)</f>
        <v>0.57382415143526955</v>
      </c>
      <c r="H726" s="159">
        <f t="shared" si="142"/>
        <v>0.71250311588059945</v>
      </c>
      <c r="I726" s="159">
        <f t="shared" si="142"/>
        <v>0.80312059679844217</v>
      </c>
      <c r="J726" s="159">
        <f t="shared" si="142"/>
        <v>0.92254374580653442</v>
      </c>
      <c r="K726" s="159">
        <f t="shared" si="142"/>
        <v>1.046319819379969</v>
      </c>
      <c r="L726" s="159">
        <f t="shared" si="142"/>
        <v>1.2008924510890995</v>
      </c>
      <c r="M726" s="159">
        <f t="shared" si="142"/>
        <v>1.2008924510890995</v>
      </c>
      <c r="N726" s="159">
        <f t="shared" si="142"/>
        <v>0.95064193394951479</v>
      </c>
      <c r="O726" s="159">
        <f t="shared" si="142"/>
        <v>0.62706829965382971</v>
      </c>
      <c r="P726" s="159">
        <f t="shared" si="142"/>
        <v>0.62706829965382971</v>
      </c>
      <c r="Q726" s="159">
        <f t="shared" si="142"/>
        <v>0.62706829965382971</v>
      </c>
      <c r="R726" s="159">
        <f t="shared" si="142"/>
        <v>0.57159671387569733</v>
      </c>
      <c r="S726" s="159">
        <f t="shared" si="142"/>
        <v>0.45214234284136268</v>
      </c>
      <c r="T726" s="159">
        <f t="shared" si="142"/>
        <v>0.35000259468742023</v>
      </c>
      <c r="U726" s="159">
        <f t="shared" si="142"/>
        <v>0.22883827585319075</v>
      </c>
      <c r="V726" s="159">
        <f t="shared" si="142"/>
        <v>9.2743579025478029E-2</v>
      </c>
      <c r="W726" s="159">
        <f t="shared" si="142"/>
        <v>0</v>
      </c>
      <c r="X726" s="159">
        <f t="shared" si="142"/>
        <v>0</v>
      </c>
      <c r="Y726" s="159">
        <f t="shared" si="142"/>
        <v>0</v>
      </c>
      <c r="Z726" s="159">
        <f t="shared" si="142"/>
        <v>0</v>
      </c>
      <c r="AA726" s="159">
        <f t="shared" si="142"/>
        <v>0</v>
      </c>
      <c r="AB726" s="159">
        <f t="shared" si="142"/>
        <v>0</v>
      </c>
      <c r="AC726" s="159">
        <f t="shared" si="142"/>
        <v>0</v>
      </c>
      <c r="AD726" s="159">
        <f t="shared" si="142"/>
        <v>0</v>
      </c>
      <c r="AE726" s="159">
        <f t="shared" si="142"/>
        <v>0</v>
      </c>
      <c r="AF726" s="159">
        <f t="shared" si="142"/>
        <v>0</v>
      </c>
      <c r="AG726" s="159">
        <f t="shared" si="142"/>
        <v>0</v>
      </c>
      <c r="AH726" s="159">
        <f t="shared" si="142"/>
        <v>0</v>
      </c>
      <c r="AI726" s="159">
        <f t="shared" si="142"/>
        <v>0</v>
      </c>
      <c r="AJ726" s="159">
        <f t="shared" si="142"/>
        <v>0</v>
      </c>
      <c r="AK726" s="159">
        <f t="shared" si="142"/>
        <v>0</v>
      </c>
      <c r="AL726" s="159">
        <f t="shared" si="142"/>
        <v>0</v>
      </c>
      <c r="AM726" s="159">
        <f t="shared" ref="AM726:BI726" si="143">SUM(AM714:AM725)</f>
        <v>0</v>
      </c>
      <c r="AN726" s="159">
        <f t="shared" si="143"/>
        <v>0</v>
      </c>
      <c r="AO726" s="159">
        <f t="shared" si="143"/>
        <v>0</v>
      </c>
      <c r="AP726" s="159">
        <f t="shared" si="143"/>
        <v>0</v>
      </c>
      <c r="AQ726" s="159">
        <f t="shared" si="143"/>
        <v>0</v>
      </c>
      <c r="AR726" s="159">
        <f t="shared" si="143"/>
        <v>0</v>
      </c>
      <c r="AS726" s="159">
        <f t="shared" si="143"/>
        <v>0</v>
      </c>
      <c r="AT726" s="159">
        <f t="shared" si="143"/>
        <v>0</v>
      </c>
      <c r="AU726" s="159">
        <f t="shared" si="143"/>
        <v>0</v>
      </c>
      <c r="AV726" s="159">
        <f t="shared" si="143"/>
        <v>0</v>
      </c>
      <c r="AW726" s="159">
        <f t="shared" si="143"/>
        <v>0</v>
      </c>
      <c r="AX726" s="159">
        <f t="shared" si="143"/>
        <v>0</v>
      </c>
      <c r="AY726" s="159">
        <f t="shared" si="143"/>
        <v>0</v>
      </c>
      <c r="AZ726" s="159">
        <f t="shared" si="143"/>
        <v>0</v>
      </c>
      <c r="BA726" s="159">
        <f t="shared" si="143"/>
        <v>0</v>
      </c>
      <c r="BB726" s="159">
        <f t="shared" si="143"/>
        <v>0</v>
      </c>
      <c r="BC726" s="159">
        <f t="shared" si="143"/>
        <v>0</v>
      </c>
      <c r="BD726" s="159">
        <f t="shared" si="143"/>
        <v>0</v>
      </c>
      <c r="BE726" s="159">
        <f t="shared" si="143"/>
        <v>0</v>
      </c>
      <c r="BF726" s="159">
        <f t="shared" si="143"/>
        <v>0</v>
      </c>
      <c r="BG726" s="159">
        <f t="shared" si="143"/>
        <v>0</v>
      </c>
      <c r="BH726" s="159">
        <f t="shared" si="143"/>
        <v>0</v>
      </c>
      <c r="BI726" s="159">
        <f t="shared" si="143"/>
        <v>0</v>
      </c>
      <c r="BJ726" s="18"/>
      <c r="BK726" s="18"/>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row>
    <row r="727" spans="1:256" s="5" customFormat="1" hidden="1" outlineLevel="2">
      <c r="A727" s="18"/>
      <c r="B727" s="127" t="str">
        <f>C739</f>
        <v>Motor vehicles</v>
      </c>
      <c r="C727" s="44"/>
      <c r="D727" s="45" t="s">
        <v>72</v>
      </c>
      <c r="E727" s="44"/>
      <c r="F727" s="46"/>
      <c r="G727" s="163">
        <f>IF(G$3&gt;A20taxremlife,A20taxvalue-SUM($F727:F727),IF(A20taxremlife="N/A","n/a",A20taxvalue/A20taxremlife))</f>
        <v>1.4183428864433429</v>
      </c>
      <c r="H727" s="163">
        <f>IF(H$3&gt;A20taxremlife,A20taxvalue-SUM($F727:G727),IF(A20taxremlife="N/A","n/a",A20taxvalue/A20taxremlife))</f>
        <v>1.4183428864433429</v>
      </c>
      <c r="I727" s="163">
        <f>IF(I$3&gt;A20taxremlife,A20taxvalue-SUM($F727:H727),IF(A20taxremlife="N/A","n/a",A20taxvalue/A20taxremlife))</f>
        <v>1.4183428864433429</v>
      </c>
      <c r="J727" s="163">
        <f>IF(J$3&gt;A20taxremlife,A20taxvalue-SUM($F727:I727),IF(A20taxremlife="N/A","n/a",A20taxvalue/A20taxremlife))</f>
        <v>1.4183428864433429</v>
      </c>
      <c r="K727" s="163">
        <f>IF(K$3&gt;A20taxremlife,A20taxvalue-SUM($F727:J727),IF(A20taxremlife="N/A","n/a",A20taxvalue/A20taxremlife))</f>
        <v>1.4183428864433429</v>
      </c>
      <c r="L727" s="163">
        <f>IF(L$3&gt;A20taxremlife,A20taxvalue-SUM($F727:K727),IF(A20taxremlife="N/A","n/a",A20taxvalue/A20taxremlife))</f>
        <v>1.4183428864433429</v>
      </c>
      <c r="M727" s="163">
        <f>IF(M$3&gt;A20taxremlife,A20taxvalue-SUM($F727:L727),IF(A20taxremlife="N/A","n/a",A20taxvalue/A20taxremlife))</f>
        <v>1.4183428864433429</v>
      </c>
      <c r="N727" s="163">
        <f>IF(N$3&gt;A20taxremlife,A20taxvalue-SUM($F727:M727),IF(A20taxremlife="N/A","n/a",A20taxvalue/A20taxremlife))</f>
        <v>1.4183428864433429</v>
      </c>
      <c r="O727" s="163">
        <f>IF(O$3&gt;A20taxremlife,A20taxvalue-SUM($F727:N727),IF(A20taxremlife="N/A","n/a",A20taxvalue/A20taxremlife))</f>
        <v>1.4183428864433429</v>
      </c>
      <c r="P727" s="163">
        <f>IF(P$3&gt;A20taxremlife,A20taxvalue-SUM($F727:O727),IF(A20taxremlife="N/A","n/a",A20taxvalue/A20taxremlife))</f>
        <v>1.4183428864433429</v>
      </c>
      <c r="Q727" s="163">
        <f>IF(Q$3&gt;A20taxremlife,A20taxvalue-SUM($F727:P727),IF(A20taxremlife="N/A","n/a",A20taxvalue/A20taxremlife))</f>
        <v>1.4183428864433429</v>
      </c>
      <c r="R727" s="163">
        <f>IF(R$3&gt;A20taxremlife,A20taxvalue-SUM($F727:Q727),IF(A20taxremlife="N/A","n/a",A20taxvalue/A20taxremlife))</f>
        <v>1.4183428864433429</v>
      </c>
      <c r="S727" s="163">
        <f>IF(S$3&gt;A20taxremlife,A20taxvalue-SUM($F727:R727),IF(A20taxremlife="N/A","n/a",A20taxvalue/A20taxremlife))</f>
        <v>0.89615641442675198</v>
      </c>
      <c r="T727" s="163">
        <f>IF(T$3&gt;A20taxremlife,A20taxvalue-SUM($F727:S727),IF(A20taxremlife="N/A","n/a",A20taxvalue/A20taxremlife))</f>
        <v>0</v>
      </c>
      <c r="U727" s="163">
        <f>IF(U$3&gt;A20taxremlife,A20taxvalue-SUM($F727:T727),IF(A20taxremlife="N/A","n/a",A20taxvalue/A20taxremlife))</f>
        <v>0</v>
      </c>
      <c r="V727" s="163">
        <f>IF(V$3&gt;A20taxremlife,A20taxvalue-SUM($F727:U727),IF(A20taxremlife="N/A","n/a",A20taxvalue/A20taxremlife))</f>
        <v>0</v>
      </c>
      <c r="W727" s="163">
        <f>IF(W$3&gt;A20taxremlife,A20taxvalue-SUM($F727:V727),IF(A20taxremlife="N/A","n/a",A20taxvalue/A20taxremlife))</f>
        <v>0</v>
      </c>
      <c r="X727" s="163">
        <f>IF(X$3&gt;A20taxremlife,A20taxvalue-SUM($F727:W727),IF(A20taxremlife="N/A","n/a",A20taxvalue/A20taxremlife))</f>
        <v>0</v>
      </c>
      <c r="Y727" s="163">
        <f>IF(Y$3&gt;A20taxremlife,A20taxvalue-SUM($F727:X727),IF(A20taxremlife="N/A","n/a",A20taxvalue/A20taxremlife))</f>
        <v>0</v>
      </c>
      <c r="Z727" s="163">
        <f>IF(Z$3&gt;A20taxremlife,A20taxvalue-SUM($F727:Y727),IF(A20taxremlife="N/A","n/a",A20taxvalue/A20taxremlife))</f>
        <v>0</v>
      </c>
      <c r="AA727" s="163">
        <f>IF(AA$3&gt;A20taxremlife,A20taxvalue-SUM($F727:Z727),IF(A20taxremlife="N/A","n/a",A20taxvalue/A20taxremlife))</f>
        <v>0</v>
      </c>
      <c r="AB727" s="163">
        <f>IF(AB$3&gt;A20taxremlife,A20taxvalue-SUM($F727:AA727),IF(A20taxremlife="N/A","n/a",A20taxvalue/A20taxremlife))</f>
        <v>0</v>
      </c>
      <c r="AC727" s="163">
        <f>IF(AC$3&gt;A20taxremlife,A20taxvalue-SUM($F727:AB727),IF(A20taxremlife="N/A","n/a",A20taxvalue/A20taxremlife))</f>
        <v>0</v>
      </c>
      <c r="AD727" s="163">
        <f>IF(AD$3&gt;A20taxremlife,A20taxvalue-SUM($F727:AC727),IF(A20taxremlife="N/A","n/a",A20taxvalue/A20taxremlife))</f>
        <v>0</v>
      </c>
      <c r="AE727" s="163">
        <f>IF(AE$3&gt;A20taxremlife,A20taxvalue-SUM($F727:AD727),IF(A20taxremlife="N/A","n/a",A20taxvalue/A20taxremlife))</f>
        <v>0</v>
      </c>
      <c r="AF727" s="163">
        <f>IF(AF$3&gt;A20taxremlife,A20taxvalue-SUM($F727:AE727),IF(A20taxremlife="N/A","n/a",A20taxvalue/A20taxremlife))</f>
        <v>0</v>
      </c>
      <c r="AG727" s="163">
        <f>IF(AG$3&gt;A20taxremlife,A20taxvalue-SUM($F727:AF727),IF(A20taxremlife="N/A","n/a",A20taxvalue/A20taxremlife))</f>
        <v>0</v>
      </c>
      <c r="AH727" s="163">
        <f>IF(AH$3&gt;A20taxremlife,A20taxvalue-SUM($F727:AG727),IF(A20taxremlife="N/A","n/a",A20taxvalue/A20taxremlife))</f>
        <v>0</v>
      </c>
      <c r="AI727" s="163">
        <f>IF(AI$3&gt;A20taxremlife,A20taxvalue-SUM($F727:AH727),IF(A20taxremlife="N/A","n/a",A20taxvalue/A20taxremlife))</f>
        <v>0</v>
      </c>
      <c r="AJ727" s="163">
        <f>IF(AJ$3&gt;A20taxremlife,A20taxvalue-SUM($F727:AI727),IF(A20taxremlife="N/A","n/a",A20taxvalue/A20taxremlife))</f>
        <v>0</v>
      </c>
      <c r="AK727" s="163">
        <f>IF(AK$3&gt;A20taxremlife,A20taxvalue-SUM($F727:AJ727),IF(A20taxremlife="N/A","n/a",A20taxvalue/A20taxremlife))</f>
        <v>0</v>
      </c>
      <c r="AL727" s="163">
        <f>IF(AL$3&gt;A20taxremlife,A20taxvalue-SUM($F727:AK727),IF(A20taxremlife="N/A","n/a",A20taxvalue/A20taxremlife))</f>
        <v>0</v>
      </c>
      <c r="AM727" s="163">
        <f>IF(AM$3&gt;A20taxremlife,A20taxvalue-SUM($F727:AL727),IF(A20taxremlife="N/A","n/a",A20taxvalue/A20taxremlife))</f>
        <v>0</v>
      </c>
      <c r="AN727" s="163">
        <f>IF(AN$3&gt;A20taxremlife,A20taxvalue-SUM($F727:AM727),IF(A20taxremlife="N/A","n/a",A20taxvalue/A20taxremlife))</f>
        <v>0</v>
      </c>
      <c r="AO727" s="163">
        <f>IF(AO$3&gt;A20taxremlife,A20taxvalue-SUM($F727:AN727),IF(A20taxremlife="N/A","n/a",A20taxvalue/A20taxremlife))</f>
        <v>0</v>
      </c>
      <c r="AP727" s="163">
        <f>IF(AP$3&gt;A20taxremlife,A20taxvalue-SUM($F727:AO727),IF(A20taxremlife="N/A","n/a",A20taxvalue/A20taxremlife))</f>
        <v>0</v>
      </c>
      <c r="AQ727" s="163">
        <f>IF(AQ$3&gt;A20taxremlife,A20taxvalue-SUM($F727:AP727),IF(A20taxremlife="N/A","n/a",A20taxvalue/A20taxremlife))</f>
        <v>0</v>
      </c>
      <c r="AR727" s="163">
        <f>IF(AR$3&gt;A20taxremlife,A20taxvalue-SUM($F727:AQ727),IF(A20taxremlife="N/A","n/a",A20taxvalue/A20taxremlife))</f>
        <v>0</v>
      </c>
      <c r="AS727" s="163">
        <f>IF(AS$3&gt;A20taxremlife,A20taxvalue-SUM($F727:AR727),IF(A20taxremlife="N/A","n/a",A20taxvalue/A20taxremlife))</f>
        <v>0</v>
      </c>
      <c r="AT727" s="163">
        <f>IF(AT$3&gt;A20taxremlife,A20taxvalue-SUM($F727:AS727),IF(A20taxremlife="N/A","n/a",A20taxvalue/A20taxremlife))</f>
        <v>0</v>
      </c>
      <c r="AU727" s="163">
        <f>IF(AU$3&gt;A20taxremlife,A20taxvalue-SUM($F727:AT727),IF(A20taxremlife="N/A","n/a",A20taxvalue/A20taxremlife))</f>
        <v>0</v>
      </c>
      <c r="AV727" s="163">
        <f>IF(AV$3&gt;A20taxremlife,A20taxvalue-SUM($F727:AU727),IF(A20taxremlife="N/A","n/a",A20taxvalue/A20taxremlife))</f>
        <v>0</v>
      </c>
      <c r="AW727" s="163">
        <f>IF(AW$3&gt;A20taxremlife,A20taxvalue-SUM($F727:AV727),IF(A20taxremlife="N/A","n/a",A20taxvalue/A20taxremlife))</f>
        <v>0</v>
      </c>
      <c r="AX727" s="163">
        <f>IF(AX$3&gt;A20taxremlife,A20taxvalue-SUM($F727:AW727),IF(A20taxremlife="N/A","n/a",A20taxvalue/A20taxremlife))</f>
        <v>0</v>
      </c>
      <c r="AY727" s="163">
        <f>IF(AY$3&gt;A20taxremlife,A20taxvalue-SUM($F727:AX727),IF(A20taxremlife="N/A","n/a",A20taxvalue/A20taxremlife))</f>
        <v>0</v>
      </c>
      <c r="AZ727" s="163">
        <f>IF(AZ$3&gt;A20taxremlife,A20taxvalue-SUM($F727:AY727),IF(A20taxremlife="N/A","n/a",A20taxvalue/A20taxremlife))</f>
        <v>0</v>
      </c>
      <c r="BA727" s="163">
        <f>IF(BA$3&gt;A20taxremlife,A20taxvalue-SUM($F727:AZ727),IF(A20taxremlife="N/A","n/a",A20taxvalue/A20taxremlife))</f>
        <v>0</v>
      </c>
      <c r="BB727" s="163">
        <f>IF(BB$3&gt;A20taxremlife,A20taxvalue-SUM($F727:BA727),IF(A20taxremlife="N/A","n/a",A20taxvalue/A20taxremlife))</f>
        <v>0</v>
      </c>
      <c r="BC727" s="163">
        <f>IF(BC$3&gt;A20taxremlife,A20taxvalue-SUM($F727:BB727),IF(A20taxremlife="N/A","n/a",A20taxvalue/A20taxremlife))</f>
        <v>0</v>
      </c>
      <c r="BD727" s="163">
        <f>IF(BD$3&gt;A20taxremlife,A20taxvalue-SUM($F727:BC727),IF(A20taxremlife="N/A","n/a",A20taxvalue/A20taxremlife))</f>
        <v>0</v>
      </c>
      <c r="BE727" s="163">
        <f>IF(BE$3&gt;A20taxremlife,A20taxvalue-SUM($F727:BD727),IF(A20taxremlife="N/A","n/a",A20taxvalue/A20taxremlife))</f>
        <v>0</v>
      </c>
      <c r="BF727" s="163">
        <f>IF(BF$3&gt;A20taxremlife,A20taxvalue-SUM($F727:BE727),IF(A20taxremlife="N/A","n/a",A20taxvalue/A20taxremlife))</f>
        <v>0</v>
      </c>
      <c r="BG727" s="163">
        <f>IF(BG$3&gt;A20taxremlife,A20taxvalue-SUM($F727:BF727),IF(A20taxremlife="N/A","n/a",A20taxvalue/A20taxremlife))</f>
        <v>0</v>
      </c>
      <c r="BH727" s="163">
        <f>IF(BH$3&gt;A20taxremlife,A20taxvalue-SUM($F727:BG727),IF(A20taxremlife="N/A","n/a",A20taxvalue/A20taxremlife))</f>
        <v>0</v>
      </c>
      <c r="BI727" s="163">
        <f>IF(BI$3&gt;A20taxremlife,A20taxvalue-SUM($F727:BH727),IF(A20taxremlife="N/A","n/a",A20taxvalue/A20taxremlife))</f>
        <v>0</v>
      </c>
      <c r="BJ727" s="18"/>
      <c r="BK727" s="18"/>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row>
    <row r="728" spans="1:256" s="5" customFormat="1" hidden="1" outlineLevel="2">
      <c r="A728" s="18"/>
      <c r="B728" s="18"/>
      <c r="C728" s="36"/>
      <c r="D728" s="479" t="s">
        <v>71</v>
      </c>
      <c r="E728" s="283">
        <v>0</v>
      </c>
      <c r="F728" s="38"/>
      <c r="G728" s="164"/>
      <c r="H728" s="164"/>
      <c r="I728" s="164"/>
      <c r="J728" s="164"/>
      <c r="K728" s="164"/>
      <c r="L728" s="164"/>
      <c r="M728" s="164"/>
      <c r="N728" s="164"/>
      <c r="O728" s="164"/>
      <c r="P728" s="164"/>
      <c r="Q728" s="164"/>
      <c r="R728" s="164"/>
      <c r="S728" s="164"/>
      <c r="T728" s="164"/>
      <c r="U728" s="164"/>
      <c r="V728" s="164"/>
      <c r="W728" s="164"/>
      <c r="X728" s="164"/>
      <c r="Y728" s="164"/>
      <c r="Z728" s="164"/>
      <c r="AA728" s="164"/>
      <c r="AB728" s="164"/>
      <c r="AC728" s="164"/>
      <c r="AD728" s="164"/>
      <c r="AE728" s="164"/>
      <c r="AF728" s="164"/>
      <c r="AG728" s="164"/>
      <c r="AH728" s="164"/>
      <c r="AI728" s="164"/>
      <c r="AJ728" s="164"/>
      <c r="AK728" s="164"/>
      <c r="AL728" s="164"/>
      <c r="AM728" s="164"/>
      <c r="AN728" s="164"/>
      <c r="AO728" s="164"/>
      <c r="AP728" s="164"/>
      <c r="AQ728" s="164"/>
      <c r="AR728" s="164"/>
      <c r="AS728" s="164"/>
      <c r="AT728" s="164"/>
      <c r="AU728" s="164"/>
      <c r="AV728" s="164"/>
      <c r="AW728" s="164"/>
      <c r="AX728" s="164"/>
      <c r="AY728" s="164"/>
      <c r="AZ728" s="164"/>
      <c r="BA728" s="164"/>
      <c r="BB728" s="164"/>
      <c r="BC728" s="164"/>
      <c r="BD728" s="164"/>
      <c r="BE728" s="164"/>
      <c r="BF728" s="164"/>
      <c r="BG728" s="164"/>
      <c r="BH728" s="164"/>
      <c r="BI728" s="164"/>
      <c r="BJ728" s="18"/>
      <c r="BK728" s="1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row>
    <row r="729" spans="1:256" s="5" customFormat="1" hidden="1" outlineLevel="2">
      <c r="A729" s="18"/>
      <c r="B729" s="18"/>
      <c r="C729" s="36"/>
      <c r="D729" s="479"/>
      <c r="E729" s="283">
        <v>1</v>
      </c>
      <c r="F729" s="38"/>
      <c r="G729" s="305"/>
      <c r="H729" s="164">
        <f>IF(A20taxstdlife="n/a","n/a",IF(H$3&gt;(A20taxstdlife+$E729),((Input!$G$162+Input!$G$128)*$G$7)-SUM($G729:G729),((Input!$G$162+Input!$G$128)*$G$7)/A20taxstdlife))</f>
        <v>6.3660548483645732E-2</v>
      </c>
      <c r="I729" s="164">
        <f>IF(A20taxstdlife="n/a","n/a",IF(I$3&gt;(A20taxstdlife+$E729),((Input!$G$162+Input!$G$128)*$G$7)-SUM($G729:H729),((Input!$G$162+Input!$G$128)*$G$7)/A20taxstdlife))</f>
        <v>6.3660548483645732E-2</v>
      </c>
      <c r="J729" s="164">
        <f>IF(A20taxstdlife="n/a","n/a",IF(J$3&gt;(A20taxstdlife+$E729),((Input!$G$162+Input!$G$128)*$G$7)-SUM($G729:I729),((Input!$G$162+Input!$G$128)*$G$7)/A20taxstdlife))</f>
        <v>6.3660548483645732E-2</v>
      </c>
      <c r="K729" s="164">
        <f>IF(A20taxstdlife="n/a","n/a",IF(K$3&gt;(A20taxstdlife+$E729),((Input!$G$162+Input!$G$128)*$G$7)-SUM($G729:J729),((Input!$G$162+Input!$G$128)*$G$7)/A20taxstdlife))</f>
        <v>6.3660548483645732E-2</v>
      </c>
      <c r="L729" s="164">
        <f>IF(A20taxstdlife="n/a","n/a",IF(L$3&gt;(A20taxstdlife+$E729),((Input!$G$162+Input!$G$128)*$G$7)-SUM($G729:K729),((Input!$G$162+Input!$G$128)*$G$7)/A20taxstdlife))</f>
        <v>6.3660548483645732E-2</v>
      </c>
      <c r="M729" s="164">
        <f>IF(A20taxstdlife="n/a","n/a",IF(M$3&gt;(A20taxstdlife+$E729),((Input!$G$162+Input!$G$128)*$G$7)-SUM($G729:L729),((Input!$G$162+Input!$G$128)*$G$7)/A20taxstdlife))</f>
        <v>6.3660548483645732E-2</v>
      </c>
      <c r="N729" s="164">
        <f>IF(A20taxstdlife="n/a","n/a",IF(N$3&gt;(A20taxstdlife+$E729),((Input!$G$162+Input!$G$128)*$G$7)-SUM($G729:M729),((Input!$G$162+Input!$G$128)*$G$7)/A20taxstdlife))</f>
        <v>6.3660548483645732E-2</v>
      </c>
      <c r="O729" s="164">
        <f>IF(A20taxstdlife="n/a","n/a",IF(O$3&gt;(A20taxstdlife+$E729),((Input!$G$162+Input!$G$128)*$G$7)-SUM($G729:N729),((Input!$G$162+Input!$G$128)*$G$7)/A20taxstdlife))</f>
        <v>6.3660548483645732E-2</v>
      </c>
      <c r="P729" s="164">
        <f>IF(A20taxstdlife="n/a","n/a",IF(P$3&gt;(A20taxstdlife+$E729),((Input!$G$162+Input!$G$128)*$G$7)-SUM($G729:O729),((Input!$G$162+Input!$G$128)*$G$7)/A20taxstdlife))</f>
        <v>6.3660548483645732E-2</v>
      </c>
      <c r="Q729" s="164">
        <f>IF(A20taxstdlife="n/a","n/a",IF(Q$3&gt;(A20taxstdlife+$E729),((Input!$G$162+Input!$G$128)*$G$7)-SUM($G729:P729),((Input!$G$162+Input!$G$128)*$G$7)/A20taxstdlife))</f>
        <v>6.3660548483645732E-2</v>
      </c>
      <c r="R729" s="164">
        <f>IF(A20taxstdlife="n/a","n/a",IF(R$3&gt;(A20taxstdlife+$E729),((Input!$G$162+Input!$G$128)*$G$7)-SUM($G729:Q729),((Input!$G$162+Input!$G$128)*$G$7)/A20taxstdlife))</f>
        <v>6.3660548483645732E-2</v>
      </c>
      <c r="S729" s="164">
        <f>IF(A20taxstdlife="n/a","n/a",IF(S$3&gt;(A20taxstdlife+$E729),((Input!$G$162+Input!$G$128)*$G$7)-SUM($G729:R729),((Input!$G$162+Input!$G$128)*$G$7)/A20taxstdlife))</f>
        <v>6.3660548483645732E-2</v>
      </c>
      <c r="T729" s="164">
        <f>IF(A20taxstdlife="n/a","n/a",IF(T$3&gt;(A20taxstdlife+$E729),((Input!$G$162+Input!$G$128)*$G$7)-SUM($G729:S729),((Input!$G$162+Input!$G$128)*$G$7)/A20taxstdlife))</f>
        <v>6.3660548483645732E-2</v>
      </c>
      <c r="U729" s="164">
        <f>IF(A20taxstdlife="n/a","n/a",IF(U$3&gt;(A20taxstdlife+$E729),((Input!$G$162+Input!$G$128)*$G$7)-SUM($G729:T729),((Input!$G$162+Input!$G$128)*$G$7)/A20taxstdlife))</f>
        <v>6.3660548483645732E-2</v>
      </c>
      <c r="V729" s="164">
        <f>IF(A20taxstdlife="n/a","n/a",IF(V$3&gt;(A20taxstdlife+$E729),((Input!$G$162+Input!$G$128)*$G$7)-SUM($G729:U729),((Input!$G$162+Input!$G$128)*$G$7)/A20taxstdlife))</f>
        <v>6.3660548483645732E-2</v>
      </c>
      <c r="W729" s="164">
        <f>IF(A20taxstdlife="n/a","n/a",IF(W$3&gt;(A20taxstdlife+$E729),((Input!$G$162+Input!$G$128)*$G$7)-SUM($G729:V729),((Input!$G$162+Input!$G$128)*$G$7)/A20taxstdlife))</f>
        <v>6.3660548483645732E-2</v>
      </c>
      <c r="X729" s="164">
        <f>IF(A20taxstdlife="n/a","n/a",IF(X$3&gt;(A20taxstdlife+$E729),((Input!$G$162+Input!$G$128)*$G$7)-SUM($G729:W729),((Input!$G$162+Input!$G$128)*$G$7)/A20taxstdlife))</f>
        <v>6.3660548483645732E-2</v>
      </c>
      <c r="Y729" s="164">
        <f>IF(A20taxstdlife="n/a","n/a",IF(Y$3&gt;(A20taxstdlife+$E729),((Input!$G$162+Input!$G$128)*$G$7)-SUM($G729:X729),((Input!$G$162+Input!$G$128)*$G$7)/A20taxstdlife))</f>
        <v>6.3660548483645732E-2</v>
      </c>
      <c r="Z729" s="164">
        <f>IF(A20taxstdlife="n/a","n/a",IF(Z$3&gt;(A20taxstdlife+$E729),((Input!$G$162+Input!$G$128)*$G$7)-SUM($G729:Y729),((Input!$G$162+Input!$G$128)*$G$7)/A20taxstdlife))</f>
        <v>6.3660548483645732E-2</v>
      </c>
      <c r="AA729" s="164">
        <f>IF(A20taxstdlife="n/a","n/a",IF(AA$3&gt;(A20taxstdlife+$E729),((Input!$G$162+Input!$G$128)*$G$7)-SUM($G729:Z729),((Input!$G$162+Input!$G$128)*$G$7)/A20taxstdlife))</f>
        <v>6.3660548483645732E-2</v>
      </c>
      <c r="AB729" s="164">
        <f>IF(A20taxstdlife="n/a","n/a",IF(AB$3&gt;(A20taxstdlife+$E729),((Input!$G$162+Input!$G$128)*$G$7)-SUM($G729:AA729),((Input!$G$162+Input!$G$128)*$G$7)/A20taxstdlife))</f>
        <v>0</v>
      </c>
      <c r="AC729" s="164">
        <f>IF(A20taxstdlife="n/a","n/a",IF(AC$3&gt;(A20taxstdlife+$E729),((Input!$G$162+Input!$G$128)*$G$7)-SUM($G729:AB729),((Input!$G$162+Input!$G$128)*$G$7)/A20taxstdlife))</f>
        <v>0</v>
      </c>
      <c r="AD729" s="164">
        <f>IF(A20taxstdlife="n/a","n/a",IF(AD$3&gt;(A20taxstdlife+$E729),((Input!$G$162+Input!$G$128)*$G$7)-SUM($G729:AC729),((Input!$G$162+Input!$G$128)*$G$7)/A20taxstdlife))</f>
        <v>0</v>
      </c>
      <c r="AE729" s="164">
        <f>IF(A20taxstdlife="n/a","n/a",IF(AE$3&gt;(A20taxstdlife+$E729),((Input!$G$162+Input!$G$128)*$G$7)-SUM($G729:AD729),((Input!$G$162+Input!$G$128)*$G$7)/A20taxstdlife))</f>
        <v>0</v>
      </c>
      <c r="AF729" s="164">
        <f>IF(A20taxstdlife="n/a","n/a",IF(AF$3&gt;(A20taxstdlife+$E729),((Input!$G$162+Input!$G$128)*$G$7)-SUM($G729:AE729),((Input!$G$162+Input!$G$128)*$G$7)/A20taxstdlife))</f>
        <v>0</v>
      </c>
      <c r="AG729" s="164">
        <f>IF(A20taxstdlife="n/a","n/a",IF(AG$3&gt;(A20taxstdlife+$E729),((Input!$G$162+Input!$G$128)*$G$7)-SUM($G729:AF729),((Input!$G$162+Input!$G$128)*$G$7)/A20taxstdlife))</f>
        <v>0</v>
      </c>
      <c r="AH729" s="164">
        <f>IF(A20taxstdlife="n/a","n/a",IF(AH$3&gt;(A20taxstdlife+$E729),((Input!$G$162+Input!$G$128)*$G$7)-SUM($G729:AG729),((Input!$G$162+Input!$G$128)*$G$7)/A20taxstdlife))</f>
        <v>0</v>
      </c>
      <c r="AI729" s="164">
        <f>IF(A20taxstdlife="n/a","n/a",IF(AI$3&gt;(A20taxstdlife+$E729),((Input!$G$162+Input!$G$128)*$G$7)-SUM($G729:AH729),((Input!$G$162+Input!$G$128)*$G$7)/A20taxstdlife))</f>
        <v>0</v>
      </c>
      <c r="AJ729" s="164">
        <f>IF(A20taxstdlife="n/a","n/a",IF(AJ$3&gt;(A20taxstdlife+$E729),((Input!$G$162+Input!$G$128)*$G$7)-SUM($G729:AI729),((Input!$G$162+Input!$G$128)*$G$7)/A20taxstdlife))</f>
        <v>0</v>
      </c>
      <c r="AK729" s="164">
        <f>IF(A20taxstdlife="n/a","n/a",IF(AK$3&gt;(A20taxstdlife+$E729),((Input!$G$162+Input!$G$128)*$G$7)-SUM($G729:AJ729),((Input!$G$162+Input!$G$128)*$G$7)/A20taxstdlife))</f>
        <v>0</v>
      </c>
      <c r="AL729" s="164">
        <f>IF(A20taxstdlife="n/a","n/a",IF(AL$3&gt;(A20taxstdlife+$E729),((Input!$G$162+Input!$G$128)*$G$7)-SUM($G729:AK729),((Input!$G$162+Input!$G$128)*$G$7)/A20taxstdlife))</f>
        <v>0</v>
      </c>
      <c r="AM729" s="164">
        <f>IF(A20taxstdlife="n/a","n/a",IF(AM$3&gt;(A20taxstdlife+$E729),((Input!$G$162+Input!$G$128)*$G$7)-SUM($G729:AL729),((Input!$G$162+Input!$G$128)*$G$7)/A20taxstdlife))</f>
        <v>0</v>
      </c>
      <c r="AN729" s="164">
        <f>IF(A20taxstdlife="n/a","n/a",IF(AN$3&gt;(A20taxstdlife+$E729),((Input!$G$162+Input!$G$128)*$G$7)-SUM($G729:AM729),((Input!$G$162+Input!$G$128)*$G$7)/A20taxstdlife))</f>
        <v>0</v>
      </c>
      <c r="AO729" s="164">
        <f>IF(A20taxstdlife="n/a","n/a",IF(AO$3&gt;(A20taxstdlife+$E729),((Input!$G$162+Input!$G$128)*$G$7)-SUM($G729:AN729),((Input!$G$162+Input!$G$128)*$G$7)/A20taxstdlife))</f>
        <v>0</v>
      </c>
      <c r="AP729" s="164">
        <f>IF(A20taxstdlife="n/a","n/a",IF(AP$3&gt;(A20taxstdlife+$E729),((Input!$G$162+Input!$G$128)*$G$7)-SUM($G729:AO729),((Input!$G$162+Input!$G$128)*$G$7)/A20taxstdlife))</f>
        <v>0</v>
      </c>
      <c r="AQ729" s="164">
        <f>IF(A20taxstdlife="n/a","n/a",IF(AQ$3&gt;(A20taxstdlife+$E729),((Input!$G$162+Input!$G$128)*$G$7)-SUM($G729:AP729),((Input!$G$162+Input!$G$128)*$G$7)/A20taxstdlife))</f>
        <v>0</v>
      </c>
      <c r="AR729" s="164">
        <f>IF(A20taxstdlife="n/a","n/a",IF(AR$3&gt;(A20taxstdlife+$E729),((Input!$G$162+Input!$G$128)*$G$7)-SUM($G729:AQ729),((Input!$G$162+Input!$G$128)*$G$7)/A20taxstdlife))</f>
        <v>0</v>
      </c>
      <c r="AS729" s="164">
        <f>IF(A20taxstdlife="n/a","n/a",IF(AS$3&gt;(A20taxstdlife+$E729),((Input!$G$162+Input!$G$128)*$G$7)-SUM($G729:AR729),((Input!$G$162+Input!$G$128)*$G$7)/A20taxstdlife))</f>
        <v>0</v>
      </c>
      <c r="AT729" s="164">
        <f>IF(A20taxstdlife="n/a","n/a",IF(AT$3&gt;(A20taxstdlife+$E729),((Input!$G$162+Input!$G$128)*$G$7)-SUM($G729:AS729),((Input!$G$162+Input!$G$128)*$G$7)/A20taxstdlife))</f>
        <v>0</v>
      </c>
      <c r="AU729" s="164">
        <f>IF(A20taxstdlife="n/a","n/a",IF(AU$3&gt;(A20taxstdlife+$E729),((Input!$G$162+Input!$G$128)*$G$7)-SUM($G729:AT729),((Input!$G$162+Input!$G$128)*$G$7)/A20taxstdlife))</f>
        <v>0</v>
      </c>
      <c r="AV729" s="164">
        <f>IF(A20taxstdlife="n/a","n/a",IF(AV$3&gt;(A20taxstdlife+$E729),((Input!$G$162+Input!$G$128)*$G$7)-SUM($G729:AU729),((Input!$G$162+Input!$G$128)*$G$7)/A20taxstdlife))</f>
        <v>0</v>
      </c>
      <c r="AW729" s="164">
        <f>IF(A20taxstdlife="n/a","n/a",IF(AW$3&gt;(A20taxstdlife+$E729),((Input!$G$162+Input!$G$128)*$G$7)-SUM($G729:AV729),((Input!$G$162+Input!$G$128)*$G$7)/A20taxstdlife))</f>
        <v>0</v>
      </c>
      <c r="AX729" s="164">
        <f>IF(A20taxstdlife="n/a","n/a",IF(AX$3&gt;(A20taxstdlife+$E729),((Input!$G$162+Input!$G$128)*$G$7)-SUM($G729:AW729),((Input!$G$162+Input!$G$128)*$G$7)/A20taxstdlife))</f>
        <v>0</v>
      </c>
      <c r="AY729" s="164">
        <f>IF(A20taxstdlife="n/a","n/a",IF(AY$3&gt;(A20taxstdlife+$E729),((Input!$G$162+Input!$G$128)*$G$7)-SUM($G729:AX729),((Input!$G$162+Input!$G$128)*$G$7)/A20taxstdlife))</f>
        <v>0</v>
      </c>
      <c r="AZ729" s="164">
        <f>IF(A20taxstdlife="n/a","n/a",IF(AZ$3&gt;(A20taxstdlife+$E729),((Input!$G$162+Input!$G$128)*$G$7)-SUM($G729:AY729),((Input!$G$162+Input!$G$128)*$G$7)/A20taxstdlife))</f>
        <v>0</v>
      </c>
      <c r="BA729" s="164">
        <f>IF(A20taxstdlife="n/a","n/a",IF(BA$3&gt;(A20taxstdlife+$E729),((Input!$G$162+Input!$G$128)*$G$7)-SUM($G729:AZ729),((Input!$G$162+Input!$G$128)*$G$7)/A20taxstdlife))</f>
        <v>0</v>
      </c>
      <c r="BB729" s="164">
        <f>IF(A20taxstdlife="n/a","n/a",IF(BB$3&gt;(A20taxstdlife+$E729),((Input!$G$162+Input!$G$128)*$G$7)-SUM($G729:BA729),((Input!$G$162+Input!$G$128)*$G$7)/A20taxstdlife))</f>
        <v>0</v>
      </c>
      <c r="BC729" s="164">
        <f>IF(A20taxstdlife="n/a","n/a",IF(BC$3&gt;(A20taxstdlife+$E729),((Input!$G$162+Input!$G$128)*$G$7)-SUM($G729:BB729),((Input!$G$162+Input!$G$128)*$G$7)/A20taxstdlife))</f>
        <v>0</v>
      </c>
      <c r="BD729" s="164">
        <f>IF(A20taxstdlife="n/a","n/a",IF(BD$3&gt;(A20taxstdlife+$E729),((Input!$G$162+Input!$G$128)*$G$7)-SUM($G729:BC729),((Input!$G$162+Input!$G$128)*$G$7)/A20taxstdlife))</f>
        <v>0</v>
      </c>
      <c r="BE729" s="164">
        <f>IF(A20taxstdlife="n/a","n/a",IF(BE$3&gt;(A20taxstdlife+$E729),((Input!$G$162+Input!$G$128)*$G$7)-SUM($G729:BD729),((Input!$G$162+Input!$G$128)*$G$7)/A20taxstdlife))</f>
        <v>0</v>
      </c>
      <c r="BF729" s="164">
        <f>IF(A20taxstdlife="n/a","n/a",IF(BF$3&gt;(A20taxstdlife+$E729),((Input!$G$162+Input!$G$128)*$G$7)-SUM($G729:BE729),((Input!$G$162+Input!$G$128)*$G$7)/A20taxstdlife))</f>
        <v>0</v>
      </c>
      <c r="BG729" s="164">
        <f>IF(A20taxstdlife="n/a","n/a",IF(BG$3&gt;(A20taxstdlife+$E729),((Input!$G$162+Input!$G$128)*$G$7)-SUM($G729:BF729),((Input!$G$162+Input!$G$128)*$G$7)/A20taxstdlife))</f>
        <v>0</v>
      </c>
      <c r="BH729" s="164">
        <f>IF(A20taxstdlife="n/a","n/a",IF(BH$3&gt;(A20taxstdlife+$E729),((Input!$G$162+Input!$G$128)*$G$7)-SUM($G729:BG729),((Input!$G$162+Input!$G$128)*$G$7)/A20taxstdlife))</f>
        <v>0</v>
      </c>
      <c r="BI729" s="164">
        <f>IF(A20taxstdlife="n/a","n/a",IF(BI$3&gt;(A20taxstdlife+$E729),((Input!$G$162+Input!$G$128)*$G$7)-SUM($G729:BH729),((Input!$G$162+Input!$G$128)*$G$7)/A20taxstdlife))</f>
        <v>0</v>
      </c>
      <c r="BJ729" s="18"/>
      <c r="BK729" s="18"/>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row>
    <row r="730" spans="1:256" s="5" customFormat="1" hidden="1" outlineLevel="2">
      <c r="A730" s="18"/>
      <c r="B730" s="18"/>
      <c r="C730" s="36"/>
      <c r="D730" s="479"/>
      <c r="E730" s="283">
        <v>2</v>
      </c>
      <c r="F730" s="38"/>
      <c r="G730" s="306"/>
      <c r="H730" s="307"/>
      <c r="I730" s="164">
        <f>IF(A20taxstdlife="n/a","n/a",IF(I$3&gt;(A20taxstdlife+$E730),((Input!$H$162+Input!$H$128)*$H$7)-SUM($H730:H730),((Input!$H$162+Input!$H$128)*$H$7)/A20taxstdlife))</f>
        <v>4.6543546625273671E-2</v>
      </c>
      <c r="J730" s="164">
        <f>IF(A20taxstdlife="n/a","n/a",IF(J$3&gt;(A20taxstdlife+$E730),((Input!$H$162+Input!$H$128)*$H$7)-SUM($H730:I730),((Input!$H$162+Input!$H$128)*$H$7)/A20taxstdlife))</f>
        <v>4.6543546625273671E-2</v>
      </c>
      <c r="K730" s="164">
        <f>IF(A20taxstdlife="n/a","n/a",IF(K$3&gt;(A20taxstdlife+$E730),((Input!$H$162+Input!$H$128)*$H$7)-SUM($H730:J730),((Input!$H$162+Input!$H$128)*$H$7)/A20taxstdlife))</f>
        <v>4.6543546625273671E-2</v>
      </c>
      <c r="L730" s="164">
        <f>IF(A20taxstdlife="n/a","n/a",IF(L$3&gt;(A20taxstdlife+$E730),((Input!$H$162+Input!$H$128)*$H$7)-SUM($H730:K730),((Input!$H$162+Input!$H$128)*$H$7)/A20taxstdlife))</f>
        <v>4.6543546625273671E-2</v>
      </c>
      <c r="M730" s="164">
        <f>IF(A20taxstdlife="n/a","n/a",IF(M$3&gt;(A20taxstdlife+$E730),((Input!$H$162+Input!$H$128)*$H$7)-SUM($H730:L730),((Input!$H$162+Input!$H$128)*$H$7)/A20taxstdlife))</f>
        <v>4.6543546625273671E-2</v>
      </c>
      <c r="N730" s="164">
        <f>IF(A20taxstdlife="n/a","n/a",IF(N$3&gt;(A20taxstdlife+$E730),((Input!$H$162+Input!$H$128)*$H$7)-SUM($H730:M730),((Input!$H$162+Input!$H$128)*$H$7)/A20taxstdlife))</f>
        <v>4.6543546625273671E-2</v>
      </c>
      <c r="O730" s="164">
        <f>IF(A20taxstdlife="n/a","n/a",IF(O$3&gt;(A20taxstdlife+$E730),((Input!$H$162+Input!$H$128)*$H$7)-SUM($H730:N730),((Input!$H$162+Input!$H$128)*$H$7)/A20taxstdlife))</f>
        <v>4.6543546625273671E-2</v>
      </c>
      <c r="P730" s="164">
        <f>IF(A20taxstdlife="n/a","n/a",IF(P$3&gt;(A20taxstdlife+$E730),((Input!$H$162+Input!$H$128)*$H$7)-SUM($H730:O730),((Input!$H$162+Input!$H$128)*$H$7)/A20taxstdlife))</f>
        <v>4.6543546625273671E-2</v>
      </c>
      <c r="Q730" s="164">
        <f>IF(A20taxstdlife="n/a","n/a",IF(Q$3&gt;(A20taxstdlife+$E730),((Input!$H$162+Input!$H$128)*$H$7)-SUM($H730:P730),((Input!$H$162+Input!$H$128)*$H$7)/A20taxstdlife))</f>
        <v>4.6543546625273671E-2</v>
      </c>
      <c r="R730" s="164">
        <f>IF(A20taxstdlife="n/a","n/a",IF(R$3&gt;(A20taxstdlife+$E730),((Input!$H$162+Input!$H$128)*$H$7)-SUM($H730:Q730),((Input!$H$162+Input!$H$128)*$H$7)/A20taxstdlife))</f>
        <v>4.6543546625273671E-2</v>
      </c>
      <c r="S730" s="164">
        <f>IF(A20taxstdlife="n/a","n/a",IF(S$3&gt;(A20taxstdlife+$E730),((Input!$H$162+Input!$H$128)*$H$7)-SUM($H730:R730),((Input!$H$162+Input!$H$128)*$H$7)/A20taxstdlife))</f>
        <v>4.6543546625273671E-2</v>
      </c>
      <c r="T730" s="164">
        <f>IF(A20taxstdlife="n/a","n/a",IF(T$3&gt;(A20taxstdlife+$E730),((Input!$H$162+Input!$H$128)*$H$7)-SUM($H730:S730),((Input!$H$162+Input!$H$128)*$H$7)/A20taxstdlife))</f>
        <v>4.6543546625273671E-2</v>
      </c>
      <c r="U730" s="164">
        <f>IF(A20taxstdlife="n/a","n/a",IF(U$3&gt;(A20taxstdlife+$E730),((Input!$H$162+Input!$H$128)*$H$7)-SUM($H730:T730),((Input!$H$162+Input!$H$128)*$H$7)/A20taxstdlife))</f>
        <v>4.6543546625273671E-2</v>
      </c>
      <c r="V730" s="164">
        <f>IF(A20taxstdlife="n/a","n/a",IF(V$3&gt;(A20taxstdlife+$E730),((Input!$H$162+Input!$H$128)*$H$7)-SUM($H730:U730),((Input!$H$162+Input!$H$128)*$H$7)/A20taxstdlife))</f>
        <v>4.6543546625273671E-2</v>
      </c>
      <c r="W730" s="164">
        <f>IF(A20taxstdlife="n/a","n/a",IF(W$3&gt;(A20taxstdlife+$E730),((Input!$H$162+Input!$H$128)*$H$7)-SUM($H730:V730),((Input!$H$162+Input!$H$128)*$H$7)/A20taxstdlife))</f>
        <v>4.6543546625273671E-2</v>
      </c>
      <c r="X730" s="164">
        <f>IF(A20taxstdlife="n/a","n/a",IF(X$3&gt;(A20taxstdlife+$E730),((Input!$H$162+Input!$H$128)*$H$7)-SUM($H730:W730),((Input!$H$162+Input!$H$128)*$H$7)/A20taxstdlife))</f>
        <v>4.6543546625273671E-2</v>
      </c>
      <c r="Y730" s="164">
        <f>IF(A20taxstdlife="n/a","n/a",IF(Y$3&gt;(A20taxstdlife+$E730),((Input!$H$162+Input!$H$128)*$H$7)-SUM($H730:X730),((Input!$H$162+Input!$H$128)*$H$7)/A20taxstdlife))</f>
        <v>4.6543546625273671E-2</v>
      </c>
      <c r="Z730" s="164">
        <f>IF(A20taxstdlife="n/a","n/a",IF(Z$3&gt;(A20taxstdlife+$E730),((Input!$H$162+Input!$H$128)*$H$7)-SUM($H730:Y730),((Input!$H$162+Input!$H$128)*$H$7)/A20taxstdlife))</f>
        <v>4.6543546625273671E-2</v>
      </c>
      <c r="AA730" s="164">
        <f>IF(A20taxstdlife="n/a","n/a",IF(AA$3&gt;(A20taxstdlife+$E730),((Input!$H$162+Input!$H$128)*$H$7)-SUM($H730:Z730),((Input!$H$162+Input!$H$128)*$H$7)/A20taxstdlife))</f>
        <v>4.6543546625273671E-2</v>
      </c>
      <c r="AB730" s="164">
        <f>IF(A20taxstdlife="n/a","n/a",IF(AB$3&gt;(A20taxstdlife+$E730),((Input!$H$162+Input!$H$128)*$H$7)-SUM($H730:AA730),((Input!$H$162+Input!$H$128)*$H$7)/A20taxstdlife))</f>
        <v>4.6543546625273671E-2</v>
      </c>
      <c r="AC730" s="164">
        <f>IF(A20taxstdlife="n/a","n/a",IF(AC$3&gt;(A20taxstdlife+$E730),((Input!$H$162+Input!$H$128)*$H$7)-SUM($H730:AB730),((Input!$H$162+Input!$H$128)*$H$7)/A20taxstdlife))</f>
        <v>-3.3306690738754696E-16</v>
      </c>
      <c r="AD730" s="164">
        <f>IF(A20taxstdlife="n/a","n/a",IF(AD$3&gt;(A20taxstdlife+$E730),((Input!$H$162+Input!$H$128)*$H$7)-SUM($H730:AC730),((Input!$H$162+Input!$H$128)*$H$7)/A20taxstdlife))</f>
        <v>0</v>
      </c>
      <c r="AE730" s="164">
        <f>IF(A20taxstdlife="n/a","n/a",IF(AE$3&gt;(A20taxstdlife+$E730),((Input!$H$162+Input!$H$128)*$H$7)-SUM($H730:AD730),((Input!$H$162+Input!$H$128)*$H$7)/A20taxstdlife))</f>
        <v>0</v>
      </c>
      <c r="AF730" s="164">
        <f>IF(A20taxstdlife="n/a","n/a",IF(AF$3&gt;(A20taxstdlife+$E730),((Input!$H$162+Input!$H$128)*$H$7)-SUM($H730:AE730),((Input!$H$162+Input!$H$128)*$H$7)/A20taxstdlife))</f>
        <v>0</v>
      </c>
      <c r="AG730" s="164">
        <f>IF(A20taxstdlife="n/a","n/a",IF(AG$3&gt;(A20taxstdlife+$E730),((Input!$H$162+Input!$H$128)*$H$7)-SUM($H730:AF730),((Input!$H$162+Input!$H$128)*$H$7)/A20taxstdlife))</f>
        <v>0</v>
      </c>
      <c r="AH730" s="164">
        <f>IF(A20taxstdlife="n/a","n/a",IF(AH$3&gt;(A20taxstdlife+$E730),((Input!$H$162+Input!$H$128)*$H$7)-SUM($H730:AG730),((Input!$H$162+Input!$H$128)*$H$7)/A20taxstdlife))</f>
        <v>0</v>
      </c>
      <c r="AI730" s="164">
        <f>IF(A20taxstdlife="n/a","n/a",IF(AI$3&gt;(A20taxstdlife+$E730),((Input!$H$162+Input!$H$128)*$H$7)-SUM($H730:AH730),((Input!$H$162+Input!$H$128)*$H$7)/A20taxstdlife))</f>
        <v>0</v>
      </c>
      <c r="AJ730" s="164">
        <f>IF(A20taxstdlife="n/a","n/a",IF(AJ$3&gt;(A20taxstdlife+$E730),((Input!$H$162+Input!$H$128)*$H$7)-SUM($H730:AI730),((Input!$H$162+Input!$H$128)*$H$7)/A20taxstdlife))</f>
        <v>0</v>
      </c>
      <c r="AK730" s="164">
        <f>IF(A20taxstdlife="n/a","n/a",IF(AK$3&gt;(A20taxstdlife+$E730),((Input!$H$162+Input!$H$128)*$H$7)-SUM($H730:AJ730),((Input!$H$162+Input!$H$128)*$H$7)/A20taxstdlife))</f>
        <v>0</v>
      </c>
      <c r="AL730" s="164">
        <f>IF(A20taxstdlife="n/a","n/a",IF(AL$3&gt;(A20taxstdlife+$E730),((Input!$H$162+Input!$H$128)*$H$7)-SUM($H730:AK730),((Input!$H$162+Input!$H$128)*$H$7)/A20taxstdlife))</f>
        <v>0</v>
      </c>
      <c r="AM730" s="164">
        <f>IF(A20taxstdlife="n/a","n/a",IF(AM$3&gt;(A20taxstdlife+$E730),((Input!$H$162+Input!$H$128)*$H$7)-SUM($H730:AL730),((Input!$H$162+Input!$H$128)*$H$7)/A20taxstdlife))</f>
        <v>0</v>
      </c>
      <c r="AN730" s="164">
        <f>IF(A20taxstdlife="n/a","n/a",IF(AN$3&gt;(A20taxstdlife+$E730),((Input!$H$162+Input!$H$128)*$H$7)-SUM($H730:AM730),((Input!$H$162+Input!$H$128)*$H$7)/A20taxstdlife))</f>
        <v>0</v>
      </c>
      <c r="AO730" s="164">
        <f>IF(A20taxstdlife="n/a","n/a",IF(AO$3&gt;(A20taxstdlife+$E730),((Input!$H$162+Input!$H$128)*$H$7)-SUM($H730:AN730),((Input!$H$162+Input!$H$128)*$H$7)/A20taxstdlife))</f>
        <v>0</v>
      </c>
      <c r="AP730" s="164">
        <f>IF(A20taxstdlife="n/a","n/a",IF(AP$3&gt;(A20taxstdlife+$E730),((Input!$H$162+Input!$H$128)*$H$7)-SUM($H730:AO730),((Input!$H$162+Input!$H$128)*$H$7)/A20taxstdlife))</f>
        <v>0</v>
      </c>
      <c r="AQ730" s="164">
        <f>IF(A20taxstdlife="n/a","n/a",IF(AQ$3&gt;(A20taxstdlife+$E730),((Input!$H$162+Input!$H$128)*$H$7)-SUM($H730:AP730),((Input!$H$162+Input!$H$128)*$H$7)/A20taxstdlife))</f>
        <v>0</v>
      </c>
      <c r="AR730" s="164">
        <f>IF(A20taxstdlife="n/a","n/a",IF(AR$3&gt;(A20taxstdlife+$E730),((Input!$H$162+Input!$H$128)*$H$7)-SUM($H730:AQ730),((Input!$H$162+Input!$H$128)*$H$7)/A20taxstdlife))</f>
        <v>0</v>
      </c>
      <c r="AS730" s="164">
        <f>IF(A20taxstdlife="n/a","n/a",IF(AS$3&gt;(A20taxstdlife+$E730),((Input!$H$162+Input!$H$128)*$H$7)-SUM($H730:AR730),((Input!$H$162+Input!$H$128)*$H$7)/A20taxstdlife))</f>
        <v>0</v>
      </c>
      <c r="AT730" s="164">
        <f>IF(A20taxstdlife="n/a","n/a",IF(AT$3&gt;(A20taxstdlife+$E730),((Input!$H$162+Input!$H$128)*$H$7)-SUM($H730:AS730),((Input!$H$162+Input!$H$128)*$H$7)/A20taxstdlife))</f>
        <v>0</v>
      </c>
      <c r="AU730" s="164">
        <f>IF(A20taxstdlife="n/a","n/a",IF(AU$3&gt;(A20taxstdlife+$E730),((Input!$H$162+Input!$H$128)*$H$7)-SUM($H730:AT730),((Input!$H$162+Input!$H$128)*$H$7)/A20taxstdlife))</f>
        <v>0</v>
      </c>
      <c r="AV730" s="164">
        <f>IF(A20taxstdlife="n/a","n/a",IF(AV$3&gt;(A20taxstdlife+$E730),((Input!$H$162+Input!$H$128)*$H$7)-SUM($H730:AU730),((Input!$H$162+Input!$H$128)*$H$7)/A20taxstdlife))</f>
        <v>0</v>
      </c>
      <c r="AW730" s="164">
        <f>IF(A20taxstdlife="n/a","n/a",IF(AW$3&gt;(A20taxstdlife+$E730),((Input!$H$162+Input!$H$128)*$H$7)-SUM($H730:AV730),((Input!$H$162+Input!$H$128)*$H$7)/A20taxstdlife))</f>
        <v>0</v>
      </c>
      <c r="AX730" s="164">
        <f>IF(A20taxstdlife="n/a","n/a",IF(AX$3&gt;(A20taxstdlife+$E730),((Input!$H$162+Input!$H$128)*$H$7)-SUM($H730:AW730),((Input!$H$162+Input!$H$128)*$H$7)/A20taxstdlife))</f>
        <v>0</v>
      </c>
      <c r="AY730" s="164">
        <f>IF(A20taxstdlife="n/a","n/a",IF(AY$3&gt;(A20taxstdlife+$E730),((Input!$H$162+Input!$H$128)*$H$7)-SUM($H730:AX730),((Input!$H$162+Input!$H$128)*$H$7)/A20taxstdlife))</f>
        <v>0</v>
      </c>
      <c r="AZ730" s="164">
        <f>IF(A20taxstdlife="n/a","n/a",IF(AZ$3&gt;(A20taxstdlife+$E730),((Input!$H$162+Input!$H$128)*$H$7)-SUM($H730:AY730),((Input!$H$162+Input!$H$128)*$H$7)/A20taxstdlife))</f>
        <v>0</v>
      </c>
      <c r="BA730" s="164">
        <f>IF(A20taxstdlife="n/a","n/a",IF(BA$3&gt;(A20taxstdlife+$E730),((Input!$H$162+Input!$H$128)*$H$7)-SUM($H730:AZ730),((Input!$H$162+Input!$H$128)*$H$7)/A20taxstdlife))</f>
        <v>0</v>
      </c>
      <c r="BB730" s="164">
        <f>IF(A20taxstdlife="n/a","n/a",IF(BB$3&gt;(A20taxstdlife+$E730),((Input!$H$162+Input!$H$128)*$H$7)-SUM($H730:BA730),((Input!$H$162+Input!$H$128)*$H$7)/A20taxstdlife))</f>
        <v>0</v>
      </c>
      <c r="BC730" s="164">
        <f>IF(A20taxstdlife="n/a","n/a",IF(BC$3&gt;(A20taxstdlife+$E730),((Input!$H$162+Input!$H$128)*$H$7)-SUM($H730:BB730),((Input!$H$162+Input!$H$128)*$H$7)/A20taxstdlife))</f>
        <v>0</v>
      </c>
      <c r="BD730" s="164">
        <f>IF(A20taxstdlife="n/a","n/a",IF(BD$3&gt;(A20taxstdlife+$E730),((Input!$H$162+Input!$H$128)*$H$7)-SUM($H730:BC730),((Input!$H$162+Input!$H$128)*$H$7)/A20taxstdlife))</f>
        <v>0</v>
      </c>
      <c r="BE730" s="164">
        <f>IF(A20taxstdlife="n/a","n/a",IF(BE$3&gt;(A20taxstdlife+$E730),((Input!$H$162+Input!$H$128)*$H$7)-SUM($H730:BD730),((Input!$H$162+Input!$H$128)*$H$7)/A20taxstdlife))</f>
        <v>0</v>
      </c>
      <c r="BF730" s="164">
        <f>IF(A20taxstdlife="n/a","n/a",IF(BF$3&gt;(A20taxstdlife+$E730),((Input!$H$162+Input!$H$128)*$H$7)-SUM($H730:BE730),((Input!$H$162+Input!$H$128)*$H$7)/A20taxstdlife))</f>
        <v>0</v>
      </c>
      <c r="BG730" s="164">
        <f>IF(A20taxstdlife="n/a","n/a",IF(BG$3&gt;(A20taxstdlife+$E730),((Input!$H$162+Input!$H$128)*$H$7)-SUM($H730:BF730),((Input!$H$162+Input!$H$128)*$H$7)/A20taxstdlife))</f>
        <v>0</v>
      </c>
      <c r="BH730" s="164">
        <f>IF(A20taxstdlife="n/a","n/a",IF(BH$3&gt;(A20taxstdlife+$E730),((Input!$H$162+Input!$H$128)*$H$7)-SUM($H730:BG730),((Input!$H$162+Input!$H$128)*$H$7)/A20taxstdlife))</f>
        <v>0</v>
      </c>
      <c r="BI730" s="164">
        <f>IF(A20taxstdlife="n/a","n/a",IF(BI$3&gt;(A20taxstdlife+$E730),((Input!$H$162+Input!$H$128)*$H$7)-SUM($H730:BH730),((Input!$H$162+Input!$H$128)*$H$7)/A20taxstdlife))</f>
        <v>0</v>
      </c>
      <c r="BJ730" s="18"/>
      <c r="BK730" s="18"/>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row>
    <row r="731" spans="1:256" s="5" customFormat="1" hidden="1" outlineLevel="2">
      <c r="A731" s="18"/>
      <c r="B731" s="18"/>
      <c r="C731" s="36"/>
      <c r="D731" s="479"/>
      <c r="E731" s="283">
        <v>3</v>
      </c>
      <c r="F731" s="38"/>
      <c r="G731" s="306"/>
      <c r="H731" s="308"/>
      <c r="I731" s="307"/>
      <c r="J731" s="164">
        <f>IF(A20taxstdlife="n/a","n/a",IF(J$3&gt;(A20taxstdlife+$E731),((Input!$I$162+Input!$I$128)*$I$7)-SUM($I731:I731),((Input!$I$162+Input!$I$128)*$I$7)/A20taxstdlife))</f>
        <v>5.4357166573790271E-2</v>
      </c>
      <c r="K731" s="164">
        <f>IF(A20taxstdlife="n/a","n/a",IF(K$3&gt;(A20taxstdlife+$E731),((Input!$I$162+Input!$I$128)*$I$7)-SUM($I731:J731),((Input!$I$162+Input!$I$128)*$I$7)/A20taxstdlife))</f>
        <v>5.4357166573790271E-2</v>
      </c>
      <c r="L731" s="164">
        <f>IF(A20taxstdlife="n/a","n/a",IF(L$3&gt;(A20taxstdlife+$E731),((Input!$I$162+Input!$I$128)*$I$7)-SUM($I731:K731),((Input!$I$162+Input!$I$128)*$I$7)/A20taxstdlife))</f>
        <v>5.4357166573790271E-2</v>
      </c>
      <c r="M731" s="164">
        <f>IF(A20taxstdlife="n/a","n/a",IF(M$3&gt;(A20taxstdlife+$E731),((Input!$I$162+Input!$I$128)*$I$7)-SUM($I731:L731),((Input!$I$162+Input!$I$128)*$I$7)/A20taxstdlife))</f>
        <v>5.4357166573790271E-2</v>
      </c>
      <c r="N731" s="164">
        <f>IF(A20taxstdlife="n/a","n/a",IF(N$3&gt;(A20taxstdlife+$E731),((Input!$I$162+Input!$I$128)*$I$7)-SUM($I731:M731),((Input!$I$162+Input!$I$128)*$I$7)/A20taxstdlife))</f>
        <v>5.4357166573790271E-2</v>
      </c>
      <c r="O731" s="164">
        <f>IF(A20taxstdlife="n/a","n/a",IF(O$3&gt;(A20taxstdlife+$E731),((Input!$I$162+Input!$I$128)*$I$7)-SUM($I731:N731),((Input!$I$162+Input!$I$128)*$I$7)/A20taxstdlife))</f>
        <v>5.4357166573790271E-2</v>
      </c>
      <c r="P731" s="164">
        <f>IF(A20taxstdlife="n/a","n/a",IF(P$3&gt;(A20taxstdlife+$E731),((Input!$I$162+Input!$I$128)*$I$7)-SUM($I731:O731),((Input!$I$162+Input!$I$128)*$I$7)/A20taxstdlife))</f>
        <v>5.4357166573790271E-2</v>
      </c>
      <c r="Q731" s="164">
        <f>IF(A20taxstdlife="n/a","n/a",IF(Q$3&gt;(A20taxstdlife+$E731),((Input!$I$162+Input!$I$128)*$I$7)-SUM($I731:P731),((Input!$I$162+Input!$I$128)*$I$7)/A20taxstdlife))</f>
        <v>5.4357166573790271E-2</v>
      </c>
      <c r="R731" s="164">
        <f>IF(A20taxstdlife="n/a","n/a",IF(R$3&gt;(A20taxstdlife+$E731),((Input!$I$162+Input!$I$128)*$I$7)-SUM($I731:Q731),((Input!$I$162+Input!$I$128)*$I$7)/A20taxstdlife))</f>
        <v>5.4357166573790271E-2</v>
      </c>
      <c r="S731" s="164">
        <f>IF(A20taxstdlife="n/a","n/a",IF(S$3&gt;(A20taxstdlife+$E731),((Input!$I$162+Input!$I$128)*$I$7)-SUM($I731:R731),((Input!$I$162+Input!$I$128)*$I$7)/A20taxstdlife))</f>
        <v>5.4357166573790271E-2</v>
      </c>
      <c r="T731" s="164">
        <f>IF(A20taxstdlife="n/a","n/a",IF(T$3&gt;(A20taxstdlife+$E731),((Input!$I$162+Input!$I$128)*$I$7)-SUM($I731:S731),((Input!$I$162+Input!$I$128)*$I$7)/A20taxstdlife))</f>
        <v>5.4357166573790271E-2</v>
      </c>
      <c r="U731" s="164">
        <f>IF(A20taxstdlife="n/a","n/a",IF(U$3&gt;(A20taxstdlife+$E731),((Input!$I$162+Input!$I$128)*$I$7)-SUM($I731:T731),((Input!$I$162+Input!$I$128)*$I$7)/A20taxstdlife))</f>
        <v>5.4357166573790271E-2</v>
      </c>
      <c r="V731" s="164">
        <f>IF(A20taxstdlife="n/a","n/a",IF(V$3&gt;(A20taxstdlife+$E731),((Input!$I$162+Input!$I$128)*$I$7)-SUM($I731:U731),((Input!$I$162+Input!$I$128)*$I$7)/A20taxstdlife))</f>
        <v>5.4357166573790271E-2</v>
      </c>
      <c r="W731" s="164">
        <f>IF(A20taxstdlife="n/a","n/a",IF(W$3&gt;(A20taxstdlife+$E731),((Input!$I$162+Input!$I$128)*$I$7)-SUM($I731:V731),((Input!$I$162+Input!$I$128)*$I$7)/A20taxstdlife))</f>
        <v>5.4357166573790271E-2</v>
      </c>
      <c r="X731" s="164">
        <f>IF(A20taxstdlife="n/a","n/a",IF(X$3&gt;(A20taxstdlife+$E731),((Input!$I$162+Input!$I$128)*$I$7)-SUM($I731:W731),((Input!$I$162+Input!$I$128)*$I$7)/A20taxstdlife))</f>
        <v>5.4357166573790271E-2</v>
      </c>
      <c r="Y731" s="164">
        <f>IF(A20taxstdlife="n/a","n/a",IF(Y$3&gt;(A20taxstdlife+$E731),((Input!$I$162+Input!$I$128)*$I$7)-SUM($I731:X731),((Input!$I$162+Input!$I$128)*$I$7)/A20taxstdlife))</f>
        <v>5.4357166573790271E-2</v>
      </c>
      <c r="Z731" s="164">
        <f>IF(A20taxstdlife="n/a","n/a",IF(Z$3&gt;(A20taxstdlife+$E731),((Input!$I$162+Input!$I$128)*$I$7)-SUM($I731:Y731),((Input!$I$162+Input!$I$128)*$I$7)/A20taxstdlife))</f>
        <v>5.4357166573790271E-2</v>
      </c>
      <c r="AA731" s="164">
        <f>IF(A20taxstdlife="n/a","n/a",IF(AA$3&gt;(A20taxstdlife+$E731),((Input!$I$162+Input!$I$128)*$I$7)-SUM($I731:Z731),((Input!$I$162+Input!$I$128)*$I$7)/A20taxstdlife))</f>
        <v>5.4357166573790271E-2</v>
      </c>
      <c r="AB731" s="164">
        <f>IF(A20taxstdlife="n/a","n/a",IF(AB$3&gt;(A20taxstdlife+$E731),((Input!$I$162+Input!$I$128)*$I$7)-SUM($I731:AA731),((Input!$I$162+Input!$I$128)*$I$7)/A20taxstdlife))</f>
        <v>5.4357166573790271E-2</v>
      </c>
      <c r="AC731" s="164">
        <f>IF(A20taxstdlife="n/a","n/a",IF(AC$3&gt;(A20taxstdlife+$E731),((Input!$I$162+Input!$I$128)*$I$7)-SUM($I731:AB731),((Input!$I$162+Input!$I$128)*$I$7)/A20taxstdlife))</f>
        <v>5.4357166573790271E-2</v>
      </c>
      <c r="AD731" s="164">
        <f>IF(A20taxstdlife="n/a","n/a",IF(AD$3&gt;(A20taxstdlife+$E731),((Input!$I$162+Input!$I$128)*$I$7)-SUM($I731:AC731),((Input!$I$162+Input!$I$128)*$I$7)/A20taxstdlife))</f>
        <v>-2.2204460492503131E-16</v>
      </c>
      <c r="AE731" s="164">
        <f>IF(A20taxstdlife="n/a","n/a",IF(AE$3&gt;(A20taxstdlife+$E731),((Input!$I$162+Input!$I$128)*$I$7)-SUM($I731:AD731),((Input!$I$162+Input!$I$128)*$I$7)/A20taxstdlife))</f>
        <v>0</v>
      </c>
      <c r="AF731" s="164">
        <f>IF(A20taxstdlife="n/a","n/a",IF(AF$3&gt;(A20taxstdlife+$E731),((Input!$I$162+Input!$I$128)*$I$7)-SUM($I731:AE731),((Input!$I$162+Input!$I$128)*$I$7)/A20taxstdlife))</f>
        <v>0</v>
      </c>
      <c r="AG731" s="164">
        <f>IF(A20taxstdlife="n/a","n/a",IF(AG$3&gt;(A20taxstdlife+$E731),((Input!$I$162+Input!$I$128)*$I$7)-SUM($I731:AF731),((Input!$I$162+Input!$I$128)*$I$7)/A20taxstdlife))</f>
        <v>0</v>
      </c>
      <c r="AH731" s="164">
        <f>IF(A20taxstdlife="n/a","n/a",IF(AH$3&gt;(A20taxstdlife+$E731),((Input!$I$162+Input!$I$128)*$I$7)-SUM($I731:AG731),((Input!$I$162+Input!$I$128)*$I$7)/A20taxstdlife))</f>
        <v>0</v>
      </c>
      <c r="AI731" s="164">
        <f>IF(A20taxstdlife="n/a","n/a",IF(AI$3&gt;(A20taxstdlife+$E731),((Input!$I$162+Input!$I$128)*$I$7)-SUM($I731:AH731),((Input!$I$162+Input!$I$128)*$I$7)/A20taxstdlife))</f>
        <v>0</v>
      </c>
      <c r="AJ731" s="164">
        <f>IF(A20taxstdlife="n/a","n/a",IF(AJ$3&gt;(A20taxstdlife+$E731),((Input!$I$162+Input!$I$128)*$I$7)-SUM($I731:AI731),((Input!$I$162+Input!$I$128)*$I$7)/A20taxstdlife))</f>
        <v>0</v>
      </c>
      <c r="AK731" s="164">
        <f>IF(A20taxstdlife="n/a","n/a",IF(AK$3&gt;(A20taxstdlife+$E731),((Input!$I$162+Input!$I$128)*$I$7)-SUM($I731:AJ731),((Input!$I$162+Input!$I$128)*$I$7)/A20taxstdlife))</f>
        <v>0</v>
      </c>
      <c r="AL731" s="164">
        <f>IF(A20taxstdlife="n/a","n/a",IF(AL$3&gt;(A20taxstdlife+$E731),((Input!$I$162+Input!$I$128)*$I$7)-SUM($I731:AK731),((Input!$I$162+Input!$I$128)*$I$7)/A20taxstdlife))</f>
        <v>0</v>
      </c>
      <c r="AM731" s="164">
        <f>IF(A20taxstdlife="n/a","n/a",IF(AM$3&gt;(A20taxstdlife+$E731),((Input!$I$162+Input!$I$128)*$I$7)-SUM($I731:AL731),((Input!$I$162+Input!$I$128)*$I$7)/A20taxstdlife))</f>
        <v>0</v>
      </c>
      <c r="AN731" s="164">
        <f>IF(A20taxstdlife="n/a","n/a",IF(AN$3&gt;(A20taxstdlife+$E731),((Input!$I$162+Input!$I$128)*$I$7)-SUM($I731:AM731),((Input!$I$162+Input!$I$128)*$I$7)/A20taxstdlife))</f>
        <v>0</v>
      </c>
      <c r="AO731" s="164">
        <f>IF(A20taxstdlife="n/a","n/a",IF(AO$3&gt;(A20taxstdlife+$E731),((Input!$I$162+Input!$I$128)*$I$7)-SUM($I731:AN731),((Input!$I$162+Input!$I$128)*$I$7)/A20taxstdlife))</f>
        <v>0</v>
      </c>
      <c r="AP731" s="164">
        <f>IF(A20taxstdlife="n/a","n/a",IF(AP$3&gt;(A20taxstdlife+$E731),((Input!$I$162+Input!$I$128)*$I$7)-SUM($I731:AO731),((Input!$I$162+Input!$I$128)*$I$7)/A20taxstdlife))</f>
        <v>0</v>
      </c>
      <c r="AQ731" s="164">
        <f>IF(A20taxstdlife="n/a","n/a",IF(AQ$3&gt;(A20taxstdlife+$E731),((Input!$I$162+Input!$I$128)*$I$7)-SUM($I731:AP731),((Input!$I$162+Input!$I$128)*$I$7)/A20taxstdlife))</f>
        <v>0</v>
      </c>
      <c r="AR731" s="164">
        <f>IF(A20taxstdlife="n/a","n/a",IF(AR$3&gt;(A20taxstdlife+$E731),((Input!$I$162+Input!$I$128)*$I$7)-SUM($I731:AQ731),((Input!$I$162+Input!$I$128)*$I$7)/A20taxstdlife))</f>
        <v>0</v>
      </c>
      <c r="AS731" s="164">
        <f>IF(A20taxstdlife="n/a","n/a",IF(AS$3&gt;(A20taxstdlife+$E731),((Input!$I$162+Input!$I$128)*$I$7)-SUM($I731:AR731),((Input!$I$162+Input!$I$128)*$I$7)/A20taxstdlife))</f>
        <v>0</v>
      </c>
      <c r="AT731" s="164">
        <f>IF(A20taxstdlife="n/a","n/a",IF(AT$3&gt;(A20taxstdlife+$E731),((Input!$I$162+Input!$I$128)*$I$7)-SUM($I731:AS731),((Input!$I$162+Input!$I$128)*$I$7)/A20taxstdlife))</f>
        <v>0</v>
      </c>
      <c r="AU731" s="164">
        <f>IF(A20taxstdlife="n/a","n/a",IF(AU$3&gt;(A20taxstdlife+$E731),((Input!$I$162+Input!$I$128)*$I$7)-SUM($I731:AT731),((Input!$I$162+Input!$I$128)*$I$7)/A20taxstdlife))</f>
        <v>0</v>
      </c>
      <c r="AV731" s="164">
        <f>IF(A20taxstdlife="n/a","n/a",IF(AV$3&gt;(A20taxstdlife+$E731),((Input!$I$162+Input!$I$128)*$I$7)-SUM($I731:AU731),((Input!$I$162+Input!$I$128)*$I$7)/A20taxstdlife))</f>
        <v>0</v>
      </c>
      <c r="AW731" s="164">
        <f>IF(A20taxstdlife="n/a","n/a",IF(AW$3&gt;(A20taxstdlife+$E731),((Input!$I$162+Input!$I$128)*$I$7)-SUM($I731:AV731),((Input!$I$162+Input!$I$128)*$I$7)/A20taxstdlife))</f>
        <v>0</v>
      </c>
      <c r="AX731" s="164">
        <f>IF(A20taxstdlife="n/a","n/a",IF(AX$3&gt;(A20taxstdlife+$E731),((Input!$I$162+Input!$I$128)*$I$7)-SUM($I731:AW731),((Input!$I$162+Input!$I$128)*$I$7)/A20taxstdlife))</f>
        <v>0</v>
      </c>
      <c r="AY731" s="164">
        <f>IF(A20taxstdlife="n/a","n/a",IF(AY$3&gt;(A20taxstdlife+$E731),((Input!$I$162+Input!$I$128)*$I$7)-SUM($I731:AX731),((Input!$I$162+Input!$I$128)*$I$7)/A20taxstdlife))</f>
        <v>0</v>
      </c>
      <c r="AZ731" s="164">
        <f>IF(A20taxstdlife="n/a","n/a",IF(AZ$3&gt;(A20taxstdlife+$E731),((Input!$I$162+Input!$I$128)*$I$7)-SUM($I731:AY731),((Input!$I$162+Input!$I$128)*$I$7)/A20taxstdlife))</f>
        <v>0</v>
      </c>
      <c r="BA731" s="164">
        <f>IF(A20taxstdlife="n/a","n/a",IF(BA$3&gt;(A20taxstdlife+$E731),((Input!$I$162+Input!$I$128)*$I$7)-SUM($I731:AZ731),((Input!$I$162+Input!$I$128)*$I$7)/A20taxstdlife))</f>
        <v>0</v>
      </c>
      <c r="BB731" s="164">
        <f>IF(A20taxstdlife="n/a","n/a",IF(BB$3&gt;(A20taxstdlife+$E731),((Input!$I$162+Input!$I$128)*$I$7)-SUM($I731:BA731),((Input!$I$162+Input!$I$128)*$I$7)/A20taxstdlife))</f>
        <v>0</v>
      </c>
      <c r="BC731" s="164">
        <f>IF(A20taxstdlife="n/a","n/a",IF(BC$3&gt;(A20taxstdlife+$E731),((Input!$I$162+Input!$I$128)*$I$7)-SUM($I731:BB731),((Input!$I$162+Input!$I$128)*$I$7)/A20taxstdlife))</f>
        <v>0</v>
      </c>
      <c r="BD731" s="164">
        <f>IF(A20taxstdlife="n/a","n/a",IF(BD$3&gt;(A20taxstdlife+$E731),((Input!$I$162+Input!$I$128)*$I$7)-SUM($I731:BC731),((Input!$I$162+Input!$I$128)*$I$7)/A20taxstdlife))</f>
        <v>0</v>
      </c>
      <c r="BE731" s="164">
        <f>IF(A20taxstdlife="n/a","n/a",IF(BE$3&gt;(A20taxstdlife+$E731),((Input!$I$162+Input!$I$128)*$I$7)-SUM($I731:BD731),((Input!$I$162+Input!$I$128)*$I$7)/A20taxstdlife))</f>
        <v>0</v>
      </c>
      <c r="BF731" s="164">
        <f>IF(A20taxstdlife="n/a","n/a",IF(BF$3&gt;(A20taxstdlife+$E731),((Input!$I$162+Input!$I$128)*$I$7)-SUM($I731:BE731),((Input!$I$162+Input!$I$128)*$I$7)/A20taxstdlife))</f>
        <v>0</v>
      </c>
      <c r="BG731" s="164">
        <f>IF(A20taxstdlife="n/a","n/a",IF(BG$3&gt;(A20taxstdlife+$E731),((Input!$I$162+Input!$I$128)*$I$7)-SUM($I731:BF731),((Input!$I$162+Input!$I$128)*$I$7)/A20taxstdlife))</f>
        <v>0</v>
      </c>
      <c r="BH731" s="164">
        <f>IF(A20taxstdlife="n/a","n/a",IF(BH$3&gt;(A20taxstdlife+$E731),((Input!$I$162+Input!$I$128)*$I$7)-SUM($I731:BG731),((Input!$I$162+Input!$I$128)*$I$7)/A20taxstdlife))</f>
        <v>0</v>
      </c>
      <c r="BI731" s="164">
        <f>IF(A20taxstdlife="n/a","n/a",IF(BI$3&gt;(A20taxstdlife+$E731),((Input!$I$162+Input!$I$128)*$I$7)-SUM($I731:BH731),((Input!$I$162+Input!$I$128)*$I$7)/A20taxstdlife))</f>
        <v>0</v>
      </c>
      <c r="BJ731" s="164"/>
      <c r="BK731" s="18"/>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row>
    <row r="732" spans="1:256" s="5" customFormat="1" hidden="1" outlineLevel="2">
      <c r="A732" s="18"/>
      <c r="B732" s="18"/>
      <c r="C732" s="36"/>
      <c r="D732" s="479"/>
      <c r="E732" s="283">
        <v>4</v>
      </c>
      <c r="F732" s="38"/>
      <c r="G732" s="306"/>
      <c r="H732" s="308"/>
      <c r="I732" s="308"/>
      <c r="J732" s="307"/>
      <c r="K732" s="164">
        <f>IF(A20taxstdlife="n/a","n/a",IF(K$3&gt;(A20taxstdlife+$E732),((Input!$J$162+Input!$J$128)*$J$7)-SUM($J732:J732),((Input!$J$162+Input!$J$128)*$J$7)/A20taxstdlife))</f>
        <v>6.796700953197124E-2</v>
      </c>
      <c r="L732" s="164">
        <f>IF(A20taxstdlife="n/a","n/a",IF(L$3&gt;(A20taxstdlife+$E732),((Input!$J$162+Input!$J$128)*$J$7)-SUM($J732:K732),((Input!$J$162+Input!$J$128)*$J$7)/A20taxstdlife))</f>
        <v>6.796700953197124E-2</v>
      </c>
      <c r="M732" s="164">
        <f>IF(A20taxstdlife="n/a","n/a",IF(M$3&gt;(A20taxstdlife+$E732),((Input!$J$162+Input!$J$128)*$J$7)-SUM($J732:L732),((Input!$J$162+Input!$J$128)*$J$7)/A20taxstdlife))</f>
        <v>6.796700953197124E-2</v>
      </c>
      <c r="N732" s="164">
        <f>IF(A20taxstdlife="n/a","n/a",IF(N$3&gt;(A20taxstdlife+$E732),((Input!$J$162+Input!$J$128)*$J$7)-SUM($J732:M732),((Input!$J$162+Input!$J$128)*$J$7)/A20taxstdlife))</f>
        <v>6.796700953197124E-2</v>
      </c>
      <c r="O732" s="164">
        <f>IF(A20taxstdlife="n/a","n/a",IF(O$3&gt;(A20taxstdlife+$E732),((Input!$J$162+Input!$J$128)*$J$7)-SUM($J732:N732),((Input!$J$162+Input!$J$128)*$J$7)/A20taxstdlife))</f>
        <v>6.796700953197124E-2</v>
      </c>
      <c r="P732" s="164">
        <f>IF(A20taxstdlife="n/a","n/a",IF(P$3&gt;(A20taxstdlife+$E732),((Input!$J$162+Input!$J$128)*$J$7)-SUM($J732:O732),((Input!$J$162+Input!$J$128)*$J$7)/A20taxstdlife))</f>
        <v>6.796700953197124E-2</v>
      </c>
      <c r="Q732" s="164">
        <f>IF(A20taxstdlife="n/a","n/a",IF(Q$3&gt;(A20taxstdlife+$E732),((Input!$J$162+Input!$J$128)*$J$7)-SUM($J732:P732),((Input!$J$162+Input!$J$128)*$J$7)/A20taxstdlife))</f>
        <v>6.796700953197124E-2</v>
      </c>
      <c r="R732" s="164">
        <f>IF(A20taxstdlife="n/a","n/a",IF(R$3&gt;(A20taxstdlife+$E732),((Input!$J$162+Input!$J$128)*$J$7)-SUM($J732:Q732),((Input!$J$162+Input!$J$128)*$J$7)/A20taxstdlife))</f>
        <v>6.796700953197124E-2</v>
      </c>
      <c r="S732" s="164">
        <f>IF(A20taxstdlife="n/a","n/a",IF(S$3&gt;(A20taxstdlife+$E732),((Input!$J$162+Input!$J$128)*$J$7)-SUM($J732:R732),((Input!$J$162+Input!$J$128)*$J$7)/A20taxstdlife))</f>
        <v>6.796700953197124E-2</v>
      </c>
      <c r="T732" s="164">
        <f>IF(A20taxstdlife="n/a","n/a",IF(T$3&gt;(A20taxstdlife+$E732),((Input!$J$162+Input!$J$128)*$J$7)-SUM($J732:S732),((Input!$J$162+Input!$J$128)*$J$7)/A20taxstdlife))</f>
        <v>6.796700953197124E-2</v>
      </c>
      <c r="U732" s="164">
        <f>IF(A20taxstdlife="n/a","n/a",IF(U$3&gt;(A20taxstdlife+$E732),((Input!$J$162+Input!$J$128)*$J$7)-SUM($J732:T732),((Input!$J$162+Input!$J$128)*$J$7)/A20taxstdlife))</f>
        <v>6.796700953197124E-2</v>
      </c>
      <c r="V732" s="164">
        <f>IF(A20taxstdlife="n/a","n/a",IF(V$3&gt;(A20taxstdlife+$E732),((Input!$J$162+Input!$J$128)*$J$7)-SUM($J732:U732),((Input!$J$162+Input!$J$128)*$J$7)/A20taxstdlife))</f>
        <v>6.796700953197124E-2</v>
      </c>
      <c r="W732" s="164">
        <f>IF(A20taxstdlife="n/a","n/a",IF(W$3&gt;(A20taxstdlife+$E732),((Input!$J$162+Input!$J$128)*$J$7)-SUM($J732:V732),((Input!$J$162+Input!$J$128)*$J$7)/A20taxstdlife))</f>
        <v>6.796700953197124E-2</v>
      </c>
      <c r="X732" s="164">
        <f>IF(A20taxstdlife="n/a","n/a",IF(X$3&gt;(A20taxstdlife+$E732),((Input!$J$162+Input!$J$128)*$J$7)-SUM($J732:W732),((Input!$J$162+Input!$J$128)*$J$7)/A20taxstdlife))</f>
        <v>6.796700953197124E-2</v>
      </c>
      <c r="Y732" s="164">
        <f>IF(A20taxstdlife="n/a","n/a",IF(Y$3&gt;(A20taxstdlife+$E732),((Input!$J$162+Input!$J$128)*$J$7)-SUM($J732:X732),((Input!$J$162+Input!$J$128)*$J$7)/A20taxstdlife))</f>
        <v>6.796700953197124E-2</v>
      </c>
      <c r="Z732" s="164">
        <f>IF(A20taxstdlife="n/a","n/a",IF(Z$3&gt;(A20taxstdlife+$E732),((Input!$J$162+Input!$J$128)*$J$7)-SUM($J732:Y732),((Input!$J$162+Input!$J$128)*$J$7)/A20taxstdlife))</f>
        <v>6.796700953197124E-2</v>
      </c>
      <c r="AA732" s="164">
        <f>IF(A20taxstdlife="n/a","n/a",IF(AA$3&gt;(A20taxstdlife+$E732),((Input!$J$162+Input!$J$128)*$J$7)-SUM($J732:Z732),((Input!$J$162+Input!$J$128)*$J$7)/A20taxstdlife))</f>
        <v>6.796700953197124E-2</v>
      </c>
      <c r="AB732" s="164">
        <f>IF(A20taxstdlife="n/a","n/a",IF(AB$3&gt;(A20taxstdlife+$E732),((Input!$J$162+Input!$J$128)*$J$7)-SUM($J732:AA732),((Input!$J$162+Input!$J$128)*$J$7)/A20taxstdlife))</f>
        <v>6.796700953197124E-2</v>
      </c>
      <c r="AC732" s="164">
        <f>IF(A20taxstdlife="n/a","n/a",IF(AC$3&gt;(A20taxstdlife+$E732),((Input!$J$162+Input!$J$128)*$J$7)-SUM($J732:AB732),((Input!$J$162+Input!$J$128)*$J$7)/A20taxstdlife))</f>
        <v>6.796700953197124E-2</v>
      </c>
      <c r="AD732" s="164">
        <f>IF(A20taxstdlife="n/a","n/a",IF(AD$3&gt;(A20taxstdlife+$E732),((Input!$J$162+Input!$J$128)*$J$7)-SUM($J732:AC732),((Input!$J$162+Input!$J$128)*$J$7)/A20taxstdlife))</f>
        <v>6.796700953197124E-2</v>
      </c>
      <c r="AE732" s="164">
        <f>IF(A20taxstdlife="n/a","n/a",IF(AE$3&gt;(A20taxstdlife+$E732),((Input!$J$162+Input!$J$128)*$J$7)-SUM($J732:AD732),((Input!$J$162+Input!$J$128)*$J$7)/A20taxstdlife))</f>
        <v>-2.2204460492503131E-16</v>
      </c>
      <c r="AF732" s="164">
        <f>IF(A20taxstdlife="n/a","n/a",IF(AF$3&gt;(A20taxstdlife+$E732),((Input!$J$162+Input!$J$128)*$J$7)-SUM($J732:AE732),((Input!$J$162+Input!$J$128)*$J$7)/A20taxstdlife))</f>
        <v>0</v>
      </c>
      <c r="AG732" s="164">
        <f>IF(A20taxstdlife="n/a","n/a",IF(AG$3&gt;(A20taxstdlife+$E732),((Input!$J$162+Input!$J$128)*$J$7)-SUM($J732:AF732),((Input!$J$162+Input!$J$128)*$J$7)/A20taxstdlife))</f>
        <v>0</v>
      </c>
      <c r="AH732" s="164">
        <f>IF(A20taxstdlife="n/a","n/a",IF(AH$3&gt;(A20taxstdlife+$E732),((Input!$J$162+Input!$J$128)*$J$7)-SUM($J732:AG732),((Input!$J$162+Input!$J$128)*$J$7)/A20taxstdlife))</f>
        <v>0</v>
      </c>
      <c r="AI732" s="164">
        <f>IF(A20taxstdlife="n/a","n/a",IF(AI$3&gt;(A20taxstdlife+$E732),((Input!$J$162+Input!$J$128)*$J$7)-SUM($J732:AH732),((Input!$J$162+Input!$J$128)*$J$7)/A20taxstdlife))</f>
        <v>0</v>
      </c>
      <c r="AJ732" s="164">
        <f>IF(A20taxstdlife="n/a","n/a",IF(AJ$3&gt;(A20taxstdlife+$E732),((Input!$J$162+Input!$J$128)*$J$7)-SUM($J732:AI732),((Input!$J$162+Input!$J$128)*$J$7)/A20taxstdlife))</f>
        <v>0</v>
      </c>
      <c r="AK732" s="164">
        <f>IF(A20taxstdlife="n/a","n/a",IF(AK$3&gt;(A20taxstdlife+$E732),((Input!$J$162+Input!$J$128)*$J$7)-SUM($J732:AJ732),((Input!$J$162+Input!$J$128)*$J$7)/A20taxstdlife))</f>
        <v>0</v>
      </c>
      <c r="AL732" s="164">
        <f>IF(A20taxstdlife="n/a","n/a",IF(AL$3&gt;(A20taxstdlife+$E732),((Input!$J$162+Input!$J$128)*$J$7)-SUM($J732:AK732),((Input!$J$162+Input!$J$128)*$J$7)/A20taxstdlife))</f>
        <v>0</v>
      </c>
      <c r="AM732" s="164">
        <f>IF(A20taxstdlife="n/a","n/a",IF(AM$3&gt;(A20taxstdlife+$E732),((Input!$J$162+Input!$J$128)*$J$7)-SUM($J732:AL732),((Input!$J$162+Input!$J$128)*$J$7)/A20taxstdlife))</f>
        <v>0</v>
      </c>
      <c r="AN732" s="164">
        <f>IF(A20taxstdlife="n/a","n/a",IF(AN$3&gt;(A20taxstdlife+$E732),((Input!$J$162+Input!$J$128)*$J$7)-SUM($J732:AM732),((Input!$J$162+Input!$J$128)*$J$7)/A20taxstdlife))</f>
        <v>0</v>
      </c>
      <c r="AO732" s="164">
        <f>IF(A20taxstdlife="n/a","n/a",IF(AO$3&gt;(A20taxstdlife+$E732),((Input!$J$162+Input!$J$128)*$J$7)-SUM($J732:AN732),((Input!$J$162+Input!$J$128)*$J$7)/A20taxstdlife))</f>
        <v>0</v>
      </c>
      <c r="AP732" s="164">
        <f>IF(A20taxstdlife="n/a","n/a",IF(AP$3&gt;(A20taxstdlife+$E732),((Input!$J$162+Input!$J$128)*$J$7)-SUM($J732:AO732),((Input!$J$162+Input!$J$128)*$J$7)/A20taxstdlife))</f>
        <v>0</v>
      </c>
      <c r="AQ732" s="164">
        <f>IF(A20taxstdlife="n/a","n/a",IF(AQ$3&gt;(A20taxstdlife+$E732),((Input!$J$162+Input!$J$128)*$J$7)-SUM($J732:AP732),((Input!$J$162+Input!$J$128)*$J$7)/A20taxstdlife))</f>
        <v>0</v>
      </c>
      <c r="AR732" s="164">
        <f>IF(A20taxstdlife="n/a","n/a",IF(AR$3&gt;(A20taxstdlife+$E732),((Input!$J$162+Input!$J$128)*$J$7)-SUM($J732:AQ732),((Input!$J$162+Input!$J$128)*$J$7)/A20taxstdlife))</f>
        <v>0</v>
      </c>
      <c r="AS732" s="164">
        <f>IF(A20taxstdlife="n/a","n/a",IF(AS$3&gt;(A20taxstdlife+$E732),((Input!$J$162+Input!$J$128)*$J$7)-SUM($J732:AR732),((Input!$J$162+Input!$J$128)*$J$7)/A20taxstdlife))</f>
        <v>0</v>
      </c>
      <c r="AT732" s="164">
        <f>IF(A20taxstdlife="n/a","n/a",IF(AT$3&gt;(A20taxstdlife+$E732),((Input!$J$162+Input!$J$128)*$J$7)-SUM($J732:AS732),((Input!$J$162+Input!$J$128)*$J$7)/A20taxstdlife))</f>
        <v>0</v>
      </c>
      <c r="AU732" s="164">
        <f>IF(A20taxstdlife="n/a","n/a",IF(AU$3&gt;(A20taxstdlife+$E732),((Input!$J$162+Input!$J$128)*$J$7)-SUM($J732:AT732),((Input!$J$162+Input!$J$128)*$J$7)/A20taxstdlife))</f>
        <v>0</v>
      </c>
      <c r="AV732" s="164">
        <f>IF(A20taxstdlife="n/a","n/a",IF(AV$3&gt;(A20taxstdlife+$E732),((Input!$J$162+Input!$J$128)*$J$7)-SUM($J732:AU732),((Input!$J$162+Input!$J$128)*$J$7)/A20taxstdlife))</f>
        <v>0</v>
      </c>
      <c r="AW732" s="164">
        <f>IF(A20taxstdlife="n/a","n/a",IF(AW$3&gt;(A20taxstdlife+$E732),((Input!$J$162+Input!$J$128)*$J$7)-SUM($J732:AV732),((Input!$J$162+Input!$J$128)*$J$7)/A20taxstdlife))</f>
        <v>0</v>
      </c>
      <c r="AX732" s="164">
        <f>IF(A20taxstdlife="n/a","n/a",IF(AX$3&gt;(A20taxstdlife+$E732),((Input!$J$162+Input!$J$128)*$J$7)-SUM($J732:AW732),((Input!$J$162+Input!$J$128)*$J$7)/A20taxstdlife))</f>
        <v>0</v>
      </c>
      <c r="AY732" s="164">
        <f>IF(A20taxstdlife="n/a","n/a",IF(AY$3&gt;(A20taxstdlife+$E732),((Input!$J$162+Input!$J$128)*$J$7)-SUM($J732:AX732),((Input!$J$162+Input!$J$128)*$J$7)/A20taxstdlife))</f>
        <v>0</v>
      </c>
      <c r="AZ732" s="164">
        <f>IF(A20taxstdlife="n/a","n/a",IF(AZ$3&gt;(A20taxstdlife+$E732),((Input!$J$162+Input!$J$128)*$J$7)-SUM($J732:AY732),((Input!$J$162+Input!$J$128)*$J$7)/A20taxstdlife))</f>
        <v>0</v>
      </c>
      <c r="BA732" s="164">
        <f>IF(A20taxstdlife="n/a","n/a",IF(BA$3&gt;(A20taxstdlife+$E732),((Input!$J$162+Input!$J$128)*$J$7)-SUM($J732:AZ732),((Input!$J$162+Input!$J$128)*$J$7)/A20taxstdlife))</f>
        <v>0</v>
      </c>
      <c r="BB732" s="164">
        <f>IF(A20taxstdlife="n/a","n/a",IF(BB$3&gt;(A20taxstdlife+$E732),((Input!$J$162+Input!$J$128)*$J$7)-SUM($J732:BA732),((Input!$J$162+Input!$J$128)*$J$7)/A20taxstdlife))</f>
        <v>0</v>
      </c>
      <c r="BC732" s="164">
        <f>IF(A20taxstdlife="n/a","n/a",IF(BC$3&gt;(A20taxstdlife+$E732),((Input!$J$162+Input!$J$128)*$J$7)-SUM($J732:BB732),((Input!$J$162+Input!$J$128)*$J$7)/A20taxstdlife))</f>
        <v>0</v>
      </c>
      <c r="BD732" s="164">
        <f>IF(A20taxstdlife="n/a","n/a",IF(BD$3&gt;(A20taxstdlife+$E732),((Input!$J$162+Input!$J$128)*$J$7)-SUM($J732:BC732),((Input!$J$162+Input!$J$128)*$J$7)/A20taxstdlife))</f>
        <v>0</v>
      </c>
      <c r="BE732" s="164">
        <f>IF(A20taxstdlife="n/a","n/a",IF(BE$3&gt;(A20taxstdlife+$E732),((Input!$J$162+Input!$J$128)*$J$7)-SUM($J732:BD732),((Input!$J$162+Input!$J$128)*$J$7)/A20taxstdlife))</f>
        <v>0</v>
      </c>
      <c r="BF732" s="164">
        <f>IF(A20taxstdlife="n/a","n/a",IF(BF$3&gt;(A20taxstdlife+$E732),((Input!$J$162+Input!$J$128)*$J$7)-SUM($J732:BE732),((Input!$J$162+Input!$J$128)*$J$7)/A20taxstdlife))</f>
        <v>0</v>
      </c>
      <c r="BG732" s="164">
        <f>IF(A20taxstdlife="n/a","n/a",IF(BG$3&gt;(A20taxstdlife+$E732),((Input!$J$162+Input!$J$128)*$J$7)-SUM($J732:BF732),((Input!$J$162+Input!$J$128)*$J$7)/A20taxstdlife))</f>
        <v>0</v>
      </c>
      <c r="BH732" s="164">
        <f>IF(A20taxstdlife="n/a","n/a",IF(BH$3&gt;(A20taxstdlife+$E732),((Input!$J$162+Input!$J$128)*$J$7)-SUM($J732:BG732),((Input!$J$162+Input!$J$128)*$J$7)/A20taxstdlife))</f>
        <v>0</v>
      </c>
      <c r="BI732" s="164">
        <f>IF(A20taxstdlife="n/a","n/a",IF(BI$3&gt;(A20taxstdlife+$E732),((Input!$J$162+Input!$J$128)*$J$7)-SUM($J732:BH732),((Input!$J$162+Input!$J$128)*$J$7)/A20taxstdlife))</f>
        <v>0</v>
      </c>
      <c r="BJ732" s="18"/>
      <c r="BK732" s="18"/>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row>
    <row r="733" spans="1:256" s="5" customFormat="1" hidden="1" outlineLevel="2">
      <c r="A733" s="18"/>
      <c r="B733" s="18"/>
      <c r="C733" s="36"/>
      <c r="D733" s="479"/>
      <c r="E733" s="283">
        <v>5</v>
      </c>
      <c r="F733" s="38"/>
      <c r="G733" s="306"/>
      <c r="H733" s="308"/>
      <c r="I733" s="308"/>
      <c r="J733" s="308"/>
      <c r="K733" s="307"/>
      <c r="L733" s="164">
        <f>IF(A20taxstdlife="n/a","n/a",IF(L$3&gt;(A20taxstdlife+$E733),((Input!$K$162+Input!$K$128)*$K$7)-SUM($K733:K733),((Input!$K$162+Input!$K$128)*$K$7)/A20taxstdlife))</f>
        <v>6.4904336847114733E-2</v>
      </c>
      <c r="M733" s="164">
        <f>IF(A20taxstdlife="n/a","n/a",IF(M$3&gt;(A20taxstdlife+$E733),((Input!$K$162+Input!$K$128)*$K$7)-SUM($K733:L733),((Input!$K$162+Input!$K$128)*$K$7)/A20taxstdlife))</f>
        <v>6.4904336847114733E-2</v>
      </c>
      <c r="N733" s="164">
        <f>IF(A20taxstdlife="n/a","n/a",IF(N$3&gt;(A20taxstdlife+$E733),((Input!$K$162+Input!$K$128)*$K$7)-SUM($K733:M733),((Input!$K$162+Input!$K$128)*$K$7)/A20taxstdlife))</f>
        <v>6.4904336847114733E-2</v>
      </c>
      <c r="O733" s="164">
        <f>IF(A20taxstdlife="n/a","n/a",IF(O$3&gt;(A20taxstdlife+$E733),((Input!$K$162+Input!$K$128)*$K$7)-SUM($K733:N733),((Input!$K$162+Input!$K$128)*$K$7)/A20taxstdlife))</f>
        <v>6.4904336847114733E-2</v>
      </c>
      <c r="P733" s="164">
        <f>IF(A20taxstdlife="n/a","n/a",IF(P$3&gt;(A20taxstdlife+$E733),((Input!$K$162+Input!$K$128)*$K$7)-SUM($K733:O733),((Input!$K$162+Input!$K$128)*$K$7)/A20taxstdlife))</f>
        <v>6.4904336847114733E-2</v>
      </c>
      <c r="Q733" s="164">
        <f>IF(A20taxstdlife="n/a","n/a",IF(Q$3&gt;(A20taxstdlife+$E733),((Input!$K$162+Input!$K$128)*$K$7)-SUM($K733:P733),((Input!$K$162+Input!$K$128)*$K$7)/A20taxstdlife))</f>
        <v>6.4904336847114733E-2</v>
      </c>
      <c r="R733" s="164">
        <f>IF(A20taxstdlife="n/a","n/a",IF(R$3&gt;(A20taxstdlife+$E733),((Input!$K$162+Input!$K$128)*$K$7)-SUM($K733:Q733),((Input!$K$162+Input!$K$128)*$K$7)/A20taxstdlife))</f>
        <v>6.4904336847114733E-2</v>
      </c>
      <c r="S733" s="164">
        <f>IF(A20taxstdlife="n/a","n/a",IF(S$3&gt;(A20taxstdlife+$E733),((Input!$K$162+Input!$K$128)*$K$7)-SUM($K733:R733),((Input!$K$162+Input!$K$128)*$K$7)/A20taxstdlife))</f>
        <v>6.4904336847114733E-2</v>
      </c>
      <c r="T733" s="164">
        <f>IF(A20taxstdlife="n/a","n/a",IF(T$3&gt;(A20taxstdlife+$E733),((Input!$K$162+Input!$K$128)*$K$7)-SUM($K733:S733),((Input!$K$162+Input!$K$128)*$K$7)/A20taxstdlife))</f>
        <v>6.4904336847114733E-2</v>
      </c>
      <c r="U733" s="164">
        <f>IF(A20taxstdlife="n/a","n/a",IF(U$3&gt;(A20taxstdlife+$E733),((Input!$K$162+Input!$K$128)*$K$7)-SUM($K733:T733),((Input!$K$162+Input!$K$128)*$K$7)/A20taxstdlife))</f>
        <v>6.4904336847114733E-2</v>
      </c>
      <c r="V733" s="164">
        <f>IF(A20taxstdlife="n/a","n/a",IF(V$3&gt;(A20taxstdlife+$E733),((Input!$K$162+Input!$K$128)*$K$7)-SUM($K733:U733),((Input!$K$162+Input!$K$128)*$K$7)/A20taxstdlife))</f>
        <v>6.4904336847114733E-2</v>
      </c>
      <c r="W733" s="164">
        <f>IF(A20taxstdlife="n/a","n/a",IF(W$3&gt;(A20taxstdlife+$E733),((Input!$K$162+Input!$K$128)*$K$7)-SUM($K733:V733),((Input!$K$162+Input!$K$128)*$K$7)/A20taxstdlife))</f>
        <v>6.4904336847114733E-2</v>
      </c>
      <c r="X733" s="164">
        <f>IF(A20taxstdlife="n/a","n/a",IF(X$3&gt;(A20taxstdlife+$E733),((Input!$K$162+Input!$K$128)*$K$7)-SUM($K733:W733),((Input!$K$162+Input!$K$128)*$K$7)/A20taxstdlife))</f>
        <v>6.4904336847114733E-2</v>
      </c>
      <c r="Y733" s="164">
        <f>IF(A20taxstdlife="n/a","n/a",IF(Y$3&gt;(A20taxstdlife+$E733),((Input!$K$162+Input!$K$128)*$K$7)-SUM($K733:X733),((Input!$K$162+Input!$K$128)*$K$7)/A20taxstdlife))</f>
        <v>6.4904336847114733E-2</v>
      </c>
      <c r="Z733" s="164">
        <f>IF(A20taxstdlife="n/a","n/a",IF(Z$3&gt;(A20taxstdlife+$E733),((Input!$K$162+Input!$K$128)*$K$7)-SUM($K733:Y733),((Input!$K$162+Input!$K$128)*$K$7)/A20taxstdlife))</f>
        <v>6.4904336847114733E-2</v>
      </c>
      <c r="AA733" s="164">
        <f>IF(A20taxstdlife="n/a","n/a",IF(AA$3&gt;(A20taxstdlife+$E733),((Input!$K$162+Input!$K$128)*$K$7)-SUM($K733:Z733),((Input!$K$162+Input!$K$128)*$K$7)/A20taxstdlife))</f>
        <v>6.4904336847114733E-2</v>
      </c>
      <c r="AB733" s="164">
        <f>IF(A20taxstdlife="n/a","n/a",IF(AB$3&gt;(A20taxstdlife+$E733),((Input!$K$162+Input!$K$128)*$K$7)-SUM($K733:AA733),((Input!$K$162+Input!$K$128)*$K$7)/A20taxstdlife))</f>
        <v>6.4904336847114733E-2</v>
      </c>
      <c r="AC733" s="164">
        <f>IF(A20taxstdlife="n/a","n/a",IF(AC$3&gt;(A20taxstdlife+$E733),((Input!$K$162+Input!$K$128)*$K$7)-SUM($K733:AB733),((Input!$K$162+Input!$K$128)*$K$7)/A20taxstdlife))</f>
        <v>6.4904336847114733E-2</v>
      </c>
      <c r="AD733" s="164">
        <f>IF(A20taxstdlife="n/a","n/a",IF(AD$3&gt;(A20taxstdlife+$E733),((Input!$K$162+Input!$K$128)*$K$7)-SUM($K733:AC733),((Input!$K$162+Input!$K$128)*$K$7)/A20taxstdlife))</f>
        <v>6.4904336847114733E-2</v>
      </c>
      <c r="AE733" s="164">
        <f>IF(A20taxstdlife="n/a","n/a",IF(AE$3&gt;(A20taxstdlife+$E733),((Input!$K$162+Input!$K$128)*$K$7)-SUM($K733:AD733),((Input!$K$162+Input!$K$128)*$K$7)/A20taxstdlife))</f>
        <v>6.4904336847114733E-2</v>
      </c>
      <c r="AF733" s="164">
        <f>IF(A20taxstdlife="n/a","n/a",IF(AF$3&gt;(A20taxstdlife+$E733),((Input!$K$162+Input!$K$128)*$K$7)-SUM($K733:AE733),((Input!$K$162+Input!$K$128)*$K$7)/A20taxstdlife))</f>
        <v>0</v>
      </c>
      <c r="AG733" s="164">
        <f>IF(A20taxstdlife="n/a","n/a",IF(AG$3&gt;(A20taxstdlife+$E733),((Input!$K$162+Input!$K$128)*$K$7)-SUM($K733:AF733),((Input!$K$162+Input!$K$128)*$K$7)/A20taxstdlife))</f>
        <v>0</v>
      </c>
      <c r="AH733" s="164">
        <f>IF(A20taxstdlife="n/a","n/a",IF(AH$3&gt;(A20taxstdlife+$E733),((Input!$K$162+Input!$K$128)*$K$7)-SUM($K733:AG733),((Input!$K$162+Input!$K$128)*$K$7)/A20taxstdlife))</f>
        <v>0</v>
      </c>
      <c r="AI733" s="164">
        <f>IF(A20taxstdlife="n/a","n/a",IF(AI$3&gt;(A20taxstdlife+$E733),((Input!$K$162+Input!$K$128)*$K$7)-SUM($K733:AH733),((Input!$K$162+Input!$K$128)*$K$7)/A20taxstdlife))</f>
        <v>0</v>
      </c>
      <c r="AJ733" s="164">
        <f>IF(A20taxstdlife="n/a","n/a",IF(AJ$3&gt;(A20taxstdlife+$E733),((Input!$K$162+Input!$K$128)*$K$7)-SUM($K733:AI733),((Input!$K$162+Input!$K$128)*$K$7)/A20taxstdlife))</f>
        <v>0</v>
      </c>
      <c r="AK733" s="164">
        <f>IF(A20taxstdlife="n/a","n/a",IF(AK$3&gt;(A20taxstdlife+$E733),((Input!$K$162+Input!$K$128)*$K$7)-SUM($K733:AJ733),((Input!$K$162+Input!$K$128)*$K$7)/A20taxstdlife))</f>
        <v>0</v>
      </c>
      <c r="AL733" s="164">
        <f>IF(A20taxstdlife="n/a","n/a",IF(AL$3&gt;(A20taxstdlife+$E733),((Input!$K$162+Input!$K$128)*$K$7)-SUM($K733:AK733),((Input!$K$162+Input!$K$128)*$K$7)/A20taxstdlife))</f>
        <v>0</v>
      </c>
      <c r="AM733" s="164">
        <f>IF(A20taxstdlife="n/a","n/a",IF(AM$3&gt;(A20taxstdlife+$E733),((Input!$K$162+Input!$K$128)*$K$7)-SUM($K733:AL733),((Input!$K$162+Input!$K$128)*$K$7)/A20taxstdlife))</f>
        <v>0</v>
      </c>
      <c r="AN733" s="164">
        <f>IF(A20taxstdlife="n/a","n/a",IF(AN$3&gt;(A20taxstdlife+$E733),((Input!$K$162+Input!$K$128)*$K$7)-SUM($K733:AM733),((Input!$K$162+Input!$K$128)*$K$7)/A20taxstdlife))</f>
        <v>0</v>
      </c>
      <c r="AO733" s="164">
        <f>IF(A20taxstdlife="n/a","n/a",IF(AO$3&gt;(A20taxstdlife+$E733),((Input!$K$162+Input!$K$128)*$K$7)-SUM($K733:AN733),((Input!$K$162+Input!$K$128)*$K$7)/A20taxstdlife))</f>
        <v>0</v>
      </c>
      <c r="AP733" s="164">
        <f>IF(A20taxstdlife="n/a","n/a",IF(AP$3&gt;(A20taxstdlife+$E733),((Input!$K$162+Input!$K$128)*$K$7)-SUM($K733:AO733),((Input!$K$162+Input!$K$128)*$K$7)/A20taxstdlife))</f>
        <v>0</v>
      </c>
      <c r="AQ733" s="164">
        <f>IF(A20taxstdlife="n/a","n/a",IF(AQ$3&gt;(A20taxstdlife+$E733),((Input!$K$162+Input!$K$128)*$K$7)-SUM($K733:AP733),((Input!$K$162+Input!$K$128)*$K$7)/A20taxstdlife))</f>
        <v>0</v>
      </c>
      <c r="AR733" s="164">
        <f>IF(A20taxstdlife="n/a","n/a",IF(AR$3&gt;(A20taxstdlife+$E733),((Input!$K$162+Input!$K$128)*$K$7)-SUM($K733:AQ733),((Input!$K$162+Input!$K$128)*$K$7)/A20taxstdlife))</f>
        <v>0</v>
      </c>
      <c r="AS733" s="164">
        <f>IF(A20taxstdlife="n/a","n/a",IF(AS$3&gt;(A20taxstdlife+$E733),((Input!$K$162+Input!$K$128)*$K$7)-SUM($K733:AR733),((Input!$K$162+Input!$K$128)*$K$7)/A20taxstdlife))</f>
        <v>0</v>
      </c>
      <c r="AT733" s="164">
        <f>IF(A20taxstdlife="n/a","n/a",IF(AT$3&gt;(A20taxstdlife+$E733),((Input!$K$162+Input!$K$128)*$K$7)-SUM($K733:AS733),((Input!$K$162+Input!$K$128)*$K$7)/A20taxstdlife))</f>
        <v>0</v>
      </c>
      <c r="AU733" s="164">
        <f>IF(A20taxstdlife="n/a","n/a",IF(AU$3&gt;(A20taxstdlife+$E733),((Input!$K$162+Input!$K$128)*$K$7)-SUM($K733:AT733),((Input!$K$162+Input!$K$128)*$K$7)/A20taxstdlife))</f>
        <v>0</v>
      </c>
      <c r="AV733" s="164">
        <f>IF(A20taxstdlife="n/a","n/a",IF(AV$3&gt;(A20taxstdlife+$E733),((Input!$K$162+Input!$K$128)*$K$7)-SUM($K733:AU733),((Input!$K$162+Input!$K$128)*$K$7)/A20taxstdlife))</f>
        <v>0</v>
      </c>
      <c r="AW733" s="164">
        <f>IF(A20taxstdlife="n/a","n/a",IF(AW$3&gt;(A20taxstdlife+$E733),((Input!$K$162+Input!$K$128)*$K$7)-SUM($K733:AV733),((Input!$K$162+Input!$K$128)*$K$7)/A20taxstdlife))</f>
        <v>0</v>
      </c>
      <c r="AX733" s="164">
        <f>IF(A20taxstdlife="n/a","n/a",IF(AX$3&gt;(A20taxstdlife+$E733),((Input!$K$162+Input!$K$128)*$K$7)-SUM($K733:AW733),((Input!$K$162+Input!$K$128)*$K$7)/A20taxstdlife))</f>
        <v>0</v>
      </c>
      <c r="AY733" s="164">
        <f>IF(A20taxstdlife="n/a","n/a",IF(AY$3&gt;(A20taxstdlife+$E733),((Input!$K$162+Input!$K$128)*$K$7)-SUM($K733:AX733),((Input!$K$162+Input!$K$128)*$K$7)/A20taxstdlife))</f>
        <v>0</v>
      </c>
      <c r="AZ733" s="164">
        <f>IF(A20taxstdlife="n/a","n/a",IF(AZ$3&gt;(A20taxstdlife+$E733),((Input!$K$162+Input!$K$128)*$K$7)-SUM($K733:AY733),((Input!$K$162+Input!$K$128)*$K$7)/A20taxstdlife))</f>
        <v>0</v>
      </c>
      <c r="BA733" s="164">
        <f>IF(A20taxstdlife="n/a","n/a",IF(BA$3&gt;(A20taxstdlife+$E733),((Input!$K$162+Input!$K$128)*$K$7)-SUM($K733:AZ733),((Input!$K$162+Input!$K$128)*$K$7)/A20taxstdlife))</f>
        <v>0</v>
      </c>
      <c r="BB733" s="164">
        <f>IF(A20taxstdlife="n/a","n/a",IF(BB$3&gt;(A20taxstdlife+$E733),((Input!$K$162+Input!$K$128)*$K$7)-SUM($K733:BA733),((Input!$K$162+Input!$K$128)*$K$7)/A20taxstdlife))</f>
        <v>0</v>
      </c>
      <c r="BC733" s="164">
        <f>IF(A20taxstdlife="n/a","n/a",IF(BC$3&gt;(A20taxstdlife+$E733),((Input!$K$162+Input!$K$128)*$K$7)-SUM($K733:BB733),((Input!$K$162+Input!$K$128)*$K$7)/A20taxstdlife))</f>
        <v>0</v>
      </c>
      <c r="BD733" s="164">
        <f>IF(A20taxstdlife="n/a","n/a",IF(BD$3&gt;(A20taxstdlife+$E733),((Input!$K$162+Input!$K$128)*$K$7)-SUM($K733:BC733),((Input!$K$162+Input!$K$128)*$K$7)/A20taxstdlife))</f>
        <v>0</v>
      </c>
      <c r="BE733" s="164">
        <f>IF(A20taxstdlife="n/a","n/a",IF(BE$3&gt;(A20taxstdlife+$E733),((Input!$K$162+Input!$K$128)*$K$7)-SUM($K733:BD733),((Input!$K$162+Input!$K$128)*$K$7)/A20taxstdlife))</f>
        <v>0</v>
      </c>
      <c r="BF733" s="164">
        <f>IF(A20taxstdlife="n/a","n/a",IF(BF$3&gt;(A20taxstdlife+$E733),((Input!$K$162+Input!$K$128)*$K$7)-SUM($K733:BE733),((Input!$K$162+Input!$K$128)*$K$7)/A20taxstdlife))</f>
        <v>0</v>
      </c>
      <c r="BG733" s="164">
        <f>IF(A20taxstdlife="n/a","n/a",IF(BG$3&gt;(A20taxstdlife+$E733),((Input!$K$162+Input!$K$128)*$K$7)-SUM($K733:BF733),((Input!$K$162+Input!$K$128)*$K$7)/A20taxstdlife))</f>
        <v>0</v>
      </c>
      <c r="BH733" s="164">
        <f>IF(A20taxstdlife="n/a","n/a",IF(BH$3&gt;(A20taxstdlife+$E733),((Input!$K$162+Input!$K$128)*$K$7)-SUM($K733:BG733),((Input!$K$162+Input!$K$128)*$K$7)/A20taxstdlife))</f>
        <v>0</v>
      </c>
      <c r="BI733" s="164">
        <f>IF(A20taxstdlife="n/a","n/a",IF(BI$3&gt;(A20taxstdlife+$E733),((Input!$K$162+Input!$K$128)*$K$7)-SUM($K733:BH733),((Input!$K$162+Input!$K$128)*$K$7)/A20taxstdlife))</f>
        <v>0</v>
      </c>
      <c r="BJ733" s="18"/>
      <c r="BK733" s="18"/>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row>
    <row r="734" spans="1:256" s="5" customFormat="1" hidden="1" outlineLevel="2">
      <c r="A734" s="18"/>
      <c r="B734" s="18"/>
      <c r="C734" s="36"/>
      <c r="D734" s="479"/>
      <c r="E734" s="283">
        <v>6</v>
      </c>
      <c r="F734" s="38"/>
      <c r="G734" s="306"/>
      <c r="H734" s="308"/>
      <c r="I734" s="308"/>
      <c r="J734" s="308"/>
      <c r="K734" s="308"/>
      <c r="L734" s="307"/>
      <c r="M734" s="164">
        <f>IF(A20taxstdlife="n/a","n/a",IF(M$3&gt;(A20taxstdlife+$E734),((Input!$L$162+Input!$L$128)*$L$7)-SUM($L734:L734),((Input!$L$162+Input!$L$128)*$L$7)/A20taxstdlife))</f>
        <v>0</v>
      </c>
      <c r="N734" s="164">
        <f>IF(A20taxstdlife="n/a","n/a",IF(N$3&gt;(A20taxstdlife+$E734),((Input!$L$162+Input!$L$128)*$L$7)-SUM($L734:M734),((Input!$L$162+Input!$L$128)*$L$7)/A20taxstdlife))</f>
        <v>0</v>
      </c>
      <c r="O734" s="164">
        <f>IF(A20taxstdlife="n/a","n/a",IF(O$3&gt;(A20taxstdlife+$E734),((Input!$L$162+Input!$L$128)*$L$7)-SUM($L734:N734),((Input!$L$162+Input!$L$128)*$L$7)/A20taxstdlife))</f>
        <v>0</v>
      </c>
      <c r="P734" s="164">
        <f>IF(A20taxstdlife="n/a","n/a",IF(P$3&gt;(A20taxstdlife+$E734),((Input!$L$162+Input!$L$128)*$L$7)-SUM($L734:O734),((Input!$L$162+Input!$L$128)*$L$7)/A20taxstdlife))</f>
        <v>0</v>
      </c>
      <c r="Q734" s="164">
        <f>IF(A20taxstdlife="n/a","n/a",IF(Q$3&gt;(A20taxstdlife+$E734),((Input!$L$162+Input!$L$128)*$L$7)-SUM($L734:P734),((Input!$L$162+Input!$L$128)*$L$7)/A20taxstdlife))</f>
        <v>0</v>
      </c>
      <c r="R734" s="164">
        <f>IF(A20taxstdlife="n/a","n/a",IF(R$3&gt;(A20taxstdlife+$E734),((Input!$L$162+Input!$L$128)*$L$7)-SUM($L734:Q734),((Input!$L$162+Input!$L$128)*$L$7)/A20taxstdlife))</f>
        <v>0</v>
      </c>
      <c r="S734" s="164">
        <f>IF(A20taxstdlife="n/a","n/a",IF(S$3&gt;(A20taxstdlife+$E734),((Input!$L$162+Input!$L$128)*$L$7)-SUM($L734:R734),((Input!$L$162+Input!$L$128)*$L$7)/A20taxstdlife))</f>
        <v>0</v>
      </c>
      <c r="T734" s="164">
        <f>IF(A20taxstdlife="n/a","n/a",IF(T$3&gt;(A20taxstdlife+$E734),((Input!$L$162+Input!$L$128)*$L$7)-SUM($L734:S734),((Input!$L$162+Input!$L$128)*$L$7)/A20taxstdlife))</f>
        <v>0</v>
      </c>
      <c r="U734" s="164">
        <f>IF(A20taxstdlife="n/a","n/a",IF(U$3&gt;(A20taxstdlife+$E734),((Input!$L$162+Input!$L$128)*$L$7)-SUM($L734:T734),((Input!$L$162+Input!$L$128)*$L$7)/A20taxstdlife))</f>
        <v>0</v>
      </c>
      <c r="V734" s="164">
        <f>IF(A20taxstdlife="n/a","n/a",IF(V$3&gt;(A20taxstdlife+$E734),((Input!$L$162+Input!$L$128)*$L$7)-SUM($L734:U734),((Input!$L$162+Input!$L$128)*$L$7)/A20taxstdlife))</f>
        <v>0</v>
      </c>
      <c r="W734" s="164">
        <f>IF(A20taxstdlife="n/a","n/a",IF(W$3&gt;(A20taxstdlife+$E734),((Input!$L$162+Input!$L$128)*$L$7)-SUM($L734:V734),((Input!$L$162+Input!$L$128)*$L$7)/A20taxstdlife))</f>
        <v>0</v>
      </c>
      <c r="X734" s="164">
        <f>IF(A20taxstdlife="n/a","n/a",IF(X$3&gt;(A20taxstdlife+$E734),((Input!$L$162+Input!$L$128)*$L$7)-SUM($L734:W734),((Input!$L$162+Input!$L$128)*$L$7)/A20taxstdlife))</f>
        <v>0</v>
      </c>
      <c r="Y734" s="164">
        <f>IF(A20taxstdlife="n/a","n/a",IF(Y$3&gt;(A20taxstdlife+$E734),((Input!$L$162+Input!$L$128)*$L$7)-SUM($L734:X734),((Input!$L$162+Input!$L$128)*$L$7)/A20taxstdlife))</f>
        <v>0</v>
      </c>
      <c r="Z734" s="164">
        <f>IF(A20taxstdlife="n/a","n/a",IF(Z$3&gt;(A20taxstdlife+$E734),((Input!$L$162+Input!$L$128)*$L$7)-SUM($L734:Y734),((Input!$L$162+Input!$L$128)*$L$7)/A20taxstdlife))</f>
        <v>0</v>
      </c>
      <c r="AA734" s="164">
        <f>IF(A20taxstdlife="n/a","n/a",IF(AA$3&gt;(A20taxstdlife+$E734),((Input!$L$162+Input!$L$128)*$L$7)-SUM($L734:Z734),((Input!$L$162+Input!$L$128)*$L$7)/A20taxstdlife))</f>
        <v>0</v>
      </c>
      <c r="AB734" s="164">
        <f>IF(A20taxstdlife="n/a","n/a",IF(AB$3&gt;(A20taxstdlife+$E734),((Input!$L$162+Input!$L$128)*$L$7)-SUM($L734:AA734),((Input!$L$162+Input!$L$128)*$L$7)/A20taxstdlife))</f>
        <v>0</v>
      </c>
      <c r="AC734" s="164">
        <f>IF(A20taxstdlife="n/a","n/a",IF(AC$3&gt;(A20taxstdlife+$E734),((Input!$L$162+Input!$L$128)*$L$7)-SUM($L734:AB734),((Input!$L$162+Input!$L$128)*$L$7)/A20taxstdlife))</f>
        <v>0</v>
      </c>
      <c r="AD734" s="164">
        <f>IF(A20taxstdlife="n/a","n/a",IF(AD$3&gt;(A20taxstdlife+$E734),((Input!$L$162+Input!$L$128)*$L$7)-SUM($L734:AC734),((Input!$L$162+Input!$L$128)*$L$7)/A20taxstdlife))</f>
        <v>0</v>
      </c>
      <c r="AE734" s="164">
        <f>IF(A20taxstdlife="n/a","n/a",IF(AE$3&gt;(A20taxstdlife+$E734),((Input!$L$162+Input!$L$128)*$L$7)-SUM($L734:AD734),((Input!$L$162+Input!$L$128)*$L$7)/A20taxstdlife))</f>
        <v>0</v>
      </c>
      <c r="AF734" s="164">
        <f>IF(A20taxstdlife="n/a","n/a",IF(AF$3&gt;(A20taxstdlife+$E734),((Input!$L$162+Input!$L$128)*$L$7)-SUM($L734:AE734),((Input!$L$162+Input!$L$128)*$L$7)/A20taxstdlife))</f>
        <v>0</v>
      </c>
      <c r="AG734" s="164">
        <f>IF(A20taxstdlife="n/a","n/a",IF(AG$3&gt;(A20taxstdlife+$E734),((Input!$L$162+Input!$L$128)*$L$7)-SUM($L734:AF734),((Input!$L$162+Input!$L$128)*$L$7)/A20taxstdlife))</f>
        <v>0</v>
      </c>
      <c r="AH734" s="164">
        <f>IF(A20taxstdlife="n/a","n/a",IF(AH$3&gt;(A20taxstdlife+$E734),((Input!$L$162+Input!$L$128)*$L$7)-SUM($L734:AG734),((Input!$L$162+Input!$L$128)*$L$7)/A20taxstdlife))</f>
        <v>0</v>
      </c>
      <c r="AI734" s="164">
        <f>IF(A20taxstdlife="n/a","n/a",IF(AI$3&gt;(A20taxstdlife+$E734),((Input!$L$162+Input!$L$128)*$L$7)-SUM($L734:AH734),((Input!$L$162+Input!$L$128)*$L$7)/A20taxstdlife))</f>
        <v>0</v>
      </c>
      <c r="AJ734" s="164">
        <f>IF(A20taxstdlife="n/a","n/a",IF(AJ$3&gt;(A20taxstdlife+$E734),((Input!$L$162+Input!$L$128)*$L$7)-SUM($L734:AI734),((Input!$L$162+Input!$L$128)*$L$7)/A20taxstdlife))</f>
        <v>0</v>
      </c>
      <c r="AK734" s="164">
        <f>IF(A20taxstdlife="n/a","n/a",IF(AK$3&gt;(A20taxstdlife+$E734),((Input!$L$162+Input!$L$128)*$L$7)-SUM($L734:AJ734),((Input!$L$162+Input!$L$128)*$L$7)/A20taxstdlife))</f>
        <v>0</v>
      </c>
      <c r="AL734" s="164">
        <f>IF(A20taxstdlife="n/a","n/a",IF(AL$3&gt;(A20taxstdlife+$E734),((Input!$L$162+Input!$L$128)*$L$7)-SUM($L734:AK734),((Input!$L$162+Input!$L$128)*$L$7)/A20taxstdlife))</f>
        <v>0</v>
      </c>
      <c r="AM734" s="164">
        <f>IF(A20taxstdlife="n/a","n/a",IF(AM$3&gt;(A20taxstdlife+$E734),((Input!$L$162+Input!$L$128)*$L$7)-SUM($L734:AL734),((Input!$L$162+Input!$L$128)*$L$7)/A20taxstdlife))</f>
        <v>0</v>
      </c>
      <c r="AN734" s="164">
        <f>IF(A20taxstdlife="n/a","n/a",IF(AN$3&gt;(A20taxstdlife+$E734),((Input!$L$162+Input!$L$128)*$L$7)-SUM($L734:AM734),((Input!$L$162+Input!$L$128)*$L$7)/A20taxstdlife))</f>
        <v>0</v>
      </c>
      <c r="AO734" s="164">
        <f>IF(A20taxstdlife="n/a","n/a",IF(AO$3&gt;(A20taxstdlife+$E734),((Input!$L$162+Input!$L$128)*$L$7)-SUM($L734:AN734),((Input!$L$162+Input!$L$128)*$L$7)/A20taxstdlife))</f>
        <v>0</v>
      </c>
      <c r="AP734" s="164">
        <f>IF(A20taxstdlife="n/a","n/a",IF(AP$3&gt;(A20taxstdlife+$E734),((Input!$L$162+Input!$L$128)*$L$7)-SUM($L734:AO734),((Input!$L$162+Input!$L$128)*$L$7)/A20taxstdlife))</f>
        <v>0</v>
      </c>
      <c r="AQ734" s="164">
        <f>IF(A20taxstdlife="n/a","n/a",IF(AQ$3&gt;(A20taxstdlife+$E734),((Input!$L$162+Input!$L$128)*$L$7)-SUM($L734:AP734),((Input!$L$162+Input!$L$128)*$L$7)/A20taxstdlife))</f>
        <v>0</v>
      </c>
      <c r="AR734" s="164">
        <f>IF(A20taxstdlife="n/a","n/a",IF(AR$3&gt;(A20taxstdlife+$E734),((Input!$L$162+Input!$L$128)*$L$7)-SUM($L734:AQ734),((Input!$L$162+Input!$L$128)*$L$7)/A20taxstdlife))</f>
        <v>0</v>
      </c>
      <c r="AS734" s="164">
        <f>IF(A20taxstdlife="n/a","n/a",IF(AS$3&gt;(A20taxstdlife+$E734),((Input!$L$162+Input!$L$128)*$L$7)-SUM($L734:AR734),((Input!$L$162+Input!$L$128)*$L$7)/A20taxstdlife))</f>
        <v>0</v>
      </c>
      <c r="AT734" s="164">
        <f>IF(A20taxstdlife="n/a","n/a",IF(AT$3&gt;(A20taxstdlife+$E734),((Input!$L$162+Input!$L$128)*$L$7)-SUM($L734:AS734),((Input!$L$162+Input!$L$128)*$L$7)/A20taxstdlife))</f>
        <v>0</v>
      </c>
      <c r="AU734" s="164">
        <f>IF(A20taxstdlife="n/a","n/a",IF(AU$3&gt;(A20taxstdlife+$E734),((Input!$L$162+Input!$L$128)*$L$7)-SUM($L734:AT734),((Input!$L$162+Input!$L$128)*$L$7)/A20taxstdlife))</f>
        <v>0</v>
      </c>
      <c r="AV734" s="164">
        <f>IF(A20taxstdlife="n/a","n/a",IF(AV$3&gt;(A20taxstdlife+$E734),((Input!$L$162+Input!$L$128)*$L$7)-SUM($L734:AU734),((Input!$L$162+Input!$L$128)*$L$7)/A20taxstdlife))</f>
        <v>0</v>
      </c>
      <c r="AW734" s="164">
        <f>IF(A20taxstdlife="n/a","n/a",IF(AW$3&gt;(A20taxstdlife+$E734),((Input!$L$162+Input!$L$128)*$L$7)-SUM($L734:AV734),((Input!$L$162+Input!$L$128)*$L$7)/A20taxstdlife))</f>
        <v>0</v>
      </c>
      <c r="AX734" s="164">
        <f>IF(A20taxstdlife="n/a","n/a",IF(AX$3&gt;(A20taxstdlife+$E734),((Input!$L$162+Input!$L$128)*$L$7)-SUM($L734:AW734),((Input!$L$162+Input!$L$128)*$L$7)/A20taxstdlife))</f>
        <v>0</v>
      </c>
      <c r="AY734" s="164">
        <f>IF(A20taxstdlife="n/a","n/a",IF(AY$3&gt;(A20taxstdlife+$E734),((Input!$L$162+Input!$L$128)*$L$7)-SUM($L734:AX734),((Input!$L$162+Input!$L$128)*$L$7)/A20taxstdlife))</f>
        <v>0</v>
      </c>
      <c r="AZ734" s="164">
        <f>IF(A20taxstdlife="n/a","n/a",IF(AZ$3&gt;(A20taxstdlife+$E734),((Input!$L$162+Input!$L$128)*$L$7)-SUM($L734:AY734),((Input!$L$162+Input!$L$128)*$L$7)/A20taxstdlife))</f>
        <v>0</v>
      </c>
      <c r="BA734" s="164">
        <f>IF(A20taxstdlife="n/a","n/a",IF(BA$3&gt;(A20taxstdlife+$E734),((Input!$L$162+Input!$L$128)*$L$7)-SUM($L734:AZ734),((Input!$L$162+Input!$L$128)*$L$7)/A20taxstdlife))</f>
        <v>0</v>
      </c>
      <c r="BB734" s="164">
        <f>IF(A20taxstdlife="n/a","n/a",IF(BB$3&gt;(A20taxstdlife+$E734),((Input!$L$162+Input!$L$128)*$L$7)-SUM($L734:BA734),((Input!$L$162+Input!$L$128)*$L$7)/A20taxstdlife))</f>
        <v>0</v>
      </c>
      <c r="BC734" s="164">
        <f>IF(A20taxstdlife="n/a","n/a",IF(BC$3&gt;(A20taxstdlife+$E734),((Input!$L$162+Input!$L$128)*$L$7)-SUM($L734:BB734),((Input!$L$162+Input!$L$128)*$L$7)/A20taxstdlife))</f>
        <v>0</v>
      </c>
      <c r="BD734" s="164">
        <f>IF(A20taxstdlife="n/a","n/a",IF(BD$3&gt;(A20taxstdlife+$E734),((Input!$L$162+Input!$L$128)*$L$7)-SUM($L734:BC734),((Input!$L$162+Input!$L$128)*$L$7)/A20taxstdlife))</f>
        <v>0</v>
      </c>
      <c r="BE734" s="164">
        <f>IF(A20taxstdlife="n/a","n/a",IF(BE$3&gt;(A20taxstdlife+$E734),((Input!$L$162+Input!$L$128)*$L$7)-SUM($L734:BD734),((Input!$L$162+Input!$L$128)*$L$7)/A20taxstdlife))</f>
        <v>0</v>
      </c>
      <c r="BF734" s="164">
        <f>IF(A20taxstdlife="n/a","n/a",IF(BF$3&gt;(A20taxstdlife+$E734),((Input!$L$162+Input!$L$128)*$L$7)-SUM($L734:BE734),((Input!$L$162+Input!$L$128)*$L$7)/A20taxstdlife))</f>
        <v>0</v>
      </c>
      <c r="BG734" s="164">
        <f>IF(A20taxstdlife="n/a","n/a",IF(BG$3&gt;(A20taxstdlife+$E734),((Input!$L$162+Input!$L$128)*$L$7)-SUM($L734:BF734),((Input!$L$162+Input!$L$128)*$L$7)/A20taxstdlife))</f>
        <v>0</v>
      </c>
      <c r="BH734" s="164">
        <f>IF(A20taxstdlife="n/a","n/a",IF(BH$3&gt;(A20taxstdlife+$E734),((Input!$L$162+Input!$L$128)*$L$7)-SUM($L734:BG734),((Input!$L$162+Input!$L$128)*$L$7)/A20taxstdlife))</f>
        <v>0</v>
      </c>
      <c r="BI734" s="164">
        <f>IF(A20taxstdlife="n/a","n/a",IF(BI$3&gt;(A20taxstdlife+$E734),((Input!$L$162+Input!$L$128)*$L$7)-SUM($L734:BH734),((Input!$L$162+Input!$L$128)*$L$7)/A20taxstdlife))</f>
        <v>0</v>
      </c>
      <c r="BJ734" s="18"/>
      <c r="BK734" s="18"/>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c r="HK734"/>
      <c r="HL734"/>
      <c r="HM734"/>
      <c r="HN734"/>
      <c r="HO734"/>
      <c r="HP734"/>
      <c r="HQ734"/>
      <c r="HR734"/>
      <c r="HS734"/>
      <c r="HT734"/>
      <c r="HU734"/>
      <c r="HV734"/>
      <c r="HW734"/>
      <c r="HX734"/>
      <c r="HY734"/>
      <c r="HZ734"/>
      <c r="IA734"/>
      <c r="IB734"/>
      <c r="IC734"/>
      <c r="ID734"/>
      <c r="IE734"/>
      <c r="IF734"/>
      <c r="IG734"/>
      <c r="IH734"/>
      <c r="II734"/>
      <c r="IJ734"/>
      <c r="IK734"/>
      <c r="IL734"/>
      <c r="IM734"/>
      <c r="IN734"/>
      <c r="IO734"/>
      <c r="IP734"/>
      <c r="IQ734"/>
      <c r="IR734"/>
      <c r="IS734"/>
      <c r="IT734"/>
      <c r="IU734"/>
      <c r="IV734"/>
    </row>
    <row r="735" spans="1:256" s="5" customFormat="1" hidden="1" outlineLevel="2">
      <c r="A735" s="18"/>
      <c r="B735" s="18"/>
      <c r="C735" s="36"/>
      <c r="D735" s="479"/>
      <c r="E735" s="283">
        <v>7</v>
      </c>
      <c r="F735" s="38"/>
      <c r="G735" s="306"/>
      <c r="H735" s="308"/>
      <c r="I735" s="308"/>
      <c r="J735" s="308"/>
      <c r="K735" s="308"/>
      <c r="L735" s="308"/>
      <c r="M735" s="307"/>
      <c r="N735" s="164">
        <f>IF(A20taxstdlife="n/a","n/a",IF(N$3&gt;(A20taxstdlife+$E735),((Input!$M$162+Input!$M$128)*$M$7)-SUM($M735:M735),((Input!$M$162+Input!$M$128)*$M$7)/A20taxstdlife))</f>
        <v>0</v>
      </c>
      <c r="O735" s="164">
        <f>IF(A20taxstdlife="n/a","n/a",IF(O$3&gt;(A20taxstdlife+$E735),((Input!$M$162+Input!$M$128)*$M$7)-SUM($M735:N735),((Input!$M$162+Input!$M$128)*$M$7)/A20taxstdlife))</f>
        <v>0</v>
      </c>
      <c r="P735" s="164">
        <f>IF(A20taxstdlife="n/a","n/a",IF(P$3&gt;(A20taxstdlife+$E735),((Input!$M$162+Input!$M$128)*$M$7)-SUM($M735:O735),((Input!$M$162+Input!$M$128)*$M$7)/A20taxstdlife))</f>
        <v>0</v>
      </c>
      <c r="Q735" s="164">
        <f>IF(A20taxstdlife="n/a","n/a",IF(Q$3&gt;(A20taxstdlife+$E735),((Input!$M$162+Input!$M$128)*$M$7)-SUM($M735:P735),((Input!$M$162+Input!$M$128)*$M$7)/A20taxstdlife))</f>
        <v>0</v>
      </c>
      <c r="R735" s="164">
        <f>IF(A20taxstdlife="n/a","n/a",IF(R$3&gt;(A20taxstdlife+$E735),((Input!$M$162+Input!$M$128)*$M$7)-SUM($M735:Q735),((Input!$M$162+Input!$M$128)*$M$7)/A20taxstdlife))</f>
        <v>0</v>
      </c>
      <c r="S735" s="164">
        <f>IF(A20taxstdlife="n/a","n/a",IF(S$3&gt;(A20taxstdlife+$E735),((Input!$M$162+Input!$M$128)*$M$7)-SUM($M735:R735),((Input!$M$162+Input!$M$128)*$M$7)/A20taxstdlife))</f>
        <v>0</v>
      </c>
      <c r="T735" s="164">
        <f>IF(A20taxstdlife="n/a","n/a",IF(T$3&gt;(A20taxstdlife+$E735),((Input!$M$162+Input!$M$128)*$M$7)-SUM($M735:S735),((Input!$M$162+Input!$M$128)*$M$7)/A20taxstdlife))</f>
        <v>0</v>
      </c>
      <c r="U735" s="164">
        <f>IF(A20taxstdlife="n/a","n/a",IF(U$3&gt;(A20taxstdlife+$E735),((Input!$M$162+Input!$M$128)*$M$7)-SUM($M735:T735),((Input!$M$162+Input!$M$128)*$M$7)/A20taxstdlife))</f>
        <v>0</v>
      </c>
      <c r="V735" s="164">
        <f>IF(A20taxstdlife="n/a","n/a",IF(V$3&gt;(A20taxstdlife+$E735),((Input!$M$162+Input!$M$128)*$M$7)-SUM($M735:U735),((Input!$M$162+Input!$M$128)*$M$7)/A20taxstdlife))</f>
        <v>0</v>
      </c>
      <c r="W735" s="164">
        <f>IF(A20taxstdlife="n/a","n/a",IF(W$3&gt;(A20taxstdlife+$E735),((Input!$M$162+Input!$M$128)*$M$7)-SUM($M735:V735),((Input!$M$162+Input!$M$128)*$M$7)/A20taxstdlife))</f>
        <v>0</v>
      </c>
      <c r="X735" s="164">
        <f>IF(A20taxstdlife="n/a","n/a",IF(X$3&gt;(A20taxstdlife+$E735),((Input!$M$162+Input!$M$128)*$M$7)-SUM($M735:W735),((Input!$M$162+Input!$M$128)*$M$7)/A20taxstdlife))</f>
        <v>0</v>
      </c>
      <c r="Y735" s="164">
        <f>IF(A20taxstdlife="n/a","n/a",IF(Y$3&gt;(A20taxstdlife+$E735),((Input!$M$162+Input!$M$128)*$M$7)-SUM($M735:X735),((Input!$M$162+Input!$M$128)*$M$7)/A20taxstdlife))</f>
        <v>0</v>
      </c>
      <c r="Z735" s="164">
        <f>IF(A20taxstdlife="n/a","n/a",IF(Z$3&gt;(A20taxstdlife+$E735),((Input!$M$162+Input!$M$128)*$M$7)-SUM($M735:Y735),((Input!$M$162+Input!$M$128)*$M$7)/A20taxstdlife))</f>
        <v>0</v>
      </c>
      <c r="AA735" s="164">
        <f>IF(A20taxstdlife="n/a","n/a",IF(AA$3&gt;(A20taxstdlife+$E735),((Input!$M$162+Input!$M$128)*$M$7)-SUM($M735:Z735),((Input!$M$162+Input!$M$128)*$M$7)/A20taxstdlife))</f>
        <v>0</v>
      </c>
      <c r="AB735" s="164">
        <f>IF(A20taxstdlife="n/a","n/a",IF(AB$3&gt;(A20taxstdlife+$E735),((Input!$M$162+Input!$M$128)*$M$7)-SUM($M735:AA735),((Input!$M$162+Input!$M$128)*$M$7)/A20taxstdlife))</f>
        <v>0</v>
      </c>
      <c r="AC735" s="164">
        <f>IF(A20taxstdlife="n/a","n/a",IF(AC$3&gt;(A20taxstdlife+$E735),((Input!$M$162+Input!$M$128)*$M$7)-SUM($M735:AB735),((Input!$M$162+Input!$M$128)*$M$7)/A20taxstdlife))</f>
        <v>0</v>
      </c>
      <c r="AD735" s="164">
        <f>IF(A20taxstdlife="n/a","n/a",IF(AD$3&gt;(A20taxstdlife+$E735),((Input!$M$162+Input!$M$128)*$M$7)-SUM($M735:AC735),((Input!$M$162+Input!$M$128)*$M$7)/A20taxstdlife))</f>
        <v>0</v>
      </c>
      <c r="AE735" s="164">
        <f>IF(A20taxstdlife="n/a","n/a",IF(AE$3&gt;(A20taxstdlife+$E735),((Input!$M$162+Input!$M$128)*$M$7)-SUM($M735:AD735),((Input!$M$162+Input!$M$128)*$M$7)/A20taxstdlife))</f>
        <v>0</v>
      </c>
      <c r="AF735" s="164">
        <f>IF(A20taxstdlife="n/a","n/a",IF(AF$3&gt;(A20taxstdlife+$E735),((Input!$M$162+Input!$M$128)*$M$7)-SUM($M735:AE735),((Input!$M$162+Input!$M$128)*$M$7)/A20taxstdlife))</f>
        <v>0</v>
      </c>
      <c r="AG735" s="164">
        <f>IF(A20taxstdlife="n/a","n/a",IF(AG$3&gt;(A20taxstdlife+$E735),((Input!$M$162+Input!$M$128)*$M$7)-SUM($M735:AF735),((Input!$M$162+Input!$M$128)*$M$7)/A20taxstdlife))</f>
        <v>0</v>
      </c>
      <c r="AH735" s="164">
        <f>IF(A20taxstdlife="n/a","n/a",IF(AH$3&gt;(A20taxstdlife+$E735),((Input!$M$162+Input!$M$128)*$M$7)-SUM($M735:AG735),((Input!$M$162+Input!$M$128)*$M$7)/A20taxstdlife))</f>
        <v>0</v>
      </c>
      <c r="AI735" s="164">
        <f>IF(A20taxstdlife="n/a","n/a",IF(AI$3&gt;(A20taxstdlife+$E735),((Input!$M$162+Input!$M$128)*$M$7)-SUM($M735:AH735),((Input!$M$162+Input!$M$128)*$M$7)/A20taxstdlife))</f>
        <v>0</v>
      </c>
      <c r="AJ735" s="164">
        <f>IF(A20taxstdlife="n/a","n/a",IF(AJ$3&gt;(A20taxstdlife+$E735),((Input!$M$162+Input!$M$128)*$M$7)-SUM($M735:AI735),((Input!$M$162+Input!$M$128)*$M$7)/A20taxstdlife))</f>
        <v>0</v>
      </c>
      <c r="AK735" s="164">
        <f>IF(A20taxstdlife="n/a","n/a",IF(AK$3&gt;(A20taxstdlife+$E735),((Input!$M$162+Input!$M$128)*$M$7)-SUM($M735:AJ735),((Input!$M$162+Input!$M$128)*$M$7)/A20taxstdlife))</f>
        <v>0</v>
      </c>
      <c r="AL735" s="164">
        <f>IF(A20taxstdlife="n/a","n/a",IF(AL$3&gt;(A20taxstdlife+$E735),((Input!$M$162+Input!$M$128)*$M$7)-SUM($M735:AK735),((Input!$M$162+Input!$M$128)*$M$7)/A20taxstdlife))</f>
        <v>0</v>
      </c>
      <c r="AM735" s="164">
        <f>IF(A20taxstdlife="n/a","n/a",IF(AM$3&gt;(A20taxstdlife+$E735),((Input!$M$162+Input!$M$128)*$M$7)-SUM($M735:AL735),((Input!$M$162+Input!$M$128)*$M$7)/A20taxstdlife))</f>
        <v>0</v>
      </c>
      <c r="AN735" s="164">
        <f>IF(A20taxstdlife="n/a","n/a",IF(AN$3&gt;(A20taxstdlife+$E735),((Input!$M$162+Input!$M$128)*$M$7)-SUM($M735:AM735),((Input!$M$162+Input!$M$128)*$M$7)/A20taxstdlife))</f>
        <v>0</v>
      </c>
      <c r="AO735" s="164">
        <f>IF(A20taxstdlife="n/a","n/a",IF(AO$3&gt;(A20taxstdlife+$E735),((Input!$M$162+Input!$M$128)*$M$7)-SUM($M735:AN735),((Input!$M$162+Input!$M$128)*$M$7)/A20taxstdlife))</f>
        <v>0</v>
      </c>
      <c r="AP735" s="164">
        <f>IF(A20taxstdlife="n/a","n/a",IF(AP$3&gt;(A20taxstdlife+$E735),((Input!$M$162+Input!$M$128)*$M$7)-SUM($M735:AO735),((Input!$M$162+Input!$M$128)*$M$7)/A20taxstdlife))</f>
        <v>0</v>
      </c>
      <c r="AQ735" s="164">
        <f>IF(A20taxstdlife="n/a","n/a",IF(AQ$3&gt;(A20taxstdlife+$E735),((Input!$M$162+Input!$M$128)*$M$7)-SUM($M735:AP735),((Input!$M$162+Input!$M$128)*$M$7)/A20taxstdlife))</f>
        <v>0</v>
      </c>
      <c r="AR735" s="164">
        <f>IF(A20taxstdlife="n/a","n/a",IF(AR$3&gt;(A20taxstdlife+$E735),((Input!$M$162+Input!$M$128)*$M$7)-SUM($M735:AQ735),((Input!$M$162+Input!$M$128)*$M$7)/A20taxstdlife))</f>
        <v>0</v>
      </c>
      <c r="AS735" s="164">
        <f>IF(A20taxstdlife="n/a","n/a",IF(AS$3&gt;(A20taxstdlife+$E735),((Input!$M$162+Input!$M$128)*$M$7)-SUM($M735:AR735),((Input!$M$162+Input!$M$128)*$M$7)/A20taxstdlife))</f>
        <v>0</v>
      </c>
      <c r="AT735" s="164">
        <f>IF(A20taxstdlife="n/a","n/a",IF(AT$3&gt;(A20taxstdlife+$E735),((Input!$M$162+Input!$M$128)*$M$7)-SUM($M735:AS735),((Input!$M$162+Input!$M$128)*$M$7)/A20taxstdlife))</f>
        <v>0</v>
      </c>
      <c r="AU735" s="164">
        <f>IF(A20taxstdlife="n/a","n/a",IF(AU$3&gt;(A20taxstdlife+$E735),((Input!$M$162+Input!$M$128)*$M$7)-SUM($M735:AT735),((Input!$M$162+Input!$M$128)*$M$7)/A20taxstdlife))</f>
        <v>0</v>
      </c>
      <c r="AV735" s="164">
        <f>IF(A20taxstdlife="n/a","n/a",IF(AV$3&gt;(A20taxstdlife+$E735),((Input!$M$162+Input!$M$128)*$M$7)-SUM($M735:AU735),((Input!$M$162+Input!$M$128)*$M$7)/A20taxstdlife))</f>
        <v>0</v>
      </c>
      <c r="AW735" s="164">
        <f>IF(A20taxstdlife="n/a","n/a",IF(AW$3&gt;(A20taxstdlife+$E735),((Input!$M$162+Input!$M$128)*$M$7)-SUM($M735:AV735),((Input!$M$162+Input!$M$128)*$M$7)/A20taxstdlife))</f>
        <v>0</v>
      </c>
      <c r="AX735" s="164">
        <f>IF(A20taxstdlife="n/a","n/a",IF(AX$3&gt;(A20taxstdlife+$E735),((Input!$M$162+Input!$M$128)*$M$7)-SUM($M735:AW735),((Input!$M$162+Input!$M$128)*$M$7)/A20taxstdlife))</f>
        <v>0</v>
      </c>
      <c r="AY735" s="164">
        <f>IF(A20taxstdlife="n/a","n/a",IF(AY$3&gt;(A20taxstdlife+$E735),((Input!$M$162+Input!$M$128)*$M$7)-SUM($M735:AX735),((Input!$M$162+Input!$M$128)*$M$7)/A20taxstdlife))</f>
        <v>0</v>
      </c>
      <c r="AZ735" s="164">
        <f>IF(A20taxstdlife="n/a","n/a",IF(AZ$3&gt;(A20taxstdlife+$E735),((Input!$M$162+Input!$M$128)*$M$7)-SUM($M735:AY735),((Input!$M$162+Input!$M$128)*$M$7)/A20taxstdlife))</f>
        <v>0</v>
      </c>
      <c r="BA735" s="164">
        <f>IF(A20taxstdlife="n/a","n/a",IF(BA$3&gt;(A20taxstdlife+$E735),((Input!$M$162+Input!$M$128)*$M$7)-SUM($M735:AZ735),((Input!$M$162+Input!$M$128)*$M$7)/A20taxstdlife))</f>
        <v>0</v>
      </c>
      <c r="BB735" s="164">
        <f>IF(A20taxstdlife="n/a","n/a",IF(BB$3&gt;(A20taxstdlife+$E735),((Input!$M$162+Input!$M$128)*$M$7)-SUM($M735:BA735),((Input!$M$162+Input!$M$128)*$M$7)/A20taxstdlife))</f>
        <v>0</v>
      </c>
      <c r="BC735" s="164">
        <f>IF(A20taxstdlife="n/a","n/a",IF(BC$3&gt;(A20taxstdlife+$E735),((Input!$M$162+Input!$M$128)*$M$7)-SUM($M735:BB735),((Input!$M$162+Input!$M$128)*$M$7)/A20taxstdlife))</f>
        <v>0</v>
      </c>
      <c r="BD735" s="164">
        <f>IF(A20taxstdlife="n/a","n/a",IF(BD$3&gt;(A20taxstdlife+$E735),((Input!$M$162+Input!$M$128)*$M$7)-SUM($M735:BC735),((Input!$M$162+Input!$M$128)*$M$7)/A20taxstdlife))</f>
        <v>0</v>
      </c>
      <c r="BE735" s="164">
        <f>IF(A20taxstdlife="n/a","n/a",IF(BE$3&gt;(A20taxstdlife+$E735),((Input!$M$162+Input!$M$128)*$M$7)-SUM($M735:BD735),((Input!$M$162+Input!$M$128)*$M$7)/A20taxstdlife))</f>
        <v>0</v>
      </c>
      <c r="BF735" s="164">
        <f>IF(A20taxstdlife="n/a","n/a",IF(BF$3&gt;(A20taxstdlife+$E735),((Input!$M$162+Input!$M$128)*$M$7)-SUM($M735:BE735),((Input!$M$162+Input!$M$128)*$M$7)/A20taxstdlife))</f>
        <v>0</v>
      </c>
      <c r="BG735" s="164">
        <f>IF(A20taxstdlife="n/a","n/a",IF(BG$3&gt;(A20taxstdlife+$E735),((Input!$M$162+Input!$M$128)*$M$7)-SUM($M735:BF735),((Input!$M$162+Input!$M$128)*$M$7)/A20taxstdlife))</f>
        <v>0</v>
      </c>
      <c r="BH735" s="164">
        <f>IF(A20taxstdlife="n/a","n/a",IF(BH$3&gt;(A20taxstdlife+$E735),((Input!$M$162+Input!$M$128)*$M$7)-SUM($M735:BG735),((Input!$M$162+Input!$M$128)*$M$7)/A20taxstdlife))</f>
        <v>0</v>
      </c>
      <c r="BI735" s="164">
        <f>IF(A20taxstdlife="n/a","n/a",IF(BI$3&gt;(A20taxstdlife+$E735),((Input!$M$162+Input!$M$128)*$M$7)-SUM($M735:BH735),((Input!$M$162+Input!$M$128)*$M$7)/A20taxstdlife))</f>
        <v>0</v>
      </c>
      <c r="BJ735" s="18"/>
      <c r="BK735" s="18"/>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row>
    <row r="736" spans="1:256" s="5" customFormat="1" hidden="1" outlineLevel="2">
      <c r="A736" s="18"/>
      <c r="B736" s="18"/>
      <c r="C736" s="36"/>
      <c r="D736" s="479"/>
      <c r="E736" s="283">
        <v>8</v>
      </c>
      <c r="F736" s="38"/>
      <c r="G736" s="306"/>
      <c r="H736" s="308"/>
      <c r="I736" s="308"/>
      <c r="J736" s="308"/>
      <c r="K736" s="308"/>
      <c r="L736" s="308"/>
      <c r="M736" s="308"/>
      <c r="N736" s="307"/>
      <c r="O736" s="164">
        <f>IF(A20taxstdlife="n/a","n/a",IF(O$3&gt;(A20taxstdlife+$E736),((Input!$N$162+Input!$N$128)*$N$7)-SUM($N736:N736),((Input!$N$162+Input!$N$128)*$N$7)/A20taxstdlife))</f>
        <v>0</v>
      </c>
      <c r="P736" s="164">
        <f>IF(A20taxstdlife="n/a","n/a",IF(P$3&gt;(A20taxstdlife+$E736),((Input!$N$162+Input!$N$128)*$N$7)-SUM($N736:O736),((Input!$N$162+Input!$N$128)*$N$7)/A20taxstdlife))</f>
        <v>0</v>
      </c>
      <c r="Q736" s="164">
        <f>IF(A20taxstdlife="n/a","n/a",IF(Q$3&gt;(A20taxstdlife+$E736),((Input!$N$162+Input!$N$128)*$N$7)-SUM($N736:P736),((Input!$N$162+Input!$N$128)*$N$7)/A20taxstdlife))</f>
        <v>0</v>
      </c>
      <c r="R736" s="164">
        <f>IF(A20taxstdlife="n/a","n/a",IF(R$3&gt;(A20taxstdlife+$E736),((Input!$N$162+Input!$N$128)*$N$7)-SUM($N736:Q736),((Input!$N$162+Input!$N$128)*$N$7)/A20taxstdlife))</f>
        <v>0</v>
      </c>
      <c r="S736" s="164">
        <f>IF(A20taxstdlife="n/a","n/a",IF(S$3&gt;(A20taxstdlife+$E736),((Input!$N$162+Input!$N$128)*$N$7)-SUM($N736:R736),((Input!$N$162+Input!$N$128)*$N$7)/A20taxstdlife))</f>
        <v>0</v>
      </c>
      <c r="T736" s="164">
        <f>IF(A20taxstdlife="n/a","n/a",IF(T$3&gt;(A20taxstdlife+$E736),((Input!$N$162+Input!$N$128)*$N$7)-SUM($N736:S736),((Input!$N$162+Input!$N$128)*$N$7)/A20taxstdlife))</f>
        <v>0</v>
      </c>
      <c r="U736" s="164">
        <f>IF(A20taxstdlife="n/a","n/a",IF(U$3&gt;(A20taxstdlife+$E736),((Input!$N$162+Input!$N$128)*$N$7)-SUM($N736:T736),((Input!$N$162+Input!$N$128)*$N$7)/A20taxstdlife))</f>
        <v>0</v>
      </c>
      <c r="V736" s="164">
        <f>IF(A20taxstdlife="n/a","n/a",IF(V$3&gt;(A20taxstdlife+$E736),((Input!$N$162+Input!$N$128)*$N$7)-SUM($N736:U736),((Input!$N$162+Input!$N$128)*$N$7)/A20taxstdlife))</f>
        <v>0</v>
      </c>
      <c r="W736" s="164">
        <f>IF(A20taxstdlife="n/a","n/a",IF(W$3&gt;(A20taxstdlife+$E736),((Input!$N$162+Input!$N$128)*$N$7)-SUM($N736:V736),((Input!$N$162+Input!$N$128)*$N$7)/A20taxstdlife))</f>
        <v>0</v>
      </c>
      <c r="X736" s="164">
        <f>IF(A20taxstdlife="n/a","n/a",IF(X$3&gt;(A20taxstdlife+$E736),((Input!$N$162+Input!$N$128)*$N$7)-SUM($N736:W736),((Input!$N$162+Input!$N$128)*$N$7)/A20taxstdlife))</f>
        <v>0</v>
      </c>
      <c r="Y736" s="164">
        <f>IF(A20taxstdlife="n/a","n/a",IF(Y$3&gt;(A20taxstdlife+$E736),((Input!$N$162+Input!$N$128)*$N$7)-SUM($N736:X736),((Input!$N$162+Input!$N$128)*$N$7)/A20taxstdlife))</f>
        <v>0</v>
      </c>
      <c r="Z736" s="164">
        <f>IF(A20taxstdlife="n/a","n/a",IF(Z$3&gt;(A20taxstdlife+$E736),((Input!$N$162+Input!$N$128)*$N$7)-SUM($N736:Y736),((Input!$N$162+Input!$N$128)*$N$7)/A20taxstdlife))</f>
        <v>0</v>
      </c>
      <c r="AA736" s="164">
        <f>IF(A20taxstdlife="n/a","n/a",IF(AA$3&gt;(A20taxstdlife+$E736),((Input!$N$162+Input!$N$128)*$N$7)-SUM($N736:Z736),((Input!$N$162+Input!$N$128)*$N$7)/A20taxstdlife))</f>
        <v>0</v>
      </c>
      <c r="AB736" s="164">
        <f>IF(A20taxstdlife="n/a","n/a",IF(AB$3&gt;(A20taxstdlife+$E736),((Input!$N$162+Input!$N$128)*$N$7)-SUM($N736:AA736),((Input!$N$162+Input!$N$128)*$N$7)/A20taxstdlife))</f>
        <v>0</v>
      </c>
      <c r="AC736" s="164">
        <f>IF(A20taxstdlife="n/a","n/a",IF(AC$3&gt;(A20taxstdlife+$E736),((Input!$N$162+Input!$N$128)*$N$7)-SUM($N736:AB736),((Input!$N$162+Input!$N$128)*$N$7)/A20taxstdlife))</f>
        <v>0</v>
      </c>
      <c r="AD736" s="164">
        <f>IF(A20taxstdlife="n/a","n/a",IF(AD$3&gt;(A20taxstdlife+$E736),((Input!$N$162+Input!$N$128)*$N$7)-SUM($N736:AC736),((Input!$N$162+Input!$N$128)*$N$7)/A20taxstdlife))</f>
        <v>0</v>
      </c>
      <c r="AE736" s="164">
        <f>IF(A20taxstdlife="n/a","n/a",IF(AE$3&gt;(A20taxstdlife+$E736),((Input!$N$162+Input!$N$128)*$N$7)-SUM($N736:AD736),((Input!$N$162+Input!$N$128)*$N$7)/A20taxstdlife))</f>
        <v>0</v>
      </c>
      <c r="AF736" s="164">
        <f>IF(A20taxstdlife="n/a","n/a",IF(AF$3&gt;(A20taxstdlife+$E736),((Input!$N$162+Input!$N$128)*$N$7)-SUM($N736:AE736),((Input!$N$162+Input!$N$128)*$N$7)/A20taxstdlife))</f>
        <v>0</v>
      </c>
      <c r="AG736" s="164">
        <f>IF(A20taxstdlife="n/a","n/a",IF(AG$3&gt;(A20taxstdlife+$E736),((Input!$N$162+Input!$N$128)*$N$7)-SUM($N736:AF736),((Input!$N$162+Input!$N$128)*$N$7)/A20taxstdlife))</f>
        <v>0</v>
      </c>
      <c r="AH736" s="164">
        <f>IF(A20taxstdlife="n/a","n/a",IF(AH$3&gt;(A20taxstdlife+$E736),((Input!$N$162+Input!$N$128)*$N$7)-SUM($N736:AG736),((Input!$N$162+Input!$N$128)*$N$7)/A20taxstdlife))</f>
        <v>0</v>
      </c>
      <c r="AI736" s="164">
        <f>IF(A20taxstdlife="n/a","n/a",IF(AI$3&gt;(A20taxstdlife+$E736),((Input!$N$162+Input!$N$128)*$N$7)-SUM($N736:AH736),((Input!$N$162+Input!$N$128)*$N$7)/A20taxstdlife))</f>
        <v>0</v>
      </c>
      <c r="AJ736" s="164">
        <f>IF(A20taxstdlife="n/a","n/a",IF(AJ$3&gt;(A20taxstdlife+$E736),((Input!$N$162+Input!$N$128)*$N$7)-SUM($N736:AI736),((Input!$N$162+Input!$N$128)*$N$7)/A20taxstdlife))</f>
        <v>0</v>
      </c>
      <c r="AK736" s="164">
        <f>IF(A20taxstdlife="n/a","n/a",IF(AK$3&gt;(A20taxstdlife+$E736),((Input!$N$162+Input!$N$128)*$N$7)-SUM($N736:AJ736),((Input!$N$162+Input!$N$128)*$N$7)/A20taxstdlife))</f>
        <v>0</v>
      </c>
      <c r="AL736" s="164">
        <f>IF(A20taxstdlife="n/a","n/a",IF(AL$3&gt;(A20taxstdlife+$E736),((Input!$N$162+Input!$N$128)*$N$7)-SUM($N736:AK736),((Input!$N$162+Input!$N$128)*$N$7)/A20taxstdlife))</f>
        <v>0</v>
      </c>
      <c r="AM736" s="164">
        <f>IF(A20taxstdlife="n/a","n/a",IF(AM$3&gt;(A20taxstdlife+$E736),((Input!$N$162+Input!$N$128)*$N$7)-SUM($N736:AL736),((Input!$N$162+Input!$N$128)*$N$7)/A20taxstdlife))</f>
        <v>0</v>
      </c>
      <c r="AN736" s="164">
        <f>IF(A20taxstdlife="n/a","n/a",IF(AN$3&gt;(A20taxstdlife+$E736),((Input!$N$162+Input!$N$128)*$N$7)-SUM($N736:AM736),((Input!$N$162+Input!$N$128)*$N$7)/A20taxstdlife))</f>
        <v>0</v>
      </c>
      <c r="AO736" s="164">
        <f>IF(A20taxstdlife="n/a","n/a",IF(AO$3&gt;(A20taxstdlife+$E736),((Input!$N$162+Input!$N$128)*$N$7)-SUM($N736:AN736),((Input!$N$162+Input!$N$128)*$N$7)/A20taxstdlife))</f>
        <v>0</v>
      </c>
      <c r="AP736" s="164">
        <f>IF(A20taxstdlife="n/a","n/a",IF(AP$3&gt;(A20taxstdlife+$E736),((Input!$N$162+Input!$N$128)*$N$7)-SUM($N736:AO736),((Input!$N$162+Input!$N$128)*$N$7)/A20taxstdlife))</f>
        <v>0</v>
      </c>
      <c r="AQ736" s="164">
        <f>IF(A20taxstdlife="n/a","n/a",IF(AQ$3&gt;(A20taxstdlife+$E736),((Input!$N$162+Input!$N$128)*$N$7)-SUM($N736:AP736),((Input!$N$162+Input!$N$128)*$N$7)/A20taxstdlife))</f>
        <v>0</v>
      </c>
      <c r="AR736" s="164">
        <f>IF(A20taxstdlife="n/a","n/a",IF(AR$3&gt;(A20taxstdlife+$E736),((Input!$N$162+Input!$N$128)*$N$7)-SUM($N736:AQ736),((Input!$N$162+Input!$N$128)*$N$7)/A20taxstdlife))</f>
        <v>0</v>
      </c>
      <c r="AS736" s="164">
        <f>IF(A20taxstdlife="n/a","n/a",IF(AS$3&gt;(A20taxstdlife+$E736),((Input!$N$162+Input!$N$128)*$N$7)-SUM($N736:AR736),((Input!$N$162+Input!$N$128)*$N$7)/A20taxstdlife))</f>
        <v>0</v>
      </c>
      <c r="AT736" s="164">
        <f>IF(A20taxstdlife="n/a","n/a",IF(AT$3&gt;(A20taxstdlife+$E736),((Input!$N$162+Input!$N$128)*$N$7)-SUM($N736:AS736),((Input!$N$162+Input!$N$128)*$N$7)/A20taxstdlife))</f>
        <v>0</v>
      </c>
      <c r="AU736" s="164">
        <f>IF(A20taxstdlife="n/a","n/a",IF(AU$3&gt;(A20taxstdlife+$E736),((Input!$N$162+Input!$N$128)*$N$7)-SUM($N736:AT736),((Input!$N$162+Input!$N$128)*$N$7)/A20taxstdlife))</f>
        <v>0</v>
      </c>
      <c r="AV736" s="164">
        <f>IF(A20taxstdlife="n/a","n/a",IF(AV$3&gt;(A20taxstdlife+$E736),((Input!$N$162+Input!$N$128)*$N$7)-SUM($N736:AU736),((Input!$N$162+Input!$N$128)*$N$7)/A20taxstdlife))</f>
        <v>0</v>
      </c>
      <c r="AW736" s="164">
        <f>IF(A20taxstdlife="n/a","n/a",IF(AW$3&gt;(A20taxstdlife+$E736),((Input!$N$162+Input!$N$128)*$N$7)-SUM($N736:AV736),((Input!$N$162+Input!$N$128)*$N$7)/A20taxstdlife))</f>
        <v>0</v>
      </c>
      <c r="AX736" s="164">
        <f>IF(A20taxstdlife="n/a","n/a",IF(AX$3&gt;(A20taxstdlife+$E736),((Input!$N$162+Input!$N$128)*$N$7)-SUM($N736:AW736),((Input!$N$162+Input!$N$128)*$N$7)/A20taxstdlife))</f>
        <v>0</v>
      </c>
      <c r="AY736" s="164">
        <f>IF(A20taxstdlife="n/a","n/a",IF(AY$3&gt;(A20taxstdlife+$E736),((Input!$N$162+Input!$N$128)*$N$7)-SUM($N736:AX736),((Input!$N$162+Input!$N$128)*$N$7)/A20taxstdlife))</f>
        <v>0</v>
      </c>
      <c r="AZ736" s="164">
        <f>IF(A20taxstdlife="n/a","n/a",IF(AZ$3&gt;(A20taxstdlife+$E736),((Input!$N$162+Input!$N$128)*$N$7)-SUM($N736:AY736),((Input!$N$162+Input!$N$128)*$N$7)/A20taxstdlife))</f>
        <v>0</v>
      </c>
      <c r="BA736" s="164">
        <f>IF(A20taxstdlife="n/a","n/a",IF(BA$3&gt;(A20taxstdlife+$E736),((Input!$N$162+Input!$N$128)*$N$7)-SUM($N736:AZ736),((Input!$N$162+Input!$N$128)*$N$7)/A20taxstdlife))</f>
        <v>0</v>
      </c>
      <c r="BB736" s="164">
        <f>IF(A20taxstdlife="n/a","n/a",IF(BB$3&gt;(A20taxstdlife+$E736),((Input!$N$162+Input!$N$128)*$N$7)-SUM($N736:BA736),((Input!$N$162+Input!$N$128)*$N$7)/A20taxstdlife))</f>
        <v>0</v>
      </c>
      <c r="BC736" s="164">
        <f>IF(A20taxstdlife="n/a","n/a",IF(BC$3&gt;(A20taxstdlife+$E736),((Input!$N$162+Input!$N$128)*$N$7)-SUM($N736:BB736),((Input!$N$162+Input!$N$128)*$N$7)/A20taxstdlife))</f>
        <v>0</v>
      </c>
      <c r="BD736" s="164">
        <f>IF(A20taxstdlife="n/a","n/a",IF(BD$3&gt;(A20taxstdlife+$E736),((Input!$N$162+Input!$N$128)*$N$7)-SUM($N736:BC736),((Input!$N$162+Input!$N$128)*$N$7)/A20taxstdlife))</f>
        <v>0</v>
      </c>
      <c r="BE736" s="164">
        <f>IF(A20taxstdlife="n/a","n/a",IF(BE$3&gt;(A20taxstdlife+$E736),((Input!$N$162+Input!$N$128)*$N$7)-SUM($N736:BD736),((Input!$N$162+Input!$N$128)*$N$7)/A20taxstdlife))</f>
        <v>0</v>
      </c>
      <c r="BF736" s="164">
        <f>IF(A20taxstdlife="n/a","n/a",IF(BF$3&gt;(A20taxstdlife+$E736),((Input!$N$162+Input!$N$128)*$N$7)-SUM($N736:BE736),((Input!$N$162+Input!$N$128)*$N$7)/A20taxstdlife))</f>
        <v>0</v>
      </c>
      <c r="BG736" s="164">
        <f>IF(A20taxstdlife="n/a","n/a",IF(BG$3&gt;(A20taxstdlife+$E736),((Input!$N$162+Input!$N$128)*$N$7)-SUM($N736:BF736),((Input!$N$162+Input!$N$128)*$N$7)/A20taxstdlife))</f>
        <v>0</v>
      </c>
      <c r="BH736" s="164">
        <f>IF(A20taxstdlife="n/a","n/a",IF(BH$3&gt;(A20taxstdlife+$E736),((Input!$N$162+Input!$N$128)*$N$7)-SUM($N736:BG736),((Input!$N$162+Input!$N$128)*$N$7)/A20taxstdlife))</f>
        <v>0</v>
      </c>
      <c r="BI736" s="164">
        <f>IF(A20taxstdlife="n/a","n/a",IF(BI$3&gt;(A20taxstdlife+$E736),((Input!$N$162+Input!$N$128)*$N$7)-SUM($N736:BH736),((Input!$N$162+Input!$N$128)*$N$7)/A20taxstdlife))</f>
        <v>0</v>
      </c>
      <c r="BJ736" s="18"/>
      <c r="BK736" s="18"/>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row>
    <row r="737" spans="1:256" s="5" customFormat="1" hidden="1" outlineLevel="2">
      <c r="A737" s="18"/>
      <c r="B737" s="18"/>
      <c r="C737" s="36"/>
      <c r="D737" s="479"/>
      <c r="E737" s="283">
        <v>9</v>
      </c>
      <c r="F737" s="38"/>
      <c r="G737" s="306"/>
      <c r="H737" s="308"/>
      <c r="I737" s="308"/>
      <c r="J737" s="308"/>
      <c r="K737" s="308"/>
      <c r="L737" s="308"/>
      <c r="M737" s="308"/>
      <c r="N737" s="308"/>
      <c r="O737" s="307"/>
      <c r="P737" s="164">
        <f>IF(A20taxstdlife="n/a","n/a",IF(P$3&gt;(A20taxstdlife+$E737),((Input!$O$162+Input!$O$128)*$O$7)-SUM($O737:O737),((Input!$O$162+Input!$O$128)*$O$7)/A20taxstdlife))</f>
        <v>0</v>
      </c>
      <c r="Q737" s="164">
        <f>IF(A20taxstdlife="n/a","n/a",IF(Q$3&gt;(A20taxstdlife+$E737),((Input!$O$162+Input!$O$128)*$O$7)-SUM($O737:P737),((Input!$O$162+Input!$O$128)*$O$7)/A20taxstdlife))</f>
        <v>0</v>
      </c>
      <c r="R737" s="164">
        <f>IF(A20taxstdlife="n/a","n/a",IF(R$3&gt;(A20taxstdlife+$E737),((Input!$O$162+Input!$O$128)*$O$7)-SUM($O737:Q737),((Input!$O$162+Input!$O$128)*$O$7)/A20taxstdlife))</f>
        <v>0</v>
      </c>
      <c r="S737" s="164">
        <f>IF(A20taxstdlife="n/a","n/a",IF(S$3&gt;(A20taxstdlife+$E737),((Input!$O$162+Input!$O$128)*$O$7)-SUM($O737:R737),((Input!$O$162+Input!$O$128)*$O$7)/A20taxstdlife))</f>
        <v>0</v>
      </c>
      <c r="T737" s="164">
        <f>IF(A20taxstdlife="n/a","n/a",IF(T$3&gt;(A20taxstdlife+$E737),((Input!$O$162+Input!$O$128)*$O$7)-SUM($O737:S737),((Input!$O$162+Input!$O$128)*$O$7)/A20taxstdlife))</f>
        <v>0</v>
      </c>
      <c r="U737" s="164">
        <f>IF(A20taxstdlife="n/a","n/a",IF(U$3&gt;(A20taxstdlife+$E737),((Input!$O$162+Input!$O$128)*$O$7)-SUM($O737:T737),((Input!$O$162+Input!$O$128)*$O$7)/A20taxstdlife))</f>
        <v>0</v>
      </c>
      <c r="V737" s="164">
        <f>IF(A20taxstdlife="n/a","n/a",IF(V$3&gt;(A20taxstdlife+$E737),((Input!$O$162+Input!$O$128)*$O$7)-SUM($O737:U737),((Input!$O$162+Input!$O$128)*$O$7)/A20taxstdlife))</f>
        <v>0</v>
      </c>
      <c r="W737" s="164">
        <f>IF(A20taxstdlife="n/a","n/a",IF(W$3&gt;(A20taxstdlife+$E737),((Input!$O$162+Input!$O$128)*$O$7)-SUM($O737:V737),((Input!$O$162+Input!$O$128)*$O$7)/A20taxstdlife))</f>
        <v>0</v>
      </c>
      <c r="X737" s="164">
        <f>IF(A20taxstdlife="n/a","n/a",IF(X$3&gt;(A20taxstdlife+$E737),((Input!$O$162+Input!$O$128)*$O$7)-SUM($O737:W737),((Input!$O$162+Input!$O$128)*$O$7)/A20taxstdlife))</f>
        <v>0</v>
      </c>
      <c r="Y737" s="164">
        <f>IF(A20taxstdlife="n/a","n/a",IF(Y$3&gt;(A20taxstdlife+$E737),((Input!$O$162+Input!$O$128)*$O$7)-SUM($O737:X737),((Input!$O$162+Input!$O$128)*$O$7)/A20taxstdlife))</f>
        <v>0</v>
      </c>
      <c r="Z737" s="164">
        <f>IF(A20taxstdlife="n/a","n/a",IF(Z$3&gt;(A20taxstdlife+$E737),((Input!$O$162+Input!$O$128)*$O$7)-SUM($O737:Y737),((Input!$O$162+Input!$O$128)*$O$7)/A20taxstdlife))</f>
        <v>0</v>
      </c>
      <c r="AA737" s="164">
        <f>IF(A20taxstdlife="n/a","n/a",IF(AA$3&gt;(A20taxstdlife+$E737),((Input!$O$162+Input!$O$128)*$O$7)-SUM($O737:Z737),((Input!$O$162+Input!$O$128)*$O$7)/A20taxstdlife))</f>
        <v>0</v>
      </c>
      <c r="AB737" s="164">
        <f>IF(A20taxstdlife="n/a","n/a",IF(AB$3&gt;(A20taxstdlife+$E737),((Input!$O$162+Input!$O$128)*$O$7)-SUM($O737:AA737),((Input!$O$162+Input!$O$128)*$O$7)/A20taxstdlife))</f>
        <v>0</v>
      </c>
      <c r="AC737" s="164">
        <f>IF(A20taxstdlife="n/a","n/a",IF(AC$3&gt;(A20taxstdlife+$E737),((Input!$O$162+Input!$O$128)*$O$7)-SUM($O737:AB737),((Input!$O$162+Input!$O$128)*$O$7)/A20taxstdlife))</f>
        <v>0</v>
      </c>
      <c r="AD737" s="164">
        <f>IF(A20taxstdlife="n/a","n/a",IF(AD$3&gt;(A20taxstdlife+$E737),((Input!$O$162+Input!$O$128)*$O$7)-SUM($O737:AC737),((Input!$O$162+Input!$O$128)*$O$7)/A20taxstdlife))</f>
        <v>0</v>
      </c>
      <c r="AE737" s="164">
        <f>IF(A20taxstdlife="n/a","n/a",IF(AE$3&gt;(A20taxstdlife+$E737),((Input!$O$162+Input!$O$128)*$O$7)-SUM($O737:AD737),((Input!$O$162+Input!$O$128)*$O$7)/A20taxstdlife))</f>
        <v>0</v>
      </c>
      <c r="AF737" s="164">
        <f>IF(A20taxstdlife="n/a","n/a",IF(AF$3&gt;(A20taxstdlife+$E737),((Input!$O$162+Input!$O$128)*$O$7)-SUM($O737:AE737),((Input!$O$162+Input!$O$128)*$O$7)/A20taxstdlife))</f>
        <v>0</v>
      </c>
      <c r="AG737" s="164">
        <f>IF(A20taxstdlife="n/a","n/a",IF(AG$3&gt;(A20taxstdlife+$E737),((Input!$O$162+Input!$O$128)*$O$7)-SUM($O737:AF737),((Input!$O$162+Input!$O$128)*$O$7)/A20taxstdlife))</f>
        <v>0</v>
      </c>
      <c r="AH737" s="164">
        <f>IF(A20taxstdlife="n/a","n/a",IF(AH$3&gt;(A20taxstdlife+$E737),((Input!$O$162+Input!$O$128)*$O$7)-SUM($O737:AG737),((Input!$O$162+Input!$O$128)*$O$7)/A20taxstdlife))</f>
        <v>0</v>
      </c>
      <c r="AI737" s="164">
        <f>IF(A20taxstdlife="n/a","n/a",IF(AI$3&gt;(A20taxstdlife+$E737),((Input!$O$162+Input!$O$128)*$O$7)-SUM($O737:AH737),((Input!$O$162+Input!$O$128)*$O$7)/A20taxstdlife))</f>
        <v>0</v>
      </c>
      <c r="AJ737" s="164">
        <f>IF(A20taxstdlife="n/a","n/a",IF(AJ$3&gt;(A20taxstdlife+$E737),((Input!$O$162+Input!$O$128)*$O$7)-SUM($O737:AI737),((Input!$O$162+Input!$O$128)*$O$7)/A20taxstdlife))</f>
        <v>0</v>
      </c>
      <c r="AK737" s="164">
        <f>IF(A20taxstdlife="n/a","n/a",IF(AK$3&gt;(A20taxstdlife+$E737),((Input!$O$162+Input!$O$128)*$O$7)-SUM($O737:AJ737),((Input!$O$162+Input!$O$128)*$O$7)/A20taxstdlife))</f>
        <v>0</v>
      </c>
      <c r="AL737" s="164">
        <f>IF(A20taxstdlife="n/a","n/a",IF(AL$3&gt;(A20taxstdlife+$E737),((Input!$O$162+Input!$O$128)*$O$7)-SUM($O737:AK737),((Input!$O$162+Input!$O$128)*$O$7)/A20taxstdlife))</f>
        <v>0</v>
      </c>
      <c r="AM737" s="164">
        <f>IF(A20taxstdlife="n/a","n/a",IF(AM$3&gt;(A20taxstdlife+$E737),((Input!$O$162+Input!$O$128)*$O$7)-SUM($O737:AL737),((Input!$O$162+Input!$O$128)*$O$7)/A20taxstdlife))</f>
        <v>0</v>
      </c>
      <c r="AN737" s="164">
        <f>IF(A20taxstdlife="n/a","n/a",IF(AN$3&gt;(A20taxstdlife+$E737),((Input!$O$162+Input!$O$128)*$O$7)-SUM($O737:AM737),((Input!$O$162+Input!$O$128)*$O$7)/A20taxstdlife))</f>
        <v>0</v>
      </c>
      <c r="AO737" s="164">
        <f>IF(A20taxstdlife="n/a","n/a",IF(AO$3&gt;(A20taxstdlife+$E737),((Input!$O$162+Input!$O$128)*$O$7)-SUM($O737:AN737),((Input!$O$162+Input!$O$128)*$O$7)/A20taxstdlife))</f>
        <v>0</v>
      </c>
      <c r="AP737" s="164">
        <f>IF(A20taxstdlife="n/a","n/a",IF(AP$3&gt;(A20taxstdlife+$E737),((Input!$O$162+Input!$O$128)*$O$7)-SUM($O737:AO737),((Input!$O$162+Input!$O$128)*$O$7)/A20taxstdlife))</f>
        <v>0</v>
      </c>
      <c r="AQ737" s="164">
        <f>IF(A20taxstdlife="n/a","n/a",IF(AQ$3&gt;(A20taxstdlife+$E737),((Input!$O$162+Input!$O$128)*$O$7)-SUM($O737:AP737),((Input!$O$162+Input!$O$128)*$O$7)/A20taxstdlife))</f>
        <v>0</v>
      </c>
      <c r="AR737" s="164">
        <f>IF(A20taxstdlife="n/a","n/a",IF(AR$3&gt;(A20taxstdlife+$E737),((Input!$O$162+Input!$O$128)*$O$7)-SUM($O737:AQ737),((Input!$O$162+Input!$O$128)*$O$7)/A20taxstdlife))</f>
        <v>0</v>
      </c>
      <c r="AS737" s="164">
        <f>IF(A20taxstdlife="n/a","n/a",IF(AS$3&gt;(A20taxstdlife+$E737),((Input!$O$162+Input!$O$128)*$O$7)-SUM($O737:AR737),((Input!$O$162+Input!$O$128)*$O$7)/A20taxstdlife))</f>
        <v>0</v>
      </c>
      <c r="AT737" s="164">
        <f>IF(A20taxstdlife="n/a","n/a",IF(AT$3&gt;(A20taxstdlife+$E737),((Input!$O$162+Input!$O$128)*$O$7)-SUM($O737:AS737),((Input!$O$162+Input!$O$128)*$O$7)/A20taxstdlife))</f>
        <v>0</v>
      </c>
      <c r="AU737" s="164">
        <f>IF(A20taxstdlife="n/a","n/a",IF(AU$3&gt;(A20taxstdlife+$E737),((Input!$O$162+Input!$O$128)*$O$7)-SUM($O737:AT737),((Input!$O$162+Input!$O$128)*$O$7)/A20taxstdlife))</f>
        <v>0</v>
      </c>
      <c r="AV737" s="164">
        <f>IF(A20taxstdlife="n/a","n/a",IF(AV$3&gt;(A20taxstdlife+$E737),((Input!$O$162+Input!$O$128)*$O$7)-SUM($O737:AU737),((Input!$O$162+Input!$O$128)*$O$7)/A20taxstdlife))</f>
        <v>0</v>
      </c>
      <c r="AW737" s="164">
        <f>IF(A20taxstdlife="n/a","n/a",IF(AW$3&gt;(A20taxstdlife+$E737),((Input!$O$162+Input!$O$128)*$O$7)-SUM($O737:AV737),((Input!$O$162+Input!$O$128)*$O$7)/A20taxstdlife))</f>
        <v>0</v>
      </c>
      <c r="AX737" s="164">
        <f>IF(A20taxstdlife="n/a","n/a",IF(AX$3&gt;(A20taxstdlife+$E737),((Input!$O$162+Input!$O$128)*$O$7)-SUM($O737:AW737),((Input!$O$162+Input!$O$128)*$O$7)/A20taxstdlife))</f>
        <v>0</v>
      </c>
      <c r="AY737" s="164">
        <f>IF(A20taxstdlife="n/a","n/a",IF(AY$3&gt;(A20taxstdlife+$E737),((Input!$O$162+Input!$O$128)*$O$7)-SUM($O737:AX737),((Input!$O$162+Input!$O$128)*$O$7)/A20taxstdlife))</f>
        <v>0</v>
      </c>
      <c r="AZ737" s="164">
        <f>IF(A20taxstdlife="n/a","n/a",IF(AZ$3&gt;(A20taxstdlife+$E737),((Input!$O$162+Input!$O$128)*$O$7)-SUM($O737:AY737),((Input!$O$162+Input!$O$128)*$O$7)/A20taxstdlife))</f>
        <v>0</v>
      </c>
      <c r="BA737" s="164">
        <f>IF(A20taxstdlife="n/a","n/a",IF(BA$3&gt;(A20taxstdlife+$E737),((Input!$O$162+Input!$O$128)*$O$7)-SUM($O737:AZ737),((Input!$O$162+Input!$O$128)*$O$7)/A20taxstdlife))</f>
        <v>0</v>
      </c>
      <c r="BB737" s="164">
        <f>IF(A20taxstdlife="n/a","n/a",IF(BB$3&gt;(A20taxstdlife+$E737),((Input!$O$162+Input!$O$128)*$O$7)-SUM($O737:BA737),((Input!$O$162+Input!$O$128)*$O$7)/A20taxstdlife))</f>
        <v>0</v>
      </c>
      <c r="BC737" s="164">
        <f>IF(A20taxstdlife="n/a","n/a",IF(BC$3&gt;(A20taxstdlife+$E737),((Input!$O$162+Input!$O$128)*$O$7)-SUM($O737:BB737),((Input!$O$162+Input!$O$128)*$O$7)/A20taxstdlife))</f>
        <v>0</v>
      </c>
      <c r="BD737" s="164">
        <f>IF(A20taxstdlife="n/a","n/a",IF(BD$3&gt;(A20taxstdlife+$E737),((Input!$O$162+Input!$O$128)*$O$7)-SUM($O737:BC737),((Input!$O$162+Input!$O$128)*$O$7)/A20taxstdlife))</f>
        <v>0</v>
      </c>
      <c r="BE737" s="164">
        <f>IF(A20taxstdlife="n/a","n/a",IF(BE$3&gt;(A20taxstdlife+$E737),((Input!$O$162+Input!$O$128)*$O$7)-SUM($O737:BD737),((Input!$O$162+Input!$O$128)*$O$7)/A20taxstdlife))</f>
        <v>0</v>
      </c>
      <c r="BF737" s="164">
        <f>IF(A20taxstdlife="n/a","n/a",IF(BF$3&gt;(A20taxstdlife+$E737),((Input!$O$162+Input!$O$128)*$O$7)-SUM($O737:BE737),((Input!$O$162+Input!$O$128)*$O$7)/A20taxstdlife))</f>
        <v>0</v>
      </c>
      <c r="BG737" s="164">
        <f>IF(A20taxstdlife="n/a","n/a",IF(BG$3&gt;(A20taxstdlife+$E737),((Input!$O$162+Input!$O$128)*$O$7)-SUM($O737:BF737),((Input!$O$162+Input!$O$128)*$O$7)/A20taxstdlife))</f>
        <v>0</v>
      </c>
      <c r="BH737" s="164">
        <f>IF(A20taxstdlife="n/a","n/a",IF(BH$3&gt;(A20taxstdlife+$E737),((Input!$O$162+Input!$O$128)*$O$7)-SUM($O737:BG737),((Input!$O$162+Input!$O$128)*$O$7)/A20taxstdlife))</f>
        <v>0</v>
      </c>
      <c r="BI737" s="164">
        <f>IF(A20taxstdlife="n/a","n/a",IF(BI$3&gt;(A20taxstdlife+$E737),((Input!$O$162+Input!$O$128)*$O$7)-SUM($O737:BH737),((Input!$O$162+Input!$O$128)*$O$7)/A20taxstdlife))</f>
        <v>0</v>
      </c>
      <c r="BJ737" s="18"/>
      <c r="BK737" s="18"/>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row>
    <row r="738" spans="1:256" s="5" customFormat="1" hidden="1" outlineLevel="2">
      <c r="A738" s="18"/>
      <c r="B738" s="18"/>
      <c r="C738" s="36"/>
      <c r="D738" s="479"/>
      <c r="E738" s="284">
        <v>10</v>
      </c>
      <c r="F738" s="38"/>
      <c r="G738" s="306"/>
      <c r="H738" s="308"/>
      <c r="I738" s="308"/>
      <c r="J738" s="308"/>
      <c r="K738" s="308"/>
      <c r="L738" s="308"/>
      <c r="M738" s="308"/>
      <c r="N738" s="308"/>
      <c r="O738" s="308"/>
      <c r="P738" s="307"/>
      <c r="Q738" s="164">
        <f>IF(A20taxstdlife="n/a","n/a",IF(Q$3&gt;(A20taxstdlife+$E738),((Input!$P$162+Input!$P$128)*$P$7)-SUM($P738:P738),((Input!$P$162+Input!$P$128)*$P$7)/A20taxstdlife))</f>
        <v>0</v>
      </c>
      <c r="R738" s="164">
        <f>IF(A20taxstdlife="n/a","n/a",IF(R$3&gt;(A20taxstdlife+$E738),((Input!$P$162+Input!$P$128)*$P$7)-SUM($P738:Q738),((Input!$P$162+Input!$P$128)*$P$7)/A20taxstdlife))</f>
        <v>0</v>
      </c>
      <c r="S738" s="164">
        <f>IF(A20taxstdlife="n/a","n/a",IF(S$3&gt;(A20taxstdlife+$E738),((Input!$P$162+Input!$P$128)*$P$7)-SUM($P738:R738),((Input!$P$162+Input!$P$128)*$P$7)/A20taxstdlife))</f>
        <v>0</v>
      </c>
      <c r="T738" s="164">
        <f>IF(A20taxstdlife="n/a","n/a",IF(T$3&gt;(A20taxstdlife+$E738),((Input!$P$162+Input!$P$128)*$P$7)-SUM($P738:S738),((Input!$P$162+Input!$P$128)*$P$7)/A20taxstdlife))</f>
        <v>0</v>
      </c>
      <c r="U738" s="164">
        <f>IF(A20taxstdlife="n/a","n/a",IF(U$3&gt;(A20taxstdlife+$E738),((Input!$P$162+Input!$P$128)*$P$7)-SUM($P738:T738),((Input!$P$162+Input!$P$128)*$P$7)/A20taxstdlife))</f>
        <v>0</v>
      </c>
      <c r="V738" s="164">
        <f>IF(A20taxstdlife="n/a","n/a",IF(V$3&gt;(A20taxstdlife+$E738),((Input!$P$162+Input!$P$128)*$P$7)-SUM($P738:U738),((Input!$P$162+Input!$P$128)*$P$7)/A20taxstdlife))</f>
        <v>0</v>
      </c>
      <c r="W738" s="164">
        <f>IF(A20taxstdlife="n/a","n/a",IF(W$3&gt;(A20taxstdlife+$E738),((Input!$P$162+Input!$P$128)*$P$7)-SUM($P738:V738),((Input!$P$162+Input!$P$128)*$P$7)/A20taxstdlife))</f>
        <v>0</v>
      </c>
      <c r="X738" s="164">
        <f>IF(A20taxstdlife="n/a","n/a",IF(X$3&gt;(A20taxstdlife+$E738),((Input!$P$162+Input!$P$128)*$P$7)-SUM($P738:W738),((Input!$P$162+Input!$P$128)*$P$7)/A20taxstdlife))</f>
        <v>0</v>
      </c>
      <c r="Y738" s="164">
        <f>IF(A20taxstdlife="n/a","n/a",IF(Y$3&gt;(A20taxstdlife+$E738),((Input!$P$162+Input!$P$128)*$P$7)-SUM($P738:X738),((Input!$P$162+Input!$P$128)*$P$7)/A20taxstdlife))</f>
        <v>0</v>
      </c>
      <c r="Z738" s="164">
        <f>IF(A20taxstdlife="n/a","n/a",IF(Z$3&gt;(A20taxstdlife+$E738),((Input!$P$162+Input!$P$128)*$P$7)-SUM($P738:Y738),((Input!$P$162+Input!$P$128)*$P$7)/A20taxstdlife))</f>
        <v>0</v>
      </c>
      <c r="AA738" s="164">
        <f>IF(A20taxstdlife="n/a","n/a",IF(AA$3&gt;(A20taxstdlife+$E738),((Input!$P$162+Input!$P$128)*$P$7)-SUM($P738:Z738),((Input!$P$162+Input!$P$128)*$P$7)/A20taxstdlife))</f>
        <v>0</v>
      </c>
      <c r="AB738" s="164">
        <f>IF(A20taxstdlife="n/a","n/a",IF(AB$3&gt;(A20taxstdlife+$E738),((Input!$P$162+Input!$P$128)*$P$7)-SUM($P738:AA738),((Input!$P$162+Input!$P$128)*$P$7)/A20taxstdlife))</f>
        <v>0</v>
      </c>
      <c r="AC738" s="164">
        <f>IF(A20taxstdlife="n/a","n/a",IF(AC$3&gt;(A20taxstdlife+$E738),((Input!$P$162+Input!$P$128)*$P$7)-SUM($P738:AB738),((Input!$P$162+Input!$P$128)*$P$7)/A20taxstdlife))</f>
        <v>0</v>
      </c>
      <c r="AD738" s="164">
        <f>IF(A20taxstdlife="n/a","n/a",IF(AD$3&gt;(A20taxstdlife+$E738),((Input!$P$162+Input!$P$128)*$P$7)-SUM($P738:AC738),((Input!$P$162+Input!$P$128)*$P$7)/A20taxstdlife))</f>
        <v>0</v>
      </c>
      <c r="AE738" s="164">
        <f>IF(A20taxstdlife="n/a","n/a",IF(AE$3&gt;(A20taxstdlife+$E738),((Input!$P$162+Input!$P$128)*$P$7)-SUM($P738:AD738),((Input!$P$162+Input!$P$128)*$P$7)/A20taxstdlife))</f>
        <v>0</v>
      </c>
      <c r="AF738" s="164">
        <f>IF(A20taxstdlife="n/a","n/a",IF(AF$3&gt;(A20taxstdlife+$E738),((Input!$P$162+Input!$P$128)*$P$7)-SUM($P738:AE738),((Input!$P$162+Input!$P$128)*$P$7)/A20taxstdlife))</f>
        <v>0</v>
      </c>
      <c r="AG738" s="164">
        <f>IF(A20taxstdlife="n/a","n/a",IF(AG$3&gt;(A20taxstdlife+$E738),((Input!$P$162+Input!$P$128)*$P$7)-SUM($P738:AF738),((Input!$P$162+Input!$P$128)*$P$7)/A20taxstdlife))</f>
        <v>0</v>
      </c>
      <c r="AH738" s="164">
        <f>IF(A20taxstdlife="n/a","n/a",IF(AH$3&gt;(A20taxstdlife+$E738),((Input!$P$162+Input!$P$128)*$P$7)-SUM($P738:AG738),((Input!$P$162+Input!$P$128)*$P$7)/A20taxstdlife))</f>
        <v>0</v>
      </c>
      <c r="AI738" s="164">
        <f>IF(A20taxstdlife="n/a","n/a",IF(AI$3&gt;(A20taxstdlife+$E738),((Input!$P$162+Input!$P$128)*$P$7)-SUM($P738:AH738),((Input!$P$162+Input!$P$128)*$P$7)/A20taxstdlife))</f>
        <v>0</v>
      </c>
      <c r="AJ738" s="164">
        <f>IF(A20taxstdlife="n/a","n/a",IF(AJ$3&gt;(A20taxstdlife+$E738),((Input!$P$162+Input!$P$128)*$P$7)-SUM($P738:AI738),((Input!$P$162+Input!$P$128)*$P$7)/A20taxstdlife))</f>
        <v>0</v>
      </c>
      <c r="AK738" s="164">
        <f>IF(A20taxstdlife="n/a","n/a",IF(AK$3&gt;(A20taxstdlife+$E738),((Input!$P$162+Input!$P$128)*$P$7)-SUM($P738:AJ738),((Input!$P$162+Input!$P$128)*$P$7)/A20taxstdlife))</f>
        <v>0</v>
      </c>
      <c r="AL738" s="164">
        <f>IF(A20taxstdlife="n/a","n/a",IF(AL$3&gt;(A20taxstdlife+$E738),((Input!$P$162+Input!$P$128)*$P$7)-SUM($P738:AK738),((Input!$P$162+Input!$P$128)*$P$7)/A20taxstdlife))</f>
        <v>0</v>
      </c>
      <c r="AM738" s="164">
        <f>IF(A20taxstdlife="n/a","n/a",IF(AM$3&gt;(A20taxstdlife+$E738),((Input!$P$162+Input!$P$128)*$P$7)-SUM($P738:AL738),((Input!$P$162+Input!$P$128)*$P$7)/A20taxstdlife))</f>
        <v>0</v>
      </c>
      <c r="AN738" s="164">
        <f>IF(A20taxstdlife="n/a","n/a",IF(AN$3&gt;(A20taxstdlife+$E738),((Input!$P$162+Input!$P$128)*$P$7)-SUM($P738:AM738),((Input!$P$162+Input!$P$128)*$P$7)/A20taxstdlife))</f>
        <v>0</v>
      </c>
      <c r="AO738" s="164">
        <f>IF(A20taxstdlife="n/a","n/a",IF(AO$3&gt;(A20taxstdlife+$E738),((Input!$P$162+Input!$P$128)*$P$7)-SUM($P738:AN738),((Input!$P$162+Input!$P$128)*$P$7)/A20taxstdlife))</f>
        <v>0</v>
      </c>
      <c r="AP738" s="164">
        <f>IF(A20taxstdlife="n/a","n/a",IF(AP$3&gt;(A20taxstdlife+$E738),((Input!$P$162+Input!$P$128)*$P$7)-SUM($P738:AO738),((Input!$P$162+Input!$P$128)*$P$7)/A20taxstdlife))</f>
        <v>0</v>
      </c>
      <c r="AQ738" s="164">
        <f>IF(A20taxstdlife="n/a","n/a",IF(AQ$3&gt;(A20taxstdlife+$E738),((Input!$P$162+Input!$P$128)*$P$7)-SUM($P738:AP738),((Input!$P$162+Input!$P$128)*$P$7)/A20taxstdlife))</f>
        <v>0</v>
      </c>
      <c r="AR738" s="164">
        <f>IF(A20taxstdlife="n/a","n/a",IF(AR$3&gt;(A20taxstdlife+$E738),((Input!$P$162+Input!$P$128)*$P$7)-SUM($P738:AQ738),((Input!$P$162+Input!$P$128)*$P$7)/A20taxstdlife))</f>
        <v>0</v>
      </c>
      <c r="AS738" s="164">
        <f>IF(A20taxstdlife="n/a","n/a",IF(AS$3&gt;(A20taxstdlife+$E738),((Input!$P$162+Input!$P$128)*$P$7)-SUM($P738:AR738),((Input!$P$162+Input!$P$128)*$P$7)/A20taxstdlife))</f>
        <v>0</v>
      </c>
      <c r="AT738" s="164">
        <f>IF(A20taxstdlife="n/a","n/a",IF(AT$3&gt;(A20taxstdlife+$E738),((Input!$P$162+Input!$P$128)*$P$7)-SUM($P738:AS738),((Input!$P$162+Input!$P$128)*$P$7)/A20taxstdlife))</f>
        <v>0</v>
      </c>
      <c r="AU738" s="164">
        <f>IF(A20taxstdlife="n/a","n/a",IF(AU$3&gt;(A20taxstdlife+$E738),((Input!$P$162+Input!$P$128)*$P$7)-SUM($P738:AT738),((Input!$P$162+Input!$P$128)*$P$7)/A20taxstdlife))</f>
        <v>0</v>
      </c>
      <c r="AV738" s="164">
        <f>IF(A20taxstdlife="n/a","n/a",IF(AV$3&gt;(A20taxstdlife+$E738),((Input!$P$162+Input!$P$128)*$P$7)-SUM($P738:AU738),((Input!$P$162+Input!$P$128)*$P$7)/A20taxstdlife))</f>
        <v>0</v>
      </c>
      <c r="AW738" s="164">
        <f>IF(A20taxstdlife="n/a","n/a",IF(AW$3&gt;(A20taxstdlife+$E738),((Input!$P$162+Input!$P$128)*$P$7)-SUM($P738:AV738),((Input!$P$162+Input!$P$128)*$P$7)/A20taxstdlife))</f>
        <v>0</v>
      </c>
      <c r="AX738" s="164">
        <f>IF(A20taxstdlife="n/a","n/a",IF(AX$3&gt;(A20taxstdlife+$E738),((Input!$P$162+Input!$P$128)*$P$7)-SUM($P738:AW738),((Input!$P$162+Input!$P$128)*$P$7)/A20taxstdlife))</f>
        <v>0</v>
      </c>
      <c r="AY738" s="164">
        <f>IF(A20taxstdlife="n/a","n/a",IF(AY$3&gt;(A20taxstdlife+$E738),((Input!$P$162+Input!$P$128)*$P$7)-SUM($P738:AX738),((Input!$P$162+Input!$P$128)*$P$7)/A20taxstdlife))</f>
        <v>0</v>
      </c>
      <c r="AZ738" s="164">
        <f>IF(A20taxstdlife="n/a","n/a",IF(AZ$3&gt;(A20taxstdlife+$E738),((Input!$P$162+Input!$P$128)*$P$7)-SUM($P738:AY738),((Input!$P$162+Input!$P$128)*$P$7)/A20taxstdlife))</f>
        <v>0</v>
      </c>
      <c r="BA738" s="164">
        <f>IF(A20taxstdlife="n/a","n/a",IF(BA$3&gt;(A20taxstdlife+$E738),((Input!$P$162+Input!$P$128)*$P$7)-SUM($P738:AZ738),((Input!$P$162+Input!$P$128)*$P$7)/A20taxstdlife))</f>
        <v>0</v>
      </c>
      <c r="BB738" s="164">
        <f>IF(A20taxstdlife="n/a","n/a",IF(BB$3&gt;(A20taxstdlife+$E738),((Input!$P$162+Input!$P$128)*$P$7)-SUM($P738:BA738),((Input!$P$162+Input!$P$128)*$P$7)/A20taxstdlife))</f>
        <v>0</v>
      </c>
      <c r="BC738" s="164">
        <f>IF(A20taxstdlife="n/a","n/a",IF(BC$3&gt;(A20taxstdlife+$E738),((Input!$P$162+Input!$P$128)*$P$7)-SUM($P738:BB738),((Input!$P$162+Input!$P$128)*$P$7)/A20taxstdlife))</f>
        <v>0</v>
      </c>
      <c r="BD738" s="164">
        <f>IF(A20taxstdlife="n/a","n/a",IF(BD$3&gt;(A20taxstdlife+$E738),((Input!$P$162+Input!$P$128)*$P$7)-SUM($P738:BC738),((Input!$P$162+Input!$P$128)*$P$7)/A20taxstdlife))</f>
        <v>0</v>
      </c>
      <c r="BE738" s="164">
        <f>IF(A20taxstdlife="n/a","n/a",IF(BE$3&gt;(A20taxstdlife+$E738),((Input!$P$162+Input!$P$128)*$P$7)-SUM($P738:BD738),((Input!$P$162+Input!$P$128)*$P$7)/A20taxstdlife))</f>
        <v>0</v>
      </c>
      <c r="BF738" s="164">
        <f>IF(A20taxstdlife="n/a","n/a",IF(BF$3&gt;(A20taxstdlife+$E738),((Input!$P$162+Input!$P$128)*$P$7)-SUM($P738:BE738),((Input!$P$162+Input!$P$128)*$P$7)/A20taxstdlife))</f>
        <v>0</v>
      </c>
      <c r="BG738" s="164">
        <f>IF(A20taxstdlife="n/a","n/a",IF(BG$3&gt;(A20taxstdlife+$E738),((Input!$P$162+Input!$P$128)*$P$7)-SUM($P738:BF738),((Input!$P$162+Input!$P$128)*$P$7)/A20taxstdlife))</f>
        <v>0</v>
      </c>
      <c r="BH738" s="164">
        <f>IF(A20taxstdlife="n/a","n/a",IF(BH$3&gt;(A20taxstdlife+$E738),((Input!$P$162+Input!$P$128)*$P$7)-SUM($P738:BG738),((Input!$P$162+Input!$P$128)*$P$7)/A20taxstdlife))</f>
        <v>0</v>
      </c>
      <c r="BI738" s="164">
        <f>IF(A20taxstdlife="n/a","n/a",IF(BI$3&gt;(A20taxstdlife+$E738),((Input!$P$162+Input!$P$128)*$P$7)-SUM($P738:BH738),((Input!$P$162+Input!$P$128)*$P$7)/A20taxstdlife))</f>
        <v>0</v>
      </c>
      <c r="BJ738" s="18"/>
      <c r="BK738" s="1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row>
    <row r="739" spans="1:256" s="5" customFormat="1" hidden="1" outlineLevel="1">
      <c r="A739" s="18"/>
      <c r="B739" s="18"/>
      <c r="C739" s="36" t="str">
        <f>Asset20</f>
        <v>Motor vehicles</v>
      </c>
      <c r="D739" s="18"/>
      <c r="E739" s="18"/>
      <c r="F739" s="33"/>
      <c r="G739" s="159">
        <f t="shared" ref="G739:AL739" si="144">SUM(G727:G738)</f>
        <v>1.4183428864433429</v>
      </c>
      <c r="H739" s="159">
        <f t="shared" si="144"/>
        <v>1.4820034349269886</v>
      </c>
      <c r="I739" s="159">
        <f t="shared" si="144"/>
        <v>1.5285469815522623</v>
      </c>
      <c r="J739" s="159">
        <f t="shared" si="144"/>
        <v>1.5829041481260526</v>
      </c>
      <c r="K739" s="159">
        <f t="shared" si="144"/>
        <v>1.6508711576580239</v>
      </c>
      <c r="L739" s="159">
        <f t="shared" si="144"/>
        <v>1.7157754945051387</v>
      </c>
      <c r="M739" s="159">
        <f t="shared" si="144"/>
        <v>1.7157754945051387</v>
      </c>
      <c r="N739" s="159">
        <f t="shared" si="144"/>
        <v>1.7157754945051387</v>
      </c>
      <c r="O739" s="159">
        <f t="shared" si="144"/>
        <v>1.7157754945051387</v>
      </c>
      <c r="P739" s="159">
        <f t="shared" si="144"/>
        <v>1.7157754945051387</v>
      </c>
      <c r="Q739" s="159">
        <f t="shared" si="144"/>
        <v>1.7157754945051387</v>
      </c>
      <c r="R739" s="159">
        <f t="shared" si="144"/>
        <v>1.7157754945051387</v>
      </c>
      <c r="S739" s="159">
        <f t="shared" si="144"/>
        <v>1.1935890224885477</v>
      </c>
      <c r="T739" s="159">
        <f t="shared" si="144"/>
        <v>0.29743260806179567</v>
      </c>
      <c r="U739" s="159">
        <f t="shared" si="144"/>
        <v>0.29743260806179567</v>
      </c>
      <c r="V739" s="159">
        <f t="shared" si="144"/>
        <v>0.29743260806179567</v>
      </c>
      <c r="W739" s="159">
        <f t="shared" si="144"/>
        <v>0.29743260806179567</v>
      </c>
      <c r="X739" s="159">
        <f t="shared" si="144"/>
        <v>0.29743260806179567</v>
      </c>
      <c r="Y739" s="159">
        <f t="shared" si="144"/>
        <v>0.29743260806179567</v>
      </c>
      <c r="Z739" s="159">
        <f t="shared" si="144"/>
        <v>0.29743260806179567</v>
      </c>
      <c r="AA739" s="159">
        <f t="shared" si="144"/>
        <v>0.29743260806179567</v>
      </c>
      <c r="AB739" s="159">
        <f t="shared" si="144"/>
        <v>0.23377205957814989</v>
      </c>
      <c r="AC739" s="159">
        <f t="shared" si="144"/>
        <v>0.1872285129528759</v>
      </c>
      <c r="AD739" s="159">
        <f t="shared" si="144"/>
        <v>0.13287134637908576</v>
      </c>
      <c r="AE739" s="159">
        <f t="shared" si="144"/>
        <v>6.490433684711451E-2</v>
      </c>
      <c r="AF739" s="159">
        <f t="shared" si="144"/>
        <v>0</v>
      </c>
      <c r="AG739" s="159">
        <f t="shared" si="144"/>
        <v>0</v>
      </c>
      <c r="AH739" s="159">
        <f t="shared" si="144"/>
        <v>0</v>
      </c>
      <c r="AI739" s="159">
        <f t="shared" si="144"/>
        <v>0</v>
      </c>
      <c r="AJ739" s="159">
        <f t="shared" si="144"/>
        <v>0</v>
      </c>
      <c r="AK739" s="159">
        <f t="shared" si="144"/>
        <v>0</v>
      </c>
      <c r="AL739" s="159">
        <f t="shared" si="144"/>
        <v>0</v>
      </c>
      <c r="AM739" s="159">
        <f t="shared" ref="AM739:BI739" si="145">SUM(AM727:AM738)</f>
        <v>0</v>
      </c>
      <c r="AN739" s="159">
        <f t="shared" si="145"/>
        <v>0</v>
      </c>
      <c r="AO739" s="159">
        <f t="shared" si="145"/>
        <v>0</v>
      </c>
      <c r="AP739" s="159">
        <f t="shared" si="145"/>
        <v>0</v>
      </c>
      <c r="AQ739" s="159">
        <f t="shared" si="145"/>
        <v>0</v>
      </c>
      <c r="AR739" s="159">
        <f t="shared" si="145"/>
        <v>0</v>
      </c>
      <c r="AS739" s="159">
        <f t="shared" si="145"/>
        <v>0</v>
      </c>
      <c r="AT739" s="159">
        <f t="shared" si="145"/>
        <v>0</v>
      </c>
      <c r="AU739" s="159">
        <f t="shared" si="145"/>
        <v>0</v>
      </c>
      <c r="AV739" s="159">
        <f t="shared" si="145"/>
        <v>0</v>
      </c>
      <c r="AW739" s="159">
        <f t="shared" si="145"/>
        <v>0</v>
      </c>
      <c r="AX739" s="159">
        <f t="shared" si="145"/>
        <v>0</v>
      </c>
      <c r="AY739" s="159">
        <f t="shared" si="145"/>
        <v>0</v>
      </c>
      <c r="AZ739" s="159">
        <f t="shared" si="145"/>
        <v>0</v>
      </c>
      <c r="BA739" s="159">
        <f t="shared" si="145"/>
        <v>0</v>
      </c>
      <c r="BB739" s="159">
        <f t="shared" si="145"/>
        <v>0</v>
      </c>
      <c r="BC739" s="159">
        <f t="shared" si="145"/>
        <v>0</v>
      </c>
      <c r="BD739" s="159">
        <f t="shared" si="145"/>
        <v>0</v>
      </c>
      <c r="BE739" s="159">
        <f t="shared" si="145"/>
        <v>0</v>
      </c>
      <c r="BF739" s="159">
        <f t="shared" si="145"/>
        <v>0</v>
      </c>
      <c r="BG739" s="159">
        <f t="shared" si="145"/>
        <v>0</v>
      </c>
      <c r="BH739" s="159">
        <f t="shared" si="145"/>
        <v>0</v>
      </c>
      <c r="BI739" s="159">
        <f t="shared" si="145"/>
        <v>0</v>
      </c>
      <c r="BJ739" s="18"/>
      <c r="BK739" s="18"/>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row>
    <row r="740" spans="1:256" s="5" customFormat="1" hidden="1" outlineLevel="2">
      <c r="A740" s="18"/>
      <c r="B740" s="127" t="str">
        <f>C752</f>
        <v>Buildings</v>
      </c>
      <c r="C740" s="44"/>
      <c r="D740" s="45" t="s">
        <v>72</v>
      </c>
      <c r="E740" s="44"/>
      <c r="F740" s="46"/>
      <c r="G740" s="163">
        <f>IF(G$3&gt;A21taxremlife,A21taxvalue-SUM($F740:F740),IF(A21taxremlife="N/A","n/a",A21taxvalue/A21taxremlife))</f>
        <v>1.0162434872740365</v>
      </c>
      <c r="H740" s="163">
        <f>IF(H$3&gt;A21taxremlife,A21taxvalue-SUM($F740:G740),IF(A21taxremlife="N/A","n/a",A21taxvalue/A21taxremlife))</f>
        <v>1.0162434872740365</v>
      </c>
      <c r="I740" s="163">
        <f>IF(I$3&gt;A21taxremlife,A21taxvalue-SUM($F740:H740),IF(A21taxremlife="N/A","n/a",A21taxvalue/A21taxremlife))</f>
        <v>1.0162434872740365</v>
      </c>
      <c r="J740" s="163">
        <f>IF(J$3&gt;A21taxremlife,A21taxvalue-SUM($F740:I740),IF(A21taxremlife="N/A","n/a",A21taxvalue/A21taxremlife))</f>
        <v>1.0162434872740365</v>
      </c>
      <c r="K740" s="163">
        <f>IF(K$3&gt;A21taxremlife,A21taxvalue-SUM($F740:J740),IF(A21taxremlife="N/A","n/a",A21taxvalue/A21taxremlife))</f>
        <v>1.0162434872740365</v>
      </c>
      <c r="L740" s="163">
        <f>IF(L$3&gt;A21taxremlife,A21taxvalue-SUM($F740:K740),IF(A21taxremlife="N/A","n/a",A21taxvalue/A21taxremlife))</f>
        <v>1.0162434872740365</v>
      </c>
      <c r="M740" s="163">
        <f>IF(M$3&gt;A21taxremlife,A21taxvalue-SUM($F740:L740),IF(A21taxremlife="N/A","n/a",A21taxvalue/A21taxremlife))</f>
        <v>1.0162434872740365</v>
      </c>
      <c r="N740" s="163">
        <f>IF(N$3&gt;A21taxremlife,A21taxvalue-SUM($F740:M740),IF(A21taxremlife="N/A","n/a",A21taxvalue/A21taxremlife))</f>
        <v>1.0162434872740365</v>
      </c>
      <c r="O740" s="163">
        <f>IF(O$3&gt;A21taxremlife,A21taxvalue-SUM($F740:N740),IF(A21taxremlife="N/A","n/a",A21taxvalue/A21taxremlife))</f>
        <v>1.0162434872740365</v>
      </c>
      <c r="P740" s="163">
        <f>IF(P$3&gt;A21taxremlife,A21taxvalue-SUM($F740:O740),IF(A21taxremlife="N/A","n/a",A21taxvalue/A21taxremlife))</f>
        <v>1.0162434872740365</v>
      </c>
      <c r="Q740" s="163">
        <f>IF(Q$3&gt;A21taxremlife,A21taxvalue-SUM($F740:P740),IF(A21taxremlife="N/A","n/a",A21taxvalue/A21taxremlife))</f>
        <v>1.0162434872740365</v>
      </c>
      <c r="R740" s="163">
        <f>IF(R$3&gt;A21taxremlife,A21taxvalue-SUM($F740:Q740),IF(A21taxremlife="N/A","n/a",A21taxvalue/A21taxremlife))</f>
        <v>1.0162434872740365</v>
      </c>
      <c r="S740" s="163">
        <f>IF(S$3&gt;A21taxremlife,A21taxvalue-SUM($F740:R740),IF(A21taxremlife="N/A","n/a",A21taxvalue/A21taxremlife))</f>
        <v>1.0162434872740365</v>
      </c>
      <c r="T740" s="163">
        <f>IF(T$3&gt;A21taxremlife,A21taxvalue-SUM($F740:S740),IF(A21taxremlife="N/A","n/a",A21taxvalue/A21taxremlife))</f>
        <v>1.0162434872740365</v>
      </c>
      <c r="U740" s="163">
        <f>IF(U$3&gt;A21taxremlife,A21taxvalue-SUM($F740:T740),IF(A21taxremlife="N/A","n/a",A21taxvalue/A21taxremlife))</f>
        <v>1.0162434872740365</v>
      </c>
      <c r="V740" s="163">
        <f>IF(V$3&gt;A21taxremlife,A21taxvalue-SUM($F740:U740),IF(A21taxremlife="N/A","n/a",A21taxvalue/A21taxremlife))</f>
        <v>1.0162434872740365</v>
      </c>
      <c r="W740" s="163">
        <f>IF(W$3&gt;A21taxremlife,A21taxvalue-SUM($F740:V740),IF(A21taxremlife="N/A","n/a",A21taxvalue/A21taxremlife))</f>
        <v>1.0162434872740365</v>
      </c>
      <c r="X740" s="163">
        <f>IF(X$3&gt;A21taxremlife,A21taxvalue-SUM($F740:W740),IF(A21taxremlife="N/A","n/a",A21taxvalue/A21taxremlife))</f>
        <v>1.0162434872740365</v>
      </c>
      <c r="Y740" s="163">
        <f>IF(Y$3&gt;A21taxremlife,A21taxvalue-SUM($F740:X740),IF(A21taxremlife="N/A","n/a",A21taxvalue/A21taxremlife))</f>
        <v>1.0162434872740365</v>
      </c>
      <c r="Z740" s="163">
        <f>IF(Z$3&gt;A21taxremlife,A21taxvalue-SUM($F740:Y740),IF(A21taxremlife="N/A","n/a",A21taxvalue/A21taxremlife))</f>
        <v>1.0162434872740365</v>
      </c>
      <c r="AA740" s="163">
        <f>IF(AA$3&gt;A21taxremlife,A21taxvalue-SUM($F740:Z740),IF(A21taxremlife="N/A","n/a",A21taxvalue/A21taxremlife))</f>
        <v>1.0162434872740365</v>
      </c>
      <c r="AB740" s="163">
        <f>IF(AB$3&gt;A21taxremlife,A21taxvalue-SUM($F740:AA740),IF(A21taxremlife="N/A","n/a",A21taxvalue/A21taxremlife))</f>
        <v>1.0162434872740365</v>
      </c>
      <c r="AC740" s="163">
        <f>IF(AC$3&gt;A21taxremlife,A21taxvalue-SUM($F740:AB740),IF(A21taxremlife="N/A","n/a",A21taxvalue/A21taxremlife))</f>
        <v>1.0162434872740365</v>
      </c>
      <c r="AD740" s="163">
        <f>IF(AD$3&gt;A21taxremlife,A21taxvalue-SUM($F740:AC740),IF(A21taxremlife="N/A","n/a",A21taxvalue/A21taxremlife))</f>
        <v>1.0162434872740365</v>
      </c>
      <c r="AE740" s="163">
        <f>IF(AE$3&gt;A21taxremlife,A21taxvalue-SUM($F740:AD740),IF(A21taxremlife="N/A","n/a",A21taxvalue/A21taxremlife))</f>
        <v>1.0162434872740365</v>
      </c>
      <c r="AF740" s="163">
        <f>IF(AF$3&gt;A21taxremlife,A21taxvalue-SUM($F740:AE740),IF(A21taxremlife="N/A","n/a",A21taxvalue/A21taxremlife))</f>
        <v>1.0162434872740365</v>
      </c>
      <c r="AG740" s="163">
        <f>IF(AG$3&gt;A21taxremlife,A21taxvalue-SUM($F740:AF740),IF(A21taxremlife="N/A","n/a",A21taxvalue/A21taxremlife))</f>
        <v>1.0162434872740365</v>
      </c>
      <c r="AH740" s="163">
        <f>IF(AH$3&gt;A21taxremlife,A21taxvalue-SUM($F740:AG740),IF(A21taxremlife="N/A","n/a",A21taxvalue/A21taxremlife))</f>
        <v>1.0162434872740365</v>
      </c>
      <c r="AI740" s="163">
        <f>IF(AI$3&gt;A21taxremlife,A21taxvalue-SUM($F740:AH740),IF(A21taxremlife="N/A","n/a",A21taxvalue/A21taxremlife))</f>
        <v>1.0162434872740365</v>
      </c>
      <c r="AJ740" s="163">
        <f>IF(AJ$3&gt;A21taxremlife,A21taxvalue-SUM($F740:AI740),IF(A21taxremlife="N/A","n/a",A21taxvalue/A21taxremlife))</f>
        <v>1.0162434872740365</v>
      </c>
      <c r="AK740" s="163">
        <f>IF(AK$3&gt;A21taxremlife,A21taxvalue-SUM($F740:AJ740),IF(A21taxremlife="N/A","n/a",A21taxvalue/A21taxremlife))</f>
        <v>1.0162434872740365</v>
      </c>
      <c r="AL740" s="163">
        <f>IF(AL$3&gt;A21taxremlife,A21taxvalue-SUM($F740:AK740),IF(A21taxremlife="N/A","n/a",A21taxvalue/A21taxremlife))</f>
        <v>1.0162434872740365</v>
      </c>
      <c r="AM740" s="163">
        <f>IF(AM$3&gt;A21taxremlife,A21taxvalue-SUM($F740:AL740),IF(A21taxremlife="N/A","n/a",A21taxvalue/A21taxremlife))</f>
        <v>1.0162434872740365</v>
      </c>
      <c r="AN740" s="163">
        <f>IF(AN$3&gt;A21taxremlife,A21taxvalue-SUM($F740:AM740),IF(A21taxremlife="N/A","n/a",A21taxvalue/A21taxremlife))</f>
        <v>0.2192770825923418</v>
      </c>
      <c r="AO740" s="163">
        <f>IF(AO$3&gt;A21taxremlife,A21taxvalue-SUM($F740:AN740),IF(A21taxremlife="N/A","n/a",A21taxvalue/A21taxremlife))</f>
        <v>0</v>
      </c>
      <c r="AP740" s="163">
        <f>IF(AP$3&gt;A21taxremlife,A21taxvalue-SUM($F740:AO740),IF(A21taxremlife="N/A","n/a",A21taxvalue/A21taxremlife))</f>
        <v>0</v>
      </c>
      <c r="AQ740" s="163">
        <f>IF(AQ$3&gt;A21taxremlife,A21taxvalue-SUM($F740:AP740),IF(A21taxremlife="N/A","n/a",A21taxvalue/A21taxremlife))</f>
        <v>0</v>
      </c>
      <c r="AR740" s="163">
        <f>IF(AR$3&gt;A21taxremlife,A21taxvalue-SUM($F740:AQ740),IF(A21taxremlife="N/A","n/a",A21taxvalue/A21taxremlife))</f>
        <v>0</v>
      </c>
      <c r="AS740" s="163">
        <f>IF(AS$3&gt;A21taxremlife,A21taxvalue-SUM($F740:AR740),IF(A21taxremlife="N/A","n/a",A21taxvalue/A21taxremlife))</f>
        <v>0</v>
      </c>
      <c r="AT740" s="163">
        <f>IF(AT$3&gt;A21taxremlife,A21taxvalue-SUM($F740:AS740),IF(A21taxremlife="N/A","n/a",A21taxvalue/A21taxremlife))</f>
        <v>0</v>
      </c>
      <c r="AU740" s="163">
        <f>IF(AU$3&gt;A21taxremlife,A21taxvalue-SUM($F740:AT740),IF(A21taxremlife="N/A","n/a",A21taxvalue/A21taxremlife))</f>
        <v>0</v>
      </c>
      <c r="AV740" s="163">
        <f>IF(AV$3&gt;A21taxremlife,A21taxvalue-SUM($F740:AU740),IF(A21taxremlife="N/A","n/a",A21taxvalue/A21taxremlife))</f>
        <v>0</v>
      </c>
      <c r="AW740" s="163">
        <f>IF(AW$3&gt;A21taxremlife,A21taxvalue-SUM($F740:AV740),IF(A21taxremlife="N/A","n/a",A21taxvalue/A21taxremlife))</f>
        <v>0</v>
      </c>
      <c r="AX740" s="163">
        <f>IF(AX$3&gt;A21taxremlife,A21taxvalue-SUM($F740:AW740),IF(A21taxremlife="N/A","n/a",A21taxvalue/A21taxremlife))</f>
        <v>0</v>
      </c>
      <c r="AY740" s="163">
        <f>IF(AY$3&gt;A21taxremlife,A21taxvalue-SUM($F740:AX740),IF(A21taxremlife="N/A","n/a",A21taxvalue/A21taxremlife))</f>
        <v>0</v>
      </c>
      <c r="AZ740" s="163">
        <f>IF(AZ$3&gt;A21taxremlife,A21taxvalue-SUM($F740:AY740),IF(A21taxremlife="N/A","n/a",A21taxvalue/A21taxremlife))</f>
        <v>0</v>
      </c>
      <c r="BA740" s="163">
        <f>IF(BA$3&gt;A21taxremlife,A21taxvalue-SUM($F740:AZ740),IF(A21taxremlife="N/A","n/a",A21taxvalue/A21taxremlife))</f>
        <v>0</v>
      </c>
      <c r="BB740" s="163">
        <f>IF(BB$3&gt;A21taxremlife,A21taxvalue-SUM($F740:BA740),IF(A21taxremlife="N/A","n/a",A21taxvalue/A21taxremlife))</f>
        <v>0</v>
      </c>
      <c r="BC740" s="163">
        <f>IF(BC$3&gt;A21taxremlife,A21taxvalue-SUM($F740:BB740),IF(A21taxremlife="N/A","n/a",A21taxvalue/A21taxremlife))</f>
        <v>0</v>
      </c>
      <c r="BD740" s="163">
        <f>IF(BD$3&gt;A21taxremlife,A21taxvalue-SUM($F740:BC740),IF(A21taxremlife="N/A","n/a",A21taxvalue/A21taxremlife))</f>
        <v>0</v>
      </c>
      <c r="BE740" s="163">
        <f>IF(BE$3&gt;A21taxremlife,A21taxvalue-SUM($F740:BD740),IF(A21taxremlife="N/A","n/a",A21taxvalue/A21taxremlife))</f>
        <v>0</v>
      </c>
      <c r="BF740" s="163">
        <f>IF(BF$3&gt;A21taxremlife,A21taxvalue-SUM($F740:BE740),IF(A21taxremlife="N/A","n/a",A21taxvalue/A21taxremlife))</f>
        <v>0</v>
      </c>
      <c r="BG740" s="163">
        <f>IF(BG$3&gt;A21taxremlife,A21taxvalue-SUM($F740:BF740),IF(A21taxremlife="N/A","n/a",A21taxvalue/A21taxremlife))</f>
        <v>0</v>
      </c>
      <c r="BH740" s="163">
        <f>IF(BH$3&gt;A21taxremlife,A21taxvalue-SUM($F740:BG740),IF(A21taxremlife="N/A","n/a",A21taxvalue/A21taxremlife))</f>
        <v>0</v>
      </c>
      <c r="BI740" s="163">
        <f>IF(BI$3&gt;A21taxremlife,A21taxvalue-SUM($F740:BH740),IF(A21taxremlife="N/A","n/a",A21taxvalue/A21taxremlife))</f>
        <v>0</v>
      </c>
      <c r="BJ740" s="18"/>
      <c r="BK740" s="18"/>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row>
    <row r="741" spans="1:256" s="5" customFormat="1" hidden="1" outlineLevel="2">
      <c r="A741" s="18"/>
      <c r="B741" s="18"/>
      <c r="C741" s="36"/>
      <c r="D741" s="479" t="s">
        <v>71</v>
      </c>
      <c r="E741" s="283">
        <v>0</v>
      </c>
      <c r="F741" s="38"/>
      <c r="G741" s="164"/>
      <c r="H741" s="164"/>
      <c r="I741" s="164"/>
      <c r="J741" s="164"/>
      <c r="K741" s="164"/>
      <c r="L741" s="164"/>
      <c r="M741" s="164"/>
      <c r="N741" s="164"/>
      <c r="O741" s="164"/>
      <c r="P741" s="164"/>
      <c r="Q741" s="164"/>
      <c r="R741" s="164"/>
      <c r="S741" s="164"/>
      <c r="T741" s="164"/>
      <c r="U741" s="164"/>
      <c r="V741" s="164"/>
      <c r="W741" s="164"/>
      <c r="X741" s="164"/>
      <c r="Y741" s="164"/>
      <c r="Z741" s="164"/>
      <c r="AA741" s="164"/>
      <c r="AB741" s="164"/>
      <c r="AC741" s="164"/>
      <c r="AD741" s="164"/>
      <c r="AE741" s="164"/>
      <c r="AF741" s="164"/>
      <c r="AG741" s="164"/>
      <c r="AH741" s="164"/>
      <c r="AI741" s="164"/>
      <c r="AJ741" s="164"/>
      <c r="AK741" s="164"/>
      <c r="AL741" s="164"/>
      <c r="AM741" s="164"/>
      <c r="AN741" s="164"/>
      <c r="AO741" s="164"/>
      <c r="AP741" s="164"/>
      <c r="AQ741" s="164"/>
      <c r="AR741" s="164"/>
      <c r="AS741" s="164"/>
      <c r="AT741" s="164"/>
      <c r="AU741" s="164"/>
      <c r="AV741" s="164"/>
      <c r="AW741" s="164"/>
      <c r="AX741" s="164"/>
      <c r="AY741" s="164"/>
      <c r="AZ741" s="164"/>
      <c r="BA741" s="164"/>
      <c r="BB741" s="164"/>
      <c r="BC741" s="164"/>
      <c r="BD741" s="164"/>
      <c r="BE741" s="164"/>
      <c r="BF741" s="164"/>
      <c r="BG741" s="164"/>
      <c r="BH741" s="164"/>
      <c r="BI741" s="164"/>
      <c r="BJ741" s="18"/>
      <c r="BK741" s="18"/>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c r="HO741"/>
      <c r="HP741"/>
      <c r="HQ741"/>
      <c r="HR741"/>
      <c r="HS741"/>
      <c r="HT741"/>
      <c r="HU741"/>
      <c r="HV741"/>
      <c r="HW741"/>
      <c r="HX741"/>
      <c r="HY741"/>
      <c r="HZ741"/>
      <c r="IA741"/>
      <c r="IB741"/>
      <c r="IC741"/>
      <c r="ID741"/>
      <c r="IE741"/>
      <c r="IF741"/>
      <c r="IG741"/>
      <c r="IH741"/>
      <c r="II741"/>
      <c r="IJ741"/>
      <c r="IK741"/>
      <c r="IL741"/>
      <c r="IM741"/>
      <c r="IN741"/>
      <c r="IO741"/>
      <c r="IP741"/>
      <c r="IQ741"/>
      <c r="IR741"/>
      <c r="IS741"/>
      <c r="IT741"/>
      <c r="IU741"/>
      <c r="IV741"/>
    </row>
    <row r="742" spans="1:256" s="5" customFormat="1" hidden="1" outlineLevel="2">
      <c r="A742" s="18"/>
      <c r="B742" s="18"/>
      <c r="C742" s="36"/>
      <c r="D742" s="479"/>
      <c r="E742" s="283">
        <v>1</v>
      </c>
      <c r="F742" s="38"/>
      <c r="G742" s="305"/>
      <c r="H742" s="164">
        <f>IF(A21taxstdlife="n/a","n/a",IF(H$3&gt;(A21taxstdlife+$E742),((Input!$G$163+Input!$G$129)*$G$7)-SUM($G742:G742),((Input!$G$163+Input!$G$129)*$G$7)/A21taxstdlife))</f>
        <v>0.12704796002618063</v>
      </c>
      <c r="I742" s="164">
        <f>IF(A21taxstdlife="n/a","n/a",IF(I$3&gt;(A21taxstdlife+$E742),((Input!$G$163+Input!$G$129)*$G$7)-SUM($G742:H742),((Input!$G$163+Input!$G$129)*$G$7)/A21taxstdlife))</f>
        <v>0.12704796002618063</v>
      </c>
      <c r="J742" s="164">
        <f>IF(A21taxstdlife="n/a","n/a",IF(J$3&gt;(A21taxstdlife+$E742),((Input!$G$163+Input!$G$129)*$G$7)-SUM($G742:I742),((Input!$G$163+Input!$G$129)*$G$7)/A21taxstdlife))</f>
        <v>0.12704796002618063</v>
      </c>
      <c r="K742" s="164">
        <f>IF(A21taxstdlife="n/a","n/a",IF(K$3&gt;(A21taxstdlife+$E742),((Input!$G$163+Input!$G$129)*$G$7)-SUM($G742:J742),((Input!$G$163+Input!$G$129)*$G$7)/A21taxstdlife))</f>
        <v>0.12704796002618063</v>
      </c>
      <c r="L742" s="164">
        <f>IF(A21taxstdlife="n/a","n/a",IF(L$3&gt;(A21taxstdlife+$E742),((Input!$G$163+Input!$G$129)*$G$7)-SUM($G742:K742),((Input!$G$163+Input!$G$129)*$G$7)/A21taxstdlife))</f>
        <v>0.12704796002618063</v>
      </c>
      <c r="M742" s="164">
        <f>IF(A21taxstdlife="n/a","n/a",IF(M$3&gt;(A21taxstdlife+$E742),((Input!$G$163+Input!$G$129)*$G$7)-SUM($G742:L742),((Input!$G$163+Input!$G$129)*$G$7)/A21taxstdlife))</f>
        <v>0.12704796002618063</v>
      </c>
      <c r="N742" s="164">
        <f>IF(A21taxstdlife="n/a","n/a",IF(N$3&gt;(A21taxstdlife+$E742),((Input!$G$163+Input!$G$129)*$G$7)-SUM($G742:M742),((Input!$G$163+Input!$G$129)*$G$7)/A21taxstdlife))</f>
        <v>0.12704796002618063</v>
      </c>
      <c r="O742" s="164">
        <f>IF(A21taxstdlife="n/a","n/a",IF(O$3&gt;(A21taxstdlife+$E742),((Input!$G$163+Input!$G$129)*$G$7)-SUM($G742:N742),((Input!$G$163+Input!$G$129)*$G$7)/A21taxstdlife))</f>
        <v>0.12704796002618063</v>
      </c>
      <c r="P742" s="164">
        <f>IF(A21taxstdlife="n/a","n/a",IF(P$3&gt;(A21taxstdlife+$E742),((Input!$G$163+Input!$G$129)*$G$7)-SUM($G742:O742),((Input!$G$163+Input!$G$129)*$G$7)/A21taxstdlife))</f>
        <v>0.12704796002618063</v>
      </c>
      <c r="Q742" s="164">
        <f>IF(A21taxstdlife="n/a","n/a",IF(Q$3&gt;(A21taxstdlife+$E742),((Input!$G$163+Input!$G$129)*$G$7)-SUM($G742:P742),((Input!$G$163+Input!$G$129)*$G$7)/A21taxstdlife))</f>
        <v>0.12704796002618063</v>
      </c>
      <c r="R742" s="164">
        <f>IF(A21taxstdlife="n/a","n/a",IF(R$3&gt;(A21taxstdlife+$E742),((Input!$G$163+Input!$G$129)*$G$7)-SUM($G742:Q742),((Input!$G$163+Input!$G$129)*$G$7)/A21taxstdlife))</f>
        <v>0.12704796002618063</v>
      </c>
      <c r="S742" s="164">
        <f>IF(A21taxstdlife="n/a","n/a",IF(S$3&gt;(A21taxstdlife+$E742),((Input!$G$163+Input!$G$129)*$G$7)-SUM($G742:R742),((Input!$G$163+Input!$G$129)*$G$7)/A21taxstdlife))</f>
        <v>0.12704796002618063</v>
      </c>
      <c r="T742" s="164">
        <f>IF(A21taxstdlife="n/a","n/a",IF(T$3&gt;(A21taxstdlife+$E742),((Input!$G$163+Input!$G$129)*$G$7)-SUM($G742:S742),((Input!$G$163+Input!$G$129)*$G$7)/A21taxstdlife))</f>
        <v>0.12704796002618063</v>
      </c>
      <c r="U742" s="164">
        <f>IF(A21taxstdlife="n/a","n/a",IF(U$3&gt;(A21taxstdlife+$E742),((Input!$G$163+Input!$G$129)*$G$7)-SUM($G742:T742),((Input!$G$163+Input!$G$129)*$G$7)/A21taxstdlife))</f>
        <v>0.12704796002618063</v>
      </c>
      <c r="V742" s="164">
        <f>IF(A21taxstdlife="n/a","n/a",IF(V$3&gt;(A21taxstdlife+$E742),((Input!$G$163+Input!$G$129)*$G$7)-SUM($G742:U742),((Input!$G$163+Input!$G$129)*$G$7)/A21taxstdlife))</f>
        <v>0.12704796002618063</v>
      </c>
      <c r="W742" s="164">
        <f>IF(A21taxstdlife="n/a","n/a",IF(W$3&gt;(A21taxstdlife+$E742),((Input!$G$163+Input!$G$129)*$G$7)-SUM($G742:V742),((Input!$G$163+Input!$G$129)*$G$7)/A21taxstdlife))</f>
        <v>0.12704796002618063</v>
      </c>
      <c r="X742" s="164">
        <f>IF(A21taxstdlife="n/a","n/a",IF(X$3&gt;(A21taxstdlife+$E742),((Input!$G$163+Input!$G$129)*$G$7)-SUM($G742:W742),((Input!$G$163+Input!$G$129)*$G$7)/A21taxstdlife))</f>
        <v>0.12704796002618063</v>
      </c>
      <c r="Y742" s="164">
        <f>IF(A21taxstdlife="n/a","n/a",IF(Y$3&gt;(A21taxstdlife+$E742),((Input!$G$163+Input!$G$129)*$G$7)-SUM($G742:X742),((Input!$G$163+Input!$G$129)*$G$7)/A21taxstdlife))</f>
        <v>0.12704796002618063</v>
      </c>
      <c r="Z742" s="164">
        <f>IF(A21taxstdlife="n/a","n/a",IF(Z$3&gt;(A21taxstdlife+$E742),((Input!$G$163+Input!$G$129)*$G$7)-SUM($G742:Y742),((Input!$G$163+Input!$G$129)*$G$7)/A21taxstdlife))</f>
        <v>0.12704796002618063</v>
      </c>
      <c r="AA742" s="164">
        <f>IF(A21taxstdlife="n/a","n/a",IF(AA$3&gt;(A21taxstdlife+$E742),((Input!$G$163+Input!$G$129)*$G$7)-SUM($G742:Z742),((Input!$G$163+Input!$G$129)*$G$7)/A21taxstdlife))</f>
        <v>0.12704796002618063</v>
      </c>
      <c r="AB742" s="164">
        <f>IF(A21taxstdlife="n/a","n/a",IF(AB$3&gt;(A21taxstdlife+$E742),((Input!$G$163+Input!$G$129)*$G$7)-SUM($G742:AA742),((Input!$G$163+Input!$G$129)*$G$7)/A21taxstdlife))</f>
        <v>0.12704796002618063</v>
      </c>
      <c r="AC742" s="164">
        <f>IF(A21taxstdlife="n/a","n/a",IF(AC$3&gt;(A21taxstdlife+$E742),((Input!$G$163+Input!$G$129)*$G$7)-SUM($G742:AB742),((Input!$G$163+Input!$G$129)*$G$7)/A21taxstdlife))</f>
        <v>0.12704796002618063</v>
      </c>
      <c r="AD742" s="164">
        <f>IF(A21taxstdlife="n/a","n/a",IF(AD$3&gt;(A21taxstdlife+$E742),((Input!$G$163+Input!$G$129)*$G$7)-SUM($G742:AC742),((Input!$G$163+Input!$G$129)*$G$7)/A21taxstdlife))</f>
        <v>0.12704796002618063</v>
      </c>
      <c r="AE742" s="164">
        <f>IF(A21taxstdlife="n/a","n/a",IF(AE$3&gt;(A21taxstdlife+$E742),((Input!$G$163+Input!$G$129)*$G$7)-SUM($G742:AD742),((Input!$G$163+Input!$G$129)*$G$7)/A21taxstdlife))</f>
        <v>0.12704796002618063</v>
      </c>
      <c r="AF742" s="164">
        <f>IF(A21taxstdlife="n/a","n/a",IF(AF$3&gt;(A21taxstdlife+$E742),((Input!$G$163+Input!$G$129)*$G$7)-SUM($G742:AE742),((Input!$G$163+Input!$G$129)*$G$7)/A21taxstdlife))</f>
        <v>0.12704796002618063</v>
      </c>
      <c r="AG742" s="164">
        <f>IF(A21taxstdlife="n/a","n/a",IF(AG$3&gt;(A21taxstdlife+$E742),((Input!$G$163+Input!$G$129)*$G$7)-SUM($G742:AF742),((Input!$G$163+Input!$G$129)*$G$7)/A21taxstdlife))</f>
        <v>0.12704796002618063</v>
      </c>
      <c r="AH742" s="164">
        <f>IF(A21taxstdlife="n/a","n/a",IF(AH$3&gt;(A21taxstdlife+$E742),((Input!$G$163+Input!$G$129)*$G$7)-SUM($G742:AG742),((Input!$G$163+Input!$G$129)*$G$7)/A21taxstdlife))</f>
        <v>0.12704796002618063</v>
      </c>
      <c r="AI742" s="164">
        <f>IF(A21taxstdlife="n/a","n/a",IF(AI$3&gt;(A21taxstdlife+$E742),((Input!$G$163+Input!$G$129)*$G$7)-SUM($G742:AH742),((Input!$G$163+Input!$G$129)*$G$7)/A21taxstdlife))</f>
        <v>0.12704796002618063</v>
      </c>
      <c r="AJ742" s="164">
        <f>IF(A21taxstdlife="n/a","n/a",IF(AJ$3&gt;(A21taxstdlife+$E742),((Input!$G$163+Input!$G$129)*$G$7)-SUM($G742:AI742),((Input!$G$163+Input!$G$129)*$G$7)/A21taxstdlife))</f>
        <v>0.12704796002618063</v>
      </c>
      <c r="AK742" s="164">
        <f>IF(A21taxstdlife="n/a","n/a",IF(AK$3&gt;(A21taxstdlife+$E742),((Input!$G$163+Input!$G$129)*$G$7)-SUM($G742:AJ742),((Input!$G$163+Input!$G$129)*$G$7)/A21taxstdlife))</f>
        <v>0.12704796002618063</v>
      </c>
      <c r="AL742" s="164">
        <f>IF(A21taxstdlife="n/a","n/a",IF(AL$3&gt;(A21taxstdlife+$E742),((Input!$G$163+Input!$G$129)*$G$7)-SUM($G742:AK742),((Input!$G$163+Input!$G$129)*$G$7)/A21taxstdlife))</f>
        <v>0.12704796002618063</v>
      </c>
      <c r="AM742" s="164">
        <f>IF(A21taxstdlife="n/a","n/a",IF(AM$3&gt;(A21taxstdlife+$E742),((Input!$G$163+Input!$G$129)*$G$7)-SUM($G742:AL742),((Input!$G$163+Input!$G$129)*$G$7)/A21taxstdlife))</f>
        <v>0.12704796002618063</v>
      </c>
      <c r="AN742" s="164">
        <f>IF(A21taxstdlife="n/a","n/a",IF(AN$3&gt;(A21taxstdlife+$E742),((Input!$G$163+Input!$G$129)*$G$7)-SUM($G742:AM742),((Input!$G$163+Input!$G$129)*$G$7)/A21taxstdlife))</f>
        <v>0.12704796002618063</v>
      </c>
      <c r="AO742" s="164">
        <f>IF(A21taxstdlife="n/a","n/a",IF(AO$3&gt;(A21taxstdlife+$E742),((Input!$G$163+Input!$G$129)*$G$7)-SUM($G742:AN742),((Input!$G$163+Input!$G$129)*$G$7)/A21taxstdlife))</f>
        <v>0.12704796002618063</v>
      </c>
      <c r="AP742" s="164">
        <f>IF(A21taxstdlife="n/a","n/a",IF(AP$3&gt;(A21taxstdlife+$E742),((Input!$G$163+Input!$G$129)*$G$7)-SUM($G742:AO742),((Input!$G$163+Input!$G$129)*$G$7)/A21taxstdlife))</f>
        <v>0.12704796002618063</v>
      </c>
      <c r="AQ742" s="164">
        <f>IF(A21taxstdlife="n/a","n/a",IF(AQ$3&gt;(A21taxstdlife+$E742),((Input!$G$163+Input!$G$129)*$G$7)-SUM($G742:AP742),((Input!$G$163+Input!$G$129)*$G$7)/A21taxstdlife))</f>
        <v>0.12704796002618063</v>
      </c>
      <c r="AR742" s="164">
        <f>IF(A21taxstdlife="n/a","n/a",IF(AR$3&gt;(A21taxstdlife+$E742),((Input!$G$163+Input!$G$129)*$G$7)-SUM($G742:AQ742),((Input!$G$163+Input!$G$129)*$G$7)/A21taxstdlife))</f>
        <v>0.12704796002618063</v>
      </c>
      <c r="AS742" s="164">
        <f>IF(A21taxstdlife="n/a","n/a",IF(AS$3&gt;(A21taxstdlife+$E742),((Input!$G$163+Input!$G$129)*$G$7)-SUM($G742:AR742),((Input!$G$163+Input!$G$129)*$G$7)/A21taxstdlife))</f>
        <v>0.12704796002618063</v>
      </c>
      <c r="AT742" s="164">
        <f>IF(A21taxstdlife="n/a","n/a",IF(AT$3&gt;(A21taxstdlife+$E742),((Input!$G$163+Input!$G$129)*$G$7)-SUM($G742:AS742),((Input!$G$163+Input!$G$129)*$G$7)/A21taxstdlife))</f>
        <v>0.12704796002618063</v>
      </c>
      <c r="AU742" s="164">
        <f>IF(A21taxstdlife="n/a","n/a",IF(AU$3&gt;(A21taxstdlife+$E742),((Input!$G$163+Input!$G$129)*$G$7)-SUM($G742:AT742),((Input!$G$163+Input!$G$129)*$G$7)/A21taxstdlife))</f>
        <v>0.12704796002618063</v>
      </c>
      <c r="AV742" s="164">
        <f>IF(A21taxstdlife="n/a","n/a",IF(AV$3&gt;(A21taxstdlife+$E742),((Input!$G$163+Input!$G$129)*$G$7)-SUM($G742:AU742),((Input!$G$163+Input!$G$129)*$G$7)/A21taxstdlife))</f>
        <v>2.6645352591003757E-15</v>
      </c>
      <c r="AW742" s="164">
        <f>IF(A21taxstdlife="n/a","n/a",IF(AW$3&gt;(A21taxstdlife+$E742),((Input!$G$163+Input!$G$129)*$G$7)-SUM($G742:AV742),((Input!$G$163+Input!$G$129)*$G$7)/A21taxstdlife))</f>
        <v>0</v>
      </c>
      <c r="AX742" s="164">
        <f>IF(A21taxstdlife="n/a","n/a",IF(AX$3&gt;(A21taxstdlife+$E742),((Input!$G$163+Input!$G$129)*$G$7)-SUM($G742:AW742),((Input!$G$163+Input!$G$129)*$G$7)/A21taxstdlife))</f>
        <v>0</v>
      </c>
      <c r="AY742" s="164">
        <f>IF(A21taxstdlife="n/a","n/a",IF(AY$3&gt;(A21taxstdlife+$E742),((Input!$G$163+Input!$G$129)*$G$7)-SUM($G742:AX742),((Input!$G$163+Input!$G$129)*$G$7)/A21taxstdlife))</f>
        <v>0</v>
      </c>
      <c r="AZ742" s="164">
        <f>IF(A21taxstdlife="n/a","n/a",IF(AZ$3&gt;(A21taxstdlife+$E742),((Input!$G$163+Input!$G$129)*$G$7)-SUM($G742:AY742),((Input!$G$163+Input!$G$129)*$G$7)/A21taxstdlife))</f>
        <v>0</v>
      </c>
      <c r="BA742" s="164">
        <f>IF(A21taxstdlife="n/a","n/a",IF(BA$3&gt;(A21taxstdlife+$E742),((Input!$G$163+Input!$G$129)*$G$7)-SUM($G742:AZ742),((Input!$G$163+Input!$G$129)*$G$7)/A21taxstdlife))</f>
        <v>0</v>
      </c>
      <c r="BB742" s="164">
        <f>IF(A21taxstdlife="n/a","n/a",IF(BB$3&gt;(A21taxstdlife+$E742),((Input!$G$163+Input!$G$129)*$G$7)-SUM($G742:BA742),((Input!$G$163+Input!$G$129)*$G$7)/A21taxstdlife))</f>
        <v>0</v>
      </c>
      <c r="BC742" s="164">
        <f>IF(A21taxstdlife="n/a","n/a",IF(BC$3&gt;(A21taxstdlife+$E742),((Input!$G$163+Input!$G$129)*$G$7)-SUM($G742:BB742),((Input!$G$163+Input!$G$129)*$G$7)/A21taxstdlife))</f>
        <v>0</v>
      </c>
      <c r="BD742" s="164">
        <f>IF(A21taxstdlife="n/a","n/a",IF(BD$3&gt;(A21taxstdlife+$E742),((Input!$G$163+Input!$G$129)*$G$7)-SUM($G742:BC742),((Input!$G$163+Input!$G$129)*$G$7)/A21taxstdlife))</f>
        <v>0</v>
      </c>
      <c r="BE742" s="164">
        <f>IF(A21taxstdlife="n/a","n/a",IF(BE$3&gt;(A21taxstdlife+$E742),((Input!$G$163+Input!$G$129)*$G$7)-SUM($G742:BD742),((Input!$G$163+Input!$G$129)*$G$7)/A21taxstdlife))</f>
        <v>0</v>
      </c>
      <c r="BF742" s="164">
        <f>IF(A21taxstdlife="n/a","n/a",IF(BF$3&gt;(A21taxstdlife+$E742),((Input!$G$163+Input!$G$129)*$G$7)-SUM($G742:BE742),((Input!$G$163+Input!$G$129)*$G$7)/A21taxstdlife))</f>
        <v>0</v>
      </c>
      <c r="BG742" s="164">
        <f>IF(A21taxstdlife="n/a","n/a",IF(BG$3&gt;(A21taxstdlife+$E742),((Input!$G$163+Input!$G$129)*$G$7)-SUM($G742:BF742),((Input!$G$163+Input!$G$129)*$G$7)/A21taxstdlife))</f>
        <v>0</v>
      </c>
      <c r="BH742" s="164">
        <f>IF(A21taxstdlife="n/a","n/a",IF(BH$3&gt;(A21taxstdlife+$E742),((Input!$G$163+Input!$G$129)*$G$7)-SUM($G742:BG742),((Input!$G$163+Input!$G$129)*$G$7)/A21taxstdlife))</f>
        <v>0</v>
      </c>
      <c r="BI742" s="164">
        <f>IF(A21taxstdlife="n/a","n/a",IF(BI$3&gt;(A21taxstdlife+$E742),((Input!$G$163+Input!$G$129)*$G$7)-SUM($G742:BH742),((Input!$G$163+Input!$G$129)*$G$7)/A21taxstdlife))</f>
        <v>0</v>
      </c>
      <c r="BJ742" s="18"/>
      <c r="BK742" s="18"/>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c r="HK742"/>
      <c r="HL742"/>
      <c r="HM742"/>
      <c r="HN742"/>
      <c r="HO742"/>
      <c r="HP742"/>
      <c r="HQ742"/>
      <c r="HR742"/>
      <c r="HS742"/>
      <c r="HT742"/>
      <c r="HU742"/>
      <c r="HV742"/>
      <c r="HW742"/>
      <c r="HX742"/>
      <c r="HY742"/>
      <c r="HZ742"/>
      <c r="IA742"/>
      <c r="IB742"/>
      <c r="IC742"/>
      <c r="ID742"/>
      <c r="IE742"/>
      <c r="IF742"/>
      <c r="IG742"/>
      <c r="IH742"/>
      <c r="II742"/>
      <c r="IJ742"/>
      <c r="IK742"/>
      <c r="IL742"/>
      <c r="IM742"/>
      <c r="IN742"/>
      <c r="IO742"/>
      <c r="IP742"/>
      <c r="IQ742"/>
      <c r="IR742"/>
      <c r="IS742"/>
      <c r="IT742"/>
      <c r="IU742"/>
      <c r="IV742"/>
    </row>
    <row r="743" spans="1:256" s="5" customFormat="1" hidden="1" outlineLevel="2">
      <c r="A743" s="18"/>
      <c r="B743" s="18"/>
      <c r="C743" s="36"/>
      <c r="D743" s="479"/>
      <c r="E743" s="283">
        <v>2</v>
      </c>
      <c r="F743" s="38"/>
      <c r="G743" s="306"/>
      <c r="H743" s="307"/>
      <c r="I743" s="164">
        <f>IF(A21taxstdlife="n/a","n/a",IF(I$3&gt;(A21taxstdlife+$E743),((Input!$H$163+Input!$H$129)*$H$7)-SUM($H743:H743),((Input!$H$163+Input!$H$129)*$H$7)/A21taxstdlife))</f>
        <v>0.23343572495041265</v>
      </c>
      <c r="J743" s="164">
        <f>IF(A21taxstdlife="n/a","n/a",IF(J$3&gt;(A21taxstdlife+$E743),((Input!$H$163+Input!$H$129)*$H$7)-SUM($H743:I743),((Input!$H$163+Input!$H$129)*$H$7)/A21taxstdlife))</f>
        <v>0.23343572495041265</v>
      </c>
      <c r="K743" s="164">
        <f>IF(A21taxstdlife="n/a","n/a",IF(K$3&gt;(A21taxstdlife+$E743),((Input!$H$163+Input!$H$129)*$H$7)-SUM($H743:J743),((Input!$H$163+Input!$H$129)*$H$7)/A21taxstdlife))</f>
        <v>0.23343572495041265</v>
      </c>
      <c r="L743" s="164">
        <f>IF(A21taxstdlife="n/a","n/a",IF(L$3&gt;(A21taxstdlife+$E743),((Input!$H$163+Input!$H$129)*$H$7)-SUM($H743:K743),((Input!$H$163+Input!$H$129)*$H$7)/A21taxstdlife))</f>
        <v>0.23343572495041265</v>
      </c>
      <c r="M743" s="164">
        <f>IF(A21taxstdlife="n/a","n/a",IF(M$3&gt;(A21taxstdlife+$E743),((Input!$H$163+Input!$H$129)*$H$7)-SUM($H743:L743),((Input!$H$163+Input!$H$129)*$H$7)/A21taxstdlife))</f>
        <v>0.23343572495041265</v>
      </c>
      <c r="N743" s="164">
        <f>IF(A21taxstdlife="n/a","n/a",IF(N$3&gt;(A21taxstdlife+$E743),((Input!$H$163+Input!$H$129)*$H$7)-SUM($H743:M743),((Input!$H$163+Input!$H$129)*$H$7)/A21taxstdlife))</f>
        <v>0.23343572495041265</v>
      </c>
      <c r="O743" s="164">
        <f>IF(A21taxstdlife="n/a","n/a",IF(O$3&gt;(A21taxstdlife+$E743),((Input!$H$163+Input!$H$129)*$H$7)-SUM($H743:N743),((Input!$H$163+Input!$H$129)*$H$7)/A21taxstdlife))</f>
        <v>0.23343572495041265</v>
      </c>
      <c r="P743" s="164">
        <f>IF(A21taxstdlife="n/a","n/a",IF(P$3&gt;(A21taxstdlife+$E743),((Input!$H$163+Input!$H$129)*$H$7)-SUM($H743:O743),((Input!$H$163+Input!$H$129)*$H$7)/A21taxstdlife))</f>
        <v>0.23343572495041265</v>
      </c>
      <c r="Q743" s="164">
        <f>IF(A21taxstdlife="n/a","n/a",IF(Q$3&gt;(A21taxstdlife+$E743),((Input!$H$163+Input!$H$129)*$H$7)-SUM($H743:P743),((Input!$H$163+Input!$H$129)*$H$7)/A21taxstdlife))</f>
        <v>0.23343572495041265</v>
      </c>
      <c r="R743" s="164">
        <f>IF(A21taxstdlife="n/a","n/a",IF(R$3&gt;(A21taxstdlife+$E743),((Input!$H$163+Input!$H$129)*$H$7)-SUM($H743:Q743),((Input!$H$163+Input!$H$129)*$H$7)/A21taxstdlife))</f>
        <v>0.23343572495041265</v>
      </c>
      <c r="S743" s="164">
        <f>IF(A21taxstdlife="n/a","n/a",IF(S$3&gt;(A21taxstdlife+$E743),((Input!$H$163+Input!$H$129)*$H$7)-SUM($H743:R743),((Input!$H$163+Input!$H$129)*$H$7)/A21taxstdlife))</f>
        <v>0.23343572495041265</v>
      </c>
      <c r="T743" s="164">
        <f>IF(A21taxstdlife="n/a","n/a",IF(T$3&gt;(A21taxstdlife+$E743),((Input!$H$163+Input!$H$129)*$H$7)-SUM($H743:S743),((Input!$H$163+Input!$H$129)*$H$7)/A21taxstdlife))</f>
        <v>0.23343572495041265</v>
      </c>
      <c r="U743" s="164">
        <f>IF(A21taxstdlife="n/a","n/a",IF(U$3&gt;(A21taxstdlife+$E743),((Input!$H$163+Input!$H$129)*$H$7)-SUM($H743:T743),((Input!$H$163+Input!$H$129)*$H$7)/A21taxstdlife))</f>
        <v>0.23343572495041265</v>
      </c>
      <c r="V743" s="164">
        <f>IF(A21taxstdlife="n/a","n/a",IF(V$3&gt;(A21taxstdlife+$E743),((Input!$H$163+Input!$H$129)*$H$7)-SUM($H743:U743),((Input!$H$163+Input!$H$129)*$H$7)/A21taxstdlife))</f>
        <v>0.23343572495041265</v>
      </c>
      <c r="W743" s="164">
        <f>IF(A21taxstdlife="n/a","n/a",IF(W$3&gt;(A21taxstdlife+$E743),((Input!$H$163+Input!$H$129)*$H$7)-SUM($H743:V743),((Input!$H$163+Input!$H$129)*$H$7)/A21taxstdlife))</f>
        <v>0.23343572495041265</v>
      </c>
      <c r="X743" s="164">
        <f>IF(A21taxstdlife="n/a","n/a",IF(X$3&gt;(A21taxstdlife+$E743),((Input!$H$163+Input!$H$129)*$H$7)-SUM($H743:W743),((Input!$H$163+Input!$H$129)*$H$7)/A21taxstdlife))</f>
        <v>0.23343572495041265</v>
      </c>
      <c r="Y743" s="164">
        <f>IF(A21taxstdlife="n/a","n/a",IF(Y$3&gt;(A21taxstdlife+$E743),((Input!$H$163+Input!$H$129)*$H$7)-SUM($H743:X743),((Input!$H$163+Input!$H$129)*$H$7)/A21taxstdlife))</f>
        <v>0.23343572495041265</v>
      </c>
      <c r="Z743" s="164">
        <f>IF(A21taxstdlife="n/a","n/a",IF(Z$3&gt;(A21taxstdlife+$E743),((Input!$H$163+Input!$H$129)*$H$7)-SUM($H743:Y743),((Input!$H$163+Input!$H$129)*$H$7)/A21taxstdlife))</f>
        <v>0.23343572495041265</v>
      </c>
      <c r="AA743" s="164">
        <f>IF(A21taxstdlife="n/a","n/a",IF(AA$3&gt;(A21taxstdlife+$E743),((Input!$H$163+Input!$H$129)*$H$7)-SUM($H743:Z743),((Input!$H$163+Input!$H$129)*$H$7)/A21taxstdlife))</f>
        <v>0.23343572495041265</v>
      </c>
      <c r="AB743" s="164">
        <f>IF(A21taxstdlife="n/a","n/a",IF(AB$3&gt;(A21taxstdlife+$E743),((Input!$H$163+Input!$H$129)*$H$7)-SUM($H743:AA743),((Input!$H$163+Input!$H$129)*$H$7)/A21taxstdlife))</f>
        <v>0.23343572495041265</v>
      </c>
      <c r="AC743" s="164">
        <f>IF(A21taxstdlife="n/a","n/a",IF(AC$3&gt;(A21taxstdlife+$E743),((Input!$H$163+Input!$H$129)*$H$7)-SUM($H743:AB743),((Input!$H$163+Input!$H$129)*$H$7)/A21taxstdlife))</f>
        <v>0.23343572495041265</v>
      </c>
      <c r="AD743" s="164">
        <f>IF(A21taxstdlife="n/a","n/a",IF(AD$3&gt;(A21taxstdlife+$E743),((Input!$H$163+Input!$H$129)*$H$7)-SUM($H743:AC743),((Input!$H$163+Input!$H$129)*$H$7)/A21taxstdlife))</f>
        <v>0.23343572495041265</v>
      </c>
      <c r="AE743" s="164">
        <f>IF(A21taxstdlife="n/a","n/a",IF(AE$3&gt;(A21taxstdlife+$E743),((Input!$H$163+Input!$H$129)*$H$7)-SUM($H743:AD743),((Input!$H$163+Input!$H$129)*$H$7)/A21taxstdlife))</f>
        <v>0.23343572495041265</v>
      </c>
      <c r="AF743" s="164">
        <f>IF(A21taxstdlife="n/a","n/a",IF(AF$3&gt;(A21taxstdlife+$E743),((Input!$H$163+Input!$H$129)*$H$7)-SUM($H743:AE743),((Input!$H$163+Input!$H$129)*$H$7)/A21taxstdlife))</f>
        <v>0.23343572495041265</v>
      </c>
      <c r="AG743" s="164">
        <f>IF(A21taxstdlife="n/a","n/a",IF(AG$3&gt;(A21taxstdlife+$E743),((Input!$H$163+Input!$H$129)*$H$7)-SUM($H743:AF743),((Input!$H$163+Input!$H$129)*$H$7)/A21taxstdlife))</f>
        <v>0.23343572495041265</v>
      </c>
      <c r="AH743" s="164">
        <f>IF(A21taxstdlife="n/a","n/a",IF(AH$3&gt;(A21taxstdlife+$E743),((Input!$H$163+Input!$H$129)*$H$7)-SUM($H743:AG743),((Input!$H$163+Input!$H$129)*$H$7)/A21taxstdlife))</f>
        <v>0.23343572495041265</v>
      </c>
      <c r="AI743" s="164">
        <f>IF(A21taxstdlife="n/a","n/a",IF(AI$3&gt;(A21taxstdlife+$E743),((Input!$H$163+Input!$H$129)*$H$7)-SUM($H743:AH743),((Input!$H$163+Input!$H$129)*$H$7)/A21taxstdlife))</f>
        <v>0.23343572495041265</v>
      </c>
      <c r="AJ743" s="164">
        <f>IF(A21taxstdlife="n/a","n/a",IF(AJ$3&gt;(A21taxstdlife+$E743),((Input!$H$163+Input!$H$129)*$H$7)-SUM($H743:AI743),((Input!$H$163+Input!$H$129)*$H$7)/A21taxstdlife))</f>
        <v>0.23343572495041265</v>
      </c>
      <c r="AK743" s="164">
        <f>IF(A21taxstdlife="n/a","n/a",IF(AK$3&gt;(A21taxstdlife+$E743),((Input!$H$163+Input!$H$129)*$H$7)-SUM($H743:AJ743),((Input!$H$163+Input!$H$129)*$H$7)/A21taxstdlife))</f>
        <v>0.23343572495041265</v>
      </c>
      <c r="AL743" s="164">
        <f>IF(A21taxstdlife="n/a","n/a",IF(AL$3&gt;(A21taxstdlife+$E743),((Input!$H$163+Input!$H$129)*$H$7)-SUM($H743:AK743),((Input!$H$163+Input!$H$129)*$H$7)/A21taxstdlife))</f>
        <v>0.23343572495041265</v>
      </c>
      <c r="AM743" s="164">
        <f>IF(A21taxstdlife="n/a","n/a",IF(AM$3&gt;(A21taxstdlife+$E743),((Input!$H$163+Input!$H$129)*$H$7)-SUM($H743:AL743),((Input!$H$163+Input!$H$129)*$H$7)/A21taxstdlife))</f>
        <v>0.23343572495041265</v>
      </c>
      <c r="AN743" s="164">
        <f>IF(A21taxstdlife="n/a","n/a",IF(AN$3&gt;(A21taxstdlife+$E743),((Input!$H$163+Input!$H$129)*$H$7)-SUM($H743:AM743),((Input!$H$163+Input!$H$129)*$H$7)/A21taxstdlife))</f>
        <v>0.23343572495041265</v>
      </c>
      <c r="AO743" s="164">
        <f>IF(A21taxstdlife="n/a","n/a",IF(AO$3&gt;(A21taxstdlife+$E743),((Input!$H$163+Input!$H$129)*$H$7)-SUM($H743:AN743),((Input!$H$163+Input!$H$129)*$H$7)/A21taxstdlife))</f>
        <v>0.23343572495041265</v>
      </c>
      <c r="AP743" s="164">
        <f>IF(A21taxstdlife="n/a","n/a",IF(AP$3&gt;(A21taxstdlife+$E743),((Input!$H$163+Input!$H$129)*$H$7)-SUM($H743:AO743),((Input!$H$163+Input!$H$129)*$H$7)/A21taxstdlife))</f>
        <v>0.23343572495041265</v>
      </c>
      <c r="AQ743" s="164">
        <f>IF(A21taxstdlife="n/a","n/a",IF(AQ$3&gt;(A21taxstdlife+$E743),((Input!$H$163+Input!$H$129)*$H$7)-SUM($H743:AP743),((Input!$H$163+Input!$H$129)*$H$7)/A21taxstdlife))</f>
        <v>0.23343572495041265</v>
      </c>
      <c r="AR743" s="164">
        <f>IF(A21taxstdlife="n/a","n/a",IF(AR$3&gt;(A21taxstdlife+$E743),((Input!$H$163+Input!$H$129)*$H$7)-SUM($H743:AQ743),((Input!$H$163+Input!$H$129)*$H$7)/A21taxstdlife))</f>
        <v>0.23343572495041265</v>
      </c>
      <c r="AS743" s="164">
        <f>IF(A21taxstdlife="n/a","n/a",IF(AS$3&gt;(A21taxstdlife+$E743),((Input!$H$163+Input!$H$129)*$H$7)-SUM($H743:AR743),((Input!$H$163+Input!$H$129)*$H$7)/A21taxstdlife))</f>
        <v>0.23343572495041265</v>
      </c>
      <c r="AT743" s="164">
        <f>IF(A21taxstdlife="n/a","n/a",IF(AT$3&gt;(A21taxstdlife+$E743),((Input!$H$163+Input!$H$129)*$H$7)-SUM($H743:AS743),((Input!$H$163+Input!$H$129)*$H$7)/A21taxstdlife))</f>
        <v>0.23343572495041265</v>
      </c>
      <c r="AU743" s="164">
        <f>IF(A21taxstdlife="n/a","n/a",IF(AU$3&gt;(A21taxstdlife+$E743),((Input!$H$163+Input!$H$129)*$H$7)-SUM($H743:AT743),((Input!$H$163+Input!$H$129)*$H$7)/A21taxstdlife))</f>
        <v>0.23343572495041265</v>
      </c>
      <c r="AV743" s="164">
        <f>IF(A21taxstdlife="n/a","n/a",IF(AV$3&gt;(A21taxstdlife+$E743),((Input!$H$163+Input!$H$129)*$H$7)-SUM($H743:AU743),((Input!$H$163+Input!$H$129)*$H$7)/A21taxstdlife))</f>
        <v>0.23343572495041265</v>
      </c>
      <c r="AW743" s="164">
        <f>IF(A21taxstdlife="n/a","n/a",IF(AW$3&gt;(A21taxstdlife+$E743),((Input!$H$163+Input!$H$129)*$H$7)-SUM($H743:AV743),((Input!$H$163+Input!$H$129)*$H$7)/A21taxstdlife))</f>
        <v>0</v>
      </c>
      <c r="AX743" s="164">
        <f>IF(A21taxstdlife="n/a","n/a",IF(AX$3&gt;(A21taxstdlife+$E743),((Input!$H$163+Input!$H$129)*$H$7)-SUM($H743:AW743),((Input!$H$163+Input!$H$129)*$H$7)/A21taxstdlife))</f>
        <v>0</v>
      </c>
      <c r="AY743" s="164">
        <f>IF(A21taxstdlife="n/a","n/a",IF(AY$3&gt;(A21taxstdlife+$E743),((Input!$H$163+Input!$H$129)*$H$7)-SUM($H743:AX743),((Input!$H$163+Input!$H$129)*$H$7)/A21taxstdlife))</f>
        <v>0</v>
      </c>
      <c r="AZ743" s="164">
        <f>IF(A21taxstdlife="n/a","n/a",IF(AZ$3&gt;(A21taxstdlife+$E743),((Input!$H$163+Input!$H$129)*$H$7)-SUM($H743:AY743),((Input!$H$163+Input!$H$129)*$H$7)/A21taxstdlife))</f>
        <v>0</v>
      </c>
      <c r="BA743" s="164">
        <f>IF(A21taxstdlife="n/a","n/a",IF(BA$3&gt;(A21taxstdlife+$E743),((Input!$H$163+Input!$H$129)*$H$7)-SUM($H743:AZ743),((Input!$H$163+Input!$H$129)*$H$7)/A21taxstdlife))</f>
        <v>0</v>
      </c>
      <c r="BB743" s="164">
        <f>IF(A21taxstdlife="n/a","n/a",IF(BB$3&gt;(A21taxstdlife+$E743),((Input!$H$163+Input!$H$129)*$H$7)-SUM($H743:BA743),((Input!$H$163+Input!$H$129)*$H$7)/A21taxstdlife))</f>
        <v>0</v>
      </c>
      <c r="BC743" s="164">
        <f>IF(A21taxstdlife="n/a","n/a",IF(BC$3&gt;(A21taxstdlife+$E743),((Input!$H$163+Input!$H$129)*$H$7)-SUM($H743:BB743),((Input!$H$163+Input!$H$129)*$H$7)/A21taxstdlife))</f>
        <v>0</v>
      </c>
      <c r="BD743" s="164">
        <f>IF(A21taxstdlife="n/a","n/a",IF(BD$3&gt;(A21taxstdlife+$E743),((Input!$H$163+Input!$H$129)*$H$7)-SUM($H743:BC743),((Input!$H$163+Input!$H$129)*$H$7)/A21taxstdlife))</f>
        <v>0</v>
      </c>
      <c r="BE743" s="164">
        <f>IF(A21taxstdlife="n/a","n/a",IF(BE$3&gt;(A21taxstdlife+$E743),((Input!$H$163+Input!$H$129)*$H$7)-SUM($H743:BD743),((Input!$H$163+Input!$H$129)*$H$7)/A21taxstdlife))</f>
        <v>0</v>
      </c>
      <c r="BF743" s="164">
        <f>IF(A21taxstdlife="n/a","n/a",IF(BF$3&gt;(A21taxstdlife+$E743),((Input!$H$163+Input!$H$129)*$H$7)-SUM($H743:BE743),((Input!$H$163+Input!$H$129)*$H$7)/A21taxstdlife))</f>
        <v>0</v>
      </c>
      <c r="BG743" s="164">
        <f>IF(A21taxstdlife="n/a","n/a",IF(BG$3&gt;(A21taxstdlife+$E743),((Input!$H$163+Input!$H$129)*$H$7)-SUM($H743:BF743),((Input!$H$163+Input!$H$129)*$H$7)/A21taxstdlife))</f>
        <v>0</v>
      </c>
      <c r="BH743" s="164">
        <f>IF(A21taxstdlife="n/a","n/a",IF(BH$3&gt;(A21taxstdlife+$E743),((Input!$H$163+Input!$H$129)*$H$7)-SUM($H743:BG743),((Input!$H$163+Input!$H$129)*$H$7)/A21taxstdlife))</f>
        <v>0</v>
      </c>
      <c r="BI743" s="164">
        <f>IF(A21taxstdlife="n/a","n/a",IF(BI$3&gt;(A21taxstdlife+$E743),((Input!$H$163+Input!$H$129)*$H$7)-SUM($H743:BH743),((Input!$H$163+Input!$H$129)*$H$7)/A21taxstdlife))</f>
        <v>0</v>
      </c>
      <c r="BJ743" s="18"/>
      <c r="BK743" s="18"/>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row>
    <row r="744" spans="1:256" s="5" customFormat="1" hidden="1" outlineLevel="2">
      <c r="A744" s="18"/>
      <c r="B744" s="18"/>
      <c r="C744" s="36"/>
      <c r="D744" s="479"/>
      <c r="E744" s="283">
        <v>3</v>
      </c>
      <c r="F744" s="38"/>
      <c r="G744" s="306"/>
      <c r="H744" s="308"/>
      <c r="I744" s="307"/>
      <c r="J744" s="164">
        <f>IF(A21taxstdlife="n/a","n/a",IF(J$3&gt;(A21taxstdlife+$E744),((Input!$I$163+Input!$I$129)*$I$7)-SUM($I744:I744),((Input!$I$163+Input!$I$129)*$I$7)/A21taxstdlife))</f>
        <v>0.17621924803539341</v>
      </c>
      <c r="K744" s="164">
        <f>IF(A21taxstdlife="n/a","n/a",IF(K$3&gt;(A21taxstdlife+$E744),((Input!$I$163+Input!$I$129)*$I$7)-SUM($I744:J744),((Input!$I$163+Input!$I$129)*$I$7)/A21taxstdlife))</f>
        <v>0.17621924803539341</v>
      </c>
      <c r="L744" s="164">
        <f>IF(A21taxstdlife="n/a","n/a",IF(L$3&gt;(A21taxstdlife+$E744),((Input!$I$163+Input!$I$129)*$I$7)-SUM($I744:K744),((Input!$I$163+Input!$I$129)*$I$7)/A21taxstdlife))</f>
        <v>0.17621924803539341</v>
      </c>
      <c r="M744" s="164">
        <f>IF(A21taxstdlife="n/a","n/a",IF(M$3&gt;(A21taxstdlife+$E744),((Input!$I$163+Input!$I$129)*$I$7)-SUM($I744:L744),((Input!$I$163+Input!$I$129)*$I$7)/A21taxstdlife))</f>
        <v>0.17621924803539341</v>
      </c>
      <c r="N744" s="164">
        <f>IF(A21taxstdlife="n/a","n/a",IF(N$3&gt;(A21taxstdlife+$E744),((Input!$I$163+Input!$I$129)*$I$7)-SUM($I744:M744),((Input!$I$163+Input!$I$129)*$I$7)/A21taxstdlife))</f>
        <v>0.17621924803539341</v>
      </c>
      <c r="O744" s="164">
        <f>IF(A21taxstdlife="n/a","n/a",IF(O$3&gt;(A21taxstdlife+$E744),((Input!$I$163+Input!$I$129)*$I$7)-SUM($I744:N744),((Input!$I$163+Input!$I$129)*$I$7)/A21taxstdlife))</f>
        <v>0.17621924803539341</v>
      </c>
      <c r="P744" s="164">
        <f>IF(A21taxstdlife="n/a","n/a",IF(P$3&gt;(A21taxstdlife+$E744),((Input!$I$163+Input!$I$129)*$I$7)-SUM($I744:O744),((Input!$I$163+Input!$I$129)*$I$7)/A21taxstdlife))</f>
        <v>0.17621924803539341</v>
      </c>
      <c r="Q744" s="164">
        <f>IF(A21taxstdlife="n/a","n/a",IF(Q$3&gt;(A21taxstdlife+$E744),((Input!$I$163+Input!$I$129)*$I$7)-SUM($I744:P744),((Input!$I$163+Input!$I$129)*$I$7)/A21taxstdlife))</f>
        <v>0.17621924803539341</v>
      </c>
      <c r="R744" s="164">
        <f>IF(A21taxstdlife="n/a","n/a",IF(R$3&gt;(A21taxstdlife+$E744),((Input!$I$163+Input!$I$129)*$I$7)-SUM($I744:Q744),((Input!$I$163+Input!$I$129)*$I$7)/A21taxstdlife))</f>
        <v>0.17621924803539341</v>
      </c>
      <c r="S744" s="164">
        <f>IF(A21taxstdlife="n/a","n/a",IF(S$3&gt;(A21taxstdlife+$E744),((Input!$I$163+Input!$I$129)*$I$7)-SUM($I744:R744),((Input!$I$163+Input!$I$129)*$I$7)/A21taxstdlife))</f>
        <v>0.17621924803539341</v>
      </c>
      <c r="T744" s="164">
        <f>IF(A21taxstdlife="n/a","n/a",IF(T$3&gt;(A21taxstdlife+$E744),((Input!$I$163+Input!$I$129)*$I$7)-SUM($I744:S744),((Input!$I$163+Input!$I$129)*$I$7)/A21taxstdlife))</f>
        <v>0.17621924803539341</v>
      </c>
      <c r="U744" s="164">
        <f>IF(A21taxstdlife="n/a","n/a",IF(U$3&gt;(A21taxstdlife+$E744),((Input!$I$163+Input!$I$129)*$I$7)-SUM($I744:T744),((Input!$I$163+Input!$I$129)*$I$7)/A21taxstdlife))</f>
        <v>0.17621924803539341</v>
      </c>
      <c r="V744" s="164">
        <f>IF(A21taxstdlife="n/a","n/a",IF(V$3&gt;(A21taxstdlife+$E744),((Input!$I$163+Input!$I$129)*$I$7)-SUM($I744:U744),((Input!$I$163+Input!$I$129)*$I$7)/A21taxstdlife))</f>
        <v>0.17621924803539341</v>
      </c>
      <c r="W744" s="164">
        <f>IF(A21taxstdlife="n/a","n/a",IF(W$3&gt;(A21taxstdlife+$E744),((Input!$I$163+Input!$I$129)*$I$7)-SUM($I744:V744),((Input!$I$163+Input!$I$129)*$I$7)/A21taxstdlife))</f>
        <v>0.17621924803539341</v>
      </c>
      <c r="X744" s="164">
        <f>IF(A21taxstdlife="n/a","n/a",IF(X$3&gt;(A21taxstdlife+$E744),((Input!$I$163+Input!$I$129)*$I$7)-SUM($I744:W744),((Input!$I$163+Input!$I$129)*$I$7)/A21taxstdlife))</f>
        <v>0.17621924803539341</v>
      </c>
      <c r="Y744" s="164">
        <f>IF(A21taxstdlife="n/a","n/a",IF(Y$3&gt;(A21taxstdlife+$E744),((Input!$I$163+Input!$I$129)*$I$7)-SUM($I744:X744),((Input!$I$163+Input!$I$129)*$I$7)/A21taxstdlife))</f>
        <v>0.17621924803539341</v>
      </c>
      <c r="Z744" s="164">
        <f>IF(A21taxstdlife="n/a","n/a",IF(Z$3&gt;(A21taxstdlife+$E744),((Input!$I$163+Input!$I$129)*$I$7)-SUM($I744:Y744),((Input!$I$163+Input!$I$129)*$I$7)/A21taxstdlife))</f>
        <v>0.17621924803539341</v>
      </c>
      <c r="AA744" s="164">
        <f>IF(A21taxstdlife="n/a","n/a",IF(AA$3&gt;(A21taxstdlife+$E744),((Input!$I$163+Input!$I$129)*$I$7)-SUM($I744:Z744),((Input!$I$163+Input!$I$129)*$I$7)/A21taxstdlife))</f>
        <v>0.17621924803539341</v>
      </c>
      <c r="AB744" s="164">
        <f>IF(A21taxstdlife="n/a","n/a",IF(AB$3&gt;(A21taxstdlife+$E744),((Input!$I$163+Input!$I$129)*$I$7)-SUM($I744:AA744),((Input!$I$163+Input!$I$129)*$I$7)/A21taxstdlife))</f>
        <v>0.17621924803539341</v>
      </c>
      <c r="AC744" s="164">
        <f>IF(A21taxstdlife="n/a","n/a",IF(AC$3&gt;(A21taxstdlife+$E744),((Input!$I$163+Input!$I$129)*$I$7)-SUM($I744:AB744),((Input!$I$163+Input!$I$129)*$I$7)/A21taxstdlife))</f>
        <v>0.17621924803539341</v>
      </c>
      <c r="AD744" s="164">
        <f>IF(A21taxstdlife="n/a","n/a",IF(AD$3&gt;(A21taxstdlife+$E744),((Input!$I$163+Input!$I$129)*$I$7)-SUM($I744:AC744),((Input!$I$163+Input!$I$129)*$I$7)/A21taxstdlife))</f>
        <v>0.17621924803539341</v>
      </c>
      <c r="AE744" s="164">
        <f>IF(A21taxstdlife="n/a","n/a",IF(AE$3&gt;(A21taxstdlife+$E744),((Input!$I$163+Input!$I$129)*$I$7)-SUM($I744:AD744),((Input!$I$163+Input!$I$129)*$I$7)/A21taxstdlife))</f>
        <v>0.17621924803539341</v>
      </c>
      <c r="AF744" s="164">
        <f>IF(A21taxstdlife="n/a","n/a",IF(AF$3&gt;(A21taxstdlife+$E744),((Input!$I$163+Input!$I$129)*$I$7)-SUM($I744:AE744),((Input!$I$163+Input!$I$129)*$I$7)/A21taxstdlife))</f>
        <v>0.17621924803539341</v>
      </c>
      <c r="AG744" s="164">
        <f>IF(A21taxstdlife="n/a","n/a",IF(AG$3&gt;(A21taxstdlife+$E744),((Input!$I$163+Input!$I$129)*$I$7)-SUM($I744:AF744),((Input!$I$163+Input!$I$129)*$I$7)/A21taxstdlife))</f>
        <v>0.17621924803539341</v>
      </c>
      <c r="AH744" s="164">
        <f>IF(A21taxstdlife="n/a","n/a",IF(AH$3&gt;(A21taxstdlife+$E744),((Input!$I$163+Input!$I$129)*$I$7)-SUM($I744:AG744),((Input!$I$163+Input!$I$129)*$I$7)/A21taxstdlife))</f>
        <v>0.17621924803539341</v>
      </c>
      <c r="AI744" s="164">
        <f>IF(A21taxstdlife="n/a","n/a",IF(AI$3&gt;(A21taxstdlife+$E744),((Input!$I$163+Input!$I$129)*$I$7)-SUM($I744:AH744),((Input!$I$163+Input!$I$129)*$I$7)/A21taxstdlife))</f>
        <v>0.17621924803539341</v>
      </c>
      <c r="AJ744" s="164">
        <f>IF(A21taxstdlife="n/a","n/a",IF(AJ$3&gt;(A21taxstdlife+$E744),((Input!$I$163+Input!$I$129)*$I$7)-SUM($I744:AI744),((Input!$I$163+Input!$I$129)*$I$7)/A21taxstdlife))</f>
        <v>0.17621924803539341</v>
      </c>
      <c r="AK744" s="164">
        <f>IF(A21taxstdlife="n/a","n/a",IF(AK$3&gt;(A21taxstdlife+$E744),((Input!$I$163+Input!$I$129)*$I$7)-SUM($I744:AJ744),((Input!$I$163+Input!$I$129)*$I$7)/A21taxstdlife))</f>
        <v>0.17621924803539341</v>
      </c>
      <c r="AL744" s="164">
        <f>IF(A21taxstdlife="n/a","n/a",IF(AL$3&gt;(A21taxstdlife+$E744),((Input!$I$163+Input!$I$129)*$I$7)-SUM($I744:AK744),((Input!$I$163+Input!$I$129)*$I$7)/A21taxstdlife))</f>
        <v>0.17621924803539341</v>
      </c>
      <c r="AM744" s="164">
        <f>IF(A21taxstdlife="n/a","n/a",IF(AM$3&gt;(A21taxstdlife+$E744),((Input!$I$163+Input!$I$129)*$I$7)-SUM($I744:AL744),((Input!$I$163+Input!$I$129)*$I$7)/A21taxstdlife))</f>
        <v>0.17621924803539341</v>
      </c>
      <c r="AN744" s="164">
        <f>IF(A21taxstdlife="n/a","n/a",IF(AN$3&gt;(A21taxstdlife+$E744),((Input!$I$163+Input!$I$129)*$I$7)-SUM($I744:AM744),((Input!$I$163+Input!$I$129)*$I$7)/A21taxstdlife))</f>
        <v>0.17621924803539341</v>
      </c>
      <c r="AO744" s="164">
        <f>IF(A21taxstdlife="n/a","n/a",IF(AO$3&gt;(A21taxstdlife+$E744),((Input!$I$163+Input!$I$129)*$I$7)-SUM($I744:AN744),((Input!$I$163+Input!$I$129)*$I$7)/A21taxstdlife))</f>
        <v>0.17621924803539341</v>
      </c>
      <c r="AP744" s="164">
        <f>IF(A21taxstdlife="n/a","n/a",IF(AP$3&gt;(A21taxstdlife+$E744),((Input!$I$163+Input!$I$129)*$I$7)-SUM($I744:AO744),((Input!$I$163+Input!$I$129)*$I$7)/A21taxstdlife))</f>
        <v>0.17621924803539341</v>
      </c>
      <c r="AQ744" s="164">
        <f>IF(A21taxstdlife="n/a","n/a",IF(AQ$3&gt;(A21taxstdlife+$E744),((Input!$I$163+Input!$I$129)*$I$7)-SUM($I744:AP744),((Input!$I$163+Input!$I$129)*$I$7)/A21taxstdlife))</f>
        <v>0.17621924803539341</v>
      </c>
      <c r="AR744" s="164">
        <f>IF(A21taxstdlife="n/a","n/a",IF(AR$3&gt;(A21taxstdlife+$E744),((Input!$I$163+Input!$I$129)*$I$7)-SUM($I744:AQ744),((Input!$I$163+Input!$I$129)*$I$7)/A21taxstdlife))</f>
        <v>0.17621924803539341</v>
      </c>
      <c r="AS744" s="164">
        <f>IF(A21taxstdlife="n/a","n/a",IF(AS$3&gt;(A21taxstdlife+$E744),((Input!$I$163+Input!$I$129)*$I$7)-SUM($I744:AR744),((Input!$I$163+Input!$I$129)*$I$7)/A21taxstdlife))</f>
        <v>0.17621924803539341</v>
      </c>
      <c r="AT744" s="164">
        <f>IF(A21taxstdlife="n/a","n/a",IF(AT$3&gt;(A21taxstdlife+$E744),((Input!$I$163+Input!$I$129)*$I$7)-SUM($I744:AS744),((Input!$I$163+Input!$I$129)*$I$7)/A21taxstdlife))</f>
        <v>0.17621924803539341</v>
      </c>
      <c r="AU744" s="164">
        <f>IF(A21taxstdlife="n/a","n/a",IF(AU$3&gt;(A21taxstdlife+$E744),((Input!$I$163+Input!$I$129)*$I$7)-SUM($I744:AT744),((Input!$I$163+Input!$I$129)*$I$7)/A21taxstdlife))</f>
        <v>0.17621924803539341</v>
      </c>
      <c r="AV744" s="164">
        <f>IF(A21taxstdlife="n/a","n/a",IF(AV$3&gt;(A21taxstdlife+$E744),((Input!$I$163+Input!$I$129)*$I$7)-SUM($I744:AU744),((Input!$I$163+Input!$I$129)*$I$7)/A21taxstdlife))</f>
        <v>0.17621924803539341</v>
      </c>
      <c r="AW744" s="164">
        <f>IF(A21taxstdlife="n/a","n/a",IF(AW$3&gt;(A21taxstdlife+$E744),((Input!$I$163+Input!$I$129)*$I$7)-SUM($I744:AV744),((Input!$I$163+Input!$I$129)*$I$7)/A21taxstdlife))</f>
        <v>0.17621924803539341</v>
      </c>
      <c r="AX744" s="164">
        <f>IF(A21taxstdlife="n/a","n/a",IF(AX$3&gt;(A21taxstdlife+$E744),((Input!$I$163+Input!$I$129)*$I$7)-SUM($I744:AW744),((Input!$I$163+Input!$I$129)*$I$7)/A21taxstdlife))</f>
        <v>-2.6645352591003757E-15</v>
      </c>
      <c r="AY744" s="164">
        <f>IF(A21taxstdlife="n/a","n/a",IF(AY$3&gt;(A21taxstdlife+$E744),((Input!$I$163+Input!$I$129)*$I$7)-SUM($I744:AX744),((Input!$I$163+Input!$I$129)*$I$7)/A21taxstdlife))</f>
        <v>0</v>
      </c>
      <c r="AZ744" s="164">
        <f>IF(A21taxstdlife="n/a","n/a",IF(AZ$3&gt;(A21taxstdlife+$E744),((Input!$I$163+Input!$I$129)*$I$7)-SUM($I744:AY744),((Input!$I$163+Input!$I$129)*$I$7)/A21taxstdlife))</f>
        <v>0</v>
      </c>
      <c r="BA744" s="164">
        <f>IF(A21taxstdlife="n/a","n/a",IF(BA$3&gt;(A21taxstdlife+$E744),((Input!$I$163+Input!$I$129)*$I$7)-SUM($I744:AZ744),((Input!$I$163+Input!$I$129)*$I$7)/A21taxstdlife))</f>
        <v>0</v>
      </c>
      <c r="BB744" s="164">
        <f>IF(A21taxstdlife="n/a","n/a",IF(BB$3&gt;(A21taxstdlife+$E744),((Input!$I$163+Input!$I$129)*$I$7)-SUM($I744:BA744),((Input!$I$163+Input!$I$129)*$I$7)/A21taxstdlife))</f>
        <v>0</v>
      </c>
      <c r="BC744" s="164">
        <f>IF(A21taxstdlife="n/a","n/a",IF(BC$3&gt;(A21taxstdlife+$E744),((Input!$I$163+Input!$I$129)*$I$7)-SUM($I744:BB744),((Input!$I$163+Input!$I$129)*$I$7)/A21taxstdlife))</f>
        <v>0</v>
      </c>
      <c r="BD744" s="164">
        <f>IF(A21taxstdlife="n/a","n/a",IF(BD$3&gt;(A21taxstdlife+$E744),((Input!$I$163+Input!$I$129)*$I$7)-SUM($I744:BC744),((Input!$I$163+Input!$I$129)*$I$7)/A21taxstdlife))</f>
        <v>0</v>
      </c>
      <c r="BE744" s="164">
        <f>IF(A21taxstdlife="n/a","n/a",IF(BE$3&gt;(A21taxstdlife+$E744),((Input!$I$163+Input!$I$129)*$I$7)-SUM($I744:BD744),((Input!$I$163+Input!$I$129)*$I$7)/A21taxstdlife))</f>
        <v>0</v>
      </c>
      <c r="BF744" s="164">
        <f>IF(A21taxstdlife="n/a","n/a",IF(BF$3&gt;(A21taxstdlife+$E744),((Input!$I$163+Input!$I$129)*$I$7)-SUM($I744:BE744),((Input!$I$163+Input!$I$129)*$I$7)/A21taxstdlife))</f>
        <v>0</v>
      </c>
      <c r="BG744" s="164">
        <f>IF(A21taxstdlife="n/a","n/a",IF(BG$3&gt;(A21taxstdlife+$E744),((Input!$I$163+Input!$I$129)*$I$7)-SUM($I744:BF744),((Input!$I$163+Input!$I$129)*$I$7)/A21taxstdlife))</f>
        <v>0</v>
      </c>
      <c r="BH744" s="164">
        <f>IF(A21taxstdlife="n/a","n/a",IF(BH$3&gt;(A21taxstdlife+$E744),((Input!$I$163+Input!$I$129)*$I$7)-SUM($I744:BG744),((Input!$I$163+Input!$I$129)*$I$7)/A21taxstdlife))</f>
        <v>0</v>
      </c>
      <c r="BI744" s="164">
        <f>IF(A21taxstdlife="n/a","n/a",IF(BI$3&gt;(A21taxstdlife+$E744),((Input!$I$163+Input!$I$129)*$I$7)-SUM($I744:BH744),((Input!$I$163+Input!$I$129)*$I$7)/A21taxstdlife))</f>
        <v>0</v>
      </c>
      <c r="BJ744" s="164"/>
      <c r="BK744" s="18"/>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c r="IJ744"/>
      <c r="IK744"/>
      <c r="IL744"/>
      <c r="IM744"/>
      <c r="IN744"/>
      <c r="IO744"/>
      <c r="IP744"/>
      <c r="IQ744"/>
      <c r="IR744"/>
      <c r="IS744"/>
      <c r="IT744"/>
      <c r="IU744"/>
      <c r="IV744"/>
    </row>
    <row r="745" spans="1:256" s="5" customFormat="1" hidden="1" outlineLevel="2">
      <c r="A745" s="18"/>
      <c r="B745" s="18"/>
      <c r="C745" s="36"/>
      <c r="D745" s="479"/>
      <c r="E745" s="283">
        <v>4</v>
      </c>
      <c r="F745" s="38"/>
      <c r="G745" s="306"/>
      <c r="H745" s="308"/>
      <c r="I745" s="308"/>
      <c r="J745" s="307"/>
      <c r="K745" s="164">
        <f>IF(A21taxstdlife="n/a","n/a",IF(K$3&gt;(A21taxstdlife+$E745),((Input!$J$163+Input!$J$129)*$J$7)-SUM($J745:J745),((Input!$J$163+Input!$J$129)*$J$7)/A21taxstdlife))</f>
        <v>9.7900602482228996E-2</v>
      </c>
      <c r="L745" s="164">
        <f>IF(A21taxstdlife="n/a","n/a",IF(L$3&gt;(A21taxstdlife+$E745),((Input!$J$163+Input!$J$129)*$J$7)-SUM($J745:K745),((Input!$J$163+Input!$J$129)*$J$7)/A21taxstdlife))</f>
        <v>9.7900602482228996E-2</v>
      </c>
      <c r="M745" s="164">
        <f>IF(A21taxstdlife="n/a","n/a",IF(M$3&gt;(A21taxstdlife+$E745),((Input!$J$163+Input!$J$129)*$J$7)-SUM($J745:L745),((Input!$J$163+Input!$J$129)*$J$7)/A21taxstdlife))</f>
        <v>9.7900602482228996E-2</v>
      </c>
      <c r="N745" s="164">
        <f>IF(A21taxstdlife="n/a","n/a",IF(N$3&gt;(A21taxstdlife+$E745),((Input!$J$163+Input!$J$129)*$J$7)-SUM($J745:M745),((Input!$J$163+Input!$J$129)*$J$7)/A21taxstdlife))</f>
        <v>9.7900602482228996E-2</v>
      </c>
      <c r="O745" s="164">
        <f>IF(A21taxstdlife="n/a","n/a",IF(O$3&gt;(A21taxstdlife+$E745),((Input!$J$163+Input!$J$129)*$J$7)-SUM($J745:N745),((Input!$J$163+Input!$J$129)*$J$7)/A21taxstdlife))</f>
        <v>9.7900602482228996E-2</v>
      </c>
      <c r="P745" s="164">
        <f>IF(A21taxstdlife="n/a","n/a",IF(P$3&gt;(A21taxstdlife+$E745),((Input!$J$163+Input!$J$129)*$J$7)-SUM($J745:O745),((Input!$J$163+Input!$J$129)*$J$7)/A21taxstdlife))</f>
        <v>9.7900602482228996E-2</v>
      </c>
      <c r="Q745" s="164">
        <f>IF(A21taxstdlife="n/a","n/a",IF(Q$3&gt;(A21taxstdlife+$E745),((Input!$J$163+Input!$J$129)*$J$7)-SUM($J745:P745),((Input!$J$163+Input!$J$129)*$J$7)/A21taxstdlife))</f>
        <v>9.7900602482228996E-2</v>
      </c>
      <c r="R745" s="164">
        <f>IF(A21taxstdlife="n/a","n/a",IF(R$3&gt;(A21taxstdlife+$E745),((Input!$J$163+Input!$J$129)*$J$7)-SUM($J745:Q745),((Input!$J$163+Input!$J$129)*$J$7)/A21taxstdlife))</f>
        <v>9.7900602482228996E-2</v>
      </c>
      <c r="S745" s="164">
        <f>IF(A21taxstdlife="n/a","n/a",IF(S$3&gt;(A21taxstdlife+$E745),((Input!$J$163+Input!$J$129)*$J$7)-SUM($J745:R745),((Input!$J$163+Input!$J$129)*$J$7)/A21taxstdlife))</f>
        <v>9.7900602482228996E-2</v>
      </c>
      <c r="T745" s="164">
        <f>IF(A21taxstdlife="n/a","n/a",IF(T$3&gt;(A21taxstdlife+$E745),((Input!$J$163+Input!$J$129)*$J$7)-SUM($J745:S745),((Input!$J$163+Input!$J$129)*$J$7)/A21taxstdlife))</f>
        <v>9.7900602482228996E-2</v>
      </c>
      <c r="U745" s="164">
        <f>IF(A21taxstdlife="n/a","n/a",IF(U$3&gt;(A21taxstdlife+$E745),((Input!$J$163+Input!$J$129)*$J$7)-SUM($J745:T745),((Input!$J$163+Input!$J$129)*$J$7)/A21taxstdlife))</f>
        <v>9.7900602482228996E-2</v>
      </c>
      <c r="V745" s="164">
        <f>IF(A21taxstdlife="n/a","n/a",IF(V$3&gt;(A21taxstdlife+$E745),((Input!$J$163+Input!$J$129)*$J$7)-SUM($J745:U745),((Input!$J$163+Input!$J$129)*$J$7)/A21taxstdlife))</f>
        <v>9.7900602482228996E-2</v>
      </c>
      <c r="W745" s="164">
        <f>IF(A21taxstdlife="n/a","n/a",IF(W$3&gt;(A21taxstdlife+$E745),((Input!$J$163+Input!$J$129)*$J$7)-SUM($J745:V745),((Input!$J$163+Input!$J$129)*$J$7)/A21taxstdlife))</f>
        <v>9.7900602482228996E-2</v>
      </c>
      <c r="X745" s="164">
        <f>IF(A21taxstdlife="n/a","n/a",IF(X$3&gt;(A21taxstdlife+$E745),((Input!$J$163+Input!$J$129)*$J$7)-SUM($J745:W745),((Input!$J$163+Input!$J$129)*$J$7)/A21taxstdlife))</f>
        <v>9.7900602482228996E-2</v>
      </c>
      <c r="Y745" s="164">
        <f>IF(A21taxstdlife="n/a","n/a",IF(Y$3&gt;(A21taxstdlife+$E745),((Input!$J$163+Input!$J$129)*$J$7)-SUM($J745:X745),((Input!$J$163+Input!$J$129)*$J$7)/A21taxstdlife))</f>
        <v>9.7900602482228996E-2</v>
      </c>
      <c r="Z745" s="164">
        <f>IF(A21taxstdlife="n/a","n/a",IF(Z$3&gt;(A21taxstdlife+$E745),((Input!$J$163+Input!$J$129)*$J$7)-SUM($J745:Y745),((Input!$J$163+Input!$J$129)*$J$7)/A21taxstdlife))</f>
        <v>9.7900602482228996E-2</v>
      </c>
      <c r="AA745" s="164">
        <f>IF(A21taxstdlife="n/a","n/a",IF(AA$3&gt;(A21taxstdlife+$E745),((Input!$J$163+Input!$J$129)*$J$7)-SUM($J745:Z745),((Input!$J$163+Input!$J$129)*$J$7)/A21taxstdlife))</f>
        <v>9.7900602482228996E-2</v>
      </c>
      <c r="AB745" s="164">
        <f>IF(A21taxstdlife="n/a","n/a",IF(AB$3&gt;(A21taxstdlife+$E745),((Input!$J$163+Input!$J$129)*$J$7)-SUM($J745:AA745),((Input!$J$163+Input!$J$129)*$J$7)/A21taxstdlife))</f>
        <v>9.7900602482228996E-2</v>
      </c>
      <c r="AC745" s="164">
        <f>IF(A21taxstdlife="n/a","n/a",IF(AC$3&gt;(A21taxstdlife+$E745),((Input!$J$163+Input!$J$129)*$J$7)-SUM($J745:AB745),((Input!$J$163+Input!$J$129)*$J$7)/A21taxstdlife))</f>
        <v>9.7900602482228996E-2</v>
      </c>
      <c r="AD745" s="164">
        <f>IF(A21taxstdlife="n/a","n/a",IF(AD$3&gt;(A21taxstdlife+$E745),((Input!$J$163+Input!$J$129)*$J$7)-SUM($J745:AC745),((Input!$J$163+Input!$J$129)*$J$7)/A21taxstdlife))</f>
        <v>9.7900602482228996E-2</v>
      </c>
      <c r="AE745" s="164">
        <f>IF(A21taxstdlife="n/a","n/a",IF(AE$3&gt;(A21taxstdlife+$E745),((Input!$J$163+Input!$J$129)*$J$7)-SUM($J745:AD745),((Input!$J$163+Input!$J$129)*$J$7)/A21taxstdlife))</f>
        <v>9.7900602482228996E-2</v>
      </c>
      <c r="AF745" s="164">
        <f>IF(A21taxstdlife="n/a","n/a",IF(AF$3&gt;(A21taxstdlife+$E745),((Input!$J$163+Input!$J$129)*$J$7)-SUM($J745:AE745),((Input!$J$163+Input!$J$129)*$J$7)/A21taxstdlife))</f>
        <v>9.7900602482228996E-2</v>
      </c>
      <c r="AG745" s="164">
        <f>IF(A21taxstdlife="n/a","n/a",IF(AG$3&gt;(A21taxstdlife+$E745),((Input!$J$163+Input!$J$129)*$J$7)-SUM($J745:AF745),((Input!$J$163+Input!$J$129)*$J$7)/A21taxstdlife))</f>
        <v>9.7900602482228996E-2</v>
      </c>
      <c r="AH745" s="164">
        <f>IF(A21taxstdlife="n/a","n/a",IF(AH$3&gt;(A21taxstdlife+$E745),((Input!$J$163+Input!$J$129)*$J$7)-SUM($J745:AG745),((Input!$J$163+Input!$J$129)*$J$7)/A21taxstdlife))</f>
        <v>9.7900602482228996E-2</v>
      </c>
      <c r="AI745" s="164">
        <f>IF(A21taxstdlife="n/a","n/a",IF(AI$3&gt;(A21taxstdlife+$E745),((Input!$J$163+Input!$J$129)*$J$7)-SUM($J745:AH745),((Input!$J$163+Input!$J$129)*$J$7)/A21taxstdlife))</f>
        <v>9.7900602482228996E-2</v>
      </c>
      <c r="AJ745" s="164">
        <f>IF(A21taxstdlife="n/a","n/a",IF(AJ$3&gt;(A21taxstdlife+$E745),((Input!$J$163+Input!$J$129)*$J$7)-SUM($J745:AI745),((Input!$J$163+Input!$J$129)*$J$7)/A21taxstdlife))</f>
        <v>9.7900602482228996E-2</v>
      </c>
      <c r="AK745" s="164">
        <f>IF(A21taxstdlife="n/a","n/a",IF(AK$3&gt;(A21taxstdlife+$E745),((Input!$J$163+Input!$J$129)*$J$7)-SUM($J745:AJ745),((Input!$J$163+Input!$J$129)*$J$7)/A21taxstdlife))</f>
        <v>9.7900602482228996E-2</v>
      </c>
      <c r="AL745" s="164">
        <f>IF(A21taxstdlife="n/a","n/a",IF(AL$3&gt;(A21taxstdlife+$E745),((Input!$J$163+Input!$J$129)*$J$7)-SUM($J745:AK745),((Input!$J$163+Input!$J$129)*$J$7)/A21taxstdlife))</f>
        <v>9.7900602482228996E-2</v>
      </c>
      <c r="AM745" s="164">
        <f>IF(A21taxstdlife="n/a","n/a",IF(AM$3&gt;(A21taxstdlife+$E745),((Input!$J$163+Input!$J$129)*$J$7)-SUM($J745:AL745),((Input!$J$163+Input!$J$129)*$J$7)/A21taxstdlife))</f>
        <v>9.7900602482228996E-2</v>
      </c>
      <c r="AN745" s="164">
        <f>IF(A21taxstdlife="n/a","n/a",IF(AN$3&gt;(A21taxstdlife+$E745),((Input!$J$163+Input!$J$129)*$J$7)-SUM($J745:AM745),((Input!$J$163+Input!$J$129)*$J$7)/A21taxstdlife))</f>
        <v>9.7900602482228996E-2</v>
      </c>
      <c r="AO745" s="164">
        <f>IF(A21taxstdlife="n/a","n/a",IF(AO$3&gt;(A21taxstdlife+$E745),((Input!$J$163+Input!$J$129)*$J$7)-SUM($J745:AN745),((Input!$J$163+Input!$J$129)*$J$7)/A21taxstdlife))</f>
        <v>9.7900602482228996E-2</v>
      </c>
      <c r="AP745" s="164">
        <f>IF(A21taxstdlife="n/a","n/a",IF(AP$3&gt;(A21taxstdlife+$E745),((Input!$J$163+Input!$J$129)*$J$7)-SUM($J745:AO745),((Input!$J$163+Input!$J$129)*$J$7)/A21taxstdlife))</f>
        <v>9.7900602482228996E-2</v>
      </c>
      <c r="AQ745" s="164">
        <f>IF(A21taxstdlife="n/a","n/a",IF(AQ$3&gt;(A21taxstdlife+$E745),((Input!$J$163+Input!$J$129)*$J$7)-SUM($J745:AP745),((Input!$J$163+Input!$J$129)*$J$7)/A21taxstdlife))</f>
        <v>9.7900602482228996E-2</v>
      </c>
      <c r="AR745" s="164">
        <f>IF(A21taxstdlife="n/a","n/a",IF(AR$3&gt;(A21taxstdlife+$E745),((Input!$J$163+Input!$J$129)*$J$7)-SUM($J745:AQ745),((Input!$J$163+Input!$J$129)*$J$7)/A21taxstdlife))</f>
        <v>9.7900602482228996E-2</v>
      </c>
      <c r="AS745" s="164">
        <f>IF(A21taxstdlife="n/a","n/a",IF(AS$3&gt;(A21taxstdlife+$E745),((Input!$J$163+Input!$J$129)*$J$7)-SUM($J745:AR745),((Input!$J$163+Input!$J$129)*$J$7)/A21taxstdlife))</f>
        <v>9.7900602482228996E-2</v>
      </c>
      <c r="AT745" s="164">
        <f>IF(A21taxstdlife="n/a","n/a",IF(AT$3&gt;(A21taxstdlife+$E745),((Input!$J$163+Input!$J$129)*$J$7)-SUM($J745:AS745),((Input!$J$163+Input!$J$129)*$J$7)/A21taxstdlife))</f>
        <v>9.7900602482228996E-2</v>
      </c>
      <c r="AU745" s="164">
        <f>IF(A21taxstdlife="n/a","n/a",IF(AU$3&gt;(A21taxstdlife+$E745),((Input!$J$163+Input!$J$129)*$J$7)-SUM($J745:AT745),((Input!$J$163+Input!$J$129)*$J$7)/A21taxstdlife))</f>
        <v>9.7900602482228996E-2</v>
      </c>
      <c r="AV745" s="164">
        <f>IF(A21taxstdlife="n/a","n/a",IF(AV$3&gt;(A21taxstdlife+$E745),((Input!$J$163+Input!$J$129)*$J$7)-SUM($J745:AU745),((Input!$J$163+Input!$J$129)*$J$7)/A21taxstdlife))</f>
        <v>9.7900602482228996E-2</v>
      </c>
      <c r="AW745" s="164">
        <f>IF(A21taxstdlife="n/a","n/a",IF(AW$3&gt;(A21taxstdlife+$E745),((Input!$J$163+Input!$J$129)*$J$7)-SUM($J745:AV745),((Input!$J$163+Input!$J$129)*$J$7)/A21taxstdlife))</f>
        <v>9.7900602482228996E-2</v>
      </c>
      <c r="AX745" s="164">
        <f>IF(A21taxstdlife="n/a","n/a",IF(AX$3&gt;(A21taxstdlife+$E745),((Input!$J$163+Input!$J$129)*$J$7)-SUM($J745:AW745),((Input!$J$163+Input!$J$129)*$J$7)/A21taxstdlife))</f>
        <v>9.7900602482228996E-2</v>
      </c>
      <c r="AY745" s="164">
        <f>IF(A21taxstdlife="n/a","n/a",IF(AY$3&gt;(A21taxstdlife+$E745),((Input!$J$163+Input!$J$129)*$J$7)-SUM($J745:AX745),((Input!$J$163+Input!$J$129)*$J$7)/A21taxstdlife))</f>
        <v>-2.6645352591003757E-15</v>
      </c>
      <c r="AZ745" s="164">
        <f>IF(A21taxstdlife="n/a","n/a",IF(AZ$3&gt;(A21taxstdlife+$E745),((Input!$J$163+Input!$J$129)*$J$7)-SUM($J745:AY745),((Input!$J$163+Input!$J$129)*$J$7)/A21taxstdlife))</f>
        <v>0</v>
      </c>
      <c r="BA745" s="164">
        <f>IF(A21taxstdlife="n/a","n/a",IF(BA$3&gt;(A21taxstdlife+$E745),((Input!$J$163+Input!$J$129)*$J$7)-SUM($J745:AZ745),((Input!$J$163+Input!$J$129)*$J$7)/A21taxstdlife))</f>
        <v>0</v>
      </c>
      <c r="BB745" s="164">
        <f>IF(A21taxstdlife="n/a","n/a",IF(BB$3&gt;(A21taxstdlife+$E745),((Input!$J$163+Input!$J$129)*$J$7)-SUM($J745:BA745),((Input!$J$163+Input!$J$129)*$J$7)/A21taxstdlife))</f>
        <v>0</v>
      </c>
      <c r="BC745" s="164">
        <f>IF(A21taxstdlife="n/a","n/a",IF(BC$3&gt;(A21taxstdlife+$E745),((Input!$J$163+Input!$J$129)*$J$7)-SUM($J745:BB745),((Input!$J$163+Input!$J$129)*$J$7)/A21taxstdlife))</f>
        <v>0</v>
      </c>
      <c r="BD745" s="164">
        <f>IF(A21taxstdlife="n/a","n/a",IF(BD$3&gt;(A21taxstdlife+$E745),((Input!$J$163+Input!$J$129)*$J$7)-SUM($J745:BC745),((Input!$J$163+Input!$J$129)*$J$7)/A21taxstdlife))</f>
        <v>0</v>
      </c>
      <c r="BE745" s="164">
        <f>IF(A21taxstdlife="n/a","n/a",IF(BE$3&gt;(A21taxstdlife+$E745),((Input!$J$163+Input!$J$129)*$J$7)-SUM($J745:BD745),((Input!$J$163+Input!$J$129)*$J$7)/A21taxstdlife))</f>
        <v>0</v>
      </c>
      <c r="BF745" s="164">
        <f>IF(A21taxstdlife="n/a","n/a",IF(BF$3&gt;(A21taxstdlife+$E745),((Input!$J$163+Input!$J$129)*$J$7)-SUM($J745:BE745),((Input!$J$163+Input!$J$129)*$J$7)/A21taxstdlife))</f>
        <v>0</v>
      </c>
      <c r="BG745" s="164">
        <f>IF(A21taxstdlife="n/a","n/a",IF(BG$3&gt;(A21taxstdlife+$E745),((Input!$J$163+Input!$J$129)*$J$7)-SUM($J745:BF745),((Input!$J$163+Input!$J$129)*$J$7)/A21taxstdlife))</f>
        <v>0</v>
      </c>
      <c r="BH745" s="164">
        <f>IF(A21taxstdlife="n/a","n/a",IF(BH$3&gt;(A21taxstdlife+$E745),((Input!$J$163+Input!$J$129)*$J$7)-SUM($J745:BG745),((Input!$J$163+Input!$J$129)*$J$7)/A21taxstdlife))</f>
        <v>0</v>
      </c>
      <c r="BI745" s="164">
        <f>IF(A21taxstdlife="n/a","n/a",IF(BI$3&gt;(A21taxstdlife+$E745),((Input!$J$163+Input!$J$129)*$J$7)-SUM($J745:BH745),((Input!$J$163+Input!$J$129)*$J$7)/A21taxstdlife))</f>
        <v>0</v>
      </c>
      <c r="BJ745" s="18"/>
      <c r="BK745" s="18"/>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row>
    <row r="746" spans="1:256" s="5" customFormat="1" hidden="1" outlineLevel="2">
      <c r="A746" s="18"/>
      <c r="B746" s="18"/>
      <c r="C746" s="36"/>
      <c r="D746" s="479"/>
      <c r="E746" s="283">
        <v>5</v>
      </c>
      <c r="F746" s="38"/>
      <c r="G746" s="306"/>
      <c r="H746" s="308"/>
      <c r="I746" s="308"/>
      <c r="J746" s="308"/>
      <c r="K746" s="307"/>
      <c r="L746" s="164">
        <f>IF(A21taxstdlife="n/a","n/a",IF(L$3&gt;(A21taxstdlife+$E746),((Input!$K$163+Input!$K$129)*$K$7)-SUM($K746:K746),((Input!$K$163+Input!$K$129)*$K$7)/A21taxstdlife))</f>
        <v>8.3228940592271847E-3</v>
      </c>
      <c r="M746" s="164">
        <f>IF(A21taxstdlife="n/a","n/a",IF(M$3&gt;(A21taxstdlife+$E746),((Input!$K$163+Input!$K$129)*$K$7)-SUM($K746:L746),((Input!$K$163+Input!$K$129)*$K$7)/A21taxstdlife))</f>
        <v>8.3228940592271847E-3</v>
      </c>
      <c r="N746" s="164">
        <f>IF(A21taxstdlife="n/a","n/a",IF(N$3&gt;(A21taxstdlife+$E746),((Input!$K$163+Input!$K$129)*$K$7)-SUM($K746:M746),((Input!$K$163+Input!$K$129)*$K$7)/A21taxstdlife))</f>
        <v>8.3228940592271847E-3</v>
      </c>
      <c r="O746" s="164">
        <f>IF(A21taxstdlife="n/a","n/a",IF(O$3&gt;(A21taxstdlife+$E746),((Input!$K$163+Input!$K$129)*$K$7)-SUM($K746:N746),((Input!$K$163+Input!$K$129)*$K$7)/A21taxstdlife))</f>
        <v>8.3228940592271847E-3</v>
      </c>
      <c r="P746" s="164">
        <f>IF(A21taxstdlife="n/a","n/a",IF(P$3&gt;(A21taxstdlife+$E746),((Input!$K$163+Input!$K$129)*$K$7)-SUM($K746:O746),((Input!$K$163+Input!$K$129)*$K$7)/A21taxstdlife))</f>
        <v>8.3228940592271847E-3</v>
      </c>
      <c r="Q746" s="164">
        <f>IF(A21taxstdlife="n/a","n/a",IF(Q$3&gt;(A21taxstdlife+$E746),((Input!$K$163+Input!$K$129)*$K$7)-SUM($K746:P746),((Input!$K$163+Input!$K$129)*$K$7)/A21taxstdlife))</f>
        <v>8.3228940592271847E-3</v>
      </c>
      <c r="R746" s="164">
        <f>IF(A21taxstdlife="n/a","n/a",IF(R$3&gt;(A21taxstdlife+$E746),((Input!$K$163+Input!$K$129)*$K$7)-SUM($K746:Q746),((Input!$K$163+Input!$K$129)*$K$7)/A21taxstdlife))</f>
        <v>8.3228940592271847E-3</v>
      </c>
      <c r="S746" s="164">
        <f>IF(A21taxstdlife="n/a","n/a",IF(S$3&gt;(A21taxstdlife+$E746),((Input!$K$163+Input!$K$129)*$K$7)-SUM($K746:R746),((Input!$K$163+Input!$K$129)*$K$7)/A21taxstdlife))</f>
        <v>8.3228940592271847E-3</v>
      </c>
      <c r="T746" s="164">
        <f>IF(A21taxstdlife="n/a","n/a",IF(T$3&gt;(A21taxstdlife+$E746),((Input!$K$163+Input!$K$129)*$K$7)-SUM($K746:S746),((Input!$K$163+Input!$K$129)*$K$7)/A21taxstdlife))</f>
        <v>8.3228940592271847E-3</v>
      </c>
      <c r="U746" s="164">
        <f>IF(A21taxstdlife="n/a","n/a",IF(U$3&gt;(A21taxstdlife+$E746),((Input!$K$163+Input!$K$129)*$K$7)-SUM($K746:T746),((Input!$K$163+Input!$K$129)*$K$7)/A21taxstdlife))</f>
        <v>8.3228940592271847E-3</v>
      </c>
      <c r="V746" s="164">
        <f>IF(A21taxstdlife="n/a","n/a",IF(V$3&gt;(A21taxstdlife+$E746),((Input!$K$163+Input!$K$129)*$K$7)-SUM($K746:U746),((Input!$K$163+Input!$K$129)*$K$7)/A21taxstdlife))</f>
        <v>8.3228940592271847E-3</v>
      </c>
      <c r="W746" s="164">
        <f>IF(A21taxstdlife="n/a","n/a",IF(W$3&gt;(A21taxstdlife+$E746),((Input!$K$163+Input!$K$129)*$K$7)-SUM($K746:V746),((Input!$K$163+Input!$K$129)*$K$7)/A21taxstdlife))</f>
        <v>8.3228940592271847E-3</v>
      </c>
      <c r="X746" s="164">
        <f>IF(A21taxstdlife="n/a","n/a",IF(X$3&gt;(A21taxstdlife+$E746),((Input!$K$163+Input!$K$129)*$K$7)-SUM($K746:W746),((Input!$K$163+Input!$K$129)*$K$7)/A21taxstdlife))</f>
        <v>8.3228940592271847E-3</v>
      </c>
      <c r="Y746" s="164">
        <f>IF(A21taxstdlife="n/a","n/a",IF(Y$3&gt;(A21taxstdlife+$E746),((Input!$K$163+Input!$K$129)*$K$7)-SUM($K746:X746),((Input!$K$163+Input!$K$129)*$K$7)/A21taxstdlife))</f>
        <v>8.3228940592271847E-3</v>
      </c>
      <c r="Z746" s="164">
        <f>IF(A21taxstdlife="n/a","n/a",IF(Z$3&gt;(A21taxstdlife+$E746),((Input!$K$163+Input!$K$129)*$K$7)-SUM($K746:Y746),((Input!$K$163+Input!$K$129)*$K$7)/A21taxstdlife))</f>
        <v>8.3228940592271847E-3</v>
      </c>
      <c r="AA746" s="164">
        <f>IF(A21taxstdlife="n/a","n/a",IF(AA$3&gt;(A21taxstdlife+$E746),((Input!$K$163+Input!$K$129)*$K$7)-SUM($K746:Z746),((Input!$K$163+Input!$K$129)*$K$7)/A21taxstdlife))</f>
        <v>8.3228940592271847E-3</v>
      </c>
      <c r="AB746" s="164">
        <f>IF(A21taxstdlife="n/a","n/a",IF(AB$3&gt;(A21taxstdlife+$E746),((Input!$K$163+Input!$K$129)*$K$7)-SUM($K746:AA746),((Input!$K$163+Input!$K$129)*$K$7)/A21taxstdlife))</f>
        <v>8.3228940592271847E-3</v>
      </c>
      <c r="AC746" s="164">
        <f>IF(A21taxstdlife="n/a","n/a",IF(AC$3&gt;(A21taxstdlife+$E746),((Input!$K$163+Input!$K$129)*$K$7)-SUM($K746:AB746),((Input!$K$163+Input!$K$129)*$K$7)/A21taxstdlife))</f>
        <v>8.3228940592271847E-3</v>
      </c>
      <c r="AD746" s="164">
        <f>IF(A21taxstdlife="n/a","n/a",IF(AD$3&gt;(A21taxstdlife+$E746),((Input!$K$163+Input!$K$129)*$K$7)-SUM($K746:AC746),((Input!$K$163+Input!$K$129)*$K$7)/A21taxstdlife))</f>
        <v>8.3228940592271847E-3</v>
      </c>
      <c r="AE746" s="164">
        <f>IF(A21taxstdlife="n/a","n/a",IF(AE$3&gt;(A21taxstdlife+$E746),((Input!$K$163+Input!$K$129)*$K$7)-SUM($K746:AD746),((Input!$K$163+Input!$K$129)*$K$7)/A21taxstdlife))</f>
        <v>8.3228940592271847E-3</v>
      </c>
      <c r="AF746" s="164">
        <f>IF(A21taxstdlife="n/a","n/a",IF(AF$3&gt;(A21taxstdlife+$E746),((Input!$K$163+Input!$K$129)*$K$7)-SUM($K746:AE746),((Input!$K$163+Input!$K$129)*$K$7)/A21taxstdlife))</f>
        <v>8.3228940592271847E-3</v>
      </c>
      <c r="AG746" s="164">
        <f>IF(A21taxstdlife="n/a","n/a",IF(AG$3&gt;(A21taxstdlife+$E746),((Input!$K$163+Input!$K$129)*$K$7)-SUM($K746:AF746),((Input!$K$163+Input!$K$129)*$K$7)/A21taxstdlife))</f>
        <v>8.3228940592271847E-3</v>
      </c>
      <c r="AH746" s="164">
        <f>IF(A21taxstdlife="n/a","n/a",IF(AH$3&gt;(A21taxstdlife+$E746),((Input!$K$163+Input!$K$129)*$K$7)-SUM($K746:AG746),((Input!$K$163+Input!$K$129)*$K$7)/A21taxstdlife))</f>
        <v>8.3228940592271847E-3</v>
      </c>
      <c r="AI746" s="164">
        <f>IF(A21taxstdlife="n/a","n/a",IF(AI$3&gt;(A21taxstdlife+$E746),((Input!$K$163+Input!$K$129)*$K$7)-SUM($K746:AH746),((Input!$K$163+Input!$K$129)*$K$7)/A21taxstdlife))</f>
        <v>8.3228940592271847E-3</v>
      </c>
      <c r="AJ746" s="164">
        <f>IF(A21taxstdlife="n/a","n/a",IF(AJ$3&gt;(A21taxstdlife+$E746),((Input!$K$163+Input!$K$129)*$K$7)-SUM($K746:AI746),((Input!$K$163+Input!$K$129)*$K$7)/A21taxstdlife))</f>
        <v>8.3228940592271847E-3</v>
      </c>
      <c r="AK746" s="164">
        <f>IF(A21taxstdlife="n/a","n/a",IF(AK$3&gt;(A21taxstdlife+$E746),((Input!$K$163+Input!$K$129)*$K$7)-SUM($K746:AJ746),((Input!$K$163+Input!$K$129)*$K$7)/A21taxstdlife))</f>
        <v>8.3228940592271847E-3</v>
      </c>
      <c r="AL746" s="164">
        <f>IF(A21taxstdlife="n/a","n/a",IF(AL$3&gt;(A21taxstdlife+$E746),((Input!$K$163+Input!$K$129)*$K$7)-SUM($K746:AK746),((Input!$K$163+Input!$K$129)*$K$7)/A21taxstdlife))</f>
        <v>8.3228940592271847E-3</v>
      </c>
      <c r="AM746" s="164">
        <f>IF(A21taxstdlife="n/a","n/a",IF(AM$3&gt;(A21taxstdlife+$E746),((Input!$K$163+Input!$K$129)*$K$7)-SUM($K746:AL746),((Input!$K$163+Input!$K$129)*$K$7)/A21taxstdlife))</f>
        <v>8.3228940592271847E-3</v>
      </c>
      <c r="AN746" s="164">
        <f>IF(A21taxstdlife="n/a","n/a",IF(AN$3&gt;(A21taxstdlife+$E746),((Input!$K$163+Input!$K$129)*$K$7)-SUM($K746:AM746),((Input!$K$163+Input!$K$129)*$K$7)/A21taxstdlife))</f>
        <v>8.3228940592271847E-3</v>
      </c>
      <c r="AO746" s="164">
        <f>IF(A21taxstdlife="n/a","n/a",IF(AO$3&gt;(A21taxstdlife+$E746),((Input!$K$163+Input!$K$129)*$K$7)-SUM($K746:AN746),((Input!$K$163+Input!$K$129)*$K$7)/A21taxstdlife))</f>
        <v>8.3228940592271847E-3</v>
      </c>
      <c r="AP746" s="164">
        <f>IF(A21taxstdlife="n/a","n/a",IF(AP$3&gt;(A21taxstdlife+$E746),((Input!$K$163+Input!$K$129)*$K$7)-SUM($K746:AO746),((Input!$K$163+Input!$K$129)*$K$7)/A21taxstdlife))</f>
        <v>8.3228940592271847E-3</v>
      </c>
      <c r="AQ746" s="164">
        <f>IF(A21taxstdlife="n/a","n/a",IF(AQ$3&gt;(A21taxstdlife+$E746),((Input!$K$163+Input!$K$129)*$K$7)-SUM($K746:AP746),((Input!$K$163+Input!$K$129)*$K$7)/A21taxstdlife))</f>
        <v>8.3228940592271847E-3</v>
      </c>
      <c r="AR746" s="164">
        <f>IF(A21taxstdlife="n/a","n/a",IF(AR$3&gt;(A21taxstdlife+$E746),((Input!$K$163+Input!$K$129)*$K$7)-SUM($K746:AQ746),((Input!$K$163+Input!$K$129)*$K$7)/A21taxstdlife))</f>
        <v>8.3228940592271847E-3</v>
      </c>
      <c r="AS746" s="164">
        <f>IF(A21taxstdlife="n/a","n/a",IF(AS$3&gt;(A21taxstdlife+$E746),((Input!$K$163+Input!$K$129)*$K$7)-SUM($K746:AR746),((Input!$K$163+Input!$K$129)*$K$7)/A21taxstdlife))</f>
        <v>8.3228940592271847E-3</v>
      </c>
      <c r="AT746" s="164">
        <f>IF(A21taxstdlife="n/a","n/a",IF(AT$3&gt;(A21taxstdlife+$E746),((Input!$K$163+Input!$K$129)*$K$7)-SUM($K746:AS746),((Input!$K$163+Input!$K$129)*$K$7)/A21taxstdlife))</f>
        <v>8.3228940592271847E-3</v>
      </c>
      <c r="AU746" s="164">
        <f>IF(A21taxstdlife="n/a","n/a",IF(AU$3&gt;(A21taxstdlife+$E746),((Input!$K$163+Input!$K$129)*$K$7)-SUM($K746:AT746),((Input!$K$163+Input!$K$129)*$K$7)/A21taxstdlife))</f>
        <v>8.3228940592271847E-3</v>
      </c>
      <c r="AV746" s="164">
        <f>IF(A21taxstdlife="n/a","n/a",IF(AV$3&gt;(A21taxstdlife+$E746),((Input!$K$163+Input!$K$129)*$K$7)-SUM($K746:AU746),((Input!$K$163+Input!$K$129)*$K$7)/A21taxstdlife))</f>
        <v>8.3228940592271847E-3</v>
      </c>
      <c r="AW746" s="164">
        <f>IF(A21taxstdlife="n/a","n/a",IF(AW$3&gt;(A21taxstdlife+$E746),((Input!$K$163+Input!$K$129)*$K$7)-SUM($K746:AV746),((Input!$K$163+Input!$K$129)*$K$7)/A21taxstdlife))</f>
        <v>8.3228940592271847E-3</v>
      </c>
      <c r="AX746" s="164">
        <f>IF(A21taxstdlife="n/a","n/a",IF(AX$3&gt;(A21taxstdlife+$E746),((Input!$K$163+Input!$K$129)*$K$7)-SUM($K746:AW746),((Input!$K$163+Input!$K$129)*$K$7)/A21taxstdlife))</f>
        <v>8.3228940592271847E-3</v>
      </c>
      <c r="AY746" s="164">
        <f>IF(A21taxstdlife="n/a","n/a",IF(AY$3&gt;(A21taxstdlife+$E746),((Input!$K$163+Input!$K$129)*$K$7)-SUM($K746:AX746),((Input!$K$163+Input!$K$129)*$K$7)/A21taxstdlife))</f>
        <v>8.3228940592271847E-3</v>
      </c>
      <c r="AZ746" s="164">
        <f>IF(A21taxstdlife="n/a","n/a",IF(AZ$3&gt;(A21taxstdlife+$E746),((Input!$K$163+Input!$K$129)*$K$7)-SUM($K746:AY746),((Input!$K$163+Input!$K$129)*$K$7)/A21taxstdlife))</f>
        <v>-1.1102230246251565E-16</v>
      </c>
      <c r="BA746" s="164">
        <f>IF(A21taxstdlife="n/a","n/a",IF(BA$3&gt;(A21taxstdlife+$E746),((Input!$K$163+Input!$K$129)*$K$7)-SUM($K746:AZ746),((Input!$K$163+Input!$K$129)*$K$7)/A21taxstdlife))</f>
        <v>0</v>
      </c>
      <c r="BB746" s="164">
        <f>IF(A21taxstdlife="n/a","n/a",IF(BB$3&gt;(A21taxstdlife+$E746),((Input!$K$163+Input!$K$129)*$K$7)-SUM($K746:BA746),((Input!$K$163+Input!$K$129)*$K$7)/A21taxstdlife))</f>
        <v>0</v>
      </c>
      <c r="BC746" s="164">
        <f>IF(A21taxstdlife="n/a","n/a",IF(BC$3&gt;(A21taxstdlife+$E746),((Input!$K$163+Input!$K$129)*$K$7)-SUM($K746:BB746),((Input!$K$163+Input!$K$129)*$K$7)/A21taxstdlife))</f>
        <v>0</v>
      </c>
      <c r="BD746" s="164">
        <f>IF(A21taxstdlife="n/a","n/a",IF(BD$3&gt;(A21taxstdlife+$E746),((Input!$K$163+Input!$K$129)*$K$7)-SUM($K746:BC746),((Input!$K$163+Input!$K$129)*$K$7)/A21taxstdlife))</f>
        <v>0</v>
      </c>
      <c r="BE746" s="164">
        <f>IF(A21taxstdlife="n/a","n/a",IF(BE$3&gt;(A21taxstdlife+$E746),((Input!$K$163+Input!$K$129)*$K$7)-SUM($K746:BD746),((Input!$K$163+Input!$K$129)*$K$7)/A21taxstdlife))</f>
        <v>0</v>
      </c>
      <c r="BF746" s="164">
        <f>IF(A21taxstdlife="n/a","n/a",IF(BF$3&gt;(A21taxstdlife+$E746),((Input!$K$163+Input!$K$129)*$K$7)-SUM($K746:BE746),((Input!$K$163+Input!$K$129)*$K$7)/A21taxstdlife))</f>
        <v>0</v>
      </c>
      <c r="BG746" s="164">
        <f>IF(A21taxstdlife="n/a","n/a",IF(BG$3&gt;(A21taxstdlife+$E746),((Input!$K$163+Input!$K$129)*$K$7)-SUM($K746:BF746),((Input!$K$163+Input!$K$129)*$K$7)/A21taxstdlife))</f>
        <v>0</v>
      </c>
      <c r="BH746" s="164">
        <f>IF(A21taxstdlife="n/a","n/a",IF(BH$3&gt;(A21taxstdlife+$E746),((Input!$K$163+Input!$K$129)*$K$7)-SUM($K746:BG746),((Input!$K$163+Input!$K$129)*$K$7)/A21taxstdlife))</f>
        <v>0</v>
      </c>
      <c r="BI746" s="164">
        <f>IF(A21taxstdlife="n/a","n/a",IF(BI$3&gt;(A21taxstdlife+$E746),((Input!$K$163+Input!$K$129)*$K$7)-SUM($K746:BH746),((Input!$K$163+Input!$K$129)*$K$7)/A21taxstdlife))</f>
        <v>0</v>
      </c>
      <c r="BJ746" s="18"/>
      <c r="BK746" s="18"/>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row>
    <row r="747" spans="1:256" s="5" customFormat="1" hidden="1" outlineLevel="2">
      <c r="A747" s="18"/>
      <c r="B747" s="18"/>
      <c r="C747" s="36"/>
      <c r="D747" s="479"/>
      <c r="E747" s="283">
        <v>6</v>
      </c>
      <c r="F747" s="38"/>
      <c r="G747" s="306"/>
      <c r="H747" s="308"/>
      <c r="I747" s="308"/>
      <c r="J747" s="308"/>
      <c r="K747" s="308"/>
      <c r="L747" s="307"/>
      <c r="M747" s="164">
        <f>IF(A21taxstdlife="n/a","n/a",IF(M$3&gt;(A21taxstdlife+$E747),((Input!$L$163+Input!$L$129)*$L$7)-SUM($L747:L747),((Input!$L$163+Input!$L$129)*$L$7)/A21taxstdlife))</f>
        <v>0</v>
      </c>
      <c r="N747" s="164">
        <f>IF(A21taxstdlife="n/a","n/a",IF(N$3&gt;(A21taxstdlife+$E747),((Input!$L$163+Input!$L$129)*$L$7)-SUM($L747:M747),((Input!$L$163+Input!$L$129)*$L$7)/A21taxstdlife))</f>
        <v>0</v>
      </c>
      <c r="O747" s="164">
        <f>IF(A21taxstdlife="n/a","n/a",IF(O$3&gt;(A21taxstdlife+$E747),((Input!$L$163+Input!$L$129)*$L$7)-SUM($L747:N747),((Input!$L$163+Input!$L$129)*$L$7)/A21taxstdlife))</f>
        <v>0</v>
      </c>
      <c r="P747" s="164">
        <f>IF(A21taxstdlife="n/a","n/a",IF(P$3&gt;(A21taxstdlife+$E747),((Input!$L$163+Input!$L$129)*$L$7)-SUM($L747:O747),((Input!$L$163+Input!$L$129)*$L$7)/A21taxstdlife))</f>
        <v>0</v>
      </c>
      <c r="Q747" s="164">
        <f>IF(A21taxstdlife="n/a","n/a",IF(Q$3&gt;(A21taxstdlife+$E747),((Input!$L$163+Input!$L$129)*$L$7)-SUM($L747:P747),((Input!$L$163+Input!$L$129)*$L$7)/A21taxstdlife))</f>
        <v>0</v>
      </c>
      <c r="R747" s="164">
        <f>IF(A21taxstdlife="n/a","n/a",IF(R$3&gt;(A21taxstdlife+$E747),((Input!$L$163+Input!$L$129)*$L$7)-SUM($L747:Q747),((Input!$L$163+Input!$L$129)*$L$7)/A21taxstdlife))</f>
        <v>0</v>
      </c>
      <c r="S747" s="164">
        <f>IF(A21taxstdlife="n/a","n/a",IF(S$3&gt;(A21taxstdlife+$E747),((Input!$L$163+Input!$L$129)*$L$7)-SUM($L747:R747),((Input!$L$163+Input!$L$129)*$L$7)/A21taxstdlife))</f>
        <v>0</v>
      </c>
      <c r="T747" s="164">
        <f>IF(A21taxstdlife="n/a","n/a",IF(T$3&gt;(A21taxstdlife+$E747),((Input!$L$163+Input!$L$129)*$L$7)-SUM($L747:S747),((Input!$L$163+Input!$L$129)*$L$7)/A21taxstdlife))</f>
        <v>0</v>
      </c>
      <c r="U747" s="164">
        <f>IF(A21taxstdlife="n/a","n/a",IF(U$3&gt;(A21taxstdlife+$E747),((Input!$L$163+Input!$L$129)*$L$7)-SUM($L747:T747),((Input!$L$163+Input!$L$129)*$L$7)/A21taxstdlife))</f>
        <v>0</v>
      </c>
      <c r="V747" s="164">
        <f>IF(A21taxstdlife="n/a","n/a",IF(V$3&gt;(A21taxstdlife+$E747),((Input!$L$163+Input!$L$129)*$L$7)-SUM($L747:U747),((Input!$L$163+Input!$L$129)*$L$7)/A21taxstdlife))</f>
        <v>0</v>
      </c>
      <c r="W747" s="164">
        <f>IF(A21taxstdlife="n/a","n/a",IF(W$3&gt;(A21taxstdlife+$E747),((Input!$L$163+Input!$L$129)*$L$7)-SUM($L747:V747),((Input!$L$163+Input!$L$129)*$L$7)/A21taxstdlife))</f>
        <v>0</v>
      </c>
      <c r="X747" s="164">
        <f>IF(A21taxstdlife="n/a","n/a",IF(X$3&gt;(A21taxstdlife+$E747),((Input!$L$163+Input!$L$129)*$L$7)-SUM($L747:W747),((Input!$L$163+Input!$L$129)*$L$7)/A21taxstdlife))</f>
        <v>0</v>
      </c>
      <c r="Y747" s="164">
        <f>IF(A21taxstdlife="n/a","n/a",IF(Y$3&gt;(A21taxstdlife+$E747),((Input!$L$163+Input!$L$129)*$L$7)-SUM($L747:X747),((Input!$L$163+Input!$L$129)*$L$7)/A21taxstdlife))</f>
        <v>0</v>
      </c>
      <c r="Z747" s="164">
        <f>IF(A21taxstdlife="n/a","n/a",IF(Z$3&gt;(A21taxstdlife+$E747),((Input!$L$163+Input!$L$129)*$L$7)-SUM($L747:Y747),((Input!$L$163+Input!$L$129)*$L$7)/A21taxstdlife))</f>
        <v>0</v>
      </c>
      <c r="AA747" s="164">
        <f>IF(A21taxstdlife="n/a","n/a",IF(AA$3&gt;(A21taxstdlife+$E747),((Input!$L$163+Input!$L$129)*$L$7)-SUM($L747:Z747),((Input!$L$163+Input!$L$129)*$L$7)/A21taxstdlife))</f>
        <v>0</v>
      </c>
      <c r="AB747" s="164">
        <f>IF(A21taxstdlife="n/a","n/a",IF(AB$3&gt;(A21taxstdlife+$E747),((Input!$L$163+Input!$L$129)*$L$7)-SUM($L747:AA747),((Input!$L$163+Input!$L$129)*$L$7)/A21taxstdlife))</f>
        <v>0</v>
      </c>
      <c r="AC747" s="164">
        <f>IF(A21taxstdlife="n/a","n/a",IF(AC$3&gt;(A21taxstdlife+$E747),((Input!$L$163+Input!$L$129)*$L$7)-SUM($L747:AB747),((Input!$L$163+Input!$L$129)*$L$7)/A21taxstdlife))</f>
        <v>0</v>
      </c>
      <c r="AD747" s="164">
        <f>IF(A21taxstdlife="n/a","n/a",IF(AD$3&gt;(A21taxstdlife+$E747),((Input!$L$163+Input!$L$129)*$L$7)-SUM($L747:AC747),((Input!$L$163+Input!$L$129)*$L$7)/A21taxstdlife))</f>
        <v>0</v>
      </c>
      <c r="AE747" s="164">
        <f>IF(A21taxstdlife="n/a","n/a",IF(AE$3&gt;(A21taxstdlife+$E747),((Input!$L$163+Input!$L$129)*$L$7)-SUM($L747:AD747),((Input!$L$163+Input!$L$129)*$L$7)/A21taxstdlife))</f>
        <v>0</v>
      </c>
      <c r="AF747" s="164">
        <f>IF(A21taxstdlife="n/a","n/a",IF(AF$3&gt;(A21taxstdlife+$E747),((Input!$L$163+Input!$L$129)*$L$7)-SUM($L747:AE747),((Input!$L$163+Input!$L$129)*$L$7)/A21taxstdlife))</f>
        <v>0</v>
      </c>
      <c r="AG747" s="164">
        <f>IF(A21taxstdlife="n/a","n/a",IF(AG$3&gt;(A21taxstdlife+$E747),((Input!$L$163+Input!$L$129)*$L$7)-SUM($L747:AF747),((Input!$L$163+Input!$L$129)*$L$7)/A21taxstdlife))</f>
        <v>0</v>
      </c>
      <c r="AH747" s="164">
        <f>IF(A21taxstdlife="n/a","n/a",IF(AH$3&gt;(A21taxstdlife+$E747),((Input!$L$163+Input!$L$129)*$L$7)-SUM($L747:AG747),((Input!$L$163+Input!$L$129)*$L$7)/A21taxstdlife))</f>
        <v>0</v>
      </c>
      <c r="AI747" s="164">
        <f>IF(A21taxstdlife="n/a","n/a",IF(AI$3&gt;(A21taxstdlife+$E747),((Input!$L$163+Input!$L$129)*$L$7)-SUM($L747:AH747),((Input!$L$163+Input!$L$129)*$L$7)/A21taxstdlife))</f>
        <v>0</v>
      </c>
      <c r="AJ747" s="164">
        <f>IF(A21taxstdlife="n/a","n/a",IF(AJ$3&gt;(A21taxstdlife+$E747),((Input!$L$163+Input!$L$129)*$L$7)-SUM($L747:AI747),((Input!$L$163+Input!$L$129)*$L$7)/A21taxstdlife))</f>
        <v>0</v>
      </c>
      <c r="AK747" s="164">
        <f>IF(A21taxstdlife="n/a","n/a",IF(AK$3&gt;(A21taxstdlife+$E747),((Input!$L$163+Input!$L$129)*$L$7)-SUM($L747:AJ747),((Input!$L$163+Input!$L$129)*$L$7)/A21taxstdlife))</f>
        <v>0</v>
      </c>
      <c r="AL747" s="164">
        <f>IF(A21taxstdlife="n/a","n/a",IF(AL$3&gt;(A21taxstdlife+$E747),((Input!$L$163+Input!$L$129)*$L$7)-SUM($L747:AK747),((Input!$L$163+Input!$L$129)*$L$7)/A21taxstdlife))</f>
        <v>0</v>
      </c>
      <c r="AM747" s="164">
        <f>IF(A21taxstdlife="n/a","n/a",IF(AM$3&gt;(A21taxstdlife+$E747),((Input!$L$163+Input!$L$129)*$L$7)-SUM($L747:AL747),((Input!$L$163+Input!$L$129)*$L$7)/A21taxstdlife))</f>
        <v>0</v>
      </c>
      <c r="AN747" s="164">
        <f>IF(A21taxstdlife="n/a","n/a",IF(AN$3&gt;(A21taxstdlife+$E747),((Input!$L$163+Input!$L$129)*$L$7)-SUM($L747:AM747),((Input!$L$163+Input!$L$129)*$L$7)/A21taxstdlife))</f>
        <v>0</v>
      </c>
      <c r="AO747" s="164">
        <f>IF(A21taxstdlife="n/a","n/a",IF(AO$3&gt;(A21taxstdlife+$E747),((Input!$L$163+Input!$L$129)*$L$7)-SUM($L747:AN747),((Input!$L$163+Input!$L$129)*$L$7)/A21taxstdlife))</f>
        <v>0</v>
      </c>
      <c r="AP747" s="164">
        <f>IF(A21taxstdlife="n/a","n/a",IF(AP$3&gt;(A21taxstdlife+$E747),((Input!$L$163+Input!$L$129)*$L$7)-SUM($L747:AO747),((Input!$L$163+Input!$L$129)*$L$7)/A21taxstdlife))</f>
        <v>0</v>
      </c>
      <c r="AQ747" s="164">
        <f>IF(A21taxstdlife="n/a","n/a",IF(AQ$3&gt;(A21taxstdlife+$E747),((Input!$L$163+Input!$L$129)*$L$7)-SUM($L747:AP747),((Input!$L$163+Input!$L$129)*$L$7)/A21taxstdlife))</f>
        <v>0</v>
      </c>
      <c r="AR747" s="164">
        <f>IF(A21taxstdlife="n/a","n/a",IF(AR$3&gt;(A21taxstdlife+$E747),((Input!$L$163+Input!$L$129)*$L$7)-SUM($L747:AQ747),((Input!$L$163+Input!$L$129)*$L$7)/A21taxstdlife))</f>
        <v>0</v>
      </c>
      <c r="AS747" s="164">
        <f>IF(A21taxstdlife="n/a","n/a",IF(AS$3&gt;(A21taxstdlife+$E747),((Input!$L$163+Input!$L$129)*$L$7)-SUM($L747:AR747),((Input!$L$163+Input!$L$129)*$L$7)/A21taxstdlife))</f>
        <v>0</v>
      </c>
      <c r="AT747" s="164">
        <f>IF(A21taxstdlife="n/a","n/a",IF(AT$3&gt;(A21taxstdlife+$E747),((Input!$L$163+Input!$L$129)*$L$7)-SUM($L747:AS747),((Input!$L$163+Input!$L$129)*$L$7)/A21taxstdlife))</f>
        <v>0</v>
      </c>
      <c r="AU747" s="164">
        <f>IF(A21taxstdlife="n/a","n/a",IF(AU$3&gt;(A21taxstdlife+$E747),((Input!$L$163+Input!$L$129)*$L$7)-SUM($L747:AT747),((Input!$L$163+Input!$L$129)*$L$7)/A21taxstdlife))</f>
        <v>0</v>
      </c>
      <c r="AV747" s="164">
        <f>IF(A21taxstdlife="n/a","n/a",IF(AV$3&gt;(A21taxstdlife+$E747),((Input!$L$163+Input!$L$129)*$L$7)-SUM($L747:AU747),((Input!$L$163+Input!$L$129)*$L$7)/A21taxstdlife))</f>
        <v>0</v>
      </c>
      <c r="AW747" s="164">
        <f>IF(A21taxstdlife="n/a","n/a",IF(AW$3&gt;(A21taxstdlife+$E747),((Input!$L$163+Input!$L$129)*$L$7)-SUM($L747:AV747),((Input!$L$163+Input!$L$129)*$L$7)/A21taxstdlife))</f>
        <v>0</v>
      </c>
      <c r="AX747" s="164">
        <f>IF(A21taxstdlife="n/a","n/a",IF(AX$3&gt;(A21taxstdlife+$E747),((Input!$L$163+Input!$L$129)*$L$7)-SUM($L747:AW747),((Input!$L$163+Input!$L$129)*$L$7)/A21taxstdlife))</f>
        <v>0</v>
      </c>
      <c r="AY747" s="164">
        <f>IF(A21taxstdlife="n/a","n/a",IF(AY$3&gt;(A21taxstdlife+$E747),((Input!$L$163+Input!$L$129)*$L$7)-SUM($L747:AX747),((Input!$L$163+Input!$L$129)*$L$7)/A21taxstdlife))</f>
        <v>0</v>
      </c>
      <c r="AZ747" s="164">
        <f>IF(A21taxstdlife="n/a","n/a",IF(AZ$3&gt;(A21taxstdlife+$E747),((Input!$L$163+Input!$L$129)*$L$7)-SUM($L747:AY747),((Input!$L$163+Input!$L$129)*$L$7)/A21taxstdlife))</f>
        <v>0</v>
      </c>
      <c r="BA747" s="164">
        <f>IF(A21taxstdlife="n/a","n/a",IF(BA$3&gt;(A21taxstdlife+$E747),((Input!$L$163+Input!$L$129)*$L$7)-SUM($L747:AZ747),((Input!$L$163+Input!$L$129)*$L$7)/A21taxstdlife))</f>
        <v>0</v>
      </c>
      <c r="BB747" s="164">
        <f>IF(A21taxstdlife="n/a","n/a",IF(BB$3&gt;(A21taxstdlife+$E747),((Input!$L$163+Input!$L$129)*$L$7)-SUM($L747:BA747),((Input!$L$163+Input!$L$129)*$L$7)/A21taxstdlife))</f>
        <v>0</v>
      </c>
      <c r="BC747" s="164">
        <f>IF(A21taxstdlife="n/a","n/a",IF(BC$3&gt;(A21taxstdlife+$E747),((Input!$L$163+Input!$L$129)*$L$7)-SUM($L747:BB747),((Input!$L$163+Input!$L$129)*$L$7)/A21taxstdlife))</f>
        <v>0</v>
      </c>
      <c r="BD747" s="164">
        <f>IF(A21taxstdlife="n/a","n/a",IF(BD$3&gt;(A21taxstdlife+$E747),((Input!$L$163+Input!$L$129)*$L$7)-SUM($L747:BC747),((Input!$L$163+Input!$L$129)*$L$7)/A21taxstdlife))</f>
        <v>0</v>
      </c>
      <c r="BE747" s="164">
        <f>IF(A21taxstdlife="n/a","n/a",IF(BE$3&gt;(A21taxstdlife+$E747),((Input!$L$163+Input!$L$129)*$L$7)-SUM($L747:BD747),((Input!$L$163+Input!$L$129)*$L$7)/A21taxstdlife))</f>
        <v>0</v>
      </c>
      <c r="BF747" s="164">
        <f>IF(A21taxstdlife="n/a","n/a",IF(BF$3&gt;(A21taxstdlife+$E747),((Input!$L$163+Input!$L$129)*$L$7)-SUM($L747:BE747),((Input!$L$163+Input!$L$129)*$L$7)/A21taxstdlife))</f>
        <v>0</v>
      </c>
      <c r="BG747" s="164">
        <f>IF(A21taxstdlife="n/a","n/a",IF(BG$3&gt;(A21taxstdlife+$E747),((Input!$L$163+Input!$L$129)*$L$7)-SUM($L747:BF747),((Input!$L$163+Input!$L$129)*$L$7)/A21taxstdlife))</f>
        <v>0</v>
      </c>
      <c r="BH747" s="164">
        <f>IF(A21taxstdlife="n/a","n/a",IF(BH$3&gt;(A21taxstdlife+$E747),((Input!$L$163+Input!$L$129)*$L$7)-SUM($L747:BG747),((Input!$L$163+Input!$L$129)*$L$7)/A21taxstdlife))</f>
        <v>0</v>
      </c>
      <c r="BI747" s="164">
        <f>IF(A21taxstdlife="n/a","n/a",IF(BI$3&gt;(A21taxstdlife+$E747),((Input!$L$163+Input!$L$129)*$L$7)-SUM($L747:BH747),((Input!$L$163+Input!$L$129)*$L$7)/A21taxstdlife))</f>
        <v>0</v>
      </c>
      <c r="BJ747" s="18"/>
      <c r="BK747" s="18"/>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row>
    <row r="748" spans="1:256" s="5" customFormat="1" hidden="1" outlineLevel="2">
      <c r="A748" s="18"/>
      <c r="B748" s="18"/>
      <c r="C748" s="36"/>
      <c r="D748" s="479"/>
      <c r="E748" s="283">
        <v>7</v>
      </c>
      <c r="F748" s="38"/>
      <c r="G748" s="306"/>
      <c r="H748" s="308"/>
      <c r="I748" s="308"/>
      <c r="J748" s="308"/>
      <c r="K748" s="308"/>
      <c r="L748" s="308"/>
      <c r="M748" s="307"/>
      <c r="N748" s="164">
        <f>IF(A21taxstdlife="n/a","n/a",IF(N$3&gt;(A21taxstdlife+$E748),((Input!$M$163+Input!$M$129)*$M$7)-SUM($M748:M748),((Input!$M$163+Input!$M$129)*$M$7)/A21taxstdlife))</f>
        <v>0</v>
      </c>
      <c r="O748" s="164">
        <f>IF(A21taxstdlife="n/a","n/a",IF(O$3&gt;(A21taxstdlife+$E748),((Input!$M$163+Input!$M$129)*$M$7)-SUM($M748:N748),((Input!$M$163+Input!$M$129)*$M$7)/A21taxstdlife))</f>
        <v>0</v>
      </c>
      <c r="P748" s="164">
        <f>IF(A21taxstdlife="n/a","n/a",IF(P$3&gt;(A21taxstdlife+$E748),((Input!$M$163+Input!$M$129)*$M$7)-SUM($M748:O748),((Input!$M$163+Input!$M$129)*$M$7)/A21taxstdlife))</f>
        <v>0</v>
      </c>
      <c r="Q748" s="164">
        <f>IF(A21taxstdlife="n/a","n/a",IF(Q$3&gt;(A21taxstdlife+$E748),((Input!$M$163+Input!$M$129)*$M$7)-SUM($M748:P748),((Input!$M$163+Input!$M$129)*$M$7)/A21taxstdlife))</f>
        <v>0</v>
      </c>
      <c r="R748" s="164">
        <f>IF(A21taxstdlife="n/a","n/a",IF(R$3&gt;(A21taxstdlife+$E748),((Input!$M$163+Input!$M$129)*$M$7)-SUM($M748:Q748),((Input!$M$163+Input!$M$129)*$M$7)/A21taxstdlife))</f>
        <v>0</v>
      </c>
      <c r="S748" s="164">
        <f>IF(A21taxstdlife="n/a","n/a",IF(S$3&gt;(A21taxstdlife+$E748),((Input!$M$163+Input!$M$129)*$M$7)-SUM($M748:R748),((Input!$M$163+Input!$M$129)*$M$7)/A21taxstdlife))</f>
        <v>0</v>
      </c>
      <c r="T748" s="164">
        <f>IF(A21taxstdlife="n/a","n/a",IF(T$3&gt;(A21taxstdlife+$E748),((Input!$M$163+Input!$M$129)*$M$7)-SUM($M748:S748),((Input!$M$163+Input!$M$129)*$M$7)/A21taxstdlife))</f>
        <v>0</v>
      </c>
      <c r="U748" s="164">
        <f>IF(A21taxstdlife="n/a","n/a",IF(U$3&gt;(A21taxstdlife+$E748),((Input!$M$163+Input!$M$129)*$M$7)-SUM($M748:T748),((Input!$M$163+Input!$M$129)*$M$7)/A21taxstdlife))</f>
        <v>0</v>
      </c>
      <c r="V748" s="164">
        <f>IF(A21taxstdlife="n/a","n/a",IF(V$3&gt;(A21taxstdlife+$E748),((Input!$M$163+Input!$M$129)*$M$7)-SUM($M748:U748),((Input!$M$163+Input!$M$129)*$M$7)/A21taxstdlife))</f>
        <v>0</v>
      </c>
      <c r="W748" s="164">
        <f>IF(A21taxstdlife="n/a","n/a",IF(W$3&gt;(A21taxstdlife+$E748),((Input!$M$163+Input!$M$129)*$M$7)-SUM($M748:V748),((Input!$M$163+Input!$M$129)*$M$7)/A21taxstdlife))</f>
        <v>0</v>
      </c>
      <c r="X748" s="164">
        <f>IF(A21taxstdlife="n/a","n/a",IF(X$3&gt;(A21taxstdlife+$E748),((Input!$M$163+Input!$M$129)*$M$7)-SUM($M748:W748),((Input!$M$163+Input!$M$129)*$M$7)/A21taxstdlife))</f>
        <v>0</v>
      </c>
      <c r="Y748" s="164">
        <f>IF(A21taxstdlife="n/a","n/a",IF(Y$3&gt;(A21taxstdlife+$E748),((Input!$M$163+Input!$M$129)*$M$7)-SUM($M748:X748),((Input!$M$163+Input!$M$129)*$M$7)/A21taxstdlife))</f>
        <v>0</v>
      </c>
      <c r="Z748" s="164">
        <f>IF(A21taxstdlife="n/a","n/a",IF(Z$3&gt;(A21taxstdlife+$E748),((Input!$M$163+Input!$M$129)*$M$7)-SUM($M748:Y748),((Input!$M$163+Input!$M$129)*$M$7)/A21taxstdlife))</f>
        <v>0</v>
      </c>
      <c r="AA748" s="164">
        <f>IF(A21taxstdlife="n/a","n/a",IF(AA$3&gt;(A21taxstdlife+$E748),((Input!$M$163+Input!$M$129)*$M$7)-SUM($M748:Z748),((Input!$M$163+Input!$M$129)*$M$7)/A21taxstdlife))</f>
        <v>0</v>
      </c>
      <c r="AB748" s="164">
        <f>IF(A21taxstdlife="n/a","n/a",IF(AB$3&gt;(A21taxstdlife+$E748),((Input!$M$163+Input!$M$129)*$M$7)-SUM($M748:AA748),((Input!$M$163+Input!$M$129)*$M$7)/A21taxstdlife))</f>
        <v>0</v>
      </c>
      <c r="AC748" s="164">
        <f>IF(A21taxstdlife="n/a","n/a",IF(AC$3&gt;(A21taxstdlife+$E748),((Input!$M$163+Input!$M$129)*$M$7)-SUM($M748:AB748),((Input!$M$163+Input!$M$129)*$M$7)/A21taxstdlife))</f>
        <v>0</v>
      </c>
      <c r="AD748" s="164">
        <f>IF(A21taxstdlife="n/a","n/a",IF(AD$3&gt;(A21taxstdlife+$E748),((Input!$M$163+Input!$M$129)*$M$7)-SUM($M748:AC748),((Input!$M$163+Input!$M$129)*$M$7)/A21taxstdlife))</f>
        <v>0</v>
      </c>
      <c r="AE748" s="164">
        <f>IF(A21taxstdlife="n/a","n/a",IF(AE$3&gt;(A21taxstdlife+$E748),((Input!$M$163+Input!$M$129)*$M$7)-SUM($M748:AD748),((Input!$M$163+Input!$M$129)*$M$7)/A21taxstdlife))</f>
        <v>0</v>
      </c>
      <c r="AF748" s="164">
        <f>IF(A21taxstdlife="n/a","n/a",IF(AF$3&gt;(A21taxstdlife+$E748),((Input!$M$163+Input!$M$129)*$M$7)-SUM($M748:AE748),((Input!$M$163+Input!$M$129)*$M$7)/A21taxstdlife))</f>
        <v>0</v>
      </c>
      <c r="AG748" s="164">
        <f>IF(A21taxstdlife="n/a","n/a",IF(AG$3&gt;(A21taxstdlife+$E748),((Input!$M$163+Input!$M$129)*$M$7)-SUM($M748:AF748),((Input!$M$163+Input!$M$129)*$M$7)/A21taxstdlife))</f>
        <v>0</v>
      </c>
      <c r="AH748" s="164">
        <f>IF(A21taxstdlife="n/a","n/a",IF(AH$3&gt;(A21taxstdlife+$E748),((Input!$M$163+Input!$M$129)*$M$7)-SUM($M748:AG748),((Input!$M$163+Input!$M$129)*$M$7)/A21taxstdlife))</f>
        <v>0</v>
      </c>
      <c r="AI748" s="164">
        <f>IF(A21taxstdlife="n/a","n/a",IF(AI$3&gt;(A21taxstdlife+$E748),((Input!$M$163+Input!$M$129)*$M$7)-SUM($M748:AH748),((Input!$M$163+Input!$M$129)*$M$7)/A21taxstdlife))</f>
        <v>0</v>
      </c>
      <c r="AJ748" s="164">
        <f>IF(A21taxstdlife="n/a","n/a",IF(AJ$3&gt;(A21taxstdlife+$E748),((Input!$M$163+Input!$M$129)*$M$7)-SUM($M748:AI748),((Input!$M$163+Input!$M$129)*$M$7)/A21taxstdlife))</f>
        <v>0</v>
      </c>
      <c r="AK748" s="164">
        <f>IF(A21taxstdlife="n/a","n/a",IF(AK$3&gt;(A21taxstdlife+$E748),((Input!$M$163+Input!$M$129)*$M$7)-SUM($M748:AJ748),((Input!$M$163+Input!$M$129)*$M$7)/A21taxstdlife))</f>
        <v>0</v>
      </c>
      <c r="AL748" s="164">
        <f>IF(A21taxstdlife="n/a","n/a",IF(AL$3&gt;(A21taxstdlife+$E748),((Input!$M$163+Input!$M$129)*$M$7)-SUM($M748:AK748),((Input!$M$163+Input!$M$129)*$M$7)/A21taxstdlife))</f>
        <v>0</v>
      </c>
      <c r="AM748" s="164">
        <f>IF(A21taxstdlife="n/a","n/a",IF(AM$3&gt;(A21taxstdlife+$E748),((Input!$M$163+Input!$M$129)*$M$7)-SUM($M748:AL748),((Input!$M$163+Input!$M$129)*$M$7)/A21taxstdlife))</f>
        <v>0</v>
      </c>
      <c r="AN748" s="164">
        <f>IF(A21taxstdlife="n/a","n/a",IF(AN$3&gt;(A21taxstdlife+$E748),((Input!$M$163+Input!$M$129)*$M$7)-SUM($M748:AM748),((Input!$M$163+Input!$M$129)*$M$7)/A21taxstdlife))</f>
        <v>0</v>
      </c>
      <c r="AO748" s="164">
        <f>IF(A21taxstdlife="n/a","n/a",IF(AO$3&gt;(A21taxstdlife+$E748),((Input!$M$163+Input!$M$129)*$M$7)-SUM($M748:AN748),((Input!$M$163+Input!$M$129)*$M$7)/A21taxstdlife))</f>
        <v>0</v>
      </c>
      <c r="AP748" s="164">
        <f>IF(A21taxstdlife="n/a","n/a",IF(AP$3&gt;(A21taxstdlife+$E748),((Input!$M$163+Input!$M$129)*$M$7)-SUM($M748:AO748),((Input!$M$163+Input!$M$129)*$M$7)/A21taxstdlife))</f>
        <v>0</v>
      </c>
      <c r="AQ748" s="164">
        <f>IF(A21taxstdlife="n/a","n/a",IF(AQ$3&gt;(A21taxstdlife+$E748),((Input!$M$163+Input!$M$129)*$M$7)-SUM($M748:AP748),((Input!$M$163+Input!$M$129)*$M$7)/A21taxstdlife))</f>
        <v>0</v>
      </c>
      <c r="AR748" s="164">
        <f>IF(A21taxstdlife="n/a","n/a",IF(AR$3&gt;(A21taxstdlife+$E748),((Input!$M$163+Input!$M$129)*$M$7)-SUM($M748:AQ748),((Input!$M$163+Input!$M$129)*$M$7)/A21taxstdlife))</f>
        <v>0</v>
      </c>
      <c r="AS748" s="164">
        <f>IF(A21taxstdlife="n/a","n/a",IF(AS$3&gt;(A21taxstdlife+$E748),((Input!$M$163+Input!$M$129)*$M$7)-SUM($M748:AR748),((Input!$M$163+Input!$M$129)*$M$7)/A21taxstdlife))</f>
        <v>0</v>
      </c>
      <c r="AT748" s="164">
        <f>IF(A21taxstdlife="n/a","n/a",IF(AT$3&gt;(A21taxstdlife+$E748),((Input!$M$163+Input!$M$129)*$M$7)-SUM($M748:AS748),((Input!$M$163+Input!$M$129)*$M$7)/A21taxstdlife))</f>
        <v>0</v>
      </c>
      <c r="AU748" s="164">
        <f>IF(A21taxstdlife="n/a","n/a",IF(AU$3&gt;(A21taxstdlife+$E748),((Input!$M$163+Input!$M$129)*$M$7)-SUM($M748:AT748),((Input!$M$163+Input!$M$129)*$M$7)/A21taxstdlife))</f>
        <v>0</v>
      </c>
      <c r="AV748" s="164">
        <f>IF(A21taxstdlife="n/a","n/a",IF(AV$3&gt;(A21taxstdlife+$E748),((Input!$M$163+Input!$M$129)*$M$7)-SUM($M748:AU748),((Input!$M$163+Input!$M$129)*$M$7)/A21taxstdlife))</f>
        <v>0</v>
      </c>
      <c r="AW748" s="164">
        <f>IF(A21taxstdlife="n/a","n/a",IF(AW$3&gt;(A21taxstdlife+$E748),((Input!$M$163+Input!$M$129)*$M$7)-SUM($M748:AV748),((Input!$M$163+Input!$M$129)*$M$7)/A21taxstdlife))</f>
        <v>0</v>
      </c>
      <c r="AX748" s="164">
        <f>IF(A21taxstdlife="n/a","n/a",IF(AX$3&gt;(A21taxstdlife+$E748),((Input!$M$163+Input!$M$129)*$M$7)-SUM($M748:AW748),((Input!$M$163+Input!$M$129)*$M$7)/A21taxstdlife))</f>
        <v>0</v>
      </c>
      <c r="AY748" s="164">
        <f>IF(A21taxstdlife="n/a","n/a",IF(AY$3&gt;(A21taxstdlife+$E748),((Input!$M$163+Input!$M$129)*$M$7)-SUM($M748:AX748),((Input!$M$163+Input!$M$129)*$M$7)/A21taxstdlife))</f>
        <v>0</v>
      </c>
      <c r="AZ748" s="164">
        <f>IF(A21taxstdlife="n/a","n/a",IF(AZ$3&gt;(A21taxstdlife+$E748),((Input!$M$163+Input!$M$129)*$M$7)-SUM($M748:AY748),((Input!$M$163+Input!$M$129)*$M$7)/A21taxstdlife))</f>
        <v>0</v>
      </c>
      <c r="BA748" s="164">
        <f>IF(A21taxstdlife="n/a","n/a",IF(BA$3&gt;(A21taxstdlife+$E748),((Input!$M$163+Input!$M$129)*$M$7)-SUM($M748:AZ748),((Input!$M$163+Input!$M$129)*$M$7)/A21taxstdlife))</f>
        <v>0</v>
      </c>
      <c r="BB748" s="164">
        <f>IF(A21taxstdlife="n/a","n/a",IF(BB$3&gt;(A21taxstdlife+$E748),((Input!$M$163+Input!$M$129)*$M$7)-SUM($M748:BA748),((Input!$M$163+Input!$M$129)*$M$7)/A21taxstdlife))</f>
        <v>0</v>
      </c>
      <c r="BC748" s="164">
        <f>IF(A21taxstdlife="n/a","n/a",IF(BC$3&gt;(A21taxstdlife+$E748),((Input!$M$163+Input!$M$129)*$M$7)-SUM($M748:BB748),((Input!$M$163+Input!$M$129)*$M$7)/A21taxstdlife))</f>
        <v>0</v>
      </c>
      <c r="BD748" s="164">
        <f>IF(A21taxstdlife="n/a","n/a",IF(BD$3&gt;(A21taxstdlife+$E748),((Input!$M$163+Input!$M$129)*$M$7)-SUM($M748:BC748),((Input!$M$163+Input!$M$129)*$M$7)/A21taxstdlife))</f>
        <v>0</v>
      </c>
      <c r="BE748" s="164">
        <f>IF(A21taxstdlife="n/a","n/a",IF(BE$3&gt;(A21taxstdlife+$E748),((Input!$M$163+Input!$M$129)*$M$7)-SUM($M748:BD748),((Input!$M$163+Input!$M$129)*$M$7)/A21taxstdlife))</f>
        <v>0</v>
      </c>
      <c r="BF748" s="164">
        <f>IF(A21taxstdlife="n/a","n/a",IF(BF$3&gt;(A21taxstdlife+$E748),((Input!$M$163+Input!$M$129)*$M$7)-SUM($M748:BE748),((Input!$M$163+Input!$M$129)*$M$7)/A21taxstdlife))</f>
        <v>0</v>
      </c>
      <c r="BG748" s="164">
        <f>IF(A21taxstdlife="n/a","n/a",IF(BG$3&gt;(A21taxstdlife+$E748),((Input!$M$163+Input!$M$129)*$M$7)-SUM($M748:BF748),((Input!$M$163+Input!$M$129)*$M$7)/A21taxstdlife))</f>
        <v>0</v>
      </c>
      <c r="BH748" s="164">
        <f>IF(A21taxstdlife="n/a","n/a",IF(BH$3&gt;(A21taxstdlife+$E748),((Input!$M$163+Input!$M$129)*$M$7)-SUM($M748:BG748),((Input!$M$163+Input!$M$129)*$M$7)/A21taxstdlife))</f>
        <v>0</v>
      </c>
      <c r="BI748" s="164">
        <f>IF(A21taxstdlife="n/a","n/a",IF(BI$3&gt;(A21taxstdlife+$E748),((Input!$M$163+Input!$M$129)*$M$7)-SUM($M748:BH748),((Input!$M$163+Input!$M$129)*$M$7)/A21taxstdlife))</f>
        <v>0</v>
      </c>
      <c r="BJ748" s="18"/>
      <c r="BK748" s="1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row>
    <row r="749" spans="1:256" s="5" customFormat="1" hidden="1" outlineLevel="2">
      <c r="A749" s="18"/>
      <c r="B749" s="18"/>
      <c r="C749" s="36"/>
      <c r="D749" s="479"/>
      <c r="E749" s="283">
        <v>8</v>
      </c>
      <c r="F749" s="38"/>
      <c r="G749" s="306"/>
      <c r="H749" s="308"/>
      <c r="I749" s="308"/>
      <c r="J749" s="308"/>
      <c r="K749" s="308"/>
      <c r="L749" s="308"/>
      <c r="M749" s="308"/>
      <c r="N749" s="307"/>
      <c r="O749" s="164">
        <f>IF(A21taxstdlife="n/a","n/a",IF(O$3&gt;(A21taxstdlife+$E749),((Input!$N$163+Input!$N$129)*$N$7)-SUM($N749:N749),((Input!$N$163+Input!$N$129)*$N$7)/A21taxstdlife))</f>
        <v>0</v>
      </c>
      <c r="P749" s="164">
        <f>IF(A21taxstdlife="n/a","n/a",IF(P$3&gt;(A21taxstdlife+$E749),((Input!$N$163+Input!$N$129)*$N$7)-SUM($N749:O749),((Input!$N$163+Input!$N$129)*$N$7)/A21taxstdlife))</f>
        <v>0</v>
      </c>
      <c r="Q749" s="164">
        <f>IF(A21taxstdlife="n/a","n/a",IF(Q$3&gt;(A21taxstdlife+$E749),((Input!$N$163+Input!$N$129)*$N$7)-SUM($N749:P749),((Input!$N$163+Input!$N$129)*$N$7)/A21taxstdlife))</f>
        <v>0</v>
      </c>
      <c r="R749" s="164">
        <f>IF(A21taxstdlife="n/a","n/a",IF(R$3&gt;(A21taxstdlife+$E749),((Input!$N$163+Input!$N$129)*$N$7)-SUM($N749:Q749),((Input!$N$163+Input!$N$129)*$N$7)/A21taxstdlife))</f>
        <v>0</v>
      </c>
      <c r="S749" s="164">
        <f>IF(A21taxstdlife="n/a","n/a",IF(S$3&gt;(A21taxstdlife+$E749),((Input!$N$163+Input!$N$129)*$N$7)-SUM($N749:R749),((Input!$N$163+Input!$N$129)*$N$7)/A21taxstdlife))</f>
        <v>0</v>
      </c>
      <c r="T749" s="164">
        <f>IF(A21taxstdlife="n/a","n/a",IF(T$3&gt;(A21taxstdlife+$E749),((Input!$N$163+Input!$N$129)*$N$7)-SUM($N749:S749),((Input!$N$163+Input!$N$129)*$N$7)/A21taxstdlife))</f>
        <v>0</v>
      </c>
      <c r="U749" s="164">
        <f>IF(A21taxstdlife="n/a","n/a",IF(U$3&gt;(A21taxstdlife+$E749),((Input!$N$163+Input!$N$129)*$N$7)-SUM($N749:T749),((Input!$N$163+Input!$N$129)*$N$7)/A21taxstdlife))</f>
        <v>0</v>
      </c>
      <c r="V749" s="164">
        <f>IF(A21taxstdlife="n/a","n/a",IF(V$3&gt;(A21taxstdlife+$E749),((Input!$N$163+Input!$N$129)*$N$7)-SUM($N749:U749),((Input!$N$163+Input!$N$129)*$N$7)/A21taxstdlife))</f>
        <v>0</v>
      </c>
      <c r="W749" s="164">
        <f>IF(A21taxstdlife="n/a","n/a",IF(W$3&gt;(A21taxstdlife+$E749),((Input!$N$163+Input!$N$129)*$N$7)-SUM($N749:V749),((Input!$N$163+Input!$N$129)*$N$7)/A21taxstdlife))</f>
        <v>0</v>
      </c>
      <c r="X749" s="164">
        <f>IF(A21taxstdlife="n/a","n/a",IF(X$3&gt;(A21taxstdlife+$E749),((Input!$N$163+Input!$N$129)*$N$7)-SUM($N749:W749),((Input!$N$163+Input!$N$129)*$N$7)/A21taxstdlife))</f>
        <v>0</v>
      </c>
      <c r="Y749" s="164">
        <f>IF(A21taxstdlife="n/a","n/a",IF(Y$3&gt;(A21taxstdlife+$E749),((Input!$N$163+Input!$N$129)*$N$7)-SUM($N749:X749),((Input!$N$163+Input!$N$129)*$N$7)/A21taxstdlife))</f>
        <v>0</v>
      </c>
      <c r="Z749" s="164">
        <f>IF(A21taxstdlife="n/a","n/a",IF(Z$3&gt;(A21taxstdlife+$E749),((Input!$N$163+Input!$N$129)*$N$7)-SUM($N749:Y749),((Input!$N$163+Input!$N$129)*$N$7)/A21taxstdlife))</f>
        <v>0</v>
      </c>
      <c r="AA749" s="164">
        <f>IF(A21taxstdlife="n/a","n/a",IF(AA$3&gt;(A21taxstdlife+$E749),((Input!$N$163+Input!$N$129)*$N$7)-SUM($N749:Z749),((Input!$N$163+Input!$N$129)*$N$7)/A21taxstdlife))</f>
        <v>0</v>
      </c>
      <c r="AB749" s="164">
        <f>IF(A21taxstdlife="n/a","n/a",IF(AB$3&gt;(A21taxstdlife+$E749),((Input!$N$163+Input!$N$129)*$N$7)-SUM($N749:AA749),((Input!$N$163+Input!$N$129)*$N$7)/A21taxstdlife))</f>
        <v>0</v>
      </c>
      <c r="AC749" s="164">
        <f>IF(A21taxstdlife="n/a","n/a",IF(AC$3&gt;(A21taxstdlife+$E749),((Input!$N$163+Input!$N$129)*$N$7)-SUM($N749:AB749),((Input!$N$163+Input!$N$129)*$N$7)/A21taxstdlife))</f>
        <v>0</v>
      </c>
      <c r="AD749" s="164">
        <f>IF(A21taxstdlife="n/a","n/a",IF(AD$3&gt;(A21taxstdlife+$E749),((Input!$N$163+Input!$N$129)*$N$7)-SUM($N749:AC749),((Input!$N$163+Input!$N$129)*$N$7)/A21taxstdlife))</f>
        <v>0</v>
      </c>
      <c r="AE749" s="164">
        <f>IF(A21taxstdlife="n/a","n/a",IF(AE$3&gt;(A21taxstdlife+$E749),((Input!$N$163+Input!$N$129)*$N$7)-SUM($N749:AD749),((Input!$N$163+Input!$N$129)*$N$7)/A21taxstdlife))</f>
        <v>0</v>
      </c>
      <c r="AF749" s="164">
        <f>IF(A21taxstdlife="n/a","n/a",IF(AF$3&gt;(A21taxstdlife+$E749),((Input!$N$163+Input!$N$129)*$N$7)-SUM($N749:AE749),((Input!$N$163+Input!$N$129)*$N$7)/A21taxstdlife))</f>
        <v>0</v>
      </c>
      <c r="AG749" s="164">
        <f>IF(A21taxstdlife="n/a","n/a",IF(AG$3&gt;(A21taxstdlife+$E749),((Input!$N$163+Input!$N$129)*$N$7)-SUM($N749:AF749),((Input!$N$163+Input!$N$129)*$N$7)/A21taxstdlife))</f>
        <v>0</v>
      </c>
      <c r="AH749" s="164">
        <f>IF(A21taxstdlife="n/a","n/a",IF(AH$3&gt;(A21taxstdlife+$E749),((Input!$N$163+Input!$N$129)*$N$7)-SUM($N749:AG749),((Input!$N$163+Input!$N$129)*$N$7)/A21taxstdlife))</f>
        <v>0</v>
      </c>
      <c r="AI749" s="164">
        <f>IF(A21taxstdlife="n/a","n/a",IF(AI$3&gt;(A21taxstdlife+$E749),((Input!$N$163+Input!$N$129)*$N$7)-SUM($N749:AH749),((Input!$N$163+Input!$N$129)*$N$7)/A21taxstdlife))</f>
        <v>0</v>
      </c>
      <c r="AJ749" s="164">
        <f>IF(A21taxstdlife="n/a","n/a",IF(AJ$3&gt;(A21taxstdlife+$E749),((Input!$N$163+Input!$N$129)*$N$7)-SUM($N749:AI749),((Input!$N$163+Input!$N$129)*$N$7)/A21taxstdlife))</f>
        <v>0</v>
      </c>
      <c r="AK749" s="164">
        <f>IF(A21taxstdlife="n/a","n/a",IF(AK$3&gt;(A21taxstdlife+$E749),((Input!$N$163+Input!$N$129)*$N$7)-SUM($N749:AJ749),((Input!$N$163+Input!$N$129)*$N$7)/A21taxstdlife))</f>
        <v>0</v>
      </c>
      <c r="AL749" s="164">
        <f>IF(A21taxstdlife="n/a","n/a",IF(AL$3&gt;(A21taxstdlife+$E749),((Input!$N$163+Input!$N$129)*$N$7)-SUM($N749:AK749),((Input!$N$163+Input!$N$129)*$N$7)/A21taxstdlife))</f>
        <v>0</v>
      </c>
      <c r="AM749" s="164">
        <f>IF(A21taxstdlife="n/a","n/a",IF(AM$3&gt;(A21taxstdlife+$E749),((Input!$N$163+Input!$N$129)*$N$7)-SUM($N749:AL749),((Input!$N$163+Input!$N$129)*$N$7)/A21taxstdlife))</f>
        <v>0</v>
      </c>
      <c r="AN749" s="164">
        <f>IF(A21taxstdlife="n/a","n/a",IF(AN$3&gt;(A21taxstdlife+$E749),((Input!$N$163+Input!$N$129)*$N$7)-SUM($N749:AM749),((Input!$N$163+Input!$N$129)*$N$7)/A21taxstdlife))</f>
        <v>0</v>
      </c>
      <c r="AO749" s="164">
        <f>IF(A21taxstdlife="n/a","n/a",IF(AO$3&gt;(A21taxstdlife+$E749),((Input!$N$163+Input!$N$129)*$N$7)-SUM($N749:AN749),((Input!$N$163+Input!$N$129)*$N$7)/A21taxstdlife))</f>
        <v>0</v>
      </c>
      <c r="AP749" s="164">
        <f>IF(A21taxstdlife="n/a","n/a",IF(AP$3&gt;(A21taxstdlife+$E749),((Input!$N$163+Input!$N$129)*$N$7)-SUM($N749:AO749),((Input!$N$163+Input!$N$129)*$N$7)/A21taxstdlife))</f>
        <v>0</v>
      </c>
      <c r="AQ749" s="164">
        <f>IF(A21taxstdlife="n/a","n/a",IF(AQ$3&gt;(A21taxstdlife+$E749),((Input!$N$163+Input!$N$129)*$N$7)-SUM($N749:AP749),((Input!$N$163+Input!$N$129)*$N$7)/A21taxstdlife))</f>
        <v>0</v>
      </c>
      <c r="AR749" s="164">
        <f>IF(A21taxstdlife="n/a","n/a",IF(AR$3&gt;(A21taxstdlife+$E749),((Input!$N$163+Input!$N$129)*$N$7)-SUM($N749:AQ749),((Input!$N$163+Input!$N$129)*$N$7)/A21taxstdlife))</f>
        <v>0</v>
      </c>
      <c r="AS749" s="164">
        <f>IF(A21taxstdlife="n/a","n/a",IF(AS$3&gt;(A21taxstdlife+$E749),((Input!$N$163+Input!$N$129)*$N$7)-SUM($N749:AR749),((Input!$N$163+Input!$N$129)*$N$7)/A21taxstdlife))</f>
        <v>0</v>
      </c>
      <c r="AT749" s="164">
        <f>IF(A21taxstdlife="n/a","n/a",IF(AT$3&gt;(A21taxstdlife+$E749),((Input!$N$163+Input!$N$129)*$N$7)-SUM($N749:AS749),((Input!$N$163+Input!$N$129)*$N$7)/A21taxstdlife))</f>
        <v>0</v>
      </c>
      <c r="AU749" s="164">
        <f>IF(A21taxstdlife="n/a","n/a",IF(AU$3&gt;(A21taxstdlife+$E749),((Input!$N$163+Input!$N$129)*$N$7)-SUM($N749:AT749),((Input!$N$163+Input!$N$129)*$N$7)/A21taxstdlife))</f>
        <v>0</v>
      </c>
      <c r="AV749" s="164">
        <f>IF(A21taxstdlife="n/a","n/a",IF(AV$3&gt;(A21taxstdlife+$E749),((Input!$N$163+Input!$N$129)*$N$7)-SUM($N749:AU749),((Input!$N$163+Input!$N$129)*$N$7)/A21taxstdlife))</f>
        <v>0</v>
      </c>
      <c r="AW749" s="164">
        <f>IF(A21taxstdlife="n/a","n/a",IF(AW$3&gt;(A21taxstdlife+$E749),((Input!$N$163+Input!$N$129)*$N$7)-SUM($N749:AV749),((Input!$N$163+Input!$N$129)*$N$7)/A21taxstdlife))</f>
        <v>0</v>
      </c>
      <c r="AX749" s="164">
        <f>IF(A21taxstdlife="n/a","n/a",IF(AX$3&gt;(A21taxstdlife+$E749),((Input!$N$163+Input!$N$129)*$N$7)-SUM($N749:AW749),((Input!$N$163+Input!$N$129)*$N$7)/A21taxstdlife))</f>
        <v>0</v>
      </c>
      <c r="AY749" s="164">
        <f>IF(A21taxstdlife="n/a","n/a",IF(AY$3&gt;(A21taxstdlife+$E749),((Input!$N$163+Input!$N$129)*$N$7)-SUM($N749:AX749),((Input!$N$163+Input!$N$129)*$N$7)/A21taxstdlife))</f>
        <v>0</v>
      </c>
      <c r="AZ749" s="164">
        <f>IF(A21taxstdlife="n/a","n/a",IF(AZ$3&gt;(A21taxstdlife+$E749),((Input!$N$163+Input!$N$129)*$N$7)-SUM($N749:AY749),((Input!$N$163+Input!$N$129)*$N$7)/A21taxstdlife))</f>
        <v>0</v>
      </c>
      <c r="BA749" s="164">
        <f>IF(A21taxstdlife="n/a","n/a",IF(BA$3&gt;(A21taxstdlife+$E749),((Input!$N$163+Input!$N$129)*$N$7)-SUM($N749:AZ749),((Input!$N$163+Input!$N$129)*$N$7)/A21taxstdlife))</f>
        <v>0</v>
      </c>
      <c r="BB749" s="164">
        <f>IF(A21taxstdlife="n/a","n/a",IF(BB$3&gt;(A21taxstdlife+$E749),((Input!$N$163+Input!$N$129)*$N$7)-SUM($N749:BA749),((Input!$N$163+Input!$N$129)*$N$7)/A21taxstdlife))</f>
        <v>0</v>
      </c>
      <c r="BC749" s="164">
        <f>IF(A21taxstdlife="n/a","n/a",IF(BC$3&gt;(A21taxstdlife+$E749),((Input!$N$163+Input!$N$129)*$N$7)-SUM($N749:BB749),((Input!$N$163+Input!$N$129)*$N$7)/A21taxstdlife))</f>
        <v>0</v>
      </c>
      <c r="BD749" s="164">
        <f>IF(A21taxstdlife="n/a","n/a",IF(BD$3&gt;(A21taxstdlife+$E749),((Input!$N$163+Input!$N$129)*$N$7)-SUM($N749:BC749),((Input!$N$163+Input!$N$129)*$N$7)/A21taxstdlife))</f>
        <v>0</v>
      </c>
      <c r="BE749" s="164">
        <f>IF(A21taxstdlife="n/a","n/a",IF(BE$3&gt;(A21taxstdlife+$E749),((Input!$N$163+Input!$N$129)*$N$7)-SUM($N749:BD749),((Input!$N$163+Input!$N$129)*$N$7)/A21taxstdlife))</f>
        <v>0</v>
      </c>
      <c r="BF749" s="164">
        <f>IF(A21taxstdlife="n/a","n/a",IF(BF$3&gt;(A21taxstdlife+$E749),((Input!$N$163+Input!$N$129)*$N$7)-SUM($N749:BE749),((Input!$N$163+Input!$N$129)*$N$7)/A21taxstdlife))</f>
        <v>0</v>
      </c>
      <c r="BG749" s="164">
        <f>IF(A21taxstdlife="n/a","n/a",IF(BG$3&gt;(A21taxstdlife+$E749),((Input!$N$163+Input!$N$129)*$N$7)-SUM($N749:BF749),((Input!$N$163+Input!$N$129)*$N$7)/A21taxstdlife))</f>
        <v>0</v>
      </c>
      <c r="BH749" s="164">
        <f>IF(A21taxstdlife="n/a","n/a",IF(BH$3&gt;(A21taxstdlife+$E749),((Input!$N$163+Input!$N$129)*$N$7)-SUM($N749:BG749),((Input!$N$163+Input!$N$129)*$N$7)/A21taxstdlife))</f>
        <v>0</v>
      </c>
      <c r="BI749" s="164">
        <f>IF(A21taxstdlife="n/a","n/a",IF(BI$3&gt;(A21taxstdlife+$E749),((Input!$N$163+Input!$N$129)*$N$7)-SUM($N749:BH749),((Input!$N$163+Input!$N$129)*$N$7)/A21taxstdlife))</f>
        <v>0</v>
      </c>
      <c r="BJ749" s="18"/>
      <c r="BK749" s="18"/>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row>
    <row r="750" spans="1:256" s="5" customFormat="1" hidden="1" outlineLevel="2">
      <c r="A750" s="18"/>
      <c r="B750" s="18"/>
      <c r="C750" s="36"/>
      <c r="D750" s="479"/>
      <c r="E750" s="283">
        <v>9</v>
      </c>
      <c r="F750" s="38"/>
      <c r="G750" s="306"/>
      <c r="H750" s="308"/>
      <c r="I750" s="308"/>
      <c r="J750" s="308"/>
      <c r="K750" s="308"/>
      <c r="L750" s="308"/>
      <c r="M750" s="308"/>
      <c r="N750" s="308"/>
      <c r="O750" s="307"/>
      <c r="P750" s="164">
        <f>IF(A21taxstdlife="n/a","n/a",IF(P$3&gt;(A21taxstdlife+$E750),((Input!$O$163+Input!$O$129)*$O$7)-SUM($O750:O750),((Input!$O$163+Input!$O$129)*$O$7)/A21taxstdlife))</f>
        <v>0</v>
      </c>
      <c r="Q750" s="164">
        <f>IF(A21taxstdlife="n/a","n/a",IF(Q$3&gt;(A21taxstdlife+$E750),((Input!$O$163+Input!$O$129)*$O$7)-SUM($O750:P750),((Input!$O$163+Input!$O$129)*$O$7)/A21taxstdlife))</f>
        <v>0</v>
      </c>
      <c r="R750" s="164">
        <f>IF(A21taxstdlife="n/a","n/a",IF(R$3&gt;(A21taxstdlife+$E750),((Input!$O$163+Input!$O$129)*$O$7)-SUM($O750:Q750),((Input!$O$163+Input!$O$129)*$O$7)/A21taxstdlife))</f>
        <v>0</v>
      </c>
      <c r="S750" s="164">
        <f>IF(A21taxstdlife="n/a","n/a",IF(S$3&gt;(A21taxstdlife+$E750),((Input!$O$163+Input!$O$129)*$O$7)-SUM($O750:R750),((Input!$O$163+Input!$O$129)*$O$7)/A21taxstdlife))</f>
        <v>0</v>
      </c>
      <c r="T750" s="164">
        <f>IF(A21taxstdlife="n/a","n/a",IF(T$3&gt;(A21taxstdlife+$E750),((Input!$O$163+Input!$O$129)*$O$7)-SUM($O750:S750),((Input!$O$163+Input!$O$129)*$O$7)/A21taxstdlife))</f>
        <v>0</v>
      </c>
      <c r="U750" s="164">
        <f>IF(A21taxstdlife="n/a","n/a",IF(U$3&gt;(A21taxstdlife+$E750),((Input!$O$163+Input!$O$129)*$O$7)-SUM($O750:T750),((Input!$O$163+Input!$O$129)*$O$7)/A21taxstdlife))</f>
        <v>0</v>
      </c>
      <c r="V750" s="164">
        <f>IF(A21taxstdlife="n/a","n/a",IF(V$3&gt;(A21taxstdlife+$E750),((Input!$O$163+Input!$O$129)*$O$7)-SUM($O750:U750),((Input!$O$163+Input!$O$129)*$O$7)/A21taxstdlife))</f>
        <v>0</v>
      </c>
      <c r="W750" s="164">
        <f>IF(A21taxstdlife="n/a","n/a",IF(W$3&gt;(A21taxstdlife+$E750),((Input!$O$163+Input!$O$129)*$O$7)-SUM($O750:V750),((Input!$O$163+Input!$O$129)*$O$7)/A21taxstdlife))</f>
        <v>0</v>
      </c>
      <c r="X750" s="164">
        <f>IF(A21taxstdlife="n/a","n/a",IF(X$3&gt;(A21taxstdlife+$E750),((Input!$O$163+Input!$O$129)*$O$7)-SUM($O750:W750),((Input!$O$163+Input!$O$129)*$O$7)/A21taxstdlife))</f>
        <v>0</v>
      </c>
      <c r="Y750" s="164">
        <f>IF(A21taxstdlife="n/a","n/a",IF(Y$3&gt;(A21taxstdlife+$E750),((Input!$O$163+Input!$O$129)*$O$7)-SUM($O750:X750),((Input!$O$163+Input!$O$129)*$O$7)/A21taxstdlife))</f>
        <v>0</v>
      </c>
      <c r="Z750" s="164">
        <f>IF(A21taxstdlife="n/a","n/a",IF(Z$3&gt;(A21taxstdlife+$E750),((Input!$O$163+Input!$O$129)*$O$7)-SUM($O750:Y750),((Input!$O$163+Input!$O$129)*$O$7)/A21taxstdlife))</f>
        <v>0</v>
      </c>
      <c r="AA750" s="164">
        <f>IF(A21taxstdlife="n/a","n/a",IF(AA$3&gt;(A21taxstdlife+$E750),((Input!$O$163+Input!$O$129)*$O$7)-SUM($O750:Z750),((Input!$O$163+Input!$O$129)*$O$7)/A21taxstdlife))</f>
        <v>0</v>
      </c>
      <c r="AB750" s="164">
        <f>IF(A21taxstdlife="n/a","n/a",IF(AB$3&gt;(A21taxstdlife+$E750),((Input!$O$163+Input!$O$129)*$O$7)-SUM($O750:AA750),((Input!$O$163+Input!$O$129)*$O$7)/A21taxstdlife))</f>
        <v>0</v>
      </c>
      <c r="AC750" s="164">
        <f>IF(A21taxstdlife="n/a","n/a",IF(AC$3&gt;(A21taxstdlife+$E750),((Input!$O$163+Input!$O$129)*$O$7)-SUM($O750:AB750),((Input!$O$163+Input!$O$129)*$O$7)/A21taxstdlife))</f>
        <v>0</v>
      </c>
      <c r="AD750" s="164">
        <f>IF(A21taxstdlife="n/a","n/a",IF(AD$3&gt;(A21taxstdlife+$E750),((Input!$O$163+Input!$O$129)*$O$7)-SUM($O750:AC750),((Input!$O$163+Input!$O$129)*$O$7)/A21taxstdlife))</f>
        <v>0</v>
      </c>
      <c r="AE750" s="164">
        <f>IF(A21taxstdlife="n/a","n/a",IF(AE$3&gt;(A21taxstdlife+$E750),((Input!$O$163+Input!$O$129)*$O$7)-SUM($O750:AD750),((Input!$O$163+Input!$O$129)*$O$7)/A21taxstdlife))</f>
        <v>0</v>
      </c>
      <c r="AF750" s="164">
        <f>IF(A21taxstdlife="n/a","n/a",IF(AF$3&gt;(A21taxstdlife+$E750),((Input!$O$163+Input!$O$129)*$O$7)-SUM($O750:AE750),((Input!$O$163+Input!$O$129)*$O$7)/A21taxstdlife))</f>
        <v>0</v>
      </c>
      <c r="AG750" s="164">
        <f>IF(A21taxstdlife="n/a","n/a",IF(AG$3&gt;(A21taxstdlife+$E750),((Input!$O$163+Input!$O$129)*$O$7)-SUM($O750:AF750),((Input!$O$163+Input!$O$129)*$O$7)/A21taxstdlife))</f>
        <v>0</v>
      </c>
      <c r="AH750" s="164">
        <f>IF(A21taxstdlife="n/a","n/a",IF(AH$3&gt;(A21taxstdlife+$E750),((Input!$O$163+Input!$O$129)*$O$7)-SUM($O750:AG750),((Input!$O$163+Input!$O$129)*$O$7)/A21taxstdlife))</f>
        <v>0</v>
      </c>
      <c r="AI750" s="164">
        <f>IF(A21taxstdlife="n/a","n/a",IF(AI$3&gt;(A21taxstdlife+$E750),((Input!$O$163+Input!$O$129)*$O$7)-SUM($O750:AH750),((Input!$O$163+Input!$O$129)*$O$7)/A21taxstdlife))</f>
        <v>0</v>
      </c>
      <c r="AJ750" s="164">
        <f>IF(A21taxstdlife="n/a","n/a",IF(AJ$3&gt;(A21taxstdlife+$E750),((Input!$O$163+Input!$O$129)*$O$7)-SUM($O750:AI750),((Input!$O$163+Input!$O$129)*$O$7)/A21taxstdlife))</f>
        <v>0</v>
      </c>
      <c r="AK750" s="164">
        <f>IF(A21taxstdlife="n/a","n/a",IF(AK$3&gt;(A21taxstdlife+$E750),((Input!$O$163+Input!$O$129)*$O$7)-SUM($O750:AJ750),((Input!$O$163+Input!$O$129)*$O$7)/A21taxstdlife))</f>
        <v>0</v>
      </c>
      <c r="AL750" s="164">
        <f>IF(A21taxstdlife="n/a","n/a",IF(AL$3&gt;(A21taxstdlife+$E750),((Input!$O$163+Input!$O$129)*$O$7)-SUM($O750:AK750),((Input!$O$163+Input!$O$129)*$O$7)/A21taxstdlife))</f>
        <v>0</v>
      </c>
      <c r="AM750" s="164">
        <f>IF(A21taxstdlife="n/a","n/a",IF(AM$3&gt;(A21taxstdlife+$E750),((Input!$O$163+Input!$O$129)*$O$7)-SUM($O750:AL750),((Input!$O$163+Input!$O$129)*$O$7)/A21taxstdlife))</f>
        <v>0</v>
      </c>
      <c r="AN750" s="164">
        <f>IF(A21taxstdlife="n/a","n/a",IF(AN$3&gt;(A21taxstdlife+$E750),((Input!$O$163+Input!$O$129)*$O$7)-SUM($O750:AM750),((Input!$O$163+Input!$O$129)*$O$7)/A21taxstdlife))</f>
        <v>0</v>
      </c>
      <c r="AO750" s="164">
        <f>IF(A21taxstdlife="n/a","n/a",IF(AO$3&gt;(A21taxstdlife+$E750),((Input!$O$163+Input!$O$129)*$O$7)-SUM($O750:AN750),((Input!$O$163+Input!$O$129)*$O$7)/A21taxstdlife))</f>
        <v>0</v>
      </c>
      <c r="AP750" s="164">
        <f>IF(A21taxstdlife="n/a","n/a",IF(AP$3&gt;(A21taxstdlife+$E750),((Input!$O$163+Input!$O$129)*$O$7)-SUM($O750:AO750),((Input!$O$163+Input!$O$129)*$O$7)/A21taxstdlife))</f>
        <v>0</v>
      </c>
      <c r="AQ750" s="164">
        <f>IF(A21taxstdlife="n/a","n/a",IF(AQ$3&gt;(A21taxstdlife+$E750),((Input!$O$163+Input!$O$129)*$O$7)-SUM($O750:AP750),((Input!$O$163+Input!$O$129)*$O$7)/A21taxstdlife))</f>
        <v>0</v>
      </c>
      <c r="AR750" s="164">
        <f>IF(A21taxstdlife="n/a","n/a",IF(AR$3&gt;(A21taxstdlife+$E750),((Input!$O$163+Input!$O$129)*$O$7)-SUM($O750:AQ750),((Input!$O$163+Input!$O$129)*$O$7)/A21taxstdlife))</f>
        <v>0</v>
      </c>
      <c r="AS750" s="164">
        <f>IF(A21taxstdlife="n/a","n/a",IF(AS$3&gt;(A21taxstdlife+$E750),((Input!$O$163+Input!$O$129)*$O$7)-SUM($O750:AR750),((Input!$O$163+Input!$O$129)*$O$7)/A21taxstdlife))</f>
        <v>0</v>
      </c>
      <c r="AT750" s="164">
        <f>IF(A21taxstdlife="n/a","n/a",IF(AT$3&gt;(A21taxstdlife+$E750),((Input!$O$163+Input!$O$129)*$O$7)-SUM($O750:AS750),((Input!$O$163+Input!$O$129)*$O$7)/A21taxstdlife))</f>
        <v>0</v>
      </c>
      <c r="AU750" s="164">
        <f>IF(A21taxstdlife="n/a","n/a",IF(AU$3&gt;(A21taxstdlife+$E750),((Input!$O$163+Input!$O$129)*$O$7)-SUM($O750:AT750),((Input!$O$163+Input!$O$129)*$O$7)/A21taxstdlife))</f>
        <v>0</v>
      </c>
      <c r="AV750" s="164">
        <f>IF(A21taxstdlife="n/a","n/a",IF(AV$3&gt;(A21taxstdlife+$E750),((Input!$O$163+Input!$O$129)*$O$7)-SUM($O750:AU750),((Input!$O$163+Input!$O$129)*$O$7)/A21taxstdlife))</f>
        <v>0</v>
      </c>
      <c r="AW750" s="164">
        <f>IF(A21taxstdlife="n/a","n/a",IF(AW$3&gt;(A21taxstdlife+$E750),((Input!$O$163+Input!$O$129)*$O$7)-SUM($O750:AV750),((Input!$O$163+Input!$O$129)*$O$7)/A21taxstdlife))</f>
        <v>0</v>
      </c>
      <c r="AX750" s="164">
        <f>IF(A21taxstdlife="n/a","n/a",IF(AX$3&gt;(A21taxstdlife+$E750),((Input!$O$163+Input!$O$129)*$O$7)-SUM($O750:AW750),((Input!$O$163+Input!$O$129)*$O$7)/A21taxstdlife))</f>
        <v>0</v>
      </c>
      <c r="AY750" s="164">
        <f>IF(A21taxstdlife="n/a","n/a",IF(AY$3&gt;(A21taxstdlife+$E750),((Input!$O$163+Input!$O$129)*$O$7)-SUM($O750:AX750),((Input!$O$163+Input!$O$129)*$O$7)/A21taxstdlife))</f>
        <v>0</v>
      </c>
      <c r="AZ750" s="164">
        <f>IF(A21taxstdlife="n/a","n/a",IF(AZ$3&gt;(A21taxstdlife+$E750),((Input!$O$163+Input!$O$129)*$O$7)-SUM($O750:AY750),((Input!$O$163+Input!$O$129)*$O$7)/A21taxstdlife))</f>
        <v>0</v>
      </c>
      <c r="BA750" s="164">
        <f>IF(A21taxstdlife="n/a","n/a",IF(BA$3&gt;(A21taxstdlife+$E750),((Input!$O$163+Input!$O$129)*$O$7)-SUM($O750:AZ750),((Input!$O$163+Input!$O$129)*$O$7)/A21taxstdlife))</f>
        <v>0</v>
      </c>
      <c r="BB750" s="164">
        <f>IF(A21taxstdlife="n/a","n/a",IF(BB$3&gt;(A21taxstdlife+$E750),((Input!$O$163+Input!$O$129)*$O$7)-SUM($O750:BA750),((Input!$O$163+Input!$O$129)*$O$7)/A21taxstdlife))</f>
        <v>0</v>
      </c>
      <c r="BC750" s="164">
        <f>IF(A21taxstdlife="n/a","n/a",IF(BC$3&gt;(A21taxstdlife+$E750),((Input!$O$163+Input!$O$129)*$O$7)-SUM($O750:BB750),((Input!$O$163+Input!$O$129)*$O$7)/A21taxstdlife))</f>
        <v>0</v>
      </c>
      <c r="BD750" s="164">
        <f>IF(A21taxstdlife="n/a","n/a",IF(BD$3&gt;(A21taxstdlife+$E750),((Input!$O$163+Input!$O$129)*$O$7)-SUM($O750:BC750),((Input!$O$163+Input!$O$129)*$O$7)/A21taxstdlife))</f>
        <v>0</v>
      </c>
      <c r="BE750" s="164">
        <f>IF(A21taxstdlife="n/a","n/a",IF(BE$3&gt;(A21taxstdlife+$E750),((Input!$O$163+Input!$O$129)*$O$7)-SUM($O750:BD750),((Input!$O$163+Input!$O$129)*$O$7)/A21taxstdlife))</f>
        <v>0</v>
      </c>
      <c r="BF750" s="164">
        <f>IF(A21taxstdlife="n/a","n/a",IF(BF$3&gt;(A21taxstdlife+$E750),((Input!$O$163+Input!$O$129)*$O$7)-SUM($O750:BE750),((Input!$O$163+Input!$O$129)*$O$7)/A21taxstdlife))</f>
        <v>0</v>
      </c>
      <c r="BG750" s="164">
        <f>IF(A21taxstdlife="n/a","n/a",IF(BG$3&gt;(A21taxstdlife+$E750),((Input!$O$163+Input!$O$129)*$O$7)-SUM($O750:BF750),((Input!$O$163+Input!$O$129)*$O$7)/A21taxstdlife))</f>
        <v>0</v>
      </c>
      <c r="BH750" s="164">
        <f>IF(A21taxstdlife="n/a","n/a",IF(BH$3&gt;(A21taxstdlife+$E750),((Input!$O$163+Input!$O$129)*$O$7)-SUM($O750:BG750),((Input!$O$163+Input!$O$129)*$O$7)/A21taxstdlife))</f>
        <v>0</v>
      </c>
      <c r="BI750" s="164">
        <f>IF(A21taxstdlife="n/a","n/a",IF(BI$3&gt;(A21taxstdlife+$E750),((Input!$O$163+Input!$O$129)*$O$7)-SUM($O750:BH750),((Input!$O$163+Input!$O$129)*$O$7)/A21taxstdlife))</f>
        <v>0</v>
      </c>
      <c r="BJ750" s="18"/>
      <c r="BK750" s="18"/>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row>
    <row r="751" spans="1:256" s="5" customFormat="1" hidden="1" outlineLevel="2">
      <c r="A751" s="18"/>
      <c r="B751" s="18"/>
      <c r="C751" s="36"/>
      <c r="D751" s="479"/>
      <c r="E751" s="284">
        <v>10</v>
      </c>
      <c r="F751" s="38"/>
      <c r="G751" s="306"/>
      <c r="H751" s="308"/>
      <c r="I751" s="308"/>
      <c r="J751" s="308"/>
      <c r="K751" s="308"/>
      <c r="L751" s="308"/>
      <c r="M751" s="308"/>
      <c r="N751" s="308"/>
      <c r="O751" s="308"/>
      <c r="P751" s="307"/>
      <c r="Q751" s="164">
        <f>IF(A21taxstdlife="n/a","n/a",IF(Q$3&gt;(A21taxstdlife+$E751),((Input!$P$163+Input!$P$129)*$P$7)-SUM($P751:P751),((Input!$P$163+Input!$P$129)*$P$7)/A21taxstdlife))</f>
        <v>0</v>
      </c>
      <c r="R751" s="164">
        <f>IF(A21taxstdlife="n/a","n/a",IF(R$3&gt;(A21taxstdlife+$E751),((Input!$P$163+Input!$P$129)*$P$7)-SUM($P751:Q751),((Input!$P$163+Input!$P$129)*$P$7)/A21taxstdlife))</f>
        <v>0</v>
      </c>
      <c r="S751" s="164">
        <f>IF(A21taxstdlife="n/a","n/a",IF(S$3&gt;(A21taxstdlife+$E751),((Input!$P$163+Input!$P$129)*$P$7)-SUM($P751:R751),((Input!$P$163+Input!$P$129)*$P$7)/A21taxstdlife))</f>
        <v>0</v>
      </c>
      <c r="T751" s="164">
        <f>IF(A21taxstdlife="n/a","n/a",IF(T$3&gt;(A21taxstdlife+$E751),((Input!$P$163+Input!$P$129)*$P$7)-SUM($P751:S751),((Input!$P$163+Input!$P$129)*$P$7)/A21taxstdlife))</f>
        <v>0</v>
      </c>
      <c r="U751" s="164">
        <f>IF(A21taxstdlife="n/a","n/a",IF(U$3&gt;(A21taxstdlife+$E751),((Input!$P$163+Input!$P$129)*$P$7)-SUM($P751:T751),((Input!$P$163+Input!$P$129)*$P$7)/A21taxstdlife))</f>
        <v>0</v>
      </c>
      <c r="V751" s="164">
        <f>IF(A21taxstdlife="n/a","n/a",IF(V$3&gt;(A21taxstdlife+$E751),((Input!$P$163+Input!$P$129)*$P$7)-SUM($P751:U751),((Input!$P$163+Input!$P$129)*$P$7)/A21taxstdlife))</f>
        <v>0</v>
      </c>
      <c r="W751" s="164">
        <f>IF(A21taxstdlife="n/a","n/a",IF(W$3&gt;(A21taxstdlife+$E751),((Input!$P$163+Input!$P$129)*$P$7)-SUM($P751:V751),((Input!$P$163+Input!$P$129)*$P$7)/A21taxstdlife))</f>
        <v>0</v>
      </c>
      <c r="X751" s="164">
        <f>IF(A21taxstdlife="n/a","n/a",IF(X$3&gt;(A21taxstdlife+$E751),((Input!$P$163+Input!$P$129)*$P$7)-SUM($P751:W751),((Input!$P$163+Input!$P$129)*$P$7)/A21taxstdlife))</f>
        <v>0</v>
      </c>
      <c r="Y751" s="164">
        <f>IF(A21taxstdlife="n/a","n/a",IF(Y$3&gt;(A21taxstdlife+$E751),((Input!$P$163+Input!$P$129)*$P$7)-SUM($P751:X751),((Input!$P$163+Input!$P$129)*$P$7)/A21taxstdlife))</f>
        <v>0</v>
      </c>
      <c r="Z751" s="164">
        <f>IF(A21taxstdlife="n/a","n/a",IF(Z$3&gt;(A21taxstdlife+$E751),((Input!$P$163+Input!$P$129)*$P$7)-SUM($P751:Y751),((Input!$P$163+Input!$P$129)*$P$7)/A21taxstdlife))</f>
        <v>0</v>
      </c>
      <c r="AA751" s="164">
        <f>IF(A21taxstdlife="n/a","n/a",IF(AA$3&gt;(A21taxstdlife+$E751),((Input!$P$163+Input!$P$129)*$P$7)-SUM($P751:Z751),((Input!$P$163+Input!$P$129)*$P$7)/A21taxstdlife))</f>
        <v>0</v>
      </c>
      <c r="AB751" s="164">
        <f>IF(A21taxstdlife="n/a","n/a",IF(AB$3&gt;(A21taxstdlife+$E751),((Input!$P$163+Input!$P$129)*$P$7)-SUM($P751:AA751),((Input!$P$163+Input!$P$129)*$P$7)/A21taxstdlife))</f>
        <v>0</v>
      </c>
      <c r="AC751" s="164">
        <f>IF(A21taxstdlife="n/a","n/a",IF(AC$3&gt;(A21taxstdlife+$E751),((Input!$P$163+Input!$P$129)*$P$7)-SUM($P751:AB751),((Input!$P$163+Input!$P$129)*$P$7)/A21taxstdlife))</f>
        <v>0</v>
      </c>
      <c r="AD751" s="164">
        <f>IF(A21taxstdlife="n/a","n/a",IF(AD$3&gt;(A21taxstdlife+$E751),((Input!$P$163+Input!$P$129)*$P$7)-SUM($P751:AC751),((Input!$P$163+Input!$P$129)*$P$7)/A21taxstdlife))</f>
        <v>0</v>
      </c>
      <c r="AE751" s="164">
        <f>IF(A21taxstdlife="n/a","n/a",IF(AE$3&gt;(A21taxstdlife+$E751),((Input!$P$163+Input!$P$129)*$P$7)-SUM($P751:AD751),((Input!$P$163+Input!$P$129)*$P$7)/A21taxstdlife))</f>
        <v>0</v>
      </c>
      <c r="AF751" s="164">
        <f>IF(A21taxstdlife="n/a","n/a",IF(AF$3&gt;(A21taxstdlife+$E751),((Input!$P$163+Input!$P$129)*$P$7)-SUM($P751:AE751),((Input!$P$163+Input!$P$129)*$P$7)/A21taxstdlife))</f>
        <v>0</v>
      </c>
      <c r="AG751" s="164">
        <f>IF(A21taxstdlife="n/a","n/a",IF(AG$3&gt;(A21taxstdlife+$E751),((Input!$P$163+Input!$P$129)*$P$7)-SUM($P751:AF751),((Input!$P$163+Input!$P$129)*$P$7)/A21taxstdlife))</f>
        <v>0</v>
      </c>
      <c r="AH751" s="164">
        <f>IF(A21taxstdlife="n/a","n/a",IF(AH$3&gt;(A21taxstdlife+$E751),((Input!$P$163+Input!$P$129)*$P$7)-SUM($P751:AG751),((Input!$P$163+Input!$P$129)*$P$7)/A21taxstdlife))</f>
        <v>0</v>
      </c>
      <c r="AI751" s="164">
        <f>IF(A21taxstdlife="n/a","n/a",IF(AI$3&gt;(A21taxstdlife+$E751),((Input!$P$163+Input!$P$129)*$P$7)-SUM($P751:AH751),((Input!$P$163+Input!$P$129)*$P$7)/A21taxstdlife))</f>
        <v>0</v>
      </c>
      <c r="AJ751" s="164">
        <f>IF(A21taxstdlife="n/a","n/a",IF(AJ$3&gt;(A21taxstdlife+$E751),((Input!$P$163+Input!$P$129)*$P$7)-SUM($P751:AI751),((Input!$P$163+Input!$P$129)*$P$7)/A21taxstdlife))</f>
        <v>0</v>
      </c>
      <c r="AK751" s="164">
        <f>IF(A21taxstdlife="n/a","n/a",IF(AK$3&gt;(A21taxstdlife+$E751),((Input!$P$163+Input!$P$129)*$P$7)-SUM($P751:AJ751),((Input!$P$163+Input!$P$129)*$P$7)/A21taxstdlife))</f>
        <v>0</v>
      </c>
      <c r="AL751" s="164">
        <f>IF(A21taxstdlife="n/a","n/a",IF(AL$3&gt;(A21taxstdlife+$E751),((Input!$P$163+Input!$P$129)*$P$7)-SUM($P751:AK751),((Input!$P$163+Input!$P$129)*$P$7)/A21taxstdlife))</f>
        <v>0</v>
      </c>
      <c r="AM751" s="164">
        <f>IF(A21taxstdlife="n/a","n/a",IF(AM$3&gt;(A21taxstdlife+$E751),((Input!$P$163+Input!$P$129)*$P$7)-SUM($P751:AL751),((Input!$P$163+Input!$P$129)*$P$7)/A21taxstdlife))</f>
        <v>0</v>
      </c>
      <c r="AN751" s="164">
        <f>IF(A21taxstdlife="n/a","n/a",IF(AN$3&gt;(A21taxstdlife+$E751),((Input!$P$163+Input!$P$129)*$P$7)-SUM($P751:AM751),((Input!$P$163+Input!$P$129)*$P$7)/A21taxstdlife))</f>
        <v>0</v>
      </c>
      <c r="AO751" s="164">
        <f>IF(A21taxstdlife="n/a","n/a",IF(AO$3&gt;(A21taxstdlife+$E751),((Input!$P$163+Input!$P$129)*$P$7)-SUM($P751:AN751),((Input!$P$163+Input!$P$129)*$P$7)/A21taxstdlife))</f>
        <v>0</v>
      </c>
      <c r="AP751" s="164">
        <f>IF(A21taxstdlife="n/a","n/a",IF(AP$3&gt;(A21taxstdlife+$E751),((Input!$P$163+Input!$P$129)*$P$7)-SUM($P751:AO751),((Input!$P$163+Input!$P$129)*$P$7)/A21taxstdlife))</f>
        <v>0</v>
      </c>
      <c r="AQ751" s="164">
        <f>IF(A21taxstdlife="n/a","n/a",IF(AQ$3&gt;(A21taxstdlife+$E751),((Input!$P$163+Input!$P$129)*$P$7)-SUM($P751:AP751),((Input!$P$163+Input!$P$129)*$P$7)/A21taxstdlife))</f>
        <v>0</v>
      </c>
      <c r="AR751" s="164">
        <f>IF(A21taxstdlife="n/a","n/a",IF(AR$3&gt;(A21taxstdlife+$E751),((Input!$P$163+Input!$P$129)*$P$7)-SUM($P751:AQ751),((Input!$P$163+Input!$P$129)*$P$7)/A21taxstdlife))</f>
        <v>0</v>
      </c>
      <c r="AS751" s="164">
        <f>IF(A21taxstdlife="n/a","n/a",IF(AS$3&gt;(A21taxstdlife+$E751),((Input!$P$163+Input!$P$129)*$P$7)-SUM($P751:AR751),((Input!$P$163+Input!$P$129)*$P$7)/A21taxstdlife))</f>
        <v>0</v>
      </c>
      <c r="AT751" s="164">
        <f>IF(A21taxstdlife="n/a","n/a",IF(AT$3&gt;(A21taxstdlife+$E751),((Input!$P$163+Input!$P$129)*$P$7)-SUM($P751:AS751),((Input!$P$163+Input!$P$129)*$P$7)/A21taxstdlife))</f>
        <v>0</v>
      </c>
      <c r="AU751" s="164">
        <f>IF(A21taxstdlife="n/a","n/a",IF(AU$3&gt;(A21taxstdlife+$E751),((Input!$P$163+Input!$P$129)*$P$7)-SUM($P751:AT751),((Input!$P$163+Input!$P$129)*$P$7)/A21taxstdlife))</f>
        <v>0</v>
      </c>
      <c r="AV751" s="164">
        <f>IF(A21taxstdlife="n/a","n/a",IF(AV$3&gt;(A21taxstdlife+$E751),((Input!$P$163+Input!$P$129)*$P$7)-SUM($P751:AU751),((Input!$P$163+Input!$P$129)*$P$7)/A21taxstdlife))</f>
        <v>0</v>
      </c>
      <c r="AW751" s="164">
        <f>IF(A21taxstdlife="n/a","n/a",IF(AW$3&gt;(A21taxstdlife+$E751),((Input!$P$163+Input!$P$129)*$P$7)-SUM($P751:AV751),((Input!$P$163+Input!$P$129)*$P$7)/A21taxstdlife))</f>
        <v>0</v>
      </c>
      <c r="AX751" s="164">
        <f>IF(A21taxstdlife="n/a","n/a",IF(AX$3&gt;(A21taxstdlife+$E751),((Input!$P$163+Input!$P$129)*$P$7)-SUM($P751:AW751),((Input!$P$163+Input!$P$129)*$P$7)/A21taxstdlife))</f>
        <v>0</v>
      </c>
      <c r="AY751" s="164">
        <f>IF(A21taxstdlife="n/a","n/a",IF(AY$3&gt;(A21taxstdlife+$E751),((Input!$P$163+Input!$P$129)*$P$7)-SUM($P751:AX751),((Input!$P$163+Input!$P$129)*$P$7)/A21taxstdlife))</f>
        <v>0</v>
      </c>
      <c r="AZ751" s="164">
        <f>IF(A21taxstdlife="n/a","n/a",IF(AZ$3&gt;(A21taxstdlife+$E751),((Input!$P$163+Input!$P$129)*$P$7)-SUM($P751:AY751),((Input!$P$163+Input!$P$129)*$P$7)/A21taxstdlife))</f>
        <v>0</v>
      </c>
      <c r="BA751" s="164">
        <f>IF(A21taxstdlife="n/a","n/a",IF(BA$3&gt;(A21taxstdlife+$E751),((Input!$P$163+Input!$P$129)*$P$7)-SUM($P751:AZ751),((Input!$P$163+Input!$P$129)*$P$7)/A21taxstdlife))</f>
        <v>0</v>
      </c>
      <c r="BB751" s="164">
        <f>IF(A21taxstdlife="n/a","n/a",IF(BB$3&gt;(A21taxstdlife+$E751),((Input!$P$163+Input!$P$129)*$P$7)-SUM($P751:BA751),((Input!$P$163+Input!$P$129)*$P$7)/A21taxstdlife))</f>
        <v>0</v>
      </c>
      <c r="BC751" s="164">
        <f>IF(A21taxstdlife="n/a","n/a",IF(BC$3&gt;(A21taxstdlife+$E751),((Input!$P$163+Input!$P$129)*$P$7)-SUM($P751:BB751),((Input!$P$163+Input!$P$129)*$P$7)/A21taxstdlife))</f>
        <v>0</v>
      </c>
      <c r="BD751" s="164">
        <f>IF(A21taxstdlife="n/a","n/a",IF(BD$3&gt;(A21taxstdlife+$E751),((Input!$P$163+Input!$P$129)*$P$7)-SUM($P751:BC751),((Input!$P$163+Input!$P$129)*$P$7)/A21taxstdlife))</f>
        <v>0</v>
      </c>
      <c r="BE751" s="164">
        <f>IF(A21taxstdlife="n/a","n/a",IF(BE$3&gt;(A21taxstdlife+$E751),((Input!$P$163+Input!$P$129)*$P$7)-SUM($P751:BD751),((Input!$P$163+Input!$P$129)*$P$7)/A21taxstdlife))</f>
        <v>0</v>
      </c>
      <c r="BF751" s="164">
        <f>IF(A21taxstdlife="n/a","n/a",IF(BF$3&gt;(A21taxstdlife+$E751),((Input!$P$163+Input!$P$129)*$P$7)-SUM($P751:BE751),((Input!$P$163+Input!$P$129)*$P$7)/A21taxstdlife))</f>
        <v>0</v>
      </c>
      <c r="BG751" s="164">
        <f>IF(A21taxstdlife="n/a","n/a",IF(BG$3&gt;(A21taxstdlife+$E751),((Input!$P$163+Input!$P$129)*$P$7)-SUM($P751:BF751),((Input!$P$163+Input!$P$129)*$P$7)/A21taxstdlife))</f>
        <v>0</v>
      </c>
      <c r="BH751" s="164">
        <f>IF(A21taxstdlife="n/a","n/a",IF(BH$3&gt;(A21taxstdlife+$E751),((Input!$P$163+Input!$P$129)*$P$7)-SUM($P751:BG751),((Input!$P$163+Input!$P$129)*$P$7)/A21taxstdlife))</f>
        <v>0</v>
      </c>
      <c r="BI751" s="164">
        <f>IF(A21taxstdlife="n/a","n/a",IF(BI$3&gt;(A21taxstdlife+$E751),((Input!$P$163+Input!$P$129)*$P$7)-SUM($P751:BH751),((Input!$P$163+Input!$P$129)*$P$7)/A21taxstdlife))</f>
        <v>0</v>
      </c>
      <c r="BJ751" s="18"/>
      <c r="BK751" s="18"/>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c r="IJ751"/>
      <c r="IK751"/>
      <c r="IL751"/>
      <c r="IM751"/>
      <c r="IN751"/>
      <c r="IO751"/>
      <c r="IP751"/>
      <c r="IQ751"/>
      <c r="IR751"/>
      <c r="IS751"/>
      <c r="IT751"/>
      <c r="IU751"/>
      <c r="IV751"/>
    </row>
    <row r="752" spans="1:256" s="5" customFormat="1" hidden="1" outlineLevel="1">
      <c r="A752" s="18"/>
      <c r="B752" s="18"/>
      <c r="C752" s="36" t="str">
        <f>Asset21</f>
        <v>Buildings</v>
      </c>
      <c r="D752" s="18"/>
      <c r="E752" s="18"/>
      <c r="F752" s="33"/>
      <c r="G752" s="159">
        <f t="shared" ref="G752:AL752" si="146">SUM(G740:G751)</f>
        <v>1.0162434872740365</v>
      </c>
      <c r="H752" s="159">
        <f t="shared" si="146"/>
        <v>1.1432914473002171</v>
      </c>
      <c r="I752" s="159">
        <f t="shared" si="146"/>
        <v>1.3767271722506298</v>
      </c>
      <c r="J752" s="159">
        <f t="shared" si="146"/>
        <v>1.5529464202860233</v>
      </c>
      <c r="K752" s="159">
        <f t="shared" si="146"/>
        <v>1.6508470227682523</v>
      </c>
      <c r="L752" s="159">
        <f t="shared" si="146"/>
        <v>1.6591699168274796</v>
      </c>
      <c r="M752" s="159">
        <f t="shared" si="146"/>
        <v>1.6591699168274796</v>
      </c>
      <c r="N752" s="159">
        <f t="shared" si="146"/>
        <v>1.6591699168274796</v>
      </c>
      <c r="O752" s="159">
        <f t="shared" si="146"/>
        <v>1.6591699168274796</v>
      </c>
      <c r="P752" s="159">
        <f t="shared" si="146"/>
        <v>1.6591699168274796</v>
      </c>
      <c r="Q752" s="159">
        <f t="shared" si="146"/>
        <v>1.6591699168274796</v>
      </c>
      <c r="R752" s="159">
        <f t="shared" si="146"/>
        <v>1.6591699168274796</v>
      </c>
      <c r="S752" s="159">
        <f t="shared" si="146"/>
        <v>1.6591699168274796</v>
      </c>
      <c r="T752" s="159">
        <f t="shared" si="146"/>
        <v>1.6591699168274796</v>
      </c>
      <c r="U752" s="159">
        <f t="shared" si="146"/>
        <v>1.6591699168274796</v>
      </c>
      <c r="V752" s="159">
        <f t="shared" si="146"/>
        <v>1.6591699168274796</v>
      </c>
      <c r="W752" s="159">
        <f t="shared" si="146"/>
        <v>1.6591699168274796</v>
      </c>
      <c r="X752" s="159">
        <f t="shared" si="146"/>
        <v>1.6591699168274796</v>
      </c>
      <c r="Y752" s="159">
        <f t="shared" si="146"/>
        <v>1.6591699168274796</v>
      </c>
      <c r="Z752" s="159">
        <f t="shared" si="146"/>
        <v>1.6591699168274796</v>
      </c>
      <c r="AA752" s="159">
        <f t="shared" si="146"/>
        <v>1.6591699168274796</v>
      </c>
      <c r="AB752" s="159">
        <f t="shared" si="146"/>
        <v>1.6591699168274796</v>
      </c>
      <c r="AC752" s="159">
        <f t="shared" si="146"/>
        <v>1.6591699168274796</v>
      </c>
      <c r="AD752" s="159">
        <f t="shared" si="146"/>
        <v>1.6591699168274796</v>
      </c>
      <c r="AE752" s="159">
        <f t="shared" si="146"/>
        <v>1.6591699168274796</v>
      </c>
      <c r="AF752" s="159">
        <f t="shared" si="146"/>
        <v>1.6591699168274796</v>
      </c>
      <c r="AG752" s="159">
        <f t="shared" si="146"/>
        <v>1.6591699168274796</v>
      </c>
      <c r="AH752" s="159">
        <f t="shared" si="146"/>
        <v>1.6591699168274796</v>
      </c>
      <c r="AI752" s="159">
        <f t="shared" si="146"/>
        <v>1.6591699168274796</v>
      </c>
      <c r="AJ752" s="159">
        <f t="shared" si="146"/>
        <v>1.6591699168274796</v>
      </c>
      <c r="AK752" s="159">
        <f t="shared" si="146"/>
        <v>1.6591699168274796</v>
      </c>
      <c r="AL752" s="159">
        <f t="shared" si="146"/>
        <v>1.6591699168274796</v>
      </c>
      <c r="AM752" s="159">
        <f t="shared" ref="AM752:BI752" si="147">SUM(AM740:AM751)</f>
        <v>1.6591699168274796</v>
      </c>
      <c r="AN752" s="159">
        <f t="shared" si="147"/>
        <v>0.86220351214578472</v>
      </c>
      <c r="AO752" s="159">
        <f t="shared" si="147"/>
        <v>0.64292642955344281</v>
      </c>
      <c r="AP752" s="159">
        <f t="shared" si="147"/>
        <v>0.64292642955344281</v>
      </c>
      <c r="AQ752" s="159">
        <f t="shared" si="147"/>
        <v>0.64292642955344281</v>
      </c>
      <c r="AR752" s="159">
        <f t="shared" si="147"/>
        <v>0.64292642955344281</v>
      </c>
      <c r="AS752" s="159">
        <f t="shared" si="147"/>
        <v>0.64292642955344281</v>
      </c>
      <c r="AT752" s="159">
        <f t="shared" si="147"/>
        <v>0.64292642955344281</v>
      </c>
      <c r="AU752" s="159">
        <f t="shared" si="147"/>
        <v>0.64292642955344281</v>
      </c>
      <c r="AV752" s="159">
        <f t="shared" si="147"/>
        <v>0.5158784695272649</v>
      </c>
      <c r="AW752" s="159">
        <f t="shared" si="147"/>
        <v>0.28244274457684959</v>
      </c>
      <c r="AX752" s="159">
        <f t="shared" si="147"/>
        <v>0.10622349654145352</v>
      </c>
      <c r="AY752" s="159">
        <f t="shared" si="147"/>
        <v>8.3228940592245202E-3</v>
      </c>
      <c r="AZ752" s="159">
        <f t="shared" si="147"/>
        <v>-1.1102230246251565E-16</v>
      </c>
      <c r="BA752" s="159">
        <f t="shared" si="147"/>
        <v>0</v>
      </c>
      <c r="BB752" s="159">
        <f t="shared" si="147"/>
        <v>0</v>
      </c>
      <c r="BC752" s="159">
        <f t="shared" si="147"/>
        <v>0</v>
      </c>
      <c r="BD752" s="159">
        <f t="shared" si="147"/>
        <v>0</v>
      </c>
      <c r="BE752" s="159">
        <f t="shared" si="147"/>
        <v>0</v>
      </c>
      <c r="BF752" s="159">
        <f t="shared" si="147"/>
        <v>0</v>
      </c>
      <c r="BG752" s="159">
        <f t="shared" si="147"/>
        <v>0</v>
      </c>
      <c r="BH752" s="159">
        <f t="shared" si="147"/>
        <v>0</v>
      </c>
      <c r="BI752" s="159">
        <f t="shared" si="147"/>
        <v>0</v>
      </c>
      <c r="BJ752" s="18"/>
      <c r="BK752" s="18"/>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c r="IL752"/>
      <c r="IM752"/>
      <c r="IN752"/>
      <c r="IO752"/>
      <c r="IP752"/>
      <c r="IQ752"/>
      <c r="IR752"/>
      <c r="IS752"/>
      <c r="IT752"/>
      <c r="IU752"/>
      <c r="IV752"/>
    </row>
    <row r="753" spans="1:256" s="5" customFormat="1" hidden="1" outlineLevel="2">
      <c r="A753" s="18"/>
      <c r="B753" s="127" t="str">
        <f>C765</f>
        <v>Land (non-system)</v>
      </c>
      <c r="C753" s="44"/>
      <c r="D753" s="45" t="s">
        <v>72</v>
      </c>
      <c r="E753" s="44"/>
      <c r="F753" s="46"/>
      <c r="G753" s="163" t="str">
        <f>IF(G$3&gt;A22taxremlife,A22taxvalue-SUM($F753:F753),IF(A22taxremlife="N/A","n/a",A22taxvalue/A22taxremlife))</f>
        <v>n/a</v>
      </c>
      <c r="H753" s="163" t="str">
        <f>IF(H$3&gt;A22taxremlife,A22taxvalue-SUM($F753:G753),IF(A22taxremlife="N/A","n/a",A22taxvalue/A22taxremlife))</f>
        <v>n/a</v>
      </c>
      <c r="I753" s="163" t="str">
        <f>IF(I$3&gt;A22taxremlife,A22taxvalue-SUM($F753:H753),IF(A22taxremlife="N/A","n/a",A22taxvalue/A22taxremlife))</f>
        <v>n/a</v>
      </c>
      <c r="J753" s="163" t="str">
        <f>IF(J$3&gt;A22taxremlife,A22taxvalue-SUM($F753:I753),IF(A22taxremlife="N/A","n/a",A22taxvalue/A22taxremlife))</f>
        <v>n/a</v>
      </c>
      <c r="K753" s="163" t="str">
        <f>IF(K$3&gt;A22taxremlife,A22taxvalue-SUM($F753:J753),IF(A22taxremlife="N/A","n/a",A22taxvalue/A22taxremlife))</f>
        <v>n/a</v>
      </c>
      <c r="L753" s="163" t="str">
        <f>IF(L$3&gt;A22taxremlife,A22taxvalue-SUM($F753:K753),IF(A22taxremlife="N/A","n/a",A22taxvalue/A22taxremlife))</f>
        <v>n/a</v>
      </c>
      <c r="M753" s="163" t="str">
        <f>IF(M$3&gt;A22taxremlife,A22taxvalue-SUM($F753:L753),IF(A22taxremlife="N/A","n/a",A22taxvalue/A22taxremlife))</f>
        <v>n/a</v>
      </c>
      <c r="N753" s="163" t="str">
        <f>IF(N$3&gt;A22taxremlife,A22taxvalue-SUM($F753:M753),IF(A22taxremlife="N/A","n/a",A22taxvalue/A22taxremlife))</f>
        <v>n/a</v>
      </c>
      <c r="O753" s="163" t="str">
        <f>IF(O$3&gt;A22taxremlife,A22taxvalue-SUM($F753:N753),IF(A22taxremlife="N/A","n/a",A22taxvalue/A22taxremlife))</f>
        <v>n/a</v>
      </c>
      <c r="P753" s="163" t="str">
        <f>IF(P$3&gt;A22taxremlife,A22taxvalue-SUM($F753:O753),IF(A22taxremlife="N/A","n/a",A22taxvalue/A22taxremlife))</f>
        <v>n/a</v>
      </c>
      <c r="Q753" s="163" t="str">
        <f>IF(Q$3&gt;A22taxremlife,A22taxvalue-SUM($F753:P753),IF(A22taxremlife="N/A","n/a",A22taxvalue/A22taxremlife))</f>
        <v>n/a</v>
      </c>
      <c r="R753" s="163" t="str">
        <f>IF(R$3&gt;A22taxremlife,A22taxvalue-SUM($F753:Q753),IF(A22taxremlife="N/A","n/a",A22taxvalue/A22taxremlife))</f>
        <v>n/a</v>
      </c>
      <c r="S753" s="163" t="str">
        <f>IF(S$3&gt;A22taxremlife,A22taxvalue-SUM($F753:R753),IF(A22taxremlife="N/A","n/a",A22taxvalue/A22taxremlife))</f>
        <v>n/a</v>
      </c>
      <c r="T753" s="163" t="str">
        <f>IF(T$3&gt;A22taxremlife,A22taxvalue-SUM($F753:S753),IF(A22taxremlife="N/A","n/a",A22taxvalue/A22taxremlife))</f>
        <v>n/a</v>
      </c>
      <c r="U753" s="163" t="str">
        <f>IF(U$3&gt;A22taxremlife,A22taxvalue-SUM($F753:T753),IF(A22taxremlife="N/A","n/a",A22taxvalue/A22taxremlife))</f>
        <v>n/a</v>
      </c>
      <c r="V753" s="163" t="str">
        <f>IF(V$3&gt;A22taxremlife,A22taxvalue-SUM($F753:U753),IF(A22taxremlife="N/A","n/a",A22taxvalue/A22taxremlife))</f>
        <v>n/a</v>
      </c>
      <c r="W753" s="163" t="str">
        <f>IF(W$3&gt;A22taxremlife,A22taxvalue-SUM($F753:V753),IF(A22taxremlife="N/A","n/a",A22taxvalue/A22taxremlife))</f>
        <v>n/a</v>
      </c>
      <c r="X753" s="163" t="str">
        <f>IF(X$3&gt;A22taxremlife,A22taxvalue-SUM($F753:W753),IF(A22taxremlife="N/A","n/a",A22taxvalue/A22taxremlife))</f>
        <v>n/a</v>
      </c>
      <c r="Y753" s="163" t="str">
        <f>IF(Y$3&gt;A22taxremlife,A22taxvalue-SUM($F753:X753),IF(A22taxremlife="N/A","n/a",A22taxvalue/A22taxremlife))</f>
        <v>n/a</v>
      </c>
      <c r="Z753" s="163" t="str">
        <f>IF(Z$3&gt;A22taxremlife,A22taxvalue-SUM($F753:Y753),IF(A22taxremlife="N/A","n/a",A22taxvalue/A22taxremlife))</f>
        <v>n/a</v>
      </c>
      <c r="AA753" s="163" t="str">
        <f>IF(AA$3&gt;A22taxremlife,A22taxvalue-SUM($F753:Z753),IF(A22taxremlife="N/A","n/a",A22taxvalue/A22taxremlife))</f>
        <v>n/a</v>
      </c>
      <c r="AB753" s="163" t="str">
        <f>IF(AB$3&gt;A22taxremlife,A22taxvalue-SUM($F753:AA753),IF(A22taxremlife="N/A","n/a",A22taxvalue/A22taxremlife))</f>
        <v>n/a</v>
      </c>
      <c r="AC753" s="163" t="str">
        <f>IF(AC$3&gt;A22taxremlife,A22taxvalue-SUM($F753:AB753),IF(A22taxremlife="N/A","n/a",A22taxvalue/A22taxremlife))</f>
        <v>n/a</v>
      </c>
      <c r="AD753" s="163" t="str">
        <f>IF(AD$3&gt;A22taxremlife,A22taxvalue-SUM($F753:AC753),IF(A22taxremlife="N/A","n/a",A22taxvalue/A22taxremlife))</f>
        <v>n/a</v>
      </c>
      <c r="AE753" s="163" t="str">
        <f>IF(AE$3&gt;A22taxremlife,A22taxvalue-SUM($F753:AD753),IF(A22taxremlife="N/A","n/a",A22taxvalue/A22taxremlife))</f>
        <v>n/a</v>
      </c>
      <c r="AF753" s="163" t="str">
        <f>IF(AF$3&gt;A22taxremlife,A22taxvalue-SUM($F753:AE753),IF(A22taxremlife="N/A","n/a",A22taxvalue/A22taxremlife))</f>
        <v>n/a</v>
      </c>
      <c r="AG753" s="163" t="str">
        <f>IF(AG$3&gt;A22taxremlife,A22taxvalue-SUM($F753:AF753),IF(A22taxremlife="N/A","n/a",A22taxvalue/A22taxremlife))</f>
        <v>n/a</v>
      </c>
      <c r="AH753" s="163" t="str">
        <f>IF(AH$3&gt;A22taxremlife,A22taxvalue-SUM($F753:AG753),IF(A22taxremlife="N/A","n/a",A22taxvalue/A22taxremlife))</f>
        <v>n/a</v>
      </c>
      <c r="AI753" s="163" t="str">
        <f>IF(AI$3&gt;A22taxremlife,A22taxvalue-SUM($F753:AH753),IF(A22taxremlife="N/A","n/a",A22taxvalue/A22taxremlife))</f>
        <v>n/a</v>
      </c>
      <c r="AJ753" s="163" t="str">
        <f>IF(AJ$3&gt;A22taxremlife,A22taxvalue-SUM($F753:AI753),IF(A22taxremlife="N/A","n/a",A22taxvalue/A22taxremlife))</f>
        <v>n/a</v>
      </c>
      <c r="AK753" s="163" t="str">
        <f>IF(AK$3&gt;A22taxremlife,A22taxvalue-SUM($F753:AJ753),IF(A22taxremlife="N/A","n/a",A22taxvalue/A22taxremlife))</f>
        <v>n/a</v>
      </c>
      <c r="AL753" s="163" t="str">
        <f>IF(AL$3&gt;A22taxremlife,A22taxvalue-SUM($F753:AK753),IF(A22taxremlife="N/A","n/a",A22taxvalue/A22taxremlife))</f>
        <v>n/a</v>
      </c>
      <c r="AM753" s="163" t="str">
        <f>IF(AM$3&gt;A22taxremlife,A22taxvalue-SUM($F753:AL753),IF(A22taxremlife="N/A","n/a",A22taxvalue/A22taxremlife))</f>
        <v>n/a</v>
      </c>
      <c r="AN753" s="163" t="str">
        <f>IF(AN$3&gt;A22taxremlife,A22taxvalue-SUM($F753:AM753),IF(A22taxremlife="N/A","n/a",A22taxvalue/A22taxremlife))</f>
        <v>n/a</v>
      </c>
      <c r="AO753" s="163" t="str">
        <f>IF(AO$3&gt;A22taxremlife,A22taxvalue-SUM($F753:AN753),IF(A22taxremlife="N/A","n/a",A22taxvalue/A22taxremlife))</f>
        <v>n/a</v>
      </c>
      <c r="AP753" s="163" t="str">
        <f>IF(AP$3&gt;A22taxremlife,A22taxvalue-SUM($F753:AO753),IF(A22taxremlife="N/A","n/a",A22taxvalue/A22taxremlife))</f>
        <v>n/a</v>
      </c>
      <c r="AQ753" s="163" t="str">
        <f>IF(AQ$3&gt;A22taxremlife,A22taxvalue-SUM($F753:AP753),IF(A22taxremlife="N/A","n/a",A22taxvalue/A22taxremlife))</f>
        <v>n/a</v>
      </c>
      <c r="AR753" s="163" t="str">
        <f>IF(AR$3&gt;A22taxremlife,A22taxvalue-SUM($F753:AQ753),IF(A22taxremlife="N/A","n/a",A22taxvalue/A22taxremlife))</f>
        <v>n/a</v>
      </c>
      <c r="AS753" s="163" t="str">
        <f>IF(AS$3&gt;A22taxremlife,A22taxvalue-SUM($F753:AR753),IF(A22taxremlife="N/A","n/a",A22taxvalue/A22taxremlife))</f>
        <v>n/a</v>
      </c>
      <c r="AT753" s="163" t="str">
        <f>IF(AT$3&gt;A22taxremlife,A22taxvalue-SUM($F753:AS753),IF(A22taxremlife="N/A","n/a",A22taxvalue/A22taxremlife))</f>
        <v>n/a</v>
      </c>
      <c r="AU753" s="163" t="str">
        <f>IF(AU$3&gt;A22taxremlife,A22taxvalue-SUM($F753:AT753),IF(A22taxremlife="N/A","n/a",A22taxvalue/A22taxremlife))</f>
        <v>n/a</v>
      </c>
      <c r="AV753" s="163" t="str">
        <f>IF(AV$3&gt;A22taxremlife,A22taxvalue-SUM($F753:AU753),IF(A22taxremlife="N/A","n/a",A22taxvalue/A22taxremlife))</f>
        <v>n/a</v>
      </c>
      <c r="AW753" s="163" t="str">
        <f>IF(AW$3&gt;A22taxremlife,A22taxvalue-SUM($F753:AV753),IF(A22taxremlife="N/A","n/a",A22taxvalue/A22taxremlife))</f>
        <v>n/a</v>
      </c>
      <c r="AX753" s="163" t="str">
        <f>IF(AX$3&gt;A22taxremlife,A22taxvalue-SUM($F753:AW753),IF(A22taxremlife="N/A","n/a",A22taxvalue/A22taxremlife))</f>
        <v>n/a</v>
      </c>
      <c r="AY753" s="163" t="str">
        <f>IF(AY$3&gt;A22taxremlife,A22taxvalue-SUM($F753:AX753),IF(A22taxremlife="N/A","n/a",A22taxvalue/A22taxremlife))</f>
        <v>n/a</v>
      </c>
      <c r="AZ753" s="163" t="str">
        <f>IF(AZ$3&gt;A22taxremlife,A22taxvalue-SUM($F753:AY753),IF(A22taxremlife="N/A","n/a",A22taxvalue/A22taxremlife))</f>
        <v>n/a</v>
      </c>
      <c r="BA753" s="163" t="str">
        <f>IF(BA$3&gt;A22taxremlife,A22taxvalue-SUM($F753:AZ753),IF(A22taxremlife="N/A","n/a",A22taxvalue/A22taxremlife))</f>
        <v>n/a</v>
      </c>
      <c r="BB753" s="163" t="str">
        <f>IF(BB$3&gt;A22taxremlife,A22taxvalue-SUM($F753:BA753),IF(A22taxremlife="N/A","n/a",A22taxvalue/A22taxremlife))</f>
        <v>n/a</v>
      </c>
      <c r="BC753" s="163" t="str">
        <f>IF(BC$3&gt;A22taxremlife,A22taxvalue-SUM($F753:BB753),IF(A22taxremlife="N/A","n/a",A22taxvalue/A22taxremlife))</f>
        <v>n/a</v>
      </c>
      <c r="BD753" s="163" t="str">
        <f>IF(BD$3&gt;A22taxremlife,A22taxvalue-SUM($F753:BC753),IF(A22taxremlife="N/A","n/a",A22taxvalue/A22taxremlife))</f>
        <v>n/a</v>
      </c>
      <c r="BE753" s="163" t="str">
        <f>IF(BE$3&gt;A22taxremlife,A22taxvalue-SUM($F753:BD753),IF(A22taxremlife="N/A","n/a",A22taxvalue/A22taxremlife))</f>
        <v>n/a</v>
      </c>
      <c r="BF753" s="163" t="str">
        <f>IF(BF$3&gt;A22taxremlife,A22taxvalue-SUM($F753:BE753),IF(A22taxremlife="N/A","n/a",A22taxvalue/A22taxremlife))</f>
        <v>n/a</v>
      </c>
      <c r="BG753" s="163" t="str">
        <f>IF(BG$3&gt;A22taxremlife,A22taxvalue-SUM($F753:BF753),IF(A22taxremlife="N/A","n/a",A22taxvalue/A22taxremlife))</f>
        <v>n/a</v>
      </c>
      <c r="BH753" s="163" t="str">
        <f>IF(BH$3&gt;A22taxremlife,A22taxvalue-SUM($F753:BG753),IF(A22taxremlife="N/A","n/a",A22taxvalue/A22taxremlife))</f>
        <v>n/a</v>
      </c>
      <c r="BI753" s="163" t="str">
        <f>IF(BI$3&gt;A22taxremlife,A22taxvalue-SUM($F753:BH753),IF(A22taxremlife="N/A","n/a",A22taxvalue/A22taxremlife))</f>
        <v>n/a</v>
      </c>
      <c r="BJ753" s="18"/>
      <c r="BK753" s="18"/>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c r="HE753"/>
      <c r="HF753"/>
      <c r="HG753"/>
      <c r="HH753"/>
      <c r="HI753"/>
      <c r="HJ753"/>
      <c r="HK753"/>
      <c r="HL753"/>
      <c r="HM753"/>
      <c r="HN753"/>
      <c r="HO753"/>
      <c r="HP753"/>
      <c r="HQ753"/>
      <c r="HR753"/>
      <c r="HS753"/>
      <c r="HT753"/>
      <c r="HU753"/>
      <c r="HV753"/>
      <c r="HW753"/>
      <c r="HX753"/>
      <c r="HY753"/>
      <c r="HZ753"/>
      <c r="IA753"/>
      <c r="IB753"/>
      <c r="IC753"/>
      <c r="ID753"/>
      <c r="IE753"/>
      <c r="IF753"/>
      <c r="IG753"/>
      <c r="IH753"/>
      <c r="II753"/>
      <c r="IJ753"/>
      <c r="IK753"/>
      <c r="IL753"/>
      <c r="IM753"/>
      <c r="IN753"/>
      <c r="IO753"/>
      <c r="IP753"/>
      <c r="IQ753"/>
      <c r="IR753"/>
      <c r="IS753"/>
      <c r="IT753"/>
      <c r="IU753"/>
      <c r="IV753"/>
    </row>
    <row r="754" spans="1:256" s="5" customFormat="1" hidden="1" outlineLevel="2">
      <c r="A754" s="18"/>
      <c r="B754" s="18"/>
      <c r="C754" s="36"/>
      <c r="D754" s="479" t="s">
        <v>71</v>
      </c>
      <c r="E754" s="283">
        <v>0</v>
      </c>
      <c r="F754" s="38"/>
      <c r="G754" s="164"/>
      <c r="H754" s="164"/>
      <c r="I754" s="164"/>
      <c r="J754" s="164"/>
      <c r="K754" s="164"/>
      <c r="L754" s="164"/>
      <c r="M754" s="164"/>
      <c r="N754" s="164"/>
      <c r="O754" s="164"/>
      <c r="P754" s="164"/>
      <c r="Q754" s="164"/>
      <c r="R754" s="164"/>
      <c r="S754" s="164"/>
      <c r="T754" s="164"/>
      <c r="U754" s="164"/>
      <c r="V754" s="164"/>
      <c r="W754" s="164"/>
      <c r="X754" s="164"/>
      <c r="Y754" s="164"/>
      <c r="Z754" s="164"/>
      <c r="AA754" s="164"/>
      <c r="AB754" s="164"/>
      <c r="AC754" s="164"/>
      <c r="AD754" s="164"/>
      <c r="AE754" s="164"/>
      <c r="AF754" s="164"/>
      <c r="AG754" s="164"/>
      <c r="AH754" s="164"/>
      <c r="AI754" s="164"/>
      <c r="AJ754" s="164"/>
      <c r="AK754" s="164"/>
      <c r="AL754" s="164"/>
      <c r="AM754" s="164"/>
      <c r="AN754" s="164"/>
      <c r="AO754" s="164"/>
      <c r="AP754" s="164"/>
      <c r="AQ754" s="164"/>
      <c r="AR754" s="164"/>
      <c r="AS754" s="164"/>
      <c r="AT754" s="164"/>
      <c r="AU754" s="164"/>
      <c r="AV754" s="164"/>
      <c r="AW754" s="164"/>
      <c r="AX754" s="164"/>
      <c r="AY754" s="164"/>
      <c r="AZ754" s="164"/>
      <c r="BA754" s="164"/>
      <c r="BB754" s="164"/>
      <c r="BC754" s="164"/>
      <c r="BD754" s="164"/>
      <c r="BE754" s="164"/>
      <c r="BF754" s="164"/>
      <c r="BG754" s="164"/>
      <c r="BH754" s="164"/>
      <c r="BI754" s="164"/>
      <c r="BJ754" s="18"/>
      <c r="BK754" s="18"/>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c r="IL754"/>
      <c r="IM754"/>
      <c r="IN754"/>
      <c r="IO754"/>
      <c r="IP754"/>
      <c r="IQ754"/>
      <c r="IR754"/>
      <c r="IS754"/>
      <c r="IT754"/>
      <c r="IU754"/>
      <c r="IV754"/>
    </row>
    <row r="755" spans="1:256" s="5" customFormat="1" hidden="1" outlineLevel="2">
      <c r="A755" s="18"/>
      <c r="B755" s="18"/>
      <c r="C755" s="36"/>
      <c r="D755" s="479"/>
      <c r="E755" s="283">
        <v>1</v>
      </c>
      <c r="F755" s="38"/>
      <c r="G755" s="305"/>
      <c r="H755" s="164" t="str">
        <f>IF(A22taxstdlife="n/a","n/a",IF(H$3&gt;(A22taxstdlife+$E755),((Input!$G$164+Input!$G$130)*$G$7)-SUM($G755:G755),((Input!$G$164+Input!$G$130)*$G$7)/A22taxstdlife))</f>
        <v>n/a</v>
      </c>
      <c r="I755" s="164" t="str">
        <f>IF(A22taxstdlife="n/a","n/a",IF(I$3&gt;(A22taxstdlife+$E755),((Input!$G$164+Input!$G$130)*$G$7)-SUM($G755:H755),((Input!$G$164+Input!$G$130)*$G$7)/A22taxstdlife))</f>
        <v>n/a</v>
      </c>
      <c r="J755" s="164" t="str">
        <f>IF(A22taxstdlife="n/a","n/a",IF(J$3&gt;(A22taxstdlife+$E755),((Input!$G$164+Input!$G$130)*$G$7)-SUM($G755:I755),((Input!$G$164+Input!$G$130)*$G$7)/A22taxstdlife))</f>
        <v>n/a</v>
      </c>
      <c r="K755" s="164" t="str">
        <f>IF(A22taxstdlife="n/a","n/a",IF(K$3&gt;(A22taxstdlife+$E755),((Input!$G$164+Input!$G$130)*$G$7)-SUM($G755:J755),((Input!$G$164+Input!$G$130)*$G$7)/A22taxstdlife))</f>
        <v>n/a</v>
      </c>
      <c r="L755" s="164" t="str">
        <f>IF(A22taxstdlife="n/a","n/a",IF(L$3&gt;(A22taxstdlife+$E755),((Input!$G$164+Input!$G$130)*$G$7)-SUM($G755:K755),((Input!$G$164+Input!$G$130)*$G$7)/A22taxstdlife))</f>
        <v>n/a</v>
      </c>
      <c r="M755" s="164" t="str">
        <f>IF(A22taxstdlife="n/a","n/a",IF(M$3&gt;(A22taxstdlife+$E755),((Input!$G$164+Input!$G$130)*$G$7)-SUM($G755:L755),((Input!$G$164+Input!$G$130)*$G$7)/A22taxstdlife))</f>
        <v>n/a</v>
      </c>
      <c r="N755" s="164" t="str">
        <f>IF(A22taxstdlife="n/a","n/a",IF(N$3&gt;(A22taxstdlife+$E755),((Input!$G$164+Input!$G$130)*$G$7)-SUM($G755:M755),((Input!$G$164+Input!$G$130)*$G$7)/A22taxstdlife))</f>
        <v>n/a</v>
      </c>
      <c r="O755" s="164" t="str">
        <f>IF(A22taxstdlife="n/a","n/a",IF(O$3&gt;(A22taxstdlife+$E755),((Input!$G$164+Input!$G$130)*$G$7)-SUM($G755:N755),((Input!$G$164+Input!$G$130)*$G$7)/A22taxstdlife))</f>
        <v>n/a</v>
      </c>
      <c r="P755" s="164" t="str">
        <f>IF(A22taxstdlife="n/a","n/a",IF(P$3&gt;(A22taxstdlife+$E755),((Input!$G$164+Input!$G$130)*$G$7)-SUM($G755:O755),((Input!$G$164+Input!$G$130)*$G$7)/A22taxstdlife))</f>
        <v>n/a</v>
      </c>
      <c r="Q755" s="164" t="str">
        <f>IF(A22taxstdlife="n/a","n/a",IF(Q$3&gt;(A22taxstdlife+$E755),((Input!$G$164+Input!$G$130)*$G$7)-SUM($G755:P755),((Input!$G$164+Input!$G$130)*$G$7)/A22taxstdlife))</f>
        <v>n/a</v>
      </c>
      <c r="R755" s="164" t="str">
        <f>IF(A22taxstdlife="n/a","n/a",IF(R$3&gt;(A22taxstdlife+$E755),((Input!$G$164+Input!$G$130)*$G$7)-SUM($G755:Q755),((Input!$G$164+Input!$G$130)*$G$7)/A22taxstdlife))</f>
        <v>n/a</v>
      </c>
      <c r="S755" s="164" t="str">
        <f>IF(A22taxstdlife="n/a","n/a",IF(S$3&gt;(A22taxstdlife+$E755),((Input!$G$164+Input!$G$130)*$G$7)-SUM($G755:R755),((Input!$G$164+Input!$G$130)*$G$7)/A22taxstdlife))</f>
        <v>n/a</v>
      </c>
      <c r="T755" s="164" t="str">
        <f>IF(A22taxstdlife="n/a","n/a",IF(T$3&gt;(A22taxstdlife+$E755),((Input!$G$164+Input!$G$130)*$G$7)-SUM($G755:S755),((Input!$G$164+Input!$G$130)*$G$7)/A22taxstdlife))</f>
        <v>n/a</v>
      </c>
      <c r="U755" s="164" t="str">
        <f>IF(A22taxstdlife="n/a","n/a",IF(U$3&gt;(A22taxstdlife+$E755),((Input!$G$164+Input!$G$130)*$G$7)-SUM($G755:T755),((Input!$G$164+Input!$G$130)*$G$7)/A22taxstdlife))</f>
        <v>n/a</v>
      </c>
      <c r="V755" s="164" t="str">
        <f>IF(A22taxstdlife="n/a","n/a",IF(V$3&gt;(A22taxstdlife+$E755),((Input!$G$164+Input!$G$130)*$G$7)-SUM($G755:U755),((Input!$G$164+Input!$G$130)*$G$7)/A22taxstdlife))</f>
        <v>n/a</v>
      </c>
      <c r="W755" s="164" t="str">
        <f>IF(A22taxstdlife="n/a","n/a",IF(W$3&gt;(A22taxstdlife+$E755),((Input!$G$164+Input!$G$130)*$G$7)-SUM($G755:V755),((Input!$G$164+Input!$G$130)*$G$7)/A22taxstdlife))</f>
        <v>n/a</v>
      </c>
      <c r="X755" s="164" t="str">
        <f>IF(A22taxstdlife="n/a","n/a",IF(X$3&gt;(A22taxstdlife+$E755),((Input!$G$164+Input!$G$130)*$G$7)-SUM($G755:W755),((Input!$G$164+Input!$G$130)*$G$7)/A22taxstdlife))</f>
        <v>n/a</v>
      </c>
      <c r="Y755" s="164" t="str">
        <f>IF(A22taxstdlife="n/a","n/a",IF(Y$3&gt;(A22taxstdlife+$E755),((Input!$G$164+Input!$G$130)*$G$7)-SUM($G755:X755),((Input!$G$164+Input!$G$130)*$G$7)/A22taxstdlife))</f>
        <v>n/a</v>
      </c>
      <c r="Z755" s="164" t="str">
        <f>IF(A22taxstdlife="n/a","n/a",IF(Z$3&gt;(A22taxstdlife+$E755),((Input!$G$164+Input!$G$130)*$G$7)-SUM($G755:Y755),((Input!$G$164+Input!$G$130)*$G$7)/A22taxstdlife))</f>
        <v>n/a</v>
      </c>
      <c r="AA755" s="164" t="str">
        <f>IF(A22taxstdlife="n/a","n/a",IF(AA$3&gt;(A22taxstdlife+$E755),((Input!$G$164+Input!$G$130)*$G$7)-SUM($G755:Z755),((Input!$G$164+Input!$G$130)*$G$7)/A22taxstdlife))</f>
        <v>n/a</v>
      </c>
      <c r="AB755" s="164" t="str">
        <f>IF(A22taxstdlife="n/a","n/a",IF(AB$3&gt;(A22taxstdlife+$E755),((Input!$G$164+Input!$G$130)*$G$7)-SUM($G755:AA755),((Input!$G$164+Input!$G$130)*$G$7)/A22taxstdlife))</f>
        <v>n/a</v>
      </c>
      <c r="AC755" s="164" t="str">
        <f>IF(A22taxstdlife="n/a","n/a",IF(AC$3&gt;(A22taxstdlife+$E755),((Input!$G$164+Input!$G$130)*$G$7)-SUM($G755:AB755),((Input!$G$164+Input!$G$130)*$G$7)/A22taxstdlife))</f>
        <v>n/a</v>
      </c>
      <c r="AD755" s="164" t="str">
        <f>IF(A22taxstdlife="n/a","n/a",IF(AD$3&gt;(A22taxstdlife+$E755),((Input!$G$164+Input!$G$130)*$G$7)-SUM($G755:AC755),((Input!$G$164+Input!$G$130)*$G$7)/A22taxstdlife))</f>
        <v>n/a</v>
      </c>
      <c r="AE755" s="164" t="str">
        <f>IF(A22taxstdlife="n/a","n/a",IF(AE$3&gt;(A22taxstdlife+$E755),((Input!$G$164+Input!$G$130)*$G$7)-SUM($G755:AD755),((Input!$G$164+Input!$G$130)*$G$7)/A22taxstdlife))</f>
        <v>n/a</v>
      </c>
      <c r="AF755" s="164" t="str">
        <f>IF(A22taxstdlife="n/a","n/a",IF(AF$3&gt;(A22taxstdlife+$E755),((Input!$G$164+Input!$G$130)*$G$7)-SUM($G755:AE755),((Input!$G$164+Input!$G$130)*$G$7)/A22taxstdlife))</f>
        <v>n/a</v>
      </c>
      <c r="AG755" s="164" t="str">
        <f>IF(A22taxstdlife="n/a","n/a",IF(AG$3&gt;(A22taxstdlife+$E755),((Input!$G$164+Input!$G$130)*$G$7)-SUM($G755:AF755),((Input!$G$164+Input!$G$130)*$G$7)/A22taxstdlife))</f>
        <v>n/a</v>
      </c>
      <c r="AH755" s="164" t="str">
        <f>IF(A22taxstdlife="n/a","n/a",IF(AH$3&gt;(A22taxstdlife+$E755),((Input!$G$164+Input!$G$130)*$G$7)-SUM($G755:AG755),((Input!$G$164+Input!$G$130)*$G$7)/A22taxstdlife))</f>
        <v>n/a</v>
      </c>
      <c r="AI755" s="164" t="str">
        <f>IF(A22taxstdlife="n/a","n/a",IF(AI$3&gt;(A22taxstdlife+$E755),((Input!$G$164+Input!$G$130)*$G$7)-SUM($G755:AH755),((Input!$G$164+Input!$G$130)*$G$7)/A22taxstdlife))</f>
        <v>n/a</v>
      </c>
      <c r="AJ755" s="164" t="str">
        <f>IF(A22taxstdlife="n/a","n/a",IF(AJ$3&gt;(A22taxstdlife+$E755),((Input!$G$164+Input!$G$130)*$G$7)-SUM($G755:AI755),((Input!$G$164+Input!$G$130)*$G$7)/A22taxstdlife))</f>
        <v>n/a</v>
      </c>
      <c r="AK755" s="164" t="str">
        <f>IF(A22taxstdlife="n/a","n/a",IF(AK$3&gt;(A22taxstdlife+$E755),((Input!$G$164+Input!$G$130)*$G$7)-SUM($G755:AJ755),((Input!$G$164+Input!$G$130)*$G$7)/A22taxstdlife))</f>
        <v>n/a</v>
      </c>
      <c r="AL755" s="164" t="str">
        <f>IF(A22taxstdlife="n/a","n/a",IF(AL$3&gt;(A22taxstdlife+$E755),((Input!$G$164+Input!$G$130)*$G$7)-SUM($G755:AK755),((Input!$G$164+Input!$G$130)*$G$7)/A22taxstdlife))</f>
        <v>n/a</v>
      </c>
      <c r="AM755" s="164" t="str">
        <f>IF(A22taxstdlife="n/a","n/a",IF(AM$3&gt;(A22taxstdlife+$E755),((Input!$G$164+Input!$G$130)*$G$7)-SUM($G755:AL755),((Input!$G$164+Input!$G$130)*$G$7)/A22taxstdlife))</f>
        <v>n/a</v>
      </c>
      <c r="AN755" s="164" t="str">
        <f>IF(A22taxstdlife="n/a","n/a",IF(AN$3&gt;(A22taxstdlife+$E755),((Input!$G$164+Input!$G$130)*$G$7)-SUM($G755:AM755),((Input!$G$164+Input!$G$130)*$G$7)/A22taxstdlife))</f>
        <v>n/a</v>
      </c>
      <c r="AO755" s="164" t="str">
        <f>IF(A22taxstdlife="n/a","n/a",IF(AO$3&gt;(A22taxstdlife+$E755),((Input!$G$164+Input!$G$130)*$G$7)-SUM($G755:AN755),((Input!$G$164+Input!$G$130)*$G$7)/A22taxstdlife))</f>
        <v>n/a</v>
      </c>
      <c r="AP755" s="164" t="str">
        <f>IF(A22taxstdlife="n/a","n/a",IF(AP$3&gt;(A22taxstdlife+$E755),((Input!$G$164+Input!$G$130)*$G$7)-SUM($G755:AO755),((Input!$G$164+Input!$G$130)*$G$7)/A22taxstdlife))</f>
        <v>n/a</v>
      </c>
      <c r="AQ755" s="164" t="str">
        <f>IF(A22taxstdlife="n/a","n/a",IF(AQ$3&gt;(A22taxstdlife+$E755),((Input!$G$164+Input!$G$130)*$G$7)-SUM($G755:AP755),((Input!$G$164+Input!$G$130)*$G$7)/A22taxstdlife))</f>
        <v>n/a</v>
      </c>
      <c r="AR755" s="164" t="str">
        <f>IF(A22taxstdlife="n/a","n/a",IF(AR$3&gt;(A22taxstdlife+$E755),((Input!$G$164+Input!$G$130)*$G$7)-SUM($G755:AQ755),((Input!$G$164+Input!$G$130)*$G$7)/A22taxstdlife))</f>
        <v>n/a</v>
      </c>
      <c r="AS755" s="164" t="str">
        <f>IF(A22taxstdlife="n/a","n/a",IF(AS$3&gt;(A22taxstdlife+$E755),((Input!$G$164+Input!$G$130)*$G$7)-SUM($G755:AR755),((Input!$G$164+Input!$G$130)*$G$7)/A22taxstdlife))</f>
        <v>n/a</v>
      </c>
      <c r="AT755" s="164" t="str">
        <f>IF(A22taxstdlife="n/a","n/a",IF(AT$3&gt;(A22taxstdlife+$E755),((Input!$G$164+Input!$G$130)*$G$7)-SUM($G755:AS755),((Input!$G$164+Input!$G$130)*$G$7)/A22taxstdlife))</f>
        <v>n/a</v>
      </c>
      <c r="AU755" s="164" t="str">
        <f>IF(A22taxstdlife="n/a","n/a",IF(AU$3&gt;(A22taxstdlife+$E755),((Input!$G$164+Input!$G$130)*$G$7)-SUM($G755:AT755),((Input!$G$164+Input!$G$130)*$G$7)/A22taxstdlife))</f>
        <v>n/a</v>
      </c>
      <c r="AV755" s="164" t="str">
        <f>IF(A22taxstdlife="n/a","n/a",IF(AV$3&gt;(A22taxstdlife+$E755),((Input!$G$164+Input!$G$130)*$G$7)-SUM($G755:AU755),((Input!$G$164+Input!$G$130)*$G$7)/A22taxstdlife))</f>
        <v>n/a</v>
      </c>
      <c r="AW755" s="164" t="str">
        <f>IF(A22taxstdlife="n/a","n/a",IF(AW$3&gt;(A22taxstdlife+$E755),((Input!$G$164+Input!$G$130)*$G$7)-SUM($G755:AV755),((Input!$G$164+Input!$G$130)*$G$7)/A22taxstdlife))</f>
        <v>n/a</v>
      </c>
      <c r="AX755" s="164" t="str">
        <f>IF(A22taxstdlife="n/a","n/a",IF(AX$3&gt;(A22taxstdlife+$E755),((Input!$G$164+Input!$G$130)*$G$7)-SUM($G755:AW755),((Input!$G$164+Input!$G$130)*$G$7)/A22taxstdlife))</f>
        <v>n/a</v>
      </c>
      <c r="AY755" s="164" t="str">
        <f>IF(A22taxstdlife="n/a","n/a",IF(AY$3&gt;(A22taxstdlife+$E755),((Input!$G$164+Input!$G$130)*$G$7)-SUM($G755:AX755),((Input!$G$164+Input!$G$130)*$G$7)/A22taxstdlife))</f>
        <v>n/a</v>
      </c>
      <c r="AZ755" s="164" t="str">
        <f>IF(A22taxstdlife="n/a","n/a",IF(AZ$3&gt;(A22taxstdlife+$E755),((Input!$G$164+Input!$G$130)*$G$7)-SUM($G755:AY755),((Input!$G$164+Input!$G$130)*$G$7)/A22taxstdlife))</f>
        <v>n/a</v>
      </c>
      <c r="BA755" s="164" t="str">
        <f>IF(A22taxstdlife="n/a","n/a",IF(BA$3&gt;(A22taxstdlife+$E755),((Input!$G$164+Input!$G$130)*$G$7)-SUM($G755:AZ755),((Input!$G$164+Input!$G$130)*$G$7)/A22taxstdlife))</f>
        <v>n/a</v>
      </c>
      <c r="BB755" s="164" t="str">
        <f>IF(A22taxstdlife="n/a","n/a",IF(BB$3&gt;(A22taxstdlife+$E755),((Input!$G$164+Input!$G$130)*$G$7)-SUM($G755:BA755),((Input!$G$164+Input!$G$130)*$G$7)/A22taxstdlife))</f>
        <v>n/a</v>
      </c>
      <c r="BC755" s="164" t="str">
        <f>IF(A22taxstdlife="n/a","n/a",IF(BC$3&gt;(A22taxstdlife+$E755),((Input!$G$164+Input!$G$130)*$G$7)-SUM($G755:BB755),((Input!$G$164+Input!$G$130)*$G$7)/A22taxstdlife))</f>
        <v>n/a</v>
      </c>
      <c r="BD755" s="164" t="str">
        <f>IF(A22taxstdlife="n/a","n/a",IF(BD$3&gt;(A22taxstdlife+$E755),((Input!$G$164+Input!$G$130)*$G$7)-SUM($G755:BC755),((Input!$G$164+Input!$G$130)*$G$7)/A22taxstdlife))</f>
        <v>n/a</v>
      </c>
      <c r="BE755" s="164" t="str">
        <f>IF(A22taxstdlife="n/a","n/a",IF(BE$3&gt;(A22taxstdlife+$E755),((Input!$G$164+Input!$G$130)*$G$7)-SUM($G755:BD755),((Input!$G$164+Input!$G$130)*$G$7)/A22taxstdlife))</f>
        <v>n/a</v>
      </c>
      <c r="BF755" s="164" t="str">
        <f>IF(A22taxstdlife="n/a","n/a",IF(BF$3&gt;(A22taxstdlife+$E755),((Input!$G$164+Input!$G$130)*$G$7)-SUM($G755:BE755),((Input!$G$164+Input!$G$130)*$G$7)/A22taxstdlife))</f>
        <v>n/a</v>
      </c>
      <c r="BG755" s="164" t="str">
        <f>IF(A22taxstdlife="n/a","n/a",IF(BG$3&gt;(A22taxstdlife+$E755),((Input!$G$164+Input!$G$130)*$G$7)-SUM($G755:BF755),((Input!$G$164+Input!$G$130)*$G$7)/A22taxstdlife))</f>
        <v>n/a</v>
      </c>
      <c r="BH755" s="164" t="str">
        <f>IF(A22taxstdlife="n/a","n/a",IF(BH$3&gt;(A22taxstdlife+$E755),((Input!$G$164+Input!$G$130)*$G$7)-SUM($G755:BG755),((Input!$G$164+Input!$G$130)*$G$7)/A22taxstdlife))</f>
        <v>n/a</v>
      </c>
      <c r="BI755" s="164" t="str">
        <f>IF(A22taxstdlife="n/a","n/a",IF(BI$3&gt;(A22taxstdlife+$E755),((Input!$G$164+Input!$G$130)*$G$7)-SUM($G755:BH755),((Input!$G$164+Input!$G$130)*$G$7)/A22taxstdlife))</f>
        <v>n/a</v>
      </c>
      <c r="BJ755" s="18"/>
      <c r="BK755" s="18"/>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c r="IJ755"/>
      <c r="IK755"/>
      <c r="IL755"/>
      <c r="IM755"/>
      <c r="IN755"/>
      <c r="IO755"/>
      <c r="IP755"/>
      <c r="IQ755"/>
      <c r="IR755"/>
      <c r="IS755"/>
      <c r="IT755"/>
      <c r="IU755"/>
      <c r="IV755"/>
    </row>
    <row r="756" spans="1:256" s="5" customFormat="1" hidden="1" outlineLevel="2">
      <c r="A756" s="18"/>
      <c r="B756" s="18"/>
      <c r="C756" s="36"/>
      <c r="D756" s="479"/>
      <c r="E756" s="283">
        <v>2</v>
      </c>
      <c r="F756" s="38"/>
      <c r="G756" s="306"/>
      <c r="H756" s="307"/>
      <c r="I756" s="164" t="str">
        <f>IF(A22taxstdlife="n/a","n/a",IF(I$3&gt;(A22taxstdlife+$E756),((Input!$H$164+Input!$H$130)*$H$7)-SUM($H756:H756),((Input!$H$164+Input!$H$130)*$H$7)/A22taxstdlife))</f>
        <v>n/a</v>
      </c>
      <c r="J756" s="164" t="str">
        <f>IF(A22taxstdlife="n/a","n/a",IF(J$3&gt;(A22taxstdlife+$E756),((Input!$H$164+Input!$H$130)*$H$7)-SUM($H756:I756),((Input!$H$164+Input!$H$130)*$H$7)/A22taxstdlife))</f>
        <v>n/a</v>
      </c>
      <c r="K756" s="164" t="str">
        <f>IF(A22taxstdlife="n/a","n/a",IF(K$3&gt;(A22taxstdlife+$E756),((Input!$H$164+Input!$H$130)*$H$7)-SUM($H756:J756),((Input!$H$164+Input!$H$130)*$H$7)/A22taxstdlife))</f>
        <v>n/a</v>
      </c>
      <c r="L756" s="164" t="str">
        <f>IF(A22taxstdlife="n/a","n/a",IF(L$3&gt;(A22taxstdlife+$E756),((Input!$H$164+Input!$H$130)*$H$7)-SUM($H756:K756),((Input!$H$164+Input!$H$130)*$H$7)/A22taxstdlife))</f>
        <v>n/a</v>
      </c>
      <c r="M756" s="164" t="str">
        <f>IF(A22taxstdlife="n/a","n/a",IF(M$3&gt;(A22taxstdlife+$E756),((Input!$H$164+Input!$H$130)*$H$7)-SUM($H756:L756),((Input!$H$164+Input!$H$130)*$H$7)/A22taxstdlife))</f>
        <v>n/a</v>
      </c>
      <c r="N756" s="164" t="str">
        <f>IF(A22taxstdlife="n/a","n/a",IF(N$3&gt;(A22taxstdlife+$E756),((Input!$H$164+Input!$H$130)*$H$7)-SUM($H756:M756),((Input!$H$164+Input!$H$130)*$H$7)/A22taxstdlife))</f>
        <v>n/a</v>
      </c>
      <c r="O756" s="164" t="str">
        <f>IF(A22taxstdlife="n/a","n/a",IF(O$3&gt;(A22taxstdlife+$E756),((Input!$H$164+Input!$H$130)*$H$7)-SUM($H756:N756),((Input!$H$164+Input!$H$130)*$H$7)/A22taxstdlife))</f>
        <v>n/a</v>
      </c>
      <c r="P756" s="164" t="str">
        <f>IF(A22taxstdlife="n/a","n/a",IF(P$3&gt;(A22taxstdlife+$E756),((Input!$H$164+Input!$H$130)*$H$7)-SUM($H756:O756),((Input!$H$164+Input!$H$130)*$H$7)/A22taxstdlife))</f>
        <v>n/a</v>
      </c>
      <c r="Q756" s="164" t="str">
        <f>IF(A22taxstdlife="n/a","n/a",IF(Q$3&gt;(A22taxstdlife+$E756),((Input!$H$164+Input!$H$130)*$H$7)-SUM($H756:P756),((Input!$H$164+Input!$H$130)*$H$7)/A22taxstdlife))</f>
        <v>n/a</v>
      </c>
      <c r="R756" s="164" t="str">
        <f>IF(A22taxstdlife="n/a","n/a",IF(R$3&gt;(A22taxstdlife+$E756),((Input!$H$164+Input!$H$130)*$H$7)-SUM($H756:Q756),((Input!$H$164+Input!$H$130)*$H$7)/A22taxstdlife))</f>
        <v>n/a</v>
      </c>
      <c r="S756" s="164" t="str">
        <f>IF(A22taxstdlife="n/a","n/a",IF(S$3&gt;(A22taxstdlife+$E756),((Input!$H$164+Input!$H$130)*$H$7)-SUM($H756:R756),((Input!$H$164+Input!$H$130)*$H$7)/A22taxstdlife))</f>
        <v>n/a</v>
      </c>
      <c r="T756" s="164" t="str">
        <f>IF(A22taxstdlife="n/a","n/a",IF(T$3&gt;(A22taxstdlife+$E756),((Input!$H$164+Input!$H$130)*$H$7)-SUM($H756:S756),((Input!$H$164+Input!$H$130)*$H$7)/A22taxstdlife))</f>
        <v>n/a</v>
      </c>
      <c r="U756" s="164" t="str">
        <f>IF(A22taxstdlife="n/a","n/a",IF(U$3&gt;(A22taxstdlife+$E756),((Input!$H$164+Input!$H$130)*$H$7)-SUM($H756:T756),((Input!$H$164+Input!$H$130)*$H$7)/A22taxstdlife))</f>
        <v>n/a</v>
      </c>
      <c r="V756" s="164" t="str">
        <f>IF(A22taxstdlife="n/a","n/a",IF(V$3&gt;(A22taxstdlife+$E756),((Input!$H$164+Input!$H$130)*$H$7)-SUM($H756:U756),((Input!$H$164+Input!$H$130)*$H$7)/A22taxstdlife))</f>
        <v>n/a</v>
      </c>
      <c r="W756" s="164" t="str">
        <f>IF(A22taxstdlife="n/a","n/a",IF(W$3&gt;(A22taxstdlife+$E756),((Input!$H$164+Input!$H$130)*$H$7)-SUM($H756:V756),((Input!$H$164+Input!$H$130)*$H$7)/A22taxstdlife))</f>
        <v>n/a</v>
      </c>
      <c r="X756" s="164" t="str">
        <f>IF(A22taxstdlife="n/a","n/a",IF(X$3&gt;(A22taxstdlife+$E756),((Input!$H$164+Input!$H$130)*$H$7)-SUM($H756:W756),((Input!$H$164+Input!$H$130)*$H$7)/A22taxstdlife))</f>
        <v>n/a</v>
      </c>
      <c r="Y756" s="164" t="str">
        <f>IF(A22taxstdlife="n/a","n/a",IF(Y$3&gt;(A22taxstdlife+$E756),((Input!$H$164+Input!$H$130)*$H$7)-SUM($H756:X756),((Input!$H$164+Input!$H$130)*$H$7)/A22taxstdlife))</f>
        <v>n/a</v>
      </c>
      <c r="Z756" s="164" t="str">
        <f>IF(A22taxstdlife="n/a","n/a",IF(Z$3&gt;(A22taxstdlife+$E756),((Input!$H$164+Input!$H$130)*$H$7)-SUM($H756:Y756),((Input!$H$164+Input!$H$130)*$H$7)/A22taxstdlife))</f>
        <v>n/a</v>
      </c>
      <c r="AA756" s="164" t="str">
        <f>IF(A22taxstdlife="n/a","n/a",IF(AA$3&gt;(A22taxstdlife+$E756),((Input!$H$164+Input!$H$130)*$H$7)-SUM($H756:Z756),((Input!$H$164+Input!$H$130)*$H$7)/A22taxstdlife))</f>
        <v>n/a</v>
      </c>
      <c r="AB756" s="164" t="str">
        <f>IF(A22taxstdlife="n/a","n/a",IF(AB$3&gt;(A22taxstdlife+$E756),((Input!$H$164+Input!$H$130)*$H$7)-SUM($H756:AA756),((Input!$H$164+Input!$H$130)*$H$7)/A22taxstdlife))</f>
        <v>n/a</v>
      </c>
      <c r="AC756" s="164" t="str">
        <f>IF(A22taxstdlife="n/a","n/a",IF(AC$3&gt;(A22taxstdlife+$E756),((Input!$H$164+Input!$H$130)*$H$7)-SUM($H756:AB756),((Input!$H$164+Input!$H$130)*$H$7)/A22taxstdlife))</f>
        <v>n/a</v>
      </c>
      <c r="AD756" s="164" t="str">
        <f>IF(A22taxstdlife="n/a","n/a",IF(AD$3&gt;(A22taxstdlife+$E756),((Input!$H$164+Input!$H$130)*$H$7)-SUM($H756:AC756),((Input!$H$164+Input!$H$130)*$H$7)/A22taxstdlife))</f>
        <v>n/a</v>
      </c>
      <c r="AE756" s="164" t="str">
        <f>IF(A22taxstdlife="n/a","n/a",IF(AE$3&gt;(A22taxstdlife+$E756),((Input!$H$164+Input!$H$130)*$H$7)-SUM($H756:AD756),((Input!$H$164+Input!$H$130)*$H$7)/A22taxstdlife))</f>
        <v>n/a</v>
      </c>
      <c r="AF756" s="164" t="str">
        <f>IF(A22taxstdlife="n/a","n/a",IF(AF$3&gt;(A22taxstdlife+$E756),((Input!$H$164+Input!$H$130)*$H$7)-SUM($H756:AE756),((Input!$H$164+Input!$H$130)*$H$7)/A22taxstdlife))</f>
        <v>n/a</v>
      </c>
      <c r="AG756" s="164" t="str">
        <f>IF(A22taxstdlife="n/a","n/a",IF(AG$3&gt;(A22taxstdlife+$E756),((Input!$H$164+Input!$H$130)*$H$7)-SUM($H756:AF756),((Input!$H$164+Input!$H$130)*$H$7)/A22taxstdlife))</f>
        <v>n/a</v>
      </c>
      <c r="AH756" s="164" t="str">
        <f>IF(A22taxstdlife="n/a","n/a",IF(AH$3&gt;(A22taxstdlife+$E756),((Input!$H$164+Input!$H$130)*$H$7)-SUM($H756:AG756),((Input!$H$164+Input!$H$130)*$H$7)/A22taxstdlife))</f>
        <v>n/a</v>
      </c>
      <c r="AI756" s="164" t="str">
        <f>IF(A22taxstdlife="n/a","n/a",IF(AI$3&gt;(A22taxstdlife+$E756),((Input!$H$164+Input!$H$130)*$H$7)-SUM($H756:AH756),((Input!$H$164+Input!$H$130)*$H$7)/A22taxstdlife))</f>
        <v>n/a</v>
      </c>
      <c r="AJ756" s="164" t="str">
        <f>IF(A22taxstdlife="n/a","n/a",IF(AJ$3&gt;(A22taxstdlife+$E756),((Input!$H$164+Input!$H$130)*$H$7)-SUM($H756:AI756),((Input!$H$164+Input!$H$130)*$H$7)/A22taxstdlife))</f>
        <v>n/a</v>
      </c>
      <c r="AK756" s="164" t="str">
        <f>IF(A22taxstdlife="n/a","n/a",IF(AK$3&gt;(A22taxstdlife+$E756),((Input!$H$164+Input!$H$130)*$H$7)-SUM($H756:AJ756),((Input!$H$164+Input!$H$130)*$H$7)/A22taxstdlife))</f>
        <v>n/a</v>
      </c>
      <c r="AL756" s="164" t="str">
        <f>IF(A22taxstdlife="n/a","n/a",IF(AL$3&gt;(A22taxstdlife+$E756),((Input!$H$164+Input!$H$130)*$H$7)-SUM($H756:AK756),((Input!$H$164+Input!$H$130)*$H$7)/A22taxstdlife))</f>
        <v>n/a</v>
      </c>
      <c r="AM756" s="164" t="str">
        <f>IF(A22taxstdlife="n/a","n/a",IF(AM$3&gt;(A22taxstdlife+$E756),((Input!$H$164+Input!$H$130)*$H$7)-SUM($H756:AL756),((Input!$H$164+Input!$H$130)*$H$7)/A22taxstdlife))</f>
        <v>n/a</v>
      </c>
      <c r="AN756" s="164" t="str">
        <f>IF(A22taxstdlife="n/a","n/a",IF(AN$3&gt;(A22taxstdlife+$E756),((Input!$H$164+Input!$H$130)*$H$7)-SUM($H756:AM756),((Input!$H$164+Input!$H$130)*$H$7)/A22taxstdlife))</f>
        <v>n/a</v>
      </c>
      <c r="AO756" s="164" t="str">
        <f>IF(A22taxstdlife="n/a","n/a",IF(AO$3&gt;(A22taxstdlife+$E756),((Input!$H$164+Input!$H$130)*$H$7)-SUM($H756:AN756),((Input!$H$164+Input!$H$130)*$H$7)/A22taxstdlife))</f>
        <v>n/a</v>
      </c>
      <c r="AP756" s="164" t="str">
        <f>IF(A22taxstdlife="n/a","n/a",IF(AP$3&gt;(A22taxstdlife+$E756),((Input!$H$164+Input!$H$130)*$H$7)-SUM($H756:AO756),((Input!$H$164+Input!$H$130)*$H$7)/A22taxstdlife))</f>
        <v>n/a</v>
      </c>
      <c r="AQ756" s="164" t="str">
        <f>IF(A22taxstdlife="n/a","n/a",IF(AQ$3&gt;(A22taxstdlife+$E756),((Input!$H$164+Input!$H$130)*$H$7)-SUM($H756:AP756),((Input!$H$164+Input!$H$130)*$H$7)/A22taxstdlife))</f>
        <v>n/a</v>
      </c>
      <c r="AR756" s="164" t="str">
        <f>IF(A22taxstdlife="n/a","n/a",IF(AR$3&gt;(A22taxstdlife+$E756),((Input!$H$164+Input!$H$130)*$H$7)-SUM($H756:AQ756),((Input!$H$164+Input!$H$130)*$H$7)/A22taxstdlife))</f>
        <v>n/a</v>
      </c>
      <c r="AS756" s="164" t="str">
        <f>IF(A22taxstdlife="n/a","n/a",IF(AS$3&gt;(A22taxstdlife+$E756),((Input!$H$164+Input!$H$130)*$H$7)-SUM($H756:AR756),((Input!$H$164+Input!$H$130)*$H$7)/A22taxstdlife))</f>
        <v>n/a</v>
      </c>
      <c r="AT756" s="164" t="str">
        <f>IF(A22taxstdlife="n/a","n/a",IF(AT$3&gt;(A22taxstdlife+$E756),((Input!$H$164+Input!$H$130)*$H$7)-SUM($H756:AS756),((Input!$H$164+Input!$H$130)*$H$7)/A22taxstdlife))</f>
        <v>n/a</v>
      </c>
      <c r="AU756" s="164" t="str">
        <f>IF(A22taxstdlife="n/a","n/a",IF(AU$3&gt;(A22taxstdlife+$E756),((Input!$H$164+Input!$H$130)*$H$7)-SUM($H756:AT756),((Input!$H$164+Input!$H$130)*$H$7)/A22taxstdlife))</f>
        <v>n/a</v>
      </c>
      <c r="AV756" s="164" t="str">
        <f>IF(A22taxstdlife="n/a","n/a",IF(AV$3&gt;(A22taxstdlife+$E756),((Input!$H$164+Input!$H$130)*$H$7)-SUM($H756:AU756),((Input!$H$164+Input!$H$130)*$H$7)/A22taxstdlife))</f>
        <v>n/a</v>
      </c>
      <c r="AW756" s="164" t="str">
        <f>IF(A22taxstdlife="n/a","n/a",IF(AW$3&gt;(A22taxstdlife+$E756),((Input!$H$164+Input!$H$130)*$H$7)-SUM($H756:AV756),((Input!$H$164+Input!$H$130)*$H$7)/A22taxstdlife))</f>
        <v>n/a</v>
      </c>
      <c r="AX756" s="164" t="str">
        <f>IF(A22taxstdlife="n/a","n/a",IF(AX$3&gt;(A22taxstdlife+$E756),((Input!$H$164+Input!$H$130)*$H$7)-SUM($H756:AW756),((Input!$H$164+Input!$H$130)*$H$7)/A22taxstdlife))</f>
        <v>n/a</v>
      </c>
      <c r="AY756" s="164" t="str">
        <f>IF(A22taxstdlife="n/a","n/a",IF(AY$3&gt;(A22taxstdlife+$E756),((Input!$H$164+Input!$H$130)*$H$7)-SUM($H756:AX756),((Input!$H$164+Input!$H$130)*$H$7)/A22taxstdlife))</f>
        <v>n/a</v>
      </c>
      <c r="AZ756" s="164" t="str">
        <f>IF(A22taxstdlife="n/a","n/a",IF(AZ$3&gt;(A22taxstdlife+$E756),((Input!$H$164+Input!$H$130)*$H$7)-SUM($H756:AY756),((Input!$H$164+Input!$H$130)*$H$7)/A22taxstdlife))</f>
        <v>n/a</v>
      </c>
      <c r="BA756" s="164" t="str">
        <f>IF(A22taxstdlife="n/a","n/a",IF(BA$3&gt;(A22taxstdlife+$E756),((Input!$H$164+Input!$H$130)*$H$7)-SUM($H756:AZ756),((Input!$H$164+Input!$H$130)*$H$7)/A22taxstdlife))</f>
        <v>n/a</v>
      </c>
      <c r="BB756" s="164" t="str">
        <f>IF(A22taxstdlife="n/a","n/a",IF(BB$3&gt;(A22taxstdlife+$E756),((Input!$H$164+Input!$H$130)*$H$7)-SUM($H756:BA756),((Input!$H$164+Input!$H$130)*$H$7)/A22taxstdlife))</f>
        <v>n/a</v>
      </c>
      <c r="BC756" s="164" t="str">
        <f>IF(A22taxstdlife="n/a","n/a",IF(BC$3&gt;(A22taxstdlife+$E756),((Input!$H$164+Input!$H$130)*$H$7)-SUM($H756:BB756),((Input!$H$164+Input!$H$130)*$H$7)/A22taxstdlife))</f>
        <v>n/a</v>
      </c>
      <c r="BD756" s="164" t="str">
        <f>IF(A22taxstdlife="n/a","n/a",IF(BD$3&gt;(A22taxstdlife+$E756),((Input!$H$164+Input!$H$130)*$H$7)-SUM($H756:BC756),((Input!$H$164+Input!$H$130)*$H$7)/A22taxstdlife))</f>
        <v>n/a</v>
      </c>
      <c r="BE756" s="164" t="str">
        <f>IF(A22taxstdlife="n/a","n/a",IF(BE$3&gt;(A22taxstdlife+$E756),((Input!$H$164+Input!$H$130)*$H$7)-SUM($H756:BD756),((Input!$H$164+Input!$H$130)*$H$7)/A22taxstdlife))</f>
        <v>n/a</v>
      </c>
      <c r="BF756" s="164" t="str">
        <f>IF(A22taxstdlife="n/a","n/a",IF(BF$3&gt;(A22taxstdlife+$E756),((Input!$H$164+Input!$H$130)*$H$7)-SUM($H756:BE756),((Input!$H$164+Input!$H$130)*$H$7)/A22taxstdlife))</f>
        <v>n/a</v>
      </c>
      <c r="BG756" s="164" t="str">
        <f>IF(A22taxstdlife="n/a","n/a",IF(BG$3&gt;(A22taxstdlife+$E756),((Input!$H$164+Input!$H$130)*$H$7)-SUM($H756:BF756),((Input!$H$164+Input!$H$130)*$H$7)/A22taxstdlife))</f>
        <v>n/a</v>
      </c>
      <c r="BH756" s="164" t="str">
        <f>IF(A22taxstdlife="n/a","n/a",IF(BH$3&gt;(A22taxstdlife+$E756),((Input!$H$164+Input!$H$130)*$H$7)-SUM($H756:BG756),((Input!$H$164+Input!$H$130)*$H$7)/A22taxstdlife))</f>
        <v>n/a</v>
      </c>
      <c r="BI756" s="164" t="str">
        <f>IF(A22taxstdlife="n/a","n/a",IF(BI$3&gt;(A22taxstdlife+$E756),((Input!$H$164+Input!$H$130)*$H$7)-SUM($H756:BH756),((Input!$H$164+Input!$H$130)*$H$7)/A22taxstdlife))</f>
        <v>n/a</v>
      </c>
      <c r="BJ756" s="18"/>
      <c r="BK756" s="18"/>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c r="IL756"/>
      <c r="IM756"/>
      <c r="IN756"/>
      <c r="IO756"/>
      <c r="IP756"/>
      <c r="IQ756"/>
      <c r="IR756"/>
      <c r="IS756"/>
      <c r="IT756"/>
      <c r="IU756"/>
      <c r="IV756"/>
    </row>
    <row r="757" spans="1:256" s="5" customFormat="1" hidden="1" outlineLevel="2">
      <c r="A757" s="18"/>
      <c r="B757" s="18"/>
      <c r="C757" s="36"/>
      <c r="D757" s="479"/>
      <c r="E757" s="283">
        <v>3</v>
      </c>
      <c r="F757" s="38"/>
      <c r="G757" s="306"/>
      <c r="H757" s="308"/>
      <c r="I757" s="307"/>
      <c r="J757" s="164" t="str">
        <f>IF(A22taxstdlife="n/a","n/a",IF(J$3&gt;(A22taxstdlife+$E757),((Input!$I$164+Input!$I$130)*$I$7)-SUM($I757:I757),((Input!$I$164+Input!$I$130)*$I$7)/A22taxstdlife))</f>
        <v>n/a</v>
      </c>
      <c r="K757" s="164" t="str">
        <f>IF(A22taxstdlife="n/a","n/a",IF(K$3&gt;(A22taxstdlife+$E757),((Input!$I$164+Input!$I$130)*$I$7)-SUM($I757:J757),((Input!$I$164+Input!$I$130)*$I$7)/A22taxstdlife))</f>
        <v>n/a</v>
      </c>
      <c r="L757" s="164" t="str">
        <f>IF(A22taxstdlife="n/a","n/a",IF(L$3&gt;(A22taxstdlife+$E757),((Input!$I$164+Input!$I$130)*$I$7)-SUM($I757:K757),((Input!$I$164+Input!$I$130)*$I$7)/A22taxstdlife))</f>
        <v>n/a</v>
      </c>
      <c r="M757" s="164" t="str">
        <f>IF(A22taxstdlife="n/a","n/a",IF(M$3&gt;(A22taxstdlife+$E757),((Input!$I$164+Input!$I$130)*$I$7)-SUM($I757:L757),((Input!$I$164+Input!$I$130)*$I$7)/A22taxstdlife))</f>
        <v>n/a</v>
      </c>
      <c r="N757" s="164" t="str">
        <f>IF(A22taxstdlife="n/a","n/a",IF(N$3&gt;(A22taxstdlife+$E757),((Input!$I$164+Input!$I$130)*$I$7)-SUM($I757:M757),((Input!$I$164+Input!$I$130)*$I$7)/A22taxstdlife))</f>
        <v>n/a</v>
      </c>
      <c r="O757" s="164" t="str">
        <f>IF(A22taxstdlife="n/a","n/a",IF(O$3&gt;(A22taxstdlife+$E757),((Input!$I$164+Input!$I$130)*$I$7)-SUM($I757:N757),((Input!$I$164+Input!$I$130)*$I$7)/A22taxstdlife))</f>
        <v>n/a</v>
      </c>
      <c r="P757" s="164" t="str">
        <f>IF(A22taxstdlife="n/a","n/a",IF(P$3&gt;(A22taxstdlife+$E757),((Input!$I$164+Input!$I$130)*$I$7)-SUM($I757:O757),((Input!$I$164+Input!$I$130)*$I$7)/A22taxstdlife))</f>
        <v>n/a</v>
      </c>
      <c r="Q757" s="164" t="str">
        <f>IF(A22taxstdlife="n/a","n/a",IF(Q$3&gt;(A22taxstdlife+$E757),((Input!$I$164+Input!$I$130)*$I$7)-SUM($I757:P757),((Input!$I$164+Input!$I$130)*$I$7)/A22taxstdlife))</f>
        <v>n/a</v>
      </c>
      <c r="R757" s="164" t="str">
        <f>IF(A22taxstdlife="n/a","n/a",IF(R$3&gt;(A22taxstdlife+$E757),((Input!$I$164+Input!$I$130)*$I$7)-SUM($I757:Q757),((Input!$I$164+Input!$I$130)*$I$7)/A22taxstdlife))</f>
        <v>n/a</v>
      </c>
      <c r="S757" s="164" t="str">
        <f>IF(A22taxstdlife="n/a","n/a",IF(S$3&gt;(A22taxstdlife+$E757),((Input!$I$164+Input!$I$130)*$I$7)-SUM($I757:R757),((Input!$I$164+Input!$I$130)*$I$7)/A22taxstdlife))</f>
        <v>n/a</v>
      </c>
      <c r="T757" s="164" t="str">
        <f>IF(A22taxstdlife="n/a","n/a",IF(T$3&gt;(A22taxstdlife+$E757),((Input!$I$164+Input!$I$130)*$I$7)-SUM($I757:S757),((Input!$I$164+Input!$I$130)*$I$7)/A22taxstdlife))</f>
        <v>n/a</v>
      </c>
      <c r="U757" s="164" t="str">
        <f>IF(A22taxstdlife="n/a","n/a",IF(U$3&gt;(A22taxstdlife+$E757),((Input!$I$164+Input!$I$130)*$I$7)-SUM($I757:T757),((Input!$I$164+Input!$I$130)*$I$7)/A22taxstdlife))</f>
        <v>n/a</v>
      </c>
      <c r="V757" s="164" t="str">
        <f>IF(A22taxstdlife="n/a","n/a",IF(V$3&gt;(A22taxstdlife+$E757),((Input!$I$164+Input!$I$130)*$I$7)-SUM($I757:U757),((Input!$I$164+Input!$I$130)*$I$7)/A22taxstdlife))</f>
        <v>n/a</v>
      </c>
      <c r="W757" s="164" t="str">
        <f>IF(A22taxstdlife="n/a","n/a",IF(W$3&gt;(A22taxstdlife+$E757),((Input!$I$164+Input!$I$130)*$I$7)-SUM($I757:V757),((Input!$I$164+Input!$I$130)*$I$7)/A22taxstdlife))</f>
        <v>n/a</v>
      </c>
      <c r="X757" s="164" t="str">
        <f>IF(A22taxstdlife="n/a","n/a",IF(X$3&gt;(A22taxstdlife+$E757),((Input!$I$164+Input!$I$130)*$I$7)-SUM($I757:W757),((Input!$I$164+Input!$I$130)*$I$7)/A22taxstdlife))</f>
        <v>n/a</v>
      </c>
      <c r="Y757" s="164" t="str">
        <f>IF(A22taxstdlife="n/a","n/a",IF(Y$3&gt;(A22taxstdlife+$E757),((Input!$I$164+Input!$I$130)*$I$7)-SUM($I757:X757),((Input!$I$164+Input!$I$130)*$I$7)/A22taxstdlife))</f>
        <v>n/a</v>
      </c>
      <c r="Z757" s="164" t="str">
        <f>IF(A22taxstdlife="n/a","n/a",IF(Z$3&gt;(A22taxstdlife+$E757),((Input!$I$164+Input!$I$130)*$I$7)-SUM($I757:Y757),((Input!$I$164+Input!$I$130)*$I$7)/A22taxstdlife))</f>
        <v>n/a</v>
      </c>
      <c r="AA757" s="164" t="str">
        <f>IF(A22taxstdlife="n/a","n/a",IF(AA$3&gt;(A22taxstdlife+$E757),((Input!$I$164+Input!$I$130)*$I$7)-SUM($I757:Z757),((Input!$I$164+Input!$I$130)*$I$7)/A22taxstdlife))</f>
        <v>n/a</v>
      </c>
      <c r="AB757" s="164" t="str">
        <f>IF(A22taxstdlife="n/a","n/a",IF(AB$3&gt;(A22taxstdlife+$E757),((Input!$I$164+Input!$I$130)*$I$7)-SUM($I757:AA757),((Input!$I$164+Input!$I$130)*$I$7)/A22taxstdlife))</f>
        <v>n/a</v>
      </c>
      <c r="AC757" s="164" t="str">
        <f>IF(A22taxstdlife="n/a","n/a",IF(AC$3&gt;(A22taxstdlife+$E757),((Input!$I$164+Input!$I$130)*$I$7)-SUM($I757:AB757),((Input!$I$164+Input!$I$130)*$I$7)/A22taxstdlife))</f>
        <v>n/a</v>
      </c>
      <c r="AD757" s="164" t="str">
        <f>IF(A22taxstdlife="n/a","n/a",IF(AD$3&gt;(A22taxstdlife+$E757),((Input!$I$164+Input!$I$130)*$I$7)-SUM($I757:AC757),((Input!$I$164+Input!$I$130)*$I$7)/A22taxstdlife))</f>
        <v>n/a</v>
      </c>
      <c r="AE757" s="164" t="str">
        <f>IF(A22taxstdlife="n/a","n/a",IF(AE$3&gt;(A22taxstdlife+$E757),((Input!$I$164+Input!$I$130)*$I$7)-SUM($I757:AD757),((Input!$I$164+Input!$I$130)*$I$7)/A22taxstdlife))</f>
        <v>n/a</v>
      </c>
      <c r="AF757" s="164" t="str">
        <f>IF(A22taxstdlife="n/a","n/a",IF(AF$3&gt;(A22taxstdlife+$E757),((Input!$I$164+Input!$I$130)*$I$7)-SUM($I757:AE757),((Input!$I$164+Input!$I$130)*$I$7)/A22taxstdlife))</f>
        <v>n/a</v>
      </c>
      <c r="AG757" s="164" t="str">
        <f>IF(A22taxstdlife="n/a","n/a",IF(AG$3&gt;(A22taxstdlife+$E757),((Input!$I$164+Input!$I$130)*$I$7)-SUM($I757:AF757),((Input!$I$164+Input!$I$130)*$I$7)/A22taxstdlife))</f>
        <v>n/a</v>
      </c>
      <c r="AH757" s="164" t="str">
        <f>IF(A22taxstdlife="n/a","n/a",IF(AH$3&gt;(A22taxstdlife+$E757),((Input!$I$164+Input!$I$130)*$I$7)-SUM($I757:AG757),((Input!$I$164+Input!$I$130)*$I$7)/A22taxstdlife))</f>
        <v>n/a</v>
      </c>
      <c r="AI757" s="164" t="str">
        <f>IF(A22taxstdlife="n/a","n/a",IF(AI$3&gt;(A22taxstdlife+$E757),((Input!$I$164+Input!$I$130)*$I$7)-SUM($I757:AH757),((Input!$I$164+Input!$I$130)*$I$7)/A22taxstdlife))</f>
        <v>n/a</v>
      </c>
      <c r="AJ757" s="164" t="str">
        <f>IF(A22taxstdlife="n/a","n/a",IF(AJ$3&gt;(A22taxstdlife+$E757),((Input!$I$164+Input!$I$130)*$I$7)-SUM($I757:AI757),((Input!$I$164+Input!$I$130)*$I$7)/A22taxstdlife))</f>
        <v>n/a</v>
      </c>
      <c r="AK757" s="164" t="str">
        <f>IF(A22taxstdlife="n/a","n/a",IF(AK$3&gt;(A22taxstdlife+$E757),((Input!$I$164+Input!$I$130)*$I$7)-SUM($I757:AJ757),((Input!$I$164+Input!$I$130)*$I$7)/A22taxstdlife))</f>
        <v>n/a</v>
      </c>
      <c r="AL757" s="164" t="str">
        <f>IF(A22taxstdlife="n/a","n/a",IF(AL$3&gt;(A22taxstdlife+$E757),((Input!$I$164+Input!$I$130)*$I$7)-SUM($I757:AK757),((Input!$I$164+Input!$I$130)*$I$7)/A22taxstdlife))</f>
        <v>n/a</v>
      </c>
      <c r="AM757" s="164" t="str">
        <f>IF(A22taxstdlife="n/a","n/a",IF(AM$3&gt;(A22taxstdlife+$E757),((Input!$I$164+Input!$I$130)*$I$7)-SUM($I757:AL757),((Input!$I$164+Input!$I$130)*$I$7)/A22taxstdlife))</f>
        <v>n/a</v>
      </c>
      <c r="AN757" s="164" t="str">
        <f>IF(A22taxstdlife="n/a","n/a",IF(AN$3&gt;(A22taxstdlife+$E757),((Input!$I$164+Input!$I$130)*$I$7)-SUM($I757:AM757),((Input!$I$164+Input!$I$130)*$I$7)/A22taxstdlife))</f>
        <v>n/a</v>
      </c>
      <c r="AO757" s="164" t="str">
        <f>IF(A22taxstdlife="n/a","n/a",IF(AO$3&gt;(A22taxstdlife+$E757),((Input!$I$164+Input!$I$130)*$I$7)-SUM($I757:AN757),((Input!$I$164+Input!$I$130)*$I$7)/A22taxstdlife))</f>
        <v>n/a</v>
      </c>
      <c r="AP757" s="164" t="str">
        <f>IF(A22taxstdlife="n/a","n/a",IF(AP$3&gt;(A22taxstdlife+$E757),((Input!$I$164+Input!$I$130)*$I$7)-SUM($I757:AO757),((Input!$I$164+Input!$I$130)*$I$7)/A22taxstdlife))</f>
        <v>n/a</v>
      </c>
      <c r="AQ757" s="164" t="str">
        <f>IF(A22taxstdlife="n/a","n/a",IF(AQ$3&gt;(A22taxstdlife+$E757),((Input!$I$164+Input!$I$130)*$I$7)-SUM($I757:AP757),((Input!$I$164+Input!$I$130)*$I$7)/A22taxstdlife))</f>
        <v>n/a</v>
      </c>
      <c r="AR757" s="164" t="str">
        <f>IF(A22taxstdlife="n/a","n/a",IF(AR$3&gt;(A22taxstdlife+$E757),((Input!$I$164+Input!$I$130)*$I$7)-SUM($I757:AQ757),((Input!$I$164+Input!$I$130)*$I$7)/A22taxstdlife))</f>
        <v>n/a</v>
      </c>
      <c r="AS757" s="164" t="str">
        <f>IF(A22taxstdlife="n/a","n/a",IF(AS$3&gt;(A22taxstdlife+$E757),((Input!$I$164+Input!$I$130)*$I$7)-SUM($I757:AR757),((Input!$I$164+Input!$I$130)*$I$7)/A22taxstdlife))</f>
        <v>n/a</v>
      </c>
      <c r="AT757" s="164" t="str">
        <f>IF(A22taxstdlife="n/a","n/a",IF(AT$3&gt;(A22taxstdlife+$E757),((Input!$I$164+Input!$I$130)*$I$7)-SUM($I757:AS757),((Input!$I$164+Input!$I$130)*$I$7)/A22taxstdlife))</f>
        <v>n/a</v>
      </c>
      <c r="AU757" s="164" t="str">
        <f>IF(A22taxstdlife="n/a","n/a",IF(AU$3&gt;(A22taxstdlife+$E757),((Input!$I$164+Input!$I$130)*$I$7)-SUM($I757:AT757),((Input!$I$164+Input!$I$130)*$I$7)/A22taxstdlife))</f>
        <v>n/a</v>
      </c>
      <c r="AV757" s="164" t="str">
        <f>IF(A22taxstdlife="n/a","n/a",IF(AV$3&gt;(A22taxstdlife+$E757),((Input!$I$164+Input!$I$130)*$I$7)-SUM($I757:AU757),((Input!$I$164+Input!$I$130)*$I$7)/A22taxstdlife))</f>
        <v>n/a</v>
      </c>
      <c r="AW757" s="164" t="str">
        <f>IF(A22taxstdlife="n/a","n/a",IF(AW$3&gt;(A22taxstdlife+$E757),((Input!$I$164+Input!$I$130)*$I$7)-SUM($I757:AV757),((Input!$I$164+Input!$I$130)*$I$7)/A22taxstdlife))</f>
        <v>n/a</v>
      </c>
      <c r="AX757" s="164" t="str">
        <f>IF(A22taxstdlife="n/a","n/a",IF(AX$3&gt;(A22taxstdlife+$E757),((Input!$I$164+Input!$I$130)*$I$7)-SUM($I757:AW757),((Input!$I$164+Input!$I$130)*$I$7)/A22taxstdlife))</f>
        <v>n/a</v>
      </c>
      <c r="AY757" s="164" t="str">
        <f>IF(A22taxstdlife="n/a","n/a",IF(AY$3&gt;(A22taxstdlife+$E757),((Input!$I$164+Input!$I$130)*$I$7)-SUM($I757:AX757),((Input!$I$164+Input!$I$130)*$I$7)/A22taxstdlife))</f>
        <v>n/a</v>
      </c>
      <c r="AZ757" s="164" t="str">
        <f>IF(A22taxstdlife="n/a","n/a",IF(AZ$3&gt;(A22taxstdlife+$E757),((Input!$I$164+Input!$I$130)*$I$7)-SUM($I757:AY757),((Input!$I$164+Input!$I$130)*$I$7)/A22taxstdlife))</f>
        <v>n/a</v>
      </c>
      <c r="BA757" s="164" t="str">
        <f>IF(A22taxstdlife="n/a","n/a",IF(BA$3&gt;(A22taxstdlife+$E757),((Input!$I$164+Input!$I$130)*$I$7)-SUM($I757:AZ757),((Input!$I$164+Input!$I$130)*$I$7)/A22taxstdlife))</f>
        <v>n/a</v>
      </c>
      <c r="BB757" s="164" t="str">
        <f>IF(A22taxstdlife="n/a","n/a",IF(BB$3&gt;(A22taxstdlife+$E757),((Input!$I$164+Input!$I$130)*$I$7)-SUM($I757:BA757),((Input!$I$164+Input!$I$130)*$I$7)/A22taxstdlife))</f>
        <v>n/a</v>
      </c>
      <c r="BC757" s="164" t="str">
        <f>IF(A22taxstdlife="n/a","n/a",IF(BC$3&gt;(A22taxstdlife+$E757),((Input!$I$164+Input!$I$130)*$I$7)-SUM($I757:BB757),((Input!$I$164+Input!$I$130)*$I$7)/A22taxstdlife))</f>
        <v>n/a</v>
      </c>
      <c r="BD757" s="164" t="str">
        <f>IF(A22taxstdlife="n/a","n/a",IF(BD$3&gt;(A22taxstdlife+$E757),((Input!$I$164+Input!$I$130)*$I$7)-SUM($I757:BC757),((Input!$I$164+Input!$I$130)*$I$7)/A22taxstdlife))</f>
        <v>n/a</v>
      </c>
      <c r="BE757" s="164" t="str">
        <f>IF(A22taxstdlife="n/a","n/a",IF(BE$3&gt;(A22taxstdlife+$E757),((Input!$I$164+Input!$I$130)*$I$7)-SUM($I757:BD757),((Input!$I$164+Input!$I$130)*$I$7)/A22taxstdlife))</f>
        <v>n/a</v>
      </c>
      <c r="BF757" s="164" t="str">
        <f>IF(A22taxstdlife="n/a","n/a",IF(BF$3&gt;(A22taxstdlife+$E757),((Input!$I$164+Input!$I$130)*$I$7)-SUM($I757:BE757),((Input!$I$164+Input!$I$130)*$I$7)/A22taxstdlife))</f>
        <v>n/a</v>
      </c>
      <c r="BG757" s="164" t="str">
        <f>IF(A22taxstdlife="n/a","n/a",IF(BG$3&gt;(A22taxstdlife+$E757),((Input!$I$164+Input!$I$130)*$I$7)-SUM($I757:BF757),((Input!$I$164+Input!$I$130)*$I$7)/A22taxstdlife))</f>
        <v>n/a</v>
      </c>
      <c r="BH757" s="164" t="str">
        <f>IF(A22taxstdlife="n/a","n/a",IF(BH$3&gt;(A22taxstdlife+$E757),((Input!$I$164+Input!$I$130)*$I$7)-SUM($I757:BG757),((Input!$I$164+Input!$I$130)*$I$7)/A22taxstdlife))</f>
        <v>n/a</v>
      </c>
      <c r="BI757" s="164" t="str">
        <f>IF(A22taxstdlife="n/a","n/a",IF(BI$3&gt;(A22taxstdlife+$E757),((Input!$I$164+Input!$I$130)*$I$7)-SUM($I757:BH757),((Input!$I$164+Input!$I$130)*$I$7)/A22taxstdlife))</f>
        <v>n/a</v>
      </c>
      <c r="BJ757" s="164"/>
      <c r="BK757" s="18"/>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c r="HO757"/>
      <c r="HP757"/>
      <c r="HQ757"/>
      <c r="HR757"/>
      <c r="HS757"/>
      <c r="HT757"/>
      <c r="HU757"/>
      <c r="HV757"/>
      <c r="HW757"/>
      <c r="HX757"/>
      <c r="HY757"/>
      <c r="HZ757"/>
      <c r="IA757"/>
      <c r="IB757"/>
      <c r="IC757"/>
      <c r="ID757"/>
      <c r="IE757"/>
      <c r="IF757"/>
      <c r="IG757"/>
      <c r="IH757"/>
      <c r="II757"/>
      <c r="IJ757"/>
      <c r="IK757"/>
      <c r="IL757"/>
      <c r="IM757"/>
      <c r="IN757"/>
      <c r="IO757"/>
      <c r="IP757"/>
      <c r="IQ757"/>
      <c r="IR757"/>
      <c r="IS757"/>
      <c r="IT757"/>
      <c r="IU757"/>
      <c r="IV757"/>
    </row>
    <row r="758" spans="1:256" s="5" customFormat="1" hidden="1" outlineLevel="2">
      <c r="A758" s="18"/>
      <c r="B758" s="18"/>
      <c r="C758" s="36"/>
      <c r="D758" s="479"/>
      <c r="E758" s="283">
        <v>4</v>
      </c>
      <c r="F758" s="38"/>
      <c r="G758" s="306"/>
      <c r="H758" s="308"/>
      <c r="I758" s="308"/>
      <c r="J758" s="307"/>
      <c r="K758" s="164" t="str">
        <f>IF(A22taxstdlife="n/a","n/a",IF(K$3&gt;(A22taxstdlife+$E758),((Input!$J$164+Input!$J$130)*$J$7)-SUM($J758:J758),((Input!$J$164+Input!$J$130)*$J$7)/A22taxstdlife))</f>
        <v>n/a</v>
      </c>
      <c r="L758" s="164" t="str">
        <f>IF(A22taxstdlife="n/a","n/a",IF(L$3&gt;(A22taxstdlife+$E758),((Input!$J$164+Input!$J$130)*$J$7)-SUM($J758:K758),((Input!$J$164+Input!$J$130)*$J$7)/A22taxstdlife))</f>
        <v>n/a</v>
      </c>
      <c r="M758" s="164" t="str">
        <f>IF(A22taxstdlife="n/a","n/a",IF(M$3&gt;(A22taxstdlife+$E758),((Input!$J$164+Input!$J$130)*$J$7)-SUM($J758:L758),((Input!$J$164+Input!$J$130)*$J$7)/A22taxstdlife))</f>
        <v>n/a</v>
      </c>
      <c r="N758" s="164" t="str">
        <f>IF(A22taxstdlife="n/a","n/a",IF(N$3&gt;(A22taxstdlife+$E758),((Input!$J$164+Input!$J$130)*$J$7)-SUM($J758:M758),((Input!$J$164+Input!$J$130)*$J$7)/A22taxstdlife))</f>
        <v>n/a</v>
      </c>
      <c r="O758" s="164" t="str">
        <f>IF(A22taxstdlife="n/a","n/a",IF(O$3&gt;(A22taxstdlife+$E758),((Input!$J$164+Input!$J$130)*$J$7)-SUM($J758:N758),((Input!$J$164+Input!$J$130)*$J$7)/A22taxstdlife))</f>
        <v>n/a</v>
      </c>
      <c r="P758" s="164" t="str">
        <f>IF(A22taxstdlife="n/a","n/a",IF(P$3&gt;(A22taxstdlife+$E758),((Input!$J$164+Input!$J$130)*$J$7)-SUM($J758:O758),((Input!$J$164+Input!$J$130)*$J$7)/A22taxstdlife))</f>
        <v>n/a</v>
      </c>
      <c r="Q758" s="164" t="str">
        <f>IF(A22taxstdlife="n/a","n/a",IF(Q$3&gt;(A22taxstdlife+$E758),((Input!$J$164+Input!$J$130)*$J$7)-SUM($J758:P758),((Input!$J$164+Input!$J$130)*$J$7)/A22taxstdlife))</f>
        <v>n/a</v>
      </c>
      <c r="R758" s="164" t="str">
        <f>IF(A22taxstdlife="n/a","n/a",IF(R$3&gt;(A22taxstdlife+$E758),((Input!$J$164+Input!$J$130)*$J$7)-SUM($J758:Q758),((Input!$J$164+Input!$J$130)*$J$7)/A22taxstdlife))</f>
        <v>n/a</v>
      </c>
      <c r="S758" s="164" t="str">
        <f>IF(A22taxstdlife="n/a","n/a",IF(S$3&gt;(A22taxstdlife+$E758),((Input!$J$164+Input!$J$130)*$J$7)-SUM($J758:R758),((Input!$J$164+Input!$J$130)*$J$7)/A22taxstdlife))</f>
        <v>n/a</v>
      </c>
      <c r="T758" s="164" t="str">
        <f>IF(A22taxstdlife="n/a","n/a",IF(T$3&gt;(A22taxstdlife+$E758),((Input!$J$164+Input!$J$130)*$J$7)-SUM($J758:S758),((Input!$J$164+Input!$J$130)*$J$7)/A22taxstdlife))</f>
        <v>n/a</v>
      </c>
      <c r="U758" s="164" t="str">
        <f>IF(A22taxstdlife="n/a","n/a",IF(U$3&gt;(A22taxstdlife+$E758),((Input!$J$164+Input!$J$130)*$J$7)-SUM($J758:T758),((Input!$J$164+Input!$J$130)*$J$7)/A22taxstdlife))</f>
        <v>n/a</v>
      </c>
      <c r="V758" s="164" t="str">
        <f>IF(A22taxstdlife="n/a","n/a",IF(V$3&gt;(A22taxstdlife+$E758),((Input!$J$164+Input!$J$130)*$J$7)-SUM($J758:U758),((Input!$J$164+Input!$J$130)*$J$7)/A22taxstdlife))</f>
        <v>n/a</v>
      </c>
      <c r="W758" s="164" t="str">
        <f>IF(A22taxstdlife="n/a","n/a",IF(W$3&gt;(A22taxstdlife+$E758),((Input!$J$164+Input!$J$130)*$J$7)-SUM($J758:V758),((Input!$J$164+Input!$J$130)*$J$7)/A22taxstdlife))</f>
        <v>n/a</v>
      </c>
      <c r="X758" s="164" t="str">
        <f>IF(A22taxstdlife="n/a","n/a",IF(X$3&gt;(A22taxstdlife+$E758),((Input!$J$164+Input!$J$130)*$J$7)-SUM($J758:W758),((Input!$J$164+Input!$J$130)*$J$7)/A22taxstdlife))</f>
        <v>n/a</v>
      </c>
      <c r="Y758" s="164" t="str">
        <f>IF(A22taxstdlife="n/a","n/a",IF(Y$3&gt;(A22taxstdlife+$E758),((Input!$J$164+Input!$J$130)*$J$7)-SUM($J758:X758),((Input!$J$164+Input!$J$130)*$J$7)/A22taxstdlife))</f>
        <v>n/a</v>
      </c>
      <c r="Z758" s="164" t="str">
        <f>IF(A22taxstdlife="n/a","n/a",IF(Z$3&gt;(A22taxstdlife+$E758),((Input!$J$164+Input!$J$130)*$J$7)-SUM($J758:Y758),((Input!$J$164+Input!$J$130)*$J$7)/A22taxstdlife))</f>
        <v>n/a</v>
      </c>
      <c r="AA758" s="164" t="str">
        <f>IF(A22taxstdlife="n/a","n/a",IF(AA$3&gt;(A22taxstdlife+$E758),((Input!$J$164+Input!$J$130)*$J$7)-SUM($J758:Z758),((Input!$J$164+Input!$J$130)*$J$7)/A22taxstdlife))</f>
        <v>n/a</v>
      </c>
      <c r="AB758" s="164" t="str">
        <f>IF(A22taxstdlife="n/a","n/a",IF(AB$3&gt;(A22taxstdlife+$E758),((Input!$J$164+Input!$J$130)*$J$7)-SUM($J758:AA758),((Input!$J$164+Input!$J$130)*$J$7)/A22taxstdlife))</f>
        <v>n/a</v>
      </c>
      <c r="AC758" s="164" t="str">
        <f>IF(A22taxstdlife="n/a","n/a",IF(AC$3&gt;(A22taxstdlife+$E758),((Input!$J$164+Input!$J$130)*$J$7)-SUM($J758:AB758),((Input!$J$164+Input!$J$130)*$J$7)/A22taxstdlife))</f>
        <v>n/a</v>
      </c>
      <c r="AD758" s="164" t="str">
        <f>IF(A22taxstdlife="n/a","n/a",IF(AD$3&gt;(A22taxstdlife+$E758),((Input!$J$164+Input!$J$130)*$J$7)-SUM($J758:AC758),((Input!$J$164+Input!$J$130)*$J$7)/A22taxstdlife))</f>
        <v>n/a</v>
      </c>
      <c r="AE758" s="164" t="str">
        <f>IF(A22taxstdlife="n/a","n/a",IF(AE$3&gt;(A22taxstdlife+$E758),((Input!$J$164+Input!$J$130)*$J$7)-SUM($J758:AD758),((Input!$J$164+Input!$J$130)*$J$7)/A22taxstdlife))</f>
        <v>n/a</v>
      </c>
      <c r="AF758" s="164" t="str">
        <f>IF(A22taxstdlife="n/a","n/a",IF(AF$3&gt;(A22taxstdlife+$E758),((Input!$J$164+Input!$J$130)*$J$7)-SUM($J758:AE758),((Input!$J$164+Input!$J$130)*$J$7)/A22taxstdlife))</f>
        <v>n/a</v>
      </c>
      <c r="AG758" s="164" t="str">
        <f>IF(A22taxstdlife="n/a","n/a",IF(AG$3&gt;(A22taxstdlife+$E758),((Input!$J$164+Input!$J$130)*$J$7)-SUM($J758:AF758),((Input!$J$164+Input!$J$130)*$J$7)/A22taxstdlife))</f>
        <v>n/a</v>
      </c>
      <c r="AH758" s="164" t="str">
        <f>IF(A22taxstdlife="n/a","n/a",IF(AH$3&gt;(A22taxstdlife+$E758),((Input!$J$164+Input!$J$130)*$J$7)-SUM($J758:AG758),((Input!$J$164+Input!$J$130)*$J$7)/A22taxstdlife))</f>
        <v>n/a</v>
      </c>
      <c r="AI758" s="164" t="str">
        <f>IF(A22taxstdlife="n/a","n/a",IF(AI$3&gt;(A22taxstdlife+$E758),((Input!$J$164+Input!$J$130)*$J$7)-SUM($J758:AH758),((Input!$J$164+Input!$J$130)*$J$7)/A22taxstdlife))</f>
        <v>n/a</v>
      </c>
      <c r="AJ758" s="164" t="str">
        <f>IF(A22taxstdlife="n/a","n/a",IF(AJ$3&gt;(A22taxstdlife+$E758),((Input!$J$164+Input!$J$130)*$J$7)-SUM($J758:AI758),((Input!$J$164+Input!$J$130)*$J$7)/A22taxstdlife))</f>
        <v>n/a</v>
      </c>
      <c r="AK758" s="164" t="str">
        <f>IF(A22taxstdlife="n/a","n/a",IF(AK$3&gt;(A22taxstdlife+$E758),((Input!$J$164+Input!$J$130)*$J$7)-SUM($J758:AJ758),((Input!$J$164+Input!$J$130)*$J$7)/A22taxstdlife))</f>
        <v>n/a</v>
      </c>
      <c r="AL758" s="164" t="str">
        <f>IF(A22taxstdlife="n/a","n/a",IF(AL$3&gt;(A22taxstdlife+$E758),((Input!$J$164+Input!$J$130)*$J$7)-SUM($J758:AK758),((Input!$J$164+Input!$J$130)*$J$7)/A22taxstdlife))</f>
        <v>n/a</v>
      </c>
      <c r="AM758" s="164" t="str">
        <f>IF(A22taxstdlife="n/a","n/a",IF(AM$3&gt;(A22taxstdlife+$E758),((Input!$J$164+Input!$J$130)*$J$7)-SUM($J758:AL758),((Input!$J$164+Input!$J$130)*$J$7)/A22taxstdlife))</f>
        <v>n/a</v>
      </c>
      <c r="AN758" s="164" t="str">
        <f>IF(A22taxstdlife="n/a","n/a",IF(AN$3&gt;(A22taxstdlife+$E758),((Input!$J$164+Input!$J$130)*$J$7)-SUM($J758:AM758),((Input!$J$164+Input!$J$130)*$J$7)/A22taxstdlife))</f>
        <v>n/a</v>
      </c>
      <c r="AO758" s="164" t="str">
        <f>IF(A22taxstdlife="n/a","n/a",IF(AO$3&gt;(A22taxstdlife+$E758),((Input!$J$164+Input!$J$130)*$J$7)-SUM($J758:AN758),((Input!$J$164+Input!$J$130)*$J$7)/A22taxstdlife))</f>
        <v>n/a</v>
      </c>
      <c r="AP758" s="164" t="str">
        <f>IF(A22taxstdlife="n/a","n/a",IF(AP$3&gt;(A22taxstdlife+$E758),((Input!$J$164+Input!$J$130)*$J$7)-SUM($J758:AO758),((Input!$J$164+Input!$J$130)*$J$7)/A22taxstdlife))</f>
        <v>n/a</v>
      </c>
      <c r="AQ758" s="164" t="str">
        <f>IF(A22taxstdlife="n/a","n/a",IF(AQ$3&gt;(A22taxstdlife+$E758),((Input!$J$164+Input!$J$130)*$J$7)-SUM($J758:AP758),((Input!$J$164+Input!$J$130)*$J$7)/A22taxstdlife))</f>
        <v>n/a</v>
      </c>
      <c r="AR758" s="164" t="str">
        <f>IF(A22taxstdlife="n/a","n/a",IF(AR$3&gt;(A22taxstdlife+$E758),((Input!$J$164+Input!$J$130)*$J$7)-SUM($J758:AQ758),((Input!$J$164+Input!$J$130)*$J$7)/A22taxstdlife))</f>
        <v>n/a</v>
      </c>
      <c r="AS758" s="164" t="str">
        <f>IF(A22taxstdlife="n/a","n/a",IF(AS$3&gt;(A22taxstdlife+$E758),((Input!$J$164+Input!$J$130)*$J$7)-SUM($J758:AR758),((Input!$J$164+Input!$J$130)*$J$7)/A22taxstdlife))</f>
        <v>n/a</v>
      </c>
      <c r="AT758" s="164" t="str">
        <f>IF(A22taxstdlife="n/a","n/a",IF(AT$3&gt;(A22taxstdlife+$E758),((Input!$J$164+Input!$J$130)*$J$7)-SUM($J758:AS758),((Input!$J$164+Input!$J$130)*$J$7)/A22taxstdlife))</f>
        <v>n/a</v>
      </c>
      <c r="AU758" s="164" t="str">
        <f>IF(A22taxstdlife="n/a","n/a",IF(AU$3&gt;(A22taxstdlife+$E758),((Input!$J$164+Input!$J$130)*$J$7)-SUM($J758:AT758),((Input!$J$164+Input!$J$130)*$J$7)/A22taxstdlife))</f>
        <v>n/a</v>
      </c>
      <c r="AV758" s="164" t="str">
        <f>IF(A22taxstdlife="n/a","n/a",IF(AV$3&gt;(A22taxstdlife+$E758),((Input!$J$164+Input!$J$130)*$J$7)-SUM($J758:AU758),((Input!$J$164+Input!$J$130)*$J$7)/A22taxstdlife))</f>
        <v>n/a</v>
      </c>
      <c r="AW758" s="164" t="str">
        <f>IF(A22taxstdlife="n/a","n/a",IF(AW$3&gt;(A22taxstdlife+$E758),((Input!$J$164+Input!$J$130)*$J$7)-SUM($J758:AV758),((Input!$J$164+Input!$J$130)*$J$7)/A22taxstdlife))</f>
        <v>n/a</v>
      </c>
      <c r="AX758" s="164" t="str">
        <f>IF(A22taxstdlife="n/a","n/a",IF(AX$3&gt;(A22taxstdlife+$E758),((Input!$J$164+Input!$J$130)*$J$7)-SUM($J758:AW758),((Input!$J$164+Input!$J$130)*$J$7)/A22taxstdlife))</f>
        <v>n/a</v>
      </c>
      <c r="AY758" s="164" t="str">
        <f>IF(A22taxstdlife="n/a","n/a",IF(AY$3&gt;(A22taxstdlife+$E758),((Input!$J$164+Input!$J$130)*$J$7)-SUM($J758:AX758),((Input!$J$164+Input!$J$130)*$J$7)/A22taxstdlife))</f>
        <v>n/a</v>
      </c>
      <c r="AZ758" s="164" t="str">
        <f>IF(A22taxstdlife="n/a","n/a",IF(AZ$3&gt;(A22taxstdlife+$E758),((Input!$J$164+Input!$J$130)*$J$7)-SUM($J758:AY758),((Input!$J$164+Input!$J$130)*$J$7)/A22taxstdlife))</f>
        <v>n/a</v>
      </c>
      <c r="BA758" s="164" t="str">
        <f>IF(A22taxstdlife="n/a","n/a",IF(BA$3&gt;(A22taxstdlife+$E758),((Input!$J$164+Input!$J$130)*$J$7)-SUM($J758:AZ758),((Input!$J$164+Input!$J$130)*$J$7)/A22taxstdlife))</f>
        <v>n/a</v>
      </c>
      <c r="BB758" s="164" t="str">
        <f>IF(A22taxstdlife="n/a","n/a",IF(BB$3&gt;(A22taxstdlife+$E758),((Input!$J$164+Input!$J$130)*$J$7)-SUM($J758:BA758),((Input!$J$164+Input!$J$130)*$J$7)/A22taxstdlife))</f>
        <v>n/a</v>
      </c>
      <c r="BC758" s="164" t="str">
        <f>IF(A22taxstdlife="n/a","n/a",IF(BC$3&gt;(A22taxstdlife+$E758),((Input!$J$164+Input!$J$130)*$J$7)-SUM($J758:BB758),((Input!$J$164+Input!$J$130)*$J$7)/A22taxstdlife))</f>
        <v>n/a</v>
      </c>
      <c r="BD758" s="164" t="str">
        <f>IF(A22taxstdlife="n/a","n/a",IF(BD$3&gt;(A22taxstdlife+$E758),((Input!$J$164+Input!$J$130)*$J$7)-SUM($J758:BC758),((Input!$J$164+Input!$J$130)*$J$7)/A22taxstdlife))</f>
        <v>n/a</v>
      </c>
      <c r="BE758" s="164" t="str">
        <f>IF(A22taxstdlife="n/a","n/a",IF(BE$3&gt;(A22taxstdlife+$E758),((Input!$J$164+Input!$J$130)*$J$7)-SUM($J758:BD758),((Input!$J$164+Input!$J$130)*$J$7)/A22taxstdlife))</f>
        <v>n/a</v>
      </c>
      <c r="BF758" s="164" t="str">
        <f>IF(A22taxstdlife="n/a","n/a",IF(BF$3&gt;(A22taxstdlife+$E758),((Input!$J$164+Input!$J$130)*$J$7)-SUM($J758:BE758),((Input!$J$164+Input!$J$130)*$J$7)/A22taxstdlife))</f>
        <v>n/a</v>
      </c>
      <c r="BG758" s="164" t="str">
        <f>IF(A22taxstdlife="n/a","n/a",IF(BG$3&gt;(A22taxstdlife+$E758),((Input!$J$164+Input!$J$130)*$J$7)-SUM($J758:BF758),((Input!$J$164+Input!$J$130)*$J$7)/A22taxstdlife))</f>
        <v>n/a</v>
      </c>
      <c r="BH758" s="164" t="str">
        <f>IF(A22taxstdlife="n/a","n/a",IF(BH$3&gt;(A22taxstdlife+$E758),((Input!$J$164+Input!$J$130)*$J$7)-SUM($J758:BG758),((Input!$J$164+Input!$J$130)*$J$7)/A22taxstdlife))</f>
        <v>n/a</v>
      </c>
      <c r="BI758" s="164" t="str">
        <f>IF(A22taxstdlife="n/a","n/a",IF(BI$3&gt;(A22taxstdlife+$E758),((Input!$J$164+Input!$J$130)*$J$7)-SUM($J758:BH758),((Input!$J$164+Input!$J$130)*$J$7)/A22taxstdlife))</f>
        <v>n/a</v>
      </c>
      <c r="BJ758" s="18"/>
      <c r="BK758" s="1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c r="HK758"/>
      <c r="HL758"/>
      <c r="HM758"/>
      <c r="HN758"/>
      <c r="HO758"/>
      <c r="HP758"/>
      <c r="HQ758"/>
      <c r="HR758"/>
      <c r="HS758"/>
      <c r="HT758"/>
      <c r="HU758"/>
      <c r="HV758"/>
      <c r="HW758"/>
      <c r="HX758"/>
      <c r="HY758"/>
      <c r="HZ758"/>
      <c r="IA758"/>
      <c r="IB758"/>
      <c r="IC758"/>
      <c r="ID758"/>
      <c r="IE758"/>
      <c r="IF758"/>
      <c r="IG758"/>
      <c r="IH758"/>
      <c r="II758"/>
      <c r="IJ758"/>
      <c r="IK758"/>
      <c r="IL758"/>
      <c r="IM758"/>
      <c r="IN758"/>
      <c r="IO758"/>
      <c r="IP758"/>
      <c r="IQ758"/>
      <c r="IR758"/>
      <c r="IS758"/>
      <c r="IT758"/>
      <c r="IU758"/>
      <c r="IV758"/>
    </row>
    <row r="759" spans="1:256" s="5" customFormat="1" hidden="1" outlineLevel="2">
      <c r="A759" s="18"/>
      <c r="B759" s="18"/>
      <c r="C759" s="36"/>
      <c r="D759" s="479"/>
      <c r="E759" s="283">
        <v>5</v>
      </c>
      <c r="F759" s="38"/>
      <c r="G759" s="306"/>
      <c r="H759" s="308"/>
      <c r="I759" s="308"/>
      <c r="J759" s="308"/>
      <c r="K759" s="307"/>
      <c r="L759" s="164" t="str">
        <f>IF(A22taxstdlife="n/a","n/a",IF(L$3&gt;(A22taxstdlife+$E759),((Input!$K$164+Input!$K$130)*$K$7)-SUM($K759:K759),((Input!$K$164+Input!$K$130)*$K$7)/A22taxstdlife))</f>
        <v>n/a</v>
      </c>
      <c r="M759" s="164" t="str">
        <f>IF(A22taxstdlife="n/a","n/a",IF(M$3&gt;(A22taxstdlife+$E759),((Input!$K$164+Input!$K$130)*$K$7)-SUM($K759:L759),((Input!$K$164+Input!$K$130)*$K$7)/A22taxstdlife))</f>
        <v>n/a</v>
      </c>
      <c r="N759" s="164" t="str">
        <f>IF(A22taxstdlife="n/a","n/a",IF(N$3&gt;(A22taxstdlife+$E759),((Input!$K$164+Input!$K$130)*$K$7)-SUM($K759:M759),((Input!$K$164+Input!$K$130)*$K$7)/A22taxstdlife))</f>
        <v>n/a</v>
      </c>
      <c r="O759" s="164" t="str">
        <f>IF(A22taxstdlife="n/a","n/a",IF(O$3&gt;(A22taxstdlife+$E759),((Input!$K$164+Input!$K$130)*$K$7)-SUM($K759:N759),((Input!$K$164+Input!$K$130)*$K$7)/A22taxstdlife))</f>
        <v>n/a</v>
      </c>
      <c r="P759" s="164" t="str">
        <f>IF(A22taxstdlife="n/a","n/a",IF(P$3&gt;(A22taxstdlife+$E759),((Input!$K$164+Input!$K$130)*$K$7)-SUM($K759:O759),((Input!$K$164+Input!$K$130)*$K$7)/A22taxstdlife))</f>
        <v>n/a</v>
      </c>
      <c r="Q759" s="164" t="str">
        <f>IF(A22taxstdlife="n/a","n/a",IF(Q$3&gt;(A22taxstdlife+$E759),((Input!$K$164+Input!$K$130)*$K$7)-SUM($K759:P759),((Input!$K$164+Input!$K$130)*$K$7)/A22taxstdlife))</f>
        <v>n/a</v>
      </c>
      <c r="R759" s="164" t="str">
        <f>IF(A22taxstdlife="n/a","n/a",IF(R$3&gt;(A22taxstdlife+$E759),((Input!$K$164+Input!$K$130)*$K$7)-SUM($K759:Q759),((Input!$K$164+Input!$K$130)*$K$7)/A22taxstdlife))</f>
        <v>n/a</v>
      </c>
      <c r="S759" s="164" t="str">
        <f>IF(A22taxstdlife="n/a","n/a",IF(S$3&gt;(A22taxstdlife+$E759),((Input!$K$164+Input!$K$130)*$K$7)-SUM($K759:R759),((Input!$K$164+Input!$K$130)*$K$7)/A22taxstdlife))</f>
        <v>n/a</v>
      </c>
      <c r="T759" s="164" t="str">
        <f>IF(A22taxstdlife="n/a","n/a",IF(T$3&gt;(A22taxstdlife+$E759),((Input!$K$164+Input!$K$130)*$K$7)-SUM($K759:S759),((Input!$K$164+Input!$K$130)*$K$7)/A22taxstdlife))</f>
        <v>n/a</v>
      </c>
      <c r="U759" s="164" t="str">
        <f>IF(A22taxstdlife="n/a","n/a",IF(U$3&gt;(A22taxstdlife+$E759),((Input!$K$164+Input!$K$130)*$K$7)-SUM($K759:T759),((Input!$K$164+Input!$K$130)*$K$7)/A22taxstdlife))</f>
        <v>n/a</v>
      </c>
      <c r="V759" s="164" t="str">
        <f>IF(A22taxstdlife="n/a","n/a",IF(V$3&gt;(A22taxstdlife+$E759),((Input!$K$164+Input!$K$130)*$K$7)-SUM($K759:U759),((Input!$K$164+Input!$K$130)*$K$7)/A22taxstdlife))</f>
        <v>n/a</v>
      </c>
      <c r="W759" s="164" t="str">
        <f>IF(A22taxstdlife="n/a","n/a",IF(W$3&gt;(A22taxstdlife+$E759),((Input!$K$164+Input!$K$130)*$K$7)-SUM($K759:V759),((Input!$K$164+Input!$K$130)*$K$7)/A22taxstdlife))</f>
        <v>n/a</v>
      </c>
      <c r="X759" s="164" t="str">
        <f>IF(A22taxstdlife="n/a","n/a",IF(X$3&gt;(A22taxstdlife+$E759),((Input!$K$164+Input!$K$130)*$K$7)-SUM($K759:W759),((Input!$K$164+Input!$K$130)*$K$7)/A22taxstdlife))</f>
        <v>n/a</v>
      </c>
      <c r="Y759" s="164" t="str">
        <f>IF(A22taxstdlife="n/a","n/a",IF(Y$3&gt;(A22taxstdlife+$E759),((Input!$K$164+Input!$K$130)*$K$7)-SUM($K759:X759),((Input!$K$164+Input!$K$130)*$K$7)/A22taxstdlife))</f>
        <v>n/a</v>
      </c>
      <c r="Z759" s="164" t="str">
        <f>IF(A22taxstdlife="n/a","n/a",IF(Z$3&gt;(A22taxstdlife+$E759),((Input!$K$164+Input!$K$130)*$K$7)-SUM($K759:Y759),((Input!$K$164+Input!$K$130)*$K$7)/A22taxstdlife))</f>
        <v>n/a</v>
      </c>
      <c r="AA759" s="164" t="str">
        <f>IF(A22taxstdlife="n/a","n/a",IF(AA$3&gt;(A22taxstdlife+$E759),((Input!$K$164+Input!$K$130)*$K$7)-SUM($K759:Z759),((Input!$K$164+Input!$K$130)*$K$7)/A22taxstdlife))</f>
        <v>n/a</v>
      </c>
      <c r="AB759" s="164" t="str">
        <f>IF(A22taxstdlife="n/a","n/a",IF(AB$3&gt;(A22taxstdlife+$E759),((Input!$K$164+Input!$K$130)*$K$7)-SUM($K759:AA759),((Input!$K$164+Input!$K$130)*$K$7)/A22taxstdlife))</f>
        <v>n/a</v>
      </c>
      <c r="AC759" s="164" t="str">
        <f>IF(A22taxstdlife="n/a","n/a",IF(AC$3&gt;(A22taxstdlife+$E759),((Input!$K$164+Input!$K$130)*$K$7)-SUM($K759:AB759),((Input!$K$164+Input!$K$130)*$K$7)/A22taxstdlife))</f>
        <v>n/a</v>
      </c>
      <c r="AD759" s="164" t="str">
        <f>IF(A22taxstdlife="n/a","n/a",IF(AD$3&gt;(A22taxstdlife+$E759),((Input!$K$164+Input!$K$130)*$K$7)-SUM($K759:AC759),((Input!$K$164+Input!$K$130)*$K$7)/A22taxstdlife))</f>
        <v>n/a</v>
      </c>
      <c r="AE759" s="164" t="str">
        <f>IF(A22taxstdlife="n/a","n/a",IF(AE$3&gt;(A22taxstdlife+$E759),((Input!$K$164+Input!$K$130)*$K$7)-SUM($K759:AD759),((Input!$K$164+Input!$K$130)*$K$7)/A22taxstdlife))</f>
        <v>n/a</v>
      </c>
      <c r="AF759" s="164" t="str">
        <f>IF(A22taxstdlife="n/a","n/a",IF(AF$3&gt;(A22taxstdlife+$E759),((Input!$K$164+Input!$K$130)*$K$7)-SUM($K759:AE759),((Input!$K$164+Input!$K$130)*$K$7)/A22taxstdlife))</f>
        <v>n/a</v>
      </c>
      <c r="AG759" s="164" t="str">
        <f>IF(A22taxstdlife="n/a","n/a",IF(AG$3&gt;(A22taxstdlife+$E759),((Input!$K$164+Input!$K$130)*$K$7)-SUM($K759:AF759),((Input!$K$164+Input!$K$130)*$K$7)/A22taxstdlife))</f>
        <v>n/a</v>
      </c>
      <c r="AH759" s="164" t="str">
        <f>IF(A22taxstdlife="n/a","n/a",IF(AH$3&gt;(A22taxstdlife+$E759),((Input!$K$164+Input!$K$130)*$K$7)-SUM($K759:AG759),((Input!$K$164+Input!$K$130)*$K$7)/A22taxstdlife))</f>
        <v>n/a</v>
      </c>
      <c r="AI759" s="164" t="str">
        <f>IF(A22taxstdlife="n/a","n/a",IF(AI$3&gt;(A22taxstdlife+$E759),((Input!$K$164+Input!$K$130)*$K$7)-SUM($K759:AH759),((Input!$K$164+Input!$K$130)*$K$7)/A22taxstdlife))</f>
        <v>n/a</v>
      </c>
      <c r="AJ759" s="164" t="str">
        <f>IF(A22taxstdlife="n/a","n/a",IF(AJ$3&gt;(A22taxstdlife+$E759),((Input!$K$164+Input!$K$130)*$K$7)-SUM($K759:AI759),((Input!$K$164+Input!$K$130)*$K$7)/A22taxstdlife))</f>
        <v>n/a</v>
      </c>
      <c r="AK759" s="164" t="str">
        <f>IF(A22taxstdlife="n/a","n/a",IF(AK$3&gt;(A22taxstdlife+$E759),((Input!$K$164+Input!$K$130)*$K$7)-SUM($K759:AJ759),((Input!$K$164+Input!$K$130)*$K$7)/A22taxstdlife))</f>
        <v>n/a</v>
      </c>
      <c r="AL759" s="164" t="str">
        <f>IF(A22taxstdlife="n/a","n/a",IF(AL$3&gt;(A22taxstdlife+$E759),((Input!$K$164+Input!$K$130)*$K$7)-SUM($K759:AK759),((Input!$K$164+Input!$K$130)*$K$7)/A22taxstdlife))</f>
        <v>n/a</v>
      </c>
      <c r="AM759" s="164" t="str">
        <f>IF(A22taxstdlife="n/a","n/a",IF(AM$3&gt;(A22taxstdlife+$E759),((Input!$K$164+Input!$K$130)*$K$7)-SUM($K759:AL759),((Input!$K$164+Input!$K$130)*$K$7)/A22taxstdlife))</f>
        <v>n/a</v>
      </c>
      <c r="AN759" s="164" t="str">
        <f>IF(A22taxstdlife="n/a","n/a",IF(AN$3&gt;(A22taxstdlife+$E759),((Input!$K$164+Input!$K$130)*$K$7)-SUM($K759:AM759),((Input!$K$164+Input!$K$130)*$K$7)/A22taxstdlife))</f>
        <v>n/a</v>
      </c>
      <c r="AO759" s="164" t="str">
        <f>IF(A22taxstdlife="n/a","n/a",IF(AO$3&gt;(A22taxstdlife+$E759),((Input!$K$164+Input!$K$130)*$K$7)-SUM($K759:AN759),((Input!$K$164+Input!$K$130)*$K$7)/A22taxstdlife))</f>
        <v>n/a</v>
      </c>
      <c r="AP759" s="164" t="str">
        <f>IF(A22taxstdlife="n/a","n/a",IF(AP$3&gt;(A22taxstdlife+$E759),((Input!$K$164+Input!$K$130)*$K$7)-SUM($K759:AO759),((Input!$K$164+Input!$K$130)*$K$7)/A22taxstdlife))</f>
        <v>n/a</v>
      </c>
      <c r="AQ759" s="164" t="str">
        <f>IF(A22taxstdlife="n/a","n/a",IF(AQ$3&gt;(A22taxstdlife+$E759),((Input!$K$164+Input!$K$130)*$K$7)-SUM($K759:AP759),((Input!$K$164+Input!$K$130)*$K$7)/A22taxstdlife))</f>
        <v>n/a</v>
      </c>
      <c r="AR759" s="164" t="str">
        <f>IF(A22taxstdlife="n/a","n/a",IF(AR$3&gt;(A22taxstdlife+$E759),((Input!$K$164+Input!$K$130)*$K$7)-SUM($K759:AQ759),((Input!$K$164+Input!$K$130)*$K$7)/A22taxstdlife))</f>
        <v>n/a</v>
      </c>
      <c r="AS759" s="164" t="str">
        <f>IF(A22taxstdlife="n/a","n/a",IF(AS$3&gt;(A22taxstdlife+$E759),((Input!$K$164+Input!$K$130)*$K$7)-SUM($K759:AR759),((Input!$K$164+Input!$K$130)*$K$7)/A22taxstdlife))</f>
        <v>n/a</v>
      </c>
      <c r="AT759" s="164" t="str">
        <f>IF(A22taxstdlife="n/a","n/a",IF(AT$3&gt;(A22taxstdlife+$E759),((Input!$K$164+Input!$K$130)*$K$7)-SUM($K759:AS759),((Input!$K$164+Input!$K$130)*$K$7)/A22taxstdlife))</f>
        <v>n/a</v>
      </c>
      <c r="AU759" s="164" t="str">
        <f>IF(A22taxstdlife="n/a","n/a",IF(AU$3&gt;(A22taxstdlife+$E759),((Input!$K$164+Input!$K$130)*$K$7)-SUM($K759:AT759),((Input!$K$164+Input!$K$130)*$K$7)/A22taxstdlife))</f>
        <v>n/a</v>
      </c>
      <c r="AV759" s="164" t="str">
        <f>IF(A22taxstdlife="n/a","n/a",IF(AV$3&gt;(A22taxstdlife+$E759),((Input!$K$164+Input!$K$130)*$K$7)-SUM($K759:AU759),((Input!$K$164+Input!$K$130)*$K$7)/A22taxstdlife))</f>
        <v>n/a</v>
      </c>
      <c r="AW759" s="164" t="str">
        <f>IF(A22taxstdlife="n/a","n/a",IF(AW$3&gt;(A22taxstdlife+$E759),((Input!$K$164+Input!$K$130)*$K$7)-SUM($K759:AV759),((Input!$K$164+Input!$K$130)*$K$7)/A22taxstdlife))</f>
        <v>n/a</v>
      </c>
      <c r="AX759" s="164" t="str">
        <f>IF(A22taxstdlife="n/a","n/a",IF(AX$3&gt;(A22taxstdlife+$E759),((Input!$K$164+Input!$K$130)*$K$7)-SUM($K759:AW759),((Input!$K$164+Input!$K$130)*$K$7)/A22taxstdlife))</f>
        <v>n/a</v>
      </c>
      <c r="AY759" s="164" t="str">
        <f>IF(A22taxstdlife="n/a","n/a",IF(AY$3&gt;(A22taxstdlife+$E759),((Input!$K$164+Input!$K$130)*$K$7)-SUM($K759:AX759),((Input!$K$164+Input!$K$130)*$K$7)/A22taxstdlife))</f>
        <v>n/a</v>
      </c>
      <c r="AZ759" s="164" t="str">
        <f>IF(A22taxstdlife="n/a","n/a",IF(AZ$3&gt;(A22taxstdlife+$E759),((Input!$K$164+Input!$K$130)*$K$7)-SUM($K759:AY759),((Input!$K$164+Input!$K$130)*$K$7)/A22taxstdlife))</f>
        <v>n/a</v>
      </c>
      <c r="BA759" s="164" t="str">
        <f>IF(A22taxstdlife="n/a","n/a",IF(BA$3&gt;(A22taxstdlife+$E759),((Input!$K$164+Input!$K$130)*$K$7)-SUM($K759:AZ759),((Input!$K$164+Input!$K$130)*$K$7)/A22taxstdlife))</f>
        <v>n/a</v>
      </c>
      <c r="BB759" s="164" t="str">
        <f>IF(A22taxstdlife="n/a","n/a",IF(BB$3&gt;(A22taxstdlife+$E759),((Input!$K$164+Input!$K$130)*$K$7)-SUM($K759:BA759),((Input!$K$164+Input!$K$130)*$K$7)/A22taxstdlife))</f>
        <v>n/a</v>
      </c>
      <c r="BC759" s="164" t="str">
        <f>IF(A22taxstdlife="n/a","n/a",IF(BC$3&gt;(A22taxstdlife+$E759),((Input!$K$164+Input!$K$130)*$K$7)-SUM($K759:BB759),((Input!$K$164+Input!$K$130)*$K$7)/A22taxstdlife))</f>
        <v>n/a</v>
      </c>
      <c r="BD759" s="164" t="str">
        <f>IF(A22taxstdlife="n/a","n/a",IF(BD$3&gt;(A22taxstdlife+$E759),((Input!$K$164+Input!$K$130)*$K$7)-SUM($K759:BC759),((Input!$K$164+Input!$K$130)*$K$7)/A22taxstdlife))</f>
        <v>n/a</v>
      </c>
      <c r="BE759" s="164" t="str">
        <f>IF(A22taxstdlife="n/a","n/a",IF(BE$3&gt;(A22taxstdlife+$E759),((Input!$K$164+Input!$K$130)*$K$7)-SUM($K759:BD759),((Input!$K$164+Input!$K$130)*$K$7)/A22taxstdlife))</f>
        <v>n/a</v>
      </c>
      <c r="BF759" s="164" t="str">
        <f>IF(A22taxstdlife="n/a","n/a",IF(BF$3&gt;(A22taxstdlife+$E759),((Input!$K$164+Input!$K$130)*$K$7)-SUM($K759:BE759),((Input!$K$164+Input!$K$130)*$K$7)/A22taxstdlife))</f>
        <v>n/a</v>
      </c>
      <c r="BG759" s="164" t="str">
        <f>IF(A22taxstdlife="n/a","n/a",IF(BG$3&gt;(A22taxstdlife+$E759),((Input!$K$164+Input!$K$130)*$K$7)-SUM($K759:BF759),((Input!$K$164+Input!$K$130)*$K$7)/A22taxstdlife))</f>
        <v>n/a</v>
      </c>
      <c r="BH759" s="164" t="str">
        <f>IF(A22taxstdlife="n/a","n/a",IF(BH$3&gt;(A22taxstdlife+$E759),((Input!$K$164+Input!$K$130)*$K$7)-SUM($K759:BG759),((Input!$K$164+Input!$K$130)*$K$7)/A22taxstdlife))</f>
        <v>n/a</v>
      </c>
      <c r="BI759" s="164" t="str">
        <f>IF(A22taxstdlife="n/a","n/a",IF(BI$3&gt;(A22taxstdlife+$E759),((Input!$K$164+Input!$K$130)*$K$7)-SUM($K759:BH759),((Input!$K$164+Input!$K$130)*$K$7)/A22taxstdlife))</f>
        <v>n/a</v>
      </c>
      <c r="BJ759" s="18"/>
      <c r="BK759" s="18"/>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c r="HO759"/>
      <c r="HP759"/>
      <c r="HQ759"/>
      <c r="HR759"/>
      <c r="HS759"/>
      <c r="HT759"/>
      <c r="HU759"/>
      <c r="HV759"/>
      <c r="HW759"/>
      <c r="HX759"/>
      <c r="HY759"/>
      <c r="HZ759"/>
      <c r="IA759"/>
      <c r="IB759"/>
      <c r="IC759"/>
      <c r="ID759"/>
      <c r="IE759"/>
      <c r="IF759"/>
      <c r="IG759"/>
      <c r="IH759"/>
      <c r="II759"/>
      <c r="IJ759"/>
      <c r="IK759"/>
      <c r="IL759"/>
      <c r="IM759"/>
      <c r="IN759"/>
      <c r="IO759"/>
      <c r="IP759"/>
      <c r="IQ759"/>
      <c r="IR759"/>
      <c r="IS759"/>
      <c r="IT759"/>
      <c r="IU759"/>
      <c r="IV759"/>
    </row>
    <row r="760" spans="1:256" s="5" customFormat="1" hidden="1" outlineLevel="2">
      <c r="A760" s="18"/>
      <c r="B760" s="18"/>
      <c r="C760" s="36"/>
      <c r="D760" s="479"/>
      <c r="E760" s="283">
        <v>6</v>
      </c>
      <c r="F760" s="38"/>
      <c r="G760" s="306"/>
      <c r="H760" s="308"/>
      <c r="I760" s="308"/>
      <c r="J760" s="308"/>
      <c r="K760" s="308"/>
      <c r="L760" s="307"/>
      <c r="M760" s="164" t="str">
        <f>IF(A22taxstdlife="n/a","n/a",IF(M$3&gt;(A22taxstdlife+$E760),((Input!$L$164+Input!$L$130)*$L$7)-SUM($L760:L760),((Input!$L$164+Input!$L$130)*$L$7)/A22taxstdlife))</f>
        <v>n/a</v>
      </c>
      <c r="N760" s="164" t="str">
        <f>IF(A22taxstdlife="n/a","n/a",IF(N$3&gt;(A22taxstdlife+$E760),((Input!$L$164+Input!$L$130)*$L$7)-SUM($L760:M760),((Input!$L$164+Input!$L$130)*$L$7)/A22taxstdlife))</f>
        <v>n/a</v>
      </c>
      <c r="O760" s="164" t="str">
        <f>IF(A22taxstdlife="n/a","n/a",IF(O$3&gt;(A22taxstdlife+$E760),((Input!$L$164+Input!$L$130)*$L$7)-SUM($L760:N760),((Input!$L$164+Input!$L$130)*$L$7)/A22taxstdlife))</f>
        <v>n/a</v>
      </c>
      <c r="P760" s="164" t="str">
        <f>IF(A22taxstdlife="n/a","n/a",IF(P$3&gt;(A22taxstdlife+$E760),((Input!$L$164+Input!$L$130)*$L$7)-SUM($L760:O760),((Input!$L$164+Input!$L$130)*$L$7)/A22taxstdlife))</f>
        <v>n/a</v>
      </c>
      <c r="Q760" s="164" t="str">
        <f>IF(A22taxstdlife="n/a","n/a",IF(Q$3&gt;(A22taxstdlife+$E760),((Input!$L$164+Input!$L$130)*$L$7)-SUM($L760:P760),((Input!$L$164+Input!$L$130)*$L$7)/A22taxstdlife))</f>
        <v>n/a</v>
      </c>
      <c r="R760" s="164" t="str">
        <f>IF(A22taxstdlife="n/a","n/a",IF(R$3&gt;(A22taxstdlife+$E760),((Input!$L$164+Input!$L$130)*$L$7)-SUM($L760:Q760),((Input!$L$164+Input!$L$130)*$L$7)/A22taxstdlife))</f>
        <v>n/a</v>
      </c>
      <c r="S760" s="164" t="str">
        <f>IF(A22taxstdlife="n/a","n/a",IF(S$3&gt;(A22taxstdlife+$E760),((Input!$L$164+Input!$L$130)*$L$7)-SUM($L760:R760),((Input!$L$164+Input!$L$130)*$L$7)/A22taxstdlife))</f>
        <v>n/a</v>
      </c>
      <c r="T760" s="164" t="str">
        <f>IF(A22taxstdlife="n/a","n/a",IF(T$3&gt;(A22taxstdlife+$E760),((Input!$L$164+Input!$L$130)*$L$7)-SUM($L760:S760),((Input!$L$164+Input!$L$130)*$L$7)/A22taxstdlife))</f>
        <v>n/a</v>
      </c>
      <c r="U760" s="164" t="str">
        <f>IF(A22taxstdlife="n/a","n/a",IF(U$3&gt;(A22taxstdlife+$E760),((Input!$L$164+Input!$L$130)*$L$7)-SUM($L760:T760),((Input!$L$164+Input!$L$130)*$L$7)/A22taxstdlife))</f>
        <v>n/a</v>
      </c>
      <c r="V760" s="164" t="str">
        <f>IF(A22taxstdlife="n/a","n/a",IF(V$3&gt;(A22taxstdlife+$E760),((Input!$L$164+Input!$L$130)*$L$7)-SUM($L760:U760),((Input!$L$164+Input!$L$130)*$L$7)/A22taxstdlife))</f>
        <v>n/a</v>
      </c>
      <c r="W760" s="164" t="str">
        <f>IF(A22taxstdlife="n/a","n/a",IF(W$3&gt;(A22taxstdlife+$E760),((Input!$L$164+Input!$L$130)*$L$7)-SUM($L760:V760),((Input!$L$164+Input!$L$130)*$L$7)/A22taxstdlife))</f>
        <v>n/a</v>
      </c>
      <c r="X760" s="164" t="str">
        <f>IF(A22taxstdlife="n/a","n/a",IF(X$3&gt;(A22taxstdlife+$E760),((Input!$L$164+Input!$L$130)*$L$7)-SUM($L760:W760),((Input!$L$164+Input!$L$130)*$L$7)/A22taxstdlife))</f>
        <v>n/a</v>
      </c>
      <c r="Y760" s="164" t="str">
        <f>IF(A22taxstdlife="n/a","n/a",IF(Y$3&gt;(A22taxstdlife+$E760),((Input!$L$164+Input!$L$130)*$L$7)-SUM($L760:X760),((Input!$L$164+Input!$L$130)*$L$7)/A22taxstdlife))</f>
        <v>n/a</v>
      </c>
      <c r="Z760" s="164" t="str">
        <f>IF(A22taxstdlife="n/a","n/a",IF(Z$3&gt;(A22taxstdlife+$E760),((Input!$L$164+Input!$L$130)*$L$7)-SUM($L760:Y760),((Input!$L$164+Input!$L$130)*$L$7)/A22taxstdlife))</f>
        <v>n/a</v>
      </c>
      <c r="AA760" s="164" t="str">
        <f>IF(A22taxstdlife="n/a","n/a",IF(AA$3&gt;(A22taxstdlife+$E760),((Input!$L$164+Input!$L$130)*$L$7)-SUM($L760:Z760),((Input!$L$164+Input!$L$130)*$L$7)/A22taxstdlife))</f>
        <v>n/a</v>
      </c>
      <c r="AB760" s="164" t="str">
        <f>IF(A22taxstdlife="n/a","n/a",IF(AB$3&gt;(A22taxstdlife+$E760),((Input!$L$164+Input!$L$130)*$L$7)-SUM($L760:AA760),((Input!$L$164+Input!$L$130)*$L$7)/A22taxstdlife))</f>
        <v>n/a</v>
      </c>
      <c r="AC760" s="164" t="str">
        <f>IF(A22taxstdlife="n/a","n/a",IF(AC$3&gt;(A22taxstdlife+$E760),((Input!$L$164+Input!$L$130)*$L$7)-SUM($L760:AB760),((Input!$L$164+Input!$L$130)*$L$7)/A22taxstdlife))</f>
        <v>n/a</v>
      </c>
      <c r="AD760" s="164" t="str">
        <f>IF(A22taxstdlife="n/a","n/a",IF(AD$3&gt;(A22taxstdlife+$E760),((Input!$L$164+Input!$L$130)*$L$7)-SUM($L760:AC760),((Input!$L$164+Input!$L$130)*$L$7)/A22taxstdlife))</f>
        <v>n/a</v>
      </c>
      <c r="AE760" s="164" t="str">
        <f>IF(A22taxstdlife="n/a","n/a",IF(AE$3&gt;(A22taxstdlife+$E760),((Input!$L$164+Input!$L$130)*$L$7)-SUM($L760:AD760),((Input!$L$164+Input!$L$130)*$L$7)/A22taxstdlife))</f>
        <v>n/a</v>
      </c>
      <c r="AF760" s="164" t="str">
        <f>IF(A22taxstdlife="n/a","n/a",IF(AF$3&gt;(A22taxstdlife+$E760),((Input!$L$164+Input!$L$130)*$L$7)-SUM($L760:AE760),((Input!$L$164+Input!$L$130)*$L$7)/A22taxstdlife))</f>
        <v>n/a</v>
      </c>
      <c r="AG760" s="164" t="str">
        <f>IF(A22taxstdlife="n/a","n/a",IF(AG$3&gt;(A22taxstdlife+$E760),((Input!$L$164+Input!$L$130)*$L$7)-SUM($L760:AF760),((Input!$L$164+Input!$L$130)*$L$7)/A22taxstdlife))</f>
        <v>n/a</v>
      </c>
      <c r="AH760" s="164" t="str">
        <f>IF(A22taxstdlife="n/a","n/a",IF(AH$3&gt;(A22taxstdlife+$E760),((Input!$L$164+Input!$L$130)*$L$7)-SUM($L760:AG760),((Input!$L$164+Input!$L$130)*$L$7)/A22taxstdlife))</f>
        <v>n/a</v>
      </c>
      <c r="AI760" s="164" t="str">
        <f>IF(A22taxstdlife="n/a","n/a",IF(AI$3&gt;(A22taxstdlife+$E760),((Input!$L$164+Input!$L$130)*$L$7)-SUM($L760:AH760),((Input!$L$164+Input!$L$130)*$L$7)/A22taxstdlife))</f>
        <v>n/a</v>
      </c>
      <c r="AJ760" s="164" t="str">
        <f>IF(A22taxstdlife="n/a","n/a",IF(AJ$3&gt;(A22taxstdlife+$E760),((Input!$L$164+Input!$L$130)*$L$7)-SUM($L760:AI760),((Input!$L$164+Input!$L$130)*$L$7)/A22taxstdlife))</f>
        <v>n/a</v>
      </c>
      <c r="AK760" s="164" t="str">
        <f>IF(A22taxstdlife="n/a","n/a",IF(AK$3&gt;(A22taxstdlife+$E760),((Input!$L$164+Input!$L$130)*$L$7)-SUM($L760:AJ760),((Input!$L$164+Input!$L$130)*$L$7)/A22taxstdlife))</f>
        <v>n/a</v>
      </c>
      <c r="AL760" s="164" t="str">
        <f>IF(A22taxstdlife="n/a","n/a",IF(AL$3&gt;(A22taxstdlife+$E760),((Input!$L$164+Input!$L$130)*$L$7)-SUM($L760:AK760),((Input!$L$164+Input!$L$130)*$L$7)/A22taxstdlife))</f>
        <v>n/a</v>
      </c>
      <c r="AM760" s="164" t="str">
        <f>IF(A22taxstdlife="n/a","n/a",IF(AM$3&gt;(A22taxstdlife+$E760),((Input!$L$164+Input!$L$130)*$L$7)-SUM($L760:AL760),((Input!$L$164+Input!$L$130)*$L$7)/A22taxstdlife))</f>
        <v>n/a</v>
      </c>
      <c r="AN760" s="164" t="str">
        <f>IF(A22taxstdlife="n/a","n/a",IF(AN$3&gt;(A22taxstdlife+$E760),((Input!$L$164+Input!$L$130)*$L$7)-SUM($L760:AM760),((Input!$L$164+Input!$L$130)*$L$7)/A22taxstdlife))</f>
        <v>n/a</v>
      </c>
      <c r="AO760" s="164" t="str">
        <f>IF(A22taxstdlife="n/a","n/a",IF(AO$3&gt;(A22taxstdlife+$E760),((Input!$L$164+Input!$L$130)*$L$7)-SUM($L760:AN760),((Input!$L$164+Input!$L$130)*$L$7)/A22taxstdlife))</f>
        <v>n/a</v>
      </c>
      <c r="AP760" s="164" t="str">
        <f>IF(A22taxstdlife="n/a","n/a",IF(AP$3&gt;(A22taxstdlife+$E760),((Input!$L$164+Input!$L$130)*$L$7)-SUM($L760:AO760),((Input!$L$164+Input!$L$130)*$L$7)/A22taxstdlife))</f>
        <v>n/a</v>
      </c>
      <c r="AQ760" s="164" t="str">
        <f>IF(A22taxstdlife="n/a","n/a",IF(AQ$3&gt;(A22taxstdlife+$E760),((Input!$L$164+Input!$L$130)*$L$7)-SUM($L760:AP760),((Input!$L$164+Input!$L$130)*$L$7)/A22taxstdlife))</f>
        <v>n/a</v>
      </c>
      <c r="AR760" s="164" t="str">
        <f>IF(A22taxstdlife="n/a","n/a",IF(AR$3&gt;(A22taxstdlife+$E760),((Input!$L$164+Input!$L$130)*$L$7)-SUM($L760:AQ760),((Input!$L$164+Input!$L$130)*$L$7)/A22taxstdlife))</f>
        <v>n/a</v>
      </c>
      <c r="AS760" s="164" t="str">
        <f>IF(A22taxstdlife="n/a","n/a",IF(AS$3&gt;(A22taxstdlife+$E760),((Input!$L$164+Input!$L$130)*$L$7)-SUM($L760:AR760),((Input!$L$164+Input!$L$130)*$L$7)/A22taxstdlife))</f>
        <v>n/a</v>
      </c>
      <c r="AT760" s="164" t="str">
        <f>IF(A22taxstdlife="n/a","n/a",IF(AT$3&gt;(A22taxstdlife+$E760),((Input!$L$164+Input!$L$130)*$L$7)-SUM($L760:AS760),((Input!$L$164+Input!$L$130)*$L$7)/A22taxstdlife))</f>
        <v>n/a</v>
      </c>
      <c r="AU760" s="164" t="str">
        <f>IF(A22taxstdlife="n/a","n/a",IF(AU$3&gt;(A22taxstdlife+$E760),((Input!$L$164+Input!$L$130)*$L$7)-SUM($L760:AT760),((Input!$L$164+Input!$L$130)*$L$7)/A22taxstdlife))</f>
        <v>n/a</v>
      </c>
      <c r="AV760" s="164" t="str">
        <f>IF(A22taxstdlife="n/a","n/a",IF(AV$3&gt;(A22taxstdlife+$E760),((Input!$L$164+Input!$L$130)*$L$7)-SUM($L760:AU760),((Input!$L$164+Input!$L$130)*$L$7)/A22taxstdlife))</f>
        <v>n/a</v>
      </c>
      <c r="AW760" s="164" t="str">
        <f>IF(A22taxstdlife="n/a","n/a",IF(AW$3&gt;(A22taxstdlife+$E760),((Input!$L$164+Input!$L$130)*$L$7)-SUM($L760:AV760),((Input!$L$164+Input!$L$130)*$L$7)/A22taxstdlife))</f>
        <v>n/a</v>
      </c>
      <c r="AX760" s="164" t="str">
        <f>IF(A22taxstdlife="n/a","n/a",IF(AX$3&gt;(A22taxstdlife+$E760),((Input!$L$164+Input!$L$130)*$L$7)-SUM($L760:AW760),((Input!$L$164+Input!$L$130)*$L$7)/A22taxstdlife))</f>
        <v>n/a</v>
      </c>
      <c r="AY760" s="164" t="str">
        <f>IF(A22taxstdlife="n/a","n/a",IF(AY$3&gt;(A22taxstdlife+$E760),((Input!$L$164+Input!$L$130)*$L$7)-SUM($L760:AX760),((Input!$L$164+Input!$L$130)*$L$7)/A22taxstdlife))</f>
        <v>n/a</v>
      </c>
      <c r="AZ760" s="164" t="str">
        <f>IF(A22taxstdlife="n/a","n/a",IF(AZ$3&gt;(A22taxstdlife+$E760),((Input!$L$164+Input!$L$130)*$L$7)-SUM($L760:AY760),((Input!$L$164+Input!$L$130)*$L$7)/A22taxstdlife))</f>
        <v>n/a</v>
      </c>
      <c r="BA760" s="164" t="str">
        <f>IF(A22taxstdlife="n/a","n/a",IF(BA$3&gt;(A22taxstdlife+$E760),((Input!$L$164+Input!$L$130)*$L$7)-SUM($L760:AZ760),((Input!$L$164+Input!$L$130)*$L$7)/A22taxstdlife))</f>
        <v>n/a</v>
      </c>
      <c r="BB760" s="164" t="str">
        <f>IF(A22taxstdlife="n/a","n/a",IF(BB$3&gt;(A22taxstdlife+$E760),((Input!$L$164+Input!$L$130)*$L$7)-SUM($L760:BA760),((Input!$L$164+Input!$L$130)*$L$7)/A22taxstdlife))</f>
        <v>n/a</v>
      </c>
      <c r="BC760" s="164" t="str">
        <f>IF(A22taxstdlife="n/a","n/a",IF(BC$3&gt;(A22taxstdlife+$E760),((Input!$L$164+Input!$L$130)*$L$7)-SUM($L760:BB760),((Input!$L$164+Input!$L$130)*$L$7)/A22taxstdlife))</f>
        <v>n/a</v>
      </c>
      <c r="BD760" s="164" t="str">
        <f>IF(A22taxstdlife="n/a","n/a",IF(BD$3&gt;(A22taxstdlife+$E760),((Input!$L$164+Input!$L$130)*$L$7)-SUM($L760:BC760),((Input!$L$164+Input!$L$130)*$L$7)/A22taxstdlife))</f>
        <v>n/a</v>
      </c>
      <c r="BE760" s="164" t="str">
        <f>IF(A22taxstdlife="n/a","n/a",IF(BE$3&gt;(A22taxstdlife+$E760),((Input!$L$164+Input!$L$130)*$L$7)-SUM($L760:BD760),((Input!$L$164+Input!$L$130)*$L$7)/A22taxstdlife))</f>
        <v>n/a</v>
      </c>
      <c r="BF760" s="164" t="str">
        <f>IF(A22taxstdlife="n/a","n/a",IF(BF$3&gt;(A22taxstdlife+$E760),((Input!$L$164+Input!$L$130)*$L$7)-SUM($L760:BE760),((Input!$L$164+Input!$L$130)*$L$7)/A22taxstdlife))</f>
        <v>n/a</v>
      </c>
      <c r="BG760" s="164" t="str">
        <f>IF(A22taxstdlife="n/a","n/a",IF(BG$3&gt;(A22taxstdlife+$E760),((Input!$L$164+Input!$L$130)*$L$7)-SUM($L760:BF760),((Input!$L$164+Input!$L$130)*$L$7)/A22taxstdlife))</f>
        <v>n/a</v>
      </c>
      <c r="BH760" s="164" t="str">
        <f>IF(A22taxstdlife="n/a","n/a",IF(BH$3&gt;(A22taxstdlife+$E760),((Input!$L$164+Input!$L$130)*$L$7)-SUM($L760:BG760),((Input!$L$164+Input!$L$130)*$L$7)/A22taxstdlife))</f>
        <v>n/a</v>
      </c>
      <c r="BI760" s="164" t="str">
        <f>IF(A22taxstdlife="n/a","n/a",IF(BI$3&gt;(A22taxstdlife+$E760),((Input!$L$164+Input!$L$130)*$L$7)-SUM($L760:BH760),((Input!$L$164+Input!$L$130)*$L$7)/A22taxstdlife))</f>
        <v>n/a</v>
      </c>
      <c r="BJ760" s="18"/>
      <c r="BK760" s="18"/>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c r="IC760"/>
      <c r="ID760"/>
      <c r="IE760"/>
      <c r="IF760"/>
      <c r="IG760"/>
      <c r="IH760"/>
      <c r="II760"/>
      <c r="IJ760"/>
      <c r="IK760"/>
      <c r="IL760"/>
      <c r="IM760"/>
      <c r="IN760"/>
      <c r="IO760"/>
      <c r="IP760"/>
      <c r="IQ760"/>
      <c r="IR760"/>
      <c r="IS760"/>
      <c r="IT760"/>
      <c r="IU760"/>
      <c r="IV760"/>
    </row>
    <row r="761" spans="1:256" s="5" customFormat="1" hidden="1" outlineLevel="2">
      <c r="A761" s="18"/>
      <c r="B761" s="18"/>
      <c r="C761" s="36"/>
      <c r="D761" s="479"/>
      <c r="E761" s="283">
        <v>7</v>
      </c>
      <c r="F761" s="38"/>
      <c r="G761" s="306"/>
      <c r="H761" s="308"/>
      <c r="I761" s="308"/>
      <c r="J761" s="308"/>
      <c r="K761" s="308"/>
      <c r="L761" s="308"/>
      <c r="M761" s="307"/>
      <c r="N761" s="164" t="str">
        <f>IF(A22taxstdlife="n/a","n/a",IF(N$3&gt;(A22taxstdlife+$E761),((Input!$M$164+Input!$M$130)*$M$7)-SUM($M761:M761),((Input!$M$164+Input!$M$130)*$M$7)/A22taxstdlife))</f>
        <v>n/a</v>
      </c>
      <c r="O761" s="164" t="str">
        <f>IF(A22taxstdlife="n/a","n/a",IF(O$3&gt;(A22taxstdlife+$E761),((Input!$M$164+Input!$M$130)*$M$7)-SUM($M761:N761),((Input!$M$164+Input!$M$130)*$M$7)/A22taxstdlife))</f>
        <v>n/a</v>
      </c>
      <c r="P761" s="164" t="str">
        <f>IF(A22taxstdlife="n/a","n/a",IF(P$3&gt;(A22taxstdlife+$E761),((Input!$M$164+Input!$M$130)*$M$7)-SUM($M761:O761),((Input!$M$164+Input!$M$130)*$M$7)/A22taxstdlife))</f>
        <v>n/a</v>
      </c>
      <c r="Q761" s="164" t="str">
        <f>IF(A22taxstdlife="n/a","n/a",IF(Q$3&gt;(A22taxstdlife+$E761),((Input!$M$164+Input!$M$130)*$M$7)-SUM($M761:P761),((Input!$M$164+Input!$M$130)*$M$7)/A22taxstdlife))</f>
        <v>n/a</v>
      </c>
      <c r="R761" s="164" t="str">
        <f>IF(A22taxstdlife="n/a","n/a",IF(R$3&gt;(A22taxstdlife+$E761),((Input!$M$164+Input!$M$130)*$M$7)-SUM($M761:Q761),((Input!$M$164+Input!$M$130)*$M$7)/A22taxstdlife))</f>
        <v>n/a</v>
      </c>
      <c r="S761" s="164" t="str">
        <f>IF(A22taxstdlife="n/a","n/a",IF(S$3&gt;(A22taxstdlife+$E761),((Input!$M$164+Input!$M$130)*$M$7)-SUM($M761:R761),((Input!$M$164+Input!$M$130)*$M$7)/A22taxstdlife))</f>
        <v>n/a</v>
      </c>
      <c r="T761" s="164" t="str">
        <f>IF(A22taxstdlife="n/a","n/a",IF(T$3&gt;(A22taxstdlife+$E761),((Input!$M$164+Input!$M$130)*$M$7)-SUM($M761:S761),((Input!$M$164+Input!$M$130)*$M$7)/A22taxstdlife))</f>
        <v>n/a</v>
      </c>
      <c r="U761" s="164" t="str">
        <f>IF(A22taxstdlife="n/a","n/a",IF(U$3&gt;(A22taxstdlife+$E761),((Input!$M$164+Input!$M$130)*$M$7)-SUM($M761:T761),((Input!$M$164+Input!$M$130)*$M$7)/A22taxstdlife))</f>
        <v>n/a</v>
      </c>
      <c r="V761" s="164" t="str">
        <f>IF(A22taxstdlife="n/a","n/a",IF(V$3&gt;(A22taxstdlife+$E761),((Input!$M$164+Input!$M$130)*$M$7)-SUM($M761:U761),((Input!$M$164+Input!$M$130)*$M$7)/A22taxstdlife))</f>
        <v>n/a</v>
      </c>
      <c r="W761" s="164" t="str">
        <f>IF(A22taxstdlife="n/a","n/a",IF(W$3&gt;(A22taxstdlife+$E761),((Input!$M$164+Input!$M$130)*$M$7)-SUM($M761:V761),((Input!$M$164+Input!$M$130)*$M$7)/A22taxstdlife))</f>
        <v>n/a</v>
      </c>
      <c r="X761" s="164" t="str">
        <f>IF(A22taxstdlife="n/a","n/a",IF(X$3&gt;(A22taxstdlife+$E761),((Input!$M$164+Input!$M$130)*$M$7)-SUM($M761:W761),((Input!$M$164+Input!$M$130)*$M$7)/A22taxstdlife))</f>
        <v>n/a</v>
      </c>
      <c r="Y761" s="164" t="str">
        <f>IF(A22taxstdlife="n/a","n/a",IF(Y$3&gt;(A22taxstdlife+$E761),((Input!$M$164+Input!$M$130)*$M$7)-SUM($M761:X761),((Input!$M$164+Input!$M$130)*$M$7)/A22taxstdlife))</f>
        <v>n/a</v>
      </c>
      <c r="Z761" s="164" t="str">
        <f>IF(A22taxstdlife="n/a","n/a",IF(Z$3&gt;(A22taxstdlife+$E761),((Input!$M$164+Input!$M$130)*$M$7)-SUM($M761:Y761),((Input!$M$164+Input!$M$130)*$M$7)/A22taxstdlife))</f>
        <v>n/a</v>
      </c>
      <c r="AA761" s="164" t="str">
        <f>IF(A22taxstdlife="n/a","n/a",IF(AA$3&gt;(A22taxstdlife+$E761),((Input!$M$164+Input!$M$130)*$M$7)-SUM($M761:Z761),((Input!$M$164+Input!$M$130)*$M$7)/A22taxstdlife))</f>
        <v>n/a</v>
      </c>
      <c r="AB761" s="164" t="str">
        <f>IF(A22taxstdlife="n/a","n/a",IF(AB$3&gt;(A22taxstdlife+$E761),((Input!$M$164+Input!$M$130)*$M$7)-SUM($M761:AA761),((Input!$M$164+Input!$M$130)*$M$7)/A22taxstdlife))</f>
        <v>n/a</v>
      </c>
      <c r="AC761" s="164" t="str">
        <f>IF(A22taxstdlife="n/a","n/a",IF(AC$3&gt;(A22taxstdlife+$E761),((Input!$M$164+Input!$M$130)*$M$7)-SUM($M761:AB761),((Input!$M$164+Input!$M$130)*$M$7)/A22taxstdlife))</f>
        <v>n/a</v>
      </c>
      <c r="AD761" s="164" t="str">
        <f>IF(A22taxstdlife="n/a","n/a",IF(AD$3&gt;(A22taxstdlife+$E761),((Input!$M$164+Input!$M$130)*$M$7)-SUM($M761:AC761),((Input!$M$164+Input!$M$130)*$M$7)/A22taxstdlife))</f>
        <v>n/a</v>
      </c>
      <c r="AE761" s="164" t="str">
        <f>IF(A22taxstdlife="n/a","n/a",IF(AE$3&gt;(A22taxstdlife+$E761),((Input!$M$164+Input!$M$130)*$M$7)-SUM($M761:AD761),((Input!$M$164+Input!$M$130)*$M$7)/A22taxstdlife))</f>
        <v>n/a</v>
      </c>
      <c r="AF761" s="164" t="str">
        <f>IF(A22taxstdlife="n/a","n/a",IF(AF$3&gt;(A22taxstdlife+$E761),((Input!$M$164+Input!$M$130)*$M$7)-SUM($M761:AE761),((Input!$M$164+Input!$M$130)*$M$7)/A22taxstdlife))</f>
        <v>n/a</v>
      </c>
      <c r="AG761" s="164" t="str">
        <f>IF(A22taxstdlife="n/a","n/a",IF(AG$3&gt;(A22taxstdlife+$E761),((Input!$M$164+Input!$M$130)*$M$7)-SUM($M761:AF761),((Input!$M$164+Input!$M$130)*$M$7)/A22taxstdlife))</f>
        <v>n/a</v>
      </c>
      <c r="AH761" s="164" t="str">
        <f>IF(A22taxstdlife="n/a","n/a",IF(AH$3&gt;(A22taxstdlife+$E761),((Input!$M$164+Input!$M$130)*$M$7)-SUM($M761:AG761),((Input!$M$164+Input!$M$130)*$M$7)/A22taxstdlife))</f>
        <v>n/a</v>
      </c>
      <c r="AI761" s="164" t="str">
        <f>IF(A22taxstdlife="n/a","n/a",IF(AI$3&gt;(A22taxstdlife+$E761),((Input!$M$164+Input!$M$130)*$M$7)-SUM($M761:AH761),((Input!$M$164+Input!$M$130)*$M$7)/A22taxstdlife))</f>
        <v>n/a</v>
      </c>
      <c r="AJ761" s="164" t="str">
        <f>IF(A22taxstdlife="n/a","n/a",IF(AJ$3&gt;(A22taxstdlife+$E761),((Input!$M$164+Input!$M$130)*$M$7)-SUM($M761:AI761),((Input!$M$164+Input!$M$130)*$M$7)/A22taxstdlife))</f>
        <v>n/a</v>
      </c>
      <c r="AK761" s="164" t="str">
        <f>IF(A22taxstdlife="n/a","n/a",IF(AK$3&gt;(A22taxstdlife+$E761),((Input!$M$164+Input!$M$130)*$M$7)-SUM($M761:AJ761),((Input!$M$164+Input!$M$130)*$M$7)/A22taxstdlife))</f>
        <v>n/a</v>
      </c>
      <c r="AL761" s="164" t="str">
        <f>IF(A22taxstdlife="n/a","n/a",IF(AL$3&gt;(A22taxstdlife+$E761),((Input!$M$164+Input!$M$130)*$M$7)-SUM($M761:AK761),((Input!$M$164+Input!$M$130)*$M$7)/A22taxstdlife))</f>
        <v>n/a</v>
      </c>
      <c r="AM761" s="164" t="str">
        <f>IF(A22taxstdlife="n/a","n/a",IF(AM$3&gt;(A22taxstdlife+$E761),((Input!$M$164+Input!$M$130)*$M$7)-SUM($M761:AL761),((Input!$M$164+Input!$M$130)*$M$7)/A22taxstdlife))</f>
        <v>n/a</v>
      </c>
      <c r="AN761" s="164" t="str">
        <f>IF(A22taxstdlife="n/a","n/a",IF(AN$3&gt;(A22taxstdlife+$E761),((Input!$M$164+Input!$M$130)*$M$7)-SUM($M761:AM761),((Input!$M$164+Input!$M$130)*$M$7)/A22taxstdlife))</f>
        <v>n/a</v>
      </c>
      <c r="AO761" s="164" t="str">
        <f>IF(A22taxstdlife="n/a","n/a",IF(AO$3&gt;(A22taxstdlife+$E761),((Input!$M$164+Input!$M$130)*$M$7)-SUM($M761:AN761),((Input!$M$164+Input!$M$130)*$M$7)/A22taxstdlife))</f>
        <v>n/a</v>
      </c>
      <c r="AP761" s="164" t="str">
        <f>IF(A22taxstdlife="n/a","n/a",IF(AP$3&gt;(A22taxstdlife+$E761),((Input!$M$164+Input!$M$130)*$M$7)-SUM($M761:AO761),((Input!$M$164+Input!$M$130)*$M$7)/A22taxstdlife))</f>
        <v>n/a</v>
      </c>
      <c r="AQ761" s="164" t="str">
        <f>IF(A22taxstdlife="n/a","n/a",IF(AQ$3&gt;(A22taxstdlife+$E761),((Input!$M$164+Input!$M$130)*$M$7)-SUM($M761:AP761),((Input!$M$164+Input!$M$130)*$M$7)/A22taxstdlife))</f>
        <v>n/a</v>
      </c>
      <c r="AR761" s="164" t="str">
        <f>IF(A22taxstdlife="n/a","n/a",IF(AR$3&gt;(A22taxstdlife+$E761),((Input!$M$164+Input!$M$130)*$M$7)-SUM($M761:AQ761),((Input!$M$164+Input!$M$130)*$M$7)/A22taxstdlife))</f>
        <v>n/a</v>
      </c>
      <c r="AS761" s="164" t="str">
        <f>IF(A22taxstdlife="n/a","n/a",IF(AS$3&gt;(A22taxstdlife+$E761),((Input!$M$164+Input!$M$130)*$M$7)-SUM($M761:AR761),((Input!$M$164+Input!$M$130)*$M$7)/A22taxstdlife))</f>
        <v>n/a</v>
      </c>
      <c r="AT761" s="164" t="str">
        <f>IF(A22taxstdlife="n/a","n/a",IF(AT$3&gt;(A22taxstdlife+$E761),((Input!$M$164+Input!$M$130)*$M$7)-SUM($M761:AS761),((Input!$M$164+Input!$M$130)*$M$7)/A22taxstdlife))</f>
        <v>n/a</v>
      </c>
      <c r="AU761" s="164" t="str">
        <f>IF(A22taxstdlife="n/a","n/a",IF(AU$3&gt;(A22taxstdlife+$E761),((Input!$M$164+Input!$M$130)*$M$7)-SUM($M761:AT761),((Input!$M$164+Input!$M$130)*$M$7)/A22taxstdlife))</f>
        <v>n/a</v>
      </c>
      <c r="AV761" s="164" t="str">
        <f>IF(A22taxstdlife="n/a","n/a",IF(AV$3&gt;(A22taxstdlife+$E761),((Input!$M$164+Input!$M$130)*$M$7)-SUM($M761:AU761),((Input!$M$164+Input!$M$130)*$M$7)/A22taxstdlife))</f>
        <v>n/a</v>
      </c>
      <c r="AW761" s="164" t="str">
        <f>IF(A22taxstdlife="n/a","n/a",IF(AW$3&gt;(A22taxstdlife+$E761),((Input!$M$164+Input!$M$130)*$M$7)-SUM($M761:AV761),((Input!$M$164+Input!$M$130)*$M$7)/A22taxstdlife))</f>
        <v>n/a</v>
      </c>
      <c r="AX761" s="164" t="str">
        <f>IF(A22taxstdlife="n/a","n/a",IF(AX$3&gt;(A22taxstdlife+$E761),((Input!$M$164+Input!$M$130)*$M$7)-SUM($M761:AW761),((Input!$M$164+Input!$M$130)*$M$7)/A22taxstdlife))</f>
        <v>n/a</v>
      </c>
      <c r="AY761" s="164" t="str">
        <f>IF(A22taxstdlife="n/a","n/a",IF(AY$3&gt;(A22taxstdlife+$E761),((Input!$M$164+Input!$M$130)*$M$7)-SUM($M761:AX761),((Input!$M$164+Input!$M$130)*$M$7)/A22taxstdlife))</f>
        <v>n/a</v>
      </c>
      <c r="AZ761" s="164" t="str">
        <f>IF(A22taxstdlife="n/a","n/a",IF(AZ$3&gt;(A22taxstdlife+$E761),((Input!$M$164+Input!$M$130)*$M$7)-SUM($M761:AY761),((Input!$M$164+Input!$M$130)*$M$7)/A22taxstdlife))</f>
        <v>n/a</v>
      </c>
      <c r="BA761" s="164" t="str">
        <f>IF(A22taxstdlife="n/a","n/a",IF(BA$3&gt;(A22taxstdlife+$E761),((Input!$M$164+Input!$M$130)*$M$7)-SUM($M761:AZ761),((Input!$M$164+Input!$M$130)*$M$7)/A22taxstdlife))</f>
        <v>n/a</v>
      </c>
      <c r="BB761" s="164" t="str">
        <f>IF(A22taxstdlife="n/a","n/a",IF(BB$3&gt;(A22taxstdlife+$E761),((Input!$M$164+Input!$M$130)*$M$7)-SUM($M761:BA761),((Input!$M$164+Input!$M$130)*$M$7)/A22taxstdlife))</f>
        <v>n/a</v>
      </c>
      <c r="BC761" s="164" t="str">
        <f>IF(A22taxstdlife="n/a","n/a",IF(BC$3&gt;(A22taxstdlife+$E761),((Input!$M$164+Input!$M$130)*$M$7)-SUM($M761:BB761),((Input!$M$164+Input!$M$130)*$M$7)/A22taxstdlife))</f>
        <v>n/a</v>
      </c>
      <c r="BD761" s="164" t="str">
        <f>IF(A22taxstdlife="n/a","n/a",IF(BD$3&gt;(A22taxstdlife+$E761),((Input!$M$164+Input!$M$130)*$M$7)-SUM($M761:BC761),((Input!$M$164+Input!$M$130)*$M$7)/A22taxstdlife))</f>
        <v>n/a</v>
      </c>
      <c r="BE761" s="164" t="str">
        <f>IF(A22taxstdlife="n/a","n/a",IF(BE$3&gt;(A22taxstdlife+$E761),((Input!$M$164+Input!$M$130)*$M$7)-SUM($M761:BD761),((Input!$M$164+Input!$M$130)*$M$7)/A22taxstdlife))</f>
        <v>n/a</v>
      </c>
      <c r="BF761" s="164" t="str">
        <f>IF(A22taxstdlife="n/a","n/a",IF(BF$3&gt;(A22taxstdlife+$E761),((Input!$M$164+Input!$M$130)*$M$7)-SUM($M761:BE761),((Input!$M$164+Input!$M$130)*$M$7)/A22taxstdlife))</f>
        <v>n/a</v>
      </c>
      <c r="BG761" s="164" t="str">
        <f>IF(A22taxstdlife="n/a","n/a",IF(BG$3&gt;(A22taxstdlife+$E761),((Input!$M$164+Input!$M$130)*$M$7)-SUM($M761:BF761),((Input!$M$164+Input!$M$130)*$M$7)/A22taxstdlife))</f>
        <v>n/a</v>
      </c>
      <c r="BH761" s="164" t="str">
        <f>IF(A22taxstdlife="n/a","n/a",IF(BH$3&gt;(A22taxstdlife+$E761),((Input!$M$164+Input!$M$130)*$M$7)-SUM($M761:BG761),((Input!$M$164+Input!$M$130)*$M$7)/A22taxstdlife))</f>
        <v>n/a</v>
      </c>
      <c r="BI761" s="164" t="str">
        <f>IF(A22taxstdlife="n/a","n/a",IF(BI$3&gt;(A22taxstdlife+$E761),((Input!$M$164+Input!$M$130)*$M$7)-SUM($M761:BH761),((Input!$M$164+Input!$M$130)*$M$7)/A22taxstdlife))</f>
        <v>n/a</v>
      </c>
      <c r="BJ761" s="18"/>
      <c r="BK761" s="18"/>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c r="IJ761"/>
      <c r="IK761"/>
      <c r="IL761"/>
      <c r="IM761"/>
      <c r="IN761"/>
      <c r="IO761"/>
      <c r="IP761"/>
      <c r="IQ761"/>
      <c r="IR761"/>
      <c r="IS761"/>
      <c r="IT761"/>
      <c r="IU761"/>
      <c r="IV761"/>
    </row>
    <row r="762" spans="1:256" s="5" customFormat="1" hidden="1" outlineLevel="2">
      <c r="A762" s="18"/>
      <c r="B762" s="18"/>
      <c r="C762" s="36"/>
      <c r="D762" s="479"/>
      <c r="E762" s="283">
        <v>8</v>
      </c>
      <c r="F762" s="38"/>
      <c r="G762" s="306"/>
      <c r="H762" s="308"/>
      <c r="I762" s="308"/>
      <c r="J762" s="308"/>
      <c r="K762" s="308"/>
      <c r="L762" s="308"/>
      <c r="M762" s="308"/>
      <c r="N762" s="307"/>
      <c r="O762" s="164" t="str">
        <f>IF(A22taxstdlife="n/a","n/a",IF(O$3&gt;(A22taxstdlife+$E762),((Input!$N$164+Input!$N$130)*$N$7)-SUM($N762:N762),((Input!$N$164+Input!$N$130)*$N$7)/A22taxstdlife))</f>
        <v>n/a</v>
      </c>
      <c r="P762" s="164" t="str">
        <f>IF(A22taxstdlife="n/a","n/a",IF(P$3&gt;(A22taxstdlife+$E762),((Input!$N$164+Input!$N$130)*$N$7)-SUM($N762:O762),((Input!$N$164+Input!$N$130)*$N$7)/A22taxstdlife))</f>
        <v>n/a</v>
      </c>
      <c r="Q762" s="164" t="str">
        <f>IF(A22taxstdlife="n/a","n/a",IF(Q$3&gt;(A22taxstdlife+$E762),((Input!$N$164+Input!$N$130)*$N$7)-SUM($N762:P762),((Input!$N$164+Input!$N$130)*$N$7)/A22taxstdlife))</f>
        <v>n/a</v>
      </c>
      <c r="R762" s="164" t="str">
        <f>IF(A22taxstdlife="n/a","n/a",IF(R$3&gt;(A22taxstdlife+$E762),((Input!$N$164+Input!$N$130)*$N$7)-SUM($N762:Q762),((Input!$N$164+Input!$N$130)*$N$7)/A22taxstdlife))</f>
        <v>n/a</v>
      </c>
      <c r="S762" s="164" t="str">
        <f>IF(A22taxstdlife="n/a","n/a",IF(S$3&gt;(A22taxstdlife+$E762),((Input!$N$164+Input!$N$130)*$N$7)-SUM($N762:R762),((Input!$N$164+Input!$N$130)*$N$7)/A22taxstdlife))</f>
        <v>n/a</v>
      </c>
      <c r="T762" s="164" t="str">
        <f>IF(A22taxstdlife="n/a","n/a",IF(T$3&gt;(A22taxstdlife+$E762),((Input!$N$164+Input!$N$130)*$N$7)-SUM($N762:S762),((Input!$N$164+Input!$N$130)*$N$7)/A22taxstdlife))</f>
        <v>n/a</v>
      </c>
      <c r="U762" s="164" t="str">
        <f>IF(A22taxstdlife="n/a","n/a",IF(U$3&gt;(A22taxstdlife+$E762),((Input!$N$164+Input!$N$130)*$N$7)-SUM($N762:T762),((Input!$N$164+Input!$N$130)*$N$7)/A22taxstdlife))</f>
        <v>n/a</v>
      </c>
      <c r="V762" s="164" t="str">
        <f>IF(A22taxstdlife="n/a","n/a",IF(V$3&gt;(A22taxstdlife+$E762),((Input!$N$164+Input!$N$130)*$N$7)-SUM($N762:U762),((Input!$N$164+Input!$N$130)*$N$7)/A22taxstdlife))</f>
        <v>n/a</v>
      </c>
      <c r="W762" s="164" t="str">
        <f>IF(A22taxstdlife="n/a","n/a",IF(W$3&gt;(A22taxstdlife+$E762),((Input!$N$164+Input!$N$130)*$N$7)-SUM($N762:V762),((Input!$N$164+Input!$N$130)*$N$7)/A22taxstdlife))</f>
        <v>n/a</v>
      </c>
      <c r="X762" s="164" t="str">
        <f>IF(A22taxstdlife="n/a","n/a",IF(X$3&gt;(A22taxstdlife+$E762),((Input!$N$164+Input!$N$130)*$N$7)-SUM($N762:W762),((Input!$N$164+Input!$N$130)*$N$7)/A22taxstdlife))</f>
        <v>n/a</v>
      </c>
      <c r="Y762" s="164" t="str">
        <f>IF(A22taxstdlife="n/a","n/a",IF(Y$3&gt;(A22taxstdlife+$E762),((Input!$N$164+Input!$N$130)*$N$7)-SUM($N762:X762),((Input!$N$164+Input!$N$130)*$N$7)/A22taxstdlife))</f>
        <v>n/a</v>
      </c>
      <c r="Z762" s="164" t="str">
        <f>IF(A22taxstdlife="n/a","n/a",IF(Z$3&gt;(A22taxstdlife+$E762),((Input!$N$164+Input!$N$130)*$N$7)-SUM($N762:Y762),((Input!$N$164+Input!$N$130)*$N$7)/A22taxstdlife))</f>
        <v>n/a</v>
      </c>
      <c r="AA762" s="164" t="str">
        <f>IF(A22taxstdlife="n/a","n/a",IF(AA$3&gt;(A22taxstdlife+$E762),((Input!$N$164+Input!$N$130)*$N$7)-SUM($N762:Z762),((Input!$N$164+Input!$N$130)*$N$7)/A22taxstdlife))</f>
        <v>n/a</v>
      </c>
      <c r="AB762" s="164" t="str">
        <f>IF(A22taxstdlife="n/a","n/a",IF(AB$3&gt;(A22taxstdlife+$E762),((Input!$N$164+Input!$N$130)*$N$7)-SUM($N762:AA762),((Input!$N$164+Input!$N$130)*$N$7)/A22taxstdlife))</f>
        <v>n/a</v>
      </c>
      <c r="AC762" s="164" t="str">
        <f>IF(A22taxstdlife="n/a","n/a",IF(AC$3&gt;(A22taxstdlife+$E762),((Input!$N$164+Input!$N$130)*$N$7)-SUM($N762:AB762),((Input!$N$164+Input!$N$130)*$N$7)/A22taxstdlife))</f>
        <v>n/a</v>
      </c>
      <c r="AD762" s="164" t="str">
        <f>IF(A22taxstdlife="n/a","n/a",IF(AD$3&gt;(A22taxstdlife+$E762),((Input!$N$164+Input!$N$130)*$N$7)-SUM($N762:AC762),((Input!$N$164+Input!$N$130)*$N$7)/A22taxstdlife))</f>
        <v>n/a</v>
      </c>
      <c r="AE762" s="164" t="str">
        <f>IF(A22taxstdlife="n/a","n/a",IF(AE$3&gt;(A22taxstdlife+$E762),((Input!$N$164+Input!$N$130)*$N$7)-SUM($N762:AD762),((Input!$N$164+Input!$N$130)*$N$7)/A22taxstdlife))</f>
        <v>n/a</v>
      </c>
      <c r="AF762" s="164" t="str">
        <f>IF(A22taxstdlife="n/a","n/a",IF(AF$3&gt;(A22taxstdlife+$E762),((Input!$N$164+Input!$N$130)*$N$7)-SUM($N762:AE762),((Input!$N$164+Input!$N$130)*$N$7)/A22taxstdlife))</f>
        <v>n/a</v>
      </c>
      <c r="AG762" s="164" t="str">
        <f>IF(A22taxstdlife="n/a","n/a",IF(AG$3&gt;(A22taxstdlife+$E762),((Input!$N$164+Input!$N$130)*$N$7)-SUM($N762:AF762),((Input!$N$164+Input!$N$130)*$N$7)/A22taxstdlife))</f>
        <v>n/a</v>
      </c>
      <c r="AH762" s="164" t="str">
        <f>IF(A22taxstdlife="n/a","n/a",IF(AH$3&gt;(A22taxstdlife+$E762),((Input!$N$164+Input!$N$130)*$N$7)-SUM($N762:AG762),((Input!$N$164+Input!$N$130)*$N$7)/A22taxstdlife))</f>
        <v>n/a</v>
      </c>
      <c r="AI762" s="164" t="str">
        <f>IF(A22taxstdlife="n/a","n/a",IF(AI$3&gt;(A22taxstdlife+$E762),((Input!$N$164+Input!$N$130)*$N$7)-SUM($N762:AH762),((Input!$N$164+Input!$N$130)*$N$7)/A22taxstdlife))</f>
        <v>n/a</v>
      </c>
      <c r="AJ762" s="164" t="str">
        <f>IF(A22taxstdlife="n/a","n/a",IF(AJ$3&gt;(A22taxstdlife+$E762),((Input!$N$164+Input!$N$130)*$N$7)-SUM($N762:AI762),((Input!$N$164+Input!$N$130)*$N$7)/A22taxstdlife))</f>
        <v>n/a</v>
      </c>
      <c r="AK762" s="164" t="str">
        <f>IF(A22taxstdlife="n/a","n/a",IF(AK$3&gt;(A22taxstdlife+$E762),((Input!$N$164+Input!$N$130)*$N$7)-SUM($N762:AJ762),((Input!$N$164+Input!$N$130)*$N$7)/A22taxstdlife))</f>
        <v>n/a</v>
      </c>
      <c r="AL762" s="164" t="str">
        <f>IF(A22taxstdlife="n/a","n/a",IF(AL$3&gt;(A22taxstdlife+$E762),((Input!$N$164+Input!$N$130)*$N$7)-SUM($N762:AK762),((Input!$N$164+Input!$N$130)*$N$7)/A22taxstdlife))</f>
        <v>n/a</v>
      </c>
      <c r="AM762" s="164" t="str">
        <f>IF(A22taxstdlife="n/a","n/a",IF(AM$3&gt;(A22taxstdlife+$E762),((Input!$N$164+Input!$N$130)*$N$7)-SUM($N762:AL762),((Input!$N$164+Input!$N$130)*$N$7)/A22taxstdlife))</f>
        <v>n/a</v>
      </c>
      <c r="AN762" s="164" t="str">
        <f>IF(A22taxstdlife="n/a","n/a",IF(AN$3&gt;(A22taxstdlife+$E762),((Input!$N$164+Input!$N$130)*$N$7)-SUM($N762:AM762),((Input!$N$164+Input!$N$130)*$N$7)/A22taxstdlife))</f>
        <v>n/a</v>
      </c>
      <c r="AO762" s="164" t="str">
        <f>IF(A22taxstdlife="n/a","n/a",IF(AO$3&gt;(A22taxstdlife+$E762),((Input!$N$164+Input!$N$130)*$N$7)-SUM($N762:AN762),((Input!$N$164+Input!$N$130)*$N$7)/A22taxstdlife))</f>
        <v>n/a</v>
      </c>
      <c r="AP762" s="164" t="str">
        <f>IF(A22taxstdlife="n/a","n/a",IF(AP$3&gt;(A22taxstdlife+$E762),((Input!$N$164+Input!$N$130)*$N$7)-SUM($N762:AO762),((Input!$N$164+Input!$N$130)*$N$7)/A22taxstdlife))</f>
        <v>n/a</v>
      </c>
      <c r="AQ762" s="164" t="str">
        <f>IF(A22taxstdlife="n/a","n/a",IF(AQ$3&gt;(A22taxstdlife+$E762),((Input!$N$164+Input!$N$130)*$N$7)-SUM($N762:AP762),((Input!$N$164+Input!$N$130)*$N$7)/A22taxstdlife))</f>
        <v>n/a</v>
      </c>
      <c r="AR762" s="164" t="str">
        <f>IF(A22taxstdlife="n/a","n/a",IF(AR$3&gt;(A22taxstdlife+$E762),((Input!$N$164+Input!$N$130)*$N$7)-SUM($N762:AQ762),((Input!$N$164+Input!$N$130)*$N$7)/A22taxstdlife))</f>
        <v>n/a</v>
      </c>
      <c r="AS762" s="164" t="str">
        <f>IF(A22taxstdlife="n/a","n/a",IF(AS$3&gt;(A22taxstdlife+$E762),((Input!$N$164+Input!$N$130)*$N$7)-SUM($N762:AR762),((Input!$N$164+Input!$N$130)*$N$7)/A22taxstdlife))</f>
        <v>n/a</v>
      </c>
      <c r="AT762" s="164" t="str">
        <f>IF(A22taxstdlife="n/a","n/a",IF(AT$3&gt;(A22taxstdlife+$E762),((Input!$N$164+Input!$N$130)*$N$7)-SUM($N762:AS762),((Input!$N$164+Input!$N$130)*$N$7)/A22taxstdlife))</f>
        <v>n/a</v>
      </c>
      <c r="AU762" s="164" t="str">
        <f>IF(A22taxstdlife="n/a","n/a",IF(AU$3&gt;(A22taxstdlife+$E762),((Input!$N$164+Input!$N$130)*$N$7)-SUM($N762:AT762),((Input!$N$164+Input!$N$130)*$N$7)/A22taxstdlife))</f>
        <v>n/a</v>
      </c>
      <c r="AV762" s="164" t="str">
        <f>IF(A22taxstdlife="n/a","n/a",IF(AV$3&gt;(A22taxstdlife+$E762),((Input!$N$164+Input!$N$130)*$N$7)-SUM($N762:AU762),((Input!$N$164+Input!$N$130)*$N$7)/A22taxstdlife))</f>
        <v>n/a</v>
      </c>
      <c r="AW762" s="164" t="str">
        <f>IF(A22taxstdlife="n/a","n/a",IF(AW$3&gt;(A22taxstdlife+$E762),((Input!$N$164+Input!$N$130)*$N$7)-SUM($N762:AV762),((Input!$N$164+Input!$N$130)*$N$7)/A22taxstdlife))</f>
        <v>n/a</v>
      </c>
      <c r="AX762" s="164" t="str">
        <f>IF(A22taxstdlife="n/a","n/a",IF(AX$3&gt;(A22taxstdlife+$E762),((Input!$N$164+Input!$N$130)*$N$7)-SUM($N762:AW762),((Input!$N$164+Input!$N$130)*$N$7)/A22taxstdlife))</f>
        <v>n/a</v>
      </c>
      <c r="AY762" s="164" t="str">
        <f>IF(A22taxstdlife="n/a","n/a",IF(AY$3&gt;(A22taxstdlife+$E762),((Input!$N$164+Input!$N$130)*$N$7)-SUM($N762:AX762),((Input!$N$164+Input!$N$130)*$N$7)/A22taxstdlife))</f>
        <v>n/a</v>
      </c>
      <c r="AZ762" s="164" t="str">
        <f>IF(A22taxstdlife="n/a","n/a",IF(AZ$3&gt;(A22taxstdlife+$E762),((Input!$N$164+Input!$N$130)*$N$7)-SUM($N762:AY762),((Input!$N$164+Input!$N$130)*$N$7)/A22taxstdlife))</f>
        <v>n/a</v>
      </c>
      <c r="BA762" s="164" t="str">
        <f>IF(A22taxstdlife="n/a","n/a",IF(BA$3&gt;(A22taxstdlife+$E762),((Input!$N$164+Input!$N$130)*$N$7)-SUM($N762:AZ762),((Input!$N$164+Input!$N$130)*$N$7)/A22taxstdlife))</f>
        <v>n/a</v>
      </c>
      <c r="BB762" s="164" t="str">
        <f>IF(A22taxstdlife="n/a","n/a",IF(BB$3&gt;(A22taxstdlife+$E762),((Input!$N$164+Input!$N$130)*$N$7)-SUM($N762:BA762),((Input!$N$164+Input!$N$130)*$N$7)/A22taxstdlife))</f>
        <v>n/a</v>
      </c>
      <c r="BC762" s="164" t="str">
        <f>IF(A22taxstdlife="n/a","n/a",IF(BC$3&gt;(A22taxstdlife+$E762),((Input!$N$164+Input!$N$130)*$N$7)-SUM($N762:BB762),((Input!$N$164+Input!$N$130)*$N$7)/A22taxstdlife))</f>
        <v>n/a</v>
      </c>
      <c r="BD762" s="164" t="str">
        <f>IF(A22taxstdlife="n/a","n/a",IF(BD$3&gt;(A22taxstdlife+$E762),((Input!$N$164+Input!$N$130)*$N$7)-SUM($N762:BC762),((Input!$N$164+Input!$N$130)*$N$7)/A22taxstdlife))</f>
        <v>n/a</v>
      </c>
      <c r="BE762" s="164" t="str">
        <f>IF(A22taxstdlife="n/a","n/a",IF(BE$3&gt;(A22taxstdlife+$E762),((Input!$N$164+Input!$N$130)*$N$7)-SUM($N762:BD762),((Input!$N$164+Input!$N$130)*$N$7)/A22taxstdlife))</f>
        <v>n/a</v>
      </c>
      <c r="BF762" s="164" t="str">
        <f>IF(A22taxstdlife="n/a","n/a",IF(BF$3&gt;(A22taxstdlife+$E762),((Input!$N$164+Input!$N$130)*$N$7)-SUM($N762:BE762),((Input!$N$164+Input!$N$130)*$N$7)/A22taxstdlife))</f>
        <v>n/a</v>
      </c>
      <c r="BG762" s="164" t="str">
        <f>IF(A22taxstdlife="n/a","n/a",IF(BG$3&gt;(A22taxstdlife+$E762),((Input!$N$164+Input!$N$130)*$N$7)-SUM($N762:BF762),((Input!$N$164+Input!$N$130)*$N$7)/A22taxstdlife))</f>
        <v>n/a</v>
      </c>
      <c r="BH762" s="164" t="str">
        <f>IF(A22taxstdlife="n/a","n/a",IF(BH$3&gt;(A22taxstdlife+$E762),((Input!$N$164+Input!$N$130)*$N$7)-SUM($N762:BG762),((Input!$N$164+Input!$N$130)*$N$7)/A22taxstdlife))</f>
        <v>n/a</v>
      </c>
      <c r="BI762" s="164" t="str">
        <f>IF(A22taxstdlife="n/a","n/a",IF(BI$3&gt;(A22taxstdlife+$E762),((Input!$N$164+Input!$N$130)*$N$7)-SUM($N762:BH762),((Input!$N$164+Input!$N$130)*$N$7)/A22taxstdlife))</f>
        <v>n/a</v>
      </c>
      <c r="BJ762" s="18"/>
      <c r="BK762" s="18"/>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c r="HC762"/>
      <c r="HD762"/>
      <c r="HE762"/>
      <c r="HF762"/>
      <c r="HG762"/>
      <c r="HH762"/>
      <c r="HI762"/>
      <c r="HJ762"/>
      <c r="HK762"/>
      <c r="HL762"/>
      <c r="HM762"/>
      <c r="HN762"/>
      <c r="HO762"/>
      <c r="HP762"/>
      <c r="HQ762"/>
      <c r="HR762"/>
      <c r="HS762"/>
      <c r="HT762"/>
      <c r="HU762"/>
      <c r="HV762"/>
      <c r="HW762"/>
      <c r="HX762"/>
      <c r="HY762"/>
      <c r="HZ762"/>
      <c r="IA762"/>
      <c r="IB762"/>
      <c r="IC762"/>
      <c r="ID762"/>
      <c r="IE762"/>
      <c r="IF762"/>
      <c r="IG762"/>
      <c r="IH762"/>
      <c r="II762"/>
      <c r="IJ762"/>
      <c r="IK762"/>
      <c r="IL762"/>
      <c r="IM762"/>
      <c r="IN762"/>
      <c r="IO762"/>
      <c r="IP762"/>
      <c r="IQ762"/>
      <c r="IR762"/>
      <c r="IS762"/>
      <c r="IT762"/>
      <c r="IU762"/>
      <c r="IV762"/>
    </row>
    <row r="763" spans="1:256" s="5" customFormat="1" hidden="1" outlineLevel="2">
      <c r="A763" s="18"/>
      <c r="B763" s="18"/>
      <c r="C763" s="36"/>
      <c r="D763" s="479"/>
      <c r="E763" s="283">
        <v>9</v>
      </c>
      <c r="F763" s="38"/>
      <c r="G763" s="306"/>
      <c r="H763" s="308"/>
      <c r="I763" s="308"/>
      <c r="J763" s="308"/>
      <c r="K763" s="308"/>
      <c r="L763" s="308"/>
      <c r="M763" s="308"/>
      <c r="N763" s="308"/>
      <c r="O763" s="307"/>
      <c r="P763" s="164" t="str">
        <f>IF(A22taxstdlife="n/a","n/a",IF(P$3&gt;(A22taxstdlife+$E763),((Input!$O$164+Input!$O$130)*$O$7)-SUM($O763:O763),((Input!$O$164+Input!$O$130)*$O$7)/A22taxstdlife))</f>
        <v>n/a</v>
      </c>
      <c r="Q763" s="164" t="str">
        <f>IF(A22taxstdlife="n/a","n/a",IF(Q$3&gt;(A22taxstdlife+$E763),((Input!$O$164+Input!$O$130)*$O$7)-SUM($O763:P763),((Input!$O$164+Input!$O$130)*$O$7)/A22taxstdlife))</f>
        <v>n/a</v>
      </c>
      <c r="R763" s="164" t="str">
        <f>IF(A22taxstdlife="n/a","n/a",IF(R$3&gt;(A22taxstdlife+$E763),((Input!$O$164+Input!$O$130)*$O$7)-SUM($O763:Q763),((Input!$O$164+Input!$O$130)*$O$7)/A22taxstdlife))</f>
        <v>n/a</v>
      </c>
      <c r="S763" s="164" t="str">
        <f>IF(A22taxstdlife="n/a","n/a",IF(S$3&gt;(A22taxstdlife+$E763),((Input!$O$164+Input!$O$130)*$O$7)-SUM($O763:R763),((Input!$O$164+Input!$O$130)*$O$7)/A22taxstdlife))</f>
        <v>n/a</v>
      </c>
      <c r="T763" s="164" t="str">
        <f>IF(A22taxstdlife="n/a","n/a",IF(T$3&gt;(A22taxstdlife+$E763),((Input!$O$164+Input!$O$130)*$O$7)-SUM($O763:S763),((Input!$O$164+Input!$O$130)*$O$7)/A22taxstdlife))</f>
        <v>n/a</v>
      </c>
      <c r="U763" s="164" t="str">
        <f>IF(A22taxstdlife="n/a","n/a",IF(U$3&gt;(A22taxstdlife+$E763),((Input!$O$164+Input!$O$130)*$O$7)-SUM($O763:T763),((Input!$O$164+Input!$O$130)*$O$7)/A22taxstdlife))</f>
        <v>n/a</v>
      </c>
      <c r="V763" s="164" t="str">
        <f>IF(A22taxstdlife="n/a","n/a",IF(V$3&gt;(A22taxstdlife+$E763),((Input!$O$164+Input!$O$130)*$O$7)-SUM($O763:U763),((Input!$O$164+Input!$O$130)*$O$7)/A22taxstdlife))</f>
        <v>n/a</v>
      </c>
      <c r="W763" s="164" t="str">
        <f>IF(A22taxstdlife="n/a","n/a",IF(W$3&gt;(A22taxstdlife+$E763),((Input!$O$164+Input!$O$130)*$O$7)-SUM($O763:V763),((Input!$O$164+Input!$O$130)*$O$7)/A22taxstdlife))</f>
        <v>n/a</v>
      </c>
      <c r="X763" s="164" t="str">
        <f>IF(A22taxstdlife="n/a","n/a",IF(X$3&gt;(A22taxstdlife+$E763),((Input!$O$164+Input!$O$130)*$O$7)-SUM($O763:W763),((Input!$O$164+Input!$O$130)*$O$7)/A22taxstdlife))</f>
        <v>n/a</v>
      </c>
      <c r="Y763" s="164" t="str">
        <f>IF(A22taxstdlife="n/a","n/a",IF(Y$3&gt;(A22taxstdlife+$E763),((Input!$O$164+Input!$O$130)*$O$7)-SUM($O763:X763),((Input!$O$164+Input!$O$130)*$O$7)/A22taxstdlife))</f>
        <v>n/a</v>
      </c>
      <c r="Z763" s="164" t="str">
        <f>IF(A22taxstdlife="n/a","n/a",IF(Z$3&gt;(A22taxstdlife+$E763),((Input!$O$164+Input!$O$130)*$O$7)-SUM($O763:Y763),((Input!$O$164+Input!$O$130)*$O$7)/A22taxstdlife))</f>
        <v>n/a</v>
      </c>
      <c r="AA763" s="164" t="str">
        <f>IF(A22taxstdlife="n/a","n/a",IF(AA$3&gt;(A22taxstdlife+$E763),((Input!$O$164+Input!$O$130)*$O$7)-SUM($O763:Z763),((Input!$O$164+Input!$O$130)*$O$7)/A22taxstdlife))</f>
        <v>n/a</v>
      </c>
      <c r="AB763" s="164" t="str">
        <f>IF(A22taxstdlife="n/a","n/a",IF(AB$3&gt;(A22taxstdlife+$E763),((Input!$O$164+Input!$O$130)*$O$7)-SUM($O763:AA763),((Input!$O$164+Input!$O$130)*$O$7)/A22taxstdlife))</f>
        <v>n/a</v>
      </c>
      <c r="AC763" s="164" t="str">
        <f>IF(A22taxstdlife="n/a","n/a",IF(AC$3&gt;(A22taxstdlife+$E763),((Input!$O$164+Input!$O$130)*$O$7)-SUM($O763:AB763),((Input!$O$164+Input!$O$130)*$O$7)/A22taxstdlife))</f>
        <v>n/a</v>
      </c>
      <c r="AD763" s="164" t="str">
        <f>IF(A22taxstdlife="n/a","n/a",IF(AD$3&gt;(A22taxstdlife+$E763),((Input!$O$164+Input!$O$130)*$O$7)-SUM($O763:AC763),((Input!$O$164+Input!$O$130)*$O$7)/A22taxstdlife))</f>
        <v>n/a</v>
      </c>
      <c r="AE763" s="164" t="str">
        <f>IF(A22taxstdlife="n/a","n/a",IF(AE$3&gt;(A22taxstdlife+$E763),((Input!$O$164+Input!$O$130)*$O$7)-SUM($O763:AD763),((Input!$O$164+Input!$O$130)*$O$7)/A22taxstdlife))</f>
        <v>n/a</v>
      </c>
      <c r="AF763" s="164" t="str">
        <f>IF(A22taxstdlife="n/a","n/a",IF(AF$3&gt;(A22taxstdlife+$E763),((Input!$O$164+Input!$O$130)*$O$7)-SUM($O763:AE763),((Input!$O$164+Input!$O$130)*$O$7)/A22taxstdlife))</f>
        <v>n/a</v>
      </c>
      <c r="AG763" s="164" t="str">
        <f>IF(A22taxstdlife="n/a","n/a",IF(AG$3&gt;(A22taxstdlife+$E763),((Input!$O$164+Input!$O$130)*$O$7)-SUM($O763:AF763),((Input!$O$164+Input!$O$130)*$O$7)/A22taxstdlife))</f>
        <v>n/a</v>
      </c>
      <c r="AH763" s="164" t="str">
        <f>IF(A22taxstdlife="n/a","n/a",IF(AH$3&gt;(A22taxstdlife+$E763),((Input!$O$164+Input!$O$130)*$O$7)-SUM($O763:AG763),((Input!$O$164+Input!$O$130)*$O$7)/A22taxstdlife))</f>
        <v>n/a</v>
      </c>
      <c r="AI763" s="164" t="str">
        <f>IF(A22taxstdlife="n/a","n/a",IF(AI$3&gt;(A22taxstdlife+$E763),((Input!$O$164+Input!$O$130)*$O$7)-SUM($O763:AH763),((Input!$O$164+Input!$O$130)*$O$7)/A22taxstdlife))</f>
        <v>n/a</v>
      </c>
      <c r="AJ763" s="164" t="str">
        <f>IF(A22taxstdlife="n/a","n/a",IF(AJ$3&gt;(A22taxstdlife+$E763),((Input!$O$164+Input!$O$130)*$O$7)-SUM($O763:AI763),((Input!$O$164+Input!$O$130)*$O$7)/A22taxstdlife))</f>
        <v>n/a</v>
      </c>
      <c r="AK763" s="164" t="str">
        <f>IF(A22taxstdlife="n/a","n/a",IF(AK$3&gt;(A22taxstdlife+$E763),((Input!$O$164+Input!$O$130)*$O$7)-SUM($O763:AJ763),((Input!$O$164+Input!$O$130)*$O$7)/A22taxstdlife))</f>
        <v>n/a</v>
      </c>
      <c r="AL763" s="164" t="str">
        <f>IF(A22taxstdlife="n/a","n/a",IF(AL$3&gt;(A22taxstdlife+$E763),((Input!$O$164+Input!$O$130)*$O$7)-SUM($O763:AK763),((Input!$O$164+Input!$O$130)*$O$7)/A22taxstdlife))</f>
        <v>n/a</v>
      </c>
      <c r="AM763" s="164" t="str">
        <f>IF(A22taxstdlife="n/a","n/a",IF(AM$3&gt;(A22taxstdlife+$E763),((Input!$O$164+Input!$O$130)*$O$7)-SUM($O763:AL763),((Input!$O$164+Input!$O$130)*$O$7)/A22taxstdlife))</f>
        <v>n/a</v>
      </c>
      <c r="AN763" s="164" t="str">
        <f>IF(A22taxstdlife="n/a","n/a",IF(AN$3&gt;(A22taxstdlife+$E763),((Input!$O$164+Input!$O$130)*$O$7)-SUM($O763:AM763),((Input!$O$164+Input!$O$130)*$O$7)/A22taxstdlife))</f>
        <v>n/a</v>
      </c>
      <c r="AO763" s="164" t="str">
        <f>IF(A22taxstdlife="n/a","n/a",IF(AO$3&gt;(A22taxstdlife+$E763),((Input!$O$164+Input!$O$130)*$O$7)-SUM($O763:AN763),((Input!$O$164+Input!$O$130)*$O$7)/A22taxstdlife))</f>
        <v>n/a</v>
      </c>
      <c r="AP763" s="164" t="str">
        <f>IF(A22taxstdlife="n/a","n/a",IF(AP$3&gt;(A22taxstdlife+$E763),((Input!$O$164+Input!$O$130)*$O$7)-SUM($O763:AO763),((Input!$O$164+Input!$O$130)*$O$7)/A22taxstdlife))</f>
        <v>n/a</v>
      </c>
      <c r="AQ763" s="164" t="str">
        <f>IF(A22taxstdlife="n/a","n/a",IF(AQ$3&gt;(A22taxstdlife+$E763),((Input!$O$164+Input!$O$130)*$O$7)-SUM($O763:AP763),((Input!$O$164+Input!$O$130)*$O$7)/A22taxstdlife))</f>
        <v>n/a</v>
      </c>
      <c r="AR763" s="164" t="str">
        <f>IF(A22taxstdlife="n/a","n/a",IF(AR$3&gt;(A22taxstdlife+$E763),((Input!$O$164+Input!$O$130)*$O$7)-SUM($O763:AQ763),((Input!$O$164+Input!$O$130)*$O$7)/A22taxstdlife))</f>
        <v>n/a</v>
      </c>
      <c r="AS763" s="164" t="str">
        <f>IF(A22taxstdlife="n/a","n/a",IF(AS$3&gt;(A22taxstdlife+$E763),((Input!$O$164+Input!$O$130)*$O$7)-SUM($O763:AR763),((Input!$O$164+Input!$O$130)*$O$7)/A22taxstdlife))</f>
        <v>n/a</v>
      </c>
      <c r="AT763" s="164" t="str">
        <f>IF(A22taxstdlife="n/a","n/a",IF(AT$3&gt;(A22taxstdlife+$E763),((Input!$O$164+Input!$O$130)*$O$7)-SUM($O763:AS763),((Input!$O$164+Input!$O$130)*$O$7)/A22taxstdlife))</f>
        <v>n/a</v>
      </c>
      <c r="AU763" s="164" t="str">
        <f>IF(A22taxstdlife="n/a","n/a",IF(AU$3&gt;(A22taxstdlife+$E763),((Input!$O$164+Input!$O$130)*$O$7)-SUM($O763:AT763),((Input!$O$164+Input!$O$130)*$O$7)/A22taxstdlife))</f>
        <v>n/a</v>
      </c>
      <c r="AV763" s="164" t="str">
        <f>IF(A22taxstdlife="n/a","n/a",IF(AV$3&gt;(A22taxstdlife+$E763),((Input!$O$164+Input!$O$130)*$O$7)-SUM($O763:AU763),((Input!$O$164+Input!$O$130)*$O$7)/A22taxstdlife))</f>
        <v>n/a</v>
      </c>
      <c r="AW763" s="164" t="str">
        <f>IF(A22taxstdlife="n/a","n/a",IF(AW$3&gt;(A22taxstdlife+$E763),((Input!$O$164+Input!$O$130)*$O$7)-SUM($O763:AV763),((Input!$O$164+Input!$O$130)*$O$7)/A22taxstdlife))</f>
        <v>n/a</v>
      </c>
      <c r="AX763" s="164" t="str">
        <f>IF(A22taxstdlife="n/a","n/a",IF(AX$3&gt;(A22taxstdlife+$E763),((Input!$O$164+Input!$O$130)*$O$7)-SUM($O763:AW763),((Input!$O$164+Input!$O$130)*$O$7)/A22taxstdlife))</f>
        <v>n/a</v>
      </c>
      <c r="AY763" s="164" t="str">
        <f>IF(A22taxstdlife="n/a","n/a",IF(AY$3&gt;(A22taxstdlife+$E763),((Input!$O$164+Input!$O$130)*$O$7)-SUM($O763:AX763),((Input!$O$164+Input!$O$130)*$O$7)/A22taxstdlife))</f>
        <v>n/a</v>
      </c>
      <c r="AZ763" s="164" t="str">
        <f>IF(A22taxstdlife="n/a","n/a",IF(AZ$3&gt;(A22taxstdlife+$E763),((Input!$O$164+Input!$O$130)*$O$7)-SUM($O763:AY763),((Input!$O$164+Input!$O$130)*$O$7)/A22taxstdlife))</f>
        <v>n/a</v>
      </c>
      <c r="BA763" s="164" t="str">
        <f>IF(A22taxstdlife="n/a","n/a",IF(BA$3&gt;(A22taxstdlife+$E763),((Input!$O$164+Input!$O$130)*$O$7)-SUM($O763:AZ763),((Input!$O$164+Input!$O$130)*$O$7)/A22taxstdlife))</f>
        <v>n/a</v>
      </c>
      <c r="BB763" s="164" t="str">
        <f>IF(A22taxstdlife="n/a","n/a",IF(BB$3&gt;(A22taxstdlife+$E763),((Input!$O$164+Input!$O$130)*$O$7)-SUM($O763:BA763),((Input!$O$164+Input!$O$130)*$O$7)/A22taxstdlife))</f>
        <v>n/a</v>
      </c>
      <c r="BC763" s="164" t="str">
        <f>IF(A22taxstdlife="n/a","n/a",IF(BC$3&gt;(A22taxstdlife+$E763),((Input!$O$164+Input!$O$130)*$O$7)-SUM($O763:BB763),((Input!$O$164+Input!$O$130)*$O$7)/A22taxstdlife))</f>
        <v>n/a</v>
      </c>
      <c r="BD763" s="164" t="str">
        <f>IF(A22taxstdlife="n/a","n/a",IF(BD$3&gt;(A22taxstdlife+$E763),((Input!$O$164+Input!$O$130)*$O$7)-SUM($O763:BC763),((Input!$O$164+Input!$O$130)*$O$7)/A22taxstdlife))</f>
        <v>n/a</v>
      </c>
      <c r="BE763" s="164" t="str">
        <f>IF(A22taxstdlife="n/a","n/a",IF(BE$3&gt;(A22taxstdlife+$E763),((Input!$O$164+Input!$O$130)*$O$7)-SUM($O763:BD763),((Input!$O$164+Input!$O$130)*$O$7)/A22taxstdlife))</f>
        <v>n/a</v>
      </c>
      <c r="BF763" s="164" t="str">
        <f>IF(A22taxstdlife="n/a","n/a",IF(BF$3&gt;(A22taxstdlife+$E763),((Input!$O$164+Input!$O$130)*$O$7)-SUM($O763:BE763),((Input!$O$164+Input!$O$130)*$O$7)/A22taxstdlife))</f>
        <v>n/a</v>
      </c>
      <c r="BG763" s="164" t="str">
        <f>IF(A22taxstdlife="n/a","n/a",IF(BG$3&gt;(A22taxstdlife+$E763),((Input!$O$164+Input!$O$130)*$O$7)-SUM($O763:BF763),((Input!$O$164+Input!$O$130)*$O$7)/A22taxstdlife))</f>
        <v>n/a</v>
      </c>
      <c r="BH763" s="164" t="str">
        <f>IF(A22taxstdlife="n/a","n/a",IF(BH$3&gt;(A22taxstdlife+$E763),((Input!$O$164+Input!$O$130)*$O$7)-SUM($O763:BG763),((Input!$O$164+Input!$O$130)*$O$7)/A22taxstdlife))</f>
        <v>n/a</v>
      </c>
      <c r="BI763" s="164" t="str">
        <f>IF(A22taxstdlife="n/a","n/a",IF(BI$3&gt;(A22taxstdlife+$E763),((Input!$O$164+Input!$O$130)*$O$7)-SUM($O763:BH763),((Input!$O$164+Input!$O$130)*$O$7)/A22taxstdlife))</f>
        <v>n/a</v>
      </c>
      <c r="BJ763" s="18"/>
      <c r="BK763" s="18"/>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c r="HC763"/>
      <c r="HD763"/>
      <c r="HE763"/>
      <c r="HF763"/>
      <c r="HG763"/>
      <c r="HH763"/>
      <c r="HI763"/>
      <c r="HJ763"/>
      <c r="HK763"/>
      <c r="HL763"/>
      <c r="HM763"/>
      <c r="HN763"/>
      <c r="HO763"/>
      <c r="HP763"/>
      <c r="HQ763"/>
      <c r="HR763"/>
      <c r="HS763"/>
      <c r="HT763"/>
      <c r="HU763"/>
      <c r="HV763"/>
      <c r="HW763"/>
      <c r="HX763"/>
      <c r="HY763"/>
      <c r="HZ763"/>
      <c r="IA763"/>
      <c r="IB763"/>
      <c r="IC763"/>
      <c r="ID763"/>
      <c r="IE763"/>
      <c r="IF763"/>
      <c r="IG763"/>
      <c r="IH763"/>
      <c r="II763"/>
      <c r="IJ763"/>
      <c r="IK763"/>
      <c r="IL763"/>
      <c r="IM763"/>
      <c r="IN763"/>
      <c r="IO763"/>
      <c r="IP763"/>
      <c r="IQ763"/>
      <c r="IR763"/>
      <c r="IS763"/>
      <c r="IT763"/>
      <c r="IU763"/>
      <c r="IV763"/>
    </row>
    <row r="764" spans="1:256" s="5" customFormat="1" hidden="1" outlineLevel="2">
      <c r="A764" s="18"/>
      <c r="B764" s="18"/>
      <c r="C764" s="36"/>
      <c r="D764" s="479"/>
      <c r="E764" s="284">
        <v>10</v>
      </c>
      <c r="F764" s="38"/>
      <c r="G764" s="306"/>
      <c r="H764" s="308"/>
      <c r="I764" s="308"/>
      <c r="J764" s="308"/>
      <c r="K764" s="308"/>
      <c r="L764" s="308"/>
      <c r="M764" s="308"/>
      <c r="N764" s="308"/>
      <c r="O764" s="308"/>
      <c r="P764" s="307"/>
      <c r="Q764" s="164" t="str">
        <f>IF(A22taxstdlife="n/a","n/a",IF(Q$3&gt;(A22taxstdlife+$E764),((Input!$P$164+Input!$P$130)*$P$7)-SUM($P764:P764),((Input!$P$164+Input!$P$130)*$P$7)/A22taxstdlife))</f>
        <v>n/a</v>
      </c>
      <c r="R764" s="164" t="str">
        <f>IF(A22taxstdlife="n/a","n/a",IF(R$3&gt;(A22taxstdlife+$E764),((Input!$P$164+Input!$P$130)*$P$7)-SUM($P764:Q764),((Input!$P$164+Input!$P$130)*$P$7)/A22taxstdlife))</f>
        <v>n/a</v>
      </c>
      <c r="S764" s="164" t="str">
        <f>IF(A22taxstdlife="n/a","n/a",IF(S$3&gt;(A22taxstdlife+$E764),((Input!$P$164+Input!$P$130)*$P$7)-SUM($P764:R764),((Input!$P$164+Input!$P$130)*$P$7)/A22taxstdlife))</f>
        <v>n/a</v>
      </c>
      <c r="T764" s="164" t="str">
        <f>IF(A22taxstdlife="n/a","n/a",IF(T$3&gt;(A22taxstdlife+$E764),((Input!$P$164+Input!$P$130)*$P$7)-SUM($P764:S764),((Input!$P$164+Input!$P$130)*$P$7)/A22taxstdlife))</f>
        <v>n/a</v>
      </c>
      <c r="U764" s="164" t="str">
        <f>IF(A22taxstdlife="n/a","n/a",IF(U$3&gt;(A22taxstdlife+$E764),((Input!$P$164+Input!$P$130)*$P$7)-SUM($P764:T764),((Input!$P$164+Input!$P$130)*$P$7)/A22taxstdlife))</f>
        <v>n/a</v>
      </c>
      <c r="V764" s="164" t="str">
        <f>IF(A22taxstdlife="n/a","n/a",IF(V$3&gt;(A22taxstdlife+$E764),((Input!$P$164+Input!$P$130)*$P$7)-SUM($P764:U764),((Input!$P$164+Input!$P$130)*$P$7)/A22taxstdlife))</f>
        <v>n/a</v>
      </c>
      <c r="W764" s="164" t="str">
        <f>IF(A22taxstdlife="n/a","n/a",IF(W$3&gt;(A22taxstdlife+$E764),((Input!$P$164+Input!$P$130)*$P$7)-SUM($P764:V764),((Input!$P$164+Input!$P$130)*$P$7)/A22taxstdlife))</f>
        <v>n/a</v>
      </c>
      <c r="X764" s="164" t="str">
        <f>IF(A22taxstdlife="n/a","n/a",IF(X$3&gt;(A22taxstdlife+$E764),((Input!$P$164+Input!$P$130)*$P$7)-SUM($P764:W764),((Input!$P$164+Input!$P$130)*$P$7)/A22taxstdlife))</f>
        <v>n/a</v>
      </c>
      <c r="Y764" s="164" t="str">
        <f>IF(A22taxstdlife="n/a","n/a",IF(Y$3&gt;(A22taxstdlife+$E764),((Input!$P$164+Input!$P$130)*$P$7)-SUM($P764:X764),((Input!$P$164+Input!$P$130)*$P$7)/A22taxstdlife))</f>
        <v>n/a</v>
      </c>
      <c r="Z764" s="164" t="str">
        <f>IF(A22taxstdlife="n/a","n/a",IF(Z$3&gt;(A22taxstdlife+$E764),((Input!$P$164+Input!$P$130)*$P$7)-SUM($P764:Y764),((Input!$P$164+Input!$P$130)*$P$7)/A22taxstdlife))</f>
        <v>n/a</v>
      </c>
      <c r="AA764" s="164" t="str">
        <f>IF(A22taxstdlife="n/a","n/a",IF(AA$3&gt;(A22taxstdlife+$E764),((Input!$P$164+Input!$P$130)*$P$7)-SUM($P764:Z764),((Input!$P$164+Input!$P$130)*$P$7)/A22taxstdlife))</f>
        <v>n/a</v>
      </c>
      <c r="AB764" s="164" t="str">
        <f>IF(A22taxstdlife="n/a","n/a",IF(AB$3&gt;(A22taxstdlife+$E764),((Input!$P$164+Input!$P$130)*$P$7)-SUM($P764:AA764),((Input!$P$164+Input!$P$130)*$P$7)/A22taxstdlife))</f>
        <v>n/a</v>
      </c>
      <c r="AC764" s="164" t="str">
        <f>IF(A22taxstdlife="n/a","n/a",IF(AC$3&gt;(A22taxstdlife+$E764),((Input!$P$164+Input!$P$130)*$P$7)-SUM($P764:AB764),((Input!$P$164+Input!$P$130)*$P$7)/A22taxstdlife))</f>
        <v>n/a</v>
      </c>
      <c r="AD764" s="164" t="str">
        <f>IF(A22taxstdlife="n/a","n/a",IF(AD$3&gt;(A22taxstdlife+$E764),((Input!$P$164+Input!$P$130)*$P$7)-SUM($P764:AC764),((Input!$P$164+Input!$P$130)*$P$7)/A22taxstdlife))</f>
        <v>n/a</v>
      </c>
      <c r="AE764" s="164" t="str">
        <f>IF(A22taxstdlife="n/a","n/a",IF(AE$3&gt;(A22taxstdlife+$E764),((Input!$P$164+Input!$P$130)*$P$7)-SUM($P764:AD764),((Input!$P$164+Input!$P$130)*$P$7)/A22taxstdlife))</f>
        <v>n/a</v>
      </c>
      <c r="AF764" s="164" t="str">
        <f>IF(A22taxstdlife="n/a","n/a",IF(AF$3&gt;(A22taxstdlife+$E764),((Input!$P$164+Input!$P$130)*$P$7)-SUM($P764:AE764),((Input!$P$164+Input!$P$130)*$P$7)/A22taxstdlife))</f>
        <v>n/a</v>
      </c>
      <c r="AG764" s="164" t="str">
        <f>IF(A22taxstdlife="n/a","n/a",IF(AG$3&gt;(A22taxstdlife+$E764),((Input!$P$164+Input!$P$130)*$P$7)-SUM($P764:AF764),((Input!$P$164+Input!$P$130)*$P$7)/A22taxstdlife))</f>
        <v>n/a</v>
      </c>
      <c r="AH764" s="164" t="str">
        <f>IF(A22taxstdlife="n/a","n/a",IF(AH$3&gt;(A22taxstdlife+$E764),((Input!$P$164+Input!$P$130)*$P$7)-SUM($P764:AG764),((Input!$P$164+Input!$P$130)*$P$7)/A22taxstdlife))</f>
        <v>n/a</v>
      </c>
      <c r="AI764" s="164" t="str">
        <f>IF(A22taxstdlife="n/a","n/a",IF(AI$3&gt;(A22taxstdlife+$E764),((Input!$P$164+Input!$P$130)*$P$7)-SUM($P764:AH764),((Input!$P$164+Input!$P$130)*$P$7)/A22taxstdlife))</f>
        <v>n/a</v>
      </c>
      <c r="AJ764" s="164" t="str">
        <f>IF(A22taxstdlife="n/a","n/a",IF(AJ$3&gt;(A22taxstdlife+$E764),((Input!$P$164+Input!$P$130)*$P$7)-SUM($P764:AI764),((Input!$P$164+Input!$P$130)*$P$7)/A22taxstdlife))</f>
        <v>n/a</v>
      </c>
      <c r="AK764" s="164" t="str">
        <f>IF(A22taxstdlife="n/a","n/a",IF(AK$3&gt;(A22taxstdlife+$E764),((Input!$P$164+Input!$P$130)*$P$7)-SUM($P764:AJ764),((Input!$P$164+Input!$P$130)*$P$7)/A22taxstdlife))</f>
        <v>n/a</v>
      </c>
      <c r="AL764" s="164" t="str">
        <f>IF(A22taxstdlife="n/a","n/a",IF(AL$3&gt;(A22taxstdlife+$E764),((Input!$P$164+Input!$P$130)*$P$7)-SUM($P764:AK764),((Input!$P$164+Input!$P$130)*$P$7)/A22taxstdlife))</f>
        <v>n/a</v>
      </c>
      <c r="AM764" s="164" t="str">
        <f>IF(A22taxstdlife="n/a","n/a",IF(AM$3&gt;(A22taxstdlife+$E764),((Input!$P$164+Input!$P$130)*$P$7)-SUM($P764:AL764),((Input!$P$164+Input!$P$130)*$P$7)/A22taxstdlife))</f>
        <v>n/a</v>
      </c>
      <c r="AN764" s="164" t="str">
        <f>IF(A22taxstdlife="n/a","n/a",IF(AN$3&gt;(A22taxstdlife+$E764),((Input!$P$164+Input!$P$130)*$P$7)-SUM($P764:AM764),((Input!$P$164+Input!$P$130)*$P$7)/A22taxstdlife))</f>
        <v>n/a</v>
      </c>
      <c r="AO764" s="164" t="str">
        <f>IF(A22taxstdlife="n/a","n/a",IF(AO$3&gt;(A22taxstdlife+$E764),((Input!$P$164+Input!$P$130)*$P$7)-SUM($P764:AN764),((Input!$P$164+Input!$P$130)*$P$7)/A22taxstdlife))</f>
        <v>n/a</v>
      </c>
      <c r="AP764" s="164" t="str">
        <f>IF(A22taxstdlife="n/a","n/a",IF(AP$3&gt;(A22taxstdlife+$E764),((Input!$P$164+Input!$P$130)*$P$7)-SUM($P764:AO764),((Input!$P$164+Input!$P$130)*$P$7)/A22taxstdlife))</f>
        <v>n/a</v>
      </c>
      <c r="AQ764" s="164" t="str">
        <f>IF(A22taxstdlife="n/a","n/a",IF(AQ$3&gt;(A22taxstdlife+$E764),((Input!$P$164+Input!$P$130)*$P$7)-SUM($P764:AP764),((Input!$P$164+Input!$P$130)*$P$7)/A22taxstdlife))</f>
        <v>n/a</v>
      </c>
      <c r="AR764" s="164" t="str">
        <f>IF(A22taxstdlife="n/a","n/a",IF(AR$3&gt;(A22taxstdlife+$E764),((Input!$P$164+Input!$P$130)*$P$7)-SUM($P764:AQ764),((Input!$P$164+Input!$P$130)*$P$7)/A22taxstdlife))</f>
        <v>n/a</v>
      </c>
      <c r="AS764" s="164" t="str">
        <f>IF(A22taxstdlife="n/a","n/a",IF(AS$3&gt;(A22taxstdlife+$E764),((Input!$P$164+Input!$P$130)*$P$7)-SUM($P764:AR764),((Input!$P$164+Input!$P$130)*$P$7)/A22taxstdlife))</f>
        <v>n/a</v>
      </c>
      <c r="AT764" s="164" t="str">
        <f>IF(A22taxstdlife="n/a","n/a",IF(AT$3&gt;(A22taxstdlife+$E764),((Input!$P$164+Input!$P$130)*$P$7)-SUM($P764:AS764),((Input!$P$164+Input!$P$130)*$P$7)/A22taxstdlife))</f>
        <v>n/a</v>
      </c>
      <c r="AU764" s="164" t="str">
        <f>IF(A22taxstdlife="n/a","n/a",IF(AU$3&gt;(A22taxstdlife+$E764),((Input!$P$164+Input!$P$130)*$P$7)-SUM($P764:AT764),((Input!$P$164+Input!$P$130)*$P$7)/A22taxstdlife))</f>
        <v>n/a</v>
      </c>
      <c r="AV764" s="164" t="str">
        <f>IF(A22taxstdlife="n/a","n/a",IF(AV$3&gt;(A22taxstdlife+$E764),((Input!$P$164+Input!$P$130)*$P$7)-SUM($P764:AU764),((Input!$P$164+Input!$P$130)*$P$7)/A22taxstdlife))</f>
        <v>n/a</v>
      </c>
      <c r="AW764" s="164" t="str">
        <f>IF(A22taxstdlife="n/a","n/a",IF(AW$3&gt;(A22taxstdlife+$E764),((Input!$P$164+Input!$P$130)*$P$7)-SUM($P764:AV764),((Input!$P$164+Input!$P$130)*$P$7)/A22taxstdlife))</f>
        <v>n/a</v>
      </c>
      <c r="AX764" s="164" t="str">
        <f>IF(A22taxstdlife="n/a","n/a",IF(AX$3&gt;(A22taxstdlife+$E764),((Input!$P$164+Input!$P$130)*$P$7)-SUM($P764:AW764),((Input!$P$164+Input!$P$130)*$P$7)/A22taxstdlife))</f>
        <v>n/a</v>
      </c>
      <c r="AY764" s="164" t="str">
        <f>IF(A22taxstdlife="n/a","n/a",IF(AY$3&gt;(A22taxstdlife+$E764),((Input!$P$164+Input!$P$130)*$P$7)-SUM($P764:AX764),((Input!$P$164+Input!$P$130)*$P$7)/A22taxstdlife))</f>
        <v>n/a</v>
      </c>
      <c r="AZ764" s="164" t="str">
        <f>IF(A22taxstdlife="n/a","n/a",IF(AZ$3&gt;(A22taxstdlife+$E764),((Input!$P$164+Input!$P$130)*$P$7)-SUM($P764:AY764),((Input!$P$164+Input!$P$130)*$P$7)/A22taxstdlife))</f>
        <v>n/a</v>
      </c>
      <c r="BA764" s="164" t="str">
        <f>IF(A22taxstdlife="n/a","n/a",IF(BA$3&gt;(A22taxstdlife+$E764),((Input!$P$164+Input!$P$130)*$P$7)-SUM($P764:AZ764),((Input!$P$164+Input!$P$130)*$P$7)/A22taxstdlife))</f>
        <v>n/a</v>
      </c>
      <c r="BB764" s="164" t="str">
        <f>IF(A22taxstdlife="n/a","n/a",IF(BB$3&gt;(A22taxstdlife+$E764),((Input!$P$164+Input!$P$130)*$P$7)-SUM($P764:BA764),((Input!$P$164+Input!$P$130)*$P$7)/A22taxstdlife))</f>
        <v>n/a</v>
      </c>
      <c r="BC764" s="164" t="str">
        <f>IF(A22taxstdlife="n/a","n/a",IF(BC$3&gt;(A22taxstdlife+$E764),((Input!$P$164+Input!$P$130)*$P$7)-SUM($P764:BB764),((Input!$P$164+Input!$P$130)*$P$7)/A22taxstdlife))</f>
        <v>n/a</v>
      </c>
      <c r="BD764" s="164" t="str">
        <f>IF(A22taxstdlife="n/a","n/a",IF(BD$3&gt;(A22taxstdlife+$E764),((Input!$P$164+Input!$P$130)*$P$7)-SUM($P764:BC764),((Input!$P$164+Input!$P$130)*$P$7)/A22taxstdlife))</f>
        <v>n/a</v>
      </c>
      <c r="BE764" s="164" t="str">
        <f>IF(A22taxstdlife="n/a","n/a",IF(BE$3&gt;(A22taxstdlife+$E764),((Input!$P$164+Input!$P$130)*$P$7)-SUM($P764:BD764),((Input!$P$164+Input!$P$130)*$P$7)/A22taxstdlife))</f>
        <v>n/a</v>
      </c>
      <c r="BF764" s="164" t="str">
        <f>IF(A22taxstdlife="n/a","n/a",IF(BF$3&gt;(A22taxstdlife+$E764),((Input!$P$164+Input!$P$130)*$P$7)-SUM($P764:BE764),((Input!$P$164+Input!$P$130)*$P$7)/A22taxstdlife))</f>
        <v>n/a</v>
      </c>
      <c r="BG764" s="164" t="str">
        <f>IF(A22taxstdlife="n/a","n/a",IF(BG$3&gt;(A22taxstdlife+$E764),((Input!$P$164+Input!$P$130)*$P$7)-SUM($P764:BF764),((Input!$P$164+Input!$P$130)*$P$7)/A22taxstdlife))</f>
        <v>n/a</v>
      </c>
      <c r="BH764" s="164" t="str">
        <f>IF(A22taxstdlife="n/a","n/a",IF(BH$3&gt;(A22taxstdlife+$E764),((Input!$P$164+Input!$P$130)*$P$7)-SUM($P764:BG764),((Input!$P$164+Input!$P$130)*$P$7)/A22taxstdlife))</f>
        <v>n/a</v>
      </c>
      <c r="BI764" s="164" t="str">
        <f>IF(A22taxstdlife="n/a","n/a",IF(BI$3&gt;(A22taxstdlife+$E764),((Input!$P$164+Input!$P$130)*$P$7)-SUM($P764:BH764),((Input!$P$164+Input!$P$130)*$P$7)/A22taxstdlife))</f>
        <v>n/a</v>
      </c>
      <c r="BJ764" s="18"/>
      <c r="BK764" s="18"/>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c r="GY764"/>
      <c r="GZ764"/>
      <c r="HA764"/>
      <c r="HB764"/>
      <c r="HC764"/>
      <c r="HD764"/>
      <c r="HE764"/>
      <c r="HF764"/>
      <c r="HG764"/>
      <c r="HH764"/>
      <c r="HI764"/>
      <c r="HJ764"/>
      <c r="HK764"/>
      <c r="HL764"/>
      <c r="HM764"/>
      <c r="HN764"/>
      <c r="HO764"/>
      <c r="HP764"/>
      <c r="HQ764"/>
      <c r="HR764"/>
      <c r="HS764"/>
      <c r="HT764"/>
      <c r="HU764"/>
      <c r="HV764"/>
      <c r="HW764"/>
      <c r="HX764"/>
      <c r="HY764"/>
      <c r="HZ764"/>
      <c r="IA764"/>
      <c r="IB764"/>
      <c r="IC764"/>
      <c r="ID764"/>
      <c r="IE764"/>
      <c r="IF764"/>
      <c r="IG764"/>
      <c r="IH764"/>
      <c r="II764"/>
      <c r="IJ764"/>
      <c r="IK764"/>
      <c r="IL764"/>
      <c r="IM764"/>
      <c r="IN764"/>
      <c r="IO764"/>
      <c r="IP764"/>
      <c r="IQ764"/>
      <c r="IR764"/>
      <c r="IS764"/>
      <c r="IT764"/>
      <c r="IU764"/>
      <c r="IV764"/>
    </row>
    <row r="765" spans="1:256" s="5" customFormat="1" hidden="1" outlineLevel="1">
      <c r="A765" s="18"/>
      <c r="B765" s="18"/>
      <c r="C765" s="36" t="str">
        <f>Asset22</f>
        <v>Land (non-system)</v>
      </c>
      <c r="D765" s="18"/>
      <c r="E765" s="18"/>
      <c r="F765" s="33"/>
      <c r="G765" s="159">
        <f t="shared" ref="G765:AL765" si="148">SUM(G753:G764)</f>
        <v>0</v>
      </c>
      <c r="H765" s="159">
        <f t="shared" si="148"/>
        <v>0</v>
      </c>
      <c r="I765" s="159">
        <f t="shared" si="148"/>
        <v>0</v>
      </c>
      <c r="J765" s="159">
        <f t="shared" si="148"/>
        <v>0</v>
      </c>
      <c r="K765" s="159">
        <f t="shared" si="148"/>
        <v>0</v>
      </c>
      <c r="L765" s="159">
        <f t="shared" si="148"/>
        <v>0</v>
      </c>
      <c r="M765" s="159">
        <f t="shared" si="148"/>
        <v>0</v>
      </c>
      <c r="N765" s="159">
        <f t="shared" si="148"/>
        <v>0</v>
      </c>
      <c r="O765" s="159">
        <f t="shared" si="148"/>
        <v>0</v>
      </c>
      <c r="P765" s="159">
        <f t="shared" si="148"/>
        <v>0</v>
      </c>
      <c r="Q765" s="159">
        <f t="shared" si="148"/>
        <v>0</v>
      </c>
      <c r="R765" s="159">
        <f t="shared" si="148"/>
        <v>0</v>
      </c>
      <c r="S765" s="159">
        <f t="shared" si="148"/>
        <v>0</v>
      </c>
      <c r="T765" s="159">
        <f t="shared" si="148"/>
        <v>0</v>
      </c>
      <c r="U765" s="159">
        <f t="shared" si="148"/>
        <v>0</v>
      </c>
      <c r="V765" s="159">
        <f t="shared" si="148"/>
        <v>0</v>
      </c>
      <c r="W765" s="159">
        <f t="shared" si="148"/>
        <v>0</v>
      </c>
      <c r="X765" s="159">
        <f t="shared" si="148"/>
        <v>0</v>
      </c>
      <c r="Y765" s="159">
        <f t="shared" si="148"/>
        <v>0</v>
      </c>
      <c r="Z765" s="159">
        <f t="shared" si="148"/>
        <v>0</v>
      </c>
      <c r="AA765" s="159">
        <f t="shared" si="148"/>
        <v>0</v>
      </c>
      <c r="AB765" s="159">
        <f t="shared" si="148"/>
        <v>0</v>
      </c>
      <c r="AC765" s="159">
        <f t="shared" si="148"/>
        <v>0</v>
      </c>
      <c r="AD765" s="159">
        <f t="shared" si="148"/>
        <v>0</v>
      </c>
      <c r="AE765" s="159">
        <f t="shared" si="148"/>
        <v>0</v>
      </c>
      <c r="AF765" s="159">
        <f t="shared" si="148"/>
        <v>0</v>
      </c>
      <c r="AG765" s="159">
        <f t="shared" si="148"/>
        <v>0</v>
      </c>
      <c r="AH765" s="159">
        <f t="shared" si="148"/>
        <v>0</v>
      </c>
      <c r="AI765" s="159">
        <f t="shared" si="148"/>
        <v>0</v>
      </c>
      <c r="AJ765" s="159">
        <f t="shared" si="148"/>
        <v>0</v>
      </c>
      <c r="AK765" s="159">
        <f t="shared" si="148"/>
        <v>0</v>
      </c>
      <c r="AL765" s="159">
        <f t="shared" si="148"/>
        <v>0</v>
      </c>
      <c r="AM765" s="159">
        <f t="shared" ref="AM765:BI765" si="149">SUM(AM753:AM764)</f>
        <v>0</v>
      </c>
      <c r="AN765" s="159">
        <f t="shared" si="149"/>
        <v>0</v>
      </c>
      <c r="AO765" s="159">
        <f t="shared" si="149"/>
        <v>0</v>
      </c>
      <c r="AP765" s="159">
        <f t="shared" si="149"/>
        <v>0</v>
      </c>
      <c r="AQ765" s="159">
        <f t="shared" si="149"/>
        <v>0</v>
      </c>
      <c r="AR765" s="159">
        <f t="shared" si="149"/>
        <v>0</v>
      </c>
      <c r="AS765" s="159">
        <f t="shared" si="149"/>
        <v>0</v>
      </c>
      <c r="AT765" s="159">
        <f t="shared" si="149"/>
        <v>0</v>
      </c>
      <c r="AU765" s="159">
        <f t="shared" si="149"/>
        <v>0</v>
      </c>
      <c r="AV765" s="159">
        <f t="shared" si="149"/>
        <v>0</v>
      </c>
      <c r="AW765" s="159">
        <f t="shared" si="149"/>
        <v>0</v>
      </c>
      <c r="AX765" s="159">
        <f t="shared" si="149"/>
        <v>0</v>
      </c>
      <c r="AY765" s="159">
        <f t="shared" si="149"/>
        <v>0</v>
      </c>
      <c r="AZ765" s="159">
        <f t="shared" si="149"/>
        <v>0</v>
      </c>
      <c r="BA765" s="159">
        <f t="shared" si="149"/>
        <v>0</v>
      </c>
      <c r="BB765" s="159">
        <f t="shared" si="149"/>
        <v>0</v>
      </c>
      <c r="BC765" s="159">
        <f t="shared" si="149"/>
        <v>0</v>
      </c>
      <c r="BD765" s="159">
        <f t="shared" si="149"/>
        <v>0</v>
      </c>
      <c r="BE765" s="159">
        <f t="shared" si="149"/>
        <v>0</v>
      </c>
      <c r="BF765" s="159">
        <f t="shared" si="149"/>
        <v>0</v>
      </c>
      <c r="BG765" s="159">
        <f t="shared" si="149"/>
        <v>0</v>
      </c>
      <c r="BH765" s="159">
        <f t="shared" si="149"/>
        <v>0</v>
      </c>
      <c r="BI765" s="159">
        <f t="shared" si="149"/>
        <v>0</v>
      </c>
      <c r="BJ765" s="18"/>
      <c r="BK765" s="18"/>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c r="HE765"/>
      <c r="HF765"/>
      <c r="HG765"/>
      <c r="HH765"/>
      <c r="HI765"/>
      <c r="HJ765"/>
      <c r="HK765"/>
      <c r="HL765"/>
      <c r="HM765"/>
      <c r="HN765"/>
      <c r="HO765"/>
      <c r="HP765"/>
      <c r="HQ765"/>
      <c r="HR765"/>
      <c r="HS765"/>
      <c r="HT765"/>
      <c r="HU765"/>
      <c r="HV765"/>
      <c r="HW765"/>
      <c r="HX765"/>
      <c r="HY765"/>
      <c r="HZ765"/>
      <c r="IA765"/>
      <c r="IB765"/>
      <c r="IC765"/>
      <c r="ID765"/>
      <c r="IE765"/>
      <c r="IF765"/>
      <c r="IG765"/>
      <c r="IH765"/>
      <c r="II765"/>
      <c r="IJ765"/>
      <c r="IK765"/>
      <c r="IL765"/>
      <c r="IM765"/>
      <c r="IN765"/>
      <c r="IO765"/>
      <c r="IP765"/>
      <c r="IQ765"/>
      <c r="IR765"/>
      <c r="IS765"/>
      <c r="IT765"/>
      <c r="IU765"/>
      <c r="IV765"/>
    </row>
    <row r="766" spans="1:256" s="5" customFormat="1" hidden="1" outlineLevel="2">
      <c r="A766" s="18"/>
      <c r="B766" s="127" t="str">
        <f>C778</f>
        <v>Other non system assets</v>
      </c>
      <c r="C766" s="44"/>
      <c r="D766" s="45" t="s">
        <v>72</v>
      </c>
      <c r="E766" s="44"/>
      <c r="F766" s="46"/>
      <c r="G766" s="163">
        <f>IF(G$3&gt;A23taxremlife,A23taxvalue-SUM($F766:F766),IF(A23taxremlife="N/A","n/a",A23taxvalue/A23taxremlife))</f>
        <v>3.3631281943138615E-2</v>
      </c>
      <c r="H766" s="163">
        <f>IF(H$3&gt;A23taxremlife,A23taxvalue-SUM($F766:G766),IF(A23taxremlife="N/A","n/a",A23taxvalue/A23taxremlife))</f>
        <v>3.3631281943138615E-2</v>
      </c>
      <c r="I766" s="163">
        <f>IF(I$3&gt;A23taxremlife,A23taxvalue-SUM($F766:H766),IF(A23taxremlife="N/A","n/a",A23taxvalue/A23taxremlife))</f>
        <v>3.3631281943138615E-2</v>
      </c>
      <c r="J766" s="163">
        <f>IF(J$3&gt;A23taxremlife,A23taxvalue-SUM($F766:I766),IF(A23taxremlife="N/A","n/a",A23taxvalue/A23taxremlife))</f>
        <v>3.3631281943138615E-2</v>
      </c>
      <c r="K766" s="163">
        <f>IF(K$3&gt;A23taxremlife,A23taxvalue-SUM($F766:J766),IF(A23taxremlife="N/A","n/a",A23taxvalue/A23taxremlife))</f>
        <v>3.3631281943138615E-2</v>
      </c>
      <c r="L766" s="163">
        <f>IF(L$3&gt;A23taxremlife,A23taxvalue-SUM($F766:K766),IF(A23taxremlife="N/A","n/a",A23taxvalue/A23taxremlife))</f>
        <v>3.3631281943138615E-2</v>
      </c>
      <c r="M766" s="163">
        <f>IF(M$3&gt;A23taxremlife,A23taxvalue-SUM($F766:L766),IF(A23taxremlife="N/A","n/a",A23taxvalue/A23taxremlife))</f>
        <v>1.561575726971845E-2</v>
      </c>
      <c r="N766" s="163">
        <f>IF(N$3&gt;A23taxremlife,A23taxvalue-SUM($F766:M766),IF(A23taxremlife="N/A","n/a",A23taxvalue/A23taxremlife))</f>
        <v>0</v>
      </c>
      <c r="O766" s="163">
        <f>IF(O$3&gt;A23taxremlife,A23taxvalue-SUM($F766:N766),IF(A23taxremlife="N/A","n/a",A23taxvalue/A23taxremlife))</f>
        <v>0</v>
      </c>
      <c r="P766" s="163">
        <f>IF(P$3&gt;A23taxremlife,A23taxvalue-SUM($F766:O766),IF(A23taxremlife="N/A","n/a",A23taxvalue/A23taxremlife))</f>
        <v>0</v>
      </c>
      <c r="Q766" s="163">
        <f>IF(Q$3&gt;A23taxremlife,A23taxvalue-SUM($F766:P766),IF(A23taxremlife="N/A","n/a",A23taxvalue/A23taxremlife))</f>
        <v>0</v>
      </c>
      <c r="R766" s="163">
        <f>IF(R$3&gt;A23taxremlife,A23taxvalue-SUM($F766:Q766),IF(A23taxremlife="N/A","n/a",A23taxvalue/A23taxremlife))</f>
        <v>0</v>
      </c>
      <c r="S766" s="163">
        <f>IF(S$3&gt;A23taxremlife,A23taxvalue-SUM($F766:R766),IF(A23taxremlife="N/A","n/a",A23taxvalue/A23taxremlife))</f>
        <v>0</v>
      </c>
      <c r="T766" s="163">
        <f>IF(T$3&gt;A23taxremlife,A23taxvalue-SUM($F766:S766),IF(A23taxremlife="N/A","n/a",A23taxvalue/A23taxremlife))</f>
        <v>0</v>
      </c>
      <c r="U766" s="163">
        <f>IF(U$3&gt;A23taxremlife,A23taxvalue-SUM($F766:T766),IF(A23taxremlife="N/A","n/a",A23taxvalue/A23taxremlife))</f>
        <v>0</v>
      </c>
      <c r="V766" s="163">
        <f>IF(V$3&gt;A23taxremlife,A23taxvalue-SUM($F766:U766),IF(A23taxremlife="N/A","n/a",A23taxvalue/A23taxremlife))</f>
        <v>0</v>
      </c>
      <c r="W766" s="163">
        <f>IF(W$3&gt;A23taxremlife,A23taxvalue-SUM($F766:V766),IF(A23taxremlife="N/A","n/a",A23taxvalue/A23taxremlife))</f>
        <v>0</v>
      </c>
      <c r="X766" s="163">
        <f>IF(X$3&gt;A23taxremlife,A23taxvalue-SUM($F766:W766),IF(A23taxremlife="N/A","n/a",A23taxvalue/A23taxremlife))</f>
        <v>0</v>
      </c>
      <c r="Y766" s="163">
        <f>IF(Y$3&gt;A23taxremlife,A23taxvalue-SUM($F766:X766),IF(A23taxremlife="N/A","n/a",A23taxvalue/A23taxremlife))</f>
        <v>0</v>
      </c>
      <c r="Z766" s="163">
        <f>IF(Z$3&gt;A23taxremlife,A23taxvalue-SUM($F766:Y766),IF(A23taxremlife="N/A","n/a",A23taxvalue/A23taxremlife))</f>
        <v>0</v>
      </c>
      <c r="AA766" s="163">
        <f>IF(AA$3&gt;A23taxremlife,A23taxvalue-SUM($F766:Z766),IF(A23taxremlife="N/A","n/a",A23taxvalue/A23taxremlife))</f>
        <v>0</v>
      </c>
      <c r="AB766" s="163">
        <f>IF(AB$3&gt;A23taxremlife,A23taxvalue-SUM($F766:AA766),IF(A23taxremlife="N/A","n/a",A23taxvalue/A23taxremlife))</f>
        <v>0</v>
      </c>
      <c r="AC766" s="163">
        <f>IF(AC$3&gt;A23taxremlife,A23taxvalue-SUM($F766:AB766),IF(A23taxremlife="N/A","n/a",A23taxvalue/A23taxremlife))</f>
        <v>0</v>
      </c>
      <c r="AD766" s="163">
        <f>IF(AD$3&gt;A23taxremlife,A23taxvalue-SUM($F766:AC766),IF(A23taxremlife="N/A","n/a",A23taxvalue/A23taxremlife))</f>
        <v>0</v>
      </c>
      <c r="AE766" s="163">
        <f>IF(AE$3&gt;A23taxremlife,A23taxvalue-SUM($F766:AD766),IF(A23taxremlife="N/A","n/a",A23taxvalue/A23taxremlife))</f>
        <v>0</v>
      </c>
      <c r="AF766" s="163">
        <f>IF(AF$3&gt;A23taxremlife,A23taxvalue-SUM($F766:AE766),IF(A23taxremlife="N/A","n/a",A23taxvalue/A23taxremlife))</f>
        <v>0</v>
      </c>
      <c r="AG766" s="163">
        <f>IF(AG$3&gt;A23taxremlife,A23taxvalue-SUM($F766:AF766),IF(A23taxremlife="N/A","n/a",A23taxvalue/A23taxremlife))</f>
        <v>0</v>
      </c>
      <c r="AH766" s="163">
        <f>IF(AH$3&gt;A23taxremlife,A23taxvalue-SUM($F766:AG766),IF(A23taxremlife="N/A","n/a",A23taxvalue/A23taxremlife))</f>
        <v>0</v>
      </c>
      <c r="AI766" s="163">
        <f>IF(AI$3&gt;A23taxremlife,A23taxvalue-SUM($F766:AH766),IF(A23taxremlife="N/A","n/a",A23taxvalue/A23taxremlife))</f>
        <v>0</v>
      </c>
      <c r="AJ766" s="163">
        <f>IF(AJ$3&gt;A23taxremlife,A23taxvalue-SUM($F766:AI766),IF(A23taxremlife="N/A","n/a",A23taxvalue/A23taxremlife))</f>
        <v>0</v>
      </c>
      <c r="AK766" s="163">
        <f>IF(AK$3&gt;A23taxremlife,A23taxvalue-SUM($F766:AJ766),IF(A23taxremlife="N/A","n/a",A23taxvalue/A23taxremlife))</f>
        <v>0</v>
      </c>
      <c r="AL766" s="163">
        <f>IF(AL$3&gt;A23taxremlife,A23taxvalue-SUM($F766:AK766),IF(A23taxremlife="N/A","n/a",A23taxvalue/A23taxremlife))</f>
        <v>0</v>
      </c>
      <c r="AM766" s="163">
        <f>IF(AM$3&gt;A23taxremlife,A23taxvalue-SUM($F766:AL766),IF(A23taxremlife="N/A","n/a",A23taxvalue/A23taxremlife))</f>
        <v>0</v>
      </c>
      <c r="AN766" s="163">
        <f>IF(AN$3&gt;A23taxremlife,A23taxvalue-SUM($F766:AM766),IF(A23taxremlife="N/A","n/a",A23taxvalue/A23taxremlife))</f>
        <v>0</v>
      </c>
      <c r="AO766" s="163">
        <f>IF(AO$3&gt;A23taxremlife,A23taxvalue-SUM($F766:AN766),IF(A23taxremlife="N/A","n/a",A23taxvalue/A23taxremlife))</f>
        <v>0</v>
      </c>
      <c r="AP766" s="163">
        <f>IF(AP$3&gt;A23taxremlife,A23taxvalue-SUM($F766:AO766),IF(A23taxremlife="N/A","n/a",A23taxvalue/A23taxremlife))</f>
        <v>0</v>
      </c>
      <c r="AQ766" s="163">
        <f>IF(AQ$3&gt;A23taxremlife,A23taxvalue-SUM($F766:AP766),IF(A23taxremlife="N/A","n/a",A23taxvalue/A23taxremlife))</f>
        <v>0</v>
      </c>
      <c r="AR766" s="163">
        <f>IF(AR$3&gt;A23taxremlife,A23taxvalue-SUM($F766:AQ766),IF(A23taxremlife="N/A","n/a",A23taxvalue/A23taxremlife))</f>
        <v>0</v>
      </c>
      <c r="AS766" s="163">
        <f>IF(AS$3&gt;A23taxremlife,A23taxvalue-SUM($F766:AR766),IF(A23taxremlife="N/A","n/a",A23taxvalue/A23taxremlife))</f>
        <v>0</v>
      </c>
      <c r="AT766" s="163">
        <f>IF(AT$3&gt;A23taxremlife,A23taxvalue-SUM($F766:AS766),IF(A23taxremlife="N/A","n/a",A23taxvalue/A23taxremlife))</f>
        <v>0</v>
      </c>
      <c r="AU766" s="163">
        <f>IF(AU$3&gt;A23taxremlife,A23taxvalue-SUM($F766:AT766),IF(A23taxremlife="N/A","n/a",A23taxvalue/A23taxremlife))</f>
        <v>0</v>
      </c>
      <c r="AV766" s="163">
        <f>IF(AV$3&gt;A23taxremlife,A23taxvalue-SUM($F766:AU766),IF(A23taxremlife="N/A","n/a",A23taxvalue/A23taxremlife))</f>
        <v>0</v>
      </c>
      <c r="AW766" s="163">
        <f>IF(AW$3&gt;A23taxremlife,A23taxvalue-SUM($F766:AV766),IF(A23taxremlife="N/A","n/a",A23taxvalue/A23taxremlife))</f>
        <v>0</v>
      </c>
      <c r="AX766" s="163">
        <f>IF(AX$3&gt;A23taxremlife,A23taxvalue-SUM($F766:AW766),IF(A23taxremlife="N/A","n/a",A23taxvalue/A23taxremlife))</f>
        <v>0</v>
      </c>
      <c r="AY766" s="163">
        <f>IF(AY$3&gt;A23taxremlife,A23taxvalue-SUM($F766:AX766),IF(A23taxremlife="N/A","n/a",A23taxvalue/A23taxremlife))</f>
        <v>0</v>
      </c>
      <c r="AZ766" s="163">
        <f>IF(AZ$3&gt;A23taxremlife,A23taxvalue-SUM($F766:AY766),IF(A23taxremlife="N/A","n/a",A23taxvalue/A23taxremlife))</f>
        <v>0</v>
      </c>
      <c r="BA766" s="163">
        <f>IF(BA$3&gt;A23taxremlife,A23taxvalue-SUM($F766:AZ766),IF(A23taxremlife="N/A","n/a",A23taxvalue/A23taxremlife))</f>
        <v>0</v>
      </c>
      <c r="BB766" s="163">
        <f>IF(BB$3&gt;A23taxremlife,A23taxvalue-SUM($F766:BA766),IF(A23taxremlife="N/A","n/a",A23taxvalue/A23taxremlife))</f>
        <v>0</v>
      </c>
      <c r="BC766" s="163">
        <f>IF(BC$3&gt;A23taxremlife,A23taxvalue-SUM($F766:BB766),IF(A23taxremlife="N/A","n/a",A23taxvalue/A23taxremlife))</f>
        <v>0</v>
      </c>
      <c r="BD766" s="163">
        <f>IF(BD$3&gt;A23taxremlife,A23taxvalue-SUM($F766:BC766),IF(A23taxremlife="N/A","n/a",A23taxvalue/A23taxremlife))</f>
        <v>0</v>
      </c>
      <c r="BE766" s="163">
        <f>IF(BE$3&gt;A23taxremlife,A23taxvalue-SUM($F766:BD766),IF(A23taxremlife="N/A","n/a",A23taxvalue/A23taxremlife))</f>
        <v>0</v>
      </c>
      <c r="BF766" s="163">
        <f>IF(BF$3&gt;A23taxremlife,A23taxvalue-SUM($F766:BE766),IF(A23taxremlife="N/A","n/a",A23taxvalue/A23taxremlife))</f>
        <v>0</v>
      </c>
      <c r="BG766" s="163">
        <f>IF(BG$3&gt;A23taxremlife,A23taxvalue-SUM($F766:BF766),IF(A23taxremlife="N/A","n/a",A23taxvalue/A23taxremlife))</f>
        <v>0</v>
      </c>
      <c r="BH766" s="163">
        <f>IF(BH$3&gt;A23taxremlife,A23taxvalue-SUM($F766:BG766),IF(A23taxremlife="N/A","n/a",A23taxvalue/A23taxremlife))</f>
        <v>0</v>
      </c>
      <c r="BI766" s="163">
        <f>IF(BI$3&gt;A23taxremlife,A23taxvalue-SUM($F766:BH766),IF(A23taxremlife="N/A","n/a",A23taxvalue/A23taxremlife))</f>
        <v>0</v>
      </c>
      <c r="BJ766" s="18"/>
      <c r="BK766" s="18"/>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c r="GJ766"/>
      <c r="GK766"/>
      <c r="GL766"/>
      <c r="GM766"/>
      <c r="GN766"/>
      <c r="GO766"/>
      <c r="GP766"/>
      <c r="GQ766"/>
      <c r="GR766"/>
      <c r="GS766"/>
      <c r="GT766"/>
      <c r="GU766"/>
      <c r="GV766"/>
      <c r="GW766"/>
      <c r="GX766"/>
      <c r="GY766"/>
      <c r="GZ766"/>
      <c r="HA766"/>
      <c r="HB766"/>
      <c r="HC766"/>
      <c r="HD766"/>
      <c r="HE766"/>
      <c r="HF766"/>
      <c r="HG766"/>
      <c r="HH766"/>
      <c r="HI766"/>
      <c r="HJ766"/>
      <c r="HK766"/>
      <c r="HL766"/>
      <c r="HM766"/>
      <c r="HN766"/>
      <c r="HO766"/>
      <c r="HP766"/>
      <c r="HQ766"/>
      <c r="HR766"/>
      <c r="HS766"/>
      <c r="HT766"/>
      <c r="HU766"/>
      <c r="HV766"/>
      <c r="HW766"/>
      <c r="HX766"/>
      <c r="HY766"/>
      <c r="HZ766"/>
      <c r="IA766"/>
      <c r="IB766"/>
      <c r="IC766"/>
      <c r="ID766"/>
      <c r="IE766"/>
      <c r="IF766"/>
      <c r="IG766"/>
      <c r="IH766"/>
      <c r="II766"/>
      <c r="IJ766"/>
      <c r="IK766"/>
      <c r="IL766"/>
      <c r="IM766"/>
      <c r="IN766"/>
      <c r="IO766"/>
      <c r="IP766"/>
      <c r="IQ766"/>
      <c r="IR766"/>
      <c r="IS766"/>
      <c r="IT766"/>
      <c r="IU766"/>
      <c r="IV766"/>
    </row>
    <row r="767" spans="1:256" s="5" customFormat="1" hidden="1" outlineLevel="2">
      <c r="A767" s="18"/>
      <c r="B767" s="18"/>
      <c r="C767" s="36"/>
      <c r="D767" s="479" t="s">
        <v>71</v>
      </c>
      <c r="E767" s="283">
        <v>0</v>
      </c>
      <c r="F767" s="38"/>
      <c r="G767" s="164"/>
      <c r="H767" s="164"/>
      <c r="I767" s="164"/>
      <c r="J767" s="164"/>
      <c r="K767" s="164"/>
      <c r="L767" s="164"/>
      <c r="M767" s="164"/>
      <c r="N767" s="164"/>
      <c r="O767" s="164"/>
      <c r="P767" s="164"/>
      <c r="Q767" s="164"/>
      <c r="R767" s="164"/>
      <c r="S767" s="164"/>
      <c r="T767" s="164"/>
      <c r="U767" s="164"/>
      <c r="V767" s="164"/>
      <c r="W767" s="164"/>
      <c r="X767" s="164"/>
      <c r="Y767" s="164"/>
      <c r="Z767" s="164"/>
      <c r="AA767" s="164"/>
      <c r="AB767" s="164"/>
      <c r="AC767" s="164"/>
      <c r="AD767" s="164"/>
      <c r="AE767" s="164"/>
      <c r="AF767" s="164"/>
      <c r="AG767" s="164"/>
      <c r="AH767" s="164"/>
      <c r="AI767" s="164"/>
      <c r="AJ767" s="164"/>
      <c r="AK767" s="164"/>
      <c r="AL767" s="164"/>
      <c r="AM767" s="164"/>
      <c r="AN767" s="164"/>
      <c r="AO767" s="164"/>
      <c r="AP767" s="164"/>
      <c r="AQ767" s="164"/>
      <c r="AR767" s="164"/>
      <c r="AS767" s="164"/>
      <c r="AT767" s="164"/>
      <c r="AU767" s="164"/>
      <c r="AV767" s="164"/>
      <c r="AW767" s="164"/>
      <c r="AX767" s="164"/>
      <c r="AY767" s="164"/>
      <c r="AZ767" s="164"/>
      <c r="BA767" s="164"/>
      <c r="BB767" s="164"/>
      <c r="BC767" s="164"/>
      <c r="BD767" s="164"/>
      <c r="BE767" s="164"/>
      <c r="BF767" s="164"/>
      <c r="BG767" s="164"/>
      <c r="BH767" s="164"/>
      <c r="BI767" s="164"/>
      <c r="BJ767" s="18"/>
      <c r="BK767" s="18"/>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c r="HE767"/>
      <c r="HF767"/>
      <c r="HG767"/>
      <c r="HH767"/>
      <c r="HI767"/>
      <c r="HJ767"/>
      <c r="HK767"/>
      <c r="HL767"/>
      <c r="HM767"/>
      <c r="HN767"/>
      <c r="HO767"/>
      <c r="HP767"/>
      <c r="HQ767"/>
      <c r="HR767"/>
      <c r="HS767"/>
      <c r="HT767"/>
      <c r="HU767"/>
      <c r="HV767"/>
      <c r="HW767"/>
      <c r="HX767"/>
      <c r="HY767"/>
      <c r="HZ767"/>
      <c r="IA767"/>
      <c r="IB767"/>
      <c r="IC767"/>
      <c r="ID767"/>
      <c r="IE767"/>
      <c r="IF767"/>
      <c r="IG767"/>
      <c r="IH767"/>
      <c r="II767"/>
      <c r="IJ767"/>
      <c r="IK767"/>
      <c r="IL767"/>
      <c r="IM767"/>
      <c r="IN767"/>
      <c r="IO767"/>
      <c r="IP767"/>
      <c r="IQ767"/>
      <c r="IR767"/>
      <c r="IS767"/>
      <c r="IT767"/>
      <c r="IU767"/>
      <c r="IV767"/>
    </row>
    <row r="768" spans="1:256" s="5" customFormat="1" hidden="1" outlineLevel="2">
      <c r="A768" s="18"/>
      <c r="B768" s="18"/>
      <c r="C768" s="36"/>
      <c r="D768" s="479"/>
      <c r="E768" s="283">
        <v>1</v>
      </c>
      <c r="F768" s="38"/>
      <c r="G768" s="305"/>
      <c r="H768" s="164">
        <f>IF(A23taxstdlife="n/a","n/a",IF(H$3&gt;(A23taxstdlife+$E768),((Input!$G$165+Input!$G$131)*$G$7)-SUM($G768:G768),((Input!$G$165+Input!$G$131)*$G$7)/A23taxstdlife))</f>
        <v>0</v>
      </c>
      <c r="I768" s="164">
        <f>IF(A23taxstdlife="n/a","n/a",IF(I$3&gt;(A23taxstdlife+$E768),((Input!$G$165+Input!$G$131)*$G$7)-SUM($G768:H768),((Input!$G$165+Input!$G$131)*$G$7)/A23taxstdlife))</f>
        <v>0</v>
      </c>
      <c r="J768" s="164">
        <f>IF(A23taxstdlife="n/a","n/a",IF(J$3&gt;(A23taxstdlife+$E768),((Input!$G$165+Input!$G$131)*$G$7)-SUM($G768:I768),((Input!$G$165+Input!$G$131)*$G$7)/A23taxstdlife))</f>
        <v>0</v>
      </c>
      <c r="K768" s="164">
        <f>IF(A23taxstdlife="n/a","n/a",IF(K$3&gt;(A23taxstdlife+$E768),((Input!$G$165+Input!$G$131)*$G$7)-SUM($G768:J768),((Input!$G$165+Input!$G$131)*$G$7)/A23taxstdlife))</f>
        <v>0</v>
      </c>
      <c r="L768" s="164">
        <f>IF(A23taxstdlife="n/a","n/a",IF(L$3&gt;(A23taxstdlife+$E768),((Input!$G$165+Input!$G$131)*$G$7)-SUM($G768:K768),((Input!$G$165+Input!$G$131)*$G$7)/A23taxstdlife))</f>
        <v>0</v>
      </c>
      <c r="M768" s="164">
        <f>IF(A23taxstdlife="n/a","n/a",IF(M$3&gt;(A23taxstdlife+$E768),((Input!$G$165+Input!$G$131)*$G$7)-SUM($G768:L768),((Input!$G$165+Input!$G$131)*$G$7)/A23taxstdlife))</f>
        <v>0</v>
      </c>
      <c r="N768" s="164">
        <f>IF(A23taxstdlife="n/a","n/a",IF(N$3&gt;(A23taxstdlife+$E768),((Input!$G$165+Input!$G$131)*$G$7)-SUM($G768:M768),((Input!$G$165+Input!$G$131)*$G$7)/A23taxstdlife))</f>
        <v>0</v>
      </c>
      <c r="O768" s="164">
        <f>IF(A23taxstdlife="n/a","n/a",IF(O$3&gt;(A23taxstdlife+$E768),((Input!$G$165+Input!$G$131)*$G$7)-SUM($G768:N768),((Input!$G$165+Input!$G$131)*$G$7)/A23taxstdlife))</f>
        <v>0</v>
      </c>
      <c r="P768" s="164">
        <f>IF(A23taxstdlife="n/a","n/a",IF(P$3&gt;(A23taxstdlife+$E768),((Input!$G$165+Input!$G$131)*$G$7)-SUM($G768:O768),((Input!$G$165+Input!$G$131)*$G$7)/A23taxstdlife))</f>
        <v>0</v>
      </c>
      <c r="Q768" s="164">
        <f>IF(A23taxstdlife="n/a","n/a",IF(Q$3&gt;(A23taxstdlife+$E768),((Input!$G$165+Input!$G$131)*$G$7)-SUM($G768:P768),((Input!$G$165+Input!$G$131)*$G$7)/A23taxstdlife))</f>
        <v>0</v>
      </c>
      <c r="R768" s="164">
        <f>IF(A23taxstdlife="n/a","n/a",IF(R$3&gt;(A23taxstdlife+$E768),((Input!$G$165+Input!$G$131)*$G$7)-SUM($G768:Q768),((Input!$G$165+Input!$G$131)*$G$7)/A23taxstdlife))</f>
        <v>0</v>
      </c>
      <c r="S768" s="164">
        <f>IF(A23taxstdlife="n/a","n/a",IF(S$3&gt;(A23taxstdlife+$E768),((Input!$G$165+Input!$G$131)*$G$7)-SUM($G768:R768),((Input!$G$165+Input!$G$131)*$G$7)/A23taxstdlife))</f>
        <v>0</v>
      </c>
      <c r="T768" s="164">
        <f>IF(A23taxstdlife="n/a","n/a",IF(T$3&gt;(A23taxstdlife+$E768),((Input!$G$165+Input!$G$131)*$G$7)-SUM($G768:S768),((Input!$G$165+Input!$G$131)*$G$7)/A23taxstdlife))</f>
        <v>0</v>
      </c>
      <c r="U768" s="164">
        <f>IF(A23taxstdlife="n/a","n/a",IF(U$3&gt;(A23taxstdlife+$E768),((Input!$G$165+Input!$G$131)*$G$7)-SUM($G768:T768),((Input!$G$165+Input!$G$131)*$G$7)/A23taxstdlife))</f>
        <v>0</v>
      </c>
      <c r="V768" s="164">
        <f>IF(A23taxstdlife="n/a","n/a",IF(V$3&gt;(A23taxstdlife+$E768),((Input!$G$165+Input!$G$131)*$G$7)-SUM($G768:U768),((Input!$G$165+Input!$G$131)*$G$7)/A23taxstdlife))</f>
        <v>0</v>
      </c>
      <c r="W768" s="164">
        <f>IF(A23taxstdlife="n/a","n/a",IF(W$3&gt;(A23taxstdlife+$E768),((Input!$G$165+Input!$G$131)*$G$7)-SUM($G768:V768),((Input!$G$165+Input!$G$131)*$G$7)/A23taxstdlife))</f>
        <v>0</v>
      </c>
      <c r="X768" s="164">
        <f>IF(A23taxstdlife="n/a","n/a",IF(X$3&gt;(A23taxstdlife+$E768),((Input!$G$165+Input!$G$131)*$G$7)-SUM($G768:W768),((Input!$G$165+Input!$G$131)*$G$7)/A23taxstdlife))</f>
        <v>0</v>
      </c>
      <c r="Y768" s="164">
        <f>IF(A23taxstdlife="n/a","n/a",IF(Y$3&gt;(A23taxstdlife+$E768),((Input!$G$165+Input!$G$131)*$G$7)-SUM($G768:X768),((Input!$G$165+Input!$G$131)*$G$7)/A23taxstdlife))</f>
        <v>0</v>
      </c>
      <c r="Z768" s="164">
        <f>IF(A23taxstdlife="n/a","n/a",IF(Z$3&gt;(A23taxstdlife+$E768),((Input!$G$165+Input!$G$131)*$G$7)-SUM($G768:Y768),((Input!$G$165+Input!$G$131)*$G$7)/A23taxstdlife))</f>
        <v>0</v>
      </c>
      <c r="AA768" s="164">
        <f>IF(A23taxstdlife="n/a","n/a",IF(AA$3&gt;(A23taxstdlife+$E768),((Input!$G$165+Input!$G$131)*$G$7)-SUM($G768:Z768),((Input!$G$165+Input!$G$131)*$G$7)/A23taxstdlife))</f>
        <v>0</v>
      </c>
      <c r="AB768" s="164">
        <f>IF(A23taxstdlife="n/a","n/a",IF(AB$3&gt;(A23taxstdlife+$E768),((Input!$G$165+Input!$G$131)*$G$7)-SUM($G768:AA768),((Input!$G$165+Input!$G$131)*$G$7)/A23taxstdlife))</f>
        <v>0</v>
      </c>
      <c r="AC768" s="164">
        <f>IF(A23taxstdlife="n/a","n/a",IF(AC$3&gt;(A23taxstdlife+$E768),((Input!$G$165+Input!$G$131)*$G$7)-SUM($G768:AB768),((Input!$G$165+Input!$G$131)*$G$7)/A23taxstdlife))</f>
        <v>0</v>
      </c>
      <c r="AD768" s="164">
        <f>IF(A23taxstdlife="n/a","n/a",IF(AD$3&gt;(A23taxstdlife+$E768),((Input!$G$165+Input!$G$131)*$G$7)-SUM($G768:AC768),((Input!$G$165+Input!$G$131)*$G$7)/A23taxstdlife))</f>
        <v>0</v>
      </c>
      <c r="AE768" s="164">
        <f>IF(A23taxstdlife="n/a","n/a",IF(AE$3&gt;(A23taxstdlife+$E768),((Input!$G$165+Input!$G$131)*$G$7)-SUM($G768:AD768),((Input!$G$165+Input!$G$131)*$G$7)/A23taxstdlife))</f>
        <v>0</v>
      </c>
      <c r="AF768" s="164">
        <f>IF(A23taxstdlife="n/a","n/a",IF(AF$3&gt;(A23taxstdlife+$E768),((Input!$G$165+Input!$G$131)*$G$7)-SUM($G768:AE768),((Input!$G$165+Input!$G$131)*$G$7)/A23taxstdlife))</f>
        <v>0</v>
      </c>
      <c r="AG768" s="164">
        <f>IF(A23taxstdlife="n/a","n/a",IF(AG$3&gt;(A23taxstdlife+$E768),((Input!$G$165+Input!$G$131)*$G$7)-SUM($G768:AF768),((Input!$G$165+Input!$G$131)*$G$7)/A23taxstdlife))</f>
        <v>0</v>
      </c>
      <c r="AH768" s="164">
        <f>IF(A23taxstdlife="n/a","n/a",IF(AH$3&gt;(A23taxstdlife+$E768),((Input!$G$165+Input!$G$131)*$G$7)-SUM($G768:AG768),((Input!$G$165+Input!$G$131)*$G$7)/A23taxstdlife))</f>
        <v>0</v>
      </c>
      <c r="AI768" s="164">
        <f>IF(A23taxstdlife="n/a","n/a",IF(AI$3&gt;(A23taxstdlife+$E768),((Input!$G$165+Input!$G$131)*$G$7)-SUM($G768:AH768),((Input!$G$165+Input!$G$131)*$G$7)/A23taxstdlife))</f>
        <v>0</v>
      </c>
      <c r="AJ768" s="164">
        <f>IF(A23taxstdlife="n/a","n/a",IF(AJ$3&gt;(A23taxstdlife+$E768),((Input!$G$165+Input!$G$131)*$G$7)-SUM($G768:AI768),((Input!$G$165+Input!$G$131)*$G$7)/A23taxstdlife))</f>
        <v>0</v>
      </c>
      <c r="AK768" s="164">
        <f>IF(A23taxstdlife="n/a","n/a",IF(AK$3&gt;(A23taxstdlife+$E768),((Input!$G$165+Input!$G$131)*$G$7)-SUM($G768:AJ768),((Input!$G$165+Input!$G$131)*$G$7)/A23taxstdlife))</f>
        <v>0</v>
      </c>
      <c r="AL768" s="164">
        <f>IF(A23taxstdlife="n/a","n/a",IF(AL$3&gt;(A23taxstdlife+$E768),((Input!$G$165+Input!$G$131)*$G$7)-SUM($G768:AK768),((Input!$G$165+Input!$G$131)*$G$7)/A23taxstdlife))</f>
        <v>0</v>
      </c>
      <c r="AM768" s="164">
        <f>IF(A23taxstdlife="n/a","n/a",IF(AM$3&gt;(A23taxstdlife+$E768),((Input!$G$165+Input!$G$131)*$G$7)-SUM($G768:AL768),((Input!$G$165+Input!$G$131)*$G$7)/A23taxstdlife))</f>
        <v>0</v>
      </c>
      <c r="AN768" s="164">
        <f>IF(A23taxstdlife="n/a","n/a",IF(AN$3&gt;(A23taxstdlife+$E768),((Input!$G$165+Input!$G$131)*$G$7)-SUM($G768:AM768),((Input!$G$165+Input!$G$131)*$G$7)/A23taxstdlife))</f>
        <v>0</v>
      </c>
      <c r="AO768" s="164">
        <f>IF(A23taxstdlife="n/a","n/a",IF(AO$3&gt;(A23taxstdlife+$E768),((Input!$G$165+Input!$G$131)*$G$7)-SUM($G768:AN768),((Input!$G$165+Input!$G$131)*$G$7)/A23taxstdlife))</f>
        <v>0</v>
      </c>
      <c r="AP768" s="164">
        <f>IF(A23taxstdlife="n/a","n/a",IF(AP$3&gt;(A23taxstdlife+$E768),((Input!$G$165+Input!$G$131)*$G$7)-SUM($G768:AO768),((Input!$G$165+Input!$G$131)*$G$7)/A23taxstdlife))</f>
        <v>0</v>
      </c>
      <c r="AQ768" s="164">
        <f>IF(A23taxstdlife="n/a","n/a",IF(AQ$3&gt;(A23taxstdlife+$E768),((Input!$G$165+Input!$G$131)*$G$7)-SUM($G768:AP768),((Input!$G$165+Input!$G$131)*$G$7)/A23taxstdlife))</f>
        <v>0</v>
      </c>
      <c r="AR768" s="164">
        <f>IF(A23taxstdlife="n/a","n/a",IF(AR$3&gt;(A23taxstdlife+$E768),((Input!$G$165+Input!$G$131)*$G$7)-SUM($G768:AQ768),((Input!$G$165+Input!$G$131)*$G$7)/A23taxstdlife))</f>
        <v>0</v>
      </c>
      <c r="AS768" s="164">
        <f>IF(A23taxstdlife="n/a","n/a",IF(AS$3&gt;(A23taxstdlife+$E768),((Input!$G$165+Input!$G$131)*$G$7)-SUM($G768:AR768),((Input!$G$165+Input!$G$131)*$G$7)/A23taxstdlife))</f>
        <v>0</v>
      </c>
      <c r="AT768" s="164">
        <f>IF(A23taxstdlife="n/a","n/a",IF(AT$3&gt;(A23taxstdlife+$E768),((Input!$G$165+Input!$G$131)*$G$7)-SUM($G768:AS768),((Input!$G$165+Input!$G$131)*$G$7)/A23taxstdlife))</f>
        <v>0</v>
      </c>
      <c r="AU768" s="164">
        <f>IF(A23taxstdlife="n/a","n/a",IF(AU$3&gt;(A23taxstdlife+$E768),((Input!$G$165+Input!$G$131)*$G$7)-SUM($G768:AT768),((Input!$G$165+Input!$G$131)*$G$7)/A23taxstdlife))</f>
        <v>0</v>
      </c>
      <c r="AV768" s="164">
        <f>IF(A23taxstdlife="n/a","n/a",IF(AV$3&gt;(A23taxstdlife+$E768),((Input!$G$165+Input!$G$131)*$G$7)-SUM($G768:AU768),((Input!$G$165+Input!$G$131)*$G$7)/A23taxstdlife))</f>
        <v>0</v>
      </c>
      <c r="AW768" s="164">
        <f>IF(A23taxstdlife="n/a","n/a",IF(AW$3&gt;(A23taxstdlife+$E768),((Input!$G$165+Input!$G$131)*$G$7)-SUM($G768:AV768),((Input!$G$165+Input!$G$131)*$G$7)/A23taxstdlife))</f>
        <v>0</v>
      </c>
      <c r="AX768" s="164">
        <f>IF(A23taxstdlife="n/a","n/a",IF(AX$3&gt;(A23taxstdlife+$E768),((Input!$G$165+Input!$G$131)*$G$7)-SUM($G768:AW768),((Input!$G$165+Input!$G$131)*$G$7)/A23taxstdlife))</f>
        <v>0</v>
      </c>
      <c r="AY768" s="164">
        <f>IF(A23taxstdlife="n/a","n/a",IF(AY$3&gt;(A23taxstdlife+$E768),((Input!$G$165+Input!$G$131)*$G$7)-SUM($G768:AX768),((Input!$G$165+Input!$G$131)*$G$7)/A23taxstdlife))</f>
        <v>0</v>
      </c>
      <c r="AZ768" s="164">
        <f>IF(A23taxstdlife="n/a","n/a",IF(AZ$3&gt;(A23taxstdlife+$E768),((Input!$G$165+Input!$G$131)*$G$7)-SUM($G768:AY768),((Input!$G$165+Input!$G$131)*$G$7)/A23taxstdlife))</f>
        <v>0</v>
      </c>
      <c r="BA768" s="164">
        <f>IF(A23taxstdlife="n/a","n/a",IF(BA$3&gt;(A23taxstdlife+$E768),((Input!$G$165+Input!$G$131)*$G$7)-SUM($G768:AZ768),((Input!$G$165+Input!$G$131)*$G$7)/A23taxstdlife))</f>
        <v>0</v>
      </c>
      <c r="BB768" s="164">
        <f>IF(A23taxstdlife="n/a","n/a",IF(BB$3&gt;(A23taxstdlife+$E768),((Input!$G$165+Input!$G$131)*$G$7)-SUM($G768:BA768),((Input!$G$165+Input!$G$131)*$G$7)/A23taxstdlife))</f>
        <v>0</v>
      </c>
      <c r="BC768" s="164">
        <f>IF(A23taxstdlife="n/a","n/a",IF(BC$3&gt;(A23taxstdlife+$E768),((Input!$G$165+Input!$G$131)*$G$7)-SUM($G768:BB768),((Input!$G$165+Input!$G$131)*$G$7)/A23taxstdlife))</f>
        <v>0</v>
      </c>
      <c r="BD768" s="164">
        <f>IF(A23taxstdlife="n/a","n/a",IF(BD$3&gt;(A23taxstdlife+$E768),((Input!$G$165+Input!$G$131)*$G$7)-SUM($G768:BC768),((Input!$G$165+Input!$G$131)*$G$7)/A23taxstdlife))</f>
        <v>0</v>
      </c>
      <c r="BE768" s="164">
        <f>IF(A23taxstdlife="n/a","n/a",IF(BE$3&gt;(A23taxstdlife+$E768),((Input!$G$165+Input!$G$131)*$G$7)-SUM($G768:BD768),((Input!$G$165+Input!$G$131)*$G$7)/A23taxstdlife))</f>
        <v>0</v>
      </c>
      <c r="BF768" s="164">
        <f>IF(A23taxstdlife="n/a","n/a",IF(BF$3&gt;(A23taxstdlife+$E768),((Input!$G$165+Input!$G$131)*$G$7)-SUM($G768:BE768),((Input!$G$165+Input!$G$131)*$G$7)/A23taxstdlife))</f>
        <v>0</v>
      </c>
      <c r="BG768" s="164">
        <f>IF(A23taxstdlife="n/a","n/a",IF(BG$3&gt;(A23taxstdlife+$E768),((Input!$G$165+Input!$G$131)*$G$7)-SUM($G768:BF768),((Input!$G$165+Input!$G$131)*$G$7)/A23taxstdlife))</f>
        <v>0</v>
      </c>
      <c r="BH768" s="164">
        <f>IF(A23taxstdlife="n/a","n/a",IF(BH$3&gt;(A23taxstdlife+$E768),((Input!$G$165+Input!$G$131)*$G$7)-SUM($G768:BG768),((Input!$G$165+Input!$G$131)*$G$7)/A23taxstdlife))</f>
        <v>0</v>
      </c>
      <c r="BI768" s="164">
        <f>IF(A23taxstdlife="n/a","n/a",IF(BI$3&gt;(A23taxstdlife+$E768),((Input!$G$165+Input!$G$131)*$G$7)-SUM($G768:BH768),((Input!$G$165+Input!$G$131)*$G$7)/A23taxstdlife))</f>
        <v>0</v>
      </c>
      <c r="BJ768" s="18"/>
      <c r="BK768" s="1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c r="GG768"/>
      <c r="GH768"/>
      <c r="GI768"/>
      <c r="GJ768"/>
      <c r="GK768"/>
      <c r="GL768"/>
      <c r="GM768"/>
      <c r="GN768"/>
      <c r="GO768"/>
      <c r="GP768"/>
      <c r="GQ768"/>
      <c r="GR768"/>
      <c r="GS768"/>
      <c r="GT768"/>
      <c r="GU768"/>
      <c r="GV768"/>
      <c r="GW768"/>
      <c r="GX768"/>
      <c r="GY768"/>
      <c r="GZ768"/>
      <c r="HA768"/>
      <c r="HB768"/>
      <c r="HC768"/>
      <c r="HD768"/>
      <c r="HE768"/>
      <c r="HF768"/>
      <c r="HG768"/>
      <c r="HH768"/>
      <c r="HI768"/>
      <c r="HJ768"/>
      <c r="HK768"/>
      <c r="HL768"/>
      <c r="HM768"/>
      <c r="HN768"/>
      <c r="HO768"/>
      <c r="HP768"/>
      <c r="HQ768"/>
      <c r="HR768"/>
      <c r="HS768"/>
      <c r="HT768"/>
      <c r="HU768"/>
      <c r="HV768"/>
      <c r="HW768"/>
      <c r="HX768"/>
      <c r="HY768"/>
      <c r="HZ768"/>
      <c r="IA768"/>
      <c r="IB768"/>
      <c r="IC768"/>
      <c r="ID768"/>
      <c r="IE768"/>
      <c r="IF768"/>
      <c r="IG768"/>
      <c r="IH768"/>
      <c r="II768"/>
      <c r="IJ768"/>
      <c r="IK768"/>
      <c r="IL768"/>
      <c r="IM768"/>
      <c r="IN768"/>
      <c r="IO768"/>
      <c r="IP768"/>
      <c r="IQ768"/>
      <c r="IR768"/>
      <c r="IS768"/>
      <c r="IT768"/>
      <c r="IU768"/>
      <c r="IV768"/>
    </row>
    <row r="769" spans="1:256" s="5" customFormat="1" hidden="1" outlineLevel="2">
      <c r="A769" s="18"/>
      <c r="B769" s="18"/>
      <c r="C769" s="36"/>
      <c r="D769" s="479"/>
      <c r="E769" s="283">
        <v>2</v>
      </c>
      <c r="F769" s="38"/>
      <c r="G769" s="306"/>
      <c r="H769" s="307"/>
      <c r="I769" s="164">
        <f>IF(A23taxstdlife="n/a","n/a",IF(I$3&gt;(A23taxstdlife+$E769),((Input!$H$165+Input!$H$131)*$H$7)-SUM($H769:H769),((Input!$H$165+Input!$H$131)*$H$7)/A23taxstdlife))</f>
        <v>0</v>
      </c>
      <c r="J769" s="164">
        <f>IF(A23taxstdlife="n/a","n/a",IF(J$3&gt;(A23taxstdlife+$E769),((Input!$H$165+Input!$H$131)*$H$7)-SUM($H769:I769),((Input!$H$165+Input!$H$131)*$H$7)/A23taxstdlife))</f>
        <v>0</v>
      </c>
      <c r="K769" s="164">
        <f>IF(A23taxstdlife="n/a","n/a",IF(K$3&gt;(A23taxstdlife+$E769),((Input!$H$165+Input!$H$131)*$H$7)-SUM($H769:J769),((Input!$H$165+Input!$H$131)*$H$7)/A23taxstdlife))</f>
        <v>0</v>
      </c>
      <c r="L769" s="164">
        <f>IF(A23taxstdlife="n/a","n/a",IF(L$3&gt;(A23taxstdlife+$E769),((Input!$H$165+Input!$H$131)*$H$7)-SUM($H769:K769),((Input!$H$165+Input!$H$131)*$H$7)/A23taxstdlife))</f>
        <v>0</v>
      </c>
      <c r="M769" s="164">
        <f>IF(A23taxstdlife="n/a","n/a",IF(M$3&gt;(A23taxstdlife+$E769),((Input!$H$165+Input!$H$131)*$H$7)-SUM($H769:L769),((Input!$H$165+Input!$H$131)*$H$7)/A23taxstdlife))</f>
        <v>0</v>
      </c>
      <c r="N769" s="164">
        <f>IF(A23taxstdlife="n/a","n/a",IF(N$3&gt;(A23taxstdlife+$E769),((Input!$H$165+Input!$H$131)*$H$7)-SUM($H769:M769),((Input!$H$165+Input!$H$131)*$H$7)/A23taxstdlife))</f>
        <v>0</v>
      </c>
      <c r="O769" s="164">
        <f>IF(A23taxstdlife="n/a","n/a",IF(O$3&gt;(A23taxstdlife+$E769),((Input!$H$165+Input!$H$131)*$H$7)-SUM($H769:N769),((Input!$H$165+Input!$H$131)*$H$7)/A23taxstdlife))</f>
        <v>0</v>
      </c>
      <c r="P769" s="164">
        <f>IF(A23taxstdlife="n/a","n/a",IF(P$3&gt;(A23taxstdlife+$E769),((Input!$H$165+Input!$H$131)*$H$7)-SUM($H769:O769),((Input!$H$165+Input!$H$131)*$H$7)/A23taxstdlife))</f>
        <v>0</v>
      </c>
      <c r="Q769" s="164">
        <f>IF(A23taxstdlife="n/a","n/a",IF(Q$3&gt;(A23taxstdlife+$E769),((Input!$H$165+Input!$H$131)*$H$7)-SUM($H769:P769),((Input!$H$165+Input!$H$131)*$H$7)/A23taxstdlife))</f>
        <v>0</v>
      </c>
      <c r="R769" s="164">
        <f>IF(A23taxstdlife="n/a","n/a",IF(R$3&gt;(A23taxstdlife+$E769),((Input!$H$165+Input!$H$131)*$H$7)-SUM($H769:Q769),((Input!$H$165+Input!$H$131)*$H$7)/A23taxstdlife))</f>
        <v>0</v>
      </c>
      <c r="S769" s="164">
        <f>IF(A23taxstdlife="n/a","n/a",IF(S$3&gt;(A23taxstdlife+$E769),((Input!$H$165+Input!$H$131)*$H$7)-SUM($H769:R769),((Input!$H$165+Input!$H$131)*$H$7)/A23taxstdlife))</f>
        <v>0</v>
      </c>
      <c r="T769" s="164">
        <f>IF(A23taxstdlife="n/a","n/a",IF(T$3&gt;(A23taxstdlife+$E769),((Input!$H$165+Input!$H$131)*$H$7)-SUM($H769:S769),((Input!$H$165+Input!$H$131)*$H$7)/A23taxstdlife))</f>
        <v>0</v>
      </c>
      <c r="U769" s="164">
        <f>IF(A23taxstdlife="n/a","n/a",IF(U$3&gt;(A23taxstdlife+$E769),((Input!$H$165+Input!$H$131)*$H$7)-SUM($H769:T769),((Input!$H$165+Input!$H$131)*$H$7)/A23taxstdlife))</f>
        <v>0</v>
      </c>
      <c r="V769" s="164">
        <f>IF(A23taxstdlife="n/a","n/a",IF(V$3&gt;(A23taxstdlife+$E769),((Input!$H$165+Input!$H$131)*$H$7)-SUM($H769:U769),((Input!$H$165+Input!$H$131)*$H$7)/A23taxstdlife))</f>
        <v>0</v>
      </c>
      <c r="W769" s="164">
        <f>IF(A23taxstdlife="n/a","n/a",IF(W$3&gt;(A23taxstdlife+$E769),((Input!$H$165+Input!$H$131)*$H$7)-SUM($H769:V769),((Input!$H$165+Input!$H$131)*$H$7)/A23taxstdlife))</f>
        <v>0</v>
      </c>
      <c r="X769" s="164">
        <f>IF(A23taxstdlife="n/a","n/a",IF(X$3&gt;(A23taxstdlife+$E769),((Input!$H$165+Input!$H$131)*$H$7)-SUM($H769:W769),((Input!$H$165+Input!$H$131)*$H$7)/A23taxstdlife))</f>
        <v>0</v>
      </c>
      <c r="Y769" s="164">
        <f>IF(A23taxstdlife="n/a","n/a",IF(Y$3&gt;(A23taxstdlife+$E769),((Input!$H$165+Input!$H$131)*$H$7)-SUM($H769:X769),((Input!$H$165+Input!$H$131)*$H$7)/A23taxstdlife))</f>
        <v>0</v>
      </c>
      <c r="Z769" s="164">
        <f>IF(A23taxstdlife="n/a","n/a",IF(Z$3&gt;(A23taxstdlife+$E769),((Input!$H$165+Input!$H$131)*$H$7)-SUM($H769:Y769),((Input!$H$165+Input!$H$131)*$H$7)/A23taxstdlife))</f>
        <v>0</v>
      </c>
      <c r="AA769" s="164">
        <f>IF(A23taxstdlife="n/a","n/a",IF(AA$3&gt;(A23taxstdlife+$E769),((Input!$H$165+Input!$H$131)*$H$7)-SUM($H769:Z769),((Input!$H$165+Input!$H$131)*$H$7)/A23taxstdlife))</f>
        <v>0</v>
      </c>
      <c r="AB769" s="164">
        <f>IF(A23taxstdlife="n/a","n/a",IF(AB$3&gt;(A23taxstdlife+$E769),((Input!$H$165+Input!$H$131)*$H$7)-SUM($H769:AA769),((Input!$H$165+Input!$H$131)*$H$7)/A23taxstdlife))</f>
        <v>0</v>
      </c>
      <c r="AC769" s="164">
        <f>IF(A23taxstdlife="n/a","n/a",IF(AC$3&gt;(A23taxstdlife+$E769),((Input!$H$165+Input!$H$131)*$H$7)-SUM($H769:AB769),((Input!$H$165+Input!$H$131)*$H$7)/A23taxstdlife))</f>
        <v>0</v>
      </c>
      <c r="AD769" s="164">
        <f>IF(A23taxstdlife="n/a","n/a",IF(AD$3&gt;(A23taxstdlife+$E769),((Input!$H$165+Input!$H$131)*$H$7)-SUM($H769:AC769),((Input!$H$165+Input!$H$131)*$H$7)/A23taxstdlife))</f>
        <v>0</v>
      </c>
      <c r="AE769" s="164">
        <f>IF(A23taxstdlife="n/a","n/a",IF(AE$3&gt;(A23taxstdlife+$E769),((Input!$H$165+Input!$H$131)*$H$7)-SUM($H769:AD769),((Input!$H$165+Input!$H$131)*$H$7)/A23taxstdlife))</f>
        <v>0</v>
      </c>
      <c r="AF769" s="164">
        <f>IF(A23taxstdlife="n/a","n/a",IF(AF$3&gt;(A23taxstdlife+$E769),((Input!$H$165+Input!$H$131)*$H$7)-SUM($H769:AE769),((Input!$H$165+Input!$H$131)*$H$7)/A23taxstdlife))</f>
        <v>0</v>
      </c>
      <c r="AG769" s="164">
        <f>IF(A23taxstdlife="n/a","n/a",IF(AG$3&gt;(A23taxstdlife+$E769),((Input!$H$165+Input!$H$131)*$H$7)-SUM($H769:AF769),((Input!$H$165+Input!$H$131)*$H$7)/A23taxstdlife))</f>
        <v>0</v>
      </c>
      <c r="AH769" s="164">
        <f>IF(A23taxstdlife="n/a","n/a",IF(AH$3&gt;(A23taxstdlife+$E769),((Input!$H$165+Input!$H$131)*$H$7)-SUM($H769:AG769),((Input!$H$165+Input!$H$131)*$H$7)/A23taxstdlife))</f>
        <v>0</v>
      </c>
      <c r="AI769" s="164">
        <f>IF(A23taxstdlife="n/a","n/a",IF(AI$3&gt;(A23taxstdlife+$E769),((Input!$H$165+Input!$H$131)*$H$7)-SUM($H769:AH769),((Input!$H$165+Input!$H$131)*$H$7)/A23taxstdlife))</f>
        <v>0</v>
      </c>
      <c r="AJ769" s="164">
        <f>IF(A23taxstdlife="n/a","n/a",IF(AJ$3&gt;(A23taxstdlife+$E769),((Input!$H$165+Input!$H$131)*$H$7)-SUM($H769:AI769),((Input!$H$165+Input!$H$131)*$H$7)/A23taxstdlife))</f>
        <v>0</v>
      </c>
      <c r="AK769" s="164">
        <f>IF(A23taxstdlife="n/a","n/a",IF(AK$3&gt;(A23taxstdlife+$E769),((Input!$H$165+Input!$H$131)*$H$7)-SUM($H769:AJ769),((Input!$H$165+Input!$H$131)*$H$7)/A23taxstdlife))</f>
        <v>0</v>
      </c>
      <c r="AL769" s="164">
        <f>IF(A23taxstdlife="n/a","n/a",IF(AL$3&gt;(A23taxstdlife+$E769),((Input!$H$165+Input!$H$131)*$H$7)-SUM($H769:AK769),((Input!$H$165+Input!$H$131)*$H$7)/A23taxstdlife))</f>
        <v>0</v>
      </c>
      <c r="AM769" s="164">
        <f>IF(A23taxstdlife="n/a","n/a",IF(AM$3&gt;(A23taxstdlife+$E769),((Input!$H$165+Input!$H$131)*$H$7)-SUM($H769:AL769),((Input!$H$165+Input!$H$131)*$H$7)/A23taxstdlife))</f>
        <v>0</v>
      </c>
      <c r="AN769" s="164">
        <f>IF(A23taxstdlife="n/a","n/a",IF(AN$3&gt;(A23taxstdlife+$E769),((Input!$H$165+Input!$H$131)*$H$7)-SUM($H769:AM769),((Input!$H$165+Input!$H$131)*$H$7)/A23taxstdlife))</f>
        <v>0</v>
      </c>
      <c r="AO769" s="164">
        <f>IF(A23taxstdlife="n/a","n/a",IF(AO$3&gt;(A23taxstdlife+$E769),((Input!$H$165+Input!$H$131)*$H$7)-SUM($H769:AN769),((Input!$H$165+Input!$H$131)*$H$7)/A23taxstdlife))</f>
        <v>0</v>
      </c>
      <c r="AP769" s="164">
        <f>IF(A23taxstdlife="n/a","n/a",IF(AP$3&gt;(A23taxstdlife+$E769),((Input!$H$165+Input!$H$131)*$H$7)-SUM($H769:AO769),((Input!$H$165+Input!$H$131)*$H$7)/A23taxstdlife))</f>
        <v>0</v>
      </c>
      <c r="AQ769" s="164">
        <f>IF(A23taxstdlife="n/a","n/a",IF(AQ$3&gt;(A23taxstdlife+$E769),((Input!$H$165+Input!$H$131)*$H$7)-SUM($H769:AP769),((Input!$H$165+Input!$H$131)*$H$7)/A23taxstdlife))</f>
        <v>0</v>
      </c>
      <c r="AR769" s="164">
        <f>IF(A23taxstdlife="n/a","n/a",IF(AR$3&gt;(A23taxstdlife+$E769),((Input!$H$165+Input!$H$131)*$H$7)-SUM($H769:AQ769),((Input!$H$165+Input!$H$131)*$H$7)/A23taxstdlife))</f>
        <v>0</v>
      </c>
      <c r="AS769" s="164">
        <f>IF(A23taxstdlife="n/a","n/a",IF(AS$3&gt;(A23taxstdlife+$E769),((Input!$H$165+Input!$H$131)*$H$7)-SUM($H769:AR769),((Input!$H$165+Input!$H$131)*$H$7)/A23taxstdlife))</f>
        <v>0</v>
      </c>
      <c r="AT769" s="164">
        <f>IF(A23taxstdlife="n/a","n/a",IF(AT$3&gt;(A23taxstdlife+$E769),((Input!$H$165+Input!$H$131)*$H$7)-SUM($H769:AS769),((Input!$H$165+Input!$H$131)*$H$7)/A23taxstdlife))</f>
        <v>0</v>
      </c>
      <c r="AU769" s="164">
        <f>IF(A23taxstdlife="n/a","n/a",IF(AU$3&gt;(A23taxstdlife+$E769),((Input!$H$165+Input!$H$131)*$H$7)-SUM($H769:AT769),((Input!$H$165+Input!$H$131)*$H$7)/A23taxstdlife))</f>
        <v>0</v>
      </c>
      <c r="AV769" s="164">
        <f>IF(A23taxstdlife="n/a","n/a",IF(AV$3&gt;(A23taxstdlife+$E769),((Input!$H$165+Input!$H$131)*$H$7)-SUM($H769:AU769),((Input!$H$165+Input!$H$131)*$H$7)/A23taxstdlife))</f>
        <v>0</v>
      </c>
      <c r="AW769" s="164">
        <f>IF(A23taxstdlife="n/a","n/a",IF(AW$3&gt;(A23taxstdlife+$E769),((Input!$H$165+Input!$H$131)*$H$7)-SUM($H769:AV769),((Input!$H$165+Input!$H$131)*$H$7)/A23taxstdlife))</f>
        <v>0</v>
      </c>
      <c r="AX769" s="164">
        <f>IF(A23taxstdlife="n/a","n/a",IF(AX$3&gt;(A23taxstdlife+$E769),((Input!$H$165+Input!$H$131)*$H$7)-SUM($H769:AW769),((Input!$H$165+Input!$H$131)*$H$7)/A23taxstdlife))</f>
        <v>0</v>
      </c>
      <c r="AY769" s="164">
        <f>IF(A23taxstdlife="n/a","n/a",IF(AY$3&gt;(A23taxstdlife+$E769),((Input!$H$165+Input!$H$131)*$H$7)-SUM($H769:AX769),((Input!$H$165+Input!$H$131)*$H$7)/A23taxstdlife))</f>
        <v>0</v>
      </c>
      <c r="AZ769" s="164">
        <f>IF(A23taxstdlife="n/a","n/a",IF(AZ$3&gt;(A23taxstdlife+$E769),((Input!$H$165+Input!$H$131)*$H$7)-SUM($H769:AY769),((Input!$H$165+Input!$H$131)*$H$7)/A23taxstdlife))</f>
        <v>0</v>
      </c>
      <c r="BA769" s="164">
        <f>IF(A23taxstdlife="n/a","n/a",IF(BA$3&gt;(A23taxstdlife+$E769),((Input!$H$165+Input!$H$131)*$H$7)-SUM($H769:AZ769),((Input!$H$165+Input!$H$131)*$H$7)/A23taxstdlife))</f>
        <v>0</v>
      </c>
      <c r="BB769" s="164">
        <f>IF(A23taxstdlife="n/a","n/a",IF(BB$3&gt;(A23taxstdlife+$E769),((Input!$H$165+Input!$H$131)*$H$7)-SUM($H769:BA769),((Input!$H$165+Input!$H$131)*$H$7)/A23taxstdlife))</f>
        <v>0</v>
      </c>
      <c r="BC769" s="164">
        <f>IF(A23taxstdlife="n/a","n/a",IF(BC$3&gt;(A23taxstdlife+$E769),((Input!$H$165+Input!$H$131)*$H$7)-SUM($H769:BB769),((Input!$H$165+Input!$H$131)*$H$7)/A23taxstdlife))</f>
        <v>0</v>
      </c>
      <c r="BD769" s="164">
        <f>IF(A23taxstdlife="n/a","n/a",IF(BD$3&gt;(A23taxstdlife+$E769),((Input!$H$165+Input!$H$131)*$H$7)-SUM($H769:BC769),((Input!$H$165+Input!$H$131)*$H$7)/A23taxstdlife))</f>
        <v>0</v>
      </c>
      <c r="BE769" s="164">
        <f>IF(A23taxstdlife="n/a","n/a",IF(BE$3&gt;(A23taxstdlife+$E769),((Input!$H$165+Input!$H$131)*$H$7)-SUM($H769:BD769),((Input!$H$165+Input!$H$131)*$H$7)/A23taxstdlife))</f>
        <v>0</v>
      </c>
      <c r="BF769" s="164">
        <f>IF(A23taxstdlife="n/a","n/a",IF(BF$3&gt;(A23taxstdlife+$E769),((Input!$H$165+Input!$H$131)*$H$7)-SUM($H769:BE769),((Input!$H$165+Input!$H$131)*$H$7)/A23taxstdlife))</f>
        <v>0</v>
      </c>
      <c r="BG769" s="164">
        <f>IF(A23taxstdlife="n/a","n/a",IF(BG$3&gt;(A23taxstdlife+$E769),((Input!$H$165+Input!$H$131)*$H$7)-SUM($H769:BF769),((Input!$H$165+Input!$H$131)*$H$7)/A23taxstdlife))</f>
        <v>0</v>
      </c>
      <c r="BH769" s="164">
        <f>IF(A23taxstdlife="n/a","n/a",IF(BH$3&gt;(A23taxstdlife+$E769),((Input!$H$165+Input!$H$131)*$H$7)-SUM($H769:BG769),((Input!$H$165+Input!$H$131)*$H$7)/A23taxstdlife))</f>
        <v>0</v>
      </c>
      <c r="BI769" s="164">
        <f>IF(A23taxstdlife="n/a","n/a",IF(BI$3&gt;(A23taxstdlife+$E769),((Input!$H$165+Input!$H$131)*$H$7)-SUM($H769:BH769),((Input!$H$165+Input!$H$131)*$H$7)/A23taxstdlife))</f>
        <v>0</v>
      </c>
      <c r="BJ769" s="18"/>
      <c r="BK769" s="18"/>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c r="GG769"/>
      <c r="GH769"/>
      <c r="GI769"/>
      <c r="GJ769"/>
      <c r="GK769"/>
      <c r="GL769"/>
      <c r="GM769"/>
      <c r="GN769"/>
      <c r="GO769"/>
      <c r="GP769"/>
      <c r="GQ769"/>
      <c r="GR769"/>
      <c r="GS769"/>
      <c r="GT769"/>
      <c r="GU769"/>
      <c r="GV769"/>
      <c r="GW769"/>
      <c r="GX769"/>
      <c r="GY769"/>
      <c r="GZ769"/>
      <c r="HA769"/>
      <c r="HB769"/>
      <c r="HC769"/>
      <c r="HD769"/>
      <c r="HE769"/>
      <c r="HF769"/>
      <c r="HG769"/>
      <c r="HH769"/>
      <c r="HI769"/>
      <c r="HJ769"/>
      <c r="HK769"/>
      <c r="HL769"/>
      <c r="HM769"/>
      <c r="HN769"/>
      <c r="HO769"/>
      <c r="HP769"/>
      <c r="HQ769"/>
      <c r="HR769"/>
      <c r="HS769"/>
      <c r="HT769"/>
      <c r="HU769"/>
      <c r="HV769"/>
      <c r="HW769"/>
      <c r="HX769"/>
      <c r="HY769"/>
      <c r="HZ769"/>
      <c r="IA769"/>
      <c r="IB769"/>
      <c r="IC769"/>
      <c r="ID769"/>
      <c r="IE769"/>
      <c r="IF769"/>
      <c r="IG769"/>
      <c r="IH769"/>
      <c r="II769"/>
      <c r="IJ769"/>
      <c r="IK769"/>
      <c r="IL769"/>
      <c r="IM769"/>
      <c r="IN769"/>
      <c r="IO769"/>
      <c r="IP769"/>
      <c r="IQ769"/>
      <c r="IR769"/>
      <c r="IS769"/>
      <c r="IT769"/>
      <c r="IU769"/>
      <c r="IV769"/>
    </row>
    <row r="770" spans="1:256" s="5" customFormat="1" hidden="1" outlineLevel="2">
      <c r="A770" s="18"/>
      <c r="B770" s="18"/>
      <c r="C770" s="36"/>
      <c r="D770" s="479"/>
      <c r="E770" s="283">
        <v>3</v>
      </c>
      <c r="F770" s="38"/>
      <c r="G770" s="306"/>
      <c r="H770" s="308"/>
      <c r="I770" s="307"/>
      <c r="J770" s="164">
        <f>IF(A23taxstdlife="n/a","n/a",IF(J$3&gt;(A23taxstdlife+$E770),((Input!$I$165+Input!$I$131)*$I$7)-SUM($I770:I770),((Input!$I$165+Input!$I$131)*$I$7)/A23taxstdlife))</f>
        <v>0</v>
      </c>
      <c r="K770" s="164">
        <f>IF(A23taxstdlife="n/a","n/a",IF(K$3&gt;(A23taxstdlife+$E770),((Input!$I$165+Input!$I$131)*$I$7)-SUM($I770:J770),((Input!$I$165+Input!$I$131)*$I$7)/A23taxstdlife))</f>
        <v>0</v>
      </c>
      <c r="L770" s="164">
        <f>IF(A23taxstdlife="n/a","n/a",IF(L$3&gt;(A23taxstdlife+$E770),((Input!$I$165+Input!$I$131)*$I$7)-SUM($I770:K770),((Input!$I$165+Input!$I$131)*$I$7)/A23taxstdlife))</f>
        <v>0</v>
      </c>
      <c r="M770" s="164">
        <f>IF(A23taxstdlife="n/a","n/a",IF(M$3&gt;(A23taxstdlife+$E770),((Input!$I$165+Input!$I$131)*$I$7)-SUM($I770:L770),((Input!$I$165+Input!$I$131)*$I$7)/A23taxstdlife))</f>
        <v>0</v>
      </c>
      <c r="N770" s="164">
        <f>IF(A23taxstdlife="n/a","n/a",IF(N$3&gt;(A23taxstdlife+$E770),((Input!$I$165+Input!$I$131)*$I$7)-SUM($I770:M770),((Input!$I$165+Input!$I$131)*$I$7)/A23taxstdlife))</f>
        <v>0</v>
      </c>
      <c r="O770" s="164">
        <f>IF(A23taxstdlife="n/a","n/a",IF(O$3&gt;(A23taxstdlife+$E770),((Input!$I$165+Input!$I$131)*$I$7)-SUM($I770:N770),((Input!$I$165+Input!$I$131)*$I$7)/A23taxstdlife))</f>
        <v>0</v>
      </c>
      <c r="P770" s="164">
        <f>IF(A23taxstdlife="n/a","n/a",IF(P$3&gt;(A23taxstdlife+$E770),((Input!$I$165+Input!$I$131)*$I$7)-SUM($I770:O770),((Input!$I$165+Input!$I$131)*$I$7)/A23taxstdlife))</f>
        <v>0</v>
      </c>
      <c r="Q770" s="164">
        <f>IF(A23taxstdlife="n/a","n/a",IF(Q$3&gt;(A23taxstdlife+$E770),((Input!$I$165+Input!$I$131)*$I$7)-SUM($I770:P770),((Input!$I$165+Input!$I$131)*$I$7)/A23taxstdlife))</f>
        <v>0</v>
      </c>
      <c r="R770" s="164">
        <f>IF(A23taxstdlife="n/a","n/a",IF(R$3&gt;(A23taxstdlife+$E770),((Input!$I$165+Input!$I$131)*$I$7)-SUM($I770:Q770),((Input!$I$165+Input!$I$131)*$I$7)/A23taxstdlife))</f>
        <v>0</v>
      </c>
      <c r="S770" s="164">
        <f>IF(A23taxstdlife="n/a","n/a",IF(S$3&gt;(A23taxstdlife+$E770),((Input!$I$165+Input!$I$131)*$I$7)-SUM($I770:R770),((Input!$I$165+Input!$I$131)*$I$7)/A23taxstdlife))</f>
        <v>0</v>
      </c>
      <c r="T770" s="164">
        <f>IF(A23taxstdlife="n/a","n/a",IF(T$3&gt;(A23taxstdlife+$E770),((Input!$I$165+Input!$I$131)*$I$7)-SUM($I770:S770),((Input!$I$165+Input!$I$131)*$I$7)/A23taxstdlife))</f>
        <v>0</v>
      </c>
      <c r="U770" s="164">
        <f>IF(A23taxstdlife="n/a","n/a",IF(U$3&gt;(A23taxstdlife+$E770),((Input!$I$165+Input!$I$131)*$I$7)-SUM($I770:T770),((Input!$I$165+Input!$I$131)*$I$7)/A23taxstdlife))</f>
        <v>0</v>
      </c>
      <c r="V770" s="164">
        <f>IF(A23taxstdlife="n/a","n/a",IF(V$3&gt;(A23taxstdlife+$E770),((Input!$I$165+Input!$I$131)*$I$7)-SUM($I770:U770),((Input!$I$165+Input!$I$131)*$I$7)/A23taxstdlife))</f>
        <v>0</v>
      </c>
      <c r="W770" s="164">
        <f>IF(A23taxstdlife="n/a","n/a",IF(W$3&gt;(A23taxstdlife+$E770),((Input!$I$165+Input!$I$131)*$I$7)-SUM($I770:V770),((Input!$I$165+Input!$I$131)*$I$7)/A23taxstdlife))</f>
        <v>0</v>
      </c>
      <c r="X770" s="164">
        <f>IF(A23taxstdlife="n/a","n/a",IF(X$3&gt;(A23taxstdlife+$E770),((Input!$I$165+Input!$I$131)*$I$7)-SUM($I770:W770),((Input!$I$165+Input!$I$131)*$I$7)/A23taxstdlife))</f>
        <v>0</v>
      </c>
      <c r="Y770" s="164">
        <f>IF(A23taxstdlife="n/a","n/a",IF(Y$3&gt;(A23taxstdlife+$E770),((Input!$I$165+Input!$I$131)*$I$7)-SUM($I770:X770),((Input!$I$165+Input!$I$131)*$I$7)/A23taxstdlife))</f>
        <v>0</v>
      </c>
      <c r="Z770" s="164">
        <f>IF(A23taxstdlife="n/a","n/a",IF(Z$3&gt;(A23taxstdlife+$E770),((Input!$I$165+Input!$I$131)*$I$7)-SUM($I770:Y770),((Input!$I$165+Input!$I$131)*$I$7)/A23taxstdlife))</f>
        <v>0</v>
      </c>
      <c r="AA770" s="164">
        <f>IF(A23taxstdlife="n/a","n/a",IF(AA$3&gt;(A23taxstdlife+$E770),((Input!$I$165+Input!$I$131)*$I$7)-SUM($I770:Z770),((Input!$I$165+Input!$I$131)*$I$7)/A23taxstdlife))</f>
        <v>0</v>
      </c>
      <c r="AB770" s="164">
        <f>IF(A23taxstdlife="n/a","n/a",IF(AB$3&gt;(A23taxstdlife+$E770),((Input!$I$165+Input!$I$131)*$I$7)-SUM($I770:AA770),((Input!$I$165+Input!$I$131)*$I$7)/A23taxstdlife))</f>
        <v>0</v>
      </c>
      <c r="AC770" s="164">
        <f>IF(A23taxstdlife="n/a","n/a",IF(AC$3&gt;(A23taxstdlife+$E770),((Input!$I$165+Input!$I$131)*$I$7)-SUM($I770:AB770),((Input!$I$165+Input!$I$131)*$I$7)/A23taxstdlife))</f>
        <v>0</v>
      </c>
      <c r="AD770" s="164">
        <f>IF(A23taxstdlife="n/a","n/a",IF(AD$3&gt;(A23taxstdlife+$E770),((Input!$I$165+Input!$I$131)*$I$7)-SUM($I770:AC770),((Input!$I$165+Input!$I$131)*$I$7)/A23taxstdlife))</f>
        <v>0</v>
      </c>
      <c r="AE770" s="164">
        <f>IF(A23taxstdlife="n/a","n/a",IF(AE$3&gt;(A23taxstdlife+$E770),((Input!$I$165+Input!$I$131)*$I$7)-SUM($I770:AD770),((Input!$I$165+Input!$I$131)*$I$7)/A23taxstdlife))</f>
        <v>0</v>
      </c>
      <c r="AF770" s="164">
        <f>IF(A23taxstdlife="n/a","n/a",IF(AF$3&gt;(A23taxstdlife+$E770),((Input!$I$165+Input!$I$131)*$I$7)-SUM($I770:AE770),((Input!$I$165+Input!$I$131)*$I$7)/A23taxstdlife))</f>
        <v>0</v>
      </c>
      <c r="AG770" s="164">
        <f>IF(A23taxstdlife="n/a","n/a",IF(AG$3&gt;(A23taxstdlife+$E770),((Input!$I$165+Input!$I$131)*$I$7)-SUM($I770:AF770),((Input!$I$165+Input!$I$131)*$I$7)/A23taxstdlife))</f>
        <v>0</v>
      </c>
      <c r="AH770" s="164">
        <f>IF(A23taxstdlife="n/a","n/a",IF(AH$3&gt;(A23taxstdlife+$E770),((Input!$I$165+Input!$I$131)*$I$7)-SUM($I770:AG770),((Input!$I$165+Input!$I$131)*$I$7)/A23taxstdlife))</f>
        <v>0</v>
      </c>
      <c r="AI770" s="164">
        <f>IF(A23taxstdlife="n/a","n/a",IF(AI$3&gt;(A23taxstdlife+$E770),((Input!$I$165+Input!$I$131)*$I$7)-SUM($I770:AH770),((Input!$I$165+Input!$I$131)*$I$7)/A23taxstdlife))</f>
        <v>0</v>
      </c>
      <c r="AJ770" s="164">
        <f>IF(A23taxstdlife="n/a","n/a",IF(AJ$3&gt;(A23taxstdlife+$E770),((Input!$I$165+Input!$I$131)*$I$7)-SUM($I770:AI770),((Input!$I$165+Input!$I$131)*$I$7)/A23taxstdlife))</f>
        <v>0</v>
      </c>
      <c r="AK770" s="164">
        <f>IF(A23taxstdlife="n/a","n/a",IF(AK$3&gt;(A23taxstdlife+$E770),((Input!$I$165+Input!$I$131)*$I$7)-SUM($I770:AJ770),((Input!$I$165+Input!$I$131)*$I$7)/A23taxstdlife))</f>
        <v>0</v>
      </c>
      <c r="AL770" s="164">
        <f>IF(A23taxstdlife="n/a","n/a",IF(AL$3&gt;(A23taxstdlife+$E770),((Input!$I$165+Input!$I$131)*$I$7)-SUM($I770:AK770),((Input!$I$165+Input!$I$131)*$I$7)/A23taxstdlife))</f>
        <v>0</v>
      </c>
      <c r="AM770" s="164">
        <f>IF(A23taxstdlife="n/a","n/a",IF(AM$3&gt;(A23taxstdlife+$E770),((Input!$I$165+Input!$I$131)*$I$7)-SUM($I770:AL770),((Input!$I$165+Input!$I$131)*$I$7)/A23taxstdlife))</f>
        <v>0</v>
      </c>
      <c r="AN770" s="164">
        <f>IF(A23taxstdlife="n/a","n/a",IF(AN$3&gt;(A23taxstdlife+$E770),((Input!$I$165+Input!$I$131)*$I$7)-SUM($I770:AM770),((Input!$I$165+Input!$I$131)*$I$7)/A23taxstdlife))</f>
        <v>0</v>
      </c>
      <c r="AO770" s="164">
        <f>IF(A23taxstdlife="n/a","n/a",IF(AO$3&gt;(A23taxstdlife+$E770),((Input!$I$165+Input!$I$131)*$I$7)-SUM($I770:AN770),((Input!$I$165+Input!$I$131)*$I$7)/A23taxstdlife))</f>
        <v>0</v>
      </c>
      <c r="AP770" s="164">
        <f>IF(A23taxstdlife="n/a","n/a",IF(AP$3&gt;(A23taxstdlife+$E770),((Input!$I$165+Input!$I$131)*$I$7)-SUM($I770:AO770),((Input!$I$165+Input!$I$131)*$I$7)/A23taxstdlife))</f>
        <v>0</v>
      </c>
      <c r="AQ770" s="164">
        <f>IF(A23taxstdlife="n/a","n/a",IF(AQ$3&gt;(A23taxstdlife+$E770),((Input!$I$165+Input!$I$131)*$I$7)-SUM($I770:AP770),((Input!$I$165+Input!$I$131)*$I$7)/A23taxstdlife))</f>
        <v>0</v>
      </c>
      <c r="AR770" s="164">
        <f>IF(A23taxstdlife="n/a","n/a",IF(AR$3&gt;(A23taxstdlife+$E770),((Input!$I$165+Input!$I$131)*$I$7)-SUM($I770:AQ770),((Input!$I$165+Input!$I$131)*$I$7)/A23taxstdlife))</f>
        <v>0</v>
      </c>
      <c r="AS770" s="164">
        <f>IF(A23taxstdlife="n/a","n/a",IF(AS$3&gt;(A23taxstdlife+$E770),((Input!$I$165+Input!$I$131)*$I$7)-SUM($I770:AR770),((Input!$I$165+Input!$I$131)*$I$7)/A23taxstdlife))</f>
        <v>0</v>
      </c>
      <c r="AT770" s="164">
        <f>IF(A23taxstdlife="n/a","n/a",IF(AT$3&gt;(A23taxstdlife+$E770),((Input!$I$165+Input!$I$131)*$I$7)-SUM($I770:AS770),((Input!$I$165+Input!$I$131)*$I$7)/A23taxstdlife))</f>
        <v>0</v>
      </c>
      <c r="AU770" s="164">
        <f>IF(A23taxstdlife="n/a","n/a",IF(AU$3&gt;(A23taxstdlife+$E770),((Input!$I$165+Input!$I$131)*$I$7)-SUM($I770:AT770),((Input!$I$165+Input!$I$131)*$I$7)/A23taxstdlife))</f>
        <v>0</v>
      </c>
      <c r="AV770" s="164">
        <f>IF(A23taxstdlife="n/a","n/a",IF(AV$3&gt;(A23taxstdlife+$E770),((Input!$I$165+Input!$I$131)*$I$7)-SUM($I770:AU770),((Input!$I$165+Input!$I$131)*$I$7)/A23taxstdlife))</f>
        <v>0</v>
      </c>
      <c r="AW770" s="164">
        <f>IF(A23taxstdlife="n/a","n/a",IF(AW$3&gt;(A23taxstdlife+$E770),((Input!$I$165+Input!$I$131)*$I$7)-SUM($I770:AV770),((Input!$I$165+Input!$I$131)*$I$7)/A23taxstdlife))</f>
        <v>0</v>
      </c>
      <c r="AX770" s="164">
        <f>IF(A23taxstdlife="n/a","n/a",IF(AX$3&gt;(A23taxstdlife+$E770),((Input!$I$165+Input!$I$131)*$I$7)-SUM($I770:AW770),((Input!$I$165+Input!$I$131)*$I$7)/A23taxstdlife))</f>
        <v>0</v>
      </c>
      <c r="AY770" s="164">
        <f>IF(A23taxstdlife="n/a","n/a",IF(AY$3&gt;(A23taxstdlife+$E770),((Input!$I$165+Input!$I$131)*$I$7)-SUM($I770:AX770),((Input!$I$165+Input!$I$131)*$I$7)/A23taxstdlife))</f>
        <v>0</v>
      </c>
      <c r="AZ770" s="164">
        <f>IF(A23taxstdlife="n/a","n/a",IF(AZ$3&gt;(A23taxstdlife+$E770),((Input!$I$165+Input!$I$131)*$I$7)-SUM($I770:AY770),((Input!$I$165+Input!$I$131)*$I$7)/A23taxstdlife))</f>
        <v>0</v>
      </c>
      <c r="BA770" s="164">
        <f>IF(A23taxstdlife="n/a","n/a",IF(BA$3&gt;(A23taxstdlife+$E770),((Input!$I$165+Input!$I$131)*$I$7)-SUM($I770:AZ770),((Input!$I$165+Input!$I$131)*$I$7)/A23taxstdlife))</f>
        <v>0</v>
      </c>
      <c r="BB770" s="164">
        <f>IF(A23taxstdlife="n/a","n/a",IF(BB$3&gt;(A23taxstdlife+$E770),((Input!$I$165+Input!$I$131)*$I$7)-SUM($I770:BA770),((Input!$I$165+Input!$I$131)*$I$7)/A23taxstdlife))</f>
        <v>0</v>
      </c>
      <c r="BC770" s="164">
        <f>IF(A23taxstdlife="n/a","n/a",IF(BC$3&gt;(A23taxstdlife+$E770),((Input!$I$165+Input!$I$131)*$I$7)-SUM($I770:BB770),((Input!$I$165+Input!$I$131)*$I$7)/A23taxstdlife))</f>
        <v>0</v>
      </c>
      <c r="BD770" s="164">
        <f>IF(A23taxstdlife="n/a","n/a",IF(BD$3&gt;(A23taxstdlife+$E770),((Input!$I$165+Input!$I$131)*$I$7)-SUM($I770:BC770),((Input!$I$165+Input!$I$131)*$I$7)/A23taxstdlife))</f>
        <v>0</v>
      </c>
      <c r="BE770" s="164">
        <f>IF(A23taxstdlife="n/a","n/a",IF(BE$3&gt;(A23taxstdlife+$E770),((Input!$I$165+Input!$I$131)*$I$7)-SUM($I770:BD770),((Input!$I$165+Input!$I$131)*$I$7)/A23taxstdlife))</f>
        <v>0</v>
      </c>
      <c r="BF770" s="164">
        <f>IF(A23taxstdlife="n/a","n/a",IF(BF$3&gt;(A23taxstdlife+$E770),((Input!$I$165+Input!$I$131)*$I$7)-SUM($I770:BE770),((Input!$I$165+Input!$I$131)*$I$7)/A23taxstdlife))</f>
        <v>0</v>
      </c>
      <c r="BG770" s="164">
        <f>IF(A23taxstdlife="n/a","n/a",IF(BG$3&gt;(A23taxstdlife+$E770),((Input!$I$165+Input!$I$131)*$I$7)-SUM($I770:BF770),((Input!$I$165+Input!$I$131)*$I$7)/A23taxstdlife))</f>
        <v>0</v>
      </c>
      <c r="BH770" s="164">
        <f>IF(A23taxstdlife="n/a","n/a",IF(BH$3&gt;(A23taxstdlife+$E770),((Input!$I$165+Input!$I$131)*$I$7)-SUM($I770:BG770),((Input!$I$165+Input!$I$131)*$I$7)/A23taxstdlife))</f>
        <v>0</v>
      </c>
      <c r="BI770" s="164">
        <f>IF(A23taxstdlife="n/a","n/a",IF(BI$3&gt;(A23taxstdlife+$E770),((Input!$I$165+Input!$I$131)*$I$7)-SUM($I770:BH770),((Input!$I$165+Input!$I$131)*$I$7)/A23taxstdlife))</f>
        <v>0</v>
      </c>
      <c r="BJ770" s="164"/>
      <c r="BK770" s="18"/>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c r="GG770"/>
      <c r="GH770"/>
      <c r="GI770"/>
      <c r="GJ770"/>
      <c r="GK770"/>
      <c r="GL770"/>
      <c r="GM770"/>
      <c r="GN770"/>
      <c r="GO770"/>
      <c r="GP770"/>
      <c r="GQ770"/>
      <c r="GR770"/>
      <c r="GS770"/>
      <c r="GT770"/>
      <c r="GU770"/>
      <c r="GV770"/>
      <c r="GW770"/>
      <c r="GX770"/>
      <c r="GY770"/>
      <c r="GZ770"/>
      <c r="HA770"/>
      <c r="HB770"/>
      <c r="HC770"/>
      <c r="HD770"/>
      <c r="HE770"/>
      <c r="HF770"/>
      <c r="HG770"/>
      <c r="HH770"/>
      <c r="HI770"/>
      <c r="HJ770"/>
      <c r="HK770"/>
      <c r="HL770"/>
      <c r="HM770"/>
      <c r="HN770"/>
      <c r="HO770"/>
      <c r="HP770"/>
      <c r="HQ770"/>
      <c r="HR770"/>
      <c r="HS770"/>
      <c r="HT770"/>
      <c r="HU770"/>
      <c r="HV770"/>
      <c r="HW770"/>
      <c r="HX770"/>
      <c r="HY770"/>
      <c r="HZ770"/>
      <c r="IA770"/>
      <c r="IB770"/>
      <c r="IC770"/>
      <c r="ID770"/>
      <c r="IE770"/>
      <c r="IF770"/>
      <c r="IG770"/>
      <c r="IH770"/>
      <c r="II770"/>
      <c r="IJ770"/>
      <c r="IK770"/>
      <c r="IL770"/>
      <c r="IM770"/>
      <c r="IN770"/>
      <c r="IO770"/>
      <c r="IP770"/>
      <c r="IQ770"/>
      <c r="IR770"/>
      <c r="IS770"/>
      <c r="IT770"/>
      <c r="IU770"/>
      <c r="IV770"/>
    </row>
    <row r="771" spans="1:256" s="5" customFormat="1" hidden="1" outlineLevel="2">
      <c r="A771" s="18"/>
      <c r="B771" s="18"/>
      <c r="C771" s="36"/>
      <c r="D771" s="479"/>
      <c r="E771" s="283">
        <v>4</v>
      </c>
      <c r="F771" s="38"/>
      <c r="G771" s="306"/>
      <c r="H771" s="308"/>
      <c r="I771" s="308"/>
      <c r="J771" s="307"/>
      <c r="K771" s="164">
        <f>IF(A23taxstdlife="n/a","n/a",IF(K$3&gt;(A23taxstdlife+$E771),((Input!$J$165+Input!$J$131)*$J$7)-SUM($J771:J771),((Input!$J$165+Input!$J$131)*$J$7)/A23taxstdlife))</f>
        <v>0</v>
      </c>
      <c r="L771" s="164">
        <f>IF(A23taxstdlife="n/a","n/a",IF(L$3&gt;(A23taxstdlife+$E771),((Input!$J$165+Input!$J$131)*$J$7)-SUM($J771:K771),((Input!$J$165+Input!$J$131)*$J$7)/A23taxstdlife))</f>
        <v>0</v>
      </c>
      <c r="M771" s="164">
        <f>IF(A23taxstdlife="n/a","n/a",IF(M$3&gt;(A23taxstdlife+$E771),((Input!$J$165+Input!$J$131)*$J$7)-SUM($J771:L771),((Input!$J$165+Input!$J$131)*$J$7)/A23taxstdlife))</f>
        <v>0</v>
      </c>
      <c r="N771" s="164">
        <f>IF(A23taxstdlife="n/a","n/a",IF(N$3&gt;(A23taxstdlife+$E771),((Input!$J$165+Input!$J$131)*$J$7)-SUM($J771:M771),((Input!$J$165+Input!$J$131)*$J$7)/A23taxstdlife))</f>
        <v>0</v>
      </c>
      <c r="O771" s="164">
        <f>IF(A23taxstdlife="n/a","n/a",IF(O$3&gt;(A23taxstdlife+$E771),((Input!$J$165+Input!$J$131)*$J$7)-SUM($J771:N771),((Input!$J$165+Input!$J$131)*$J$7)/A23taxstdlife))</f>
        <v>0</v>
      </c>
      <c r="P771" s="164">
        <f>IF(A23taxstdlife="n/a","n/a",IF(P$3&gt;(A23taxstdlife+$E771),((Input!$J$165+Input!$J$131)*$J$7)-SUM($J771:O771),((Input!$J$165+Input!$J$131)*$J$7)/A23taxstdlife))</f>
        <v>0</v>
      </c>
      <c r="Q771" s="164">
        <f>IF(A23taxstdlife="n/a","n/a",IF(Q$3&gt;(A23taxstdlife+$E771),((Input!$J$165+Input!$J$131)*$J$7)-SUM($J771:P771),((Input!$J$165+Input!$J$131)*$J$7)/A23taxstdlife))</f>
        <v>0</v>
      </c>
      <c r="R771" s="164">
        <f>IF(A23taxstdlife="n/a","n/a",IF(R$3&gt;(A23taxstdlife+$E771),((Input!$J$165+Input!$J$131)*$J$7)-SUM($J771:Q771),((Input!$J$165+Input!$J$131)*$J$7)/A23taxstdlife))</f>
        <v>0</v>
      </c>
      <c r="S771" s="164">
        <f>IF(A23taxstdlife="n/a","n/a",IF(S$3&gt;(A23taxstdlife+$E771),((Input!$J$165+Input!$J$131)*$J$7)-SUM($J771:R771),((Input!$J$165+Input!$J$131)*$J$7)/A23taxstdlife))</f>
        <v>0</v>
      </c>
      <c r="T771" s="164">
        <f>IF(A23taxstdlife="n/a","n/a",IF(T$3&gt;(A23taxstdlife+$E771),((Input!$J$165+Input!$J$131)*$J$7)-SUM($J771:S771),((Input!$J$165+Input!$J$131)*$J$7)/A23taxstdlife))</f>
        <v>0</v>
      </c>
      <c r="U771" s="164">
        <f>IF(A23taxstdlife="n/a","n/a",IF(U$3&gt;(A23taxstdlife+$E771),((Input!$J$165+Input!$J$131)*$J$7)-SUM($J771:T771),((Input!$J$165+Input!$J$131)*$J$7)/A23taxstdlife))</f>
        <v>0</v>
      </c>
      <c r="V771" s="164">
        <f>IF(A23taxstdlife="n/a","n/a",IF(V$3&gt;(A23taxstdlife+$E771),((Input!$J$165+Input!$J$131)*$J$7)-SUM($J771:U771),((Input!$J$165+Input!$J$131)*$J$7)/A23taxstdlife))</f>
        <v>0</v>
      </c>
      <c r="W771" s="164">
        <f>IF(A23taxstdlife="n/a","n/a",IF(W$3&gt;(A23taxstdlife+$E771),((Input!$J$165+Input!$J$131)*$J$7)-SUM($J771:V771),((Input!$J$165+Input!$J$131)*$J$7)/A23taxstdlife))</f>
        <v>0</v>
      </c>
      <c r="X771" s="164">
        <f>IF(A23taxstdlife="n/a","n/a",IF(X$3&gt;(A23taxstdlife+$E771),((Input!$J$165+Input!$J$131)*$J$7)-SUM($J771:W771),((Input!$J$165+Input!$J$131)*$J$7)/A23taxstdlife))</f>
        <v>0</v>
      </c>
      <c r="Y771" s="164">
        <f>IF(A23taxstdlife="n/a","n/a",IF(Y$3&gt;(A23taxstdlife+$E771),((Input!$J$165+Input!$J$131)*$J$7)-SUM($J771:X771),((Input!$J$165+Input!$J$131)*$J$7)/A23taxstdlife))</f>
        <v>0</v>
      </c>
      <c r="Z771" s="164">
        <f>IF(A23taxstdlife="n/a","n/a",IF(Z$3&gt;(A23taxstdlife+$E771),((Input!$J$165+Input!$J$131)*$J$7)-SUM($J771:Y771),((Input!$J$165+Input!$J$131)*$J$7)/A23taxstdlife))</f>
        <v>0</v>
      </c>
      <c r="AA771" s="164">
        <f>IF(A23taxstdlife="n/a","n/a",IF(AA$3&gt;(A23taxstdlife+$E771),((Input!$J$165+Input!$J$131)*$J$7)-SUM($J771:Z771),((Input!$J$165+Input!$J$131)*$J$7)/A23taxstdlife))</f>
        <v>0</v>
      </c>
      <c r="AB771" s="164">
        <f>IF(A23taxstdlife="n/a","n/a",IF(AB$3&gt;(A23taxstdlife+$E771),((Input!$J$165+Input!$J$131)*$J$7)-SUM($J771:AA771),((Input!$J$165+Input!$J$131)*$J$7)/A23taxstdlife))</f>
        <v>0</v>
      </c>
      <c r="AC771" s="164">
        <f>IF(A23taxstdlife="n/a","n/a",IF(AC$3&gt;(A23taxstdlife+$E771),((Input!$J$165+Input!$J$131)*$J$7)-SUM($J771:AB771),((Input!$J$165+Input!$J$131)*$J$7)/A23taxstdlife))</f>
        <v>0</v>
      </c>
      <c r="AD771" s="164">
        <f>IF(A23taxstdlife="n/a","n/a",IF(AD$3&gt;(A23taxstdlife+$E771),((Input!$J$165+Input!$J$131)*$J$7)-SUM($J771:AC771),((Input!$J$165+Input!$J$131)*$J$7)/A23taxstdlife))</f>
        <v>0</v>
      </c>
      <c r="AE771" s="164">
        <f>IF(A23taxstdlife="n/a","n/a",IF(AE$3&gt;(A23taxstdlife+$E771),((Input!$J$165+Input!$J$131)*$J$7)-SUM($J771:AD771),((Input!$J$165+Input!$J$131)*$J$7)/A23taxstdlife))</f>
        <v>0</v>
      </c>
      <c r="AF771" s="164">
        <f>IF(A23taxstdlife="n/a","n/a",IF(AF$3&gt;(A23taxstdlife+$E771),((Input!$J$165+Input!$J$131)*$J$7)-SUM($J771:AE771),((Input!$J$165+Input!$J$131)*$J$7)/A23taxstdlife))</f>
        <v>0</v>
      </c>
      <c r="AG771" s="164">
        <f>IF(A23taxstdlife="n/a","n/a",IF(AG$3&gt;(A23taxstdlife+$E771),((Input!$J$165+Input!$J$131)*$J$7)-SUM($J771:AF771),((Input!$J$165+Input!$J$131)*$J$7)/A23taxstdlife))</f>
        <v>0</v>
      </c>
      <c r="AH771" s="164">
        <f>IF(A23taxstdlife="n/a","n/a",IF(AH$3&gt;(A23taxstdlife+$E771),((Input!$J$165+Input!$J$131)*$J$7)-SUM($J771:AG771),((Input!$J$165+Input!$J$131)*$J$7)/A23taxstdlife))</f>
        <v>0</v>
      </c>
      <c r="AI771" s="164">
        <f>IF(A23taxstdlife="n/a","n/a",IF(AI$3&gt;(A23taxstdlife+$E771),((Input!$J$165+Input!$J$131)*$J$7)-SUM($J771:AH771),((Input!$J$165+Input!$J$131)*$J$7)/A23taxstdlife))</f>
        <v>0</v>
      </c>
      <c r="AJ771" s="164">
        <f>IF(A23taxstdlife="n/a","n/a",IF(AJ$3&gt;(A23taxstdlife+$E771),((Input!$J$165+Input!$J$131)*$J$7)-SUM($J771:AI771),((Input!$J$165+Input!$J$131)*$J$7)/A23taxstdlife))</f>
        <v>0</v>
      </c>
      <c r="AK771" s="164">
        <f>IF(A23taxstdlife="n/a","n/a",IF(AK$3&gt;(A23taxstdlife+$E771),((Input!$J$165+Input!$J$131)*$J$7)-SUM($J771:AJ771),((Input!$J$165+Input!$J$131)*$J$7)/A23taxstdlife))</f>
        <v>0</v>
      </c>
      <c r="AL771" s="164">
        <f>IF(A23taxstdlife="n/a","n/a",IF(AL$3&gt;(A23taxstdlife+$E771),((Input!$J$165+Input!$J$131)*$J$7)-SUM($J771:AK771),((Input!$J$165+Input!$J$131)*$J$7)/A23taxstdlife))</f>
        <v>0</v>
      </c>
      <c r="AM771" s="164">
        <f>IF(A23taxstdlife="n/a","n/a",IF(AM$3&gt;(A23taxstdlife+$E771),((Input!$J$165+Input!$J$131)*$J$7)-SUM($J771:AL771),((Input!$J$165+Input!$J$131)*$J$7)/A23taxstdlife))</f>
        <v>0</v>
      </c>
      <c r="AN771" s="164">
        <f>IF(A23taxstdlife="n/a","n/a",IF(AN$3&gt;(A23taxstdlife+$E771),((Input!$J$165+Input!$J$131)*$J$7)-SUM($J771:AM771),((Input!$J$165+Input!$J$131)*$J$7)/A23taxstdlife))</f>
        <v>0</v>
      </c>
      <c r="AO771" s="164">
        <f>IF(A23taxstdlife="n/a","n/a",IF(AO$3&gt;(A23taxstdlife+$E771),((Input!$J$165+Input!$J$131)*$J$7)-SUM($J771:AN771),((Input!$J$165+Input!$J$131)*$J$7)/A23taxstdlife))</f>
        <v>0</v>
      </c>
      <c r="AP771" s="164">
        <f>IF(A23taxstdlife="n/a","n/a",IF(AP$3&gt;(A23taxstdlife+$E771),((Input!$J$165+Input!$J$131)*$J$7)-SUM($J771:AO771),((Input!$J$165+Input!$J$131)*$J$7)/A23taxstdlife))</f>
        <v>0</v>
      </c>
      <c r="AQ771" s="164">
        <f>IF(A23taxstdlife="n/a","n/a",IF(AQ$3&gt;(A23taxstdlife+$E771),((Input!$J$165+Input!$J$131)*$J$7)-SUM($J771:AP771),((Input!$J$165+Input!$J$131)*$J$7)/A23taxstdlife))</f>
        <v>0</v>
      </c>
      <c r="AR771" s="164">
        <f>IF(A23taxstdlife="n/a","n/a",IF(AR$3&gt;(A23taxstdlife+$E771),((Input!$J$165+Input!$J$131)*$J$7)-SUM($J771:AQ771),((Input!$J$165+Input!$J$131)*$J$7)/A23taxstdlife))</f>
        <v>0</v>
      </c>
      <c r="AS771" s="164">
        <f>IF(A23taxstdlife="n/a","n/a",IF(AS$3&gt;(A23taxstdlife+$E771),((Input!$J$165+Input!$J$131)*$J$7)-SUM($J771:AR771),((Input!$J$165+Input!$J$131)*$J$7)/A23taxstdlife))</f>
        <v>0</v>
      </c>
      <c r="AT771" s="164">
        <f>IF(A23taxstdlife="n/a","n/a",IF(AT$3&gt;(A23taxstdlife+$E771),((Input!$J$165+Input!$J$131)*$J$7)-SUM($J771:AS771),((Input!$J$165+Input!$J$131)*$J$7)/A23taxstdlife))</f>
        <v>0</v>
      </c>
      <c r="AU771" s="164">
        <f>IF(A23taxstdlife="n/a","n/a",IF(AU$3&gt;(A23taxstdlife+$E771),((Input!$J$165+Input!$J$131)*$J$7)-SUM($J771:AT771),((Input!$J$165+Input!$J$131)*$J$7)/A23taxstdlife))</f>
        <v>0</v>
      </c>
      <c r="AV771" s="164">
        <f>IF(A23taxstdlife="n/a","n/a",IF(AV$3&gt;(A23taxstdlife+$E771),((Input!$J$165+Input!$J$131)*$J$7)-SUM($J771:AU771),((Input!$J$165+Input!$J$131)*$J$7)/A23taxstdlife))</f>
        <v>0</v>
      </c>
      <c r="AW771" s="164">
        <f>IF(A23taxstdlife="n/a","n/a",IF(AW$3&gt;(A23taxstdlife+$E771),((Input!$J$165+Input!$J$131)*$J$7)-SUM($J771:AV771),((Input!$J$165+Input!$J$131)*$J$7)/A23taxstdlife))</f>
        <v>0</v>
      </c>
      <c r="AX771" s="164">
        <f>IF(A23taxstdlife="n/a","n/a",IF(AX$3&gt;(A23taxstdlife+$E771),((Input!$J$165+Input!$J$131)*$J$7)-SUM($J771:AW771),((Input!$J$165+Input!$J$131)*$J$7)/A23taxstdlife))</f>
        <v>0</v>
      </c>
      <c r="AY771" s="164">
        <f>IF(A23taxstdlife="n/a","n/a",IF(AY$3&gt;(A23taxstdlife+$E771),((Input!$J$165+Input!$J$131)*$J$7)-SUM($J771:AX771),((Input!$J$165+Input!$J$131)*$J$7)/A23taxstdlife))</f>
        <v>0</v>
      </c>
      <c r="AZ771" s="164">
        <f>IF(A23taxstdlife="n/a","n/a",IF(AZ$3&gt;(A23taxstdlife+$E771),((Input!$J$165+Input!$J$131)*$J$7)-SUM($J771:AY771),((Input!$J$165+Input!$J$131)*$J$7)/A23taxstdlife))</f>
        <v>0</v>
      </c>
      <c r="BA771" s="164">
        <f>IF(A23taxstdlife="n/a","n/a",IF(BA$3&gt;(A23taxstdlife+$E771),((Input!$J$165+Input!$J$131)*$J$7)-SUM($J771:AZ771),((Input!$J$165+Input!$J$131)*$J$7)/A23taxstdlife))</f>
        <v>0</v>
      </c>
      <c r="BB771" s="164">
        <f>IF(A23taxstdlife="n/a","n/a",IF(BB$3&gt;(A23taxstdlife+$E771),((Input!$J$165+Input!$J$131)*$J$7)-SUM($J771:BA771),((Input!$J$165+Input!$J$131)*$J$7)/A23taxstdlife))</f>
        <v>0</v>
      </c>
      <c r="BC771" s="164">
        <f>IF(A23taxstdlife="n/a","n/a",IF(BC$3&gt;(A23taxstdlife+$E771),((Input!$J$165+Input!$J$131)*$J$7)-SUM($J771:BB771),((Input!$J$165+Input!$J$131)*$J$7)/A23taxstdlife))</f>
        <v>0</v>
      </c>
      <c r="BD771" s="164">
        <f>IF(A23taxstdlife="n/a","n/a",IF(BD$3&gt;(A23taxstdlife+$E771),((Input!$J$165+Input!$J$131)*$J$7)-SUM($J771:BC771),((Input!$J$165+Input!$J$131)*$J$7)/A23taxstdlife))</f>
        <v>0</v>
      </c>
      <c r="BE771" s="164">
        <f>IF(A23taxstdlife="n/a","n/a",IF(BE$3&gt;(A23taxstdlife+$E771),((Input!$J$165+Input!$J$131)*$J$7)-SUM($J771:BD771),((Input!$J$165+Input!$J$131)*$J$7)/A23taxstdlife))</f>
        <v>0</v>
      </c>
      <c r="BF771" s="164">
        <f>IF(A23taxstdlife="n/a","n/a",IF(BF$3&gt;(A23taxstdlife+$E771),((Input!$J$165+Input!$J$131)*$J$7)-SUM($J771:BE771),((Input!$J$165+Input!$J$131)*$J$7)/A23taxstdlife))</f>
        <v>0</v>
      </c>
      <c r="BG771" s="164">
        <f>IF(A23taxstdlife="n/a","n/a",IF(BG$3&gt;(A23taxstdlife+$E771),((Input!$J$165+Input!$J$131)*$J$7)-SUM($J771:BF771),((Input!$J$165+Input!$J$131)*$J$7)/A23taxstdlife))</f>
        <v>0</v>
      </c>
      <c r="BH771" s="164">
        <f>IF(A23taxstdlife="n/a","n/a",IF(BH$3&gt;(A23taxstdlife+$E771),((Input!$J$165+Input!$J$131)*$J$7)-SUM($J771:BG771),((Input!$J$165+Input!$J$131)*$J$7)/A23taxstdlife))</f>
        <v>0</v>
      </c>
      <c r="BI771" s="164">
        <f>IF(A23taxstdlife="n/a","n/a",IF(BI$3&gt;(A23taxstdlife+$E771),((Input!$J$165+Input!$J$131)*$J$7)-SUM($J771:BH771),((Input!$J$165+Input!$J$131)*$J$7)/A23taxstdlife))</f>
        <v>0</v>
      </c>
      <c r="BJ771" s="18"/>
      <c r="BK771" s="18"/>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c r="GG771"/>
      <c r="GH771"/>
      <c r="GI771"/>
      <c r="GJ771"/>
      <c r="GK771"/>
      <c r="GL771"/>
      <c r="GM771"/>
      <c r="GN771"/>
      <c r="GO771"/>
      <c r="GP771"/>
      <c r="GQ771"/>
      <c r="GR771"/>
      <c r="GS771"/>
      <c r="GT771"/>
      <c r="GU771"/>
      <c r="GV771"/>
      <c r="GW771"/>
      <c r="GX771"/>
      <c r="GY771"/>
      <c r="GZ771"/>
      <c r="HA771"/>
      <c r="HB771"/>
      <c r="HC771"/>
      <c r="HD771"/>
      <c r="HE771"/>
      <c r="HF771"/>
      <c r="HG771"/>
      <c r="HH771"/>
      <c r="HI771"/>
      <c r="HJ771"/>
      <c r="HK771"/>
      <c r="HL771"/>
      <c r="HM771"/>
      <c r="HN771"/>
      <c r="HO771"/>
      <c r="HP771"/>
      <c r="HQ771"/>
      <c r="HR771"/>
      <c r="HS771"/>
      <c r="HT771"/>
      <c r="HU771"/>
      <c r="HV771"/>
      <c r="HW771"/>
      <c r="HX771"/>
      <c r="HY771"/>
      <c r="HZ771"/>
      <c r="IA771"/>
      <c r="IB771"/>
      <c r="IC771"/>
      <c r="ID771"/>
      <c r="IE771"/>
      <c r="IF771"/>
      <c r="IG771"/>
      <c r="IH771"/>
      <c r="II771"/>
      <c r="IJ771"/>
      <c r="IK771"/>
      <c r="IL771"/>
      <c r="IM771"/>
      <c r="IN771"/>
      <c r="IO771"/>
      <c r="IP771"/>
      <c r="IQ771"/>
      <c r="IR771"/>
      <c r="IS771"/>
      <c r="IT771"/>
      <c r="IU771"/>
      <c r="IV771"/>
    </row>
    <row r="772" spans="1:256" s="5" customFormat="1" hidden="1" outlineLevel="2">
      <c r="A772" s="18"/>
      <c r="B772" s="18"/>
      <c r="C772" s="36"/>
      <c r="D772" s="479"/>
      <c r="E772" s="283">
        <v>5</v>
      </c>
      <c r="F772" s="38"/>
      <c r="G772" s="306"/>
      <c r="H772" s="308"/>
      <c r="I772" s="308"/>
      <c r="J772" s="308"/>
      <c r="K772" s="307"/>
      <c r="L772" s="164">
        <f>IF(A23taxstdlife="n/a","n/a",IF(L$3&gt;(A23taxstdlife+$E772),((Input!$K$165+Input!$K$131)*$K$7)-SUM($K772:K772),((Input!$K$165+Input!$K$131)*$K$7)/A23taxstdlife))</f>
        <v>0</v>
      </c>
      <c r="M772" s="164">
        <f>IF(A23taxstdlife="n/a","n/a",IF(M$3&gt;(A23taxstdlife+$E772),((Input!$K$165+Input!$K$131)*$K$7)-SUM($K772:L772),((Input!$K$165+Input!$K$131)*$K$7)/A23taxstdlife))</f>
        <v>0</v>
      </c>
      <c r="N772" s="164">
        <f>IF(A23taxstdlife="n/a","n/a",IF(N$3&gt;(A23taxstdlife+$E772),((Input!$K$165+Input!$K$131)*$K$7)-SUM($K772:M772),((Input!$K$165+Input!$K$131)*$K$7)/A23taxstdlife))</f>
        <v>0</v>
      </c>
      <c r="O772" s="164">
        <f>IF(A23taxstdlife="n/a","n/a",IF(O$3&gt;(A23taxstdlife+$E772),((Input!$K$165+Input!$K$131)*$K$7)-SUM($K772:N772),((Input!$K$165+Input!$K$131)*$K$7)/A23taxstdlife))</f>
        <v>0</v>
      </c>
      <c r="P772" s="164">
        <f>IF(A23taxstdlife="n/a","n/a",IF(P$3&gt;(A23taxstdlife+$E772),((Input!$K$165+Input!$K$131)*$K$7)-SUM($K772:O772),((Input!$K$165+Input!$K$131)*$K$7)/A23taxstdlife))</f>
        <v>0</v>
      </c>
      <c r="Q772" s="164">
        <f>IF(A23taxstdlife="n/a","n/a",IF(Q$3&gt;(A23taxstdlife+$E772),((Input!$K$165+Input!$K$131)*$K$7)-SUM($K772:P772),((Input!$K$165+Input!$K$131)*$K$7)/A23taxstdlife))</f>
        <v>0</v>
      </c>
      <c r="R772" s="164">
        <f>IF(A23taxstdlife="n/a","n/a",IF(R$3&gt;(A23taxstdlife+$E772),((Input!$K$165+Input!$K$131)*$K$7)-SUM($K772:Q772),((Input!$K$165+Input!$K$131)*$K$7)/A23taxstdlife))</f>
        <v>0</v>
      </c>
      <c r="S772" s="164">
        <f>IF(A23taxstdlife="n/a","n/a",IF(S$3&gt;(A23taxstdlife+$E772),((Input!$K$165+Input!$K$131)*$K$7)-SUM($K772:R772),((Input!$K$165+Input!$K$131)*$K$7)/A23taxstdlife))</f>
        <v>0</v>
      </c>
      <c r="T772" s="164">
        <f>IF(A23taxstdlife="n/a","n/a",IF(T$3&gt;(A23taxstdlife+$E772),((Input!$K$165+Input!$K$131)*$K$7)-SUM($K772:S772),((Input!$K$165+Input!$K$131)*$K$7)/A23taxstdlife))</f>
        <v>0</v>
      </c>
      <c r="U772" s="164">
        <f>IF(A23taxstdlife="n/a","n/a",IF(U$3&gt;(A23taxstdlife+$E772),((Input!$K$165+Input!$K$131)*$K$7)-SUM($K772:T772),((Input!$K$165+Input!$K$131)*$K$7)/A23taxstdlife))</f>
        <v>0</v>
      </c>
      <c r="V772" s="164">
        <f>IF(A23taxstdlife="n/a","n/a",IF(V$3&gt;(A23taxstdlife+$E772),((Input!$K$165+Input!$K$131)*$K$7)-SUM($K772:U772),((Input!$K$165+Input!$K$131)*$K$7)/A23taxstdlife))</f>
        <v>0</v>
      </c>
      <c r="W772" s="164">
        <f>IF(A23taxstdlife="n/a","n/a",IF(W$3&gt;(A23taxstdlife+$E772),((Input!$K$165+Input!$K$131)*$K$7)-SUM($K772:V772),((Input!$K$165+Input!$K$131)*$K$7)/A23taxstdlife))</f>
        <v>0</v>
      </c>
      <c r="X772" s="164">
        <f>IF(A23taxstdlife="n/a","n/a",IF(X$3&gt;(A23taxstdlife+$E772),((Input!$K$165+Input!$K$131)*$K$7)-SUM($K772:W772),((Input!$K$165+Input!$K$131)*$K$7)/A23taxstdlife))</f>
        <v>0</v>
      </c>
      <c r="Y772" s="164">
        <f>IF(A23taxstdlife="n/a","n/a",IF(Y$3&gt;(A23taxstdlife+$E772),((Input!$K$165+Input!$K$131)*$K$7)-SUM($K772:X772),((Input!$K$165+Input!$K$131)*$K$7)/A23taxstdlife))</f>
        <v>0</v>
      </c>
      <c r="Z772" s="164">
        <f>IF(A23taxstdlife="n/a","n/a",IF(Z$3&gt;(A23taxstdlife+$E772),((Input!$K$165+Input!$K$131)*$K$7)-SUM($K772:Y772),((Input!$K$165+Input!$K$131)*$K$7)/A23taxstdlife))</f>
        <v>0</v>
      </c>
      <c r="AA772" s="164">
        <f>IF(A23taxstdlife="n/a","n/a",IF(AA$3&gt;(A23taxstdlife+$E772),((Input!$K$165+Input!$K$131)*$K$7)-SUM($K772:Z772),((Input!$K$165+Input!$K$131)*$K$7)/A23taxstdlife))</f>
        <v>0</v>
      </c>
      <c r="AB772" s="164">
        <f>IF(A23taxstdlife="n/a","n/a",IF(AB$3&gt;(A23taxstdlife+$E772),((Input!$K$165+Input!$K$131)*$K$7)-SUM($K772:AA772),((Input!$K$165+Input!$K$131)*$K$7)/A23taxstdlife))</f>
        <v>0</v>
      </c>
      <c r="AC772" s="164">
        <f>IF(A23taxstdlife="n/a","n/a",IF(AC$3&gt;(A23taxstdlife+$E772),((Input!$K$165+Input!$K$131)*$K$7)-SUM($K772:AB772),((Input!$K$165+Input!$K$131)*$K$7)/A23taxstdlife))</f>
        <v>0</v>
      </c>
      <c r="AD772" s="164">
        <f>IF(A23taxstdlife="n/a","n/a",IF(AD$3&gt;(A23taxstdlife+$E772),((Input!$K$165+Input!$K$131)*$K$7)-SUM($K772:AC772),((Input!$K$165+Input!$K$131)*$K$7)/A23taxstdlife))</f>
        <v>0</v>
      </c>
      <c r="AE772" s="164">
        <f>IF(A23taxstdlife="n/a","n/a",IF(AE$3&gt;(A23taxstdlife+$E772),((Input!$K$165+Input!$K$131)*$K$7)-SUM($K772:AD772),((Input!$K$165+Input!$K$131)*$K$7)/A23taxstdlife))</f>
        <v>0</v>
      </c>
      <c r="AF772" s="164">
        <f>IF(A23taxstdlife="n/a","n/a",IF(AF$3&gt;(A23taxstdlife+$E772),((Input!$K$165+Input!$K$131)*$K$7)-SUM($K772:AE772),((Input!$K$165+Input!$K$131)*$K$7)/A23taxstdlife))</f>
        <v>0</v>
      </c>
      <c r="AG772" s="164">
        <f>IF(A23taxstdlife="n/a","n/a",IF(AG$3&gt;(A23taxstdlife+$E772),((Input!$K$165+Input!$K$131)*$K$7)-SUM($K772:AF772),((Input!$K$165+Input!$K$131)*$K$7)/A23taxstdlife))</f>
        <v>0</v>
      </c>
      <c r="AH772" s="164">
        <f>IF(A23taxstdlife="n/a","n/a",IF(AH$3&gt;(A23taxstdlife+$E772),((Input!$K$165+Input!$K$131)*$K$7)-SUM($K772:AG772),((Input!$K$165+Input!$K$131)*$K$7)/A23taxstdlife))</f>
        <v>0</v>
      </c>
      <c r="AI772" s="164">
        <f>IF(A23taxstdlife="n/a","n/a",IF(AI$3&gt;(A23taxstdlife+$E772),((Input!$K$165+Input!$K$131)*$K$7)-SUM($K772:AH772),((Input!$K$165+Input!$K$131)*$K$7)/A23taxstdlife))</f>
        <v>0</v>
      </c>
      <c r="AJ772" s="164">
        <f>IF(A23taxstdlife="n/a","n/a",IF(AJ$3&gt;(A23taxstdlife+$E772),((Input!$K$165+Input!$K$131)*$K$7)-SUM($K772:AI772),((Input!$K$165+Input!$K$131)*$K$7)/A23taxstdlife))</f>
        <v>0</v>
      </c>
      <c r="AK772" s="164">
        <f>IF(A23taxstdlife="n/a","n/a",IF(AK$3&gt;(A23taxstdlife+$E772),((Input!$K$165+Input!$K$131)*$K$7)-SUM($K772:AJ772),((Input!$K$165+Input!$K$131)*$K$7)/A23taxstdlife))</f>
        <v>0</v>
      </c>
      <c r="AL772" s="164">
        <f>IF(A23taxstdlife="n/a","n/a",IF(AL$3&gt;(A23taxstdlife+$E772),((Input!$K$165+Input!$K$131)*$K$7)-SUM($K772:AK772),((Input!$K$165+Input!$K$131)*$K$7)/A23taxstdlife))</f>
        <v>0</v>
      </c>
      <c r="AM772" s="164">
        <f>IF(A23taxstdlife="n/a","n/a",IF(AM$3&gt;(A23taxstdlife+$E772),((Input!$K$165+Input!$K$131)*$K$7)-SUM($K772:AL772),((Input!$K$165+Input!$K$131)*$K$7)/A23taxstdlife))</f>
        <v>0</v>
      </c>
      <c r="AN772" s="164">
        <f>IF(A23taxstdlife="n/a","n/a",IF(AN$3&gt;(A23taxstdlife+$E772),((Input!$K$165+Input!$K$131)*$K$7)-SUM($K772:AM772),((Input!$K$165+Input!$K$131)*$K$7)/A23taxstdlife))</f>
        <v>0</v>
      </c>
      <c r="AO772" s="164">
        <f>IF(A23taxstdlife="n/a","n/a",IF(AO$3&gt;(A23taxstdlife+$E772),((Input!$K$165+Input!$K$131)*$K$7)-SUM($K772:AN772),((Input!$K$165+Input!$K$131)*$K$7)/A23taxstdlife))</f>
        <v>0</v>
      </c>
      <c r="AP772" s="164">
        <f>IF(A23taxstdlife="n/a","n/a",IF(AP$3&gt;(A23taxstdlife+$E772),((Input!$K$165+Input!$K$131)*$K$7)-SUM($K772:AO772),((Input!$K$165+Input!$K$131)*$K$7)/A23taxstdlife))</f>
        <v>0</v>
      </c>
      <c r="AQ772" s="164">
        <f>IF(A23taxstdlife="n/a","n/a",IF(AQ$3&gt;(A23taxstdlife+$E772),((Input!$K$165+Input!$K$131)*$K$7)-SUM($K772:AP772),((Input!$K$165+Input!$K$131)*$K$7)/A23taxstdlife))</f>
        <v>0</v>
      </c>
      <c r="AR772" s="164">
        <f>IF(A23taxstdlife="n/a","n/a",IF(AR$3&gt;(A23taxstdlife+$E772),((Input!$K$165+Input!$K$131)*$K$7)-SUM($K772:AQ772),((Input!$K$165+Input!$K$131)*$K$7)/A23taxstdlife))</f>
        <v>0</v>
      </c>
      <c r="AS772" s="164">
        <f>IF(A23taxstdlife="n/a","n/a",IF(AS$3&gt;(A23taxstdlife+$E772),((Input!$K$165+Input!$K$131)*$K$7)-SUM($K772:AR772),((Input!$K$165+Input!$K$131)*$K$7)/A23taxstdlife))</f>
        <v>0</v>
      </c>
      <c r="AT772" s="164">
        <f>IF(A23taxstdlife="n/a","n/a",IF(AT$3&gt;(A23taxstdlife+$E772),((Input!$K$165+Input!$K$131)*$K$7)-SUM($K772:AS772),((Input!$K$165+Input!$K$131)*$K$7)/A23taxstdlife))</f>
        <v>0</v>
      </c>
      <c r="AU772" s="164">
        <f>IF(A23taxstdlife="n/a","n/a",IF(AU$3&gt;(A23taxstdlife+$E772),((Input!$K$165+Input!$K$131)*$K$7)-SUM($K772:AT772),((Input!$K$165+Input!$K$131)*$K$7)/A23taxstdlife))</f>
        <v>0</v>
      </c>
      <c r="AV772" s="164">
        <f>IF(A23taxstdlife="n/a","n/a",IF(AV$3&gt;(A23taxstdlife+$E772),((Input!$K$165+Input!$K$131)*$K$7)-SUM($K772:AU772),((Input!$K$165+Input!$K$131)*$K$7)/A23taxstdlife))</f>
        <v>0</v>
      </c>
      <c r="AW772" s="164">
        <f>IF(A23taxstdlife="n/a","n/a",IF(AW$3&gt;(A23taxstdlife+$E772),((Input!$K$165+Input!$K$131)*$K$7)-SUM($K772:AV772),((Input!$K$165+Input!$K$131)*$K$7)/A23taxstdlife))</f>
        <v>0</v>
      </c>
      <c r="AX772" s="164">
        <f>IF(A23taxstdlife="n/a","n/a",IF(AX$3&gt;(A23taxstdlife+$E772),((Input!$K$165+Input!$K$131)*$K$7)-SUM($K772:AW772),((Input!$K$165+Input!$K$131)*$K$7)/A23taxstdlife))</f>
        <v>0</v>
      </c>
      <c r="AY772" s="164">
        <f>IF(A23taxstdlife="n/a","n/a",IF(AY$3&gt;(A23taxstdlife+$E772),((Input!$K$165+Input!$K$131)*$K$7)-SUM($K772:AX772),((Input!$K$165+Input!$K$131)*$K$7)/A23taxstdlife))</f>
        <v>0</v>
      </c>
      <c r="AZ772" s="164">
        <f>IF(A23taxstdlife="n/a","n/a",IF(AZ$3&gt;(A23taxstdlife+$E772),((Input!$K$165+Input!$K$131)*$K$7)-SUM($K772:AY772),((Input!$K$165+Input!$K$131)*$K$7)/A23taxstdlife))</f>
        <v>0</v>
      </c>
      <c r="BA772" s="164">
        <f>IF(A23taxstdlife="n/a","n/a",IF(BA$3&gt;(A23taxstdlife+$E772),((Input!$K$165+Input!$K$131)*$K$7)-SUM($K772:AZ772),((Input!$K$165+Input!$K$131)*$K$7)/A23taxstdlife))</f>
        <v>0</v>
      </c>
      <c r="BB772" s="164">
        <f>IF(A23taxstdlife="n/a","n/a",IF(BB$3&gt;(A23taxstdlife+$E772),((Input!$K$165+Input!$K$131)*$K$7)-SUM($K772:BA772),((Input!$K$165+Input!$K$131)*$K$7)/A23taxstdlife))</f>
        <v>0</v>
      </c>
      <c r="BC772" s="164">
        <f>IF(A23taxstdlife="n/a","n/a",IF(BC$3&gt;(A23taxstdlife+$E772),((Input!$K$165+Input!$K$131)*$K$7)-SUM($K772:BB772),((Input!$K$165+Input!$K$131)*$K$7)/A23taxstdlife))</f>
        <v>0</v>
      </c>
      <c r="BD772" s="164">
        <f>IF(A23taxstdlife="n/a","n/a",IF(BD$3&gt;(A23taxstdlife+$E772),((Input!$K$165+Input!$K$131)*$K$7)-SUM($K772:BC772),((Input!$K$165+Input!$K$131)*$K$7)/A23taxstdlife))</f>
        <v>0</v>
      </c>
      <c r="BE772" s="164">
        <f>IF(A23taxstdlife="n/a","n/a",IF(BE$3&gt;(A23taxstdlife+$E772),((Input!$K$165+Input!$K$131)*$K$7)-SUM($K772:BD772),((Input!$K$165+Input!$K$131)*$K$7)/A23taxstdlife))</f>
        <v>0</v>
      </c>
      <c r="BF772" s="164">
        <f>IF(A23taxstdlife="n/a","n/a",IF(BF$3&gt;(A23taxstdlife+$E772),((Input!$K$165+Input!$K$131)*$K$7)-SUM($K772:BE772),((Input!$K$165+Input!$K$131)*$K$7)/A23taxstdlife))</f>
        <v>0</v>
      </c>
      <c r="BG772" s="164">
        <f>IF(A23taxstdlife="n/a","n/a",IF(BG$3&gt;(A23taxstdlife+$E772),((Input!$K$165+Input!$K$131)*$K$7)-SUM($K772:BF772),((Input!$K$165+Input!$K$131)*$K$7)/A23taxstdlife))</f>
        <v>0</v>
      </c>
      <c r="BH772" s="164">
        <f>IF(A23taxstdlife="n/a","n/a",IF(BH$3&gt;(A23taxstdlife+$E772),((Input!$K$165+Input!$K$131)*$K$7)-SUM($K772:BG772),((Input!$K$165+Input!$K$131)*$K$7)/A23taxstdlife))</f>
        <v>0</v>
      </c>
      <c r="BI772" s="164">
        <f>IF(A23taxstdlife="n/a","n/a",IF(BI$3&gt;(A23taxstdlife+$E772),((Input!$K$165+Input!$K$131)*$K$7)-SUM($K772:BH772),((Input!$K$165+Input!$K$131)*$K$7)/A23taxstdlife))</f>
        <v>0</v>
      </c>
      <c r="BJ772" s="18"/>
      <c r="BK772" s="18"/>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c r="GY772"/>
      <c r="GZ772"/>
      <c r="HA772"/>
      <c r="HB772"/>
      <c r="HC772"/>
      <c r="HD772"/>
      <c r="HE772"/>
      <c r="HF772"/>
      <c r="HG772"/>
      <c r="HH772"/>
      <c r="HI772"/>
      <c r="HJ772"/>
      <c r="HK772"/>
      <c r="HL772"/>
      <c r="HM772"/>
      <c r="HN772"/>
      <c r="HO772"/>
      <c r="HP772"/>
      <c r="HQ772"/>
      <c r="HR772"/>
      <c r="HS772"/>
      <c r="HT772"/>
      <c r="HU772"/>
      <c r="HV772"/>
      <c r="HW772"/>
      <c r="HX772"/>
      <c r="HY772"/>
      <c r="HZ772"/>
      <c r="IA772"/>
      <c r="IB772"/>
      <c r="IC772"/>
      <c r="ID772"/>
      <c r="IE772"/>
      <c r="IF772"/>
      <c r="IG772"/>
      <c r="IH772"/>
      <c r="II772"/>
      <c r="IJ772"/>
      <c r="IK772"/>
      <c r="IL772"/>
      <c r="IM772"/>
      <c r="IN772"/>
      <c r="IO772"/>
      <c r="IP772"/>
      <c r="IQ772"/>
      <c r="IR772"/>
      <c r="IS772"/>
      <c r="IT772"/>
      <c r="IU772"/>
      <c r="IV772"/>
    </row>
    <row r="773" spans="1:256" s="5" customFormat="1" hidden="1" outlineLevel="2">
      <c r="A773" s="18"/>
      <c r="B773" s="18"/>
      <c r="C773" s="36"/>
      <c r="D773" s="479"/>
      <c r="E773" s="283">
        <v>6</v>
      </c>
      <c r="F773" s="38"/>
      <c r="G773" s="306"/>
      <c r="H773" s="308"/>
      <c r="I773" s="308"/>
      <c r="J773" s="308"/>
      <c r="K773" s="308"/>
      <c r="L773" s="307"/>
      <c r="M773" s="164">
        <f>IF(A23taxstdlife="n/a","n/a",IF(M$3&gt;(A23taxstdlife+$E773),((Input!$L$165+Input!$L$131)*$L$7)-SUM($L773:L773),((Input!$L$165+Input!$L$131)*$L$7)/A23taxstdlife))</f>
        <v>0</v>
      </c>
      <c r="N773" s="164">
        <f>IF(A23taxstdlife="n/a","n/a",IF(N$3&gt;(A23taxstdlife+$E773),((Input!$L$165+Input!$L$131)*$L$7)-SUM($L773:M773),((Input!$L$165+Input!$L$131)*$L$7)/A23taxstdlife))</f>
        <v>0</v>
      </c>
      <c r="O773" s="164">
        <f>IF(A23taxstdlife="n/a","n/a",IF(O$3&gt;(A23taxstdlife+$E773),((Input!$L$165+Input!$L$131)*$L$7)-SUM($L773:N773),((Input!$L$165+Input!$L$131)*$L$7)/A23taxstdlife))</f>
        <v>0</v>
      </c>
      <c r="P773" s="164">
        <f>IF(A23taxstdlife="n/a","n/a",IF(P$3&gt;(A23taxstdlife+$E773),((Input!$L$165+Input!$L$131)*$L$7)-SUM($L773:O773),((Input!$L$165+Input!$L$131)*$L$7)/A23taxstdlife))</f>
        <v>0</v>
      </c>
      <c r="Q773" s="164">
        <f>IF(A23taxstdlife="n/a","n/a",IF(Q$3&gt;(A23taxstdlife+$E773),((Input!$L$165+Input!$L$131)*$L$7)-SUM($L773:P773),((Input!$L$165+Input!$L$131)*$L$7)/A23taxstdlife))</f>
        <v>0</v>
      </c>
      <c r="R773" s="164">
        <f>IF(A23taxstdlife="n/a","n/a",IF(R$3&gt;(A23taxstdlife+$E773),((Input!$L$165+Input!$L$131)*$L$7)-SUM($L773:Q773),((Input!$L$165+Input!$L$131)*$L$7)/A23taxstdlife))</f>
        <v>0</v>
      </c>
      <c r="S773" s="164">
        <f>IF(A23taxstdlife="n/a","n/a",IF(S$3&gt;(A23taxstdlife+$E773),((Input!$L$165+Input!$L$131)*$L$7)-SUM($L773:R773),((Input!$L$165+Input!$L$131)*$L$7)/A23taxstdlife))</f>
        <v>0</v>
      </c>
      <c r="T773" s="164">
        <f>IF(A23taxstdlife="n/a","n/a",IF(T$3&gt;(A23taxstdlife+$E773),((Input!$L$165+Input!$L$131)*$L$7)-SUM($L773:S773),((Input!$L$165+Input!$L$131)*$L$7)/A23taxstdlife))</f>
        <v>0</v>
      </c>
      <c r="U773" s="164">
        <f>IF(A23taxstdlife="n/a","n/a",IF(U$3&gt;(A23taxstdlife+$E773),((Input!$L$165+Input!$L$131)*$L$7)-SUM($L773:T773),((Input!$L$165+Input!$L$131)*$L$7)/A23taxstdlife))</f>
        <v>0</v>
      </c>
      <c r="V773" s="164">
        <f>IF(A23taxstdlife="n/a","n/a",IF(V$3&gt;(A23taxstdlife+$E773),((Input!$L$165+Input!$L$131)*$L$7)-SUM($L773:U773),((Input!$L$165+Input!$L$131)*$L$7)/A23taxstdlife))</f>
        <v>0</v>
      </c>
      <c r="W773" s="164">
        <f>IF(A23taxstdlife="n/a","n/a",IF(W$3&gt;(A23taxstdlife+$E773),((Input!$L$165+Input!$L$131)*$L$7)-SUM($L773:V773),((Input!$L$165+Input!$L$131)*$L$7)/A23taxstdlife))</f>
        <v>0</v>
      </c>
      <c r="X773" s="164">
        <f>IF(A23taxstdlife="n/a","n/a",IF(X$3&gt;(A23taxstdlife+$E773),((Input!$L$165+Input!$L$131)*$L$7)-SUM($L773:W773),((Input!$L$165+Input!$L$131)*$L$7)/A23taxstdlife))</f>
        <v>0</v>
      </c>
      <c r="Y773" s="164">
        <f>IF(A23taxstdlife="n/a","n/a",IF(Y$3&gt;(A23taxstdlife+$E773),((Input!$L$165+Input!$L$131)*$L$7)-SUM($L773:X773),((Input!$L$165+Input!$L$131)*$L$7)/A23taxstdlife))</f>
        <v>0</v>
      </c>
      <c r="Z773" s="164">
        <f>IF(A23taxstdlife="n/a","n/a",IF(Z$3&gt;(A23taxstdlife+$E773),((Input!$L$165+Input!$L$131)*$L$7)-SUM($L773:Y773),((Input!$L$165+Input!$L$131)*$L$7)/A23taxstdlife))</f>
        <v>0</v>
      </c>
      <c r="AA773" s="164">
        <f>IF(A23taxstdlife="n/a","n/a",IF(AA$3&gt;(A23taxstdlife+$E773),((Input!$L$165+Input!$L$131)*$L$7)-SUM($L773:Z773),((Input!$L$165+Input!$L$131)*$L$7)/A23taxstdlife))</f>
        <v>0</v>
      </c>
      <c r="AB773" s="164">
        <f>IF(A23taxstdlife="n/a","n/a",IF(AB$3&gt;(A23taxstdlife+$E773),((Input!$L$165+Input!$L$131)*$L$7)-SUM($L773:AA773),((Input!$L$165+Input!$L$131)*$L$7)/A23taxstdlife))</f>
        <v>0</v>
      </c>
      <c r="AC773" s="164">
        <f>IF(A23taxstdlife="n/a","n/a",IF(AC$3&gt;(A23taxstdlife+$E773),((Input!$L$165+Input!$L$131)*$L$7)-SUM($L773:AB773),((Input!$L$165+Input!$L$131)*$L$7)/A23taxstdlife))</f>
        <v>0</v>
      </c>
      <c r="AD773" s="164">
        <f>IF(A23taxstdlife="n/a","n/a",IF(AD$3&gt;(A23taxstdlife+$E773),((Input!$L$165+Input!$L$131)*$L$7)-SUM($L773:AC773),((Input!$L$165+Input!$L$131)*$L$7)/A23taxstdlife))</f>
        <v>0</v>
      </c>
      <c r="AE773" s="164">
        <f>IF(A23taxstdlife="n/a","n/a",IF(AE$3&gt;(A23taxstdlife+$E773),((Input!$L$165+Input!$L$131)*$L$7)-SUM($L773:AD773),((Input!$L$165+Input!$L$131)*$L$7)/A23taxstdlife))</f>
        <v>0</v>
      </c>
      <c r="AF773" s="164">
        <f>IF(A23taxstdlife="n/a","n/a",IF(AF$3&gt;(A23taxstdlife+$E773),((Input!$L$165+Input!$L$131)*$L$7)-SUM($L773:AE773),((Input!$L$165+Input!$L$131)*$L$7)/A23taxstdlife))</f>
        <v>0</v>
      </c>
      <c r="AG773" s="164">
        <f>IF(A23taxstdlife="n/a","n/a",IF(AG$3&gt;(A23taxstdlife+$E773),((Input!$L$165+Input!$L$131)*$L$7)-SUM($L773:AF773),((Input!$L$165+Input!$L$131)*$L$7)/A23taxstdlife))</f>
        <v>0</v>
      </c>
      <c r="AH773" s="164">
        <f>IF(A23taxstdlife="n/a","n/a",IF(AH$3&gt;(A23taxstdlife+$E773),((Input!$L$165+Input!$L$131)*$L$7)-SUM($L773:AG773),((Input!$L$165+Input!$L$131)*$L$7)/A23taxstdlife))</f>
        <v>0</v>
      </c>
      <c r="AI773" s="164">
        <f>IF(A23taxstdlife="n/a","n/a",IF(AI$3&gt;(A23taxstdlife+$E773),((Input!$L$165+Input!$L$131)*$L$7)-SUM($L773:AH773),((Input!$L$165+Input!$L$131)*$L$7)/A23taxstdlife))</f>
        <v>0</v>
      </c>
      <c r="AJ773" s="164">
        <f>IF(A23taxstdlife="n/a","n/a",IF(AJ$3&gt;(A23taxstdlife+$E773),((Input!$L$165+Input!$L$131)*$L$7)-SUM($L773:AI773),((Input!$L$165+Input!$L$131)*$L$7)/A23taxstdlife))</f>
        <v>0</v>
      </c>
      <c r="AK773" s="164">
        <f>IF(A23taxstdlife="n/a","n/a",IF(AK$3&gt;(A23taxstdlife+$E773),((Input!$L$165+Input!$L$131)*$L$7)-SUM($L773:AJ773),((Input!$L$165+Input!$L$131)*$L$7)/A23taxstdlife))</f>
        <v>0</v>
      </c>
      <c r="AL773" s="164">
        <f>IF(A23taxstdlife="n/a","n/a",IF(AL$3&gt;(A23taxstdlife+$E773),((Input!$L$165+Input!$L$131)*$L$7)-SUM($L773:AK773),((Input!$L$165+Input!$L$131)*$L$7)/A23taxstdlife))</f>
        <v>0</v>
      </c>
      <c r="AM773" s="164">
        <f>IF(A23taxstdlife="n/a","n/a",IF(AM$3&gt;(A23taxstdlife+$E773),((Input!$L$165+Input!$L$131)*$L$7)-SUM($L773:AL773),((Input!$L$165+Input!$L$131)*$L$7)/A23taxstdlife))</f>
        <v>0</v>
      </c>
      <c r="AN773" s="164">
        <f>IF(A23taxstdlife="n/a","n/a",IF(AN$3&gt;(A23taxstdlife+$E773),((Input!$L$165+Input!$L$131)*$L$7)-SUM($L773:AM773),((Input!$L$165+Input!$L$131)*$L$7)/A23taxstdlife))</f>
        <v>0</v>
      </c>
      <c r="AO773" s="164">
        <f>IF(A23taxstdlife="n/a","n/a",IF(AO$3&gt;(A23taxstdlife+$E773),((Input!$L$165+Input!$L$131)*$L$7)-SUM($L773:AN773),((Input!$L$165+Input!$L$131)*$L$7)/A23taxstdlife))</f>
        <v>0</v>
      </c>
      <c r="AP773" s="164">
        <f>IF(A23taxstdlife="n/a","n/a",IF(AP$3&gt;(A23taxstdlife+$E773),((Input!$L$165+Input!$L$131)*$L$7)-SUM($L773:AO773),((Input!$L$165+Input!$L$131)*$L$7)/A23taxstdlife))</f>
        <v>0</v>
      </c>
      <c r="AQ773" s="164">
        <f>IF(A23taxstdlife="n/a","n/a",IF(AQ$3&gt;(A23taxstdlife+$E773),((Input!$L$165+Input!$L$131)*$L$7)-SUM($L773:AP773),((Input!$L$165+Input!$L$131)*$L$7)/A23taxstdlife))</f>
        <v>0</v>
      </c>
      <c r="AR773" s="164">
        <f>IF(A23taxstdlife="n/a","n/a",IF(AR$3&gt;(A23taxstdlife+$E773),((Input!$L$165+Input!$L$131)*$L$7)-SUM($L773:AQ773),((Input!$L$165+Input!$L$131)*$L$7)/A23taxstdlife))</f>
        <v>0</v>
      </c>
      <c r="AS773" s="164">
        <f>IF(A23taxstdlife="n/a","n/a",IF(AS$3&gt;(A23taxstdlife+$E773),((Input!$L$165+Input!$L$131)*$L$7)-SUM($L773:AR773),((Input!$L$165+Input!$L$131)*$L$7)/A23taxstdlife))</f>
        <v>0</v>
      </c>
      <c r="AT773" s="164">
        <f>IF(A23taxstdlife="n/a","n/a",IF(AT$3&gt;(A23taxstdlife+$E773),((Input!$L$165+Input!$L$131)*$L$7)-SUM($L773:AS773),((Input!$L$165+Input!$L$131)*$L$7)/A23taxstdlife))</f>
        <v>0</v>
      </c>
      <c r="AU773" s="164">
        <f>IF(A23taxstdlife="n/a","n/a",IF(AU$3&gt;(A23taxstdlife+$E773),((Input!$L$165+Input!$L$131)*$L$7)-SUM($L773:AT773),((Input!$L$165+Input!$L$131)*$L$7)/A23taxstdlife))</f>
        <v>0</v>
      </c>
      <c r="AV773" s="164">
        <f>IF(A23taxstdlife="n/a","n/a",IF(AV$3&gt;(A23taxstdlife+$E773),((Input!$L$165+Input!$L$131)*$L$7)-SUM($L773:AU773),((Input!$L$165+Input!$L$131)*$L$7)/A23taxstdlife))</f>
        <v>0</v>
      </c>
      <c r="AW773" s="164">
        <f>IF(A23taxstdlife="n/a","n/a",IF(AW$3&gt;(A23taxstdlife+$E773),((Input!$L$165+Input!$L$131)*$L$7)-SUM($L773:AV773),((Input!$L$165+Input!$L$131)*$L$7)/A23taxstdlife))</f>
        <v>0</v>
      </c>
      <c r="AX773" s="164">
        <f>IF(A23taxstdlife="n/a","n/a",IF(AX$3&gt;(A23taxstdlife+$E773),((Input!$L$165+Input!$L$131)*$L$7)-SUM($L773:AW773),((Input!$L$165+Input!$L$131)*$L$7)/A23taxstdlife))</f>
        <v>0</v>
      </c>
      <c r="AY773" s="164">
        <f>IF(A23taxstdlife="n/a","n/a",IF(AY$3&gt;(A23taxstdlife+$E773),((Input!$L$165+Input!$L$131)*$L$7)-SUM($L773:AX773),((Input!$L$165+Input!$L$131)*$L$7)/A23taxstdlife))</f>
        <v>0</v>
      </c>
      <c r="AZ773" s="164">
        <f>IF(A23taxstdlife="n/a","n/a",IF(AZ$3&gt;(A23taxstdlife+$E773),((Input!$L$165+Input!$L$131)*$L$7)-SUM($L773:AY773),((Input!$L$165+Input!$L$131)*$L$7)/A23taxstdlife))</f>
        <v>0</v>
      </c>
      <c r="BA773" s="164">
        <f>IF(A23taxstdlife="n/a","n/a",IF(BA$3&gt;(A23taxstdlife+$E773),((Input!$L$165+Input!$L$131)*$L$7)-SUM($L773:AZ773),((Input!$L$165+Input!$L$131)*$L$7)/A23taxstdlife))</f>
        <v>0</v>
      </c>
      <c r="BB773" s="164">
        <f>IF(A23taxstdlife="n/a","n/a",IF(BB$3&gt;(A23taxstdlife+$E773),((Input!$L$165+Input!$L$131)*$L$7)-SUM($L773:BA773),((Input!$L$165+Input!$L$131)*$L$7)/A23taxstdlife))</f>
        <v>0</v>
      </c>
      <c r="BC773" s="164">
        <f>IF(A23taxstdlife="n/a","n/a",IF(BC$3&gt;(A23taxstdlife+$E773),((Input!$L$165+Input!$L$131)*$L$7)-SUM($L773:BB773),((Input!$L$165+Input!$L$131)*$L$7)/A23taxstdlife))</f>
        <v>0</v>
      </c>
      <c r="BD773" s="164">
        <f>IF(A23taxstdlife="n/a","n/a",IF(BD$3&gt;(A23taxstdlife+$E773),((Input!$L$165+Input!$L$131)*$L$7)-SUM($L773:BC773),((Input!$L$165+Input!$L$131)*$L$7)/A23taxstdlife))</f>
        <v>0</v>
      </c>
      <c r="BE773" s="164">
        <f>IF(A23taxstdlife="n/a","n/a",IF(BE$3&gt;(A23taxstdlife+$E773),((Input!$L$165+Input!$L$131)*$L$7)-SUM($L773:BD773),((Input!$L$165+Input!$L$131)*$L$7)/A23taxstdlife))</f>
        <v>0</v>
      </c>
      <c r="BF773" s="164">
        <f>IF(A23taxstdlife="n/a","n/a",IF(BF$3&gt;(A23taxstdlife+$E773),((Input!$L$165+Input!$L$131)*$L$7)-SUM($L773:BE773),((Input!$L$165+Input!$L$131)*$L$7)/A23taxstdlife))</f>
        <v>0</v>
      </c>
      <c r="BG773" s="164">
        <f>IF(A23taxstdlife="n/a","n/a",IF(BG$3&gt;(A23taxstdlife+$E773),((Input!$L$165+Input!$L$131)*$L$7)-SUM($L773:BF773),((Input!$L$165+Input!$L$131)*$L$7)/A23taxstdlife))</f>
        <v>0</v>
      </c>
      <c r="BH773" s="164">
        <f>IF(A23taxstdlife="n/a","n/a",IF(BH$3&gt;(A23taxstdlife+$E773),((Input!$L$165+Input!$L$131)*$L$7)-SUM($L773:BG773),((Input!$L$165+Input!$L$131)*$L$7)/A23taxstdlife))</f>
        <v>0</v>
      </c>
      <c r="BI773" s="164">
        <f>IF(A23taxstdlife="n/a","n/a",IF(BI$3&gt;(A23taxstdlife+$E773),((Input!$L$165+Input!$L$131)*$L$7)-SUM($L773:BH773),((Input!$L$165+Input!$L$131)*$L$7)/A23taxstdlife))</f>
        <v>0</v>
      </c>
      <c r="BJ773" s="18"/>
      <c r="BK773" s="18"/>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c r="HE773"/>
      <c r="HF773"/>
      <c r="HG773"/>
      <c r="HH773"/>
      <c r="HI773"/>
      <c r="HJ773"/>
      <c r="HK773"/>
      <c r="HL773"/>
      <c r="HM773"/>
      <c r="HN773"/>
      <c r="HO773"/>
      <c r="HP773"/>
      <c r="HQ773"/>
      <c r="HR773"/>
      <c r="HS773"/>
      <c r="HT773"/>
      <c r="HU773"/>
      <c r="HV773"/>
      <c r="HW773"/>
      <c r="HX773"/>
      <c r="HY773"/>
      <c r="HZ773"/>
      <c r="IA773"/>
      <c r="IB773"/>
      <c r="IC773"/>
      <c r="ID773"/>
      <c r="IE773"/>
      <c r="IF773"/>
      <c r="IG773"/>
      <c r="IH773"/>
      <c r="II773"/>
      <c r="IJ773"/>
      <c r="IK773"/>
      <c r="IL773"/>
      <c r="IM773"/>
      <c r="IN773"/>
      <c r="IO773"/>
      <c r="IP773"/>
      <c r="IQ773"/>
      <c r="IR773"/>
      <c r="IS773"/>
      <c r="IT773"/>
      <c r="IU773"/>
      <c r="IV773"/>
    </row>
    <row r="774" spans="1:256" s="5" customFormat="1" hidden="1" outlineLevel="2">
      <c r="A774" s="18"/>
      <c r="B774" s="18"/>
      <c r="C774" s="36"/>
      <c r="D774" s="479"/>
      <c r="E774" s="283">
        <v>7</v>
      </c>
      <c r="F774" s="38"/>
      <c r="G774" s="306"/>
      <c r="H774" s="308"/>
      <c r="I774" s="308"/>
      <c r="J774" s="308"/>
      <c r="K774" s="308"/>
      <c r="L774" s="308"/>
      <c r="M774" s="307"/>
      <c r="N774" s="164">
        <f>IF(A23taxstdlife="n/a","n/a",IF(N$3&gt;(A23taxstdlife+$E774),((Input!$M$165+Input!$M$131)*$M$7)-SUM($M774:M774),((Input!$M$165+Input!$M$131)*$M$7)/A23taxstdlife))</f>
        <v>0</v>
      </c>
      <c r="O774" s="164">
        <f>IF(A23taxstdlife="n/a","n/a",IF(O$3&gt;(A23taxstdlife+$E774),((Input!$M$165+Input!$M$131)*$M$7)-SUM($M774:N774),((Input!$M$165+Input!$M$131)*$M$7)/A23taxstdlife))</f>
        <v>0</v>
      </c>
      <c r="P774" s="164">
        <f>IF(A23taxstdlife="n/a","n/a",IF(P$3&gt;(A23taxstdlife+$E774),((Input!$M$165+Input!$M$131)*$M$7)-SUM($M774:O774),((Input!$M$165+Input!$M$131)*$M$7)/A23taxstdlife))</f>
        <v>0</v>
      </c>
      <c r="Q774" s="164">
        <f>IF(A23taxstdlife="n/a","n/a",IF(Q$3&gt;(A23taxstdlife+$E774),((Input!$M$165+Input!$M$131)*$M$7)-SUM($M774:P774),((Input!$M$165+Input!$M$131)*$M$7)/A23taxstdlife))</f>
        <v>0</v>
      </c>
      <c r="R774" s="164">
        <f>IF(A23taxstdlife="n/a","n/a",IF(R$3&gt;(A23taxstdlife+$E774),((Input!$M$165+Input!$M$131)*$M$7)-SUM($M774:Q774),((Input!$M$165+Input!$M$131)*$M$7)/A23taxstdlife))</f>
        <v>0</v>
      </c>
      <c r="S774" s="164">
        <f>IF(A23taxstdlife="n/a","n/a",IF(S$3&gt;(A23taxstdlife+$E774),((Input!$M$165+Input!$M$131)*$M$7)-SUM($M774:R774),((Input!$M$165+Input!$M$131)*$M$7)/A23taxstdlife))</f>
        <v>0</v>
      </c>
      <c r="T774" s="164">
        <f>IF(A23taxstdlife="n/a","n/a",IF(T$3&gt;(A23taxstdlife+$E774),((Input!$M$165+Input!$M$131)*$M$7)-SUM($M774:S774),((Input!$M$165+Input!$M$131)*$M$7)/A23taxstdlife))</f>
        <v>0</v>
      </c>
      <c r="U774" s="164">
        <f>IF(A23taxstdlife="n/a","n/a",IF(U$3&gt;(A23taxstdlife+$E774),((Input!$M$165+Input!$M$131)*$M$7)-SUM($M774:T774),((Input!$M$165+Input!$M$131)*$M$7)/A23taxstdlife))</f>
        <v>0</v>
      </c>
      <c r="V774" s="164">
        <f>IF(A23taxstdlife="n/a","n/a",IF(V$3&gt;(A23taxstdlife+$E774),((Input!$M$165+Input!$M$131)*$M$7)-SUM($M774:U774),((Input!$M$165+Input!$M$131)*$M$7)/A23taxstdlife))</f>
        <v>0</v>
      </c>
      <c r="W774" s="164">
        <f>IF(A23taxstdlife="n/a","n/a",IF(W$3&gt;(A23taxstdlife+$E774),((Input!$M$165+Input!$M$131)*$M$7)-SUM($M774:V774),((Input!$M$165+Input!$M$131)*$M$7)/A23taxstdlife))</f>
        <v>0</v>
      </c>
      <c r="X774" s="164">
        <f>IF(A23taxstdlife="n/a","n/a",IF(X$3&gt;(A23taxstdlife+$E774),((Input!$M$165+Input!$M$131)*$M$7)-SUM($M774:W774),((Input!$M$165+Input!$M$131)*$M$7)/A23taxstdlife))</f>
        <v>0</v>
      </c>
      <c r="Y774" s="164">
        <f>IF(A23taxstdlife="n/a","n/a",IF(Y$3&gt;(A23taxstdlife+$E774),((Input!$M$165+Input!$M$131)*$M$7)-SUM($M774:X774),((Input!$M$165+Input!$M$131)*$M$7)/A23taxstdlife))</f>
        <v>0</v>
      </c>
      <c r="Z774" s="164">
        <f>IF(A23taxstdlife="n/a","n/a",IF(Z$3&gt;(A23taxstdlife+$E774),((Input!$M$165+Input!$M$131)*$M$7)-SUM($M774:Y774),((Input!$M$165+Input!$M$131)*$M$7)/A23taxstdlife))</f>
        <v>0</v>
      </c>
      <c r="AA774" s="164">
        <f>IF(A23taxstdlife="n/a","n/a",IF(AA$3&gt;(A23taxstdlife+$E774),((Input!$M$165+Input!$M$131)*$M$7)-SUM($M774:Z774),((Input!$M$165+Input!$M$131)*$M$7)/A23taxstdlife))</f>
        <v>0</v>
      </c>
      <c r="AB774" s="164">
        <f>IF(A23taxstdlife="n/a","n/a",IF(AB$3&gt;(A23taxstdlife+$E774),((Input!$M$165+Input!$M$131)*$M$7)-SUM($M774:AA774),((Input!$M$165+Input!$M$131)*$M$7)/A23taxstdlife))</f>
        <v>0</v>
      </c>
      <c r="AC774" s="164">
        <f>IF(A23taxstdlife="n/a","n/a",IF(AC$3&gt;(A23taxstdlife+$E774),((Input!$M$165+Input!$M$131)*$M$7)-SUM($M774:AB774),((Input!$M$165+Input!$M$131)*$M$7)/A23taxstdlife))</f>
        <v>0</v>
      </c>
      <c r="AD774" s="164">
        <f>IF(A23taxstdlife="n/a","n/a",IF(AD$3&gt;(A23taxstdlife+$E774),((Input!$M$165+Input!$M$131)*$M$7)-SUM($M774:AC774),((Input!$M$165+Input!$M$131)*$M$7)/A23taxstdlife))</f>
        <v>0</v>
      </c>
      <c r="AE774" s="164">
        <f>IF(A23taxstdlife="n/a","n/a",IF(AE$3&gt;(A23taxstdlife+$E774),((Input!$M$165+Input!$M$131)*$M$7)-SUM($M774:AD774),((Input!$M$165+Input!$M$131)*$M$7)/A23taxstdlife))</f>
        <v>0</v>
      </c>
      <c r="AF774" s="164">
        <f>IF(A23taxstdlife="n/a","n/a",IF(AF$3&gt;(A23taxstdlife+$E774),((Input!$M$165+Input!$M$131)*$M$7)-SUM($M774:AE774),((Input!$M$165+Input!$M$131)*$M$7)/A23taxstdlife))</f>
        <v>0</v>
      </c>
      <c r="AG774" s="164">
        <f>IF(A23taxstdlife="n/a","n/a",IF(AG$3&gt;(A23taxstdlife+$E774),((Input!$M$165+Input!$M$131)*$M$7)-SUM($M774:AF774),((Input!$M$165+Input!$M$131)*$M$7)/A23taxstdlife))</f>
        <v>0</v>
      </c>
      <c r="AH774" s="164">
        <f>IF(A23taxstdlife="n/a","n/a",IF(AH$3&gt;(A23taxstdlife+$E774),((Input!$M$165+Input!$M$131)*$M$7)-SUM($M774:AG774),((Input!$M$165+Input!$M$131)*$M$7)/A23taxstdlife))</f>
        <v>0</v>
      </c>
      <c r="AI774" s="164">
        <f>IF(A23taxstdlife="n/a","n/a",IF(AI$3&gt;(A23taxstdlife+$E774),((Input!$M$165+Input!$M$131)*$M$7)-SUM($M774:AH774),((Input!$M$165+Input!$M$131)*$M$7)/A23taxstdlife))</f>
        <v>0</v>
      </c>
      <c r="AJ774" s="164">
        <f>IF(A23taxstdlife="n/a","n/a",IF(AJ$3&gt;(A23taxstdlife+$E774),((Input!$M$165+Input!$M$131)*$M$7)-SUM($M774:AI774),((Input!$M$165+Input!$M$131)*$M$7)/A23taxstdlife))</f>
        <v>0</v>
      </c>
      <c r="AK774" s="164">
        <f>IF(A23taxstdlife="n/a","n/a",IF(AK$3&gt;(A23taxstdlife+$E774),((Input!$M$165+Input!$M$131)*$M$7)-SUM($M774:AJ774),((Input!$M$165+Input!$M$131)*$M$7)/A23taxstdlife))</f>
        <v>0</v>
      </c>
      <c r="AL774" s="164">
        <f>IF(A23taxstdlife="n/a","n/a",IF(AL$3&gt;(A23taxstdlife+$E774),((Input!$M$165+Input!$M$131)*$M$7)-SUM($M774:AK774),((Input!$M$165+Input!$M$131)*$M$7)/A23taxstdlife))</f>
        <v>0</v>
      </c>
      <c r="AM774" s="164">
        <f>IF(A23taxstdlife="n/a","n/a",IF(AM$3&gt;(A23taxstdlife+$E774),((Input!$M$165+Input!$M$131)*$M$7)-SUM($M774:AL774),((Input!$M$165+Input!$M$131)*$M$7)/A23taxstdlife))</f>
        <v>0</v>
      </c>
      <c r="AN774" s="164">
        <f>IF(A23taxstdlife="n/a","n/a",IF(AN$3&gt;(A23taxstdlife+$E774),((Input!$M$165+Input!$M$131)*$M$7)-SUM($M774:AM774),((Input!$M$165+Input!$M$131)*$M$7)/A23taxstdlife))</f>
        <v>0</v>
      </c>
      <c r="AO774" s="164">
        <f>IF(A23taxstdlife="n/a","n/a",IF(AO$3&gt;(A23taxstdlife+$E774),((Input!$M$165+Input!$M$131)*$M$7)-SUM($M774:AN774),((Input!$M$165+Input!$M$131)*$M$7)/A23taxstdlife))</f>
        <v>0</v>
      </c>
      <c r="AP774" s="164">
        <f>IF(A23taxstdlife="n/a","n/a",IF(AP$3&gt;(A23taxstdlife+$E774),((Input!$M$165+Input!$M$131)*$M$7)-SUM($M774:AO774),((Input!$M$165+Input!$M$131)*$M$7)/A23taxstdlife))</f>
        <v>0</v>
      </c>
      <c r="AQ774" s="164">
        <f>IF(A23taxstdlife="n/a","n/a",IF(AQ$3&gt;(A23taxstdlife+$E774),((Input!$M$165+Input!$M$131)*$M$7)-SUM($M774:AP774),((Input!$M$165+Input!$M$131)*$M$7)/A23taxstdlife))</f>
        <v>0</v>
      </c>
      <c r="AR774" s="164">
        <f>IF(A23taxstdlife="n/a","n/a",IF(AR$3&gt;(A23taxstdlife+$E774),((Input!$M$165+Input!$M$131)*$M$7)-SUM($M774:AQ774),((Input!$M$165+Input!$M$131)*$M$7)/A23taxstdlife))</f>
        <v>0</v>
      </c>
      <c r="AS774" s="164">
        <f>IF(A23taxstdlife="n/a","n/a",IF(AS$3&gt;(A23taxstdlife+$E774),((Input!$M$165+Input!$M$131)*$M$7)-SUM($M774:AR774),((Input!$M$165+Input!$M$131)*$M$7)/A23taxstdlife))</f>
        <v>0</v>
      </c>
      <c r="AT774" s="164">
        <f>IF(A23taxstdlife="n/a","n/a",IF(AT$3&gt;(A23taxstdlife+$E774),((Input!$M$165+Input!$M$131)*$M$7)-SUM($M774:AS774),((Input!$M$165+Input!$M$131)*$M$7)/A23taxstdlife))</f>
        <v>0</v>
      </c>
      <c r="AU774" s="164">
        <f>IF(A23taxstdlife="n/a","n/a",IF(AU$3&gt;(A23taxstdlife+$E774),((Input!$M$165+Input!$M$131)*$M$7)-SUM($M774:AT774),((Input!$M$165+Input!$M$131)*$M$7)/A23taxstdlife))</f>
        <v>0</v>
      </c>
      <c r="AV774" s="164">
        <f>IF(A23taxstdlife="n/a","n/a",IF(AV$3&gt;(A23taxstdlife+$E774),((Input!$M$165+Input!$M$131)*$M$7)-SUM($M774:AU774),((Input!$M$165+Input!$M$131)*$M$7)/A23taxstdlife))</f>
        <v>0</v>
      </c>
      <c r="AW774" s="164">
        <f>IF(A23taxstdlife="n/a","n/a",IF(AW$3&gt;(A23taxstdlife+$E774),((Input!$M$165+Input!$M$131)*$M$7)-SUM($M774:AV774),((Input!$M$165+Input!$M$131)*$M$7)/A23taxstdlife))</f>
        <v>0</v>
      </c>
      <c r="AX774" s="164">
        <f>IF(A23taxstdlife="n/a","n/a",IF(AX$3&gt;(A23taxstdlife+$E774),((Input!$M$165+Input!$M$131)*$M$7)-SUM($M774:AW774),((Input!$M$165+Input!$M$131)*$M$7)/A23taxstdlife))</f>
        <v>0</v>
      </c>
      <c r="AY774" s="164">
        <f>IF(A23taxstdlife="n/a","n/a",IF(AY$3&gt;(A23taxstdlife+$E774),((Input!$M$165+Input!$M$131)*$M$7)-SUM($M774:AX774),((Input!$M$165+Input!$M$131)*$M$7)/A23taxstdlife))</f>
        <v>0</v>
      </c>
      <c r="AZ774" s="164">
        <f>IF(A23taxstdlife="n/a","n/a",IF(AZ$3&gt;(A23taxstdlife+$E774),((Input!$M$165+Input!$M$131)*$M$7)-SUM($M774:AY774),((Input!$M$165+Input!$M$131)*$M$7)/A23taxstdlife))</f>
        <v>0</v>
      </c>
      <c r="BA774" s="164">
        <f>IF(A23taxstdlife="n/a","n/a",IF(BA$3&gt;(A23taxstdlife+$E774),((Input!$M$165+Input!$M$131)*$M$7)-SUM($M774:AZ774),((Input!$M$165+Input!$M$131)*$M$7)/A23taxstdlife))</f>
        <v>0</v>
      </c>
      <c r="BB774" s="164">
        <f>IF(A23taxstdlife="n/a","n/a",IF(BB$3&gt;(A23taxstdlife+$E774),((Input!$M$165+Input!$M$131)*$M$7)-SUM($M774:BA774),((Input!$M$165+Input!$M$131)*$M$7)/A23taxstdlife))</f>
        <v>0</v>
      </c>
      <c r="BC774" s="164">
        <f>IF(A23taxstdlife="n/a","n/a",IF(BC$3&gt;(A23taxstdlife+$E774),((Input!$M$165+Input!$M$131)*$M$7)-SUM($M774:BB774),((Input!$M$165+Input!$M$131)*$M$7)/A23taxstdlife))</f>
        <v>0</v>
      </c>
      <c r="BD774" s="164">
        <f>IF(A23taxstdlife="n/a","n/a",IF(BD$3&gt;(A23taxstdlife+$E774),((Input!$M$165+Input!$M$131)*$M$7)-SUM($M774:BC774),((Input!$M$165+Input!$M$131)*$M$7)/A23taxstdlife))</f>
        <v>0</v>
      </c>
      <c r="BE774" s="164">
        <f>IF(A23taxstdlife="n/a","n/a",IF(BE$3&gt;(A23taxstdlife+$E774),((Input!$M$165+Input!$M$131)*$M$7)-SUM($M774:BD774),((Input!$M$165+Input!$M$131)*$M$7)/A23taxstdlife))</f>
        <v>0</v>
      </c>
      <c r="BF774" s="164">
        <f>IF(A23taxstdlife="n/a","n/a",IF(BF$3&gt;(A23taxstdlife+$E774),((Input!$M$165+Input!$M$131)*$M$7)-SUM($M774:BE774),((Input!$M$165+Input!$M$131)*$M$7)/A23taxstdlife))</f>
        <v>0</v>
      </c>
      <c r="BG774" s="164">
        <f>IF(A23taxstdlife="n/a","n/a",IF(BG$3&gt;(A23taxstdlife+$E774),((Input!$M$165+Input!$M$131)*$M$7)-SUM($M774:BF774),((Input!$M$165+Input!$M$131)*$M$7)/A23taxstdlife))</f>
        <v>0</v>
      </c>
      <c r="BH774" s="164">
        <f>IF(A23taxstdlife="n/a","n/a",IF(BH$3&gt;(A23taxstdlife+$E774),((Input!$M$165+Input!$M$131)*$M$7)-SUM($M774:BG774),((Input!$M$165+Input!$M$131)*$M$7)/A23taxstdlife))</f>
        <v>0</v>
      </c>
      <c r="BI774" s="164">
        <f>IF(A23taxstdlife="n/a","n/a",IF(BI$3&gt;(A23taxstdlife+$E774),((Input!$M$165+Input!$M$131)*$M$7)-SUM($M774:BH774),((Input!$M$165+Input!$M$131)*$M$7)/A23taxstdlife))</f>
        <v>0</v>
      </c>
      <c r="BJ774" s="18"/>
      <c r="BK774" s="18"/>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c r="HE774"/>
      <c r="HF774"/>
      <c r="HG774"/>
      <c r="HH774"/>
      <c r="HI774"/>
      <c r="HJ774"/>
      <c r="HK774"/>
      <c r="HL774"/>
      <c r="HM774"/>
      <c r="HN774"/>
      <c r="HO774"/>
      <c r="HP774"/>
      <c r="HQ774"/>
      <c r="HR774"/>
      <c r="HS774"/>
      <c r="HT774"/>
      <c r="HU774"/>
      <c r="HV774"/>
      <c r="HW774"/>
      <c r="HX774"/>
      <c r="HY774"/>
      <c r="HZ774"/>
      <c r="IA774"/>
      <c r="IB774"/>
      <c r="IC774"/>
      <c r="ID774"/>
      <c r="IE774"/>
      <c r="IF774"/>
      <c r="IG774"/>
      <c r="IH774"/>
      <c r="II774"/>
      <c r="IJ774"/>
      <c r="IK774"/>
      <c r="IL774"/>
      <c r="IM774"/>
      <c r="IN774"/>
      <c r="IO774"/>
      <c r="IP774"/>
      <c r="IQ774"/>
      <c r="IR774"/>
      <c r="IS774"/>
      <c r="IT774"/>
      <c r="IU774"/>
      <c r="IV774"/>
    </row>
    <row r="775" spans="1:256" s="5" customFormat="1" hidden="1" outlineLevel="2">
      <c r="A775" s="18"/>
      <c r="B775" s="18"/>
      <c r="C775" s="36"/>
      <c r="D775" s="479"/>
      <c r="E775" s="283">
        <v>8</v>
      </c>
      <c r="F775" s="38"/>
      <c r="G775" s="306"/>
      <c r="H775" s="308"/>
      <c r="I775" s="308"/>
      <c r="J775" s="308"/>
      <c r="K775" s="308"/>
      <c r="L775" s="308"/>
      <c r="M775" s="308"/>
      <c r="N775" s="307"/>
      <c r="O775" s="164">
        <f>IF(A23taxstdlife="n/a","n/a",IF(O$3&gt;(A23taxstdlife+$E775),((Input!$N$165+Input!$N$131)*$N$7)-SUM($N775:N775),((Input!$N$165+Input!$N$131)*$N$7)/A23taxstdlife))</f>
        <v>0</v>
      </c>
      <c r="P775" s="164">
        <f>IF(A23taxstdlife="n/a","n/a",IF(P$3&gt;(A23taxstdlife+$E775),((Input!$N$165+Input!$N$131)*$N$7)-SUM($N775:O775),((Input!$N$165+Input!$N$131)*$N$7)/A23taxstdlife))</f>
        <v>0</v>
      </c>
      <c r="Q775" s="164">
        <f>IF(A23taxstdlife="n/a","n/a",IF(Q$3&gt;(A23taxstdlife+$E775),((Input!$N$165+Input!$N$131)*$N$7)-SUM($N775:P775),((Input!$N$165+Input!$N$131)*$N$7)/A23taxstdlife))</f>
        <v>0</v>
      </c>
      <c r="R775" s="164">
        <f>IF(A23taxstdlife="n/a","n/a",IF(R$3&gt;(A23taxstdlife+$E775),((Input!$N$165+Input!$N$131)*$N$7)-SUM($N775:Q775),((Input!$N$165+Input!$N$131)*$N$7)/A23taxstdlife))</f>
        <v>0</v>
      </c>
      <c r="S775" s="164">
        <f>IF(A23taxstdlife="n/a","n/a",IF(S$3&gt;(A23taxstdlife+$E775),((Input!$N$165+Input!$N$131)*$N$7)-SUM($N775:R775),((Input!$N$165+Input!$N$131)*$N$7)/A23taxstdlife))</f>
        <v>0</v>
      </c>
      <c r="T775" s="164">
        <f>IF(A23taxstdlife="n/a","n/a",IF(T$3&gt;(A23taxstdlife+$E775),((Input!$N$165+Input!$N$131)*$N$7)-SUM($N775:S775),((Input!$N$165+Input!$N$131)*$N$7)/A23taxstdlife))</f>
        <v>0</v>
      </c>
      <c r="U775" s="164">
        <f>IF(A23taxstdlife="n/a","n/a",IF(U$3&gt;(A23taxstdlife+$E775),((Input!$N$165+Input!$N$131)*$N$7)-SUM($N775:T775),((Input!$N$165+Input!$N$131)*$N$7)/A23taxstdlife))</f>
        <v>0</v>
      </c>
      <c r="V775" s="164">
        <f>IF(A23taxstdlife="n/a","n/a",IF(V$3&gt;(A23taxstdlife+$E775),((Input!$N$165+Input!$N$131)*$N$7)-SUM($N775:U775),((Input!$N$165+Input!$N$131)*$N$7)/A23taxstdlife))</f>
        <v>0</v>
      </c>
      <c r="W775" s="164">
        <f>IF(A23taxstdlife="n/a","n/a",IF(W$3&gt;(A23taxstdlife+$E775),((Input!$N$165+Input!$N$131)*$N$7)-SUM($N775:V775),((Input!$N$165+Input!$N$131)*$N$7)/A23taxstdlife))</f>
        <v>0</v>
      </c>
      <c r="X775" s="164">
        <f>IF(A23taxstdlife="n/a","n/a",IF(X$3&gt;(A23taxstdlife+$E775),((Input!$N$165+Input!$N$131)*$N$7)-SUM($N775:W775),((Input!$N$165+Input!$N$131)*$N$7)/A23taxstdlife))</f>
        <v>0</v>
      </c>
      <c r="Y775" s="164">
        <f>IF(A23taxstdlife="n/a","n/a",IF(Y$3&gt;(A23taxstdlife+$E775),((Input!$N$165+Input!$N$131)*$N$7)-SUM($N775:X775),((Input!$N$165+Input!$N$131)*$N$7)/A23taxstdlife))</f>
        <v>0</v>
      </c>
      <c r="Z775" s="164">
        <f>IF(A23taxstdlife="n/a","n/a",IF(Z$3&gt;(A23taxstdlife+$E775),((Input!$N$165+Input!$N$131)*$N$7)-SUM($N775:Y775),((Input!$N$165+Input!$N$131)*$N$7)/A23taxstdlife))</f>
        <v>0</v>
      </c>
      <c r="AA775" s="164">
        <f>IF(A23taxstdlife="n/a","n/a",IF(AA$3&gt;(A23taxstdlife+$E775),((Input!$N$165+Input!$N$131)*$N$7)-SUM($N775:Z775),((Input!$N$165+Input!$N$131)*$N$7)/A23taxstdlife))</f>
        <v>0</v>
      </c>
      <c r="AB775" s="164">
        <f>IF(A23taxstdlife="n/a","n/a",IF(AB$3&gt;(A23taxstdlife+$E775),((Input!$N$165+Input!$N$131)*$N$7)-SUM($N775:AA775),((Input!$N$165+Input!$N$131)*$N$7)/A23taxstdlife))</f>
        <v>0</v>
      </c>
      <c r="AC775" s="164">
        <f>IF(A23taxstdlife="n/a","n/a",IF(AC$3&gt;(A23taxstdlife+$E775),((Input!$N$165+Input!$N$131)*$N$7)-SUM($N775:AB775),((Input!$N$165+Input!$N$131)*$N$7)/A23taxstdlife))</f>
        <v>0</v>
      </c>
      <c r="AD775" s="164">
        <f>IF(A23taxstdlife="n/a","n/a",IF(AD$3&gt;(A23taxstdlife+$E775),((Input!$N$165+Input!$N$131)*$N$7)-SUM($N775:AC775),((Input!$N$165+Input!$N$131)*$N$7)/A23taxstdlife))</f>
        <v>0</v>
      </c>
      <c r="AE775" s="164">
        <f>IF(A23taxstdlife="n/a","n/a",IF(AE$3&gt;(A23taxstdlife+$E775),((Input!$N$165+Input!$N$131)*$N$7)-SUM($N775:AD775),((Input!$N$165+Input!$N$131)*$N$7)/A23taxstdlife))</f>
        <v>0</v>
      </c>
      <c r="AF775" s="164">
        <f>IF(A23taxstdlife="n/a","n/a",IF(AF$3&gt;(A23taxstdlife+$E775),((Input!$N$165+Input!$N$131)*$N$7)-SUM($N775:AE775),((Input!$N$165+Input!$N$131)*$N$7)/A23taxstdlife))</f>
        <v>0</v>
      </c>
      <c r="AG775" s="164">
        <f>IF(A23taxstdlife="n/a","n/a",IF(AG$3&gt;(A23taxstdlife+$E775),((Input!$N$165+Input!$N$131)*$N$7)-SUM($N775:AF775),((Input!$N$165+Input!$N$131)*$N$7)/A23taxstdlife))</f>
        <v>0</v>
      </c>
      <c r="AH775" s="164">
        <f>IF(A23taxstdlife="n/a","n/a",IF(AH$3&gt;(A23taxstdlife+$E775),((Input!$N$165+Input!$N$131)*$N$7)-SUM($N775:AG775),((Input!$N$165+Input!$N$131)*$N$7)/A23taxstdlife))</f>
        <v>0</v>
      </c>
      <c r="AI775" s="164">
        <f>IF(A23taxstdlife="n/a","n/a",IF(AI$3&gt;(A23taxstdlife+$E775),((Input!$N$165+Input!$N$131)*$N$7)-SUM($N775:AH775),((Input!$N$165+Input!$N$131)*$N$7)/A23taxstdlife))</f>
        <v>0</v>
      </c>
      <c r="AJ775" s="164">
        <f>IF(A23taxstdlife="n/a","n/a",IF(AJ$3&gt;(A23taxstdlife+$E775),((Input!$N$165+Input!$N$131)*$N$7)-SUM($N775:AI775),((Input!$N$165+Input!$N$131)*$N$7)/A23taxstdlife))</f>
        <v>0</v>
      </c>
      <c r="AK775" s="164">
        <f>IF(A23taxstdlife="n/a","n/a",IF(AK$3&gt;(A23taxstdlife+$E775),((Input!$N$165+Input!$N$131)*$N$7)-SUM($N775:AJ775),((Input!$N$165+Input!$N$131)*$N$7)/A23taxstdlife))</f>
        <v>0</v>
      </c>
      <c r="AL775" s="164">
        <f>IF(A23taxstdlife="n/a","n/a",IF(AL$3&gt;(A23taxstdlife+$E775),((Input!$N$165+Input!$N$131)*$N$7)-SUM($N775:AK775),((Input!$N$165+Input!$N$131)*$N$7)/A23taxstdlife))</f>
        <v>0</v>
      </c>
      <c r="AM775" s="164">
        <f>IF(A23taxstdlife="n/a","n/a",IF(AM$3&gt;(A23taxstdlife+$E775),((Input!$N$165+Input!$N$131)*$N$7)-SUM($N775:AL775),((Input!$N$165+Input!$N$131)*$N$7)/A23taxstdlife))</f>
        <v>0</v>
      </c>
      <c r="AN775" s="164">
        <f>IF(A23taxstdlife="n/a","n/a",IF(AN$3&gt;(A23taxstdlife+$E775),((Input!$N$165+Input!$N$131)*$N$7)-SUM($N775:AM775),((Input!$N$165+Input!$N$131)*$N$7)/A23taxstdlife))</f>
        <v>0</v>
      </c>
      <c r="AO775" s="164">
        <f>IF(A23taxstdlife="n/a","n/a",IF(AO$3&gt;(A23taxstdlife+$E775),((Input!$N$165+Input!$N$131)*$N$7)-SUM($N775:AN775),((Input!$N$165+Input!$N$131)*$N$7)/A23taxstdlife))</f>
        <v>0</v>
      </c>
      <c r="AP775" s="164">
        <f>IF(A23taxstdlife="n/a","n/a",IF(AP$3&gt;(A23taxstdlife+$E775),((Input!$N$165+Input!$N$131)*$N$7)-SUM($N775:AO775),((Input!$N$165+Input!$N$131)*$N$7)/A23taxstdlife))</f>
        <v>0</v>
      </c>
      <c r="AQ775" s="164">
        <f>IF(A23taxstdlife="n/a","n/a",IF(AQ$3&gt;(A23taxstdlife+$E775),((Input!$N$165+Input!$N$131)*$N$7)-SUM($N775:AP775),((Input!$N$165+Input!$N$131)*$N$7)/A23taxstdlife))</f>
        <v>0</v>
      </c>
      <c r="AR775" s="164">
        <f>IF(A23taxstdlife="n/a","n/a",IF(AR$3&gt;(A23taxstdlife+$E775),((Input!$N$165+Input!$N$131)*$N$7)-SUM($N775:AQ775),((Input!$N$165+Input!$N$131)*$N$7)/A23taxstdlife))</f>
        <v>0</v>
      </c>
      <c r="AS775" s="164">
        <f>IF(A23taxstdlife="n/a","n/a",IF(AS$3&gt;(A23taxstdlife+$E775),((Input!$N$165+Input!$N$131)*$N$7)-SUM($N775:AR775),((Input!$N$165+Input!$N$131)*$N$7)/A23taxstdlife))</f>
        <v>0</v>
      </c>
      <c r="AT775" s="164">
        <f>IF(A23taxstdlife="n/a","n/a",IF(AT$3&gt;(A23taxstdlife+$E775),((Input!$N$165+Input!$N$131)*$N$7)-SUM($N775:AS775),((Input!$N$165+Input!$N$131)*$N$7)/A23taxstdlife))</f>
        <v>0</v>
      </c>
      <c r="AU775" s="164">
        <f>IF(A23taxstdlife="n/a","n/a",IF(AU$3&gt;(A23taxstdlife+$E775),((Input!$N$165+Input!$N$131)*$N$7)-SUM($N775:AT775),((Input!$N$165+Input!$N$131)*$N$7)/A23taxstdlife))</f>
        <v>0</v>
      </c>
      <c r="AV775" s="164">
        <f>IF(A23taxstdlife="n/a","n/a",IF(AV$3&gt;(A23taxstdlife+$E775),((Input!$N$165+Input!$N$131)*$N$7)-SUM($N775:AU775),((Input!$N$165+Input!$N$131)*$N$7)/A23taxstdlife))</f>
        <v>0</v>
      </c>
      <c r="AW775" s="164">
        <f>IF(A23taxstdlife="n/a","n/a",IF(AW$3&gt;(A23taxstdlife+$E775),((Input!$N$165+Input!$N$131)*$N$7)-SUM($N775:AV775),((Input!$N$165+Input!$N$131)*$N$7)/A23taxstdlife))</f>
        <v>0</v>
      </c>
      <c r="AX775" s="164">
        <f>IF(A23taxstdlife="n/a","n/a",IF(AX$3&gt;(A23taxstdlife+$E775),((Input!$N$165+Input!$N$131)*$N$7)-SUM($N775:AW775),((Input!$N$165+Input!$N$131)*$N$7)/A23taxstdlife))</f>
        <v>0</v>
      </c>
      <c r="AY775" s="164">
        <f>IF(A23taxstdlife="n/a","n/a",IF(AY$3&gt;(A23taxstdlife+$E775),((Input!$N$165+Input!$N$131)*$N$7)-SUM($N775:AX775),((Input!$N$165+Input!$N$131)*$N$7)/A23taxstdlife))</f>
        <v>0</v>
      </c>
      <c r="AZ775" s="164">
        <f>IF(A23taxstdlife="n/a","n/a",IF(AZ$3&gt;(A23taxstdlife+$E775),((Input!$N$165+Input!$N$131)*$N$7)-SUM($N775:AY775),((Input!$N$165+Input!$N$131)*$N$7)/A23taxstdlife))</f>
        <v>0</v>
      </c>
      <c r="BA775" s="164">
        <f>IF(A23taxstdlife="n/a","n/a",IF(BA$3&gt;(A23taxstdlife+$E775),((Input!$N$165+Input!$N$131)*$N$7)-SUM($N775:AZ775),((Input!$N$165+Input!$N$131)*$N$7)/A23taxstdlife))</f>
        <v>0</v>
      </c>
      <c r="BB775" s="164">
        <f>IF(A23taxstdlife="n/a","n/a",IF(BB$3&gt;(A23taxstdlife+$E775),((Input!$N$165+Input!$N$131)*$N$7)-SUM($N775:BA775),((Input!$N$165+Input!$N$131)*$N$7)/A23taxstdlife))</f>
        <v>0</v>
      </c>
      <c r="BC775" s="164">
        <f>IF(A23taxstdlife="n/a","n/a",IF(BC$3&gt;(A23taxstdlife+$E775),((Input!$N$165+Input!$N$131)*$N$7)-SUM($N775:BB775),((Input!$N$165+Input!$N$131)*$N$7)/A23taxstdlife))</f>
        <v>0</v>
      </c>
      <c r="BD775" s="164">
        <f>IF(A23taxstdlife="n/a","n/a",IF(BD$3&gt;(A23taxstdlife+$E775),((Input!$N$165+Input!$N$131)*$N$7)-SUM($N775:BC775),((Input!$N$165+Input!$N$131)*$N$7)/A23taxstdlife))</f>
        <v>0</v>
      </c>
      <c r="BE775" s="164">
        <f>IF(A23taxstdlife="n/a","n/a",IF(BE$3&gt;(A23taxstdlife+$E775),((Input!$N$165+Input!$N$131)*$N$7)-SUM($N775:BD775),((Input!$N$165+Input!$N$131)*$N$7)/A23taxstdlife))</f>
        <v>0</v>
      </c>
      <c r="BF775" s="164">
        <f>IF(A23taxstdlife="n/a","n/a",IF(BF$3&gt;(A23taxstdlife+$E775),((Input!$N$165+Input!$N$131)*$N$7)-SUM($N775:BE775),((Input!$N$165+Input!$N$131)*$N$7)/A23taxstdlife))</f>
        <v>0</v>
      </c>
      <c r="BG775" s="164">
        <f>IF(A23taxstdlife="n/a","n/a",IF(BG$3&gt;(A23taxstdlife+$E775),((Input!$N$165+Input!$N$131)*$N$7)-SUM($N775:BF775),((Input!$N$165+Input!$N$131)*$N$7)/A23taxstdlife))</f>
        <v>0</v>
      </c>
      <c r="BH775" s="164">
        <f>IF(A23taxstdlife="n/a","n/a",IF(BH$3&gt;(A23taxstdlife+$E775),((Input!$N$165+Input!$N$131)*$N$7)-SUM($N775:BG775),((Input!$N$165+Input!$N$131)*$N$7)/A23taxstdlife))</f>
        <v>0</v>
      </c>
      <c r="BI775" s="164">
        <f>IF(A23taxstdlife="n/a","n/a",IF(BI$3&gt;(A23taxstdlife+$E775),((Input!$N$165+Input!$N$131)*$N$7)-SUM($N775:BH775),((Input!$N$165+Input!$N$131)*$N$7)/A23taxstdlife))</f>
        <v>0</v>
      </c>
      <c r="BJ775" s="18"/>
      <c r="BK775" s="18"/>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c r="HK775"/>
      <c r="HL775"/>
      <c r="HM775"/>
      <c r="HN775"/>
      <c r="HO775"/>
      <c r="HP775"/>
      <c r="HQ775"/>
      <c r="HR775"/>
      <c r="HS775"/>
      <c r="HT775"/>
      <c r="HU775"/>
      <c r="HV775"/>
      <c r="HW775"/>
      <c r="HX775"/>
      <c r="HY775"/>
      <c r="HZ775"/>
      <c r="IA775"/>
      <c r="IB775"/>
      <c r="IC775"/>
      <c r="ID775"/>
      <c r="IE775"/>
      <c r="IF775"/>
      <c r="IG775"/>
      <c r="IH775"/>
      <c r="II775"/>
      <c r="IJ775"/>
      <c r="IK775"/>
      <c r="IL775"/>
      <c r="IM775"/>
      <c r="IN775"/>
      <c r="IO775"/>
      <c r="IP775"/>
      <c r="IQ775"/>
      <c r="IR775"/>
      <c r="IS775"/>
      <c r="IT775"/>
      <c r="IU775"/>
      <c r="IV775"/>
    </row>
    <row r="776" spans="1:256" s="5" customFormat="1" hidden="1" outlineLevel="2">
      <c r="A776" s="18"/>
      <c r="B776" s="18"/>
      <c r="C776" s="36"/>
      <c r="D776" s="479"/>
      <c r="E776" s="283">
        <v>9</v>
      </c>
      <c r="F776" s="38"/>
      <c r="G776" s="306"/>
      <c r="H776" s="308"/>
      <c r="I776" s="308"/>
      <c r="J776" s="308"/>
      <c r="K776" s="308"/>
      <c r="L776" s="308"/>
      <c r="M776" s="308"/>
      <c r="N776" s="308"/>
      <c r="O776" s="307"/>
      <c r="P776" s="164">
        <f>IF(A23taxstdlife="n/a","n/a",IF(P$3&gt;(A23taxstdlife+$E776),((Input!$O$165+Input!$O$131)*$O$7)-SUM($O776:O776),((Input!$O$165+Input!$O$131)*$O$7)/A23taxstdlife))</f>
        <v>0</v>
      </c>
      <c r="Q776" s="164">
        <f>IF(A23taxstdlife="n/a","n/a",IF(Q$3&gt;(A23taxstdlife+$E776),((Input!$O$165+Input!$O$131)*$O$7)-SUM($O776:P776),((Input!$O$165+Input!$O$131)*$O$7)/A23taxstdlife))</f>
        <v>0</v>
      </c>
      <c r="R776" s="164">
        <f>IF(A23taxstdlife="n/a","n/a",IF(R$3&gt;(A23taxstdlife+$E776),((Input!$O$165+Input!$O$131)*$O$7)-SUM($O776:Q776),((Input!$O$165+Input!$O$131)*$O$7)/A23taxstdlife))</f>
        <v>0</v>
      </c>
      <c r="S776" s="164">
        <f>IF(A23taxstdlife="n/a","n/a",IF(S$3&gt;(A23taxstdlife+$E776),((Input!$O$165+Input!$O$131)*$O$7)-SUM($O776:R776),((Input!$O$165+Input!$O$131)*$O$7)/A23taxstdlife))</f>
        <v>0</v>
      </c>
      <c r="T776" s="164">
        <f>IF(A23taxstdlife="n/a","n/a",IF(T$3&gt;(A23taxstdlife+$E776),((Input!$O$165+Input!$O$131)*$O$7)-SUM($O776:S776),((Input!$O$165+Input!$O$131)*$O$7)/A23taxstdlife))</f>
        <v>0</v>
      </c>
      <c r="U776" s="164">
        <f>IF(A23taxstdlife="n/a","n/a",IF(U$3&gt;(A23taxstdlife+$E776),((Input!$O$165+Input!$O$131)*$O$7)-SUM($O776:T776),((Input!$O$165+Input!$O$131)*$O$7)/A23taxstdlife))</f>
        <v>0</v>
      </c>
      <c r="V776" s="164">
        <f>IF(A23taxstdlife="n/a","n/a",IF(V$3&gt;(A23taxstdlife+$E776),((Input!$O$165+Input!$O$131)*$O$7)-SUM($O776:U776),((Input!$O$165+Input!$O$131)*$O$7)/A23taxstdlife))</f>
        <v>0</v>
      </c>
      <c r="W776" s="164">
        <f>IF(A23taxstdlife="n/a","n/a",IF(W$3&gt;(A23taxstdlife+$E776),((Input!$O$165+Input!$O$131)*$O$7)-SUM($O776:V776),((Input!$O$165+Input!$O$131)*$O$7)/A23taxstdlife))</f>
        <v>0</v>
      </c>
      <c r="X776" s="164">
        <f>IF(A23taxstdlife="n/a","n/a",IF(X$3&gt;(A23taxstdlife+$E776),((Input!$O$165+Input!$O$131)*$O$7)-SUM($O776:W776),((Input!$O$165+Input!$O$131)*$O$7)/A23taxstdlife))</f>
        <v>0</v>
      </c>
      <c r="Y776" s="164">
        <f>IF(A23taxstdlife="n/a","n/a",IF(Y$3&gt;(A23taxstdlife+$E776),((Input!$O$165+Input!$O$131)*$O$7)-SUM($O776:X776),((Input!$O$165+Input!$O$131)*$O$7)/A23taxstdlife))</f>
        <v>0</v>
      </c>
      <c r="Z776" s="164">
        <f>IF(A23taxstdlife="n/a","n/a",IF(Z$3&gt;(A23taxstdlife+$E776),((Input!$O$165+Input!$O$131)*$O$7)-SUM($O776:Y776),((Input!$O$165+Input!$O$131)*$O$7)/A23taxstdlife))</f>
        <v>0</v>
      </c>
      <c r="AA776" s="164">
        <f>IF(A23taxstdlife="n/a","n/a",IF(AA$3&gt;(A23taxstdlife+$E776),((Input!$O$165+Input!$O$131)*$O$7)-SUM($O776:Z776),((Input!$O$165+Input!$O$131)*$O$7)/A23taxstdlife))</f>
        <v>0</v>
      </c>
      <c r="AB776" s="164">
        <f>IF(A23taxstdlife="n/a","n/a",IF(AB$3&gt;(A23taxstdlife+$E776),((Input!$O$165+Input!$O$131)*$O$7)-SUM($O776:AA776),((Input!$O$165+Input!$O$131)*$O$7)/A23taxstdlife))</f>
        <v>0</v>
      </c>
      <c r="AC776" s="164">
        <f>IF(A23taxstdlife="n/a","n/a",IF(AC$3&gt;(A23taxstdlife+$E776),((Input!$O$165+Input!$O$131)*$O$7)-SUM($O776:AB776),((Input!$O$165+Input!$O$131)*$O$7)/A23taxstdlife))</f>
        <v>0</v>
      </c>
      <c r="AD776" s="164">
        <f>IF(A23taxstdlife="n/a","n/a",IF(AD$3&gt;(A23taxstdlife+$E776),((Input!$O$165+Input!$O$131)*$O$7)-SUM($O776:AC776),((Input!$O$165+Input!$O$131)*$O$7)/A23taxstdlife))</f>
        <v>0</v>
      </c>
      <c r="AE776" s="164">
        <f>IF(A23taxstdlife="n/a","n/a",IF(AE$3&gt;(A23taxstdlife+$E776),((Input!$O$165+Input!$O$131)*$O$7)-SUM($O776:AD776),((Input!$O$165+Input!$O$131)*$O$7)/A23taxstdlife))</f>
        <v>0</v>
      </c>
      <c r="AF776" s="164">
        <f>IF(A23taxstdlife="n/a","n/a",IF(AF$3&gt;(A23taxstdlife+$E776),((Input!$O$165+Input!$O$131)*$O$7)-SUM($O776:AE776),((Input!$O$165+Input!$O$131)*$O$7)/A23taxstdlife))</f>
        <v>0</v>
      </c>
      <c r="AG776" s="164">
        <f>IF(A23taxstdlife="n/a","n/a",IF(AG$3&gt;(A23taxstdlife+$E776),((Input!$O$165+Input!$O$131)*$O$7)-SUM($O776:AF776),((Input!$O$165+Input!$O$131)*$O$7)/A23taxstdlife))</f>
        <v>0</v>
      </c>
      <c r="AH776" s="164">
        <f>IF(A23taxstdlife="n/a","n/a",IF(AH$3&gt;(A23taxstdlife+$E776),((Input!$O$165+Input!$O$131)*$O$7)-SUM($O776:AG776),((Input!$O$165+Input!$O$131)*$O$7)/A23taxstdlife))</f>
        <v>0</v>
      </c>
      <c r="AI776" s="164">
        <f>IF(A23taxstdlife="n/a","n/a",IF(AI$3&gt;(A23taxstdlife+$E776),((Input!$O$165+Input!$O$131)*$O$7)-SUM($O776:AH776),((Input!$O$165+Input!$O$131)*$O$7)/A23taxstdlife))</f>
        <v>0</v>
      </c>
      <c r="AJ776" s="164">
        <f>IF(A23taxstdlife="n/a","n/a",IF(AJ$3&gt;(A23taxstdlife+$E776),((Input!$O$165+Input!$O$131)*$O$7)-SUM($O776:AI776),((Input!$O$165+Input!$O$131)*$O$7)/A23taxstdlife))</f>
        <v>0</v>
      </c>
      <c r="AK776" s="164">
        <f>IF(A23taxstdlife="n/a","n/a",IF(AK$3&gt;(A23taxstdlife+$E776),((Input!$O$165+Input!$O$131)*$O$7)-SUM($O776:AJ776),((Input!$O$165+Input!$O$131)*$O$7)/A23taxstdlife))</f>
        <v>0</v>
      </c>
      <c r="AL776" s="164">
        <f>IF(A23taxstdlife="n/a","n/a",IF(AL$3&gt;(A23taxstdlife+$E776),((Input!$O$165+Input!$O$131)*$O$7)-SUM($O776:AK776),((Input!$O$165+Input!$O$131)*$O$7)/A23taxstdlife))</f>
        <v>0</v>
      </c>
      <c r="AM776" s="164">
        <f>IF(A23taxstdlife="n/a","n/a",IF(AM$3&gt;(A23taxstdlife+$E776),((Input!$O$165+Input!$O$131)*$O$7)-SUM($O776:AL776),((Input!$O$165+Input!$O$131)*$O$7)/A23taxstdlife))</f>
        <v>0</v>
      </c>
      <c r="AN776" s="164">
        <f>IF(A23taxstdlife="n/a","n/a",IF(AN$3&gt;(A23taxstdlife+$E776),((Input!$O$165+Input!$O$131)*$O$7)-SUM($O776:AM776),((Input!$O$165+Input!$O$131)*$O$7)/A23taxstdlife))</f>
        <v>0</v>
      </c>
      <c r="AO776" s="164">
        <f>IF(A23taxstdlife="n/a","n/a",IF(AO$3&gt;(A23taxstdlife+$E776),((Input!$O$165+Input!$O$131)*$O$7)-SUM($O776:AN776),((Input!$O$165+Input!$O$131)*$O$7)/A23taxstdlife))</f>
        <v>0</v>
      </c>
      <c r="AP776" s="164">
        <f>IF(A23taxstdlife="n/a","n/a",IF(AP$3&gt;(A23taxstdlife+$E776),((Input!$O$165+Input!$O$131)*$O$7)-SUM($O776:AO776),((Input!$O$165+Input!$O$131)*$O$7)/A23taxstdlife))</f>
        <v>0</v>
      </c>
      <c r="AQ776" s="164">
        <f>IF(A23taxstdlife="n/a","n/a",IF(AQ$3&gt;(A23taxstdlife+$E776),((Input!$O$165+Input!$O$131)*$O$7)-SUM($O776:AP776),((Input!$O$165+Input!$O$131)*$O$7)/A23taxstdlife))</f>
        <v>0</v>
      </c>
      <c r="AR776" s="164">
        <f>IF(A23taxstdlife="n/a","n/a",IF(AR$3&gt;(A23taxstdlife+$E776),((Input!$O$165+Input!$O$131)*$O$7)-SUM($O776:AQ776),((Input!$O$165+Input!$O$131)*$O$7)/A23taxstdlife))</f>
        <v>0</v>
      </c>
      <c r="AS776" s="164">
        <f>IF(A23taxstdlife="n/a","n/a",IF(AS$3&gt;(A23taxstdlife+$E776),((Input!$O$165+Input!$O$131)*$O$7)-SUM($O776:AR776),((Input!$O$165+Input!$O$131)*$O$7)/A23taxstdlife))</f>
        <v>0</v>
      </c>
      <c r="AT776" s="164">
        <f>IF(A23taxstdlife="n/a","n/a",IF(AT$3&gt;(A23taxstdlife+$E776),((Input!$O$165+Input!$O$131)*$O$7)-SUM($O776:AS776),((Input!$O$165+Input!$O$131)*$O$7)/A23taxstdlife))</f>
        <v>0</v>
      </c>
      <c r="AU776" s="164">
        <f>IF(A23taxstdlife="n/a","n/a",IF(AU$3&gt;(A23taxstdlife+$E776),((Input!$O$165+Input!$O$131)*$O$7)-SUM($O776:AT776),((Input!$O$165+Input!$O$131)*$O$7)/A23taxstdlife))</f>
        <v>0</v>
      </c>
      <c r="AV776" s="164">
        <f>IF(A23taxstdlife="n/a","n/a",IF(AV$3&gt;(A23taxstdlife+$E776),((Input!$O$165+Input!$O$131)*$O$7)-SUM($O776:AU776),((Input!$O$165+Input!$O$131)*$O$7)/A23taxstdlife))</f>
        <v>0</v>
      </c>
      <c r="AW776" s="164">
        <f>IF(A23taxstdlife="n/a","n/a",IF(AW$3&gt;(A23taxstdlife+$E776),((Input!$O$165+Input!$O$131)*$O$7)-SUM($O776:AV776),((Input!$O$165+Input!$O$131)*$O$7)/A23taxstdlife))</f>
        <v>0</v>
      </c>
      <c r="AX776" s="164">
        <f>IF(A23taxstdlife="n/a","n/a",IF(AX$3&gt;(A23taxstdlife+$E776),((Input!$O$165+Input!$O$131)*$O$7)-SUM($O776:AW776),((Input!$O$165+Input!$O$131)*$O$7)/A23taxstdlife))</f>
        <v>0</v>
      </c>
      <c r="AY776" s="164">
        <f>IF(A23taxstdlife="n/a","n/a",IF(AY$3&gt;(A23taxstdlife+$E776),((Input!$O$165+Input!$O$131)*$O$7)-SUM($O776:AX776),((Input!$O$165+Input!$O$131)*$O$7)/A23taxstdlife))</f>
        <v>0</v>
      </c>
      <c r="AZ776" s="164">
        <f>IF(A23taxstdlife="n/a","n/a",IF(AZ$3&gt;(A23taxstdlife+$E776),((Input!$O$165+Input!$O$131)*$O$7)-SUM($O776:AY776),((Input!$O$165+Input!$O$131)*$O$7)/A23taxstdlife))</f>
        <v>0</v>
      </c>
      <c r="BA776" s="164">
        <f>IF(A23taxstdlife="n/a","n/a",IF(BA$3&gt;(A23taxstdlife+$E776),((Input!$O$165+Input!$O$131)*$O$7)-SUM($O776:AZ776),((Input!$O$165+Input!$O$131)*$O$7)/A23taxstdlife))</f>
        <v>0</v>
      </c>
      <c r="BB776" s="164">
        <f>IF(A23taxstdlife="n/a","n/a",IF(BB$3&gt;(A23taxstdlife+$E776),((Input!$O$165+Input!$O$131)*$O$7)-SUM($O776:BA776),((Input!$O$165+Input!$O$131)*$O$7)/A23taxstdlife))</f>
        <v>0</v>
      </c>
      <c r="BC776" s="164">
        <f>IF(A23taxstdlife="n/a","n/a",IF(BC$3&gt;(A23taxstdlife+$E776),((Input!$O$165+Input!$O$131)*$O$7)-SUM($O776:BB776),((Input!$O$165+Input!$O$131)*$O$7)/A23taxstdlife))</f>
        <v>0</v>
      </c>
      <c r="BD776" s="164">
        <f>IF(A23taxstdlife="n/a","n/a",IF(BD$3&gt;(A23taxstdlife+$E776),((Input!$O$165+Input!$O$131)*$O$7)-SUM($O776:BC776),((Input!$O$165+Input!$O$131)*$O$7)/A23taxstdlife))</f>
        <v>0</v>
      </c>
      <c r="BE776" s="164">
        <f>IF(A23taxstdlife="n/a","n/a",IF(BE$3&gt;(A23taxstdlife+$E776),((Input!$O$165+Input!$O$131)*$O$7)-SUM($O776:BD776),((Input!$O$165+Input!$O$131)*$O$7)/A23taxstdlife))</f>
        <v>0</v>
      </c>
      <c r="BF776" s="164">
        <f>IF(A23taxstdlife="n/a","n/a",IF(BF$3&gt;(A23taxstdlife+$E776),((Input!$O$165+Input!$O$131)*$O$7)-SUM($O776:BE776),((Input!$O$165+Input!$O$131)*$O$7)/A23taxstdlife))</f>
        <v>0</v>
      </c>
      <c r="BG776" s="164">
        <f>IF(A23taxstdlife="n/a","n/a",IF(BG$3&gt;(A23taxstdlife+$E776),((Input!$O$165+Input!$O$131)*$O$7)-SUM($O776:BF776),((Input!$O$165+Input!$O$131)*$O$7)/A23taxstdlife))</f>
        <v>0</v>
      </c>
      <c r="BH776" s="164">
        <f>IF(A23taxstdlife="n/a","n/a",IF(BH$3&gt;(A23taxstdlife+$E776),((Input!$O$165+Input!$O$131)*$O$7)-SUM($O776:BG776),((Input!$O$165+Input!$O$131)*$O$7)/A23taxstdlife))</f>
        <v>0</v>
      </c>
      <c r="BI776" s="164">
        <f>IF(A23taxstdlife="n/a","n/a",IF(BI$3&gt;(A23taxstdlife+$E776),((Input!$O$165+Input!$O$131)*$O$7)-SUM($O776:BH776),((Input!$O$165+Input!$O$131)*$O$7)/A23taxstdlife))</f>
        <v>0</v>
      </c>
      <c r="BJ776" s="18"/>
      <c r="BK776" s="18"/>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c r="HE776"/>
      <c r="HF776"/>
      <c r="HG776"/>
      <c r="HH776"/>
      <c r="HI776"/>
      <c r="HJ776"/>
      <c r="HK776"/>
      <c r="HL776"/>
      <c r="HM776"/>
      <c r="HN776"/>
      <c r="HO776"/>
      <c r="HP776"/>
      <c r="HQ776"/>
      <c r="HR776"/>
      <c r="HS776"/>
      <c r="HT776"/>
      <c r="HU776"/>
      <c r="HV776"/>
      <c r="HW776"/>
      <c r="HX776"/>
      <c r="HY776"/>
      <c r="HZ776"/>
      <c r="IA776"/>
      <c r="IB776"/>
      <c r="IC776"/>
      <c r="ID776"/>
      <c r="IE776"/>
      <c r="IF776"/>
      <c r="IG776"/>
      <c r="IH776"/>
      <c r="II776"/>
      <c r="IJ776"/>
      <c r="IK776"/>
      <c r="IL776"/>
      <c r="IM776"/>
      <c r="IN776"/>
      <c r="IO776"/>
      <c r="IP776"/>
      <c r="IQ776"/>
      <c r="IR776"/>
      <c r="IS776"/>
      <c r="IT776"/>
      <c r="IU776"/>
      <c r="IV776"/>
    </row>
    <row r="777" spans="1:256" s="5" customFormat="1" hidden="1" outlineLevel="2">
      <c r="A777" s="18"/>
      <c r="B777" s="18"/>
      <c r="C777" s="36"/>
      <c r="D777" s="479"/>
      <c r="E777" s="284">
        <v>10</v>
      </c>
      <c r="F777" s="38"/>
      <c r="G777" s="306"/>
      <c r="H777" s="308"/>
      <c r="I777" s="308"/>
      <c r="J777" s="308"/>
      <c r="K777" s="308"/>
      <c r="L777" s="308"/>
      <c r="M777" s="308"/>
      <c r="N777" s="308"/>
      <c r="O777" s="308"/>
      <c r="P777" s="307"/>
      <c r="Q777" s="164">
        <f>IF(A23taxstdlife="n/a","n/a",IF(Q$3&gt;(A23taxstdlife+$E777),((Input!$P$165+Input!$P$131)*$P$7)-SUM($P777:P777),((Input!$P$165+Input!$P$131)*$P$7)/A23taxstdlife))</f>
        <v>0</v>
      </c>
      <c r="R777" s="164">
        <f>IF(A23taxstdlife="n/a","n/a",IF(R$3&gt;(A23taxstdlife+$E777),((Input!$P$165+Input!$P$131)*$P$7)-SUM($P777:Q777),((Input!$P$165+Input!$P$131)*$P$7)/A23taxstdlife))</f>
        <v>0</v>
      </c>
      <c r="S777" s="164">
        <f>IF(A23taxstdlife="n/a","n/a",IF(S$3&gt;(A23taxstdlife+$E777),((Input!$P$165+Input!$P$131)*$P$7)-SUM($P777:R777),((Input!$P$165+Input!$P$131)*$P$7)/A23taxstdlife))</f>
        <v>0</v>
      </c>
      <c r="T777" s="164">
        <f>IF(A23taxstdlife="n/a","n/a",IF(T$3&gt;(A23taxstdlife+$E777),((Input!$P$165+Input!$P$131)*$P$7)-SUM($P777:S777),((Input!$P$165+Input!$P$131)*$P$7)/A23taxstdlife))</f>
        <v>0</v>
      </c>
      <c r="U777" s="164">
        <f>IF(A23taxstdlife="n/a","n/a",IF(U$3&gt;(A23taxstdlife+$E777),((Input!$P$165+Input!$P$131)*$P$7)-SUM($P777:T777),((Input!$P$165+Input!$P$131)*$P$7)/A23taxstdlife))</f>
        <v>0</v>
      </c>
      <c r="V777" s="164">
        <f>IF(A23taxstdlife="n/a","n/a",IF(V$3&gt;(A23taxstdlife+$E777),((Input!$P$165+Input!$P$131)*$P$7)-SUM($P777:U777),((Input!$P$165+Input!$P$131)*$P$7)/A23taxstdlife))</f>
        <v>0</v>
      </c>
      <c r="W777" s="164">
        <f>IF(A23taxstdlife="n/a","n/a",IF(W$3&gt;(A23taxstdlife+$E777),((Input!$P$165+Input!$P$131)*$P$7)-SUM($P777:V777),((Input!$P$165+Input!$P$131)*$P$7)/A23taxstdlife))</f>
        <v>0</v>
      </c>
      <c r="X777" s="164">
        <f>IF(A23taxstdlife="n/a","n/a",IF(X$3&gt;(A23taxstdlife+$E777),((Input!$P$165+Input!$P$131)*$P$7)-SUM($P777:W777),((Input!$P$165+Input!$P$131)*$P$7)/A23taxstdlife))</f>
        <v>0</v>
      </c>
      <c r="Y777" s="164">
        <f>IF(A23taxstdlife="n/a","n/a",IF(Y$3&gt;(A23taxstdlife+$E777),((Input!$P$165+Input!$P$131)*$P$7)-SUM($P777:X777),((Input!$P$165+Input!$P$131)*$P$7)/A23taxstdlife))</f>
        <v>0</v>
      </c>
      <c r="Z777" s="164">
        <f>IF(A23taxstdlife="n/a","n/a",IF(Z$3&gt;(A23taxstdlife+$E777),((Input!$P$165+Input!$P$131)*$P$7)-SUM($P777:Y777),((Input!$P$165+Input!$P$131)*$P$7)/A23taxstdlife))</f>
        <v>0</v>
      </c>
      <c r="AA777" s="164">
        <f>IF(A23taxstdlife="n/a","n/a",IF(AA$3&gt;(A23taxstdlife+$E777),((Input!$P$165+Input!$P$131)*$P$7)-SUM($P777:Z777),((Input!$P$165+Input!$P$131)*$P$7)/A23taxstdlife))</f>
        <v>0</v>
      </c>
      <c r="AB777" s="164">
        <f>IF(A23taxstdlife="n/a","n/a",IF(AB$3&gt;(A23taxstdlife+$E777),((Input!$P$165+Input!$P$131)*$P$7)-SUM($P777:AA777),((Input!$P$165+Input!$P$131)*$P$7)/A23taxstdlife))</f>
        <v>0</v>
      </c>
      <c r="AC777" s="164">
        <f>IF(A23taxstdlife="n/a","n/a",IF(AC$3&gt;(A23taxstdlife+$E777),((Input!$P$165+Input!$P$131)*$P$7)-SUM($P777:AB777),((Input!$P$165+Input!$P$131)*$P$7)/A23taxstdlife))</f>
        <v>0</v>
      </c>
      <c r="AD777" s="164">
        <f>IF(A23taxstdlife="n/a","n/a",IF(AD$3&gt;(A23taxstdlife+$E777),((Input!$P$165+Input!$P$131)*$P$7)-SUM($P777:AC777),((Input!$P$165+Input!$P$131)*$P$7)/A23taxstdlife))</f>
        <v>0</v>
      </c>
      <c r="AE777" s="164">
        <f>IF(A23taxstdlife="n/a","n/a",IF(AE$3&gt;(A23taxstdlife+$E777),((Input!$P$165+Input!$P$131)*$P$7)-SUM($P777:AD777),((Input!$P$165+Input!$P$131)*$P$7)/A23taxstdlife))</f>
        <v>0</v>
      </c>
      <c r="AF777" s="164">
        <f>IF(A23taxstdlife="n/a","n/a",IF(AF$3&gt;(A23taxstdlife+$E777),((Input!$P$165+Input!$P$131)*$P$7)-SUM($P777:AE777),((Input!$P$165+Input!$P$131)*$P$7)/A23taxstdlife))</f>
        <v>0</v>
      </c>
      <c r="AG777" s="164">
        <f>IF(A23taxstdlife="n/a","n/a",IF(AG$3&gt;(A23taxstdlife+$E777),((Input!$P$165+Input!$P$131)*$P$7)-SUM($P777:AF777),((Input!$P$165+Input!$P$131)*$P$7)/A23taxstdlife))</f>
        <v>0</v>
      </c>
      <c r="AH777" s="164">
        <f>IF(A23taxstdlife="n/a","n/a",IF(AH$3&gt;(A23taxstdlife+$E777),((Input!$P$165+Input!$P$131)*$P$7)-SUM($P777:AG777),((Input!$P$165+Input!$P$131)*$P$7)/A23taxstdlife))</f>
        <v>0</v>
      </c>
      <c r="AI777" s="164">
        <f>IF(A23taxstdlife="n/a","n/a",IF(AI$3&gt;(A23taxstdlife+$E777),((Input!$P$165+Input!$P$131)*$P$7)-SUM($P777:AH777),((Input!$P$165+Input!$P$131)*$P$7)/A23taxstdlife))</f>
        <v>0</v>
      </c>
      <c r="AJ777" s="164">
        <f>IF(A23taxstdlife="n/a","n/a",IF(AJ$3&gt;(A23taxstdlife+$E777),((Input!$P$165+Input!$P$131)*$P$7)-SUM($P777:AI777),((Input!$P$165+Input!$P$131)*$P$7)/A23taxstdlife))</f>
        <v>0</v>
      </c>
      <c r="AK777" s="164">
        <f>IF(A23taxstdlife="n/a","n/a",IF(AK$3&gt;(A23taxstdlife+$E777),((Input!$P$165+Input!$P$131)*$P$7)-SUM($P777:AJ777),((Input!$P$165+Input!$P$131)*$P$7)/A23taxstdlife))</f>
        <v>0</v>
      </c>
      <c r="AL777" s="164">
        <f>IF(A23taxstdlife="n/a","n/a",IF(AL$3&gt;(A23taxstdlife+$E777),((Input!$P$165+Input!$P$131)*$P$7)-SUM($P777:AK777),((Input!$P$165+Input!$P$131)*$P$7)/A23taxstdlife))</f>
        <v>0</v>
      </c>
      <c r="AM777" s="164">
        <f>IF(A23taxstdlife="n/a","n/a",IF(AM$3&gt;(A23taxstdlife+$E777),((Input!$P$165+Input!$P$131)*$P$7)-SUM($P777:AL777),((Input!$P$165+Input!$P$131)*$P$7)/A23taxstdlife))</f>
        <v>0</v>
      </c>
      <c r="AN777" s="164">
        <f>IF(A23taxstdlife="n/a","n/a",IF(AN$3&gt;(A23taxstdlife+$E777),((Input!$P$165+Input!$P$131)*$P$7)-SUM($P777:AM777),((Input!$P$165+Input!$P$131)*$P$7)/A23taxstdlife))</f>
        <v>0</v>
      </c>
      <c r="AO777" s="164">
        <f>IF(A23taxstdlife="n/a","n/a",IF(AO$3&gt;(A23taxstdlife+$E777),((Input!$P$165+Input!$P$131)*$P$7)-SUM($P777:AN777),((Input!$P$165+Input!$P$131)*$P$7)/A23taxstdlife))</f>
        <v>0</v>
      </c>
      <c r="AP777" s="164">
        <f>IF(A23taxstdlife="n/a","n/a",IF(AP$3&gt;(A23taxstdlife+$E777),((Input!$P$165+Input!$P$131)*$P$7)-SUM($P777:AO777),((Input!$P$165+Input!$P$131)*$P$7)/A23taxstdlife))</f>
        <v>0</v>
      </c>
      <c r="AQ777" s="164">
        <f>IF(A23taxstdlife="n/a","n/a",IF(AQ$3&gt;(A23taxstdlife+$E777),((Input!$P$165+Input!$P$131)*$P$7)-SUM($P777:AP777),((Input!$P$165+Input!$P$131)*$P$7)/A23taxstdlife))</f>
        <v>0</v>
      </c>
      <c r="AR777" s="164">
        <f>IF(A23taxstdlife="n/a","n/a",IF(AR$3&gt;(A23taxstdlife+$E777),((Input!$P$165+Input!$P$131)*$P$7)-SUM($P777:AQ777),((Input!$P$165+Input!$P$131)*$P$7)/A23taxstdlife))</f>
        <v>0</v>
      </c>
      <c r="AS777" s="164">
        <f>IF(A23taxstdlife="n/a","n/a",IF(AS$3&gt;(A23taxstdlife+$E777),((Input!$P$165+Input!$P$131)*$P$7)-SUM($P777:AR777),((Input!$P$165+Input!$P$131)*$P$7)/A23taxstdlife))</f>
        <v>0</v>
      </c>
      <c r="AT777" s="164">
        <f>IF(A23taxstdlife="n/a","n/a",IF(AT$3&gt;(A23taxstdlife+$E777),((Input!$P$165+Input!$P$131)*$P$7)-SUM($P777:AS777),((Input!$P$165+Input!$P$131)*$P$7)/A23taxstdlife))</f>
        <v>0</v>
      </c>
      <c r="AU777" s="164">
        <f>IF(A23taxstdlife="n/a","n/a",IF(AU$3&gt;(A23taxstdlife+$E777),((Input!$P$165+Input!$P$131)*$P$7)-SUM($P777:AT777),((Input!$P$165+Input!$P$131)*$P$7)/A23taxstdlife))</f>
        <v>0</v>
      </c>
      <c r="AV777" s="164">
        <f>IF(A23taxstdlife="n/a","n/a",IF(AV$3&gt;(A23taxstdlife+$E777),((Input!$P$165+Input!$P$131)*$P$7)-SUM($P777:AU777),((Input!$P$165+Input!$P$131)*$P$7)/A23taxstdlife))</f>
        <v>0</v>
      </c>
      <c r="AW777" s="164">
        <f>IF(A23taxstdlife="n/a","n/a",IF(AW$3&gt;(A23taxstdlife+$E777),((Input!$P$165+Input!$P$131)*$P$7)-SUM($P777:AV777),((Input!$P$165+Input!$P$131)*$P$7)/A23taxstdlife))</f>
        <v>0</v>
      </c>
      <c r="AX777" s="164">
        <f>IF(A23taxstdlife="n/a","n/a",IF(AX$3&gt;(A23taxstdlife+$E777),((Input!$P$165+Input!$P$131)*$P$7)-SUM($P777:AW777),((Input!$P$165+Input!$P$131)*$P$7)/A23taxstdlife))</f>
        <v>0</v>
      </c>
      <c r="AY777" s="164">
        <f>IF(A23taxstdlife="n/a","n/a",IF(AY$3&gt;(A23taxstdlife+$E777),((Input!$P$165+Input!$P$131)*$P$7)-SUM($P777:AX777),((Input!$P$165+Input!$P$131)*$P$7)/A23taxstdlife))</f>
        <v>0</v>
      </c>
      <c r="AZ777" s="164">
        <f>IF(A23taxstdlife="n/a","n/a",IF(AZ$3&gt;(A23taxstdlife+$E777),((Input!$P$165+Input!$P$131)*$P$7)-SUM($P777:AY777),((Input!$P$165+Input!$P$131)*$P$7)/A23taxstdlife))</f>
        <v>0</v>
      </c>
      <c r="BA777" s="164">
        <f>IF(A23taxstdlife="n/a","n/a",IF(BA$3&gt;(A23taxstdlife+$E777),((Input!$P$165+Input!$P$131)*$P$7)-SUM($P777:AZ777),((Input!$P$165+Input!$P$131)*$P$7)/A23taxstdlife))</f>
        <v>0</v>
      </c>
      <c r="BB777" s="164">
        <f>IF(A23taxstdlife="n/a","n/a",IF(BB$3&gt;(A23taxstdlife+$E777),((Input!$P$165+Input!$P$131)*$P$7)-SUM($P777:BA777),((Input!$P$165+Input!$P$131)*$P$7)/A23taxstdlife))</f>
        <v>0</v>
      </c>
      <c r="BC777" s="164">
        <f>IF(A23taxstdlife="n/a","n/a",IF(BC$3&gt;(A23taxstdlife+$E777),((Input!$P$165+Input!$P$131)*$P$7)-SUM($P777:BB777),((Input!$P$165+Input!$P$131)*$P$7)/A23taxstdlife))</f>
        <v>0</v>
      </c>
      <c r="BD777" s="164">
        <f>IF(A23taxstdlife="n/a","n/a",IF(BD$3&gt;(A23taxstdlife+$E777),((Input!$P$165+Input!$P$131)*$P$7)-SUM($P777:BC777),((Input!$P$165+Input!$P$131)*$P$7)/A23taxstdlife))</f>
        <v>0</v>
      </c>
      <c r="BE777" s="164">
        <f>IF(A23taxstdlife="n/a","n/a",IF(BE$3&gt;(A23taxstdlife+$E777),((Input!$P$165+Input!$P$131)*$P$7)-SUM($P777:BD777),((Input!$P$165+Input!$P$131)*$P$7)/A23taxstdlife))</f>
        <v>0</v>
      </c>
      <c r="BF777" s="164">
        <f>IF(A23taxstdlife="n/a","n/a",IF(BF$3&gt;(A23taxstdlife+$E777),((Input!$P$165+Input!$P$131)*$P$7)-SUM($P777:BE777),((Input!$P$165+Input!$P$131)*$P$7)/A23taxstdlife))</f>
        <v>0</v>
      </c>
      <c r="BG777" s="164">
        <f>IF(A23taxstdlife="n/a","n/a",IF(BG$3&gt;(A23taxstdlife+$E777),((Input!$P$165+Input!$P$131)*$P$7)-SUM($P777:BF777),((Input!$P$165+Input!$P$131)*$P$7)/A23taxstdlife))</f>
        <v>0</v>
      </c>
      <c r="BH777" s="164">
        <f>IF(A23taxstdlife="n/a","n/a",IF(BH$3&gt;(A23taxstdlife+$E777),((Input!$P$165+Input!$P$131)*$P$7)-SUM($P777:BG777),((Input!$P$165+Input!$P$131)*$P$7)/A23taxstdlife))</f>
        <v>0</v>
      </c>
      <c r="BI777" s="164">
        <f>IF(A23taxstdlife="n/a","n/a",IF(BI$3&gt;(A23taxstdlife+$E777),((Input!$P$165+Input!$P$131)*$P$7)-SUM($P777:BH777),((Input!$P$165+Input!$P$131)*$P$7)/A23taxstdlife))</f>
        <v>0</v>
      </c>
      <c r="BJ777" s="18"/>
      <c r="BK777" s="18"/>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c r="HE777"/>
      <c r="HF777"/>
      <c r="HG777"/>
      <c r="HH777"/>
      <c r="HI777"/>
      <c r="HJ777"/>
      <c r="HK777"/>
      <c r="HL777"/>
      <c r="HM777"/>
      <c r="HN777"/>
      <c r="HO777"/>
      <c r="HP777"/>
      <c r="HQ777"/>
      <c r="HR777"/>
      <c r="HS777"/>
      <c r="HT777"/>
      <c r="HU777"/>
      <c r="HV777"/>
      <c r="HW777"/>
      <c r="HX777"/>
      <c r="HY777"/>
      <c r="HZ777"/>
      <c r="IA777"/>
      <c r="IB777"/>
      <c r="IC777"/>
      <c r="ID777"/>
      <c r="IE777"/>
      <c r="IF777"/>
      <c r="IG777"/>
      <c r="IH777"/>
      <c r="II777"/>
      <c r="IJ777"/>
      <c r="IK777"/>
      <c r="IL777"/>
      <c r="IM777"/>
      <c r="IN777"/>
      <c r="IO777"/>
      <c r="IP777"/>
      <c r="IQ777"/>
      <c r="IR777"/>
      <c r="IS777"/>
      <c r="IT777"/>
      <c r="IU777"/>
      <c r="IV777"/>
    </row>
    <row r="778" spans="1:256" s="5" customFormat="1" hidden="1" outlineLevel="1">
      <c r="A778" s="18"/>
      <c r="B778" s="18"/>
      <c r="C778" s="36" t="str">
        <f>Asset23</f>
        <v>Other non system assets</v>
      </c>
      <c r="D778" s="18"/>
      <c r="E778" s="18"/>
      <c r="F778" s="33"/>
      <c r="G778" s="159">
        <f t="shared" ref="G778:AL778" si="150">SUM(G766:G777)</f>
        <v>3.3631281943138615E-2</v>
      </c>
      <c r="H778" s="159">
        <f t="shared" si="150"/>
        <v>3.3631281943138615E-2</v>
      </c>
      <c r="I778" s="159">
        <f t="shared" si="150"/>
        <v>3.3631281943138615E-2</v>
      </c>
      <c r="J778" s="159">
        <f t="shared" si="150"/>
        <v>3.3631281943138615E-2</v>
      </c>
      <c r="K778" s="159">
        <f t="shared" si="150"/>
        <v>3.3631281943138615E-2</v>
      </c>
      <c r="L778" s="159">
        <f t="shared" si="150"/>
        <v>3.3631281943138615E-2</v>
      </c>
      <c r="M778" s="159">
        <f t="shared" si="150"/>
        <v>1.561575726971845E-2</v>
      </c>
      <c r="N778" s="159">
        <f t="shared" si="150"/>
        <v>0</v>
      </c>
      <c r="O778" s="159">
        <f t="shared" si="150"/>
        <v>0</v>
      </c>
      <c r="P778" s="159">
        <f t="shared" si="150"/>
        <v>0</v>
      </c>
      <c r="Q778" s="159">
        <f t="shared" si="150"/>
        <v>0</v>
      </c>
      <c r="R778" s="159">
        <f t="shared" si="150"/>
        <v>0</v>
      </c>
      <c r="S778" s="159">
        <f t="shared" si="150"/>
        <v>0</v>
      </c>
      <c r="T778" s="159">
        <f t="shared" si="150"/>
        <v>0</v>
      </c>
      <c r="U778" s="159">
        <f t="shared" si="150"/>
        <v>0</v>
      </c>
      <c r="V778" s="159">
        <f t="shared" si="150"/>
        <v>0</v>
      </c>
      <c r="W778" s="159">
        <f t="shared" si="150"/>
        <v>0</v>
      </c>
      <c r="X778" s="159">
        <f t="shared" si="150"/>
        <v>0</v>
      </c>
      <c r="Y778" s="159">
        <f t="shared" si="150"/>
        <v>0</v>
      </c>
      <c r="Z778" s="159">
        <f t="shared" si="150"/>
        <v>0</v>
      </c>
      <c r="AA778" s="159">
        <f t="shared" si="150"/>
        <v>0</v>
      </c>
      <c r="AB778" s="159">
        <f t="shared" si="150"/>
        <v>0</v>
      </c>
      <c r="AC778" s="159">
        <f t="shared" si="150"/>
        <v>0</v>
      </c>
      <c r="AD778" s="159">
        <f t="shared" si="150"/>
        <v>0</v>
      </c>
      <c r="AE778" s="159">
        <f t="shared" si="150"/>
        <v>0</v>
      </c>
      <c r="AF778" s="159">
        <f t="shared" si="150"/>
        <v>0</v>
      </c>
      <c r="AG778" s="159">
        <f t="shared" si="150"/>
        <v>0</v>
      </c>
      <c r="AH778" s="159">
        <f t="shared" si="150"/>
        <v>0</v>
      </c>
      <c r="AI778" s="159">
        <f t="shared" si="150"/>
        <v>0</v>
      </c>
      <c r="AJ778" s="159">
        <f t="shared" si="150"/>
        <v>0</v>
      </c>
      <c r="AK778" s="159">
        <f t="shared" si="150"/>
        <v>0</v>
      </c>
      <c r="AL778" s="159">
        <f t="shared" si="150"/>
        <v>0</v>
      </c>
      <c r="AM778" s="159">
        <f t="shared" ref="AM778:BI778" si="151">SUM(AM766:AM777)</f>
        <v>0</v>
      </c>
      <c r="AN778" s="159">
        <f t="shared" si="151"/>
        <v>0</v>
      </c>
      <c r="AO778" s="159">
        <f t="shared" si="151"/>
        <v>0</v>
      </c>
      <c r="AP778" s="159">
        <f t="shared" si="151"/>
        <v>0</v>
      </c>
      <c r="AQ778" s="159">
        <f t="shared" si="151"/>
        <v>0</v>
      </c>
      <c r="AR778" s="159">
        <f t="shared" si="151"/>
        <v>0</v>
      </c>
      <c r="AS778" s="159">
        <f t="shared" si="151"/>
        <v>0</v>
      </c>
      <c r="AT778" s="159">
        <f t="shared" si="151"/>
        <v>0</v>
      </c>
      <c r="AU778" s="159">
        <f t="shared" si="151"/>
        <v>0</v>
      </c>
      <c r="AV778" s="159">
        <f t="shared" si="151"/>
        <v>0</v>
      </c>
      <c r="AW778" s="159">
        <f t="shared" si="151"/>
        <v>0</v>
      </c>
      <c r="AX778" s="159">
        <f t="shared" si="151"/>
        <v>0</v>
      </c>
      <c r="AY778" s="159">
        <f t="shared" si="151"/>
        <v>0</v>
      </c>
      <c r="AZ778" s="159">
        <f t="shared" si="151"/>
        <v>0</v>
      </c>
      <c r="BA778" s="159">
        <f t="shared" si="151"/>
        <v>0</v>
      </c>
      <c r="BB778" s="159">
        <f t="shared" si="151"/>
        <v>0</v>
      </c>
      <c r="BC778" s="159">
        <f t="shared" si="151"/>
        <v>0</v>
      </c>
      <c r="BD778" s="159">
        <f t="shared" si="151"/>
        <v>0</v>
      </c>
      <c r="BE778" s="159">
        <f t="shared" si="151"/>
        <v>0</v>
      </c>
      <c r="BF778" s="159">
        <f t="shared" si="151"/>
        <v>0</v>
      </c>
      <c r="BG778" s="159">
        <f t="shared" si="151"/>
        <v>0</v>
      </c>
      <c r="BH778" s="159">
        <f t="shared" si="151"/>
        <v>0</v>
      </c>
      <c r="BI778" s="159">
        <f t="shared" si="151"/>
        <v>0</v>
      </c>
      <c r="BJ778" s="18"/>
      <c r="BK778" s="1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c r="HE778"/>
      <c r="HF778"/>
      <c r="HG778"/>
      <c r="HH778"/>
      <c r="HI778"/>
      <c r="HJ778"/>
      <c r="HK778"/>
      <c r="HL778"/>
      <c r="HM778"/>
      <c r="HN778"/>
      <c r="HO778"/>
      <c r="HP778"/>
      <c r="HQ778"/>
      <c r="HR778"/>
      <c r="HS778"/>
      <c r="HT778"/>
      <c r="HU778"/>
      <c r="HV778"/>
      <c r="HW778"/>
      <c r="HX778"/>
      <c r="HY778"/>
      <c r="HZ778"/>
      <c r="IA778"/>
      <c r="IB778"/>
      <c r="IC778"/>
      <c r="ID778"/>
      <c r="IE778"/>
      <c r="IF778"/>
      <c r="IG778"/>
      <c r="IH778"/>
      <c r="II778"/>
      <c r="IJ778"/>
      <c r="IK778"/>
      <c r="IL778"/>
      <c r="IM778"/>
      <c r="IN778"/>
      <c r="IO778"/>
      <c r="IP778"/>
      <c r="IQ778"/>
      <c r="IR778"/>
      <c r="IS778"/>
      <c r="IT778"/>
      <c r="IU778"/>
      <c r="IV778"/>
    </row>
    <row r="779" spans="1:256" s="5" customFormat="1" hidden="1" outlineLevel="2">
      <c r="A779" s="18"/>
      <c r="B779" s="127" t="str">
        <f>C791</f>
        <v>Equity raising costs</v>
      </c>
      <c r="C779" s="44"/>
      <c r="D779" s="45" t="s">
        <v>72</v>
      </c>
      <c r="E779" s="44"/>
      <c r="F779" s="46"/>
      <c r="G779" s="163">
        <f>IF(G$3&gt;A24taxremlife,A24taxvalue-SUM($F779:F779),IF(A24taxremlife="N/A","n/a",A24taxvalue/A24taxremlife))</f>
        <v>0.13538091034208979</v>
      </c>
      <c r="H779" s="163">
        <f>IF(H$3&gt;A24taxremlife,A24taxvalue-SUM($F779:G779),IF(A24taxremlife="N/A","n/a",A24taxvalue/A24taxremlife))</f>
        <v>0.13538091034208979</v>
      </c>
      <c r="I779" s="163">
        <f>IF(I$3&gt;A24taxremlife,A24taxvalue-SUM($F779:H779),IF(A24taxremlife="N/A","n/a",A24taxvalue/A24taxremlife))</f>
        <v>0.13538091034208979</v>
      </c>
      <c r="J779" s="163">
        <f>IF(J$3&gt;A24taxremlife,A24taxvalue-SUM($F779:I779),IF(A24taxremlife="N/A","n/a",A24taxvalue/A24taxremlife))</f>
        <v>0.13538091034208979</v>
      </c>
      <c r="K779" s="163">
        <f>IF(K$3&gt;A24taxremlife,A24taxvalue-SUM($F779:J779),IF(A24taxremlife="N/A","n/a",A24taxvalue/A24taxremlife))</f>
        <v>0.13538091034208979</v>
      </c>
      <c r="L779" s="163">
        <f>IF(L$3&gt;A24taxremlife,A24taxvalue-SUM($F779:K779),IF(A24taxremlife="N/A","n/a",A24taxvalue/A24taxremlife))</f>
        <v>0.13538091034208979</v>
      </c>
      <c r="M779" s="163">
        <f>IF(M$3&gt;A24taxremlife,A24taxvalue-SUM($F779:L779),IF(A24taxremlife="N/A","n/a",A24taxvalue/A24taxremlife))</f>
        <v>0.13538091034208979</v>
      </c>
      <c r="N779" s="163">
        <f>IF(N$3&gt;A24taxremlife,A24taxvalue-SUM($F779:M779),IF(A24taxremlife="N/A","n/a",A24taxvalue/A24taxremlife))</f>
        <v>0.13538091034208979</v>
      </c>
      <c r="O779" s="163">
        <f>IF(O$3&gt;A24taxremlife,A24taxvalue-SUM($F779:N779),IF(A24taxremlife="N/A","n/a",A24taxvalue/A24taxremlife))</f>
        <v>0.13538091034208979</v>
      </c>
      <c r="P779" s="163">
        <f>IF(P$3&gt;A24taxremlife,A24taxvalue-SUM($F779:O779),IF(A24taxremlife="N/A","n/a",A24taxvalue/A24taxremlife))</f>
        <v>0.13538091034208979</v>
      </c>
      <c r="Q779" s="163">
        <f>IF(Q$3&gt;A24taxremlife,A24taxvalue-SUM($F779:P779),IF(A24taxremlife="N/A","n/a",A24taxvalue/A24taxremlife))</f>
        <v>0.13538091034208979</v>
      </c>
      <c r="R779" s="163">
        <f>IF(R$3&gt;A24taxremlife,A24taxvalue-SUM($F779:Q779),IF(A24taxremlife="N/A","n/a",A24taxvalue/A24taxremlife))</f>
        <v>0.13538091034208979</v>
      </c>
      <c r="S779" s="163">
        <f>IF(S$3&gt;A24taxremlife,A24taxvalue-SUM($F779:R779),IF(A24taxremlife="N/A","n/a",A24taxvalue/A24taxremlife))</f>
        <v>0.13538091034208979</v>
      </c>
      <c r="T779" s="163">
        <f>IF(T$3&gt;A24taxremlife,A24taxvalue-SUM($F779:S779),IF(A24taxremlife="N/A","n/a",A24taxvalue/A24taxremlife))</f>
        <v>0.13538091034208979</v>
      </c>
      <c r="U779" s="163">
        <f>IF(U$3&gt;A24taxremlife,A24taxvalue-SUM($F779:T779),IF(A24taxremlife="N/A","n/a",A24taxvalue/A24taxremlife))</f>
        <v>0.13538091034208979</v>
      </c>
      <c r="V779" s="163">
        <f>IF(V$3&gt;A24taxremlife,A24taxvalue-SUM($F779:U779),IF(A24taxremlife="N/A","n/a",A24taxvalue/A24taxremlife))</f>
        <v>0.13538091034208979</v>
      </c>
      <c r="W779" s="163">
        <f>IF(W$3&gt;A24taxremlife,A24taxvalue-SUM($F779:V779),IF(A24taxremlife="N/A","n/a",A24taxvalue/A24taxremlife))</f>
        <v>0.13538091034208979</v>
      </c>
      <c r="X779" s="163">
        <f>IF(X$3&gt;A24taxremlife,A24taxvalue-SUM($F779:W779),IF(A24taxremlife="N/A","n/a",A24taxvalue/A24taxremlife))</f>
        <v>0.13538091034208979</v>
      </c>
      <c r="Y779" s="163">
        <f>IF(Y$3&gt;A24taxremlife,A24taxvalue-SUM($F779:X779),IF(A24taxremlife="N/A","n/a",A24taxvalue/A24taxremlife))</f>
        <v>0.13538091034208979</v>
      </c>
      <c r="Z779" s="163">
        <f>IF(Z$3&gt;A24taxremlife,A24taxvalue-SUM($F779:Y779),IF(A24taxremlife="N/A","n/a",A24taxvalue/A24taxremlife))</f>
        <v>0.13538091034208979</v>
      </c>
      <c r="AA779" s="163">
        <f>IF(AA$3&gt;A24taxremlife,A24taxvalue-SUM($F779:Z779),IF(A24taxremlife="N/A","n/a",A24taxvalue/A24taxremlife))</f>
        <v>0.13538091034208979</v>
      </c>
      <c r="AB779" s="163">
        <f>IF(AB$3&gt;A24taxremlife,A24taxvalue-SUM($F779:AA779),IF(A24taxremlife="N/A","n/a",A24taxvalue/A24taxremlife))</f>
        <v>0.13538091034208979</v>
      </c>
      <c r="AC779" s="163">
        <f>IF(AC$3&gt;A24taxremlife,A24taxvalue-SUM($F779:AB779),IF(A24taxremlife="N/A","n/a",A24taxvalue/A24taxremlife))</f>
        <v>0.13538091034208979</v>
      </c>
      <c r="AD779" s="163">
        <f>IF(AD$3&gt;A24taxremlife,A24taxvalue-SUM($F779:AC779),IF(A24taxremlife="N/A","n/a",A24taxvalue/A24taxremlife))</f>
        <v>0.13538091034208979</v>
      </c>
      <c r="AE779" s="163">
        <f>IF(AE$3&gt;A24taxremlife,A24taxvalue-SUM($F779:AD779),IF(A24taxremlife="N/A","n/a",A24taxvalue/A24taxremlife))</f>
        <v>0.13538091034208979</v>
      </c>
      <c r="AF779" s="163">
        <f>IF(AF$3&gt;A24taxremlife,A24taxvalue-SUM($F779:AE779),IF(A24taxremlife="N/A","n/a",A24taxvalue/A24taxremlife))</f>
        <v>0.13538091034208979</v>
      </c>
      <c r="AG779" s="163">
        <f>IF(AG$3&gt;A24taxremlife,A24taxvalue-SUM($F779:AF779),IF(A24taxremlife="N/A","n/a",A24taxvalue/A24taxremlife))</f>
        <v>0.13538091034208979</v>
      </c>
      <c r="AH779" s="163">
        <f>IF(AH$3&gt;A24taxremlife,A24taxvalue-SUM($F779:AG779),IF(A24taxremlife="N/A","n/a",A24taxvalue/A24taxremlife))</f>
        <v>0.13538091034208979</v>
      </c>
      <c r="AI779" s="163">
        <f>IF(AI$3&gt;A24taxremlife,A24taxvalue-SUM($F779:AH779),IF(A24taxremlife="N/A","n/a",A24taxvalue/A24taxremlife))</f>
        <v>0.13538091034208979</v>
      </c>
      <c r="AJ779" s="163">
        <f>IF(AJ$3&gt;A24taxremlife,A24taxvalue-SUM($F779:AI779),IF(A24taxremlife="N/A","n/a",A24taxvalue/A24taxremlife))</f>
        <v>0.13538091034208979</v>
      </c>
      <c r="AK779" s="163">
        <f>IF(AK$3&gt;A24taxremlife,A24taxvalue-SUM($F779:AJ779),IF(A24taxremlife="N/A","n/a",A24taxvalue/A24taxremlife))</f>
        <v>0.13538091034208979</v>
      </c>
      <c r="AL779" s="163">
        <f>IF(AL$3&gt;A24taxremlife,A24taxvalue-SUM($F779:AK779),IF(A24taxremlife="N/A","n/a",A24taxvalue/A24taxremlife))</f>
        <v>0.13538091034208979</v>
      </c>
      <c r="AM779" s="163">
        <f>IF(AM$3&gt;A24taxremlife,A24taxvalue-SUM($F779:AL779),IF(A24taxremlife="N/A","n/a",A24taxvalue/A24taxremlife))</f>
        <v>0.13538091034208979</v>
      </c>
      <c r="AN779" s="163">
        <f>IF(AN$3&gt;A24taxremlife,A24taxvalue-SUM($F779:AM779),IF(A24taxremlife="N/A","n/a",A24taxvalue/A24taxremlife))</f>
        <v>0.13538091034208979</v>
      </c>
      <c r="AO779" s="163">
        <f>IF(AO$3&gt;A24taxremlife,A24taxvalue-SUM($F779:AN779),IF(A24taxremlife="N/A","n/a",A24taxvalue/A24taxremlife))</f>
        <v>0.13538091034208979</v>
      </c>
      <c r="AP779" s="163">
        <f>IF(AP$3&gt;A24taxremlife,A24taxvalue-SUM($F779:AO779),IF(A24taxremlife="N/A","n/a",A24taxvalue/A24taxremlife))</f>
        <v>0.13538091034208979</v>
      </c>
      <c r="AQ779" s="163">
        <f>IF(AQ$3&gt;A24taxremlife,A24taxvalue-SUM($F779:AP779),IF(A24taxremlife="N/A","n/a",A24taxvalue/A24taxremlife))</f>
        <v>0.13538091034208979</v>
      </c>
      <c r="AR779" s="163">
        <f>IF(AR$3&gt;A24taxremlife,A24taxvalue-SUM($F779:AQ779),IF(A24taxremlife="N/A","n/a",A24taxvalue/A24taxremlife))</f>
        <v>0.13538091034208979</v>
      </c>
      <c r="AS779" s="163">
        <f>IF(AS$3&gt;A24taxremlife,A24taxvalue-SUM($F779:AR779),IF(A24taxremlife="N/A","n/a",A24taxvalue/A24taxremlife))</f>
        <v>0.13538091034208979</v>
      </c>
      <c r="AT779" s="163">
        <f>IF(AT$3&gt;A24taxremlife,A24taxvalue-SUM($F779:AS779),IF(A24taxremlife="N/A","n/a",A24taxvalue/A24taxremlife))</f>
        <v>0.13538091034208979</v>
      </c>
      <c r="AU779" s="163">
        <f>IF(AU$3&gt;A24taxremlife,A24taxvalue-SUM($F779:AT779),IF(A24taxremlife="N/A","n/a",A24taxvalue/A24taxremlife))</f>
        <v>0.13538091034208979</v>
      </c>
      <c r="AV779" s="163">
        <f>IF(AV$3&gt;A24taxremlife,A24taxvalue-SUM($F779:AU779),IF(A24taxremlife="N/A","n/a",A24taxvalue/A24taxremlife))</f>
        <v>0.13538091034208979</v>
      </c>
      <c r="AW779" s="163">
        <f>IF(AW$3&gt;A24taxremlife,A24taxvalue-SUM($F779:AV779),IF(A24taxremlife="N/A","n/a",A24taxvalue/A24taxremlife))</f>
        <v>4.0800456020963161E-2</v>
      </c>
      <c r="AX779" s="163">
        <f>IF(AX$3&gt;A24taxremlife,A24taxvalue-SUM($F779:AW779),IF(A24taxremlife="N/A","n/a",A24taxvalue/A24taxremlife))</f>
        <v>0</v>
      </c>
      <c r="AY779" s="163">
        <f>IF(AY$3&gt;A24taxremlife,A24taxvalue-SUM($F779:AX779),IF(A24taxremlife="N/A","n/a",A24taxvalue/A24taxremlife))</f>
        <v>0</v>
      </c>
      <c r="AZ779" s="163">
        <f>IF(AZ$3&gt;A24taxremlife,A24taxvalue-SUM($F779:AY779),IF(A24taxremlife="N/A","n/a",A24taxvalue/A24taxremlife))</f>
        <v>0</v>
      </c>
      <c r="BA779" s="163">
        <f>IF(BA$3&gt;A24taxremlife,A24taxvalue-SUM($F779:AZ779),IF(A24taxremlife="N/A","n/a",A24taxvalue/A24taxremlife))</f>
        <v>0</v>
      </c>
      <c r="BB779" s="163">
        <f>IF(BB$3&gt;A24taxremlife,A24taxvalue-SUM($F779:BA779),IF(A24taxremlife="N/A","n/a",A24taxvalue/A24taxremlife))</f>
        <v>0</v>
      </c>
      <c r="BC779" s="163">
        <f>IF(BC$3&gt;A24taxremlife,A24taxvalue-SUM($F779:BB779),IF(A24taxremlife="N/A","n/a",A24taxvalue/A24taxremlife))</f>
        <v>0</v>
      </c>
      <c r="BD779" s="163">
        <f>IF(BD$3&gt;A24taxremlife,A24taxvalue-SUM($F779:BC779),IF(A24taxremlife="N/A","n/a",A24taxvalue/A24taxremlife))</f>
        <v>0</v>
      </c>
      <c r="BE779" s="163">
        <f>IF(BE$3&gt;A24taxremlife,A24taxvalue-SUM($F779:BD779),IF(A24taxremlife="N/A","n/a",A24taxvalue/A24taxremlife))</f>
        <v>0</v>
      </c>
      <c r="BF779" s="163">
        <f>IF(BF$3&gt;A24taxremlife,A24taxvalue-SUM($F779:BE779),IF(A24taxremlife="N/A","n/a",A24taxvalue/A24taxremlife))</f>
        <v>0</v>
      </c>
      <c r="BG779" s="163">
        <f>IF(BG$3&gt;A24taxremlife,A24taxvalue-SUM($F779:BF779),IF(A24taxremlife="N/A","n/a",A24taxvalue/A24taxremlife))</f>
        <v>0</v>
      </c>
      <c r="BH779" s="163">
        <f>IF(BH$3&gt;A24taxremlife,A24taxvalue-SUM($F779:BG779),IF(A24taxremlife="N/A","n/a",A24taxvalue/A24taxremlife))</f>
        <v>0</v>
      </c>
      <c r="BI779" s="163">
        <f>IF(BI$3&gt;A24taxremlife,A24taxvalue-SUM($F779:BH779),IF(A24taxremlife="N/A","n/a",A24taxvalue/A24taxremlife))</f>
        <v>0</v>
      </c>
      <c r="BJ779" s="18"/>
      <c r="BK779" s="18"/>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c r="HK779"/>
      <c r="HL779"/>
      <c r="HM779"/>
      <c r="HN779"/>
      <c r="HO779"/>
      <c r="HP779"/>
      <c r="HQ779"/>
      <c r="HR779"/>
      <c r="HS779"/>
      <c r="HT779"/>
      <c r="HU779"/>
      <c r="HV779"/>
      <c r="HW779"/>
      <c r="HX779"/>
      <c r="HY779"/>
      <c r="HZ779"/>
      <c r="IA779"/>
      <c r="IB779"/>
      <c r="IC779"/>
      <c r="ID779"/>
      <c r="IE779"/>
      <c r="IF779"/>
      <c r="IG779"/>
      <c r="IH779"/>
      <c r="II779"/>
      <c r="IJ779"/>
      <c r="IK779"/>
      <c r="IL779"/>
      <c r="IM779"/>
      <c r="IN779"/>
      <c r="IO779"/>
      <c r="IP779"/>
      <c r="IQ779"/>
      <c r="IR779"/>
      <c r="IS779"/>
      <c r="IT779"/>
      <c r="IU779"/>
      <c r="IV779"/>
    </row>
    <row r="780" spans="1:256" s="5" customFormat="1" hidden="1" outlineLevel="2">
      <c r="A780" s="18"/>
      <c r="B780" s="18"/>
      <c r="C780" s="36"/>
      <c r="D780" s="479" t="s">
        <v>71</v>
      </c>
      <c r="E780" s="283">
        <v>0</v>
      </c>
      <c r="F780" s="38"/>
      <c r="G780" s="164"/>
      <c r="H780" s="164"/>
      <c r="I780" s="164"/>
      <c r="J780" s="164"/>
      <c r="K780" s="164"/>
      <c r="L780" s="164"/>
      <c r="M780" s="164"/>
      <c r="N780" s="164"/>
      <c r="O780" s="164"/>
      <c r="P780" s="164"/>
      <c r="Q780" s="164"/>
      <c r="R780" s="164"/>
      <c r="S780" s="164"/>
      <c r="T780" s="164"/>
      <c r="U780" s="164"/>
      <c r="V780" s="164"/>
      <c r="W780" s="164"/>
      <c r="X780" s="164"/>
      <c r="Y780" s="164"/>
      <c r="Z780" s="164"/>
      <c r="AA780" s="164"/>
      <c r="AB780" s="164"/>
      <c r="AC780" s="164"/>
      <c r="AD780" s="164"/>
      <c r="AE780" s="164"/>
      <c r="AF780" s="164"/>
      <c r="AG780" s="164"/>
      <c r="AH780" s="164"/>
      <c r="AI780" s="164"/>
      <c r="AJ780" s="164"/>
      <c r="AK780" s="164"/>
      <c r="AL780" s="164"/>
      <c r="AM780" s="164"/>
      <c r="AN780" s="164"/>
      <c r="AO780" s="164"/>
      <c r="AP780" s="164"/>
      <c r="AQ780" s="164"/>
      <c r="AR780" s="164"/>
      <c r="AS780" s="164"/>
      <c r="AT780" s="164"/>
      <c r="AU780" s="164"/>
      <c r="AV780" s="164"/>
      <c r="AW780" s="164"/>
      <c r="AX780" s="164"/>
      <c r="AY780" s="164"/>
      <c r="AZ780" s="164"/>
      <c r="BA780" s="164"/>
      <c r="BB780" s="164"/>
      <c r="BC780" s="164"/>
      <c r="BD780" s="164"/>
      <c r="BE780" s="164"/>
      <c r="BF780" s="164"/>
      <c r="BG780" s="164"/>
      <c r="BH780" s="164"/>
      <c r="BI780" s="164"/>
      <c r="BJ780" s="18"/>
      <c r="BK780" s="18"/>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c r="HE780"/>
      <c r="HF780"/>
      <c r="HG780"/>
      <c r="HH780"/>
      <c r="HI780"/>
      <c r="HJ780"/>
      <c r="HK780"/>
      <c r="HL780"/>
      <c r="HM780"/>
      <c r="HN780"/>
      <c r="HO780"/>
      <c r="HP780"/>
      <c r="HQ780"/>
      <c r="HR780"/>
      <c r="HS780"/>
      <c r="HT780"/>
      <c r="HU780"/>
      <c r="HV780"/>
      <c r="HW780"/>
      <c r="HX780"/>
      <c r="HY780"/>
      <c r="HZ780"/>
      <c r="IA780"/>
      <c r="IB780"/>
      <c r="IC780"/>
      <c r="ID780"/>
      <c r="IE780"/>
      <c r="IF780"/>
      <c r="IG780"/>
      <c r="IH780"/>
      <c r="II780"/>
      <c r="IJ780"/>
      <c r="IK780"/>
      <c r="IL780"/>
      <c r="IM780"/>
      <c r="IN780"/>
      <c r="IO780"/>
      <c r="IP780"/>
      <c r="IQ780"/>
      <c r="IR780"/>
      <c r="IS780"/>
      <c r="IT780"/>
      <c r="IU780"/>
      <c r="IV780"/>
    </row>
    <row r="781" spans="1:256" s="5" customFormat="1" hidden="1" outlineLevel="2">
      <c r="A781" s="18"/>
      <c r="B781" s="18"/>
      <c r="C781" s="36"/>
      <c r="D781" s="479"/>
      <c r="E781" s="283">
        <v>1</v>
      </c>
      <c r="F781" s="38"/>
      <c r="G781" s="305"/>
      <c r="H781" s="164">
        <f>IF(A24taxstdlife="n/a","n/a",IF(H$3&gt;(A24taxstdlife+$E781),((Input!$G$166+Input!$G$132)*$G$7)-SUM($G781:G781),((Input!$G$166+Input!$G$132)*$G$7)/A24taxstdlife))</f>
        <v>0</v>
      </c>
      <c r="I781" s="164">
        <f>IF(A24taxstdlife="n/a","n/a",IF(I$3&gt;(A24taxstdlife+$E781),((Input!$G$166+Input!$G$132)*$G$7)-SUM($G781:H781),((Input!$G$166+Input!$G$132)*$G$7)/A24taxstdlife))</f>
        <v>0</v>
      </c>
      <c r="J781" s="164">
        <f>IF(A24taxstdlife="n/a","n/a",IF(J$3&gt;(A24taxstdlife+$E781),((Input!$G$166+Input!$G$132)*$G$7)-SUM($G781:I781),((Input!$G$166+Input!$G$132)*$G$7)/A24taxstdlife))</f>
        <v>0</v>
      </c>
      <c r="K781" s="164">
        <f>IF(A24taxstdlife="n/a","n/a",IF(K$3&gt;(A24taxstdlife+$E781),((Input!$G$166+Input!$G$132)*$G$7)-SUM($G781:J781),((Input!$G$166+Input!$G$132)*$G$7)/A24taxstdlife))</f>
        <v>0</v>
      </c>
      <c r="L781" s="164">
        <f>IF(A24taxstdlife="n/a","n/a",IF(L$3&gt;(A24taxstdlife+$E781),((Input!$G$166+Input!$G$132)*$G$7)-SUM($G781:K781),((Input!$G$166+Input!$G$132)*$G$7)/A24taxstdlife))</f>
        <v>0</v>
      </c>
      <c r="M781" s="164">
        <f>IF(A24taxstdlife="n/a","n/a",IF(M$3&gt;(A24taxstdlife+$E781),((Input!$G$166+Input!$G$132)*$G$7)-SUM($G781:L781),((Input!$G$166+Input!$G$132)*$G$7)/A24taxstdlife))</f>
        <v>0</v>
      </c>
      <c r="N781" s="164">
        <f>IF(A24taxstdlife="n/a","n/a",IF(N$3&gt;(A24taxstdlife+$E781),((Input!$G$166+Input!$G$132)*$G$7)-SUM($G781:M781),((Input!$G$166+Input!$G$132)*$G$7)/A24taxstdlife))</f>
        <v>0</v>
      </c>
      <c r="O781" s="164">
        <f>IF(A24taxstdlife="n/a","n/a",IF(O$3&gt;(A24taxstdlife+$E781),((Input!$G$166+Input!$G$132)*$G$7)-SUM($G781:N781),((Input!$G$166+Input!$G$132)*$G$7)/A24taxstdlife))</f>
        <v>0</v>
      </c>
      <c r="P781" s="164">
        <f>IF(A24taxstdlife="n/a","n/a",IF(P$3&gt;(A24taxstdlife+$E781),((Input!$G$166+Input!$G$132)*$G$7)-SUM($G781:O781),((Input!$G$166+Input!$G$132)*$G$7)/A24taxstdlife))</f>
        <v>0</v>
      </c>
      <c r="Q781" s="164">
        <f>IF(A24taxstdlife="n/a","n/a",IF(Q$3&gt;(A24taxstdlife+$E781),((Input!$G$166+Input!$G$132)*$G$7)-SUM($G781:P781),((Input!$G$166+Input!$G$132)*$G$7)/A24taxstdlife))</f>
        <v>0</v>
      </c>
      <c r="R781" s="164">
        <f>IF(A24taxstdlife="n/a","n/a",IF(R$3&gt;(A24taxstdlife+$E781),((Input!$G$166+Input!$G$132)*$G$7)-SUM($G781:Q781),((Input!$G$166+Input!$G$132)*$G$7)/A24taxstdlife))</f>
        <v>0</v>
      </c>
      <c r="S781" s="164">
        <f>IF(A24taxstdlife="n/a","n/a",IF(S$3&gt;(A24taxstdlife+$E781),((Input!$G$166+Input!$G$132)*$G$7)-SUM($G781:R781),((Input!$G$166+Input!$G$132)*$G$7)/A24taxstdlife))</f>
        <v>0</v>
      </c>
      <c r="T781" s="164">
        <f>IF(A24taxstdlife="n/a","n/a",IF(T$3&gt;(A24taxstdlife+$E781),((Input!$G$166+Input!$G$132)*$G$7)-SUM($G781:S781),((Input!$G$166+Input!$G$132)*$G$7)/A24taxstdlife))</f>
        <v>0</v>
      </c>
      <c r="U781" s="164">
        <f>IF(A24taxstdlife="n/a","n/a",IF(U$3&gt;(A24taxstdlife+$E781),((Input!$G$166+Input!$G$132)*$G$7)-SUM($G781:T781),((Input!$G$166+Input!$G$132)*$G$7)/A24taxstdlife))</f>
        <v>0</v>
      </c>
      <c r="V781" s="164">
        <f>IF(A24taxstdlife="n/a","n/a",IF(V$3&gt;(A24taxstdlife+$E781),((Input!$G$166+Input!$G$132)*$G$7)-SUM($G781:U781),((Input!$G$166+Input!$G$132)*$G$7)/A24taxstdlife))</f>
        <v>0</v>
      </c>
      <c r="W781" s="164">
        <f>IF(A24taxstdlife="n/a","n/a",IF(W$3&gt;(A24taxstdlife+$E781),((Input!$G$166+Input!$G$132)*$G$7)-SUM($G781:V781),((Input!$G$166+Input!$G$132)*$G$7)/A24taxstdlife))</f>
        <v>0</v>
      </c>
      <c r="X781" s="164">
        <f>IF(A24taxstdlife="n/a","n/a",IF(X$3&gt;(A24taxstdlife+$E781),((Input!$G$166+Input!$G$132)*$G$7)-SUM($G781:W781),((Input!$G$166+Input!$G$132)*$G$7)/A24taxstdlife))</f>
        <v>0</v>
      </c>
      <c r="Y781" s="164">
        <f>IF(A24taxstdlife="n/a","n/a",IF(Y$3&gt;(A24taxstdlife+$E781),((Input!$G$166+Input!$G$132)*$G$7)-SUM($G781:X781),((Input!$G$166+Input!$G$132)*$G$7)/A24taxstdlife))</f>
        <v>0</v>
      </c>
      <c r="Z781" s="164">
        <f>IF(A24taxstdlife="n/a","n/a",IF(Z$3&gt;(A24taxstdlife+$E781),((Input!$G$166+Input!$G$132)*$G$7)-SUM($G781:Y781),((Input!$G$166+Input!$G$132)*$G$7)/A24taxstdlife))</f>
        <v>0</v>
      </c>
      <c r="AA781" s="164">
        <f>IF(A24taxstdlife="n/a","n/a",IF(AA$3&gt;(A24taxstdlife+$E781),((Input!$G$166+Input!$G$132)*$G$7)-SUM($G781:Z781),((Input!$G$166+Input!$G$132)*$G$7)/A24taxstdlife))</f>
        <v>0</v>
      </c>
      <c r="AB781" s="164">
        <f>IF(A24taxstdlife="n/a","n/a",IF(AB$3&gt;(A24taxstdlife+$E781),((Input!$G$166+Input!$G$132)*$G$7)-SUM($G781:AA781),((Input!$G$166+Input!$G$132)*$G$7)/A24taxstdlife))</f>
        <v>0</v>
      </c>
      <c r="AC781" s="164">
        <f>IF(A24taxstdlife="n/a","n/a",IF(AC$3&gt;(A24taxstdlife+$E781),((Input!$G$166+Input!$G$132)*$G$7)-SUM($G781:AB781),((Input!$G$166+Input!$G$132)*$G$7)/A24taxstdlife))</f>
        <v>0</v>
      </c>
      <c r="AD781" s="164">
        <f>IF(A24taxstdlife="n/a","n/a",IF(AD$3&gt;(A24taxstdlife+$E781),((Input!$G$166+Input!$G$132)*$G$7)-SUM($G781:AC781),((Input!$G$166+Input!$G$132)*$G$7)/A24taxstdlife))</f>
        <v>0</v>
      </c>
      <c r="AE781" s="164">
        <f>IF(A24taxstdlife="n/a","n/a",IF(AE$3&gt;(A24taxstdlife+$E781),((Input!$G$166+Input!$G$132)*$G$7)-SUM($G781:AD781),((Input!$G$166+Input!$G$132)*$G$7)/A24taxstdlife))</f>
        <v>0</v>
      </c>
      <c r="AF781" s="164">
        <f>IF(A24taxstdlife="n/a","n/a",IF(AF$3&gt;(A24taxstdlife+$E781),((Input!$G$166+Input!$G$132)*$G$7)-SUM($G781:AE781),((Input!$G$166+Input!$G$132)*$G$7)/A24taxstdlife))</f>
        <v>0</v>
      </c>
      <c r="AG781" s="164">
        <f>IF(A24taxstdlife="n/a","n/a",IF(AG$3&gt;(A24taxstdlife+$E781),((Input!$G$166+Input!$G$132)*$G$7)-SUM($G781:AF781),((Input!$G$166+Input!$G$132)*$G$7)/A24taxstdlife))</f>
        <v>0</v>
      </c>
      <c r="AH781" s="164">
        <f>IF(A24taxstdlife="n/a","n/a",IF(AH$3&gt;(A24taxstdlife+$E781),((Input!$G$166+Input!$G$132)*$G$7)-SUM($G781:AG781),((Input!$G$166+Input!$G$132)*$G$7)/A24taxstdlife))</f>
        <v>0</v>
      </c>
      <c r="AI781" s="164">
        <f>IF(A24taxstdlife="n/a","n/a",IF(AI$3&gt;(A24taxstdlife+$E781),((Input!$G$166+Input!$G$132)*$G$7)-SUM($G781:AH781),((Input!$G$166+Input!$G$132)*$G$7)/A24taxstdlife))</f>
        <v>0</v>
      </c>
      <c r="AJ781" s="164">
        <f>IF(A24taxstdlife="n/a","n/a",IF(AJ$3&gt;(A24taxstdlife+$E781),((Input!$G$166+Input!$G$132)*$G$7)-SUM($G781:AI781),((Input!$G$166+Input!$G$132)*$G$7)/A24taxstdlife))</f>
        <v>0</v>
      </c>
      <c r="AK781" s="164">
        <f>IF(A24taxstdlife="n/a","n/a",IF(AK$3&gt;(A24taxstdlife+$E781),((Input!$G$166+Input!$G$132)*$G$7)-SUM($G781:AJ781),((Input!$G$166+Input!$G$132)*$G$7)/A24taxstdlife))</f>
        <v>0</v>
      </c>
      <c r="AL781" s="164">
        <f>IF(A24taxstdlife="n/a","n/a",IF(AL$3&gt;(A24taxstdlife+$E781),((Input!$G$166+Input!$G$132)*$G$7)-SUM($G781:AK781),((Input!$G$166+Input!$G$132)*$G$7)/A24taxstdlife))</f>
        <v>0</v>
      </c>
      <c r="AM781" s="164">
        <f>IF(A24taxstdlife="n/a","n/a",IF(AM$3&gt;(A24taxstdlife+$E781),((Input!$G$166+Input!$G$132)*$G$7)-SUM($G781:AL781),((Input!$G$166+Input!$G$132)*$G$7)/A24taxstdlife))</f>
        <v>0</v>
      </c>
      <c r="AN781" s="164">
        <f>IF(A24taxstdlife="n/a","n/a",IF(AN$3&gt;(A24taxstdlife+$E781),((Input!$G$166+Input!$G$132)*$G$7)-SUM($G781:AM781),((Input!$G$166+Input!$G$132)*$G$7)/A24taxstdlife))</f>
        <v>0</v>
      </c>
      <c r="AO781" s="164">
        <f>IF(A24taxstdlife="n/a","n/a",IF(AO$3&gt;(A24taxstdlife+$E781),((Input!$G$166+Input!$G$132)*$G$7)-SUM($G781:AN781),((Input!$G$166+Input!$G$132)*$G$7)/A24taxstdlife))</f>
        <v>0</v>
      </c>
      <c r="AP781" s="164">
        <f>IF(A24taxstdlife="n/a","n/a",IF(AP$3&gt;(A24taxstdlife+$E781),((Input!$G$166+Input!$G$132)*$G$7)-SUM($G781:AO781),((Input!$G$166+Input!$G$132)*$G$7)/A24taxstdlife))</f>
        <v>0</v>
      </c>
      <c r="AQ781" s="164">
        <f>IF(A24taxstdlife="n/a","n/a",IF(AQ$3&gt;(A24taxstdlife+$E781),((Input!$G$166+Input!$G$132)*$G$7)-SUM($G781:AP781),((Input!$G$166+Input!$G$132)*$G$7)/A24taxstdlife))</f>
        <v>0</v>
      </c>
      <c r="AR781" s="164">
        <f>IF(A24taxstdlife="n/a","n/a",IF(AR$3&gt;(A24taxstdlife+$E781),((Input!$G$166+Input!$G$132)*$G$7)-SUM($G781:AQ781),((Input!$G$166+Input!$G$132)*$G$7)/A24taxstdlife))</f>
        <v>0</v>
      </c>
      <c r="AS781" s="164">
        <f>IF(A24taxstdlife="n/a","n/a",IF(AS$3&gt;(A24taxstdlife+$E781),((Input!$G$166+Input!$G$132)*$G$7)-SUM($G781:AR781),((Input!$G$166+Input!$G$132)*$G$7)/A24taxstdlife))</f>
        <v>0</v>
      </c>
      <c r="AT781" s="164">
        <f>IF(A24taxstdlife="n/a","n/a",IF(AT$3&gt;(A24taxstdlife+$E781),((Input!$G$166+Input!$G$132)*$G$7)-SUM($G781:AS781),((Input!$G$166+Input!$G$132)*$G$7)/A24taxstdlife))</f>
        <v>0</v>
      </c>
      <c r="AU781" s="164">
        <f>IF(A24taxstdlife="n/a","n/a",IF(AU$3&gt;(A24taxstdlife+$E781),((Input!$G$166+Input!$G$132)*$G$7)-SUM($G781:AT781),((Input!$G$166+Input!$G$132)*$G$7)/A24taxstdlife))</f>
        <v>0</v>
      </c>
      <c r="AV781" s="164">
        <f>IF(A24taxstdlife="n/a","n/a",IF(AV$3&gt;(A24taxstdlife+$E781),((Input!$G$166+Input!$G$132)*$G$7)-SUM($G781:AU781),((Input!$G$166+Input!$G$132)*$G$7)/A24taxstdlife))</f>
        <v>0</v>
      </c>
      <c r="AW781" s="164">
        <f>IF(A24taxstdlife="n/a","n/a",IF(AW$3&gt;(A24taxstdlife+$E781),((Input!$G$166+Input!$G$132)*$G$7)-SUM($G781:AV781),((Input!$G$166+Input!$G$132)*$G$7)/A24taxstdlife))</f>
        <v>0</v>
      </c>
      <c r="AX781" s="164">
        <f>IF(A24taxstdlife="n/a","n/a",IF(AX$3&gt;(A24taxstdlife+$E781),((Input!$G$166+Input!$G$132)*$G$7)-SUM($G781:AW781),((Input!$G$166+Input!$G$132)*$G$7)/A24taxstdlife))</f>
        <v>0</v>
      </c>
      <c r="AY781" s="164">
        <f>IF(A24taxstdlife="n/a","n/a",IF(AY$3&gt;(A24taxstdlife+$E781),((Input!$G$166+Input!$G$132)*$G$7)-SUM($G781:AX781),((Input!$G$166+Input!$G$132)*$G$7)/A24taxstdlife))</f>
        <v>0</v>
      </c>
      <c r="AZ781" s="164">
        <f>IF(A24taxstdlife="n/a","n/a",IF(AZ$3&gt;(A24taxstdlife+$E781),((Input!$G$166+Input!$G$132)*$G$7)-SUM($G781:AY781),((Input!$G$166+Input!$G$132)*$G$7)/A24taxstdlife))</f>
        <v>0</v>
      </c>
      <c r="BA781" s="164">
        <f>IF(A24taxstdlife="n/a","n/a",IF(BA$3&gt;(A24taxstdlife+$E781),((Input!$G$166+Input!$G$132)*$G$7)-SUM($G781:AZ781),((Input!$G$166+Input!$G$132)*$G$7)/A24taxstdlife))</f>
        <v>0</v>
      </c>
      <c r="BB781" s="164">
        <f>IF(A24taxstdlife="n/a","n/a",IF(BB$3&gt;(A24taxstdlife+$E781),((Input!$G$166+Input!$G$132)*$G$7)-SUM($G781:BA781),((Input!$G$166+Input!$G$132)*$G$7)/A24taxstdlife))</f>
        <v>0</v>
      </c>
      <c r="BC781" s="164">
        <f>IF(A24taxstdlife="n/a","n/a",IF(BC$3&gt;(A24taxstdlife+$E781),((Input!$G$166+Input!$G$132)*$G$7)-SUM($G781:BB781),((Input!$G$166+Input!$G$132)*$G$7)/A24taxstdlife))</f>
        <v>0</v>
      </c>
      <c r="BD781" s="164">
        <f>IF(A24taxstdlife="n/a","n/a",IF(BD$3&gt;(A24taxstdlife+$E781),((Input!$G$166+Input!$G$132)*$G$7)-SUM($G781:BC781),((Input!$G$166+Input!$G$132)*$G$7)/A24taxstdlife))</f>
        <v>0</v>
      </c>
      <c r="BE781" s="164">
        <f>IF(A24taxstdlife="n/a","n/a",IF(BE$3&gt;(A24taxstdlife+$E781),((Input!$G$166+Input!$G$132)*$G$7)-SUM($G781:BD781),((Input!$G$166+Input!$G$132)*$G$7)/A24taxstdlife))</f>
        <v>0</v>
      </c>
      <c r="BF781" s="164">
        <f>IF(A24taxstdlife="n/a","n/a",IF(BF$3&gt;(A24taxstdlife+$E781),((Input!$G$166+Input!$G$132)*$G$7)-SUM($G781:BE781),((Input!$G$166+Input!$G$132)*$G$7)/A24taxstdlife))</f>
        <v>0</v>
      </c>
      <c r="BG781" s="164">
        <f>IF(A24taxstdlife="n/a","n/a",IF(BG$3&gt;(A24taxstdlife+$E781),((Input!$G$166+Input!$G$132)*$G$7)-SUM($G781:BF781),((Input!$G$166+Input!$G$132)*$G$7)/A24taxstdlife))</f>
        <v>0</v>
      </c>
      <c r="BH781" s="164">
        <f>IF(A24taxstdlife="n/a","n/a",IF(BH$3&gt;(A24taxstdlife+$E781),((Input!$G$166+Input!$G$132)*$G$7)-SUM($G781:BG781),((Input!$G$166+Input!$G$132)*$G$7)/A24taxstdlife))</f>
        <v>0</v>
      </c>
      <c r="BI781" s="164">
        <f>IF(A24taxstdlife="n/a","n/a",IF(BI$3&gt;(A24taxstdlife+$E781),((Input!$G$166+Input!$G$132)*$G$7)-SUM($G781:BH781),((Input!$G$166+Input!$G$132)*$G$7)/A24taxstdlife))</f>
        <v>0</v>
      </c>
      <c r="BJ781" s="18"/>
      <c r="BK781" s="18"/>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c r="HK781"/>
      <c r="HL781"/>
      <c r="HM781"/>
      <c r="HN781"/>
      <c r="HO781"/>
      <c r="HP781"/>
      <c r="HQ781"/>
      <c r="HR781"/>
      <c r="HS781"/>
      <c r="HT781"/>
      <c r="HU781"/>
      <c r="HV781"/>
      <c r="HW781"/>
      <c r="HX781"/>
      <c r="HY781"/>
      <c r="HZ781"/>
      <c r="IA781"/>
      <c r="IB781"/>
      <c r="IC781"/>
      <c r="ID781"/>
      <c r="IE781"/>
      <c r="IF781"/>
      <c r="IG781"/>
      <c r="IH781"/>
      <c r="II781"/>
      <c r="IJ781"/>
      <c r="IK781"/>
      <c r="IL781"/>
      <c r="IM781"/>
      <c r="IN781"/>
      <c r="IO781"/>
      <c r="IP781"/>
      <c r="IQ781"/>
      <c r="IR781"/>
      <c r="IS781"/>
      <c r="IT781"/>
      <c r="IU781"/>
      <c r="IV781"/>
    </row>
    <row r="782" spans="1:256" s="5" customFormat="1" hidden="1" outlineLevel="2">
      <c r="A782" s="18"/>
      <c r="B782" s="18"/>
      <c r="C782" s="36"/>
      <c r="D782" s="479"/>
      <c r="E782" s="283">
        <v>2</v>
      </c>
      <c r="F782" s="38"/>
      <c r="G782" s="306"/>
      <c r="H782" s="307"/>
      <c r="I782" s="164">
        <f>IF(A24taxstdlife="n/a","n/a",IF(I$3&gt;(A24taxstdlife+$E782),((Input!$H$166+Input!$H$132)*$H$7)-SUM($H782:H782),((Input!$H$166+Input!$H$132)*$H$7)/A24taxstdlife))</f>
        <v>0</v>
      </c>
      <c r="J782" s="164">
        <f>IF(A24taxstdlife="n/a","n/a",IF(J$3&gt;(A24taxstdlife+$E782),((Input!$H$166+Input!$H$132)*$H$7)-SUM($H782:I782),((Input!$H$166+Input!$H$132)*$H$7)/A24taxstdlife))</f>
        <v>0</v>
      </c>
      <c r="K782" s="164">
        <f>IF(A24taxstdlife="n/a","n/a",IF(K$3&gt;(A24taxstdlife+$E782),((Input!$H$166+Input!$H$132)*$H$7)-SUM($H782:J782),((Input!$H$166+Input!$H$132)*$H$7)/A24taxstdlife))</f>
        <v>0</v>
      </c>
      <c r="L782" s="164">
        <f>IF(A24taxstdlife="n/a","n/a",IF(L$3&gt;(A24taxstdlife+$E782),((Input!$H$166+Input!$H$132)*$H$7)-SUM($H782:K782),((Input!$H$166+Input!$H$132)*$H$7)/A24taxstdlife))</f>
        <v>0</v>
      </c>
      <c r="M782" s="164">
        <f>IF(A24taxstdlife="n/a","n/a",IF(M$3&gt;(A24taxstdlife+$E782),((Input!$H$166+Input!$H$132)*$H$7)-SUM($H782:L782),((Input!$H$166+Input!$H$132)*$H$7)/A24taxstdlife))</f>
        <v>0</v>
      </c>
      <c r="N782" s="164">
        <f>IF(A24taxstdlife="n/a","n/a",IF(N$3&gt;(A24taxstdlife+$E782),((Input!$H$166+Input!$H$132)*$H$7)-SUM($H782:M782),((Input!$H$166+Input!$H$132)*$H$7)/A24taxstdlife))</f>
        <v>0</v>
      </c>
      <c r="O782" s="164">
        <f>IF(A24taxstdlife="n/a","n/a",IF(O$3&gt;(A24taxstdlife+$E782),((Input!$H$166+Input!$H$132)*$H$7)-SUM($H782:N782),((Input!$H$166+Input!$H$132)*$H$7)/A24taxstdlife))</f>
        <v>0</v>
      </c>
      <c r="P782" s="164">
        <f>IF(A24taxstdlife="n/a","n/a",IF(P$3&gt;(A24taxstdlife+$E782),((Input!$H$166+Input!$H$132)*$H$7)-SUM($H782:O782),((Input!$H$166+Input!$H$132)*$H$7)/A24taxstdlife))</f>
        <v>0</v>
      </c>
      <c r="Q782" s="164">
        <f>IF(A24taxstdlife="n/a","n/a",IF(Q$3&gt;(A24taxstdlife+$E782),((Input!$H$166+Input!$H$132)*$H$7)-SUM($H782:P782),((Input!$H$166+Input!$H$132)*$H$7)/A24taxstdlife))</f>
        <v>0</v>
      </c>
      <c r="R782" s="164">
        <f>IF(A24taxstdlife="n/a","n/a",IF(R$3&gt;(A24taxstdlife+$E782),((Input!$H$166+Input!$H$132)*$H$7)-SUM($H782:Q782),((Input!$H$166+Input!$H$132)*$H$7)/A24taxstdlife))</f>
        <v>0</v>
      </c>
      <c r="S782" s="164">
        <f>IF(A24taxstdlife="n/a","n/a",IF(S$3&gt;(A24taxstdlife+$E782),((Input!$H$166+Input!$H$132)*$H$7)-SUM($H782:R782),((Input!$H$166+Input!$H$132)*$H$7)/A24taxstdlife))</f>
        <v>0</v>
      </c>
      <c r="T782" s="164">
        <f>IF(A24taxstdlife="n/a","n/a",IF(T$3&gt;(A24taxstdlife+$E782),((Input!$H$166+Input!$H$132)*$H$7)-SUM($H782:S782),((Input!$H$166+Input!$H$132)*$H$7)/A24taxstdlife))</f>
        <v>0</v>
      </c>
      <c r="U782" s="164">
        <f>IF(A24taxstdlife="n/a","n/a",IF(U$3&gt;(A24taxstdlife+$E782),((Input!$H$166+Input!$H$132)*$H$7)-SUM($H782:T782),((Input!$H$166+Input!$H$132)*$H$7)/A24taxstdlife))</f>
        <v>0</v>
      </c>
      <c r="V782" s="164">
        <f>IF(A24taxstdlife="n/a","n/a",IF(V$3&gt;(A24taxstdlife+$E782),((Input!$H$166+Input!$H$132)*$H$7)-SUM($H782:U782),((Input!$H$166+Input!$H$132)*$H$7)/A24taxstdlife))</f>
        <v>0</v>
      </c>
      <c r="W782" s="164">
        <f>IF(A24taxstdlife="n/a","n/a",IF(W$3&gt;(A24taxstdlife+$E782),((Input!$H$166+Input!$H$132)*$H$7)-SUM($H782:V782),((Input!$H$166+Input!$H$132)*$H$7)/A24taxstdlife))</f>
        <v>0</v>
      </c>
      <c r="X782" s="164">
        <f>IF(A24taxstdlife="n/a","n/a",IF(X$3&gt;(A24taxstdlife+$E782),((Input!$H$166+Input!$H$132)*$H$7)-SUM($H782:W782),((Input!$H$166+Input!$H$132)*$H$7)/A24taxstdlife))</f>
        <v>0</v>
      </c>
      <c r="Y782" s="164">
        <f>IF(A24taxstdlife="n/a","n/a",IF(Y$3&gt;(A24taxstdlife+$E782),((Input!$H$166+Input!$H$132)*$H$7)-SUM($H782:X782),((Input!$H$166+Input!$H$132)*$H$7)/A24taxstdlife))</f>
        <v>0</v>
      </c>
      <c r="Z782" s="164">
        <f>IF(A24taxstdlife="n/a","n/a",IF(Z$3&gt;(A24taxstdlife+$E782),((Input!$H$166+Input!$H$132)*$H$7)-SUM($H782:Y782),((Input!$H$166+Input!$H$132)*$H$7)/A24taxstdlife))</f>
        <v>0</v>
      </c>
      <c r="AA782" s="164">
        <f>IF(A24taxstdlife="n/a","n/a",IF(AA$3&gt;(A24taxstdlife+$E782),((Input!$H$166+Input!$H$132)*$H$7)-SUM($H782:Z782),((Input!$H$166+Input!$H$132)*$H$7)/A24taxstdlife))</f>
        <v>0</v>
      </c>
      <c r="AB782" s="164">
        <f>IF(A24taxstdlife="n/a","n/a",IF(AB$3&gt;(A24taxstdlife+$E782),((Input!$H$166+Input!$H$132)*$H$7)-SUM($H782:AA782),((Input!$H$166+Input!$H$132)*$H$7)/A24taxstdlife))</f>
        <v>0</v>
      </c>
      <c r="AC782" s="164">
        <f>IF(A24taxstdlife="n/a","n/a",IF(AC$3&gt;(A24taxstdlife+$E782),((Input!$H$166+Input!$H$132)*$H$7)-SUM($H782:AB782),((Input!$H$166+Input!$H$132)*$H$7)/A24taxstdlife))</f>
        <v>0</v>
      </c>
      <c r="AD782" s="164">
        <f>IF(A24taxstdlife="n/a","n/a",IF(AD$3&gt;(A24taxstdlife+$E782),((Input!$H$166+Input!$H$132)*$H$7)-SUM($H782:AC782),((Input!$H$166+Input!$H$132)*$H$7)/A24taxstdlife))</f>
        <v>0</v>
      </c>
      <c r="AE782" s="164">
        <f>IF(A24taxstdlife="n/a","n/a",IF(AE$3&gt;(A24taxstdlife+$E782),((Input!$H$166+Input!$H$132)*$H$7)-SUM($H782:AD782),((Input!$H$166+Input!$H$132)*$H$7)/A24taxstdlife))</f>
        <v>0</v>
      </c>
      <c r="AF782" s="164">
        <f>IF(A24taxstdlife="n/a","n/a",IF(AF$3&gt;(A24taxstdlife+$E782),((Input!$H$166+Input!$H$132)*$H$7)-SUM($H782:AE782),((Input!$H$166+Input!$H$132)*$H$7)/A24taxstdlife))</f>
        <v>0</v>
      </c>
      <c r="AG782" s="164">
        <f>IF(A24taxstdlife="n/a","n/a",IF(AG$3&gt;(A24taxstdlife+$E782),((Input!$H$166+Input!$H$132)*$H$7)-SUM($H782:AF782),((Input!$H$166+Input!$H$132)*$H$7)/A24taxstdlife))</f>
        <v>0</v>
      </c>
      <c r="AH782" s="164">
        <f>IF(A24taxstdlife="n/a","n/a",IF(AH$3&gt;(A24taxstdlife+$E782),((Input!$H$166+Input!$H$132)*$H$7)-SUM($H782:AG782),((Input!$H$166+Input!$H$132)*$H$7)/A24taxstdlife))</f>
        <v>0</v>
      </c>
      <c r="AI782" s="164">
        <f>IF(A24taxstdlife="n/a","n/a",IF(AI$3&gt;(A24taxstdlife+$E782),((Input!$H$166+Input!$H$132)*$H$7)-SUM($H782:AH782),((Input!$H$166+Input!$H$132)*$H$7)/A24taxstdlife))</f>
        <v>0</v>
      </c>
      <c r="AJ782" s="164">
        <f>IF(A24taxstdlife="n/a","n/a",IF(AJ$3&gt;(A24taxstdlife+$E782),((Input!$H$166+Input!$H$132)*$H$7)-SUM($H782:AI782),((Input!$H$166+Input!$H$132)*$H$7)/A24taxstdlife))</f>
        <v>0</v>
      </c>
      <c r="AK782" s="164">
        <f>IF(A24taxstdlife="n/a","n/a",IF(AK$3&gt;(A24taxstdlife+$E782),((Input!$H$166+Input!$H$132)*$H$7)-SUM($H782:AJ782),((Input!$H$166+Input!$H$132)*$H$7)/A24taxstdlife))</f>
        <v>0</v>
      </c>
      <c r="AL782" s="164">
        <f>IF(A24taxstdlife="n/a","n/a",IF(AL$3&gt;(A24taxstdlife+$E782),((Input!$H$166+Input!$H$132)*$H$7)-SUM($H782:AK782),((Input!$H$166+Input!$H$132)*$H$7)/A24taxstdlife))</f>
        <v>0</v>
      </c>
      <c r="AM782" s="164">
        <f>IF(A24taxstdlife="n/a","n/a",IF(AM$3&gt;(A24taxstdlife+$E782),((Input!$H$166+Input!$H$132)*$H$7)-SUM($H782:AL782),((Input!$H$166+Input!$H$132)*$H$7)/A24taxstdlife))</f>
        <v>0</v>
      </c>
      <c r="AN782" s="164">
        <f>IF(A24taxstdlife="n/a","n/a",IF(AN$3&gt;(A24taxstdlife+$E782),((Input!$H$166+Input!$H$132)*$H$7)-SUM($H782:AM782),((Input!$H$166+Input!$H$132)*$H$7)/A24taxstdlife))</f>
        <v>0</v>
      </c>
      <c r="AO782" s="164">
        <f>IF(A24taxstdlife="n/a","n/a",IF(AO$3&gt;(A24taxstdlife+$E782),((Input!$H$166+Input!$H$132)*$H$7)-SUM($H782:AN782),((Input!$H$166+Input!$H$132)*$H$7)/A24taxstdlife))</f>
        <v>0</v>
      </c>
      <c r="AP782" s="164">
        <f>IF(A24taxstdlife="n/a","n/a",IF(AP$3&gt;(A24taxstdlife+$E782),((Input!$H$166+Input!$H$132)*$H$7)-SUM($H782:AO782),((Input!$H$166+Input!$H$132)*$H$7)/A24taxstdlife))</f>
        <v>0</v>
      </c>
      <c r="AQ782" s="164">
        <f>IF(A24taxstdlife="n/a","n/a",IF(AQ$3&gt;(A24taxstdlife+$E782),((Input!$H$166+Input!$H$132)*$H$7)-SUM($H782:AP782),((Input!$H$166+Input!$H$132)*$H$7)/A24taxstdlife))</f>
        <v>0</v>
      </c>
      <c r="AR782" s="164">
        <f>IF(A24taxstdlife="n/a","n/a",IF(AR$3&gt;(A24taxstdlife+$E782),((Input!$H$166+Input!$H$132)*$H$7)-SUM($H782:AQ782),((Input!$H$166+Input!$H$132)*$H$7)/A24taxstdlife))</f>
        <v>0</v>
      </c>
      <c r="AS782" s="164">
        <f>IF(A24taxstdlife="n/a","n/a",IF(AS$3&gt;(A24taxstdlife+$E782),((Input!$H$166+Input!$H$132)*$H$7)-SUM($H782:AR782),((Input!$H$166+Input!$H$132)*$H$7)/A24taxstdlife))</f>
        <v>0</v>
      </c>
      <c r="AT782" s="164">
        <f>IF(A24taxstdlife="n/a","n/a",IF(AT$3&gt;(A24taxstdlife+$E782),((Input!$H$166+Input!$H$132)*$H$7)-SUM($H782:AS782),((Input!$H$166+Input!$H$132)*$H$7)/A24taxstdlife))</f>
        <v>0</v>
      </c>
      <c r="AU782" s="164">
        <f>IF(A24taxstdlife="n/a","n/a",IF(AU$3&gt;(A24taxstdlife+$E782),((Input!$H$166+Input!$H$132)*$H$7)-SUM($H782:AT782),((Input!$H$166+Input!$H$132)*$H$7)/A24taxstdlife))</f>
        <v>0</v>
      </c>
      <c r="AV782" s="164">
        <f>IF(A24taxstdlife="n/a","n/a",IF(AV$3&gt;(A24taxstdlife+$E782),((Input!$H$166+Input!$H$132)*$H$7)-SUM($H782:AU782),((Input!$H$166+Input!$H$132)*$H$7)/A24taxstdlife))</f>
        <v>0</v>
      </c>
      <c r="AW782" s="164">
        <f>IF(A24taxstdlife="n/a","n/a",IF(AW$3&gt;(A24taxstdlife+$E782),((Input!$H$166+Input!$H$132)*$H$7)-SUM($H782:AV782),((Input!$H$166+Input!$H$132)*$H$7)/A24taxstdlife))</f>
        <v>0</v>
      </c>
      <c r="AX782" s="164">
        <f>IF(A24taxstdlife="n/a","n/a",IF(AX$3&gt;(A24taxstdlife+$E782),((Input!$H$166+Input!$H$132)*$H$7)-SUM($H782:AW782),((Input!$H$166+Input!$H$132)*$H$7)/A24taxstdlife))</f>
        <v>0</v>
      </c>
      <c r="AY782" s="164">
        <f>IF(A24taxstdlife="n/a","n/a",IF(AY$3&gt;(A24taxstdlife+$E782),((Input!$H$166+Input!$H$132)*$H$7)-SUM($H782:AX782),((Input!$H$166+Input!$H$132)*$H$7)/A24taxstdlife))</f>
        <v>0</v>
      </c>
      <c r="AZ782" s="164">
        <f>IF(A24taxstdlife="n/a","n/a",IF(AZ$3&gt;(A24taxstdlife+$E782),((Input!$H$166+Input!$H$132)*$H$7)-SUM($H782:AY782),((Input!$H$166+Input!$H$132)*$H$7)/A24taxstdlife))</f>
        <v>0</v>
      </c>
      <c r="BA782" s="164">
        <f>IF(A24taxstdlife="n/a","n/a",IF(BA$3&gt;(A24taxstdlife+$E782),((Input!$H$166+Input!$H$132)*$H$7)-SUM($H782:AZ782),((Input!$H$166+Input!$H$132)*$H$7)/A24taxstdlife))</f>
        <v>0</v>
      </c>
      <c r="BB782" s="164">
        <f>IF(A24taxstdlife="n/a","n/a",IF(BB$3&gt;(A24taxstdlife+$E782),((Input!$H$166+Input!$H$132)*$H$7)-SUM($H782:BA782),((Input!$H$166+Input!$H$132)*$H$7)/A24taxstdlife))</f>
        <v>0</v>
      </c>
      <c r="BC782" s="164">
        <f>IF(A24taxstdlife="n/a","n/a",IF(BC$3&gt;(A24taxstdlife+$E782),((Input!$H$166+Input!$H$132)*$H$7)-SUM($H782:BB782),((Input!$H$166+Input!$H$132)*$H$7)/A24taxstdlife))</f>
        <v>0</v>
      </c>
      <c r="BD782" s="164">
        <f>IF(A24taxstdlife="n/a","n/a",IF(BD$3&gt;(A24taxstdlife+$E782),((Input!$H$166+Input!$H$132)*$H$7)-SUM($H782:BC782),((Input!$H$166+Input!$H$132)*$H$7)/A24taxstdlife))</f>
        <v>0</v>
      </c>
      <c r="BE782" s="164">
        <f>IF(A24taxstdlife="n/a","n/a",IF(BE$3&gt;(A24taxstdlife+$E782),((Input!$H$166+Input!$H$132)*$H$7)-SUM($H782:BD782),((Input!$H$166+Input!$H$132)*$H$7)/A24taxstdlife))</f>
        <v>0</v>
      </c>
      <c r="BF782" s="164">
        <f>IF(A24taxstdlife="n/a","n/a",IF(BF$3&gt;(A24taxstdlife+$E782),((Input!$H$166+Input!$H$132)*$H$7)-SUM($H782:BE782),((Input!$H$166+Input!$H$132)*$H$7)/A24taxstdlife))</f>
        <v>0</v>
      </c>
      <c r="BG782" s="164">
        <f>IF(A24taxstdlife="n/a","n/a",IF(BG$3&gt;(A24taxstdlife+$E782),((Input!$H$166+Input!$H$132)*$H$7)-SUM($H782:BF782),((Input!$H$166+Input!$H$132)*$H$7)/A24taxstdlife))</f>
        <v>0</v>
      </c>
      <c r="BH782" s="164">
        <f>IF(A24taxstdlife="n/a","n/a",IF(BH$3&gt;(A24taxstdlife+$E782),((Input!$H$166+Input!$H$132)*$H$7)-SUM($H782:BG782),((Input!$H$166+Input!$H$132)*$H$7)/A24taxstdlife))</f>
        <v>0</v>
      </c>
      <c r="BI782" s="164">
        <f>IF(A24taxstdlife="n/a","n/a",IF(BI$3&gt;(A24taxstdlife+$E782),((Input!$H$166+Input!$H$132)*$H$7)-SUM($H782:BH782),((Input!$H$166+Input!$H$132)*$H$7)/A24taxstdlife))</f>
        <v>0</v>
      </c>
      <c r="BJ782" s="18"/>
      <c r="BK782" s="18"/>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c r="HK782"/>
      <c r="HL782"/>
      <c r="HM782"/>
      <c r="HN782"/>
      <c r="HO782"/>
      <c r="HP782"/>
      <c r="HQ782"/>
      <c r="HR782"/>
      <c r="HS782"/>
      <c r="HT782"/>
      <c r="HU782"/>
      <c r="HV782"/>
      <c r="HW782"/>
      <c r="HX782"/>
      <c r="HY782"/>
      <c r="HZ782"/>
      <c r="IA782"/>
      <c r="IB782"/>
      <c r="IC782"/>
      <c r="ID782"/>
      <c r="IE782"/>
      <c r="IF782"/>
      <c r="IG782"/>
      <c r="IH782"/>
      <c r="II782"/>
      <c r="IJ782"/>
      <c r="IK782"/>
      <c r="IL782"/>
      <c r="IM782"/>
      <c r="IN782"/>
      <c r="IO782"/>
      <c r="IP782"/>
      <c r="IQ782"/>
      <c r="IR782"/>
      <c r="IS782"/>
      <c r="IT782"/>
      <c r="IU782"/>
      <c r="IV782"/>
    </row>
    <row r="783" spans="1:256" s="5" customFormat="1" hidden="1" outlineLevel="2">
      <c r="A783" s="18"/>
      <c r="B783" s="18"/>
      <c r="C783" s="36"/>
      <c r="D783" s="479"/>
      <c r="E783" s="283">
        <v>3</v>
      </c>
      <c r="F783" s="38"/>
      <c r="G783" s="306"/>
      <c r="H783" s="308"/>
      <c r="I783" s="307"/>
      <c r="J783" s="164">
        <f>IF(A24taxstdlife="n/a","n/a",IF(J$3&gt;(A24taxstdlife+$E783),((Input!$I$166+Input!$I$132)*$I$7)-SUM($I783:I783),((Input!$I$166+Input!$I$132)*$I$7)/A24taxstdlife))</f>
        <v>0</v>
      </c>
      <c r="K783" s="164">
        <f>IF(A24taxstdlife="n/a","n/a",IF(K$3&gt;(A24taxstdlife+$E783),((Input!$I$166+Input!$I$132)*$I$7)-SUM($I783:J783),((Input!$I$166+Input!$I$132)*$I$7)/A24taxstdlife))</f>
        <v>0</v>
      </c>
      <c r="L783" s="164">
        <f>IF(A24taxstdlife="n/a","n/a",IF(L$3&gt;(A24taxstdlife+$E783),((Input!$I$166+Input!$I$132)*$I$7)-SUM($I783:K783),((Input!$I$166+Input!$I$132)*$I$7)/A24taxstdlife))</f>
        <v>0</v>
      </c>
      <c r="M783" s="164">
        <f>IF(A24taxstdlife="n/a","n/a",IF(M$3&gt;(A24taxstdlife+$E783),((Input!$I$166+Input!$I$132)*$I$7)-SUM($I783:L783),((Input!$I$166+Input!$I$132)*$I$7)/A24taxstdlife))</f>
        <v>0</v>
      </c>
      <c r="N783" s="164">
        <f>IF(A24taxstdlife="n/a","n/a",IF(N$3&gt;(A24taxstdlife+$E783),((Input!$I$166+Input!$I$132)*$I$7)-SUM($I783:M783),((Input!$I$166+Input!$I$132)*$I$7)/A24taxstdlife))</f>
        <v>0</v>
      </c>
      <c r="O783" s="164">
        <f>IF(A24taxstdlife="n/a","n/a",IF(O$3&gt;(A24taxstdlife+$E783),((Input!$I$166+Input!$I$132)*$I$7)-SUM($I783:N783),((Input!$I$166+Input!$I$132)*$I$7)/A24taxstdlife))</f>
        <v>0</v>
      </c>
      <c r="P783" s="164">
        <f>IF(A24taxstdlife="n/a","n/a",IF(P$3&gt;(A24taxstdlife+$E783),((Input!$I$166+Input!$I$132)*$I$7)-SUM($I783:O783),((Input!$I$166+Input!$I$132)*$I$7)/A24taxstdlife))</f>
        <v>0</v>
      </c>
      <c r="Q783" s="164">
        <f>IF(A24taxstdlife="n/a","n/a",IF(Q$3&gt;(A24taxstdlife+$E783),((Input!$I$166+Input!$I$132)*$I$7)-SUM($I783:P783),((Input!$I$166+Input!$I$132)*$I$7)/A24taxstdlife))</f>
        <v>0</v>
      </c>
      <c r="R783" s="164">
        <f>IF(A24taxstdlife="n/a","n/a",IF(R$3&gt;(A24taxstdlife+$E783),((Input!$I$166+Input!$I$132)*$I$7)-SUM($I783:Q783),((Input!$I$166+Input!$I$132)*$I$7)/A24taxstdlife))</f>
        <v>0</v>
      </c>
      <c r="S783" s="164">
        <f>IF(A24taxstdlife="n/a","n/a",IF(S$3&gt;(A24taxstdlife+$E783),((Input!$I$166+Input!$I$132)*$I$7)-SUM($I783:R783),((Input!$I$166+Input!$I$132)*$I$7)/A24taxstdlife))</f>
        <v>0</v>
      </c>
      <c r="T783" s="164">
        <f>IF(A24taxstdlife="n/a","n/a",IF(T$3&gt;(A24taxstdlife+$E783),((Input!$I$166+Input!$I$132)*$I$7)-SUM($I783:S783),((Input!$I$166+Input!$I$132)*$I$7)/A24taxstdlife))</f>
        <v>0</v>
      </c>
      <c r="U783" s="164">
        <f>IF(A24taxstdlife="n/a","n/a",IF(U$3&gt;(A24taxstdlife+$E783),((Input!$I$166+Input!$I$132)*$I$7)-SUM($I783:T783),((Input!$I$166+Input!$I$132)*$I$7)/A24taxstdlife))</f>
        <v>0</v>
      </c>
      <c r="V783" s="164">
        <f>IF(A24taxstdlife="n/a","n/a",IF(V$3&gt;(A24taxstdlife+$E783),((Input!$I$166+Input!$I$132)*$I$7)-SUM($I783:U783),((Input!$I$166+Input!$I$132)*$I$7)/A24taxstdlife))</f>
        <v>0</v>
      </c>
      <c r="W783" s="164">
        <f>IF(A24taxstdlife="n/a","n/a",IF(W$3&gt;(A24taxstdlife+$E783),((Input!$I$166+Input!$I$132)*$I$7)-SUM($I783:V783),((Input!$I$166+Input!$I$132)*$I$7)/A24taxstdlife))</f>
        <v>0</v>
      </c>
      <c r="X783" s="164">
        <f>IF(A24taxstdlife="n/a","n/a",IF(X$3&gt;(A24taxstdlife+$E783),((Input!$I$166+Input!$I$132)*$I$7)-SUM($I783:W783),((Input!$I$166+Input!$I$132)*$I$7)/A24taxstdlife))</f>
        <v>0</v>
      </c>
      <c r="Y783" s="164">
        <f>IF(A24taxstdlife="n/a","n/a",IF(Y$3&gt;(A24taxstdlife+$E783),((Input!$I$166+Input!$I$132)*$I$7)-SUM($I783:X783),((Input!$I$166+Input!$I$132)*$I$7)/A24taxstdlife))</f>
        <v>0</v>
      </c>
      <c r="Z783" s="164">
        <f>IF(A24taxstdlife="n/a","n/a",IF(Z$3&gt;(A24taxstdlife+$E783),((Input!$I$166+Input!$I$132)*$I$7)-SUM($I783:Y783),((Input!$I$166+Input!$I$132)*$I$7)/A24taxstdlife))</f>
        <v>0</v>
      </c>
      <c r="AA783" s="164">
        <f>IF(A24taxstdlife="n/a","n/a",IF(AA$3&gt;(A24taxstdlife+$E783),((Input!$I$166+Input!$I$132)*$I$7)-SUM($I783:Z783),((Input!$I$166+Input!$I$132)*$I$7)/A24taxstdlife))</f>
        <v>0</v>
      </c>
      <c r="AB783" s="164">
        <f>IF(A24taxstdlife="n/a","n/a",IF(AB$3&gt;(A24taxstdlife+$E783),((Input!$I$166+Input!$I$132)*$I$7)-SUM($I783:AA783),((Input!$I$166+Input!$I$132)*$I$7)/A24taxstdlife))</f>
        <v>0</v>
      </c>
      <c r="AC783" s="164">
        <f>IF(A24taxstdlife="n/a","n/a",IF(AC$3&gt;(A24taxstdlife+$E783),((Input!$I$166+Input!$I$132)*$I$7)-SUM($I783:AB783),((Input!$I$166+Input!$I$132)*$I$7)/A24taxstdlife))</f>
        <v>0</v>
      </c>
      <c r="AD783" s="164">
        <f>IF(A24taxstdlife="n/a","n/a",IF(AD$3&gt;(A24taxstdlife+$E783),((Input!$I$166+Input!$I$132)*$I$7)-SUM($I783:AC783),((Input!$I$166+Input!$I$132)*$I$7)/A24taxstdlife))</f>
        <v>0</v>
      </c>
      <c r="AE783" s="164">
        <f>IF(A24taxstdlife="n/a","n/a",IF(AE$3&gt;(A24taxstdlife+$E783),((Input!$I$166+Input!$I$132)*$I$7)-SUM($I783:AD783),((Input!$I$166+Input!$I$132)*$I$7)/A24taxstdlife))</f>
        <v>0</v>
      </c>
      <c r="AF783" s="164">
        <f>IF(A24taxstdlife="n/a","n/a",IF(AF$3&gt;(A24taxstdlife+$E783),((Input!$I$166+Input!$I$132)*$I$7)-SUM($I783:AE783),((Input!$I$166+Input!$I$132)*$I$7)/A24taxstdlife))</f>
        <v>0</v>
      </c>
      <c r="AG783" s="164">
        <f>IF(A24taxstdlife="n/a","n/a",IF(AG$3&gt;(A24taxstdlife+$E783),((Input!$I$166+Input!$I$132)*$I$7)-SUM($I783:AF783),((Input!$I$166+Input!$I$132)*$I$7)/A24taxstdlife))</f>
        <v>0</v>
      </c>
      <c r="AH783" s="164">
        <f>IF(A24taxstdlife="n/a","n/a",IF(AH$3&gt;(A24taxstdlife+$E783),((Input!$I$166+Input!$I$132)*$I$7)-SUM($I783:AG783),((Input!$I$166+Input!$I$132)*$I$7)/A24taxstdlife))</f>
        <v>0</v>
      </c>
      <c r="AI783" s="164">
        <f>IF(A24taxstdlife="n/a","n/a",IF(AI$3&gt;(A24taxstdlife+$E783),((Input!$I$166+Input!$I$132)*$I$7)-SUM($I783:AH783),((Input!$I$166+Input!$I$132)*$I$7)/A24taxstdlife))</f>
        <v>0</v>
      </c>
      <c r="AJ783" s="164">
        <f>IF(A24taxstdlife="n/a","n/a",IF(AJ$3&gt;(A24taxstdlife+$E783),((Input!$I$166+Input!$I$132)*$I$7)-SUM($I783:AI783),((Input!$I$166+Input!$I$132)*$I$7)/A24taxstdlife))</f>
        <v>0</v>
      </c>
      <c r="AK783" s="164">
        <f>IF(A24taxstdlife="n/a","n/a",IF(AK$3&gt;(A24taxstdlife+$E783),((Input!$I$166+Input!$I$132)*$I$7)-SUM($I783:AJ783),((Input!$I$166+Input!$I$132)*$I$7)/A24taxstdlife))</f>
        <v>0</v>
      </c>
      <c r="AL783" s="164">
        <f>IF(A24taxstdlife="n/a","n/a",IF(AL$3&gt;(A24taxstdlife+$E783),((Input!$I$166+Input!$I$132)*$I$7)-SUM($I783:AK783),((Input!$I$166+Input!$I$132)*$I$7)/A24taxstdlife))</f>
        <v>0</v>
      </c>
      <c r="AM783" s="164">
        <f>IF(A24taxstdlife="n/a","n/a",IF(AM$3&gt;(A24taxstdlife+$E783),((Input!$I$166+Input!$I$132)*$I$7)-SUM($I783:AL783),((Input!$I$166+Input!$I$132)*$I$7)/A24taxstdlife))</f>
        <v>0</v>
      </c>
      <c r="AN783" s="164">
        <f>IF(A24taxstdlife="n/a","n/a",IF(AN$3&gt;(A24taxstdlife+$E783),((Input!$I$166+Input!$I$132)*$I$7)-SUM($I783:AM783),((Input!$I$166+Input!$I$132)*$I$7)/A24taxstdlife))</f>
        <v>0</v>
      </c>
      <c r="AO783" s="164">
        <f>IF(A24taxstdlife="n/a","n/a",IF(AO$3&gt;(A24taxstdlife+$E783),((Input!$I$166+Input!$I$132)*$I$7)-SUM($I783:AN783),((Input!$I$166+Input!$I$132)*$I$7)/A24taxstdlife))</f>
        <v>0</v>
      </c>
      <c r="AP783" s="164">
        <f>IF(A24taxstdlife="n/a","n/a",IF(AP$3&gt;(A24taxstdlife+$E783),((Input!$I$166+Input!$I$132)*$I$7)-SUM($I783:AO783),((Input!$I$166+Input!$I$132)*$I$7)/A24taxstdlife))</f>
        <v>0</v>
      </c>
      <c r="AQ783" s="164">
        <f>IF(A24taxstdlife="n/a","n/a",IF(AQ$3&gt;(A24taxstdlife+$E783),((Input!$I$166+Input!$I$132)*$I$7)-SUM($I783:AP783),((Input!$I$166+Input!$I$132)*$I$7)/A24taxstdlife))</f>
        <v>0</v>
      </c>
      <c r="AR783" s="164">
        <f>IF(A24taxstdlife="n/a","n/a",IF(AR$3&gt;(A24taxstdlife+$E783),((Input!$I$166+Input!$I$132)*$I$7)-SUM($I783:AQ783),((Input!$I$166+Input!$I$132)*$I$7)/A24taxstdlife))</f>
        <v>0</v>
      </c>
      <c r="AS783" s="164">
        <f>IF(A24taxstdlife="n/a","n/a",IF(AS$3&gt;(A24taxstdlife+$E783),((Input!$I$166+Input!$I$132)*$I$7)-SUM($I783:AR783),((Input!$I$166+Input!$I$132)*$I$7)/A24taxstdlife))</f>
        <v>0</v>
      </c>
      <c r="AT783" s="164">
        <f>IF(A24taxstdlife="n/a","n/a",IF(AT$3&gt;(A24taxstdlife+$E783),((Input!$I$166+Input!$I$132)*$I$7)-SUM($I783:AS783),((Input!$I$166+Input!$I$132)*$I$7)/A24taxstdlife))</f>
        <v>0</v>
      </c>
      <c r="AU783" s="164">
        <f>IF(A24taxstdlife="n/a","n/a",IF(AU$3&gt;(A24taxstdlife+$E783),((Input!$I$166+Input!$I$132)*$I$7)-SUM($I783:AT783),((Input!$I$166+Input!$I$132)*$I$7)/A24taxstdlife))</f>
        <v>0</v>
      </c>
      <c r="AV783" s="164">
        <f>IF(A24taxstdlife="n/a","n/a",IF(AV$3&gt;(A24taxstdlife+$E783),((Input!$I$166+Input!$I$132)*$I$7)-SUM($I783:AU783),((Input!$I$166+Input!$I$132)*$I$7)/A24taxstdlife))</f>
        <v>0</v>
      </c>
      <c r="AW783" s="164">
        <f>IF(A24taxstdlife="n/a","n/a",IF(AW$3&gt;(A24taxstdlife+$E783),((Input!$I$166+Input!$I$132)*$I$7)-SUM($I783:AV783),((Input!$I$166+Input!$I$132)*$I$7)/A24taxstdlife))</f>
        <v>0</v>
      </c>
      <c r="AX783" s="164">
        <f>IF(A24taxstdlife="n/a","n/a",IF(AX$3&gt;(A24taxstdlife+$E783),((Input!$I$166+Input!$I$132)*$I$7)-SUM($I783:AW783),((Input!$I$166+Input!$I$132)*$I$7)/A24taxstdlife))</f>
        <v>0</v>
      </c>
      <c r="AY783" s="164">
        <f>IF(A24taxstdlife="n/a","n/a",IF(AY$3&gt;(A24taxstdlife+$E783),((Input!$I$166+Input!$I$132)*$I$7)-SUM($I783:AX783),((Input!$I$166+Input!$I$132)*$I$7)/A24taxstdlife))</f>
        <v>0</v>
      </c>
      <c r="AZ783" s="164">
        <f>IF(A24taxstdlife="n/a","n/a",IF(AZ$3&gt;(A24taxstdlife+$E783),((Input!$I$166+Input!$I$132)*$I$7)-SUM($I783:AY783),((Input!$I$166+Input!$I$132)*$I$7)/A24taxstdlife))</f>
        <v>0</v>
      </c>
      <c r="BA783" s="164">
        <f>IF(A24taxstdlife="n/a","n/a",IF(BA$3&gt;(A24taxstdlife+$E783),((Input!$I$166+Input!$I$132)*$I$7)-SUM($I783:AZ783),((Input!$I$166+Input!$I$132)*$I$7)/A24taxstdlife))</f>
        <v>0</v>
      </c>
      <c r="BB783" s="164">
        <f>IF(A24taxstdlife="n/a","n/a",IF(BB$3&gt;(A24taxstdlife+$E783),((Input!$I$166+Input!$I$132)*$I$7)-SUM($I783:BA783),((Input!$I$166+Input!$I$132)*$I$7)/A24taxstdlife))</f>
        <v>0</v>
      </c>
      <c r="BC783" s="164">
        <f>IF(A24taxstdlife="n/a","n/a",IF(BC$3&gt;(A24taxstdlife+$E783),((Input!$I$166+Input!$I$132)*$I$7)-SUM($I783:BB783),((Input!$I$166+Input!$I$132)*$I$7)/A24taxstdlife))</f>
        <v>0</v>
      </c>
      <c r="BD783" s="164">
        <f>IF(A24taxstdlife="n/a","n/a",IF(BD$3&gt;(A24taxstdlife+$E783),((Input!$I$166+Input!$I$132)*$I$7)-SUM($I783:BC783),((Input!$I$166+Input!$I$132)*$I$7)/A24taxstdlife))</f>
        <v>0</v>
      </c>
      <c r="BE783" s="164">
        <f>IF(A24taxstdlife="n/a","n/a",IF(BE$3&gt;(A24taxstdlife+$E783),((Input!$I$166+Input!$I$132)*$I$7)-SUM($I783:BD783),((Input!$I$166+Input!$I$132)*$I$7)/A24taxstdlife))</f>
        <v>0</v>
      </c>
      <c r="BF783" s="164">
        <f>IF(A24taxstdlife="n/a","n/a",IF(BF$3&gt;(A24taxstdlife+$E783),((Input!$I$166+Input!$I$132)*$I$7)-SUM($I783:BE783),((Input!$I$166+Input!$I$132)*$I$7)/A24taxstdlife))</f>
        <v>0</v>
      </c>
      <c r="BG783" s="164">
        <f>IF(A24taxstdlife="n/a","n/a",IF(BG$3&gt;(A24taxstdlife+$E783),((Input!$I$166+Input!$I$132)*$I$7)-SUM($I783:BF783),((Input!$I$166+Input!$I$132)*$I$7)/A24taxstdlife))</f>
        <v>0</v>
      </c>
      <c r="BH783" s="164">
        <f>IF(A24taxstdlife="n/a","n/a",IF(BH$3&gt;(A24taxstdlife+$E783),((Input!$I$166+Input!$I$132)*$I$7)-SUM($I783:BG783),((Input!$I$166+Input!$I$132)*$I$7)/A24taxstdlife))</f>
        <v>0</v>
      </c>
      <c r="BI783" s="164">
        <f>IF(A24taxstdlife="n/a","n/a",IF(BI$3&gt;(A24taxstdlife+$E783),((Input!$I$166+Input!$I$132)*$I$7)-SUM($I783:BH783),((Input!$I$166+Input!$I$132)*$I$7)/A24taxstdlife))</f>
        <v>0</v>
      </c>
      <c r="BJ783" s="164"/>
      <c r="BK783" s="18"/>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c r="HE783"/>
      <c r="HF783"/>
      <c r="HG783"/>
      <c r="HH783"/>
      <c r="HI783"/>
      <c r="HJ783"/>
      <c r="HK783"/>
      <c r="HL783"/>
      <c r="HM783"/>
      <c r="HN783"/>
      <c r="HO783"/>
      <c r="HP783"/>
      <c r="HQ783"/>
      <c r="HR783"/>
      <c r="HS783"/>
      <c r="HT783"/>
      <c r="HU783"/>
      <c r="HV783"/>
      <c r="HW783"/>
      <c r="HX783"/>
      <c r="HY783"/>
      <c r="HZ783"/>
      <c r="IA783"/>
      <c r="IB783"/>
      <c r="IC783"/>
      <c r="ID783"/>
      <c r="IE783"/>
      <c r="IF783"/>
      <c r="IG783"/>
      <c r="IH783"/>
      <c r="II783"/>
      <c r="IJ783"/>
      <c r="IK783"/>
      <c r="IL783"/>
      <c r="IM783"/>
      <c r="IN783"/>
      <c r="IO783"/>
      <c r="IP783"/>
      <c r="IQ783"/>
      <c r="IR783"/>
      <c r="IS783"/>
      <c r="IT783"/>
      <c r="IU783"/>
      <c r="IV783"/>
    </row>
    <row r="784" spans="1:256" s="5" customFormat="1" hidden="1" outlineLevel="2">
      <c r="A784" s="18"/>
      <c r="B784" s="18"/>
      <c r="C784" s="36"/>
      <c r="D784" s="479"/>
      <c r="E784" s="283">
        <v>4</v>
      </c>
      <c r="F784" s="38"/>
      <c r="G784" s="306"/>
      <c r="H784" s="308"/>
      <c r="I784" s="308"/>
      <c r="J784" s="307"/>
      <c r="K784" s="164">
        <f>IF(A24taxstdlife="n/a","n/a",IF(K$3&gt;(A24taxstdlife+$E784),((Input!$J$166+Input!$J$132)*$J$7)-SUM($J784:J784),((Input!$J$166+Input!$J$132)*$J$7)/A24taxstdlife))</f>
        <v>0</v>
      </c>
      <c r="L784" s="164">
        <f>IF(A24taxstdlife="n/a","n/a",IF(L$3&gt;(A24taxstdlife+$E784),((Input!$J$166+Input!$J$132)*$J$7)-SUM($J784:K784),((Input!$J$166+Input!$J$132)*$J$7)/A24taxstdlife))</f>
        <v>0</v>
      </c>
      <c r="M784" s="164">
        <f>IF(A24taxstdlife="n/a","n/a",IF(M$3&gt;(A24taxstdlife+$E784),((Input!$J$166+Input!$J$132)*$J$7)-SUM($J784:L784),((Input!$J$166+Input!$J$132)*$J$7)/A24taxstdlife))</f>
        <v>0</v>
      </c>
      <c r="N784" s="164">
        <f>IF(A24taxstdlife="n/a","n/a",IF(N$3&gt;(A24taxstdlife+$E784),((Input!$J$166+Input!$J$132)*$J$7)-SUM($J784:M784),((Input!$J$166+Input!$J$132)*$J$7)/A24taxstdlife))</f>
        <v>0</v>
      </c>
      <c r="O784" s="164">
        <f>IF(A24taxstdlife="n/a","n/a",IF(O$3&gt;(A24taxstdlife+$E784),((Input!$J$166+Input!$J$132)*$J$7)-SUM($J784:N784),((Input!$J$166+Input!$J$132)*$J$7)/A24taxstdlife))</f>
        <v>0</v>
      </c>
      <c r="P784" s="164">
        <f>IF(A24taxstdlife="n/a","n/a",IF(P$3&gt;(A24taxstdlife+$E784),((Input!$J$166+Input!$J$132)*$J$7)-SUM($J784:O784),((Input!$J$166+Input!$J$132)*$J$7)/A24taxstdlife))</f>
        <v>0</v>
      </c>
      <c r="Q784" s="164">
        <f>IF(A24taxstdlife="n/a","n/a",IF(Q$3&gt;(A24taxstdlife+$E784),((Input!$J$166+Input!$J$132)*$J$7)-SUM($J784:P784),((Input!$J$166+Input!$J$132)*$J$7)/A24taxstdlife))</f>
        <v>0</v>
      </c>
      <c r="R784" s="164">
        <f>IF(A24taxstdlife="n/a","n/a",IF(R$3&gt;(A24taxstdlife+$E784),((Input!$J$166+Input!$J$132)*$J$7)-SUM($J784:Q784),((Input!$J$166+Input!$J$132)*$J$7)/A24taxstdlife))</f>
        <v>0</v>
      </c>
      <c r="S784" s="164">
        <f>IF(A24taxstdlife="n/a","n/a",IF(S$3&gt;(A24taxstdlife+$E784),((Input!$J$166+Input!$J$132)*$J$7)-SUM($J784:R784),((Input!$J$166+Input!$J$132)*$J$7)/A24taxstdlife))</f>
        <v>0</v>
      </c>
      <c r="T784" s="164">
        <f>IF(A24taxstdlife="n/a","n/a",IF(T$3&gt;(A24taxstdlife+$E784),((Input!$J$166+Input!$J$132)*$J$7)-SUM($J784:S784),((Input!$J$166+Input!$J$132)*$J$7)/A24taxstdlife))</f>
        <v>0</v>
      </c>
      <c r="U784" s="164">
        <f>IF(A24taxstdlife="n/a","n/a",IF(U$3&gt;(A24taxstdlife+$E784),((Input!$J$166+Input!$J$132)*$J$7)-SUM($J784:T784),((Input!$J$166+Input!$J$132)*$J$7)/A24taxstdlife))</f>
        <v>0</v>
      </c>
      <c r="V784" s="164">
        <f>IF(A24taxstdlife="n/a","n/a",IF(V$3&gt;(A24taxstdlife+$E784),((Input!$J$166+Input!$J$132)*$J$7)-SUM($J784:U784),((Input!$J$166+Input!$J$132)*$J$7)/A24taxstdlife))</f>
        <v>0</v>
      </c>
      <c r="W784" s="164">
        <f>IF(A24taxstdlife="n/a","n/a",IF(W$3&gt;(A24taxstdlife+$E784),((Input!$J$166+Input!$J$132)*$J$7)-SUM($J784:V784),((Input!$J$166+Input!$J$132)*$J$7)/A24taxstdlife))</f>
        <v>0</v>
      </c>
      <c r="X784" s="164">
        <f>IF(A24taxstdlife="n/a","n/a",IF(X$3&gt;(A24taxstdlife+$E784),((Input!$J$166+Input!$J$132)*$J$7)-SUM($J784:W784),((Input!$J$166+Input!$J$132)*$J$7)/A24taxstdlife))</f>
        <v>0</v>
      </c>
      <c r="Y784" s="164">
        <f>IF(A24taxstdlife="n/a","n/a",IF(Y$3&gt;(A24taxstdlife+$E784),((Input!$J$166+Input!$J$132)*$J$7)-SUM($J784:X784),((Input!$J$166+Input!$J$132)*$J$7)/A24taxstdlife))</f>
        <v>0</v>
      </c>
      <c r="Z784" s="164">
        <f>IF(A24taxstdlife="n/a","n/a",IF(Z$3&gt;(A24taxstdlife+$E784),((Input!$J$166+Input!$J$132)*$J$7)-SUM($J784:Y784),((Input!$J$166+Input!$J$132)*$J$7)/A24taxstdlife))</f>
        <v>0</v>
      </c>
      <c r="AA784" s="164">
        <f>IF(A24taxstdlife="n/a","n/a",IF(AA$3&gt;(A24taxstdlife+$E784),((Input!$J$166+Input!$J$132)*$J$7)-SUM($J784:Z784),((Input!$J$166+Input!$J$132)*$J$7)/A24taxstdlife))</f>
        <v>0</v>
      </c>
      <c r="AB784" s="164">
        <f>IF(A24taxstdlife="n/a","n/a",IF(AB$3&gt;(A24taxstdlife+$E784),((Input!$J$166+Input!$J$132)*$J$7)-SUM($J784:AA784),((Input!$J$166+Input!$J$132)*$J$7)/A24taxstdlife))</f>
        <v>0</v>
      </c>
      <c r="AC784" s="164">
        <f>IF(A24taxstdlife="n/a","n/a",IF(AC$3&gt;(A24taxstdlife+$E784),((Input!$J$166+Input!$J$132)*$J$7)-SUM($J784:AB784),((Input!$J$166+Input!$J$132)*$J$7)/A24taxstdlife))</f>
        <v>0</v>
      </c>
      <c r="AD784" s="164">
        <f>IF(A24taxstdlife="n/a","n/a",IF(AD$3&gt;(A24taxstdlife+$E784),((Input!$J$166+Input!$J$132)*$J$7)-SUM($J784:AC784),((Input!$J$166+Input!$J$132)*$J$7)/A24taxstdlife))</f>
        <v>0</v>
      </c>
      <c r="AE784" s="164">
        <f>IF(A24taxstdlife="n/a","n/a",IF(AE$3&gt;(A24taxstdlife+$E784),((Input!$J$166+Input!$J$132)*$J$7)-SUM($J784:AD784),((Input!$J$166+Input!$J$132)*$J$7)/A24taxstdlife))</f>
        <v>0</v>
      </c>
      <c r="AF784" s="164">
        <f>IF(A24taxstdlife="n/a","n/a",IF(AF$3&gt;(A24taxstdlife+$E784),((Input!$J$166+Input!$J$132)*$J$7)-SUM($J784:AE784),((Input!$J$166+Input!$J$132)*$J$7)/A24taxstdlife))</f>
        <v>0</v>
      </c>
      <c r="AG784" s="164">
        <f>IF(A24taxstdlife="n/a","n/a",IF(AG$3&gt;(A24taxstdlife+$E784),((Input!$J$166+Input!$J$132)*$J$7)-SUM($J784:AF784),((Input!$J$166+Input!$J$132)*$J$7)/A24taxstdlife))</f>
        <v>0</v>
      </c>
      <c r="AH784" s="164">
        <f>IF(A24taxstdlife="n/a","n/a",IF(AH$3&gt;(A24taxstdlife+$E784),((Input!$J$166+Input!$J$132)*$J$7)-SUM($J784:AG784),((Input!$J$166+Input!$J$132)*$J$7)/A24taxstdlife))</f>
        <v>0</v>
      </c>
      <c r="AI784" s="164">
        <f>IF(A24taxstdlife="n/a","n/a",IF(AI$3&gt;(A24taxstdlife+$E784),((Input!$J$166+Input!$J$132)*$J$7)-SUM($J784:AH784),((Input!$J$166+Input!$J$132)*$J$7)/A24taxstdlife))</f>
        <v>0</v>
      </c>
      <c r="AJ784" s="164">
        <f>IF(A24taxstdlife="n/a","n/a",IF(AJ$3&gt;(A24taxstdlife+$E784),((Input!$J$166+Input!$J$132)*$J$7)-SUM($J784:AI784),((Input!$J$166+Input!$J$132)*$J$7)/A24taxstdlife))</f>
        <v>0</v>
      </c>
      <c r="AK784" s="164">
        <f>IF(A24taxstdlife="n/a","n/a",IF(AK$3&gt;(A24taxstdlife+$E784),((Input!$J$166+Input!$J$132)*$J$7)-SUM($J784:AJ784),((Input!$J$166+Input!$J$132)*$J$7)/A24taxstdlife))</f>
        <v>0</v>
      </c>
      <c r="AL784" s="164">
        <f>IF(A24taxstdlife="n/a","n/a",IF(AL$3&gt;(A24taxstdlife+$E784),((Input!$J$166+Input!$J$132)*$J$7)-SUM($J784:AK784),((Input!$J$166+Input!$J$132)*$J$7)/A24taxstdlife))</f>
        <v>0</v>
      </c>
      <c r="AM784" s="164">
        <f>IF(A24taxstdlife="n/a","n/a",IF(AM$3&gt;(A24taxstdlife+$E784),((Input!$J$166+Input!$J$132)*$J$7)-SUM($J784:AL784),((Input!$J$166+Input!$J$132)*$J$7)/A24taxstdlife))</f>
        <v>0</v>
      </c>
      <c r="AN784" s="164">
        <f>IF(A24taxstdlife="n/a","n/a",IF(AN$3&gt;(A24taxstdlife+$E784),((Input!$J$166+Input!$J$132)*$J$7)-SUM($J784:AM784),((Input!$J$166+Input!$J$132)*$J$7)/A24taxstdlife))</f>
        <v>0</v>
      </c>
      <c r="AO784" s="164">
        <f>IF(A24taxstdlife="n/a","n/a",IF(AO$3&gt;(A24taxstdlife+$E784),((Input!$J$166+Input!$J$132)*$J$7)-SUM($J784:AN784),((Input!$J$166+Input!$J$132)*$J$7)/A24taxstdlife))</f>
        <v>0</v>
      </c>
      <c r="AP784" s="164">
        <f>IF(A24taxstdlife="n/a","n/a",IF(AP$3&gt;(A24taxstdlife+$E784),((Input!$J$166+Input!$J$132)*$J$7)-SUM($J784:AO784),((Input!$J$166+Input!$J$132)*$J$7)/A24taxstdlife))</f>
        <v>0</v>
      </c>
      <c r="AQ784" s="164">
        <f>IF(A24taxstdlife="n/a","n/a",IF(AQ$3&gt;(A24taxstdlife+$E784),((Input!$J$166+Input!$J$132)*$J$7)-SUM($J784:AP784),((Input!$J$166+Input!$J$132)*$J$7)/A24taxstdlife))</f>
        <v>0</v>
      </c>
      <c r="AR784" s="164">
        <f>IF(A24taxstdlife="n/a","n/a",IF(AR$3&gt;(A24taxstdlife+$E784),((Input!$J$166+Input!$J$132)*$J$7)-SUM($J784:AQ784),((Input!$J$166+Input!$J$132)*$J$7)/A24taxstdlife))</f>
        <v>0</v>
      </c>
      <c r="AS784" s="164">
        <f>IF(A24taxstdlife="n/a","n/a",IF(AS$3&gt;(A24taxstdlife+$E784),((Input!$J$166+Input!$J$132)*$J$7)-SUM($J784:AR784),((Input!$J$166+Input!$J$132)*$J$7)/A24taxstdlife))</f>
        <v>0</v>
      </c>
      <c r="AT784" s="164">
        <f>IF(A24taxstdlife="n/a","n/a",IF(AT$3&gt;(A24taxstdlife+$E784),((Input!$J$166+Input!$J$132)*$J$7)-SUM($J784:AS784),((Input!$J$166+Input!$J$132)*$J$7)/A24taxstdlife))</f>
        <v>0</v>
      </c>
      <c r="AU784" s="164">
        <f>IF(A24taxstdlife="n/a","n/a",IF(AU$3&gt;(A24taxstdlife+$E784),((Input!$J$166+Input!$J$132)*$J$7)-SUM($J784:AT784),((Input!$J$166+Input!$J$132)*$J$7)/A24taxstdlife))</f>
        <v>0</v>
      </c>
      <c r="AV784" s="164">
        <f>IF(A24taxstdlife="n/a","n/a",IF(AV$3&gt;(A24taxstdlife+$E784),((Input!$J$166+Input!$J$132)*$J$7)-SUM($J784:AU784),((Input!$J$166+Input!$J$132)*$J$7)/A24taxstdlife))</f>
        <v>0</v>
      </c>
      <c r="AW784" s="164">
        <f>IF(A24taxstdlife="n/a","n/a",IF(AW$3&gt;(A24taxstdlife+$E784),((Input!$J$166+Input!$J$132)*$J$7)-SUM($J784:AV784),((Input!$J$166+Input!$J$132)*$J$7)/A24taxstdlife))</f>
        <v>0</v>
      </c>
      <c r="AX784" s="164">
        <f>IF(A24taxstdlife="n/a","n/a",IF(AX$3&gt;(A24taxstdlife+$E784),((Input!$J$166+Input!$J$132)*$J$7)-SUM($J784:AW784),((Input!$J$166+Input!$J$132)*$J$7)/A24taxstdlife))</f>
        <v>0</v>
      </c>
      <c r="AY784" s="164">
        <f>IF(A24taxstdlife="n/a","n/a",IF(AY$3&gt;(A24taxstdlife+$E784),((Input!$J$166+Input!$J$132)*$J$7)-SUM($J784:AX784),((Input!$J$166+Input!$J$132)*$J$7)/A24taxstdlife))</f>
        <v>0</v>
      </c>
      <c r="AZ784" s="164">
        <f>IF(A24taxstdlife="n/a","n/a",IF(AZ$3&gt;(A24taxstdlife+$E784),((Input!$J$166+Input!$J$132)*$J$7)-SUM($J784:AY784),((Input!$J$166+Input!$J$132)*$J$7)/A24taxstdlife))</f>
        <v>0</v>
      </c>
      <c r="BA784" s="164">
        <f>IF(A24taxstdlife="n/a","n/a",IF(BA$3&gt;(A24taxstdlife+$E784),((Input!$J$166+Input!$J$132)*$J$7)-SUM($J784:AZ784),((Input!$J$166+Input!$J$132)*$J$7)/A24taxstdlife))</f>
        <v>0</v>
      </c>
      <c r="BB784" s="164">
        <f>IF(A24taxstdlife="n/a","n/a",IF(BB$3&gt;(A24taxstdlife+$E784),((Input!$J$166+Input!$J$132)*$J$7)-SUM($J784:BA784),((Input!$J$166+Input!$J$132)*$J$7)/A24taxstdlife))</f>
        <v>0</v>
      </c>
      <c r="BC784" s="164">
        <f>IF(A24taxstdlife="n/a","n/a",IF(BC$3&gt;(A24taxstdlife+$E784),((Input!$J$166+Input!$J$132)*$J$7)-SUM($J784:BB784),((Input!$J$166+Input!$J$132)*$J$7)/A24taxstdlife))</f>
        <v>0</v>
      </c>
      <c r="BD784" s="164">
        <f>IF(A24taxstdlife="n/a","n/a",IF(BD$3&gt;(A24taxstdlife+$E784),((Input!$J$166+Input!$J$132)*$J$7)-SUM($J784:BC784),((Input!$J$166+Input!$J$132)*$J$7)/A24taxstdlife))</f>
        <v>0</v>
      </c>
      <c r="BE784" s="164">
        <f>IF(A24taxstdlife="n/a","n/a",IF(BE$3&gt;(A24taxstdlife+$E784),((Input!$J$166+Input!$J$132)*$J$7)-SUM($J784:BD784),((Input!$J$166+Input!$J$132)*$J$7)/A24taxstdlife))</f>
        <v>0</v>
      </c>
      <c r="BF784" s="164">
        <f>IF(A24taxstdlife="n/a","n/a",IF(BF$3&gt;(A24taxstdlife+$E784),((Input!$J$166+Input!$J$132)*$J$7)-SUM($J784:BE784),((Input!$J$166+Input!$J$132)*$J$7)/A24taxstdlife))</f>
        <v>0</v>
      </c>
      <c r="BG784" s="164">
        <f>IF(A24taxstdlife="n/a","n/a",IF(BG$3&gt;(A24taxstdlife+$E784),((Input!$J$166+Input!$J$132)*$J$7)-SUM($J784:BF784),((Input!$J$166+Input!$J$132)*$J$7)/A24taxstdlife))</f>
        <v>0</v>
      </c>
      <c r="BH784" s="164">
        <f>IF(A24taxstdlife="n/a","n/a",IF(BH$3&gt;(A24taxstdlife+$E784),((Input!$J$166+Input!$J$132)*$J$7)-SUM($J784:BG784),((Input!$J$166+Input!$J$132)*$J$7)/A24taxstdlife))</f>
        <v>0</v>
      </c>
      <c r="BI784" s="164">
        <f>IF(A24taxstdlife="n/a","n/a",IF(BI$3&gt;(A24taxstdlife+$E784),((Input!$J$166+Input!$J$132)*$J$7)-SUM($J784:BH784),((Input!$J$166+Input!$J$132)*$J$7)/A24taxstdlife))</f>
        <v>0</v>
      </c>
      <c r="BJ784" s="18"/>
      <c r="BK784" s="18"/>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c r="HK784"/>
      <c r="HL784"/>
      <c r="HM784"/>
      <c r="HN784"/>
      <c r="HO784"/>
      <c r="HP784"/>
      <c r="HQ784"/>
      <c r="HR784"/>
      <c r="HS784"/>
      <c r="HT784"/>
      <c r="HU784"/>
      <c r="HV784"/>
      <c r="HW784"/>
      <c r="HX784"/>
      <c r="HY784"/>
      <c r="HZ784"/>
      <c r="IA784"/>
      <c r="IB784"/>
      <c r="IC784"/>
      <c r="ID784"/>
      <c r="IE784"/>
      <c r="IF784"/>
      <c r="IG784"/>
      <c r="IH784"/>
      <c r="II784"/>
      <c r="IJ784"/>
      <c r="IK784"/>
      <c r="IL784"/>
      <c r="IM784"/>
      <c r="IN784"/>
      <c r="IO784"/>
      <c r="IP784"/>
      <c r="IQ784"/>
      <c r="IR784"/>
      <c r="IS784"/>
      <c r="IT784"/>
      <c r="IU784"/>
      <c r="IV784"/>
    </row>
    <row r="785" spans="1:256" s="5" customFormat="1" hidden="1" outlineLevel="2">
      <c r="A785" s="18"/>
      <c r="B785" s="18"/>
      <c r="C785" s="36"/>
      <c r="D785" s="479"/>
      <c r="E785" s="283">
        <v>5</v>
      </c>
      <c r="F785" s="38"/>
      <c r="G785" s="306"/>
      <c r="H785" s="308"/>
      <c r="I785" s="308"/>
      <c r="J785" s="308"/>
      <c r="K785" s="307"/>
      <c r="L785" s="164">
        <f>IF(A24taxstdlife="n/a","n/a",IF(L$3&gt;(A24taxstdlife+$E785),((Input!$K$166+Input!$K$132)*$K$7)-SUM($K785:K785),((Input!$K$166+Input!$K$132)*$K$7)/A24taxstdlife))</f>
        <v>0</v>
      </c>
      <c r="M785" s="164">
        <f>IF(A24taxstdlife="n/a","n/a",IF(M$3&gt;(A24taxstdlife+$E785),((Input!$K$166+Input!$K$132)*$K$7)-SUM($K785:L785),((Input!$K$166+Input!$K$132)*$K$7)/A24taxstdlife))</f>
        <v>0</v>
      </c>
      <c r="N785" s="164">
        <f>IF(A24taxstdlife="n/a","n/a",IF(N$3&gt;(A24taxstdlife+$E785),((Input!$K$166+Input!$K$132)*$K$7)-SUM($K785:M785),((Input!$K$166+Input!$K$132)*$K$7)/A24taxstdlife))</f>
        <v>0</v>
      </c>
      <c r="O785" s="164">
        <f>IF(A24taxstdlife="n/a","n/a",IF(O$3&gt;(A24taxstdlife+$E785),((Input!$K$166+Input!$K$132)*$K$7)-SUM($K785:N785),((Input!$K$166+Input!$K$132)*$K$7)/A24taxstdlife))</f>
        <v>0</v>
      </c>
      <c r="P785" s="164">
        <f>IF(A24taxstdlife="n/a","n/a",IF(P$3&gt;(A24taxstdlife+$E785),((Input!$K$166+Input!$K$132)*$K$7)-SUM($K785:O785),((Input!$K$166+Input!$K$132)*$K$7)/A24taxstdlife))</f>
        <v>0</v>
      </c>
      <c r="Q785" s="164">
        <f>IF(A24taxstdlife="n/a","n/a",IF(Q$3&gt;(A24taxstdlife+$E785),((Input!$K$166+Input!$K$132)*$K$7)-SUM($K785:P785),((Input!$K$166+Input!$K$132)*$K$7)/A24taxstdlife))</f>
        <v>0</v>
      </c>
      <c r="R785" s="164">
        <f>IF(A24taxstdlife="n/a","n/a",IF(R$3&gt;(A24taxstdlife+$E785),((Input!$K$166+Input!$K$132)*$K$7)-SUM($K785:Q785),((Input!$K$166+Input!$K$132)*$K$7)/A24taxstdlife))</f>
        <v>0</v>
      </c>
      <c r="S785" s="164">
        <f>IF(A24taxstdlife="n/a","n/a",IF(S$3&gt;(A24taxstdlife+$E785),((Input!$K$166+Input!$K$132)*$K$7)-SUM($K785:R785),((Input!$K$166+Input!$K$132)*$K$7)/A24taxstdlife))</f>
        <v>0</v>
      </c>
      <c r="T785" s="164">
        <f>IF(A24taxstdlife="n/a","n/a",IF(T$3&gt;(A24taxstdlife+$E785),((Input!$K$166+Input!$K$132)*$K$7)-SUM($K785:S785),((Input!$K$166+Input!$K$132)*$K$7)/A24taxstdlife))</f>
        <v>0</v>
      </c>
      <c r="U785" s="164">
        <f>IF(A24taxstdlife="n/a","n/a",IF(U$3&gt;(A24taxstdlife+$E785),((Input!$K$166+Input!$K$132)*$K$7)-SUM($K785:T785),((Input!$K$166+Input!$K$132)*$K$7)/A24taxstdlife))</f>
        <v>0</v>
      </c>
      <c r="V785" s="164">
        <f>IF(A24taxstdlife="n/a","n/a",IF(V$3&gt;(A24taxstdlife+$E785),((Input!$K$166+Input!$K$132)*$K$7)-SUM($K785:U785),((Input!$K$166+Input!$K$132)*$K$7)/A24taxstdlife))</f>
        <v>0</v>
      </c>
      <c r="W785" s="164">
        <f>IF(A24taxstdlife="n/a","n/a",IF(W$3&gt;(A24taxstdlife+$E785),((Input!$K$166+Input!$K$132)*$K$7)-SUM($K785:V785),((Input!$K$166+Input!$K$132)*$K$7)/A24taxstdlife))</f>
        <v>0</v>
      </c>
      <c r="X785" s="164">
        <f>IF(A24taxstdlife="n/a","n/a",IF(X$3&gt;(A24taxstdlife+$E785),((Input!$K$166+Input!$K$132)*$K$7)-SUM($K785:W785),((Input!$K$166+Input!$K$132)*$K$7)/A24taxstdlife))</f>
        <v>0</v>
      </c>
      <c r="Y785" s="164">
        <f>IF(A24taxstdlife="n/a","n/a",IF(Y$3&gt;(A24taxstdlife+$E785),((Input!$K$166+Input!$K$132)*$K$7)-SUM($K785:X785),((Input!$K$166+Input!$K$132)*$K$7)/A24taxstdlife))</f>
        <v>0</v>
      </c>
      <c r="Z785" s="164">
        <f>IF(A24taxstdlife="n/a","n/a",IF(Z$3&gt;(A24taxstdlife+$E785),((Input!$K$166+Input!$K$132)*$K$7)-SUM($K785:Y785),((Input!$K$166+Input!$K$132)*$K$7)/A24taxstdlife))</f>
        <v>0</v>
      </c>
      <c r="AA785" s="164">
        <f>IF(A24taxstdlife="n/a","n/a",IF(AA$3&gt;(A24taxstdlife+$E785),((Input!$K$166+Input!$K$132)*$K$7)-SUM($K785:Z785),((Input!$K$166+Input!$K$132)*$K$7)/A24taxstdlife))</f>
        <v>0</v>
      </c>
      <c r="AB785" s="164">
        <f>IF(A24taxstdlife="n/a","n/a",IF(AB$3&gt;(A24taxstdlife+$E785),((Input!$K$166+Input!$K$132)*$K$7)-SUM($K785:AA785),((Input!$K$166+Input!$K$132)*$K$7)/A24taxstdlife))</f>
        <v>0</v>
      </c>
      <c r="AC785" s="164">
        <f>IF(A24taxstdlife="n/a","n/a",IF(AC$3&gt;(A24taxstdlife+$E785),((Input!$K$166+Input!$K$132)*$K$7)-SUM($K785:AB785),((Input!$K$166+Input!$K$132)*$K$7)/A24taxstdlife))</f>
        <v>0</v>
      </c>
      <c r="AD785" s="164">
        <f>IF(A24taxstdlife="n/a","n/a",IF(AD$3&gt;(A24taxstdlife+$E785),((Input!$K$166+Input!$K$132)*$K$7)-SUM($K785:AC785),((Input!$K$166+Input!$K$132)*$K$7)/A24taxstdlife))</f>
        <v>0</v>
      </c>
      <c r="AE785" s="164">
        <f>IF(A24taxstdlife="n/a","n/a",IF(AE$3&gt;(A24taxstdlife+$E785),((Input!$K$166+Input!$K$132)*$K$7)-SUM($K785:AD785),((Input!$K$166+Input!$K$132)*$K$7)/A24taxstdlife))</f>
        <v>0</v>
      </c>
      <c r="AF785" s="164">
        <f>IF(A24taxstdlife="n/a","n/a",IF(AF$3&gt;(A24taxstdlife+$E785),((Input!$K$166+Input!$K$132)*$K$7)-SUM($K785:AE785),((Input!$K$166+Input!$K$132)*$K$7)/A24taxstdlife))</f>
        <v>0</v>
      </c>
      <c r="AG785" s="164">
        <f>IF(A24taxstdlife="n/a","n/a",IF(AG$3&gt;(A24taxstdlife+$E785),((Input!$K$166+Input!$K$132)*$K$7)-SUM($K785:AF785),((Input!$K$166+Input!$K$132)*$K$7)/A24taxstdlife))</f>
        <v>0</v>
      </c>
      <c r="AH785" s="164">
        <f>IF(A24taxstdlife="n/a","n/a",IF(AH$3&gt;(A24taxstdlife+$E785),((Input!$K$166+Input!$K$132)*$K$7)-SUM($K785:AG785),((Input!$K$166+Input!$K$132)*$K$7)/A24taxstdlife))</f>
        <v>0</v>
      </c>
      <c r="AI785" s="164">
        <f>IF(A24taxstdlife="n/a","n/a",IF(AI$3&gt;(A24taxstdlife+$E785),((Input!$K$166+Input!$K$132)*$K$7)-SUM($K785:AH785),((Input!$K$166+Input!$K$132)*$K$7)/A24taxstdlife))</f>
        <v>0</v>
      </c>
      <c r="AJ785" s="164">
        <f>IF(A24taxstdlife="n/a","n/a",IF(AJ$3&gt;(A24taxstdlife+$E785),((Input!$K$166+Input!$K$132)*$K$7)-SUM($K785:AI785),((Input!$K$166+Input!$K$132)*$K$7)/A24taxstdlife))</f>
        <v>0</v>
      </c>
      <c r="AK785" s="164">
        <f>IF(A24taxstdlife="n/a","n/a",IF(AK$3&gt;(A24taxstdlife+$E785),((Input!$K$166+Input!$K$132)*$K$7)-SUM($K785:AJ785),((Input!$K$166+Input!$K$132)*$K$7)/A24taxstdlife))</f>
        <v>0</v>
      </c>
      <c r="AL785" s="164">
        <f>IF(A24taxstdlife="n/a","n/a",IF(AL$3&gt;(A24taxstdlife+$E785),((Input!$K$166+Input!$K$132)*$K$7)-SUM($K785:AK785),((Input!$K$166+Input!$K$132)*$K$7)/A24taxstdlife))</f>
        <v>0</v>
      </c>
      <c r="AM785" s="164">
        <f>IF(A24taxstdlife="n/a","n/a",IF(AM$3&gt;(A24taxstdlife+$E785),((Input!$K$166+Input!$K$132)*$K$7)-SUM($K785:AL785),((Input!$K$166+Input!$K$132)*$K$7)/A24taxstdlife))</f>
        <v>0</v>
      </c>
      <c r="AN785" s="164">
        <f>IF(A24taxstdlife="n/a","n/a",IF(AN$3&gt;(A24taxstdlife+$E785),((Input!$K$166+Input!$K$132)*$K$7)-SUM($K785:AM785),((Input!$K$166+Input!$K$132)*$K$7)/A24taxstdlife))</f>
        <v>0</v>
      </c>
      <c r="AO785" s="164">
        <f>IF(A24taxstdlife="n/a","n/a",IF(AO$3&gt;(A24taxstdlife+$E785),((Input!$K$166+Input!$K$132)*$K$7)-SUM($K785:AN785),((Input!$K$166+Input!$K$132)*$K$7)/A24taxstdlife))</f>
        <v>0</v>
      </c>
      <c r="AP785" s="164">
        <f>IF(A24taxstdlife="n/a","n/a",IF(AP$3&gt;(A24taxstdlife+$E785),((Input!$K$166+Input!$K$132)*$K$7)-SUM($K785:AO785),((Input!$K$166+Input!$K$132)*$K$7)/A24taxstdlife))</f>
        <v>0</v>
      </c>
      <c r="AQ785" s="164">
        <f>IF(A24taxstdlife="n/a","n/a",IF(AQ$3&gt;(A24taxstdlife+$E785),((Input!$K$166+Input!$K$132)*$K$7)-SUM($K785:AP785),((Input!$K$166+Input!$K$132)*$K$7)/A24taxstdlife))</f>
        <v>0</v>
      </c>
      <c r="AR785" s="164">
        <f>IF(A24taxstdlife="n/a","n/a",IF(AR$3&gt;(A24taxstdlife+$E785),((Input!$K$166+Input!$K$132)*$K$7)-SUM($K785:AQ785),((Input!$K$166+Input!$K$132)*$K$7)/A24taxstdlife))</f>
        <v>0</v>
      </c>
      <c r="AS785" s="164">
        <f>IF(A24taxstdlife="n/a","n/a",IF(AS$3&gt;(A24taxstdlife+$E785),((Input!$K$166+Input!$K$132)*$K$7)-SUM($K785:AR785),((Input!$K$166+Input!$K$132)*$K$7)/A24taxstdlife))</f>
        <v>0</v>
      </c>
      <c r="AT785" s="164">
        <f>IF(A24taxstdlife="n/a","n/a",IF(AT$3&gt;(A24taxstdlife+$E785),((Input!$K$166+Input!$K$132)*$K$7)-SUM($K785:AS785),((Input!$K$166+Input!$K$132)*$K$7)/A24taxstdlife))</f>
        <v>0</v>
      </c>
      <c r="AU785" s="164">
        <f>IF(A24taxstdlife="n/a","n/a",IF(AU$3&gt;(A24taxstdlife+$E785),((Input!$K$166+Input!$K$132)*$K$7)-SUM($K785:AT785),((Input!$K$166+Input!$K$132)*$K$7)/A24taxstdlife))</f>
        <v>0</v>
      </c>
      <c r="AV785" s="164">
        <f>IF(A24taxstdlife="n/a","n/a",IF(AV$3&gt;(A24taxstdlife+$E785),((Input!$K$166+Input!$K$132)*$K$7)-SUM($K785:AU785),((Input!$K$166+Input!$K$132)*$K$7)/A24taxstdlife))</f>
        <v>0</v>
      </c>
      <c r="AW785" s="164">
        <f>IF(A24taxstdlife="n/a","n/a",IF(AW$3&gt;(A24taxstdlife+$E785),((Input!$K$166+Input!$K$132)*$K$7)-SUM($K785:AV785),((Input!$K$166+Input!$K$132)*$K$7)/A24taxstdlife))</f>
        <v>0</v>
      </c>
      <c r="AX785" s="164">
        <f>IF(A24taxstdlife="n/a","n/a",IF(AX$3&gt;(A24taxstdlife+$E785),((Input!$K$166+Input!$K$132)*$K$7)-SUM($K785:AW785),((Input!$K$166+Input!$K$132)*$K$7)/A24taxstdlife))</f>
        <v>0</v>
      </c>
      <c r="AY785" s="164">
        <f>IF(A24taxstdlife="n/a","n/a",IF(AY$3&gt;(A24taxstdlife+$E785),((Input!$K$166+Input!$K$132)*$K$7)-SUM($K785:AX785),((Input!$K$166+Input!$K$132)*$K$7)/A24taxstdlife))</f>
        <v>0</v>
      </c>
      <c r="AZ785" s="164">
        <f>IF(A24taxstdlife="n/a","n/a",IF(AZ$3&gt;(A24taxstdlife+$E785),((Input!$K$166+Input!$K$132)*$K$7)-SUM($K785:AY785),((Input!$K$166+Input!$K$132)*$K$7)/A24taxstdlife))</f>
        <v>0</v>
      </c>
      <c r="BA785" s="164">
        <f>IF(A24taxstdlife="n/a","n/a",IF(BA$3&gt;(A24taxstdlife+$E785),((Input!$K$166+Input!$K$132)*$K$7)-SUM($K785:AZ785),((Input!$K$166+Input!$K$132)*$K$7)/A24taxstdlife))</f>
        <v>0</v>
      </c>
      <c r="BB785" s="164">
        <f>IF(A24taxstdlife="n/a","n/a",IF(BB$3&gt;(A24taxstdlife+$E785),((Input!$K$166+Input!$K$132)*$K$7)-SUM($K785:BA785),((Input!$K$166+Input!$K$132)*$K$7)/A24taxstdlife))</f>
        <v>0</v>
      </c>
      <c r="BC785" s="164">
        <f>IF(A24taxstdlife="n/a","n/a",IF(BC$3&gt;(A24taxstdlife+$E785),((Input!$K$166+Input!$K$132)*$K$7)-SUM($K785:BB785),((Input!$K$166+Input!$K$132)*$K$7)/A24taxstdlife))</f>
        <v>0</v>
      </c>
      <c r="BD785" s="164">
        <f>IF(A24taxstdlife="n/a","n/a",IF(BD$3&gt;(A24taxstdlife+$E785),((Input!$K$166+Input!$K$132)*$K$7)-SUM($K785:BC785),((Input!$K$166+Input!$K$132)*$K$7)/A24taxstdlife))</f>
        <v>0</v>
      </c>
      <c r="BE785" s="164">
        <f>IF(A24taxstdlife="n/a","n/a",IF(BE$3&gt;(A24taxstdlife+$E785),((Input!$K$166+Input!$K$132)*$K$7)-SUM($K785:BD785),((Input!$K$166+Input!$K$132)*$K$7)/A24taxstdlife))</f>
        <v>0</v>
      </c>
      <c r="BF785" s="164">
        <f>IF(A24taxstdlife="n/a","n/a",IF(BF$3&gt;(A24taxstdlife+$E785),((Input!$K$166+Input!$K$132)*$K$7)-SUM($K785:BE785),((Input!$K$166+Input!$K$132)*$K$7)/A24taxstdlife))</f>
        <v>0</v>
      </c>
      <c r="BG785" s="164">
        <f>IF(A24taxstdlife="n/a","n/a",IF(BG$3&gt;(A24taxstdlife+$E785),((Input!$K$166+Input!$K$132)*$K$7)-SUM($K785:BF785),((Input!$K$166+Input!$K$132)*$K$7)/A24taxstdlife))</f>
        <v>0</v>
      </c>
      <c r="BH785" s="164">
        <f>IF(A24taxstdlife="n/a","n/a",IF(BH$3&gt;(A24taxstdlife+$E785),((Input!$K$166+Input!$K$132)*$K$7)-SUM($K785:BG785),((Input!$K$166+Input!$K$132)*$K$7)/A24taxstdlife))</f>
        <v>0</v>
      </c>
      <c r="BI785" s="164">
        <f>IF(A24taxstdlife="n/a","n/a",IF(BI$3&gt;(A24taxstdlife+$E785),((Input!$K$166+Input!$K$132)*$K$7)-SUM($K785:BH785),((Input!$K$166+Input!$K$132)*$K$7)/A24taxstdlife))</f>
        <v>0</v>
      </c>
      <c r="BJ785" s="18"/>
      <c r="BK785" s="18"/>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c r="HK785"/>
      <c r="HL785"/>
      <c r="HM785"/>
      <c r="HN785"/>
      <c r="HO785"/>
      <c r="HP785"/>
      <c r="HQ785"/>
      <c r="HR785"/>
      <c r="HS785"/>
      <c r="HT785"/>
      <c r="HU785"/>
      <c r="HV785"/>
      <c r="HW785"/>
      <c r="HX785"/>
      <c r="HY785"/>
      <c r="HZ785"/>
      <c r="IA785"/>
      <c r="IB785"/>
      <c r="IC785"/>
      <c r="ID785"/>
      <c r="IE785"/>
      <c r="IF785"/>
      <c r="IG785"/>
      <c r="IH785"/>
      <c r="II785"/>
      <c r="IJ785"/>
      <c r="IK785"/>
      <c r="IL785"/>
      <c r="IM785"/>
      <c r="IN785"/>
      <c r="IO785"/>
      <c r="IP785"/>
      <c r="IQ785"/>
      <c r="IR785"/>
      <c r="IS785"/>
      <c r="IT785"/>
      <c r="IU785"/>
      <c r="IV785"/>
    </row>
    <row r="786" spans="1:256" s="5" customFormat="1" hidden="1" outlineLevel="2">
      <c r="A786" s="18"/>
      <c r="B786" s="18"/>
      <c r="C786" s="36"/>
      <c r="D786" s="479"/>
      <c r="E786" s="283">
        <v>6</v>
      </c>
      <c r="F786" s="38"/>
      <c r="G786" s="306"/>
      <c r="H786" s="308"/>
      <c r="I786" s="308"/>
      <c r="J786" s="308"/>
      <c r="K786" s="308"/>
      <c r="L786" s="307"/>
      <c r="M786" s="164">
        <f>IF(A24taxstdlife="n/a","n/a",IF(M$3&gt;(A24taxstdlife+$E786),((Input!$L$166+Input!$L$132)*$L$7)-SUM($L786:L786),((Input!$L$166+Input!$L$132)*$L$7)/A24taxstdlife))</f>
        <v>0</v>
      </c>
      <c r="N786" s="164">
        <f>IF(A24taxstdlife="n/a","n/a",IF(N$3&gt;(A24taxstdlife+$E786),((Input!$L$166+Input!$L$132)*$L$7)-SUM($L786:M786),((Input!$L$166+Input!$L$132)*$L$7)/A24taxstdlife))</f>
        <v>0</v>
      </c>
      <c r="O786" s="164">
        <f>IF(A24taxstdlife="n/a","n/a",IF(O$3&gt;(A24taxstdlife+$E786),((Input!$L$166+Input!$L$132)*$L$7)-SUM($L786:N786),((Input!$L$166+Input!$L$132)*$L$7)/A24taxstdlife))</f>
        <v>0</v>
      </c>
      <c r="P786" s="164">
        <f>IF(A24taxstdlife="n/a","n/a",IF(P$3&gt;(A24taxstdlife+$E786),((Input!$L$166+Input!$L$132)*$L$7)-SUM($L786:O786),((Input!$L$166+Input!$L$132)*$L$7)/A24taxstdlife))</f>
        <v>0</v>
      </c>
      <c r="Q786" s="164">
        <f>IF(A24taxstdlife="n/a","n/a",IF(Q$3&gt;(A24taxstdlife+$E786),((Input!$L$166+Input!$L$132)*$L$7)-SUM($L786:P786),((Input!$L$166+Input!$L$132)*$L$7)/A24taxstdlife))</f>
        <v>0</v>
      </c>
      <c r="R786" s="164">
        <f>IF(A24taxstdlife="n/a","n/a",IF(R$3&gt;(A24taxstdlife+$E786),((Input!$L$166+Input!$L$132)*$L$7)-SUM($L786:Q786),((Input!$L$166+Input!$L$132)*$L$7)/A24taxstdlife))</f>
        <v>0</v>
      </c>
      <c r="S786" s="164">
        <f>IF(A24taxstdlife="n/a","n/a",IF(S$3&gt;(A24taxstdlife+$E786),((Input!$L$166+Input!$L$132)*$L$7)-SUM($L786:R786),((Input!$L$166+Input!$L$132)*$L$7)/A24taxstdlife))</f>
        <v>0</v>
      </c>
      <c r="T786" s="164">
        <f>IF(A24taxstdlife="n/a","n/a",IF(T$3&gt;(A24taxstdlife+$E786),((Input!$L$166+Input!$L$132)*$L$7)-SUM($L786:S786),((Input!$L$166+Input!$L$132)*$L$7)/A24taxstdlife))</f>
        <v>0</v>
      </c>
      <c r="U786" s="164">
        <f>IF(A24taxstdlife="n/a","n/a",IF(U$3&gt;(A24taxstdlife+$E786),((Input!$L$166+Input!$L$132)*$L$7)-SUM($L786:T786),((Input!$L$166+Input!$L$132)*$L$7)/A24taxstdlife))</f>
        <v>0</v>
      </c>
      <c r="V786" s="164">
        <f>IF(A24taxstdlife="n/a","n/a",IF(V$3&gt;(A24taxstdlife+$E786),((Input!$L$166+Input!$L$132)*$L$7)-SUM($L786:U786),((Input!$L$166+Input!$L$132)*$L$7)/A24taxstdlife))</f>
        <v>0</v>
      </c>
      <c r="W786" s="164">
        <f>IF(A24taxstdlife="n/a","n/a",IF(W$3&gt;(A24taxstdlife+$E786),((Input!$L$166+Input!$L$132)*$L$7)-SUM($L786:V786),((Input!$L$166+Input!$L$132)*$L$7)/A24taxstdlife))</f>
        <v>0</v>
      </c>
      <c r="X786" s="164">
        <f>IF(A24taxstdlife="n/a","n/a",IF(X$3&gt;(A24taxstdlife+$E786),((Input!$L$166+Input!$L$132)*$L$7)-SUM($L786:W786),((Input!$L$166+Input!$L$132)*$L$7)/A24taxstdlife))</f>
        <v>0</v>
      </c>
      <c r="Y786" s="164">
        <f>IF(A24taxstdlife="n/a","n/a",IF(Y$3&gt;(A24taxstdlife+$E786),((Input!$L$166+Input!$L$132)*$L$7)-SUM($L786:X786),((Input!$L$166+Input!$L$132)*$L$7)/A24taxstdlife))</f>
        <v>0</v>
      </c>
      <c r="Z786" s="164">
        <f>IF(A24taxstdlife="n/a","n/a",IF(Z$3&gt;(A24taxstdlife+$E786),((Input!$L$166+Input!$L$132)*$L$7)-SUM($L786:Y786),((Input!$L$166+Input!$L$132)*$L$7)/A24taxstdlife))</f>
        <v>0</v>
      </c>
      <c r="AA786" s="164">
        <f>IF(A24taxstdlife="n/a","n/a",IF(AA$3&gt;(A24taxstdlife+$E786),((Input!$L$166+Input!$L$132)*$L$7)-SUM($L786:Z786),((Input!$L$166+Input!$L$132)*$L$7)/A24taxstdlife))</f>
        <v>0</v>
      </c>
      <c r="AB786" s="164">
        <f>IF(A24taxstdlife="n/a","n/a",IF(AB$3&gt;(A24taxstdlife+$E786),((Input!$L$166+Input!$L$132)*$L$7)-SUM($L786:AA786),((Input!$L$166+Input!$L$132)*$L$7)/A24taxstdlife))</f>
        <v>0</v>
      </c>
      <c r="AC786" s="164">
        <f>IF(A24taxstdlife="n/a","n/a",IF(AC$3&gt;(A24taxstdlife+$E786),((Input!$L$166+Input!$L$132)*$L$7)-SUM($L786:AB786),((Input!$L$166+Input!$L$132)*$L$7)/A24taxstdlife))</f>
        <v>0</v>
      </c>
      <c r="AD786" s="164">
        <f>IF(A24taxstdlife="n/a","n/a",IF(AD$3&gt;(A24taxstdlife+$E786),((Input!$L$166+Input!$L$132)*$L$7)-SUM($L786:AC786),((Input!$L$166+Input!$L$132)*$L$7)/A24taxstdlife))</f>
        <v>0</v>
      </c>
      <c r="AE786" s="164">
        <f>IF(A24taxstdlife="n/a","n/a",IF(AE$3&gt;(A24taxstdlife+$E786),((Input!$L$166+Input!$L$132)*$L$7)-SUM($L786:AD786),((Input!$L$166+Input!$L$132)*$L$7)/A24taxstdlife))</f>
        <v>0</v>
      </c>
      <c r="AF786" s="164">
        <f>IF(A24taxstdlife="n/a","n/a",IF(AF$3&gt;(A24taxstdlife+$E786),((Input!$L$166+Input!$L$132)*$L$7)-SUM($L786:AE786),((Input!$L$166+Input!$L$132)*$L$7)/A24taxstdlife))</f>
        <v>0</v>
      </c>
      <c r="AG786" s="164">
        <f>IF(A24taxstdlife="n/a","n/a",IF(AG$3&gt;(A24taxstdlife+$E786),((Input!$L$166+Input!$L$132)*$L$7)-SUM($L786:AF786),((Input!$L$166+Input!$L$132)*$L$7)/A24taxstdlife))</f>
        <v>0</v>
      </c>
      <c r="AH786" s="164">
        <f>IF(A24taxstdlife="n/a","n/a",IF(AH$3&gt;(A24taxstdlife+$E786),((Input!$L$166+Input!$L$132)*$L$7)-SUM($L786:AG786),((Input!$L$166+Input!$L$132)*$L$7)/A24taxstdlife))</f>
        <v>0</v>
      </c>
      <c r="AI786" s="164">
        <f>IF(A24taxstdlife="n/a","n/a",IF(AI$3&gt;(A24taxstdlife+$E786),((Input!$L$166+Input!$L$132)*$L$7)-SUM($L786:AH786),((Input!$L$166+Input!$L$132)*$L$7)/A24taxstdlife))</f>
        <v>0</v>
      </c>
      <c r="AJ786" s="164">
        <f>IF(A24taxstdlife="n/a","n/a",IF(AJ$3&gt;(A24taxstdlife+$E786),((Input!$L$166+Input!$L$132)*$L$7)-SUM($L786:AI786),((Input!$L$166+Input!$L$132)*$L$7)/A24taxstdlife))</f>
        <v>0</v>
      </c>
      <c r="AK786" s="164">
        <f>IF(A24taxstdlife="n/a","n/a",IF(AK$3&gt;(A24taxstdlife+$E786),((Input!$L$166+Input!$L$132)*$L$7)-SUM($L786:AJ786),((Input!$L$166+Input!$L$132)*$L$7)/A24taxstdlife))</f>
        <v>0</v>
      </c>
      <c r="AL786" s="164">
        <f>IF(A24taxstdlife="n/a","n/a",IF(AL$3&gt;(A24taxstdlife+$E786),((Input!$L$166+Input!$L$132)*$L$7)-SUM($L786:AK786),((Input!$L$166+Input!$L$132)*$L$7)/A24taxstdlife))</f>
        <v>0</v>
      </c>
      <c r="AM786" s="164">
        <f>IF(A24taxstdlife="n/a","n/a",IF(AM$3&gt;(A24taxstdlife+$E786),((Input!$L$166+Input!$L$132)*$L$7)-SUM($L786:AL786),((Input!$L$166+Input!$L$132)*$L$7)/A24taxstdlife))</f>
        <v>0</v>
      </c>
      <c r="AN786" s="164">
        <f>IF(A24taxstdlife="n/a","n/a",IF(AN$3&gt;(A24taxstdlife+$E786),((Input!$L$166+Input!$L$132)*$L$7)-SUM($L786:AM786),((Input!$L$166+Input!$L$132)*$L$7)/A24taxstdlife))</f>
        <v>0</v>
      </c>
      <c r="AO786" s="164">
        <f>IF(A24taxstdlife="n/a","n/a",IF(AO$3&gt;(A24taxstdlife+$E786),((Input!$L$166+Input!$L$132)*$L$7)-SUM($L786:AN786),((Input!$L$166+Input!$L$132)*$L$7)/A24taxstdlife))</f>
        <v>0</v>
      </c>
      <c r="AP786" s="164">
        <f>IF(A24taxstdlife="n/a","n/a",IF(AP$3&gt;(A24taxstdlife+$E786),((Input!$L$166+Input!$L$132)*$L$7)-SUM($L786:AO786),((Input!$L$166+Input!$L$132)*$L$7)/A24taxstdlife))</f>
        <v>0</v>
      </c>
      <c r="AQ786" s="164">
        <f>IF(A24taxstdlife="n/a","n/a",IF(AQ$3&gt;(A24taxstdlife+$E786),((Input!$L$166+Input!$L$132)*$L$7)-SUM($L786:AP786),((Input!$L$166+Input!$L$132)*$L$7)/A24taxstdlife))</f>
        <v>0</v>
      </c>
      <c r="AR786" s="164">
        <f>IF(A24taxstdlife="n/a","n/a",IF(AR$3&gt;(A24taxstdlife+$E786),((Input!$L$166+Input!$L$132)*$L$7)-SUM($L786:AQ786),((Input!$L$166+Input!$L$132)*$L$7)/A24taxstdlife))</f>
        <v>0</v>
      </c>
      <c r="AS786" s="164">
        <f>IF(A24taxstdlife="n/a","n/a",IF(AS$3&gt;(A24taxstdlife+$E786),((Input!$L$166+Input!$L$132)*$L$7)-SUM($L786:AR786),((Input!$L$166+Input!$L$132)*$L$7)/A24taxstdlife))</f>
        <v>0</v>
      </c>
      <c r="AT786" s="164">
        <f>IF(A24taxstdlife="n/a","n/a",IF(AT$3&gt;(A24taxstdlife+$E786),((Input!$L$166+Input!$L$132)*$L$7)-SUM($L786:AS786),((Input!$L$166+Input!$L$132)*$L$7)/A24taxstdlife))</f>
        <v>0</v>
      </c>
      <c r="AU786" s="164">
        <f>IF(A24taxstdlife="n/a","n/a",IF(AU$3&gt;(A24taxstdlife+$E786),((Input!$L$166+Input!$L$132)*$L$7)-SUM($L786:AT786),((Input!$L$166+Input!$L$132)*$L$7)/A24taxstdlife))</f>
        <v>0</v>
      </c>
      <c r="AV786" s="164">
        <f>IF(A24taxstdlife="n/a","n/a",IF(AV$3&gt;(A24taxstdlife+$E786),((Input!$L$166+Input!$L$132)*$L$7)-SUM($L786:AU786),((Input!$L$166+Input!$L$132)*$L$7)/A24taxstdlife))</f>
        <v>0</v>
      </c>
      <c r="AW786" s="164">
        <f>IF(A24taxstdlife="n/a","n/a",IF(AW$3&gt;(A24taxstdlife+$E786),((Input!$L$166+Input!$L$132)*$L$7)-SUM($L786:AV786),((Input!$L$166+Input!$L$132)*$L$7)/A24taxstdlife))</f>
        <v>0</v>
      </c>
      <c r="AX786" s="164">
        <f>IF(A24taxstdlife="n/a","n/a",IF(AX$3&gt;(A24taxstdlife+$E786),((Input!$L$166+Input!$L$132)*$L$7)-SUM($L786:AW786),((Input!$L$166+Input!$L$132)*$L$7)/A24taxstdlife))</f>
        <v>0</v>
      </c>
      <c r="AY786" s="164">
        <f>IF(A24taxstdlife="n/a","n/a",IF(AY$3&gt;(A24taxstdlife+$E786),((Input!$L$166+Input!$L$132)*$L$7)-SUM($L786:AX786),((Input!$L$166+Input!$L$132)*$L$7)/A24taxstdlife))</f>
        <v>0</v>
      </c>
      <c r="AZ786" s="164">
        <f>IF(A24taxstdlife="n/a","n/a",IF(AZ$3&gt;(A24taxstdlife+$E786),((Input!$L$166+Input!$L$132)*$L$7)-SUM($L786:AY786),((Input!$L$166+Input!$L$132)*$L$7)/A24taxstdlife))</f>
        <v>0</v>
      </c>
      <c r="BA786" s="164">
        <f>IF(A24taxstdlife="n/a","n/a",IF(BA$3&gt;(A24taxstdlife+$E786),((Input!$L$166+Input!$L$132)*$L$7)-SUM($L786:AZ786),((Input!$L$166+Input!$L$132)*$L$7)/A24taxstdlife))</f>
        <v>0</v>
      </c>
      <c r="BB786" s="164">
        <f>IF(A24taxstdlife="n/a","n/a",IF(BB$3&gt;(A24taxstdlife+$E786),((Input!$L$166+Input!$L$132)*$L$7)-SUM($L786:BA786),((Input!$L$166+Input!$L$132)*$L$7)/A24taxstdlife))</f>
        <v>0</v>
      </c>
      <c r="BC786" s="164">
        <f>IF(A24taxstdlife="n/a","n/a",IF(BC$3&gt;(A24taxstdlife+$E786),((Input!$L$166+Input!$L$132)*$L$7)-SUM($L786:BB786),((Input!$L$166+Input!$L$132)*$L$7)/A24taxstdlife))</f>
        <v>0</v>
      </c>
      <c r="BD786" s="164">
        <f>IF(A24taxstdlife="n/a","n/a",IF(BD$3&gt;(A24taxstdlife+$E786),((Input!$L$166+Input!$L$132)*$L$7)-SUM($L786:BC786),((Input!$L$166+Input!$L$132)*$L$7)/A24taxstdlife))</f>
        <v>0</v>
      </c>
      <c r="BE786" s="164">
        <f>IF(A24taxstdlife="n/a","n/a",IF(BE$3&gt;(A24taxstdlife+$E786),((Input!$L$166+Input!$L$132)*$L$7)-SUM($L786:BD786),((Input!$L$166+Input!$L$132)*$L$7)/A24taxstdlife))</f>
        <v>0</v>
      </c>
      <c r="BF786" s="164">
        <f>IF(A24taxstdlife="n/a","n/a",IF(BF$3&gt;(A24taxstdlife+$E786),((Input!$L$166+Input!$L$132)*$L$7)-SUM($L786:BE786),((Input!$L$166+Input!$L$132)*$L$7)/A24taxstdlife))</f>
        <v>0</v>
      </c>
      <c r="BG786" s="164">
        <f>IF(A24taxstdlife="n/a","n/a",IF(BG$3&gt;(A24taxstdlife+$E786),((Input!$L$166+Input!$L$132)*$L$7)-SUM($L786:BF786),((Input!$L$166+Input!$L$132)*$L$7)/A24taxstdlife))</f>
        <v>0</v>
      </c>
      <c r="BH786" s="164">
        <f>IF(A24taxstdlife="n/a","n/a",IF(BH$3&gt;(A24taxstdlife+$E786),((Input!$L$166+Input!$L$132)*$L$7)-SUM($L786:BG786),((Input!$L$166+Input!$L$132)*$L$7)/A24taxstdlife))</f>
        <v>0</v>
      </c>
      <c r="BI786" s="164">
        <f>IF(A24taxstdlife="n/a","n/a",IF(BI$3&gt;(A24taxstdlife+$E786),((Input!$L$166+Input!$L$132)*$L$7)-SUM($L786:BH786),((Input!$L$166+Input!$L$132)*$L$7)/A24taxstdlife))</f>
        <v>0</v>
      </c>
      <c r="BJ786" s="18"/>
      <c r="BK786" s="18"/>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c r="HK786"/>
      <c r="HL786"/>
      <c r="HM786"/>
      <c r="HN786"/>
      <c r="HO786"/>
      <c r="HP786"/>
      <c r="HQ786"/>
      <c r="HR786"/>
      <c r="HS786"/>
      <c r="HT786"/>
      <c r="HU786"/>
      <c r="HV786"/>
      <c r="HW786"/>
      <c r="HX786"/>
      <c r="HY786"/>
      <c r="HZ786"/>
      <c r="IA786"/>
      <c r="IB786"/>
      <c r="IC786"/>
      <c r="ID786"/>
      <c r="IE786"/>
      <c r="IF786"/>
      <c r="IG786"/>
      <c r="IH786"/>
      <c r="II786"/>
      <c r="IJ786"/>
      <c r="IK786"/>
      <c r="IL786"/>
      <c r="IM786"/>
      <c r="IN786"/>
      <c r="IO786"/>
      <c r="IP786"/>
      <c r="IQ786"/>
      <c r="IR786"/>
      <c r="IS786"/>
      <c r="IT786"/>
      <c r="IU786"/>
      <c r="IV786"/>
    </row>
    <row r="787" spans="1:256" s="5" customFormat="1" hidden="1" outlineLevel="2">
      <c r="A787" s="18"/>
      <c r="B787" s="18"/>
      <c r="C787" s="36"/>
      <c r="D787" s="479"/>
      <c r="E787" s="283">
        <v>7</v>
      </c>
      <c r="F787" s="38"/>
      <c r="G787" s="306"/>
      <c r="H787" s="308"/>
      <c r="I787" s="308"/>
      <c r="J787" s="308"/>
      <c r="K787" s="308"/>
      <c r="L787" s="308"/>
      <c r="M787" s="307"/>
      <c r="N787" s="164">
        <f>IF(A24taxstdlife="n/a","n/a",IF(N$3&gt;(A24taxstdlife+$E787),((Input!$M$166+Input!$M$132)*$M$7)-SUM($M787:M787),((Input!$M$166+Input!$M$132)*$M$7)/A24taxstdlife))</f>
        <v>0</v>
      </c>
      <c r="O787" s="164">
        <f>IF(A24taxstdlife="n/a","n/a",IF(O$3&gt;(A24taxstdlife+$E787),((Input!$M$166+Input!$M$132)*$M$7)-SUM($M787:N787),((Input!$M$166+Input!$M$132)*$M$7)/A24taxstdlife))</f>
        <v>0</v>
      </c>
      <c r="P787" s="164">
        <f>IF(A24taxstdlife="n/a","n/a",IF(P$3&gt;(A24taxstdlife+$E787),((Input!$M$166+Input!$M$132)*$M$7)-SUM($M787:O787),((Input!$M$166+Input!$M$132)*$M$7)/A24taxstdlife))</f>
        <v>0</v>
      </c>
      <c r="Q787" s="164">
        <f>IF(A24taxstdlife="n/a","n/a",IF(Q$3&gt;(A24taxstdlife+$E787),((Input!$M$166+Input!$M$132)*$M$7)-SUM($M787:P787),((Input!$M$166+Input!$M$132)*$M$7)/A24taxstdlife))</f>
        <v>0</v>
      </c>
      <c r="R787" s="164">
        <f>IF(A24taxstdlife="n/a","n/a",IF(R$3&gt;(A24taxstdlife+$E787),((Input!$M$166+Input!$M$132)*$M$7)-SUM($M787:Q787),((Input!$M$166+Input!$M$132)*$M$7)/A24taxstdlife))</f>
        <v>0</v>
      </c>
      <c r="S787" s="164">
        <f>IF(A24taxstdlife="n/a","n/a",IF(S$3&gt;(A24taxstdlife+$E787),((Input!$M$166+Input!$M$132)*$M$7)-SUM($M787:R787),((Input!$M$166+Input!$M$132)*$M$7)/A24taxstdlife))</f>
        <v>0</v>
      </c>
      <c r="T787" s="164">
        <f>IF(A24taxstdlife="n/a","n/a",IF(T$3&gt;(A24taxstdlife+$E787),((Input!$M$166+Input!$M$132)*$M$7)-SUM($M787:S787),((Input!$M$166+Input!$M$132)*$M$7)/A24taxstdlife))</f>
        <v>0</v>
      </c>
      <c r="U787" s="164">
        <f>IF(A24taxstdlife="n/a","n/a",IF(U$3&gt;(A24taxstdlife+$E787),((Input!$M$166+Input!$M$132)*$M$7)-SUM($M787:T787),((Input!$M$166+Input!$M$132)*$M$7)/A24taxstdlife))</f>
        <v>0</v>
      </c>
      <c r="V787" s="164">
        <f>IF(A24taxstdlife="n/a","n/a",IF(V$3&gt;(A24taxstdlife+$E787),((Input!$M$166+Input!$M$132)*$M$7)-SUM($M787:U787),((Input!$M$166+Input!$M$132)*$M$7)/A24taxstdlife))</f>
        <v>0</v>
      </c>
      <c r="W787" s="164">
        <f>IF(A24taxstdlife="n/a","n/a",IF(W$3&gt;(A24taxstdlife+$E787),((Input!$M$166+Input!$M$132)*$M$7)-SUM($M787:V787),((Input!$M$166+Input!$M$132)*$M$7)/A24taxstdlife))</f>
        <v>0</v>
      </c>
      <c r="X787" s="164">
        <f>IF(A24taxstdlife="n/a","n/a",IF(X$3&gt;(A24taxstdlife+$E787),((Input!$M$166+Input!$M$132)*$M$7)-SUM($M787:W787),((Input!$M$166+Input!$M$132)*$M$7)/A24taxstdlife))</f>
        <v>0</v>
      </c>
      <c r="Y787" s="164">
        <f>IF(A24taxstdlife="n/a","n/a",IF(Y$3&gt;(A24taxstdlife+$E787),((Input!$M$166+Input!$M$132)*$M$7)-SUM($M787:X787),((Input!$M$166+Input!$M$132)*$M$7)/A24taxstdlife))</f>
        <v>0</v>
      </c>
      <c r="Z787" s="164">
        <f>IF(A24taxstdlife="n/a","n/a",IF(Z$3&gt;(A24taxstdlife+$E787),((Input!$M$166+Input!$M$132)*$M$7)-SUM($M787:Y787),((Input!$M$166+Input!$M$132)*$M$7)/A24taxstdlife))</f>
        <v>0</v>
      </c>
      <c r="AA787" s="164">
        <f>IF(A24taxstdlife="n/a","n/a",IF(AA$3&gt;(A24taxstdlife+$E787),((Input!$M$166+Input!$M$132)*$M$7)-SUM($M787:Z787),((Input!$M$166+Input!$M$132)*$M$7)/A24taxstdlife))</f>
        <v>0</v>
      </c>
      <c r="AB787" s="164">
        <f>IF(A24taxstdlife="n/a","n/a",IF(AB$3&gt;(A24taxstdlife+$E787),((Input!$M$166+Input!$M$132)*$M$7)-SUM($M787:AA787),((Input!$M$166+Input!$M$132)*$M$7)/A24taxstdlife))</f>
        <v>0</v>
      </c>
      <c r="AC787" s="164">
        <f>IF(A24taxstdlife="n/a","n/a",IF(AC$3&gt;(A24taxstdlife+$E787),((Input!$M$166+Input!$M$132)*$M$7)-SUM($M787:AB787),((Input!$M$166+Input!$M$132)*$M$7)/A24taxstdlife))</f>
        <v>0</v>
      </c>
      <c r="AD787" s="164">
        <f>IF(A24taxstdlife="n/a","n/a",IF(AD$3&gt;(A24taxstdlife+$E787),((Input!$M$166+Input!$M$132)*$M$7)-SUM($M787:AC787),((Input!$M$166+Input!$M$132)*$M$7)/A24taxstdlife))</f>
        <v>0</v>
      </c>
      <c r="AE787" s="164">
        <f>IF(A24taxstdlife="n/a","n/a",IF(AE$3&gt;(A24taxstdlife+$E787),((Input!$M$166+Input!$M$132)*$M$7)-SUM($M787:AD787),((Input!$M$166+Input!$M$132)*$M$7)/A24taxstdlife))</f>
        <v>0</v>
      </c>
      <c r="AF787" s="164">
        <f>IF(A24taxstdlife="n/a","n/a",IF(AF$3&gt;(A24taxstdlife+$E787),((Input!$M$166+Input!$M$132)*$M$7)-SUM($M787:AE787),((Input!$M$166+Input!$M$132)*$M$7)/A24taxstdlife))</f>
        <v>0</v>
      </c>
      <c r="AG787" s="164">
        <f>IF(A24taxstdlife="n/a","n/a",IF(AG$3&gt;(A24taxstdlife+$E787),((Input!$M$166+Input!$M$132)*$M$7)-SUM($M787:AF787),((Input!$M$166+Input!$M$132)*$M$7)/A24taxstdlife))</f>
        <v>0</v>
      </c>
      <c r="AH787" s="164">
        <f>IF(A24taxstdlife="n/a","n/a",IF(AH$3&gt;(A24taxstdlife+$E787),((Input!$M$166+Input!$M$132)*$M$7)-SUM($M787:AG787),((Input!$M$166+Input!$M$132)*$M$7)/A24taxstdlife))</f>
        <v>0</v>
      </c>
      <c r="AI787" s="164">
        <f>IF(A24taxstdlife="n/a","n/a",IF(AI$3&gt;(A24taxstdlife+$E787),((Input!$M$166+Input!$M$132)*$M$7)-SUM($M787:AH787),((Input!$M$166+Input!$M$132)*$M$7)/A24taxstdlife))</f>
        <v>0</v>
      </c>
      <c r="AJ787" s="164">
        <f>IF(A24taxstdlife="n/a","n/a",IF(AJ$3&gt;(A24taxstdlife+$E787),((Input!$M$166+Input!$M$132)*$M$7)-SUM($M787:AI787),((Input!$M$166+Input!$M$132)*$M$7)/A24taxstdlife))</f>
        <v>0</v>
      </c>
      <c r="AK787" s="164">
        <f>IF(A24taxstdlife="n/a","n/a",IF(AK$3&gt;(A24taxstdlife+$E787),((Input!$M$166+Input!$M$132)*$M$7)-SUM($M787:AJ787),((Input!$M$166+Input!$M$132)*$M$7)/A24taxstdlife))</f>
        <v>0</v>
      </c>
      <c r="AL787" s="164">
        <f>IF(A24taxstdlife="n/a","n/a",IF(AL$3&gt;(A24taxstdlife+$E787),((Input!$M$166+Input!$M$132)*$M$7)-SUM($M787:AK787),((Input!$M$166+Input!$M$132)*$M$7)/A24taxstdlife))</f>
        <v>0</v>
      </c>
      <c r="AM787" s="164">
        <f>IF(A24taxstdlife="n/a","n/a",IF(AM$3&gt;(A24taxstdlife+$E787),((Input!$M$166+Input!$M$132)*$M$7)-SUM($M787:AL787),((Input!$M$166+Input!$M$132)*$M$7)/A24taxstdlife))</f>
        <v>0</v>
      </c>
      <c r="AN787" s="164">
        <f>IF(A24taxstdlife="n/a","n/a",IF(AN$3&gt;(A24taxstdlife+$E787),((Input!$M$166+Input!$M$132)*$M$7)-SUM($M787:AM787),((Input!$M$166+Input!$M$132)*$M$7)/A24taxstdlife))</f>
        <v>0</v>
      </c>
      <c r="AO787" s="164">
        <f>IF(A24taxstdlife="n/a","n/a",IF(AO$3&gt;(A24taxstdlife+$E787),((Input!$M$166+Input!$M$132)*$M$7)-SUM($M787:AN787),((Input!$M$166+Input!$M$132)*$M$7)/A24taxstdlife))</f>
        <v>0</v>
      </c>
      <c r="AP787" s="164">
        <f>IF(A24taxstdlife="n/a","n/a",IF(AP$3&gt;(A24taxstdlife+$E787),((Input!$M$166+Input!$M$132)*$M$7)-SUM($M787:AO787),((Input!$M$166+Input!$M$132)*$M$7)/A24taxstdlife))</f>
        <v>0</v>
      </c>
      <c r="AQ787" s="164">
        <f>IF(A24taxstdlife="n/a","n/a",IF(AQ$3&gt;(A24taxstdlife+$E787),((Input!$M$166+Input!$M$132)*$M$7)-SUM($M787:AP787),((Input!$M$166+Input!$M$132)*$M$7)/A24taxstdlife))</f>
        <v>0</v>
      </c>
      <c r="AR787" s="164">
        <f>IF(A24taxstdlife="n/a","n/a",IF(AR$3&gt;(A24taxstdlife+$E787),((Input!$M$166+Input!$M$132)*$M$7)-SUM($M787:AQ787),((Input!$M$166+Input!$M$132)*$M$7)/A24taxstdlife))</f>
        <v>0</v>
      </c>
      <c r="AS787" s="164">
        <f>IF(A24taxstdlife="n/a","n/a",IF(AS$3&gt;(A24taxstdlife+$E787),((Input!$M$166+Input!$M$132)*$M$7)-SUM($M787:AR787),((Input!$M$166+Input!$M$132)*$M$7)/A24taxstdlife))</f>
        <v>0</v>
      </c>
      <c r="AT787" s="164">
        <f>IF(A24taxstdlife="n/a","n/a",IF(AT$3&gt;(A24taxstdlife+$E787),((Input!$M$166+Input!$M$132)*$M$7)-SUM($M787:AS787),((Input!$M$166+Input!$M$132)*$M$7)/A24taxstdlife))</f>
        <v>0</v>
      </c>
      <c r="AU787" s="164">
        <f>IF(A24taxstdlife="n/a","n/a",IF(AU$3&gt;(A24taxstdlife+$E787),((Input!$M$166+Input!$M$132)*$M$7)-SUM($M787:AT787),((Input!$M$166+Input!$M$132)*$M$7)/A24taxstdlife))</f>
        <v>0</v>
      </c>
      <c r="AV787" s="164">
        <f>IF(A24taxstdlife="n/a","n/a",IF(AV$3&gt;(A24taxstdlife+$E787),((Input!$M$166+Input!$M$132)*$M$7)-SUM($M787:AU787),((Input!$M$166+Input!$M$132)*$M$7)/A24taxstdlife))</f>
        <v>0</v>
      </c>
      <c r="AW787" s="164">
        <f>IF(A24taxstdlife="n/a","n/a",IF(AW$3&gt;(A24taxstdlife+$E787),((Input!$M$166+Input!$M$132)*$M$7)-SUM($M787:AV787),((Input!$M$166+Input!$M$132)*$M$7)/A24taxstdlife))</f>
        <v>0</v>
      </c>
      <c r="AX787" s="164">
        <f>IF(A24taxstdlife="n/a","n/a",IF(AX$3&gt;(A24taxstdlife+$E787),((Input!$M$166+Input!$M$132)*$M$7)-SUM($M787:AW787),((Input!$M$166+Input!$M$132)*$M$7)/A24taxstdlife))</f>
        <v>0</v>
      </c>
      <c r="AY787" s="164">
        <f>IF(A24taxstdlife="n/a","n/a",IF(AY$3&gt;(A24taxstdlife+$E787),((Input!$M$166+Input!$M$132)*$M$7)-SUM($M787:AX787),((Input!$M$166+Input!$M$132)*$M$7)/A24taxstdlife))</f>
        <v>0</v>
      </c>
      <c r="AZ787" s="164">
        <f>IF(A24taxstdlife="n/a","n/a",IF(AZ$3&gt;(A24taxstdlife+$E787),((Input!$M$166+Input!$M$132)*$M$7)-SUM($M787:AY787),((Input!$M$166+Input!$M$132)*$M$7)/A24taxstdlife))</f>
        <v>0</v>
      </c>
      <c r="BA787" s="164">
        <f>IF(A24taxstdlife="n/a","n/a",IF(BA$3&gt;(A24taxstdlife+$E787),((Input!$M$166+Input!$M$132)*$M$7)-SUM($M787:AZ787),((Input!$M$166+Input!$M$132)*$M$7)/A24taxstdlife))</f>
        <v>0</v>
      </c>
      <c r="BB787" s="164">
        <f>IF(A24taxstdlife="n/a","n/a",IF(BB$3&gt;(A24taxstdlife+$E787),((Input!$M$166+Input!$M$132)*$M$7)-SUM($M787:BA787),((Input!$M$166+Input!$M$132)*$M$7)/A24taxstdlife))</f>
        <v>0</v>
      </c>
      <c r="BC787" s="164">
        <f>IF(A24taxstdlife="n/a","n/a",IF(BC$3&gt;(A24taxstdlife+$E787),((Input!$M$166+Input!$M$132)*$M$7)-SUM($M787:BB787),((Input!$M$166+Input!$M$132)*$M$7)/A24taxstdlife))</f>
        <v>0</v>
      </c>
      <c r="BD787" s="164">
        <f>IF(A24taxstdlife="n/a","n/a",IF(BD$3&gt;(A24taxstdlife+$E787),((Input!$M$166+Input!$M$132)*$M$7)-SUM($M787:BC787),((Input!$M$166+Input!$M$132)*$M$7)/A24taxstdlife))</f>
        <v>0</v>
      </c>
      <c r="BE787" s="164">
        <f>IF(A24taxstdlife="n/a","n/a",IF(BE$3&gt;(A24taxstdlife+$E787),((Input!$M$166+Input!$M$132)*$M$7)-SUM($M787:BD787),((Input!$M$166+Input!$M$132)*$M$7)/A24taxstdlife))</f>
        <v>0</v>
      </c>
      <c r="BF787" s="164">
        <f>IF(A24taxstdlife="n/a","n/a",IF(BF$3&gt;(A24taxstdlife+$E787),((Input!$M$166+Input!$M$132)*$M$7)-SUM($M787:BE787),((Input!$M$166+Input!$M$132)*$M$7)/A24taxstdlife))</f>
        <v>0</v>
      </c>
      <c r="BG787" s="164">
        <f>IF(A24taxstdlife="n/a","n/a",IF(BG$3&gt;(A24taxstdlife+$E787),((Input!$M$166+Input!$M$132)*$M$7)-SUM($M787:BF787),((Input!$M$166+Input!$M$132)*$M$7)/A24taxstdlife))</f>
        <v>0</v>
      </c>
      <c r="BH787" s="164">
        <f>IF(A24taxstdlife="n/a","n/a",IF(BH$3&gt;(A24taxstdlife+$E787),((Input!$M$166+Input!$M$132)*$M$7)-SUM($M787:BG787),((Input!$M$166+Input!$M$132)*$M$7)/A24taxstdlife))</f>
        <v>0</v>
      </c>
      <c r="BI787" s="164">
        <f>IF(A24taxstdlife="n/a","n/a",IF(BI$3&gt;(A24taxstdlife+$E787),((Input!$M$166+Input!$M$132)*$M$7)-SUM($M787:BH787),((Input!$M$166+Input!$M$132)*$M$7)/A24taxstdlife))</f>
        <v>0</v>
      </c>
      <c r="BJ787" s="18"/>
      <c r="BK787" s="18"/>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c r="HK787"/>
      <c r="HL787"/>
      <c r="HM787"/>
      <c r="HN787"/>
      <c r="HO787"/>
      <c r="HP787"/>
      <c r="HQ787"/>
      <c r="HR787"/>
      <c r="HS787"/>
      <c r="HT787"/>
      <c r="HU787"/>
      <c r="HV787"/>
      <c r="HW787"/>
      <c r="HX787"/>
      <c r="HY787"/>
      <c r="HZ787"/>
      <c r="IA787"/>
      <c r="IB787"/>
      <c r="IC787"/>
      <c r="ID787"/>
      <c r="IE787"/>
      <c r="IF787"/>
      <c r="IG787"/>
      <c r="IH787"/>
      <c r="II787"/>
      <c r="IJ787"/>
      <c r="IK787"/>
      <c r="IL787"/>
      <c r="IM787"/>
      <c r="IN787"/>
      <c r="IO787"/>
      <c r="IP787"/>
      <c r="IQ787"/>
      <c r="IR787"/>
      <c r="IS787"/>
      <c r="IT787"/>
      <c r="IU787"/>
      <c r="IV787"/>
    </row>
    <row r="788" spans="1:256" s="5" customFormat="1" hidden="1" outlineLevel="2">
      <c r="A788" s="18"/>
      <c r="B788" s="18"/>
      <c r="C788" s="36"/>
      <c r="D788" s="479"/>
      <c r="E788" s="283">
        <v>8</v>
      </c>
      <c r="F788" s="38"/>
      <c r="G788" s="306"/>
      <c r="H788" s="308"/>
      <c r="I788" s="308"/>
      <c r="J788" s="308"/>
      <c r="K788" s="308"/>
      <c r="L788" s="308"/>
      <c r="M788" s="308"/>
      <c r="N788" s="307"/>
      <c r="O788" s="164">
        <f>IF(A24taxstdlife="n/a","n/a",IF(O$3&gt;(A24taxstdlife+$E788),((Input!$N$166+Input!$N$132)*$N$7)-SUM($N788:N788),((Input!$N$166+Input!$N$132)*$N$7)/A24taxstdlife))</f>
        <v>0</v>
      </c>
      <c r="P788" s="164">
        <f>IF(A24taxstdlife="n/a","n/a",IF(P$3&gt;(A24taxstdlife+$E788),((Input!$N$166+Input!$N$132)*$N$7)-SUM($N788:O788),((Input!$N$166+Input!$N$132)*$N$7)/A24taxstdlife))</f>
        <v>0</v>
      </c>
      <c r="Q788" s="164">
        <f>IF(A24taxstdlife="n/a","n/a",IF(Q$3&gt;(A24taxstdlife+$E788),((Input!$N$166+Input!$N$132)*$N$7)-SUM($N788:P788),((Input!$N$166+Input!$N$132)*$N$7)/A24taxstdlife))</f>
        <v>0</v>
      </c>
      <c r="R788" s="164">
        <f>IF(A24taxstdlife="n/a","n/a",IF(R$3&gt;(A24taxstdlife+$E788),((Input!$N$166+Input!$N$132)*$N$7)-SUM($N788:Q788),((Input!$N$166+Input!$N$132)*$N$7)/A24taxstdlife))</f>
        <v>0</v>
      </c>
      <c r="S788" s="164">
        <f>IF(A24taxstdlife="n/a","n/a",IF(S$3&gt;(A24taxstdlife+$E788),((Input!$N$166+Input!$N$132)*$N$7)-SUM($N788:R788),((Input!$N$166+Input!$N$132)*$N$7)/A24taxstdlife))</f>
        <v>0</v>
      </c>
      <c r="T788" s="164">
        <f>IF(A24taxstdlife="n/a","n/a",IF(T$3&gt;(A24taxstdlife+$E788),((Input!$N$166+Input!$N$132)*$N$7)-SUM($N788:S788),((Input!$N$166+Input!$N$132)*$N$7)/A24taxstdlife))</f>
        <v>0</v>
      </c>
      <c r="U788" s="164">
        <f>IF(A24taxstdlife="n/a","n/a",IF(U$3&gt;(A24taxstdlife+$E788),((Input!$N$166+Input!$N$132)*$N$7)-SUM($N788:T788),((Input!$N$166+Input!$N$132)*$N$7)/A24taxstdlife))</f>
        <v>0</v>
      </c>
      <c r="V788" s="164">
        <f>IF(A24taxstdlife="n/a","n/a",IF(V$3&gt;(A24taxstdlife+$E788),((Input!$N$166+Input!$N$132)*$N$7)-SUM($N788:U788),((Input!$N$166+Input!$N$132)*$N$7)/A24taxstdlife))</f>
        <v>0</v>
      </c>
      <c r="W788" s="164">
        <f>IF(A24taxstdlife="n/a","n/a",IF(W$3&gt;(A24taxstdlife+$E788),((Input!$N$166+Input!$N$132)*$N$7)-SUM($N788:V788),((Input!$N$166+Input!$N$132)*$N$7)/A24taxstdlife))</f>
        <v>0</v>
      </c>
      <c r="X788" s="164">
        <f>IF(A24taxstdlife="n/a","n/a",IF(X$3&gt;(A24taxstdlife+$E788),((Input!$N$166+Input!$N$132)*$N$7)-SUM($N788:W788),((Input!$N$166+Input!$N$132)*$N$7)/A24taxstdlife))</f>
        <v>0</v>
      </c>
      <c r="Y788" s="164">
        <f>IF(A24taxstdlife="n/a","n/a",IF(Y$3&gt;(A24taxstdlife+$E788),((Input!$N$166+Input!$N$132)*$N$7)-SUM($N788:X788),((Input!$N$166+Input!$N$132)*$N$7)/A24taxstdlife))</f>
        <v>0</v>
      </c>
      <c r="Z788" s="164">
        <f>IF(A24taxstdlife="n/a","n/a",IF(Z$3&gt;(A24taxstdlife+$E788),((Input!$N$166+Input!$N$132)*$N$7)-SUM($N788:Y788),((Input!$N$166+Input!$N$132)*$N$7)/A24taxstdlife))</f>
        <v>0</v>
      </c>
      <c r="AA788" s="164">
        <f>IF(A24taxstdlife="n/a","n/a",IF(AA$3&gt;(A24taxstdlife+$E788),((Input!$N$166+Input!$N$132)*$N$7)-SUM($N788:Z788),((Input!$N$166+Input!$N$132)*$N$7)/A24taxstdlife))</f>
        <v>0</v>
      </c>
      <c r="AB788" s="164">
        <f>IF(A24taxstdlife="n/a","n/a",IF(AB$3&gt;(A24taxstdlife+$E788),((Input!$N$166+Input!$N$132)*$N$7)-SUM($N788:AA788),((Input!$N$166+Input!$N$132)*$N$7)/A24taxstdlife))</f>
        <v>0</v>
      </c>
      <c r="AC788" s="164">
        <f>IF(A24taxstdlife="n/a","n/a",IF(AC$3&gt;(A24taxstdlife+$E788),((Input!$N$166+Input!$N$132)*$N$7)-SUM($N788:AB788),((Input!$N$166+Input!$N$132)*$N$7)/A24taxstdlife))</f>
        <v>0</v>
      </c>
      <c r="AD788" s="164">
        <f>IF(A24taxstdlife="n/a","n/a",IF(AD$3&gt;(A24taxstdlife+$E788),((Input!$N$166+Input!$N$132)*$N$7)-SUM($N788:AC788),((Input!$N$166+Input!$N$132)*$N$7)/A24taxstdlife))</f>
        <v>0</v>
      </c>
      <c r="AE788" s="164">
        <f>IF(A24taxstdlife="n/a","n/a",IF(AE$3&gt;(A24taxstdlife+$E788),((Input!$N$166+Input!$N$132)*$N$7)-SUM($N788:AD788),((Input!$N$166+Input!$N$132)*$N$7)/A24taxstdlife))</f>
        <v>0</v>
      </c>
      <c r="AF788" s="164">
        <f>IF(A24taxstdlife="n/a","n/a",IF(AF$3&gt;(A24taxstdlife+$E788),((Input!$N$166+Input!$N$132)*$N$7)-SUM($N788:AE788),((Input!$N$166+Input!$N$132)*$N$7)/A24taxstdlife))</f>
        <v>0</v>
      </c>
      <c r="AG788" s="164">
        <f>IF(A24taxstdlife="n/a","n/a",IF(AG$3&gt;(A24taxstdlife+$E788),((Input!$N$166+Input!$N$132)*$N$7)-SUM($N788:AF788),((Input!$N$166+Input!$N$132)*$N$7)/A24taxstdlife))</f>
        <v>0</v>
      </c>
      <c r="AH788" s="164">
        <f>IF(A24taxstdlife="n/a","n/a",IF(AH$3&gt;(A24taxstdlife+$E788),((Input!$N$166+Input!$N$132)*$N$7)-SUM($N788:AG788),((Input!$N$166+Input!$N$132)*$N$7)/A24taxstdlife))</f>
        <v>0</v>
      </c>
      <c r="AI788" s="164">
        <f>IF(A24taxstdlife="n/a","n/a",IF(AI$3&gt;(A24taxstdlife+$E788),((Input!$N$166+Input!$N$132)*$N$7)-SUM($N788:AH788),((Input!$N$166+Input!$N$132)*$N$7)/A24taxstdlife))</f>
        <v>0</v>
      </c>
      <c r="AJ788" s="164">
        <f>IF(A24taxstdlife="n/a","n/a",IF(AJ$3&gt;(A24taxstdlife+$E788),((Input!$N$166+Input!$N$132)*$N$7)-SUM($N788:AI788),((Input!$N$166+Input!$N$132)*$N$7)/A24taxstdlife))</f>
        <v>0</v>
      </c>
      <c r="AK788" s="164">
        <f>IF(A24taxstdlife="n/a","n/a",IF(AK$3&gt;(A24taxstdlife+$E788),((Input!$N$166+Input!$N$132)*$N$7)-SUM($N788:AJ788),((Input!$N$166+Input!$N$132)*$N$7)/A24taxstdlife))</f>
        <v>0</v>
      </c>
      <c r="AL788" s="164">
        <f>IF(A24taxstdlife="n/a","n/a",IF(AL$3&gt;(A24taxstdlife+$E788),((Input!$N$166+Input!$N$132)*$N$7)-SUM($N788:AK788),((Input!$N$166+Input!$N$132)*$N$7)/A24taxstdlife))</f>
        <v>0</v>
      </c>
      <c r="AM788" s="164">
        <f>IF(A24taxstdlife="n/a","n/a",IF(AM$3&gt;(A24taxstdlife+$E788),((Input!$N$166+Input!$N$132)*$N$7)-SUM($N788:AL788),((Input!$N$166+Input!$N$132)*$N$7)/A24taxstdlife))</f>
        <v>0</v>
      </c>
      <c r="AN788" s="164">
        <f>IF(A24taxstdlife="n/a","n/a",IF(AN$3&gt;(A24taxstdlife+$E788),((Input!$N$166+Input!$N$132)*$N$7)-SUM($N788:AM788),((Input!$N$166+Input!$N$132)*$N$7)/A24taxstdlife))</f>
        <v>0</v>
      </c>
      <c r="AO788" s="164">
        <f>IF(A24taxstdlife="n/a","n/a",IF(AO$3&gt;(A24taxstdlife+$E788),((Input!$N$166+Input!$N$132)*$N$7)-SUM($N788:AN788),((Input!$N$166+Input!$N$132)*$N$7)/A24taxstdlife))</f>
        <v>0</v>
      </c>
      <c r="AP788" s="164">
        <f>IF(A24taxstdlife="n/a","n/a",IF(AP$3&gt;(A24taxstdlife+$E788),((Input!$N$166+Input!$N$132)*$N$7)-SUM($N788:AO788),((Input!$N$166+Input!$N$132)*$N$7)/A24taxstdlife))</f>
        <v>0</v>
      </c>
      <c r="AQ788" s="164">
        <f>IF(A24taxstdlife="n/a","n/a",IF(AQ$3&gt;(A24taxstdlife+$E788),((Input!$N$166+Input!$N$132)*$N$7)-SUM($N788:AP788),((Input!$N$166+Input!$N$132)*$N$7)/A24taxstdlife))</f>
        <v>0</v>
      </c>
      <c r="AR788" s="164">
        <f>IF(A24taxstdlife="n/a","n/a",IF(AR$3&gt;(A24taxstdlife+$E788),((Input!$N$166+Input!$N$132)*$N$7)-SUM($N788:AQ788),((Input!$N$166+Input!$N$132)*$N$7)/A24taxstdlife))</f>
        <v>0</v>
      </c>
      <c r="AS788" s="164">
        <f>IF(A24taxstdlife="n/a","n/a",IF(AS$3&gt;(A24taxstdlife+$E788),((Input!$N$166+Input!$N$132)*$N$7)-SUM($N788:AR788),((Input!$N$166+Input!$N$132)*$N$7)/A24taxstdlife))</f>
        <v>0</v>
      </c>
      <c r="AT788" s="164">
        <f>IF(A24taxstdlife="n/a","n/a",IF(AT$3&gt;(A24taxstdlife+$E788),((Input!$N$166+Input!$N$132)*$N$7)-SUM($N788:AS788),((Input!$N$166+Input!$N$132)*$N$7)/A24taxstdlife))</f>
        <v>0</v>
      </c>
      <c r="AU788" s="164">
        <f>IF(A24taxstdlife="n/a","n/a",IF(AU$3&gt;(A24taxstdlife+$E788),((Input!$N$166+Input!$N$132)*$N$7)-SUM($N788:AT788),((Input!$N$166+Input!$N$132)*$N$7)/A24taxstdlife))</f>
        <v>0</v>
      </c>
      <c r="AV788" s="164">
        <f>IF(A24taxstdlife="n/a","n/a",IF(AV$3&gt;(A24taxstdlife+$E788),((Input!$N$166+Input!$N$132)*$N$7)-SUM($N788:AU788),((Input!$N$166+Input!$N$132)*$N$7)/A24taxstdlife))</f>
        <v>0</v>
      </c>
      <c r="AW788" s="164">
        <f>IF(A24taxstdlife="n/a","n/a",IF(AW$3&gt;(A24taxstdlife+$E788),((Input!$N$166+Input!$N$132)*$N$7)-SUM($N788:AV788),((Input!$N$166+Input!$N$132)*$N$7)/A24taxstdlife))</f>
        <v>0</v>
      </c>
      <c r="AX788" s="164">
        <f>IF(A24taxstdlife="n/a","n/a",IF(AX$3&gt;(A24taxstdlife+$E788),((Input!$N$166+Input!$N$132)*$N$7)-SUM($N788:AW788),((Input!$N$166+Input!$N$132)*$N$7)/A24taxstdlife))</f>
        <v>0</v>
      </c>
      <c r="AY788" s="164">
        <f>IF(A24taxstdlife="n/a","n/a",IF(AY$3&gt;(A24taxstdlife+$E788),((Input!$N$166+Input!$N$132)*$N$7)-SUM($N788:AX788),((Input!$N$166+Input!$N$132)*$N$7)/A24taxstdlife))</f>
        <v>0</v>
      </c>
      <c r="AZ788" s="164">
        <f>IF(A24taxstdlife="n/a","n/a",IF(AZ$3&gt;(A24taxstdlife+$E788),((Input!$N$166+Input!$N$132)*$N$7)-SUM($N788:AY788),((Input!$N$166+Input!$N$132)*$N$7)/A24taxstdlife))</f>
        <v>0</v>
      </c>
      <c r="BA788" s="164">
        <f>IF(A24taxstdlife="n/a","n/a",IF(BA$3&gt;(A24taxstdlife+$E788),((Input!$N$166+Input!$N$132)*$N$7)-SUM($N788:AZ788),((Input!$N$166+Input!$N$132)*$N$7)/A24taxstdlife))</f>
        <v>0</v>
      </c>
      <c r="BB788" s="164">
        <f>IF(A24taxstdlife="n/a","n/a",IF(BB$3&gt;(A24taxstdlife+$E788),((Input!$N$166+Input!$N$132)*$N$7)-SUM($N788:BA788),((Input!$N$166+Input!$N$132)*$N$7)/A24taxstdlife))</f>
        <v>0</v>
      </c>
      <c r="BC788" s="164">
        <f>IF(A24taxstdlife="n/a","n/a",IF(BC$3&gt;(A24taxstdlife+$E788),((Input!$N$166+Input!$N$132)*$N$7)-SUM($N788:BB788),((Input!$N$166+Input!$N$132)*$N$7)/A24taxstdlife))</f>
        <v>0</v>
      </c>
      <c r="BD788" s="164">
        <f>IF(A24taxstdlife="n/a","n/a",IF(BD$3&gt;(A24taxstdlife+$E788),((Input!$N$166+Input!$N$132)*$N$7)-SUM($N788:BC788),((Input!$N$166+Input!$N$132)*$N$7)/A24taxstdlife))</f>
        <v>0</v>
      </c>
      <c r="BE788" s="164">
        <f>IF(A24taxstdlife="n/a","n/a",IF(BE$3&gt;(A24taxstdlife+$E788),((Input!$N$166+Input!$N$132)*$N$7)-SUM($N788:BD788),((Input!$N$166+Input!$N$132)*$N$7)/A24taxstdlife))</f>
        <v>0</v>
      </c>
      <c r="BF788" s="164">
        <f>IF(A24taxstdlife="n/a","n/a",IF(BF$3&gt;(A24taxstdlife+$E788),((Input!$N$166+Input!$N$132)*$N$7)-SUM($N788:BE788),((Input!$N$166+Input!$N$132)*$N$7)/A24taxstdlife))</f>
        <v>0</v>
      </c>
      <c r="BG788" s="164">
        <f>IF(A24taxstdlife="n/a","n/a",IF(BG$3&gt;(A24taxstdlife+$E788),((Input!$N$166+Input!$N$132)*$N$7)-SUM($N788:BF788),((Input!$N$166+Input!$N$132)*$N$7)/A24taxstdlife))</f>
        <v>0</v>
      </c>
      <c r="BH788" s="164">
        <f>IF(A24taxstdlife="n/a","n/a",IF(BH$3&gt;(A24taxstdlife+$E788),((Input!$N$166+Input!$N$132)*$N$7)-SUM($N788:BG788),((Input!$N$166+Input!$N$132)*$N$7)/A24taxstdlife))</f>
        <v>0</v>
      </c>
      <c r="BI788" s="164">
        <f>IF(A24taxstdlife="n/a","n/a",IF(BI$3&gt;(A24taxstdlife+$E788),((Input!$N$166+Input!$N$132)*$N$7)-SUM($N788:BH788),((Input!$N$166+Input!$N$132)*$N$7)/A24taxstdlife))</f>
        <v>0</v>
      </c>
      <c r="BJ788" s="18"/>
      <c r="BK788" s="1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c r="HO788"/>
      <c r="HP788"/>
      <c r="HQ788"/>
      <c r="HR788"/>
      <c r="HS788"/>
      <c r="HT788"/>
      <c r="HU788"/>
      <c r="HV788"/>
      <c r="HW788"/>
      <c r="HX788"/>
      <c r="HY788"/>
      <c r="HZ788"/>
      <c r="IA788"/>
      <c r="IB788"/>
      <c r="IC788"/>
      <c r="ID788"/>
      <c r="IE788"/>
      <c r="IF788"/>
      <c r="IG788"/>
      <c r="IH788"/>
      <c r="II788"/>
      <c r="IJ788"/>
      <c r="IK788"/>
      <c r="IL788"/>
      <c r="IM788"/>
      <c r="IN788"/>
      <c r="IO788"/>
      <c r="IP788"/>
      <c r="IQ788"/>
      <c r="IR788"/>
      <c r="IS788"/>
      <c r="IT788"/>
      <c r="IU788"/>
      <c r="IV788"/>
    </row>
    <row r="789" spans="1:256" s="5" customFormat="1" hidden="1" outlineLevel="2">
      <c r="A789" s="18"/>
      <c r="B789" s="18"/>
      <c r="C789" s="36"/>
      <c r="D789" s="479"/>
      <c r="E789" s="283">
        <v>9</v>
      </c>
      <c r="F789" s="38"/>
      <c r="G789" s="306"/>
      <c r="H789" s="308"/>
      <c r="I789" s="308"/>
      <c r="J789" s="308"/>
      <c r="K789" s="308"/>
      <c r="L789" s="308"/>
      <c r="M789" s="308"/>
      <c r="N789" s="308"/>
      <c r="O789" s="307"/>
      <c r="P789" s="164">
        <f>IF(A24taxstdlife="n/a","n/a",IF(P$3&gt;(A24taxstdlife+$E789),((Input!$O$166+Input!$O$132)*$O$7)-SUM($O789:O789),((Input!$O$166+Input!$O$132)*$O$7)/A24taxstdlife))</f>
        <v>0</v>
      </c>
      <c r="Q789" s="164">
        <f>IF(A24taxstdlife="n/a","n/a",IF(Q$3&gt;(A24taxstdlife+$E789),((Input!$O$166+Input!$O$132)*$O$7)-SUM($O789:P789),((Input!$O$166+Input!$O$132)*$O$7)/A24taxstdlife))</f>
        <v>0</v>
      </c>
      <c r="R789" s="164">
        <f>IF(A24taxstdlife="n/a","n/a",IF(R$3&gt;(A24taxstdlife+$E789),((Input!$O$166+Input!$O$132)*$O$7)-SUM($O789:Q789),((Input!$O$166+Input!$O$132)*$O$7)/A24taxstdlife))</f>
        <v>0</v>
      </c>
      <c r="S789" s="164">
        <f>IF(A24taxstdlife="n/a","n/a",IF(S$3&gt;(A24taxstdlife+$E789),((Input!$O$166+Input!$O$132)*$O$7)-SUM($O789:R789),((Input!$O$166+Input!$O$132)*$O$7)/A24taxstdlife))</f>
        <v>0</v>
      </c>
      <c r="T789" s="164">
        <f>IF(A24taxstdlife="n/a","n/a",IF(T$3&gt;(A24taxstdlife+$E789),((Input!$O$166+Input!$O$132)*$O$7)-SUM($O789:S789),((Input!$O$166+Input!$O$132)*$O$7)/A24taxstdlife))</f>
        <v>0</v>
      </c>
      <c r="U789" s="164">
        <f>IF(A24taxstdlife="n/a","n/a",IF(U$3&gt;(A24taxstdlife+$E789),((Input!$O$166+Input!$O$132)*$O$7)-SUM($O789:T789),((Input!$O$166+Input!$O$132)*$O$7)/A24taxstdlife))</f>
        <v>0</v>
      </c>
      <c r="V789" s="164">
        <f>IF(A24taxstdlife="n/a","n/a",IF(V$3&gt;(A24taxstdlife+$E789),((Input!$O$166+Input!$O$132)*$O$7)-SUM($O789:U789),((Input!$O$166+Input!$O$132)*$O$7)/A24taxstdlife))</f>
        <v>0</v>
      </c>
      <c r="W789" s="164">
        <f>IF(A24taxstdlife="n/a","n/a",IF(W$3&gt;(A24taxstdlife+$E789),((Input!$O$166+Input!$O$132)*$O$7)-SUM($O789:V789),((Input!$O$166+Input!$O$132)*$O$7)/A24taxstdlife))</f>
        <v>0</v>
      </c>
      <c r="X789" s="164">
        <f>IF(A24taxstdlife="n/a","n/a",IF(X$3&gt;(A24taxstdlife+$E789),((Input!$O$166+Input!$O$132)*$O$7)-SUM($O789:W789),((Input!$O$166+Input!$O$132)*$O$7)/A24taxstdlife))</f>
        <v>0</v>
      </c>
      <c r="Y789" s="164">
        <f>IF(A24taxstdlife="n/a","n/a",IF(Y$3&gt;(A24taxstdlife+$E789),((Input!$O$166+Input!$O$132)*$O$7)-SUM($O789:X789),((Input!$O$166+Input!$O$132)*$O$7)/A24taxstdlife))</f>
        <v>0</v>
      </c>
      <c r="Z789" s="164">
        <f>IF(A24taxstdlife="n/a","n/a",IF(Z$3&gt;(A24taxstdlife+$E789),((Input!$O$166+Input!$O$132)*$O$7)-SUM($O789:Y789),((Input!$O$166+Input!$O$132)*$O$7)/A24taxstdlife))</f>
        <v>0</v>
      </c>
      <c r="AA789" s="164">
        <f>IF(A24taxstdlife="n/a","n/a",IF(AA$3&gt;(A24taxstdlife+$E789),((Input!$O$166+Input!$O$132)*$O$7)-SUM($O789:Z789),((Input!$O$166+Input!$O$132)*$O$7)/A24taxstdlife))</f>
        <v>0</v>
      </c>
      <c r="AB789" s="164">
        <f>IF(A24taxstdlife="n/a","n/a",IF(AB$3&gt;(A24taxstdlife+$E789),((Input!$O$166+Input!$O$132)*$O$7)-SUM($O789:AA789),((Input!$O$166+Input!$O$132)*$O$7)/A24taxstdlife))</f>
        <v>0</v>
      </c>
      <c r="AC789" s="164">
        <f>IF(A24taxstdlife="n/a","n/a",IF(AC$3&gt;(A24taxstdlife+$E789),((Input!$O$166+Input!$O$132)*$O$7)-SUM($O789:AB789),((Input!$O$166+Input!$O$132)*$O$7)/A24taxstdlife))</f>
        <v>0</v>
      </c>
      <c r="AD789" s="164">
        <f>IF(A24taxstdlife="n/a","n/a",IF(AD$3&gt;(A24taxstdlife+$E789),((Input!$O$166+Input!$O$132)*$O$7)-SUM($O789:AC789),((Input!$O$166+Input!$O$132)*$O$7)/A24taxstdlife))</f>
        <v>0</v>
      </c>
      <c r="AE789" s="164">
        <f>IF(A24taxstdlife="n/a","n/a",IF(AE$3&gt;(A24taxstdlife+$E789),((Input!$O$166+Input!$O$132)*$O$7)-SUM($O789:AD789),((Input!$O$166+Input!$O$132)*$O$7)/A24taxstdlife))</f>
        <v>0</v>
      </c>
      <c r="AF789" s="164">
        <f>IF(A24taxstdlife="n/a","n/a",IF(AF$3&gt;(A24taxstdlife+$E789),((Input!$O$166+Input!$O$132)*$O$7)-SUM($O789:AE789),((Input!$O$166+Input!$O$132)*$O$7)/A24taxstdlife))</f>
        <v>0</v>
      </c>
      <c r="AG789" s="164">
        <f>IF(A24taxstdlife="n/a","n/a",IF(AG$3&gt;(A24taxstdlife+$E789),((Input!$O$166+Input!$O$132)*$O$7)-SUM($O789:AF789),((Input!$O$166+Input!$O$132)*$O$7)/A24taxstdlife))</f>
        <v>0</v>
      </c>
      <c r="AH789" s="164">
        <f>IF(A24taxstdlife="n/a","n/a",IF(AH$3&gt;(A24taxstdlife+$E789),((Input!$O$166+Input!$O$132)*$O$7)-SUM($O789:AG789),((Input!$O$166+Input!$O$132)*$O$7)/A24taxstdlife))</f>
        <v>0</v>
      </c>
      <c r="AI789" s="164">
        <f>IF(A24taxstdlife="n/a","n/a",IF(AI$3&gt;(A24taxstdlife+$E789),((Input!$O$166+Input!$O$132)*$O$7)-SUM($O789:AH789),((Input!$O$166+Input!$O$132)*$O$7)/A24taxstdlife))</f>
        <v>0</v>
      </c>
      <c r="AJ789" s="164">
        <f>IF(A24taxstdlife="n/a","n/a",IF(AJ$3&gt;(A24taxstdlife+$E789),((Input!$O$166+Input!$O$132)*$O$7)-SUM($O789:AI789),((Input!$O$166+Input!$O$132)*$O$7)/A24taxstdlife))</f>
        <v>0</v>
      </c>
      <c r="AK789" s="164">
        <f>IF(A24taxstdlife="n/a","n/a",IF(AK$3&gt;(A24taxstdlife+$E789),((Input!$O$166+Input!$O$132)*$O$7)-SUM($O789:AJ789),((Input!$O$166+Input!$O$132)*$O$7)/A24taxstdlife))</f>
        <v>0</v>
      </c>
      <c r="AL789" s="164">
        <f>IF(A24taxstdlife="n/a","n/a",IF(AL$3&gt;(A24taxstdlife+$E789),((Input!$O$166+Input!$O$132)*$O$7)-SUM($O789:AK789),((Input!$O$166+Input!$O$132)*$O$7)/A24taxstdlife))</f>
        <v>0</v>
      </c>
      <c r="AM789" s="164">
        <f>IF(A24taxstdlife="n/a","n/a",IF(AM$3&gt;(A24taxstdlife+$E789),((Input!$O$166+Input!$O$132)*$O$7)-SUM($O789:AL789),((Input!$O$166+Input!$O$132)*$O$7)/A24taxstdlife))</f>
        <v>0</v>
      </c>
      <c r="AN789" s="164">
        <f>IF(A24taxstdlife="n/a","n/a",IF(AN$3&gt;(A24taxstdlife+$E789),((Input!$O$166+Input!$O$132)*$O$7)-SUM($O789:AM789),((Input!$O$166+Input!$O$132)*$O$7)/A24taxstdlife))</f>
        <v>0</v>
      </c>
      <c r="AO789" s="164">
        <f>IF(A24taxstdlife="n/a","n/a",IF(AO$3&gt;(A24taxstdlife+$E789),((Input!$O$166+Input!$O$132)*$O$7)-SUM($O789:AN789),((Input!$O$166+Input!$O$132)*$O$7)/A24taxstdlife))</f>
        <v>0</v>
      </c>
      <c r="AP789" s="164">
        <f>IF(A24taxstdlife="n/a","n/a",IF(AP$3&gt;(A24taxstdlife+$E789),((Input!$O$166+Input!$O$132)*$O$7)-SUM($O789:AO789),((Input!$O$166+Input!$O$132)*$O$7)/A24taxstdlife))</f>
        <v>0</v>
      </c>
      <c r="AQ789" s="164">
        <f>IF(A24taxstdlife="n/a","n/a",IF(AQ$3&gt;(A24taxstdlife+$E789),((Input!$O$166+Input!$O$132)*$O$7)-SUM($O789:AP789),((Input!$O$166+Input!$O$132)*$O$7)/A24taxstdlife))</f>
        <v>0</v>
      </c>
      <c r="AR789" s="164">
        <f>IF(A24taxstdlife="n/a","n/a",IF(AR$3&gt;(A24taxstdlife+$E789),((Input!$O$166+Input!$O$132)*$O$7)-SUM($O789:AQ789),((Input!$O$166+Input!$O$132)*$O$7)/A24taxstdlife))</f>
        <v>0</v>
      </c>
      <c r="AS789" s="164">
        <f>IF(A24taxstdlife="n/a","n/a",IF(AS$3&gt;(A24taxstdlife+$E789),((Input!$O$166+Input!$O$132)*$O$7)-SUM($O789:AR789),((Input!$O$166+Input!$O$132)*$O$7)/A24taxstdlife))</f>
        <v>0</v>
      </c>
      <c r="AT789" s="164">
        <f>IF(A24taxstdlife="n/a","n/a",IF(AT$3&gt;(A24taxstdlife+$E789),((Input!$O$166+Input!$O$132)*$O$7)-SUM($O789:AS789),((Input!$O$166+Input!$O$132)*$O$7)/A24taxstdlife))</f>
        <v>0</v>
      </c>
      <c r="AU789" s="164">
        <f>IF(A24taxstdlife="n/a","n/a",IF(AU$3&gt;(A24taxstdlife+$E789),((Input!$O$166+Input!$O$132)*$O$7)-SUM($O789:AT789),((Input!$O$166+Input!$O$132)*$O$7)/A24taxstdlife))</f>
        <v>0</v>
      </c>
      <c r="AV789" s="164">
        <f>IF(A24taxstdlife="n/a","n/a",IF(AV$3&gt;(A24taxstdlife+$E789),((Input!$O$166+Input!$O$132)*$O$7)-SUM($O789:AU789),((Input!$O$166+Input!$O$132)*$O$7)/A24taxstdlife))</f>
        <v>0</v>
      </c>
      <c r="AW789" s="164">
        <f>IF(A24taxstdlife="n/a","n/a",IF(AW$3&gt;(A24taxstdlife+$E789),((Input!$O$166+Input!$O$132)*$O$7)-SUM($O789:AV789),((Input!$O$166+Input!$O$132)*$O$7)/A24taxstdlife))</f>
        <v>0</v>
      </c>
      <c r="AX789" s="164">
        <f>IF(A24taxstdlife="n/a","n/a",IF(AX$3&gt;(A24taxstdlife+$E789),((Input!$O$166+Input!$O$132)*$O$7)-SUM($O789:AW789),((Input!$O$166+Input!$O$132)*$O$7)/A24taxstdlife))</f>
        <v>0</v>
      </c>
      <c r="AY789" s="164">
        <f>IF(A24taxstdlife="n/a","n/a",IF(AY$3&gt;(A24taxstdlife+$E789),((Input!$O$166+Input!$O$132)*$O$7)-SUM($O789:AX789),((Input!$O$166+Input!$O$132)*$O$7)/A24taxstdlife))</f>
        <v>0</v>
      </c>
      <c r="AZ789" s="164">
        <f>IF(A24taxstdlife="n/a","n/a",IF(AZ$3&gt;(A24taxstdlife+$E789),((Input!$O$166+Input!$O$132)*$O$7)-SUM($O789:AY789),((Input!$O$166+Input!$O$132)*$O$7)/A24taxstdlife))</f>
        <v>0</v>
      </c>
      <c r="BA789" s="164">
        <f>IF(A24taxstdlife="n/a","n/a",IF(BA$3&gt;(A24taxstdlife+$E789),((Input!$O$166+Input!$O$132)*$O$7)-SUM($O789:AZ789),((Input!$O$166+Input!$O$132)*$O$7)/A24taxstdlife))</f>
        <v>0</v>
      </c>
      <c r="BB789" s="164">
        <f>IF(A24taxstdlife="n/a","n/a",IF(BB$3&gt;(A24taxstdlife+$E789),((Input!$O$166+Input!$O$132)*$O$7)-SUM($O789:BA789),((Input!$O$166+Input!$O$132)*$O$7)/A24taxstdlife))</f>
        <v>0</v>
      </c>
      <c r="BC789" s="164">
        <f>IF(A24taxstdlife="n/a","n/a",IF(BC$3&gt;(A24taxstdlife+$E789),((Input!$O$166+Input!$O$132)*$O$7)-SUM($O789:BB789),((Input!$O$166+Input!$O$132)*$O$7)/A24taxstdlife))</f>
        <v>0</v>
      </c>
      <c r="BD789" s="164">
        <f>IF(A24taxstdlife="n/a","n/a",IF(BD$3&gt;(A24taxstdlife+$E789),((Input!$O$166+Input!$O$132)*$O$7)-SUM($O789:BC789),((Input!$O$166+Input!$O$132)*$O$7)/A24taxstdlife))</f>
        <v>0</v>
      </c>
      <c r="BE789" s="164">
        <f>IF(A24taxstdlife="n/a","n/a",IF(BE$3&gt;(A24taxstdlife+$E789),((Input!$O$166+Input!$O$132)*$O$7)-SUM($O789:BD789),((Input!$O$166+Input!$O$132)*$O$7)/A24taxstdlife))</f>
        <v>0</v>
      </c>
      <c r="BF789" s="164">
        <f>IF(A24taxstdlife="n/a","n/a",IF(BF$3&gt;(A24taxstdlife+$E789),((Input!$O$166+Input!$O$132)*$O$7)-SUM($O789:BE789),((Input!$O$166+Input!$O$132)*$O$7)/A24taxstdlife))</f>
        <v>0</v>
      </c>
      <c r="BG789" s="164">
        <f>IF(A24taxstdlife="n/a","n/a",IF(BG$3&gt;(A24taxstdlife+$E789),((Input!$O$166+Input!$O$132)*$O$7)-SUM($O789:BF789),((Input!$O$166+Input!$O$132)*$O$7)/A24taxstdlife))</f>
        <v>0</v>
      </c>
      <c r="BH789" s="164">
        <f>IF(A24taxstdlife="n/a","n/a",IF(BH$3&gt;(A24taxstdlife+$E789),((Input!$O$166+Input!$O$132)*$O$7)-SUM($O789:BG789),((Input!$O$166+Input!$O$132)*$O$7)/A24taxstdlife))</f>
        <v>0</v>
      </c>
      <c r="BI789" s="164">
        <f>IF(A24taxstdlife="n/a","n/a",IF(BI$3&gt;(A24taxstdlife+$E789),((Input!$O$166+Input!$O$132)*$O$7)-SUM($O789:BH789),((Input!$O$166+Input!$O$132)*$O$7)/A24taxstdlife))</f>
        <v>0</v>
      </c>
      <c r="BJ789" s="18"/>
      <c r="BK789" s="18"/>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c r="HK789"/>
      <c r="HL789"/>
      <c r="HM789"/>
      <c r="HN789"/>
      <c r="HO789"/>
      <c r="HP789"/>
      <c r="HQ789"/>
      <c r="HR789"/>
      <c r="HS789"/>
      <c r="HT789"/>
      <c r="HU789"/>
      <c r="HV789"/>
      <c r="HW789"/>
      <c r="HX789"/>
      <c r="HY789"/>
      <c r="HZ789"/>
      <c r="IA789"/>
      <c r="IB789"/>
      <c r="IC789"/>
      <c r="ID789"/>
      <c r="IE789"/>
      <c r="IF789"/>
      <c r="IG789"/>
      <c r="IH789"/>
      <c r="II789"/>
      <c r="IJ789"/>
      <c r="IK789"/>
      <c r="IL789"/>
      <c r="IM789"/>
      <c r="IN789"/>
      <c r="IO789"/>
      <c r="IP789"/>
      <c r="IQ789"/>
      <c r="IR789"/>
      <c r="IS789"/>
      <c r="IT789"/>
      <c r="IU789"/>
      <c r="IV789"/>
    </row>
    <row r="790" spans="1:256" s="5" customFormat="1" hidden="1" outlineLevel="2">
      <c r="A790" s="18"/>
      <c r="B790" s="18"/>
      <c r="C790" s="36"/>
      <c r="D790" s="479"/>
      <c r="E790" s="284">
        <v>10</v>
      </c>
      <c r="F790" s="38"/>
      <c r="G790" s="306"/>
      <c r="H790" s="308"/>
      <c r="I790" s="308"/>
      <c r="J790" s="308"/>
      <c r="K790" s="308"/>
      <c r="L790" s="308"/>
      <c r="M790" s="308"/>
      <c r="N790" s="308"/>
      <c r="O790" s="308"/>
      <c r="P790" s="307"/>
      <c r="Q790" s="164">
        <f>IF(A24taxstdlife="n/a","n/a",IF(Q$3&gt;(A24taxstdlife+$E790),((Input!$P$166+Input!$P$132)*$P$7)-SUM($P790:P790),((Input!$P$166+Input!$P$132)*$P$7)/A24taxstdlife))</f>
        <v>0</v>
      </c>
      <c r="R790" s="164">
        <f>IF(A24taxstdlife="n/a","n/a",IF(R$3&gt;(A24taxstdlife+$E790),((Input!$P$166+Input!$P$132)*$P$7)-SUM($P790:Q790),((Input!$P$166+Input!$P$132)*$P$7)/A24taxstdlife))</f>
        <v>0</v>
      </c>
      <c r="S790" s="164">
        <f>IF(A24taxstdlife="n/a","n/a",IF(S$3&gt;(A24taxstdlife+$E790),((Input!$P$166+Input!$P$132)*$P$7)-SUM($P790:R790),((Input!$P$166+Input!$P$132)*$P$7)/A24taxstdlife))</f>
        <v>0</v>
      </c>
      <c r="T790" s="164">
        <f>IF(A24taxstdlife="n/a","n/a",IF(T$3&gt;(A24taxstdlife+$E790),((Input!$P$166+Input!$P$132)*$P$7)-SUM($P790:S790),((Input!$P$166+Input!$P$132)*$P$7)/A24taxstdlife))</f>
        <v>0</v>
      </c>
      <c r="U790" s="164">
        <f>IF(A24taxstdlife="n/a","n/a",IF(U$3&gt;(A24taxstdlife+$E790),((Input!$P$166+Input!$P$132)*$P$7)-SUM($P790:T790),((Input!$P$166+Input!$P$132)*$P$7)/A24taxstdlife))</f>
        <v>0</v>
      </c>
      <c r="V790" s="164">
        <f>IF(A24taxstdlife="n/a","n/a",IF(V$3&gt;(A24taxstdlife+$E790),((Input!$P$166+Input!$P$132)*$P$7)-SUM($P790:U790),((Input!$P$166+Input!$P$132)*$P$7)/A24taxstdlife))</f>
        <v>0</v>
      </c>
      <c r="W790" s="164">
        <f>IF(A24taxstdlife="n/a","n/a",IF(W$3&gt;(A24taxstdlife+$E790),((Input!$P$166+Input!$P$132)*$P$7)-SUM($P790:V790),((Input!$P$166+Input!$P$132)*$P$7)/A24taxstdlife))</f>
        <v>0</v>
      </c>
      <c r="X790" s="164">
        <f>IF(A24taxstdlife="n/a","n/a",IF(X$3&gt;(A24taxstdlife+$E790),((Input!$P$166+Input!$P$132)*$P$7)-SUM($P790:W790),((Input!$P$166+Input!$P$132)*$P$7)/A24taxstdlife))</f>
        <v>0</v>
      </c>
      <c r="Y790" s="164">
        <f>IF(A24taxstdlife="n/a","n/a",IF(Y$3&gt;(A24taxstdlife+$E790),((Input!$P$166+Input!$P$132)*$P$7)-SUM($P790:X790),((Input!$P$166+Input!$P$132)*$P$7)/A24taxstdlife))</f>
        <v>0</v>
      </c>
      <c r="Z790" s="164">
        <f>IF(A24taxstdlife="n/a","n/a",IF(Z$3&gt;(A24taxstdlife+$E790),((Input!$P$166+Input!$P$132)*$P$7)-SUM($P790:Y790),((Input!$P$166+Input!$P$132)*$P$7)/A24taxstdlife))</f>
        <v>0</v>
      </c>
      <c r="AA790" s="164">
        <f>IF(A24taxstdlife="n/a","n/a",IF(AA$3&gt;(A24taxstdlife+$E790),((Input!$P$166+Input!$P$132)*$P$7)-SUM($P790:Z790),((Input!$P$166+Input!$P$132)*$P$7)/A24taxstdlife))</f>
        <v>0</v>
      </c>
      <c r="AB790" s="164">
        <f>IF(A24taxstdlife="n/a","n/a",IF(AB$3&gt;(A24taxstdlife+$E790),((Input!$P$166+Input!$P$132)*$P$7)-SUM($P790:AA790),((Input!$P$166+Input!$P$132)*$P$7)/A24taxstdlife))</f>
        <v>0</v>
      </c>
      <c r="AC790" s="164">
        <f>IF(A24taxstdlife="n/a","n/a",IF(AC$3&gt;(A24taxstdlife+$E790),((Input!$P$166+Input!$P$132)*$P$7)-SUM($P790:AB790),((Input!$P$166+Input!$P$132)*$P$7)/A24taxstdlife))</f>
        <v>0</v>
      </c>
      <c r="AD790" s="164">
        <f>IF(A24taxstdlife="n/a","n/a",IF(AD$3&gt;(A24taxstdlife+$E790),((Input!$P$166+Input!$P$132)*$P$7)-SUM($P790:AC790),((Input!$P$166+Input!$P$132)*$P$7)/A24taxstdlife))</f>
        <v>0</v>
      </c>
      <c r="AE790" s="164">
        <f>IF(A24taxstdlife="n/a","n/a",IF(AE$3&gt;(A24taxstdlife+$E790),((Input!$P$166+Input!$P$132)*$P$7)-SUM($P790:AD790),((Input!$P$166+Input!$P$132)*$P$7)/A24taxstdlife))</f>
        <v>0</v>
      </c>
      <c r="AF790" s="164">
        <f>IF(A24taxstdlife="n/a","n/a",IF(AF$3&gt;(A24taxstdlife+$E790),((Input!$P$166+Input!$P$132)*$P$7)-SUM($P790:AE790),((Input!$P$166+Input!$P$132)*$P$7)/A24taxstdlife))</f>
        <v>0</v>
      </c>
      <c r="AG790" s="164">
        <f>IF(A24taxstdlife="n/a","n/a",IF(AG$3&gt;(A24taxstdlife+$E790),((Input!$P$166+Input!$P$132)*$P$7)-SUM($P790:AF790),((Input!$P$166+Input!$P$132)*$P$7)/A24taxstdlife))</f>
        <v>0</v>
      </c>
      <c r="AH790" s="164">
        <f>IF(A24taxstdlife="n/a","n/a",IF(AH$3&gt;(A24taxstdlife+$E790),((Input!$P$166+Input!$P$132)*$P$7)-SUM($P790:AG790),((Input!$P$166+Input!$P$132)*$P$7)/A24taxstdlife))</f>
        <v>0</v>
      </c>
      <c r="AI790" s="164">
        <f>IF(A24taxstdlife="n/a","n/a",IF(AI$3&gt;(A24taxstdlife+$E790),((Input!$P$166+Input!$P$132)*$P$7)-SUM($P790:AH790),((Input!$P$166+Input!$P$132)*$P$7)/A24taxstdlife))</f>
        <v>0</v>
      </c>
      <c r="AJ790" s="164">
        <f>IF(A24taxstdlife="n/a","n/a",IF(AJ$3&gt;(A24taxstdlife+$E790),((Input!$P$166+Input!$P$132)*$P$7)-SUM($P790:AI790),((Input!$P$166+Input!$P$132)*$P$7)/A24taxstdlife))</f>
        <v>0</v>
      </c>
      <c r="AK790" s="164">
        <f>IF(A24taxstdlife="n/a","n/a",IF(AK$3&gt;(A24taxstdlife+$E790),((Input!$P$166+Input!$P$132)*$P$7)-SUM($P790:AJ790),((Input!$P$166+Input!$P$132)*$P$7)/A24taxstdlife))</f>
        <v>0</v>
      </c>
      <c r="AL790" s="164">
        <f>IF(A24taxstdlife="n/a","n/a",IF(AL$3&gt;(A24taxstdlife+$E790),((Input!$P$166+Input!$P$132)*$P$7)-SUM($P790:AK790),((Input!$P$166+Input!$P$132)*$P$7)/A24taxstdlife))</f>
        <v>0</v>
      </c>
      <c r="AM790" s="164">
        <f>IF(A24taxstdlife="n/a","n/a",IF(AM$3&gt;(A24taxstdlife+$E790),((Input!$P$166+Input!$P$132)*$P$7)-SUM($P790:AL790),((Input!$P$166+Input!$P$132)*$P$7)/A24taxstdlife))</f>
        <v>0</v>
      </c>
      <c r="AN790" s="164">
        <f>IF(A24taxstdlife="n/a","n/a",IF(AN$3&gt;(A24taxstdlife+$E790),((Input!$P$166+Input!$P$132)*$P$7)-SUM($P790:AM790),((Input!$P$166+Input!$P$132)*$P$7)/A24taxstdlife))</f>
        <v>0</v>
      </c>
      <c r="AO790" s="164">
        <f>IF(A24taxstdlife="n/a","n/a",IF(AO$3&gt;(A24taxstdlife+$E790),((Input!$P$166+Input!$P$132)*$P$7)-SUM($P790:AN790),((Input!$P$166+Input!$P$132)*$P$7)/A24taxstdlife))</f>
        <v>0</v>
      </c>
      <c r="AP790" s="164">
        <f>IF(A24taxstdlife="n/a","n/a",IF(AP$3&gt;(A24taxstdlife+$E790),((Input!$P$166+Input!$P$132)*$P$7)-SUM($P790:AO790),((Input!$P$166+Input!$P$132)*$P$7)/A24taxstdlife))</f>
        <v>0</v>
      </c>
      <c r="AQ790" s="164">
        <f>IF(A24taxstdlife="n/a","n/a",IF(AQ$3&gt;(A24taxstdlife+$E790),((Input!$P$166+Input!$P$132)*$P$7)-SUM($P790:AP790),((Input!$P$166+Input!$P$132)*$P$7)/A24taxstdlife))</f>
        <v>0</v>
      </c>
      <c r="AR790" s="164">
        <f>IF(A24taxstdlife="n/a","n/a",IF(AR$3&gt;(A24taxstdlife+$E790),((Input!$P$166+Input!$P$132)*$P$7)-SUM($P790:AQ790),((Input!$P$166+Input!$P$132)*$P$7)/A24taxstdlife))</f>
        <v>0</v>
      </c>
      <c r="AS790" s="164">
        <f>IF(A24taxstdlife="n/a","n/a",IF(AS$3&gt;(A24taxstdlife+$E790),((Input!$P$166+Input!$P$132)*$P$7)-SUM($P790:AR790),((Input!$P$166+Input!$P$132)*$P$7)/A24taxstdlife))</f>
        <v>0</v>
      </c>
      <c r="AT790" s="164">
        <f>IF(A24taxstdlife="n/a","n/a",IF(AT$3&gt;(A24taxstdlife+$E790),((Input!$P$166+Input!$P$132)*$P$7)-SUM($P790:AS790),((Input!$P$166+Input!$P$132)*$P$7)/A24taxstdlife))</f>
        <v>0</v>
      </c>
      <c r="AU790" s="164">
        <f>IF(A24taxstdlife="n/a","n/a",IF(AU$3&gt;(A24taxstdlife+$E790),((Input!$P$166+Input!$P$132)*$P$7)-SUM($P790:AT790),((Input!$P$166+Input!$P$132)*$P$7)/A24taxstdlife))</f>
        <v>0</v>
      </c>
      <c r="AV790" s="164">
        <f>IF(A24taxstdlife="n/a","n/a",IF(AV$3&gt;(A24taxstdlife+$E790),((Input!$P$166+Input!$P$132)*$P$7)-SUM($P790:AU790),((Input!$P$166+Input!$P$132)*$P$7)/A24taxstdlife))</f>
        <v>0</v>
      </c>
      <c r="AW790" s="164">
        <f>IF(A24taxstdlife="n/a","n/a",IF(AW$3&gt;(A24taxstdlife+$E790),((Input!$P$166+Input!$P$132)*$P$7)-SUM($P790:AV790),((Input!$P$166+Input!$P$132)*$P$7)/A24taxstdlife))</f>
        <v>0</v>
      </c>
      <c r="AX790" s="164">
        <f>IF(A24taxstdlife="n/a","n/a",IF(AX$3&gt;(A24taxstdlife+$E790),((Input!$P$166+Input!$P$132)*$P$7)-SUM($P790:AW790),((Input!$P$166+Input!$P$132)*$P$7)/A24taxstdlife))</f>
        <v>0</v>
      </c>
      <c r="AY790" s="164">
        <f>IF(A24taxstdlife="n/a","n/a",IF(AY$3&gt;(A24taxstdlife+$E790),((Input!$P$166+Input!$P$132)*$P$7)-SUM($P790:AX790),((Input!$P$166+Input!$P$132)*$P$7)/A24taxstdlife))</f>
        <v>0</v>
      </c>
      <c r="AZ790" s="164">
        <f>IF(A24taxstdlife="n/a","n/a",IF(AZ$3&gt;(A24taxstdlife+$E790),((Input!$P$166+Input!$P$132)*$P$7)-SUM($P790:AY790),((Input!$P$166+Input!$P$132)*$P$7)/A24taxstdlife))</f>
        <v>0</v>
      </c>
      <c r="BA790" s="164">
        <f>IF(A24taxstdlife="n/a","n/a",IF(BA$3&gt;(A24taxstdlife+$E790),((Input!$P$166+Input!$P$132)*$P$7)-SUM($P790:AZ790),((Input!$P$166+Input!$P$132)*$P$7)/A24taxstdlife))</f>
        <v>0</v>
      </c>
      <c r="BB790" s="164">
        <f>IF(A24taxstdlife="n/a","n/a",IF(BB$3&gt;(A24taxstdlife+$E790),((Input!$P$166+Input!$P$132)*$P$7)-SUM($P790:BA790),((Input!$P$166+Input!$P$132)*$P$7)/A24taxstdlife))</f>
        <v>0</v>
      </c>
      <c r="BC790" s="164">
        <f>IF(A24taxstdlife="n/a","n/a",IF(BC$3&gt;(A24taxstdlife+$E790),((Input!$P$166+Input!$P$132)*$P$7)-SUM($P790:BB790),((Input!$P$166+Input!$P$132)*$P$7)/A24taxstdlife))</f>
        <v>0</v>
      </c>
      <c r="BD790" s="164">
        <f>IF(A24taxstdlife="n/a","n/a",IF(BD$3&gt;(A24taxstdlife+$E790),((Input!$P$166+Input!$P$132)*$P$7)-SUM($P790:BC790),((Input!$P$166+Input!$P$132)*$P$7)/A24taxstdlife))</f>
        <v>0</v>
      </c>
      <c r="BE790" s="164">
        <f>IF(A24taxstdlife="n/a","n/a",IF(BE$3&gt;(A24taxstdlife+$E790),((Input!$P$166+Input!$P$132)*$P$7)-SUM($P790:BD790),((Input!$P$166+Input!$P$132)*$P$7)/A24taxstdlife))</f>
        <v>0</v>
      </c>
      <c r="BF790" s="164">
        <f>IF(A24taxstdlife="n/a","n/a",IF(BF$3&gt;(A24taxstdlife+$E790),((Input!$P$166+Input!$P$132)*$P$7)-SUM($P790:BE790),((Input!$P$166+Input!$P$132)*$P$7)/A24taxstdlife))</f>
        <v>0</v>
      </c>
      <c r="BG790" s="164">
        <f>IF(A24taxstdlife="n/a","n/a",IF(BG$3&gt;(A24taxstdlife+$E790),((Input!$P$166+Input!$P$132)*$P$7)-SUM($P790:BF790),((Input!$P$166+Input!$P$132)*$P$7)/A24taxstdlife))</f>
        <v>0</v>
      </c>
      <c r="BH790" s="164">
        <f>IF(A24taxstdlife="n/a","n/a",IF(BH$3&gt;(A24taxstdlife+$E790),((Input!$P$166+Input!$P$132)*$P$7)-SUM($P790:BG790),((Input!$P$166+Input!$P$132)*$P$7)/A24taxstdlife))</f>
        <v>0</v>
      </c>
      <c r="BI790" s="164">
        <f>IF(A24taxstdlife="n/a","n/a",IF(BI$3&gt;(A24taxstdlife+$E790),((Input!$P$166+Input!$P$132)*$P$7)-SUM($P790:BH790),((Input!$P$166+Input!$P$132)*$P$7)/A24taxstdlife))</f>
        <v>0</v>
      </c>
      <c r="BJ790" s="18"/>
      <c r="BK790" s="18"/>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c r="HK790"/>
      <c r="HL790"/>
      <c r="HM790"/>
      <c r="HN790"/>
      <c r="HO790"/>
      <c r="HP790"/>
      <c r="HQ790"/>
      <c r="HR790"/>
      <c r="HS790"/>
      <c r="HT790"/>
      <c r="HU790"/>
      <c r="HV790"/>
      <c r="HW790"/>
      <c r="HX790"/>
      <c r="HY790"/>
      <c r="HZ790"/>
      <c r="IA790"/>
      <c r="IB790"/>
      <c r="IC790"/>
      <c r="ID790"/>
      <c r="IE790"/>
      <c r="IF790"/>
      <c r="IG790"/>
      <c r="IH790"/>
      <c r="II790"/>
      <c r="IJ790"/>
      <c r="IK790"/>
      <c r="IL790"/>
      <c r="IM790"/>
      <c r="IN790"/>
      <c r="IO790"/>
      <c r="IP790"/>
      <c r="IQ790"/>
      <c r="IR790"/>
      <c r="IS790"/>
      <c r="IT790"/>
      <c r="IU790"/>
      <c r="IV790"/>
    </row>
    <row r="791" spans="1:256" s="5" customFormat="1" hidden="1" outlineLevel="1">
      <c r="A791" s="18"/>
      <c r="B791" s="18"/>
      <c r="C791" s="36" t="str">
        <f>Asset24</f>
        <v>Equity raising costs</v>
      </c>
      <c r="D791" s="18"/>
      <c r="E791" s="18"/>
      <c r="F791" s="33"/>
      <c r="G791" s="159">
        <f t="shared" ref="G791:AL791" si="152">SUM(G779:G790)</f>
        <v>0.13538091034208979</v>
      </c>
      <c r="H791" s="159">
        <f t="shared" si="152"/>
        <v>0.13538091034208979</v>
      </c>
      <c r="I791" s="159">
        <f t="shared" si="152"/>
        <v>0.13538091034208979</v>
      </c>
      <c r="J791" s="159">
        <f t="shared" si="152"/>
        <v>0.13538091034208979</v>
      </c>
      <c r="K791" s="159">
        <f t="shared" si="152"/>
        <v>0.13538091034208979</v>
      </c>
      <c r="L791" s="159">
        <f t="shared" si="152"/>
        <v>0.13538091034208979</v>
      </c>
      <c r="M791" s="159">
        <f t="shared" si="152"/>
        <v>0.13538091034208979</v>
      </c>
      <c r="N791" s="159">
        <f t="shared" si="152"/>
        <v>0.13538091034208979</v>
      </c>
      <c r="O791" s="159">
        <f t="shared" si="152"/>
        <v>0.13538091034208979</v>
      </c>
      <c r="P791" s="159">
        <f t="shared" si="152"/>
        <v>0.13538091034208979</v>
      </c>
      <c r="Q791" s="159">
        <f t="shared" si="152"/>
        <v>0.13538091034208979</v>
      </c>
      <c r="R791" s="159">
        <f t="shared" si="152"/>
        <v>0.13538091034208979</v>
      </c>
      <c r="S791" s="159">
        <f t="shared" si="152"/>
        <v>0.13538091034208979</v>
      </c>
      <c r="T791" s="159">
        <f t="shared" si="152"/>
        <v>0.13538091034208979</v>
      </c>
      <c r="U791" s="159">
        <f t="shared" si="152"/>
        <v>0.13538091034208979</v>
      </c>
      <c r="V791" s="159">
        <f t="shared" si="152"/>
        <v>0.13538091034208979</v>
      </c>
      <c r="W791" s="159">
        <f t="shared" si="152"/>
        <v>0.13538091034208979</v>
      </c>
      <c r="X791" s="159">
        <f t="shared" si="152"/>
        <v>0.13538091034208979</v>
      </c>
      <c r="Y791" s="159">
        <f t="shared" si="152"/>
        <v>0.13538091034208979</v>
      </c>
      <c r="Z791" s="159">
        <f t="shared" si="152"/>
        <v>0.13538091034208979</v>
      </c>
      <c r="AA791" s="159">
        <f t="shared" si="152"/>
        <v>0.13538091034208979</v>
      </c>
      <c r="AB791" s="159">
        <f t="shared" si="152"/>
        <v>0.13538091034208979</v>
      </c>
      <c r="AC791" s="159">
        <f t="shared" si="152"/>
        <v>0.13538091034208979</v>
      </c>
      <c r="AD791" s="159">
        <f t="shared" si="152"/>
        <v>0.13538091034208979</v>
      </c>
      <c r="AE791" s="159">
        <f t="shared" si="152"/>
        <v>0.13538091034208979</v>
      </c>
      <c r="AF791" s="159">
        <f t="shared" si="152"/>
        <v>0.13538091034208979</v>
      </c>
      <c r="AG791" s="159">
        <f t="shared" si="152"/>
        <v>0.13538091034208979</v>
      </c>
      <c r="AH791" s="159">
        <f t="shared" si="152"/>
        <v>0.13538091034208979</v>
      </c>
      <c r="AI791" s="159">
        <f t="shared" si="152"/>
        <v>0.13538091034208979</v>
      </c>
      <c r="AJ791" s="159">
        <f t="shared" si="152"/>
        <v>0.13538091034208979</v>
      </c>
      <c r="AK791" s="159">
        <f t="shared" si="152"/>
        <v>0.13538091034208979</v>
      </c>
      <c r="AL791" s="159">
        <f t="shared" si="152"/>
        <v>0.13538091034208979</v>
      </c>
      <c r="AM791" s="159">
        <f t="shared" ref="AM791:BI791" si="153">SUM(AM779:AM790)</f>
        <v>0.13538091034208979</v>
      </c>
      <c r="AN791" s="159">
        <f t="shared" si="153"/>
        <v>0.13538091034208979</v>
      </c>
      <c r="AO791" s="159">
        <f t="shared" si="153"/>
        <v>0.13538091034208979</v>
      </c>
      <c r="AP791" s="159">
        <f t="shared" si="153"/>
        <v>0.13538091034208979</v>
      </c>
      <c r="AQ791" s="159">
        <f t="shared" si="153"/>
        <v>0.13538091034208979</v>
      </c>
      <c r="AR791" s="159">
        <f t="shared" si="153"/>
        <v>0.13538091034208979</v>
      </c>
      <c r="AS791" s="159">
        <f t="shared" si="153"/>
        <v>0.13538091034208979</v>
      </c>
      <c r="AT791" s="159">
        <f t="shared" si="153"/>
        <v>0.13538091034208979</v>
      </c>
      <c r="AU791" s="159">
        <f t="shared" si="153"/>
        <v>0.13538091034208979</v>
      </c>
      <c r="AV791" s="159">
        <f t="shared" si="153"/>
        <v>0.13538091034208979</v>
      </c>
      <c r="AW791" s="159">
        <f t="shared" si="153"/>
        <v>4.0800456020963161E-2</v>
      </c>
      <c r="AX791" s="159">
        <f t="shared" si="153"/>
        <v>0</v>
      </c>
      <c r="AY791" s="159">
        <f t="shared" si="153"/>
        <v>0</v>
      </c>
      <c r="AZ791" s="159">
        <f t="shared" si="153"/>
        <v>0</v>
      </c>
      <c r="BA791" s="159">
        <f t="shared" si="153"/>
        <v>0</v>
      </c>
      <c r="BB791" s="159">
        <f t="shared" si="153"/>
        <v>0</v>
      </c>
      <c r="BC791" s="159">
        <f t="shared" si="153"/>
        <v>0</v>
      </c>
      <c r="BD791" s="159">
        <f t="shared" si="153"/>
        <v>0</v>
      </c>
      <c r="BE791" s="159">
        <f t="shared" si="153"/>
        <v>0</v>
      </c>
      <c r="BF791" s="159">
        <f t="shared" si="153"/>
        <v>0</v>
      </c>
      <c r="BG791" s="159">
        <f t="shared" si="153"/>
        <v>0</v>
      </c>
      <c r="BH791" s="159">
        <f t="shared" si="153"/>
        <v>0</v>
      </c>
      <c r="BI791" s="159">
        <f t="shared" si="153"/>
        <v>0</v>
      </c>
      <c r="BJ791" s="18"/>
      <c r="BK791" s="18"/>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c r="HO791"/>
      <c r="HP791"/>
      <c r="HQ791"/>
      <c r="HR791"/>
      <c r="HS791"/>
      <c r="HT791"/>
      <c r="HU791"/>
      <c r="HV791"/>
      <c r="HW791"/>
      <c r="HX791"/>
      <c r="HY791"/>
      <c r="HZ791"/>
      <c r="IA791"/>
      <c r="IB791"/>
      <c r="IC791"/>
      <c r="ID791"/>
      <c r="IE791"/>
      <c r="IF791"/>
      <c r="IG791"/>
      <c r="IH791"/>
      <c r="II791"/>
      <c r="IJ791"/>
      <c r="IK791"/>
      <c r="IL791"/>
      <c r="IM791"/>
      <c r="IN791"/>
      <c r="IO791"/>
      <c r="IP791"/>
      <c r="IQ791"/>
      <c r="IR791"/>
      <c r="IS791"/>
      <c r="IT791"/>
      <c r="IU791"/>
      <c r="IV791"/>
    </row>
    <row r="792" spans="1:256" s="5" customFormat="1" hidden="1" outlineLevel="2">
      <c r="A792" s="18"/>
      <c r="B792" s="127">
        <f>C804</f>
        <v>0</v>
      </c>
      <c r="C792" s="44"/>
      <c r="D792" s="45" t="s">
        <v>72</v>
      </c>
      <c r="E792" s="44"/>
      <c r="F792" s="46"/>
      <c r="G792" s="163">
        <f>IF(G$3&gt;A25taxremlife,A25taxvalue-SUM($F792:F792),IF(A25taxremlife="N/A","n/a",A25taxvalue/A25taxremlife))</f>
        <v>0</v>
      </c>
      <c r="H792" s="163">
        <f>IF(H$3&gt;A25taxremlife,A25taxvalue-SUM($F792:G792),IF(A25taxremlife="N/A","n/a",A25taxvalue/A25taxremlife))</f>
        <v>0</v>
      </c>
      <c r="I792" s="163">
        <f>IF(I$3&gt;A25taxremlife,A25taxvalue-SUM($F792:H792),IF(A25taxremlife="N/A","n/a",A25taxvalue/A25taxremlife))</f>
        <v>0</v>
      </c>
      <c r="J792" s="163">
        <f>IF(J$3&gt;A25taxremlife,A25taxvalue-SUM($F792:I792),IF(A25taxremlife="N/A","n/a",A25taxvalue/A25taxremlife))</f>
        <v>0</v>
      </c>
      <c r="K792" s="163">
        <f>IF(K$3&gt;A25taxremlife,A25taxvalue-SUM($F792:J792),IF(A25taxremlife="N/A","n/a",A25taxvalue/A25taxremlife))</f>
        <v>0</v>
      </c>
      <c r="L792" s="163">
        <f>IF(L$3&gt;A25taxremlife,A25taxvalue-SUM($F792:K792),IF(A25taxremlife="N/A","n/a",A25taxvalue/A25taxremlife))</f>
        <v>0</v>
      </c>
      <c r="M792" s="163">
        <f>IF(M$3&gt;A25taxremlife,A25taxvalue-SUM($F792:L792),IF(A25taxremlife="N/A","n/a",A25taxvalue/A25taxremlife))</f>
        <v>0</v>
      </c>
      <c r="N792" s="163">
        <f>IF(N$3&gt;A25taxremlife,A25taxvalue-SUM($F792:M792),IF(A25taxremlife="N/A","n/a",A25taxvalue/A25taxremlife))</f>
        <v>0</v>
      </c>
      <c r="O792" s="163">
        <f>IF(O$3&gt;A25taxremlife,A25taxvalue-SUM($F792:N792),IF(A25taxremlife="N/A","n/a",A25taxvalue/A25taxremlife))</f>
        <v>0</v>
      </c>
      <c r="P792" s="163">
        <f>IF(P$3&gt;A25taxremlife,A25taxvalue-SUM($F792:O792),IF(A25taxremlife="N/A","n/a",A25taxvalue/A25taxremlife))</f>
        <v>0</v>
      </c>
      <c r="Q792" s="163">
        <f>IF(Q$3&gt;A25taxremlife,A25taxvalue-SUM($F792:P792),IF(A25taxremlife="N/A","n/a",A25taxvalue/A25taxremlife))</f>
        <v>0</v>
      </c>
      <c r="R792" s="163">
        <f>IF(R$3&gt;A25taxremlife,A25taxvalue-SUM($F792:Q792),IF(A25taxremlife="N/A","n/a",A25taxvalue/A25taxremlife))</f>
        <v>0</v>
      </c>
      <c r="S792" s="163">
        <f>IF(S$3&gt;A25taxremlife,A25taxvalue-SUM($F792:R792),IF(A25taxremlife="N/A","n/a",A25taxvalue/A25taxremlife))</f>
        <v>0</v>
      </c>
      <c r="T792" s="163">
        <f>IF(T$3&gt;A25taxremlife,A25taxvalue-SUM($F792:S792),IF(A25taxremlife="N/A","n/a",A25taxvalue/A25taxremlife))</f>
        <v>0</v>
      </c>
      <c r="U792" s="163">
        <f>IF(U$3&gt;A25taxremlife,A25taxvalue-SUM($F792:T792),IF(A25taxremlife="N/A","n/a",A25taxvalue/A25taxremlife))</f>
        <v>0</v>
      </c>
      <c r="V792" s="163">
        <f>IF(V$3&gt;A25taxremlife,A25taxvalue-SUM($F792:U792),IF(A25taxremlife="N/A","n/a",A25taxvalue/A25taxremlife))</f>
        <v>0</v>
      </c>
      <c r="W792" s="163">
        <f>IF(W$3&gt;A25taxremlife,A25taxvalue-SUM($F792:V792),IF(A25taxremlife="N/A","n/a",A25taxvalue/A25taxremlife))</f>
        <v>0</v>
      </c>
      <c r="X792" s="163">
        <f>IF(X$3&gt;A25taxremlife,A25taxvalue-SUM($F792:W792),IF(A25taxremlife="N/A","n/a",A25taxvalue/A25taxremlife))</f>
        <v>0</v>
      </c>
      <c r="Y792" s="163">
        <f>IF(Y$3&gt;A25taxremlife,A25taxvalue-SUM($F792:X792),IF(A25taxremlife="N/A","n/a",A25taxvalue/A25taxremlife))</f>
        <v>0</v>
      </c>
      <c r="Z792" s="163">
        <f>IF(Z$3&gt;A25taxremlife,A25taxvalue-SUM($F792:Y792),IF(A25taxremlife="N/A","n/a",A25taxvalue/A25taxremlife))</f>
        <v>0</v>
      </c>
      <c r="AA792" s="163">
        <f>IF(AA$3&gt;A25taxremlife,A25taxvalue-SUM($F792:Z792),IF(A25taxremlife="N/A","n/a",A25taxvalue/A25taxremlife))</f>
        <v>0</v>
      </c>
      <c r="AB792" s="163">
        <f>IF(AB$3&gt;A25taxremlife,A25taxvalue-SUM($F792:AA792),IF(A25taxremlife="N/A","n/a",A25taxvalue/A25taxremlife))</f>
        <v>0</v>
      </c>
      <c r="AC792" s="163">
        <f>IF(AC$3&gt;A25taxremlife,A25taxvalue-SUM($F792:AB792),IF(A25taxremlife="N/A","n/a",A25taxvalue/A25taxremlife))</f>
        <v>0</v>
      </c>
      <c r="AD792" s="163">
        <f>IF(AD$3&gt;A25taxremlife,A25taxvalue-SUM($F792:AC792),IF(A25taxremlife="N/A","n/a",A25taxvalue/A25taxremlife))</f>
        <v>0</v>
      </c>
      <c r="AE792" s="163">
        <f>IF(AE$3&gt;A25taxremlife,A25taxvalue-SUM($F792:AD792),IF(A25taxremlife="N/A","n/a",A25taxvalue/A25taxremlife))</f>
        <v>0</v>
      </c>
      <c r="AF792" s="163">
        <f>IF(AF$3&gt;A25taxremlife,A25taxvalue-SUM($F792:AE792),IF(A25taxremlife="N/A","n/a",A25taxvalue/A25taxremlife))</f>
        <v>0</v>
      </c>
      <c r="AG792" s="163">
        <f>IF(AG$3&gt;A25taxremlife,A25taxvalue-SUM($F792:AF792),IF(A25taxremlife="N/A","n/a",A25taxvalue/A25taxremlife))</f>
        <v>0</v>
      </c>
      <c r="AH792" s="163">
        <f>IF(AH$3&gt;A25taxremlife,A25taxvalue-SUM($F792:AG792),IF(A25taxremlife="N/A","n/a",A25taxvalue/A25taxremlife))</f>
        <v>0</v>
      </c>
      <c r="AI792" s="163">
        <f>IF(AI$3&gt;A25taxremlife,A25taxvalue-SUM($F792:AH792),IF(A25taxremlife="N/A","n/a",A25taxvalue/A25taxremlife))</f>
        <v>0</v>
      </c>
      <c r="AJ792" s="163">
        <f>IF(AJ$3&gt;A25taxremlife,A25taxvalue-SUM($F792:AI792),IF(A25taxremlife="N/A","n/a",A25taxvalue/A25taxremlife))</f>
        <v>0</v>
      </c>
      <c r="AK792" s="163">
        <f>IF(AK$3&gt;A25taxremlife,A25taxvalue-SUM($F792:AJ792),IF(A25taxremlife="N/A","n/a",A25taxvalue/A25taxremlife))</f>
        <v>0</v>
      </c>
      <c r="AL792" s="163">
        <f>IF(AL$3&gt;A25taxremlife,A25taxvalue-SUM($F792:AK792),IF(A25taxremlife="N/A","n/a",A25taxvalue/A25taxremlife))</f>
        <v>0</v>
      </c>
      <c r="AM792" s="163">
        <f>IF(AM$3&gt;A25taxremlife,A25taxvalue-SUM($F792:AL792),IF(A25taxremlife="N/A","n/a",A25taxvalue/A25taxremlife))</f>
        <v>0</v>
      </c>
      <c r="AN792" s="163">
        <f>IF(AN$3&gt;A25taxremlife,A25taxvalue-SUM($F792:AM792),IF(A25taxremlife="N/A","n/a",A25taxvalue/A25taxremlife))</f>
        <v>0</v>
      </c>
      <c r="AO792" s="163">
        <f>IF(AO$3&gt;A25taxremlife,A25taxvalue-SUM($F792:AN792),IF(A25taxremlife="N/A","n/a",A25taxvalue/A25taxremlife))</f>
        <v>0</v>
      </c>
      <c r="AP792" s="163">
        <f>IF(AP$3&gt;A25taxremlife,A25taxvalue-SUM($F792:AO792),IF(A25taxremlife="N/A","n/a",A25taxvalue/A25taxremlife))</f>
        <v>0</v>
      </c>
      <c r="AQ792" s="163">
        <f>IF(AQ$3&gt;A25taxremlife,A25taxvalue-SUM($F792:AP792),IF(A25taxremlife="N/A","n/a",A25taxvalue/A25taxremlife))</f>
        <v>0</v>
      </c>
      <c r="AR792" s="163">
        <f>IF(AR$3&gt;A25taxremlife,A25taxvalue-SUM($F792:AQ792),IF(A25taxremlife="N/A","n/a",A25taxvalue/A25taxremlife))</f>
        <v>0</v>
      </c>
      <c r="AS792" s="163">
        <f>IF(AS$3&gt;A25taxremlife,A25taxvalue-SUM($F792:AR792),IF(A25taxremlife="N/A","n/a",A25taxvalue/A25taxremlife))</f>
        <v>0</v>
      </c>
      <c r="AT792" s="163">
        <f>IF(AT$3&gt;A25taxremlife,A25taxvalue-SUM($F792:AS792),IF(A25taxremlife="N/A","n/a",A25taxvalue/A25taxremlife))</f>
        <v>0</v>
      </c>
      <c r="AU792" s="163">
        <f>IF(AU$3&gt;A25taxremlife,A25taxvalue-SUM($F792:AT792),IF(A25taxremlife="N/A","n/a",A25taxvalue/A25taxremlife))</f>
        <v>0</v>
      </c>
      <c r="AV792" s="163">
        <f>IF(AV$3&gt;A25taxremlife,A25taxvalue-SUM($F792:AU792),IF(A25taxremlife="N/A","n/a",A25taxvalue/A25taxremlife))</f>
        <v>0</v>
      </c>
      <c r="AW792" s="163">
        <f>IF(AW$3&gt;A25taxremlife,A25taxvalue-SUM($F792:AV792),IF(A25taxremlife="N/A","n/a",A25taxvalue/A25taxremlife))</f>
        <v>0</v>
      </c>
      <c r="AX792" s="163">
        <f>IF(AX$3&gt;A25taxremlife,A25taxvalue-SUM($F792:AW792),IF(A25taxremlife="N/A","n/a",A25taxvalue/A25taxremlife))</f>
        <v>0</v>
      </c>
      <c r="AY792" s="163">
        <f>IF(AY$3&gt;A25taxremlife,A25taxvalue-SUM($F792:AX792),IF(A25taxremlife="N/A","n/a",A25taxvalue/A25taxremlife))</f>
        <v>0</v>
      </c>
      <c r="AZ792" s="163">
        <f>IF(AZ$3&gt;A25taxremlife,A25taxvalue-SUM($F792:AY792),IF(A25taxremlife="N/A","n/a",A25taxvalue/A25taxremlife))</f>
        <v>0</v>
      </c>
      <c r="BA792" s="163">
        <f>IF(BA$3&gt;A25taxremlife,A25taxvalue-SUM($F792:AZ792),IF(A25taxremlife="N/A","n/a",A25taxvalue/A25taxremlife))</f>
        <v>0</v>
      </c>
      <c r="BB792" s="163">
        <f>IF(BB$3&gt;A25taxremlife,A25taxvalue-SUM($F792:BA792),IF(A25taxremlife="N/A","n/a",A25taxvalue/A25taxremlife))</f>
        <v>0</v>
      </c>
      <c r="BC792" s="163">
        <f>IF(BC$3&gt;A25taxremlife,A25taxvalue-SUM($F792:BB792),IF(A25taxremlife="N/A","n/a",A25taxvalue/A25taxremlife))</f>
        <v>0</v>
      </c>
      <c r="BD792" s="163">
        <f>IF(BD$3&gt;A25taxremlife,A25taxvalue-SUM($F792:BC792),IF(A25taxremlife="N/A","n/a",A25taxvalue/A25taxremlife))</f>
        <v>0</v>
      </c>
      <c r="BE792" s="163">
        <f>IF(BE$3&gt;A25taxremlife,A25taxvalue-SUM($F792:BD792),IF(A25taxremlife="N/A","n/a",A25taxvalue/A25taxremlife))</f>
        <v>0</v>
      </c>
      <c r="BF792" s="163">
        <f>IF(BF$3&gt;A25taxremlife,A25taxvalue-SUM($F792:BE792),IF(A25taxremlife="N/A","n/a",A25taxvalue/A25taxremlife))</f>
        <v>0</v>
      </c>
      <c r="BG792" s="163">
        <f>IF(BG$3&gt;A25taxremlife,A25taxvalue-SUM($F792:BF792),IF(A25taxremlife="N/A","n/a",A25taxvalue/A25taxremlife))</f>
        <v>0</v>
      </c>
      <c r="BH792" s="163">
        <f>IF(BH$3&gt;A25taxremlife,A25taxvalue-SUM($F792:BG792),IF(A25taxremlife="N/A","n/a",A25taxvalue/A25taxremlife))</f>
        <v>0</v>
      </c>
      <c r="BI792" s="163">
        <f>IF(BI$3&gt;A25taxremlife,A25taxvalue-SUM($F792:BH792),IF(A25taxremlife="N/A","n/a",A25taxvalue/A25taxremlife))</f>
        <v>0</v>
      </c>
      <c r="BJ792" s="18"/>
      <c r="BK792" s="18"/>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c r="HO792"/>
      <c r="HP792"/>
      <c r="HQ792"/>
      <c r="HR792"/>
      <c r="HS792"/>
      <c r="HT792"/>
      <c r="HU792"/>
      <c r="HV792"/>
      <c r="HW792"/>
      <c r="HX792"/>
      <c r="HY792"/>
      <c r="HZ792"/>
      <c r="IA792"/>
      <c r="IB792"/>
      <c r="IC792"/>
      <c r="ID792"/>
      <c r="IE792"/>
      <c r="IF792"/>
      <c r="IG792"/>
      <c r="IH792"/>
      <c r="II792"/>
      <c r="IJ792"/>
      <c r="IK792"/>
      <c r="IL792"/>
      <c r="IM792"/>
      <c r="IN792"/>
      <c r="IO792"/>
      <c r="IP792"/>
      <c r="IQ792"/>
      <c r="IR792"/>
      <c r="IS792"/>
      <c r="IT792"/>
      <c r="IU792"/>
      <c r="IV792"/>
    </row>
    <row r="793" spans="1:256" s="5" customFormat="1" hidden="1" outlineLevel="2">
      <c r="A793" s="18"/>
      <c r="B793" s="18"/>
      <c r="C793" s="36"/>
      <c r="D793" s="479" t="s">
        <v>71</v>
      </c>
      <c r="E793" s="283">
        <v>0</v>
      </c>
      <c r="F793" s="38"/>
      <c r="G793" s="164"/>
      <c r="H793" s="164"/>
      <c r="I793" s="164"/>
      <c r="J793" s="164"/>
      <c r="K793" s="164"/>
      <c r="L793" s="164"/>
      <c r="M793" s="164"/>
      <c r="N793" s="164"/>
      <c r="O793" s="164"/>
      <c r="P793" s="164"/>
      <c r="Q793" s="164"/>
      <c r="R793" s="164"/>
      <c r="S793" s="164"/>
      <c r="T793" s="164"/>
      <c r="U793" s="164"/>
      <c r="V793" s="164"/>
      <c r="W793" s="164"/>
      <c r="X793" s="164"/>
      <c r="Y793" s="164"/>
      <c r="Z793" s="164"/>
      <c r="AA793" s="164"/>
      <c r="AB793" s="164"/>
      <c r="AC793" s="164"/>
      <c r="AD793" s="164"/>
      <c r="AE793" s="164"/>
      <c r="AF793" s="164"/>
      <c r="AG793" s="164"/>
      <c r="AH793" s="164"/>
      <c r="AI793" s="164"/>
      <c r="AJ793" s="164"/>
      <c r="AK793" s="164"/>
      <c r="AL793" s="164"/>
      <c r="AM793" s="164"/>
      <c r="AN793" s="164"/>
      <c r="AO793" s="164"/>
      <c r="AP793" s="164"/>
      <c r="AQ793" s="164"/>
      <c r="AR793" s="164"/>
      <c r="AS793" s="164"/>
      <c r="AT793" s="164"/>
      <c r="AU793" s="164"/>
      <c r="AV793" s="164"/>
      <c r="AW793" s="164"/>
      <c r="AX793" s="164"/>
      <c r="AY793" s="164"/>
      <c r="AZ793" s="164"/>
      <c r="BA793" s="164"/>
      <c r="BB793" s="164"/>
      <c r="BC793" s="164"/>
      <c r="BD793" s="164"/>
      <c r="BE793" s="164"/>
      <c r="BF793" s="164"/>
      <c r="BG793" s="164"/>
      <c r="BH793" s="164"/>
      <c r="BI793" s="164"/>
      <c r="BJ793" s="18"/>
      <c r="BK793" s="18"/>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c r="HO793"/>
      <c r="HP793"/>
      <c r="HQ793"/>
      <c r="HR793"/>
      <c r="HS793"/>
      <c r="HT793"/>
      <c r="HU793"/>
      <c r="HV793"/>
      <c r="HW793"/>
      <c r="HX793"/>
      <c r="HY793"/>
      <c r="HZ793"/>
      <c r="IA793"/>
      <c r="IB793"/>
      <c r="IC793"/>
      <c r="ID793"/>
      <c r="IE793"/>
      <c r="IF793"/>
      <c r="IG793"/>
      <c r="IH793"/>
      <c r="II793"/>
      <c r="IJ793"/>
      <c r="IK793"/>
      <c r="IL793"/>
      <c r="IM793"/>
      <c r="IN793"/>
      <c r="IO793"/>
      <c r="IP793"/>
      <c r="IQ793"/>
      <c r="IR793"/>
      <c r="IS793"/>
      <c r="IT793"/>
      <c r="IU793"/>
      <c r="IV793"/>
    </row>
    <row r="794" spans="1:256" s="5" customFormat="1" hidden="1" outlineLevel="2">
      <c r="A794" s="18"/>
      <c r="B794" s="18"/>
      <c r="C794" s="36"/>
      <c r="D794" s="479"/>
      <c r="E794" s="283">
        <v>1</v>
      </c>
      <c r="F794" s="38"/>
      <c r="G794" s="305"/>
      <c r="H794" s="164">
        <f>IF(A25taxstdlife="n/a","n/a",IF(H$3&gt;(A25taxstdlife+$E794),((Input!$G$167+Input!$G$133)*$G$7)-SUM($G794:G794),((Input!$G$167+Input!$G$133)*$G$7)/A25taxstdlife))</f>
        <v>0</v>
      </c>
      <c r="I794" s="164">
        <f>IF(A25taxstdlife="n/a","n/a",IF(I$3&gt;(A25taxstdlife+$E794),((Input!$G$167+Input!$G$133)*$G$7)-SUM($G794:H794),((Input!$G$167+Input!$G$133)*$G$7)/A25taxstdlife))</f>
        <v>0</v>
      </c>
      <c r="J794" s="164">
        <f>IF(A25taxstdlife="n/a","n/a",IF(J$3&gt;(A25taxstdlife+$E794),((Input!$G$167+Input!$G$133)*$G$7)-SUM($G794:I794),((Input!$G$167+Input!$G$133)*$G$7)/A25taxstdlife))</f>
        <v>0</v>
      </c>
      <c r="K794" s="164">
        <f>IF(A25taxstdlife="n/a","n/a",IF(K$3&gt;(A25taxstdlife+$E794),((Input!$G$167+Input!$G$133)*$G$7)-SUM($G794:J794),((Input!$G$167+Input!$G$133)*$G$7)/A25taxstdlife))</f>
        <v>0</v>
      </c>
      <c r="L794" s="164">
        <f>IF(A25taxstdlife="n/a","n/a",IF(L$3&gt;(A25taxstdlife+$E794),((Input!$G$167+Input!$G$133)*$G$7)-SUM($G794:K794),((Input!$G$167+Input!$G$133)*$G$7)/A25taxstdlife))</f>
        <v>0</v>
      </c>
      <c r="M794" s="164">
        <f>IF(A25taxstdlife="n/a","n/a",IF(M$3&gt;(A25taxstdlife+$E794),((Input!$G$167+Input!$G$133)*$G$7)-SUM($G794:L794),((Input!$G$167+Input!$G$133)*$G$7)/A25taxstdlife))</f>
        <v>0</v>
      </c>
      <c r="N794" s="164">
        <f>IF(A25taxstdlife="n/a","n/a",IF(N$3&gt;(A25taxstdlife+$E794),((Input!$G$167+Input!$G$133)*$G$7)-SUM($G794:M794),((Input!$G$167+Input!$G$133)*$G$7)/A25taxstdlife))</f>
        <v>0</v>
      </c>
      <c r="O794" s="164">
        <f>IF(A25taxstdlife="n/a","n/a",IF(O$3&gt;(A25taxstdlife+$E794),((Input!$G$167+Input!$G$133)*$G$7)-SUM($G794:N794),((Input!$G$167+Input!$G$133)*$G$7)/A25taxstdlife))</f>
        <v>0</v>
      </c>
      <c r="P794" s="164">
        <f>IF(A25taxstdlife="n/a","n/a",IF(P$3&gt;(A25taxstdlife+$E794),((Input!$G$167+Input!$G$133)*$G$7)-SUM($G794:O794),((Input!$G$167+Input!$G$133)*$G$7)/A25taxstdlife))</f>
        <v>0</v>
      </c>
      <c r="Q794" s="164">
        <f>IF(A25taxstdlife="n/a","n/a",IF(Q$3&gt;(A25taxstdlife+$E794),((Input!$G$167+Input!$G$133)*$G$7)-SUM($G794:P794),((Input!$G$167+Input!$G$133)*$G$7)/A25taxstdlife))</f>
        <v>0</v>
      </c>
      <c r="R794" s="164">
        <f>IF(A25taxstdlife="n/a","n/a",IF(R$3&gt;(A25taxstdlife+$E794),((Input!$G$167+Input!$G$133)*$G$7)-SUM($G794:Q794),((Input!$G$167+Input!$G$133)*$G$7)/A25taxstdlife))</f>
        <v>0</v>
      </c>
      <c r="S794" s="164">
        <f>IF(A25taxstdlife="n/a","n/a",IF(S$3&gt;(A25taxstdlife+$E794),((Input!$G$167+Input!$G$133)*$G$7)-SUM($G794:R794),((Input!$G$167+Input!$G$133)*$G$7)/A25taxstdlife))</f>
        <v>0</v>
      </c>
      <c r="T794" s="164">
        <f>IF(A25taxstdlife="n/a","n/a",IF(T$3&gt;(A25taxstdlife+$E794),((Input!$G$167+Input!$G$133)*$G$7)-SUM($G794:S794),((Input!$G$167+Input!$G$133)*$G$7)/A25taxstdlife))</f>
        <v>0</v>
      </c>
      <c r="U794" s="164">
        <f>IF(A25taxstdlife="n/a","n/a",IF(U$3&gt;(A25taxstdlife+$E794),((Input!$G$167+Input!$G$133)*$G$7)-SUM($G794:T794),((Input!$G$167+Input!$G$133)*$G$7)/A25taxstdlife))</f>
        <v>0</v>
      </c>
      <c r="V794" s="164">
        <f>IF(A25taxstdlife="n/a","n/a",IF(V$3&gt;(A25taxstdlife+$E794),((Input!$G$167+Input!$G$133)*$G$7)-SUM($G794:U794),((Input!$G$167+Input!$G$133)*$G$7)/A25taxstdlife))</f>
        <v>0</v>
      </c>
      <c r="W794" s="164">
        <f>IF(A25taxstdlife="n/a","n/a",IF(W$3&gt;(A25taxstdlife+$E794),((Input!$G$167+Input!$G$133)*$G$7)-SUM($G794:V794),((Input!$G$167+Input!$G$133)*$G$7)/A25taxstdlife))</f>
        <v>0</v>
      </c>
      <c r="X794" s="164">
        <f>IF(A25taxstdlife="n/a","n/a",IF(X$3&gt;(A25taxstdlife+$E794),((Input!$G$167+Input!$G$133)*$G$7)-SUM($G794:W794),((Input!$G$167+Input!$G$133)*$G$7)/A25taxstdlife))</f>
        <v>0</v>
      </c>
      <c r="Y794" s="164">
        <f>IF(A25taxstdlife="n/a","n/a",IF(Y$3&gt;(A25taxstdlife+$E794),((Input!$G$167+Input!$G$133)*$G$7)-SUM($G794:X794),((Input!$G$167+Input!$G$133)*$G$7)/A25taxstdlife))</f>
        <v>0</v>
      </c>
      <c r="Z794" s="164">
        <f>IF(A25taxstdlife="n/a","n/a",IF(Z$3&gt;(A25taxstdlife+$E794),((Input!$G$167+Input!$G$133)*$G$7)-SUM($G794:Y794),((Input!$G$167+Input!$G$133)*$G$7)/A25taxstdlife))</f>
        <v>0</v>
      </c>
      <c r="AA794" s="164">
        <f>IF(A25taxstdlife="n/a","n/a",IF(AA$3&gt;(A25taxstdlife+$E794),((Input!$G$167+Input!$G$133)*$G$7)-SUM($G794:Z794),((Input!$G$167+Input!$G$133)*$G$7)/A25taxstdlife))</f>
        <v>0</v>
      </c>
      <c r="AB794" s="164">
        <f>IF(A25taxstdlife="n/a","n/a",IF(AB$3&gt;(A25taxstdlife+$E794),((Input!$G$167+Input!$G$133)*$G$7)-SUM($G794:AA794),((Input!$G$167+Input!$G$133)*$G$7)/A25taxstdlife))</f>
        <v>0</v>
      </c>
      <c r="AC794" s="164">
        <f>IF(A25taxstdlife="n/a","n/a",IF(AC$3&gt;(A25taxstdlife+$E794),((Input!$G$167+Input!$G$133)*$G$7)-SUM($G794:AB794),((Input!$G$167+Input!$G$133)*$G$7)/A25taxstdlife))</f>
        <v>0</v>
      </c>
      <c r="AD794" s="164">
        <f>IF(A25taxstdlife="n/a","n/a",IF(AD$3&gt;(A25taxstdlife+$E794),((Input!$G$167+Input!$G$133)*$G$7)-SUM($G794:AC794),((Input!$G$167+Input!$G$133)*$G$7)/A25taxstdlife))</f>
        <v>0</v>
      </c>
      <c r="AE794" s="164">
        <f>IF(A25taxstdlife="n/a","n/a",IF(AE$3&gt;(A25taxstdlife+$E794),((Input!$G$167+Input!$G$133)*$G$7)-SUM($G794:AD794),((Input!$G$167+Input!$G$133)*$G$7)/A25taxstdlife))</f>
        <v>0</v>
      </c>
      <c r="AF794" s="164">
        <f>IF(A25taxstdlife="n/a","n/a",IF(AF$3&gt;(A25taxstdlife+$E794),((Input!$G$167+Input!$G$133)*$G$7)-SUM($G794:AE794),((Input!$G$167+Input!$G$133)*$G$7)/A25taxstdlife))</f>
        <v>0</v>
      </c>
      <c r="AG794" s="164">
        <f>IF(A25taxstdlife="n/a","n/a",IF(AG$3&gt;(A25taxstdlife+$E794),((Input!$G$167+Input!$G$133)*$G$7)-SUM($G794:AF794),((Input!$G$167+Input!$G$133)*$G$7)/A25taxstdlife))</f>
        <v>0</v>
      </c>
      <c r="AH794" s="164">
        <f>IF(A25taxstdlife="n/a","n/a",IF(AH$3&gt;(A25taxstdlife+$E794),((Input!$G$167+Input!$G$133)*$G$7)-SUM($G794:AG794),((Input!$G$167+Input!$G$133)*$G$7)/A25taxstdlife))</f>
        <v>0</v>
      </c>
      <c r="AI794" s="164">
        <f>IF(A25taxstdlife="n/a","n/a",IF(AI$3&gt;(A25taxstdlife+$E794),((Input!$G$167+Input!$G$133)*$G$7)-SUM($G794:AH794),((Input!$G$167+Input!$G$133)*$G$7)/A25taxstdlife))</f>
        <v>0</v>
      </c>
      <c r="AJ794" s="164">
        <f>IF(A25taxstdlife="n/a","n/a",IF(AJ$3&gt;(A25taxstdlife+$E794),((Input!$G$167+Input!$G$133)*$G$7)-SUM($G794:AI794),((Input!$G$167+Input!$G$133)*$G$7)/A25taxstdlife))</f>
        <v>0</v>
      </c>
      <c r="AK794" s="164">
        <f>IF(A25taxstdlife="n/a","n/a",IF(AK$3&gt;(A25taxstdlife+$E794),((Input!$G$167+Input!$G$133)*$G$7)-SUM($G794:AJ794),((Input!$G$167+Input!$G$133)*$G$7)/A25taxstdlife))</f>
        <v>0</v>
      </c>
      <c r="AL794" s="164">
        <f>IF(A25taxstdlife="n/a","n/a",IF(AL$3&gt;(A25taxstdlife+$E794),((Input!$G$167+Input!$G$133)*$G$7)-SUM($G794:AK794),((Input!$G$167+Input!$G$133)*$G$7)/A25taxstdlife))</f>
        <v>0</v>
      </c>
      <c r="AM794" s="164">
        <f>IF(A25taxstdlife="n/a","n/a",IF(AM$3&gt;(A25taxstdlife+$E794),((Input!$G$167+Input!$G$133)*$G$7)-SUM($G794:AL794),((Input!$G$167+Input!$G$133)*$G$7)/A25taxstdlife))</f>
        <v>0</v>
      </c>
      <c r="AN794" s="164">
        <f>IF(A25taxstdlife="n/a","n/a",IF(AN$3&gt;(A25taxstdlife+$E794),((Input!$G$167+Input!$G$133)*$G$7)-SUM($G794:AM794),((Input!$G$167+Input!$G$133)*$G$7)/A25taxstdlife))</f>
        <v>0</v>
      </c>
      <c r="AO794" s="164">
        <f>IF(A25taxstdlife="n/a","n/a",IF(AO$3&gt;(A25taxstdlife+$E794),((Input!$G$167+Input!$G$133)*$G$7)-SUM($G794:AN794),((Input!$G$167+Input!$G$133)*$G$7)/A25taxstdlife))</f>
        <v>0</v>
      </c>
      <c r="AP794" s="164">
        <f>IF(A25taxstdlife="n/a","n/a",IF(AP$3&gt;(A25taxstdlife+$E794),((Input!$G$167+Input!$G$133)*$G$7)-SUM($G794:AO794),((Input!$G$167+Input!$G$133)*$G$7)/A25taxstdlife))</f>
        <v>0</v>
      </c>
      <c r="AQ794" s="164">
        <f>IF(A25taxstdlife="n/a","n/a",IF(AQ$3&gt;(A25taxstdlife+$E794),((Input!$G$167+Input!$G$133)*$G$7)-SUM($G794:AP794),((Input!$G$167+Input!$G$133)*$G$7)/A25taxstdlife))</f>
        <v>0</v>
      </c>
      <c r="AR794" s="164">
        <f>IF(A25taxstdlife="n/a","n/a",IF(AR$3&gt;(A25taxstdlife+$E794),((Input!$G$167+Input!$G$133)*$G$7)-SUM($G794:AQ794),((Input!$G$167+Input!$G$133)*$G$7)/A25taxstdlife))</f>
        <v>0</v>
      </c>
      <c r="AS794" s="164">
        <f>IF(A25taxstdlife="n/a","n/a",IF(AS$3&gt;(A25taxstdlife+$E794),((Input!$G$167+Input!$G$133)*$G$7)-SUM($G794:AR794),((Input!$G$167+Input!$G$133)*$G$7)/A25taxstdlife))</f>
        <v>0</v>
      </c>
      <c r="AT794" s="164">
        <f>IF(A25taxstdlife="n/a","n/a",IF(AT$3&gt;(A25taxstdlife+$E794),((Input!$G$167+Input!$G$133)*$G$7)-SUM($G794:AS794),((Input!$G$167+Input!$G$133)*$G$7)/A25taxstdlife))</f>
        <v>0</v>
      </c>
      <c r="AU794" s="164">
        <f>IF(A25taxstdlife="n/a","n/a",IF(AU$3&gt;(A25taxstdlife+$E794),((Input!$G$167+Input!$G$133)*$G$7)-SUM($G794:AT794),((Input!$G$167+Input!$G$133)*$G$7)/A25taxstdlife))</f>
        <v>0</v>
      </c>
      <c r="AV794" s="164">
        <f>IF(A25taxstdlife="n/a","n/a",IF(AV$3&gt;(A25taxstdlife+$E794),((Input!$G$167+Input!$G$133)*$G$7)-SUM($G794:AU794),((Input!$G$167+Input!$G$133)*$G$7)/A25taxstdlife))</f>
        <v>0</v>
      </c>
      <c r="AW794" s="164">
        <f>IF(A25taxstdlife="n/a","n/a",IF(AW$3&gt;(A25taxstdlife+$E794),((Input!$G$167+Input!$G$133)*$G$7)-SUM($G794:AV794),((Input!$G$167+Input!$G$133)*$G$7)/A25taxstdlife))</f>
        <v>0</v>
      </c>
      <c r="AX794" s="164">
        <f>IF(A25taxstdlife="n/a","n/a",IF(AX$3&gt;(A25taxstdlife+$E794),((Input!$G$167+Input!$G$133)*$G$7)-SUM($G794:AW794),((Input!$G$167+Input!$G$133)*$G$7)/A25taxstdlife))</f>
        <v>0</v>
      </c>
      <c r="AY794" s="164">
        <f>IF(A25taxstdlife="n/a","n/a",IF(AY$3&gt;(A25taxstdlife+$E794),((Input!$G$167+Input!$G$133)*$G$7)-SUM($G794:AX794),((Input!$G$167+Input!$G$133)*$G$7)/A25taxstdlife))</f>
        <v>0</v>
      </c>
      <c r="AZ794" s="164">
        <f>IF(A25taxstdlife="n/a","n/a",IF(AZ$3&gt;(A25taxstdlife+$E794),((Input!$G$167+Input!$G$133)*$G$7)-SUM($G794:AY794),((Input!$G$167+Input!$G$133)*$G$7)/A25taxstdlife))</f>
        <v>0</v>
      </c>
      <c r="BA794" s="164">
        <f>IF(A25taxstdlife="n/a","n/a",IF(BA$3&gt;(A25taxstdlife+$E794),((Input!$G$167+Input!$G$133)*$G$7)-SUM($G794:AZ794),((Input!$G$167+Input!$G$133)*$G$7)/A25taxstdlife))</f>
        <v>0</v>
      </c>
      <c r="BB794" s="164">
        <f>IF(A25taxstdlife="n/a","n/a",IF(BB$3&gt;(A25taxstdlife+$E794),((Input!$G$167+Input!$G$133)*$G$7)-SUM($G794:BA794),((Input!$G$167+Input!$G$133)*$G$7)/A25taxstdlife))</f>
        <v>0</v>
      </c>
      <c r="BC794" s="164">
        <f>IF(A25taxstdlife="n/a","n/a",IF(BC$3&gt;(A25taxstdlife+$E794),((Input!$G$167+Input!$G$133)*$G$7)-SUM($G794:BB794),((Input!$G$167+Input!$G$133)*$G$7)/A25taxstdlife))</f>
        <v>0</v>
      </c>
      <c r="BD794" s="164">
        <f>IF(A25taxstdlife="n/a","n/a",IF(BD$3&gt;(A25taxstdlife+$E794),((Input!$G$167+Input!$G$133)*$G$7)-SUM($G794:BC794),((Input!$G$167+Input!$G$133)*$G$7)/A25taxstdlife))</f>
        <v>0</v>
      </c>
      <c r="BE794" s="164">
        <f>IF(A25taxstdlife="n/a","n/a",IF(BE$3&gt;(A25taxstdlife+$E794),((Input!$G$167+Input!$G$133)*$G$7)-SUM($G794:BD794),((Input!$G$167+Input!$G$133)*$G$7)/A25taxstdlife))</f>
        <v>0</v>
      </c>
      <c r="BF794" s="164">
        <f>IF(A25taxstdlife="n/a","n/a",IF(BF$3&gt;(A25taxstdlife+$E794),((Input!$G$167+Input!$G$133)*$G$7)-SUM($G794:BE794),((Input!$G$167+Input!$G$133)*$G$7)/A25taxstdlife))</f>
        <v>0</v>
      </c>
      <c r="BG794" s="164">
        <f>IF(A25taxstdlife="n/a","n/a",IF(BG$3&gt;(A25taxstdlife+$E794),((Input!$G$167+Input!$G$133)*$G$7)-SUM($G794:BF794),((Input!$G$167+Input!$G$133)*$G$7)/A25taxstdlife))</f>
        <v>0</v>
      </c>
      <c r="BH794" s="164">
        <f>IF(A25taxstdlife="n/a","n/a",IF(BH$3&gt;(A25taxstdlife+$E794),((Input!$G$167+Input!$G$133)*$G$7)-SUM($G794:BG794),((Input!$G$167+Input!$G$133)*$G$7)/A25taxstdlife))</f>
        <v>0</v>
      </c>
      <c r="BI794" s="164">
        <f>IF(A25taxstdlife="n/a","n/a",IF(BI$3&gt;(A25taxstdlife+$E794),((Input!$G$167+Input!$G$133)*$G$7)-SUM($G794:BH794),((Input!$G$167+Input!$G$133)*$G$7)/A25taxstdlife))</f>
        <v>0</v>
      </c>
      <c r="BJ794" s="18"/>
      <c r="BK794" s="18"/>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c r="HO794"/>
      <c r="HP794"/>
      <c r="HQ794"/>
      <c r="HR794"/>
      <c r="HS794"/>
      <c r="HT794"/>
      <c r="HU794"/>
      <c r="HV794"/>
      <c r="HW794"/>
      <c r="HX794"/>
      <c r="HY794"/>
      <c r="HZ794"/>
      <c r="IA794"/>
      <c r="IB794"/>
      <c r="IC794"/>
      <c r="ID794"/>
      <c r="IE794"/>
      <c r="IF794"/>
      <c r="IG794"/>
      <c r="IH794"/>
      <c r="II794"/>
      <c r="IJ794"/>
      <c r="IK794"/>
      <c r="IL794"/>
      <c r="IM794"/>
      <c r="IN794"/>
      <c r="IO794"/>
      <c r="IP794"/>
      <c r="IQ794"/>
      <c r="IR794"/>
      <c r="IS794"/>
      <c r="IT794"/>
      <c r="IU794"/>
      <c r="IV794"/>
    </row>
    <row r="795" spans="1:256" s="5" customFormat="1" hidden="1" outlineLevel="2">
      <c r="A795" s="18"/>
      <c r="B795" s="18"/>
      <c r="C795" s="36"/>
      <c r="D795" s="479"/>
      <c r="E795" s="283">
        <v>2</v>
      </c>
      <c r="F795" s="38"/>
      <c r="G795" s="306"/>
      <c r="H795" s="307"/>
      <c r="I795" s="164">
        <f>IF(A25taxstdlife="n/a","n/a",IF(I$3&gt;(A25taxstdlife+$E795),((Input!$H$167+Input!$H$133)*$H$7)-SUM($H795:H795),((Input!$H$167+Input!$H$133)*$H$7)/A25taxstdlife))</f>
        <v>0</v>
      </c>
      <c r="J795" s="164">
        <f>IF(A25taxstdlife="n/a","n/a",IF(J$3&gt;(A25taxstdlife+$E795),((Input!$H$167+Input!$H$133)*$H$7)-SUM($H795:I795),((Input!$H$167+Input!$H$133)*$H$7)/A25taxstdlife))</f>
        <v>0</v>
      </c>
      <c r="K795" s="164">
        <f>IF(A25taxstdlife="n/a","n/a",IF(K$3&gt;(A25taxstdlife+$E795),((Input!$H$167+Input!$H$133)*$H$7)-SUM($H795:J795),((Input!$H$167+Input!$H$133)*$H$7)/A25taxstdlife))</f>
        <v>0</v>
      </c>
      <c r="L795" s="164">
        <f>IF(A25taxstdlife="n/a","n/a",IF(L$3&gt;(A25taxstdlife+$E795),((Input!$H$167+Input!$H$133)*$H$7)-SUM($H795:K795),((Input!$H$167+Input!$H$133)*$H$7)/A25taxstdlife))</f>
        <v>0</v>
      </c>
      <c r="M795" s="164">
        <f>IF(A25taxstdlife="n/a","n/a",IF(M$3&gt;(A25taxstdlife+$E795),((Input!$H$167+Input!$H$133)*$H$7)-SUM($H795:L795),((Input!$H$167+Input!$H$133)*$H$7)/A25taxstdlife))</f>
        <v>0</v>
      </c>
      <c r="N795" s="164">
        <f>IF(A25taxstdlife="n/a","n/a",IF(N$3&gt;(A25taxstdlife+$E795),((Input!$H$167+Input!$H$133)*$H$7)-SUM($H795:M795),((Input!$H$167+Input!$H$133)*$H$7)/A25taxstdlife))</f>
        <v>0</v>
      </c>
      <c r="O795" s="164">
        <f>IF(A25taxstdlife="n/a","n/a",IF(O$3&gt;(A25taxstdlife+$E795),((Input!$H$167+Input!$H$133)*$H$7)-SUM($H795:N795),((Input!$H$167+Input!$H$133)*$H$7)/A25taxstdlife))</f>
        <v>0</v>
      </c>
      <c r="P795" s="164">
        <f>IF(A25taxstdlife="n/a","n/a",IF(P$3&gt;(A25taxstdlife+$E795),((Input!$H$167+Input!$H$133)*$H$7)-SUM($H795:O795),((Input!$H$167+Input!$H$133)*$H$7)/A25taxstdlife))</f>
        <v>0</v>
      </c>
      <c r="Q795" s="164">
        <f>IF(A25taxstdlife="n/a","n/a",IF(Q$3&gt;(A25taxstdlife+$E795),((Input!$H$167+Input!$H$133)*$H$7)-SUM($H795:P795),((Input!$H$167+Input!$H$133)*$H$7)/A25taxstdlife))</f>
        <v>0</v>
      </c>
      <c r="R795" s="164">
        <f>IF(A25taxstdlife="n/a","n/a",IF(R$3&gt;(A25taxstdlife+$E795),((Input!$H$167+Input!$H$133)*$H$7)-SUM($H795:Q795),((Input!$H$167+Input!$H$133)*$H$7)/A25taxstdlife))</f>
        <v>0</v>
      </c>
      <c r="S795" s="164">
        <f>IF(A25taxstdlife="n/a","n/a",IF(S$3&gt;(A25taxstdlife+$E795),((Input!$H$167+Input!$H$133)*$H$7)-SUM($H795:R795),((Input!$H$167+Input!$H$133)*$H$7)/A25taxstdlife))</f>
        <v>0</v>
      </c>
      <c r="T795" s="164">
        <f>IF(A25taxstdlife="n/a","n/a",IF(T$3&gt;(A25taxstdlife+$E795),((Input!$H$167+Input!$H$133)*$H$7)-SUM($H795:S795),((Input!$H$167+Input!$H$133)*$H$7)/A25taxstdlife))</f>
        <v>0</v>
      </c>
      <c r="U795" s="164">
        <f>IF(A25taxstdlife="n/a","n/a",IF(U$3&gt;(A25taxstdlife+$E795),((Input!$H$167+Input!$H$133)*$H$7)-SUM($H795:T795),((Input!$H$167+Input!$H$133)*$H$7)/A25taxstdlife))</f>
        <v>0</v>
      </c>
      <c r="V795" s="164">
        <f>IF(A25taxstdlife="n/a","n/a",IF(V$3&gt;(A25taxstdlife+$E795),((Input!$H$167+Input!$H$133)*$H$7)-SUM($H795:U795),((Input!$H$167+Input!$H$133)*$H$7)/A25taxstdlife))</f>
        <v>0</v>
      </c>
      <c r="W795" s="164">
        <f>IF(A25taxstdlife="n/a","n/a",IF(W$3&gt;(A25taxstdlife+$E795),((Input!$H$167+Input!$H$133)*$H$7)-SUM($H795:V795),((Input!$H$167+Input!$H$133)*$H$7)/A25taxstdlife))</f>
        <v>0</v>
      </c>
      <c r="X795" s="164">
        <f>IF(A25taxstdlife="n/a","n/a",IF(X$3&gt;(A25taxstdlife+$E795),((Input!$H$167+Input!$H$133)*$H$7)-SUM($H795:W795),((Input!$H$167+Input!$H$133)*$H$7)/A25taxstdlife))</f>
        <v>0</v>
      </c>
      <c r="Y795" s="164">
        <f>IF(A25taxstdlife="n/a","n/a",IF(Y$3&gt;(A25taxstdlife+$E795),((Input!$H$167+Input!$H$133)*$H$7)-SUM($H795:X795),((Input!$H$167+Input!$H$133)*$H$7)/A25taxstdlife))</f>
        <v>0</v>
      </c>
      <c r="Z795" s="164">
        <f>IF(A25taxstdlife="n/a","n/a",IF(Z$3&gt;(A25taxstdlife+$E795),((Input!$H$167+Input!$H$133)*$H$7)-SUM($H795:Y795),((Input!$H$167+Input!$H$133)*$H$7)/A25taxstdlife))</f>
        <v>0</v>
      </c>
      <c r="AA795" s="164">
        <f>IF(A25taxstdlife="n/a","n/a",IF(AA$3&gt;(A25taxstdlife+$E795),((Input!$H$167+Input!$H$133)*$H$7)-SUM($H795:Z795),((Input!$H$167+Input!$H$133)*$H$7)/A25taxstdlife))</f>
        <v>0</v>
      </c>
      <c r="AB795" s="164">
        <f>IF(A25taxstdlife="n/a","n/a",IF(AB$3&gt;(A25taxstdlife+$E795),((Input!$H$167+Input!$H$133)*$H$7)-SUM($H795:AA795),((Input!$H$167+Input!$H$133)*$H$7)/A25taxstdlife))</f>
        <v>0</v>
      </c>
      <c r="AC795" s="164">
        <f>IF(A25taxstdlife="n/a","n/a",IF(AC$3&gt;(A25taxstdlife+$E795),((Input!$H$167+Input!$H$133)*$H$7)-SUM($H795:AB795),((Input!$H$167+Input!$H$133)*$H$7)/A25taxstdlife))</f>
        <v>0</v>
      </c>
      <c r="AD795" s="164">
        <f>IF(A25taxstdlife="n/a","n/a",IF(AD$3&gt;(A25taxstdlife+$E795),((Input!$H$167+Input!$H$133)*$H$7)-SUM($H795:AC795),((Input!$H$167+Input!$H$133)*$H$7)/A25taxstdlife))</f>
        <v>0</v>
      </c>
      <c r="AE795" s="164">
        <f>IF(A25taxstdlife="n/a","n/a",IF(AE$3&gt;(A25taxstdlife+$E795),((Input!$H$167+Input!$H$133)*$H$7)-SUM($H795:AD795),((Input!$H$167+Input!$H$133)*$H$7)/A25taxstdlife))</f>
        <v>0</v>
      </c>
      <c r="AF795" s="164">
        <f>IF(A25taxstdlife="n/a","n/a",IF(AF$3&gt;(A25taxstdlife+$E795),((Input!$H$167+Input!$H$133)*$H$7)-SUM($H795:AE795),((Input!$H$167+Input!$H$133)*$H$7)/A25taxstdlife))</f>
        <v>0</v>
      </c>
      <c r="AG795" s="164">
        <f>IF(A25taxstdlife="n/a","n/a",IF(AG$3&gt;(A25taxstdlife+$E795),((Input!$H$167+Input!$H$133)*$H$7)-SUM($H795:AF795),((Input!$H$167+Input!$H$133)*$H$7)/A25taxstdlife))</f>
        <v>0</v>
      </c>
      <c r="AH795" s="164">
        <f>IF(A25taxstdlife="n/a","n/a",IF(AH$3&gt;(A25taxstdlife+$E795),((Input!$H$167+Input!$H$133)*$H$7)-SUM($H795:AG795),((Input!$H$167+Input!$H$133)*$H$7)/A25taxstdlife))</f>
        <v>0</v>
      </c>
      <c r="AI795" s="164">
        <f>IF(A25taxstdlife="n/a","n/a",IF(AI$3&gt;(A25taxstdlife+$E795),((Input!$H$167+Input!$H$133)*$H$7)-SUM($H795:AH795),((Input!$H$167+Input!$H$133)*$H$7)/A25taxstdlife))</f>
        <v>0</v>
      </c>
      <c r="AJ795" s="164">
        <f>IF(A25taxstdlife="n/a","n/a",IF(AJ$3&gt;(A25taxstdlife+$E795),((Input!$H$167+Input!$H$133)*$H$7)-SUM($H795:AI795),((Input!$H$167+Input!$H$133)*$H$7)/A25taxstdlife))</f>
        <v>0</v>
      </c>
      <c r="AK795" s="164">
        <f>IF(A25taxstdlife="n/a","n/a",IF(AK$3&gt;(A25taxstdlife+$E795),((Input!$H$167+Input!$H$133)*$H$7)-SUM($H795:AJ795),((Input!$H$167+Input!$H$133)*$H$7)/A25taxstdlife))</f>
        <v>0</v>
      </c>
      <c r="AL795" s="164">
        <f>IF(A25taxstdlife="n/a","n/a",IF(AL$3&gt;(A25taxstdlife+$E795),((Input!$H$167+Input!$H$133)*$H$7)-SUM($H795:AK795),((Input!$H$167+Input!$H$133)*$H$7)/A25taxstdlife))</f>
        <v>0</v>
      </c>
      <c r="AM795" s="164">
        <f>IF(A25taxstdlife="n/a","n/a",IF(AM$3&gt;(A25taxstdlife+$E795),((Input!$H$167+Input!$H$133)*$H$7)-SUM($H795:AL795),((Input!$H$167+Input!$H$133)*$H$7)/A25taxstdlife))</f>
        <v>0</v>
      </c>
      <c r="AN795" s="164">
        <f>IF(A25taxstdlife="n/a","n/a",IF(AN$3&gt;(A25taxstdlife+$E795),((Input!$H$167+Input!$H$133)*$H$7)-SUM($H795:AM795),((Input!$H$167+Input!$H$133)*$H$7)/A25taxstdlife))</f>
        <v>0</v>
      </c>
      <c r="AO795" s="164">
        <f>IF(A25taxstdlife="n/a","n/a",IF(AO$3&gt;(A25taxstdlife+$E795),((Input!$H$167+Input!$H$133)*$H$7)-SUM($H795:AN795),((Input!$H$167+Input!$H$133)*$H$7)/A25taxstdlife))</f>
        <v>0</v>
      </c>
      <c r="AP795" s="164">
        <f>IF(A25taxstdlife="n/a","n/a",IF(AP$3&gt;(A25taxstdlife+$E795),((Input!$H$167+Input!$H$133)*$H$7)-SUM($H795:AO795),((Input!$H$167+Input!$H$133)*$H$7)/A25taxstdlife))</f>
        <v>0</v>
      </c>
      <c r="AQ795" s="164">
        <f>IF(A25taxstdlife="n/a","n/a",IF(AQ$3&gt;(A25taxstdlife+$E795),((Input!$H$167+Input!$H$133)*$H$7)-SUM($H795:AP795),((Input!$H$167+Input!$H$133)*$H$7)/A25taxstdlife))</f>
        <v>0</v>
      </c>
      <c r="AR795" s="164">
        <f>IF(A25taxstdlife="n/a","n/a",IF(AR$3&gt;(A25taxstdlife+$E795),((Input!$H$167+Input!$H$133)*$H$7)-SUM($H795:AQ795),((Input!$H$167+Input!$H$133)*$H$7)/A25taxstdlife))</f>
        <v>0</v>
      </c>
      <c r="AS795" s="164">
        <f>IF(A25taxstdlife="n/a","n/a",IF(AS$3&gt;(A25taxstdlife+$E795),((Input!$H$167+Input!$H$133)*$H$7)-SUM($H795:AR795),((Input!$H$167+Input!$H$133)*$H$7)/A25taxstdlife))</f>
        <v>0</v>
      </c>
      <c r="AT795" s="164">
        <f>IF(A25taxstdlife="n/a","n/a",IF(AT$3&gt;(A25taxstdlife+$E795),((Input!$H$167+Input!$H$133)*$H$7)-SUM($H795:AS795),((Input!$H$167+Input!$H$133)*$H$7)/A25taxstdlife))</f>
        <v>0</v>
      </c>
      <c r="AU795" s="164">
        <f>IF(A25taxstdlife="n/a","n/a",IF(AU$3&gt;(A25taxstdlife+$E795),((Input!$H$167+Input!$H$133)*$H$7)-SUM($H795:AT795),((Input!$H$167+Input!$H$133)*$H$7)/A25taxstdlife))</f>
        <v>0</v>
      </c>
      <c r="AV795" s="164">
        <f>IF(A25taxstdlife="n/a","n/a",IF(AV$3&gt;(A25taxstdlife+$E795),((Input!$H$167+Input!$H$133)*$H$7)-SUM($H795:AU795),((Input!$H$167+Input!$H$133)*$H$7)/A25taxstdlife))</f>
        <v>0</v>
      </c>
      <c r="AW795" s="164">
        <f>IF(A25taxstdlife="n/a","n/a",IF(AW$3&gt;(A25taxstdlife+$E795),((Input!$H$167+Input!$H$133)*$H$7)-SUM($H795:AV795),((Input!$H$167+Input!$H$133)*$H$7)/A25taxstdlife))</f>
        <v>0</v>
      </c>
      <c r="AX795" s="164">
        <f>IF(A25taxstdlife="n/a","n/a",IF(AX$3&gt;(A25taxstdlife+$E795),((Input!$H$167+Input!$H$133)*$H$7)-SUM($H795:AW795),((Input!$H$167+Input!$H$133)*$H$7)/A25taxstdlife))</f>
        <v>0</v>
      </c>
      <c r="AY795" s="164">
        <f>IF(A25taxstdlife="n/a","n/a",IF(AY$3&gt;(A25taxstdlife+$E795),((Input!$H$167+Input!$H$133)*$H$7)-SUM($H795:AX795),((Input!$H$167+Input!$H$133)*$H$7)/A25taxstdlife))</f>
        <v>0</v>
      </c>
      <c r="AZ795" s="164">
        <f>IF(A25taxstdlife="n/a","n/a",IF(AZ$3&gt;(A25taxstdlife+$E795),((Input!$H$167+Input!$H$133)*$H$7)-SUM($H795:AY795),((Input!$H$167+Input!$H$133)*$H$7)/A25taxstdlife))</f>
        <v>0</v>
      </c>
      <c r="BA795" s="164">
        <f>IF(A25taxstdlife="n/a","n/a",IF(BA$3&gt;(A25taxstdlife+$E795),((Input!$H$167+Input!$H$133)*$H$7)-SUM($H795:AZ795),((Input!$H$167+Input!$H$133)*$H$7)/A25taxstdlife))</f>
        <v>0</v>
      </c>
      <c r="BB795" s="164">
        <f>IF(A25taxstdlife="n/a","n/a",IF(BB$3&gt;(A25taxstdlife+$E795),((Input!$H$167+Input!$H$133)*$H$7)-SUM($H795:BA795),((Input!$H$167+Input!$H$133)*$H$7)/A25taxstdlife))</f>
        <v>0</v>
      </c>
      <c r="BC795" s="164">
        <f>IF(A25taxstdlife="n/a","n/a",IF(BC$3&gt;(A25taxstdlife+$E795),((Input!$H$167+Input!$H$133)*$H$7)-SUM($H795:BB795),((Input!$H$167+Input!$H$133)*$H$7)/A25taxstdlife))</f>
        <v>0</v>
      </c>
      <c r="BD795" s="164">
        <f>IF(A25taxstdlife="n/a","n/a",IF(BD$3&gt;(A25taxstdlife+$E795),((Input!$H$167+Input!$H$133)*$H$7)-SUM($H795:BC795),((Input!$H$167+Input!$H$133)*$H$7)/A25taxstdlife))</f>
        <v>0</v>
      </c>
      <c r="BE795" s="164">
        <f>IF(A25taxstdlife="n/a","n/a",IF(BE$3&gt;(A25taxstdlife+$E795),((Input!$H$167+Input!$H$133)*$H$7)-SUM($H795:BD795),((Input!$H$167+Input!$H$133)*$H$7)/A25taxstdlife))</f>
        <v>0</v>
      </c>
      <c r="BF795" s="164">
        <f>IF(A25taxstdlife="n/a","n/a",IF(BF$3&gt;(A25taxstdlife+$E795),((Input!$H$167+Input!$H$133)*$H$7)-SUM($H795:BE795),((Input!$H$167+Input!$H$133)*$H$7)/A25taxstdlife))</f>
        <v>0</v>
      </c>
      <c r="BG795" s="164">
        <f>IF(A25taxstdlife="n/a","n/a",IF(BG$3&gt;(A25taxstdlife+$E795),((Input!$H$167+Input!$H$133)*$H$7)-SUM($H795:BF795),((Input!$H$167+Input!$H$133)*$H$7)/A25taxstdlife))</f>
        <v>0</v>
      </c>
      <c r="BH795" s="164">
        <f>IF(A25taxstdlife="n/a","n/a",IF(BH$3&gt;(A25taxstdlife+$E795),((Input!$H$167+Input!$H$133)*$H$7)-SUM($H795:BG795),((Input!$H$167+Input!$H$133)*$H$7)/A25taxstdlife))</f>
        <v>0</v>
      </c>
      <c r="BI795" s="164">
        <f>IF(A25taxstdlife="n/a","n/a",IF(BI$3&gt;(A25taxstdlife+$E795),((Input!$H$167+Input!$H$133)*$H$7)-SUM($H795:BH795),((Input!$H$167+Input!$H$133)*$H$7)/A25taxstdlife))</f>
        <v>0</v>
      </c>
      <c r="BJ795" s="18"/>
      <c r="BK795" s="18"/>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c r="HK795"/>
      <c r="HL795"/>
      <c r="HM795"/>
      <c r="HN795"/>
      <c r="HO795"/>
      <c r="HP795"/>
      <c r="HQ795"/>
      <c r="HR795"/>
      <c r="HS795"/>
      <c r="HT795"/>
      <c r="HU795"/>
      <c r="HV795"/>
      <c r="HW795"/>
      <c r="HX795"/>
      <c r="HY795"/>
      <c r="HZ795"/>
      <c r="IA795"/>
      <c r="IB795"/>
      <c r="IC795"/>
      <c r="ID795"/>
      <c r="IE795"/>
      <c r="IF795"/>
      <c r="IG795"/>
      <c r="IH795"/>
      <c r="II795"/>
      <c r="IJ795"/>
      <c r="IK795"/>
      <c r="IL795"/>
      <c r="IM795"/>
      <c r="IN795"/>
      <c r="IO795"/>
      <c r="IP795"/>
      <c r="IQ795"/>
      <c r="IR795"/>
      <c r="IS795"/>
      <c r="IT795"/>
      <c r="IU795"/>
      <c r="IV795"/>
    </row>
    <row r="796" spans="1:256" s="5" customFormat="1" hidden="1" outlineLevel="2">
      <c r="A796" s="18"/>
      <c r="B796" s="18"/>
      <c r="C796" s="36"/>
      <c r="D796" s="479"/>
      <c r="E796" s="283">
        <v>3</v>
      </c>
      <c r="F796" s="38"/>
      <c r="G796" s="306"/>
      <c r="H796" s="308"/>
      <c r="I796" s="307"/>
      <c r="J796" s="164">
        <f>IF(A25taxstdlife="n/a","n/a",IF(J$3&gt;(A25taxstdlife+$E796),((Input!$I$167+Input!$I$133)*$I$7)-SUM($I796:I796),((Input!$I$167+Input!$I$133)*$I$7)/A25taxstdlife))</f>
        <v>0</v>
      </c>
      <c r="K796" s="164">
        <f>IF(A25taxstdlife="n/a","n/a",IF(K$3&gt;(A25taxstdlife+$E796),((Input!$I$167+Input!$I$133)*$I$7)-SUM($I796:J796),((Input!$I$167+Input!$I$133)*$I$7)/A25taxstdlife))</f>
        <v>0</v>
      </c>
      <c r="L796" s="164">
        <f>IF(A25taxstdlife="n/a","n/a",IF(L$3&gt;(A25taxstdlife+$E796),((Input!$I$167+Input!$I$133)*$I$7)-SUM($I796:K796),((Input!$I$167+Input!$I$133)*$I$7)/A25taxstdlife))</f>
        <v>0</v>
      </c>
      <c r="M796" s="164">
        <f>IF(A25taxstdlife="n/a","n/a",IF(M$3&gt;(A25taxstdlife+$E796),((Input!$I$167+Input!$I$133)*$I$7)-SUM($I796:L796),((Input!$I$167+Input!$I$133)*$I$7)/A25taxstdlife))</f>
        <v>0</v>
      </c>
      <c r="N796" s="164">
        <f>IF(A25taxstdlife="n/a","n/a",IF(N$3&gt;(A25taxstdlife+$E796),((Input!$I$167+Input!$I$133)*$I$7)-SUM($I796:M796),((Input!$I$167+Input!$I$133)*$I$7)/A25taxstdlife))</f>
        <v>0</v>
      </c>
      <c r="O796" s="164">
        <f>IF(A25taxstdlife="n/a","n/a",IF(O$3&gt;(A25taxstdlife+$E796),((Input!$I$167+Input!$I$133)*$I$7)-SUM($I796:N796),((Input!$I$167+Input!$I$133)*$I$7)/A25taxstdlife))</f>
        <v>0</v>
      </c>
      <c r="P796" s="164">
        <f>IF(A25taxstdlife="n/a","n/a",IF(P$3&gt;(A25taxstdlife+$E796),((Input!$I$167+Input!$I$133)*$I$7)-SUM($I796:O796),((Input!$I$167+Input!$I$133)*$I$7)/A25taxstdlife))</f>
        <v>0</v>
      </c>
      <c r="Q796" s="164">
        <f>IF(A25taxstdlife="n/a","n/a",IF(Q$3&gt;(A25taxstdlife+$E796),((Input!$I$167+Input!$I$133)*$I$7)-SUM($I796:P796),((Input!$I$167+Input!$I$133)*$I$7)/A25taxstdlife))</f>
        <v>0</v>
      </c>
      <c r="R796" s="164">
        <f>IF(A25taxstdlife="n/a","n/a",IF(R$3&gt;(A25taxstdlife+$E796),((Input!$I$167+Input!$I$133)*$I$7)-SUM($I796:Q796),((Input!$I$167+Input!$I$133)*$I$7)/A25taxstdlife))</f>
        <v>0</v>
      </c>
      <c r="S796" s="164">
        <f>IF(A25taxstdlife="n/a","n/a",IF(S$3&gt;(A25taxstdlife+$E796),((Input!$I$167+Input!$I$133)*$I$7)-SUM($I796:R796),((Input!$I$167+Input!$I$133)*$I$7)/A25taxstdlife))</f>
        <v>0</v>
      </c>
      <c r="T796" s="164">
        <f>IF(A25taxstdlife="n/a","n/a",IF(T$3&gt;(A25taxstdlife+$E796),((Input!$I$167+Input!$I$133)*$I$7)-SUM($I796:S796),((Input!$I$167+Input!$I$133)*$I$7)/A25taxstdlife))</f>
        <v>0</v>
      </c>
      <c r="U796" s="164">
        <f>IF(A25taxstdlife="n/a","n/a",IF(U$3&gt;(A25taxstdlife+$E796),((Input!$I$167+Input!$I$133)*$I$7)-SUM($I796:T796),((Input!$I$167+Input!$I$133)*$I$7)/A25taxstdlife))</f>
        <v>0</v>
      </c>
      <c r="V796" s="164">
        <f>IF(A25taxstdlife="n/a","n/a",IF(V$3&gt;(A25taxstdlife+$E796),((Input!$I$167+Input!$I$133)*$I$7)-SUM($I796:U796),((Input!$I$167+Input!$I$133)*$I$7)/A25taxstdlife))</f>
        <v>0</v>
      </c>
      <c r="W796" s="164">
        <f>IF(A25taxstdlife="n/a","n/a",IF(W$3&gt;(A25taxstdlife+$E796),((Input!$I$167+Input!$I$133)*$I$7)-SUM($I796:V796),((Input!$I$167+Input!$I$133)*$I$7)/A25taxstdlife))</f>
        <v>0</v>
      </c>
      <c r="X796" s="164">
        <f>IF(A25taxstdlife="n/a","n/a",IF(X$3&gt;(A25taxstdlife+$E796),((Input!$I$167+Input!$I$133)*$I$7)-SUM($I796:W796),((Input!$I$167+Input!$I$133)*$I$7)/A25taxstdlife))</f>
        <v>0</v>
      </c>
      <c r="Y796" s="164">
        <f>IF(A25taxstdlife="n/a","n/a",IF(Y$3&gt;(A25taxstdlife+$E796),((Input!$I$167+Input!$I$133)*$I$7)-SUM($I796:X796),((Input!$I$167+Input!$I$133)*$I$7)/A25taxstdlife))</f>
        <v>0</v>
      </c>
      <c r="Z796" s="164">
        <f>IF(A25taxstdlife="n/a","n/a",IF(Z$3&gt;(A25taxstdlife+$E796),((Input!$I$167+Input!$I$133)*$I$7)-SUM($I796:Y796),((Input!$I$167+Input!$I$133)*$I$7)/A25taxstdlife))</f>
        <v>0</v>
      </c>
      <c r="AA796" s="164">
        <f>IF(A25taxstdlife="n/a","n/a",IF(AA$3&gt;(A25taxstdlife+$E796),((Input!$I$167+Input!$I$133)*$I$7)-SUM($I796:Z796),((Input!$I$167+Input!$I$133)*$I$7)/A25taxstdlife))</f>
        <v>0</v>
      </c>
      <c r="AB796" s="164">
        <f>IF(A25taxstdlife="n/a","n/a",IF(AB$3&gt;(A25taxstdlife+$E796),((Input!$I$167+Input!$I$133)*$I$7)-SUM($I796:AA796),((Input!$I$167+Input!$I$133)*$I$7)/A25taxstdlife))</f>
        <v>0</v>
      </c>
      <c r="AC796" s="164">
        <f>IF(A25taxstdlife="n/a","n/a",IF(AC$3&gt;(A25taxstdlife+$E796),((Input!$I$167+Input!$I$133)*$I$7)-SUM($I796:AB796),((Input!$I$167+Input!$I$133)*$I$7)/A25taxstdlife))</f>
        <v>0</v>
      </c>
      <c r="AD796" s="164">
        <f>IF(A25taxstdlife="n/a","n/a",IF(AD$3&gt;(A25taxstdlife+$E796),((Input!$I$167+Input!$I$133)*$I$7)-SUM($I796:AC796),((Input!$I$167+Input!$I$133)*$I$7)/A25taxstdlife))</f>
        <v>0</v>
      </c>
      <c r="AE796" s="164">
        <f>IF(A25taxstdlife="n/a","n/a",IF(AE$3&gt;(A25taxstdlife+$E796),((Input!$I$167+Input!$I$133)*$I$7)-SUM($I796:AD796),((Input!$I$167+Input!$I$133)*$I$7)/A25taxstdlife))</f>
        <v>0</v>
      </c>
      <c r="AF796" s="164">
        <f>IF(A25taxstdlife="n/a","n/a",IF(AF$3&gt;(A25taxstdlife+$E796),((Input!$I$167+Input!$I$133)*$I$7)-SUM($I796:AE796),((Input!$I$167+Input!$I$133)*$I$7)/A25taxstdlife))</f>
        <v>0</v>
      </c>
      <c r="AG796" s="164">
        <f>IF(A25taxstdlife="n/a","n/a",IF(AG$3&gt;(A25taxstdlife+$E796),((Input!$I$167+Input!$I$133)*$I$7)-SUM($I796:AF796),((Input!$I$167+Input!$I$133)*$I$7)/A25taxstdlife))</f>
        <v>0</v>
      </c>
      <c r="AH796" s="164">
        <f>IF(A25taxstdlife="n/a","n/a",IF(AH$3&gt;(A25taxstdlife+$E796),((Input!$I$167+Input!$I$133)*$I$7)-SUM($I796:AG796),((Input!$I$167+Input!$I$133)*$I$7)/A25taxstdlife))</f>
        <v>0</v>
      </c>
      <c r="AI796" s="164">
        <f>IF(A25taxstdlife="n/a","n/a",IF(AI$3&gt;(A25taxstdlife+$E796),((Input!$I$167+Input!$I$133)*$I$7)-SUM($I796:AH796),((Input!$I$167+Input!$I$133)*$I$7)/A25taxstdlife))</f>
        <v>0</v>
      </c>
      <c r="AJ796" s="164">
        <f>IF(A25taxstdlife="n/a","n/a",IF(AJ$3&gt;(A25taxstdlife+$E796),((Input!$I$167+Input!$I$133)*$I$7)-SUM($I796:AI796),((Input!$I$167+Input!$I$133)*$I$7)/A25taxstdlife))</f>
        <v>0</v>
      </c>
      <c r="AK796" s="164">
        <f>IF(A25taxstdlife="n/a","n/a",IF(AK$3&gt;(A25taxstdlife+$E796),((Input!$I$167+Input!$I$133)*$I$7)-SUM($I796:AJ796),((Input!$I$167+Input!$I$133)*$I$7)/A25taxstdlife))</f>
        <v>0</v>
      </c>
      <c r="AL796" s="164">
        <f>IF(A25taxstdlife="n/a","n/a",IF(AL$3&gt;(A25taxstdlife+$E796),((Input!$I$167+Input!$I$133)*$I$7)-SUM($I796:AK796),((Input!$I$167+Input!$I$133)*$I$7)/A25taxstdlife))</f>
        <v>0</v>
      </c>
      <c r="AM796" s="164">
        <f>IF(A25taxstdlife="n/a","n/a",IF(AM$3&gt;(A25taxstdlife+$E796),((Input!$I$167+Input!$I$133)*$I$7)-SUM($I796:AL796),((Input!$I$167+Input!$I$133)*$I$7)/A25taxstdlife))</f>
        <v>0</v>
      </c>
      <c r="AN796" s="164">
        <f>IF(A25taxstdlife="n/a","n/a",IF(AN$3&gt;(A25taxstdlife+$E796),((Input!$I$167+Input!$I$133)*$I$7)-SUM($I796:AM796),((Input!$I$167+Input!$I$133)*$I$7)/A25taxstdlife))</f>
        <v>0</v>
      </c>
      <c r="AO796" s="164">
        <f>IF(A25taxstdlife="n/a","n/a",IF(AO$3&gt;(A25taxstdlife+$E796),((Input!$I$167+Input!$I$133)*$I$7)-SUM($I796:AN796),((Input!$I$167+Input!$I$133)*$I$7)/A25taxstdlife))</f>
        <v>0</v>
      </c>
      <c r="AP796" s="164">
        <f>IF(A25taxstdlife="n/a","n/a",IF(AP$3&gt;(A25taxstdlife+$E796),((Input!$I$167+Input!$I$133)*$I$7)-SUM($I796:AO796),((Input!$I$167+Input!$I$133)*$I$7)/A25taxstdlife))</f>
        <v>0</v>
      </c>
      <c r="AQ796" s="164">
        <f>IF(A25taxstdlife="n/a","n/a",IF(AQ$3&gt;(A25taxstdlife+$E796),((Input!$I$167+Input!$I$133)*$I$7)-SUM($I796:AP796),((Input!$I$167+Input!$I$133)*$I$7)/A25taxstdlife))</f>
        <v>0</v>
      </c>
      <c r="AR796" s="164">
        <f>IF(A25taxstdlife="n/a","n/a",IF(AR$3&gt;(A25taxstdlife+$E796),((Input!$I$167+Input!$I$133)*$I$7)-SUM($I796:AQ796),((Input!$I$167+Input!$I$133)*$I$7)/A25taxstdlife))</f>
        <v>0</v>
      </c>
      <c r="AS796" s="164">
        <f>IF(A25taxstdlife="n/a","n/a",IF(AS$3&gt;(A25taxstdlife+$E796),((Input!$I$167+Input!$I$133)*$I$7)-SUM($I796:AR796),((Input!$I$167+Input!$I$133)*$I$7)/A25taxstdlife))</f>
        <v>0</v>
      </c>
      <c r="AT796" s="164">
        <f>IF(A25taxstdlife="n/a","n/a",IF(AT$3&gt;(A25taxstdlife+$E796),((Input!$I$167+Input!$I$133)*$I$7)-SUM($I796:AS796),((Input!$I$167+Input!$I$133)*$I$7)/A25taxstdlife))</f>
        <v>0</v>
      </c>
      <c r="AU796" s="164">
        <f>IF(A25taxstdlife="n/a","n/a",IF(AU$3&gt;(A25taxstdlife+$E796),((Input!$I$167+Input!$I$133)*$I$7)-SUM($I796:AT796),((Input!$I$167+Input!$I$133)*$I$7)/A25taxstdlife))</f>
        <v>0</v>
      </c>
      <c r="AV796" s="164">
        <f>IF(A25taxstdlife="n/a","n/a",IF(AV$3&gt;(A25taxstdlife+$E796),((Input!$I$167+Input!$I$133)*$I$7)-SUM($I796:AU796),((Input!$I$167+Input!$I$133)*$I$7)/A25taxstdlife))</f>
        <v>0</v>
      </c>
      <c r="AW796" s="164">
        <f>IF(A25taxstdlife="n/a","n/a",IF(AW$3&gt;(A25taxstdlife+$E796),((Input!$I$167+Input!$I$133)*$I$7)-SUM($I796:AV796),((Input!$I$167+Input!$I$133)*$I$7)/A25taxstdlife))</f>
        <v>0</v>
      </c>
      <c r="AX796" s="164">
        <f>IF(A25taxstdlife="n/a","n/a",IF(AX$3&gt;(A25taxstdlife+$E796),((Input!$I$167+Input!$I$133)*$I$7)-SUM($I796:AW796),((Input!$I$167+Input!$I$133)*$I$7)/A25taxstdlife))</f>
        <v>0</v>
      </c>
      <c r="AY796" s="164">
        <f>IF(A25taxstdlife="n/a","n/a",IF(AY$3&gt;(A25taxstdlife+$E796),((Input!$I$167+Input!$I$133)*$I$7)-SUM($I796:AX796),((Input!$I$167+Input!$I$133)*$I$7)/A25taxstdlife))</f>
        <v>0</v>
      </c>
      <c r="AZ796" s="164">
        <f>IF(A25taxstdlife="n/a","n/a",IF(AZ$3&gt;(A25taxstdlife+$E796),((Input!$I$167+Input!$I$133)*$I$7)-SUM($I796:AY796),((Input!$I$167+Input!$I$133)*$I$7)/A25taxstdlife))</f>
        <v>0</v>
      </c>
      <c r="BA796" s="164">
        <f>IF(A25taxstdlife="n/a","n/a",IF(BA$3&gt;(A25taxstdlife+$E796),((Input!$I$167+Input!$I$133)*$I$7)-SUM($I796:AZ796),((Input!$I$167+Input!$I$133)*$I$7)/A25taxstdlife))</f>
        <v>0</v>
      </c>
      <c r="BB796" s="164">
        <f>IF(A25taxstdlife="n/a","n/a",IF(BB$3&gt;(A25taxstdlife+$E796),((Input!$I$167+Input!$I$133)*$I$7)-SUM($I796:BA796),((Input!$I$167+Input!$I$133)*$I$7)/A25taxstdlife))</f>
        <v>0</v>
      </c>
      <c r="BC796" s="164">
        <f>IF(A25taxstdlife="n/a","n/a",IF(BC$3&gt;(A25taxstdlife+$E796),((Input!$I$167+Input!$I$133)*$I$7)-SUM($I796:BB796),((Input!$I$167+Input!$I$133)*$I$7)/A25taxstdlife))</f>
        <v>0</v>
      </c>
      <c r="BD796" s="164">
        <f>IF(A25taxstdlife="n/a","n/a",IF(BD$3&gt;(A25taxstdlife+$E796),((Input!$I$167+Input!$I$133)*$I$7)-SUM($I796:BC796),((Input!$I$167+Input!$I$133)*$I$7)/A25taxstdlife))</f>
        <v>0</v>
      </c>
      <c r="BE796" s="164">
        <f>IF(A25taxstdlife="n/a","n/a",IF(BE$3&gt;(A25taxstdlife+$E796),((Input!$I$167+Input!$I$133)*$I$7)-SUM($I796:BD796),((Input!$I$167+Input!$I$133)*$I$7)/A25taxstdlife))</f>
        <v>0</v>
      </c>
      <c r="BF796" s="164">
        <f>IF(A25taxstdlife="n/a","n/a",IF(BF$3&gt;(A25taxstdlife+$E796),((Input!$I$167+Input!$I$133)*$I$7)-SUM($I796:BE796),((Input!$I$167+Input!$I$133)*$I$7)/A25taxstdlife))</f>
        <v>0</v>
      </c>
      <c r="BG796" s="164">
        <f>IF(A25taxstdlife="n/a","n/a",IF(BG$3&gt;(A25taxstdlife+$E796),((Input!$I$167+Input!$I$133)*$I$7)-SUM($I796:BF796),((Input!$I$167+Input!$I$133)*$I$7)/A25taxstdlife))</f>
        <v>0</v>
      </c>
      <c r="BH796" s="164">
        <f>IF(A25taxstdlife="n/a","n/a",IF(BH$3&gt;(A25taxstdlife+$E796),((Input!$I$167+Input!$I$133)*$I$7)-SUM($I796:BG796),((Input!$I$167+Input!$I$133)*$I$7)/A25taxstdlife))</f>
        <v>0</v>
      </c>
      <c r="BI796" s="164">
        <f>IF(A25taxstdlife="n/a","n/a",IF(BI$3&gt;(A25taxstdlife+$E796),((Input!$I$167+Input!$I$133)*$I$7)-SUM($I796:BH796),((Input!$I$167+Input!$I$133)*$I$7)/A25taxstdlife))</f>
        <v>0</v>
      </c>
      <c r="BJ796" s="164"/>
      <c r="BK796" s="18"/>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c r="HK796"/>
      <c r="HL796"/>
      <c r="HM796"/>
      <c r="HN796"/>
      <c r="HO796"/>
      <c r="HP796"/>
      <c r="HQ796"/>
      <c r="HR796"/>
      <c r="HS796"/>
      <c r="HT796"/>
      <c r="HU796"/>
      <c r="HV796"/>
      <c r="HW796"/>
      <c r="HX796"/>
      <c r="HY796"/>
      <c r="HZ796"/>
      <c r="IA796"/>
      <c r="IB796"/>
      <c r="IC796"/>
      <c r="ID796"/>
      <c r="IE796"/>
      <c r="IF796"/>
      <c r="IG796"/>
      <c r="IH796"/>
      <c r="II796"/>
      <c r="IJ796"/>
      <c r="IK796"/>
      <c r="IL796"/>
      <c r="IM796"/>
      <c r="IN796"/>
      <c r="IO796"/>
      <c r="IP796"/>
      <c r="IQ796"/>
      <c r="IR796"/>
      <c r="IS796"/>
      <c r="IT796"/>
      <c r="IU796"/>
      <c r="IV796"/>
    </row>
    <row r="797" spans="1:256" s="5" customFormat="1" hidden="1" outlineLevel="2">
      <c r="A797" s="18"/>
      <c r="B797" s="18"/>
      <c r="C797" s="36"/>
      <c r="D797" s="479"/>
      <c r="E797" s="283">
        <v>4</v>
      </c>
      <c r="F797" s="38"/>
      <c r="G797" s="306"/>
      <c r="H797" s="308"/>
      <c r="I797" s="308"/>
      <c r="J797" s="307"/>
      <c r="K797" s="164">
        <f>IF(A25taxstdlife="n/a","n/a",IF(K$3&gt;(A25taxstdlife+$E797),((Input!$J$167+Input!$J$133)*$J$7)-SUM($J797:J797),((Input!$J$167+Input!$J$133)*$J$7)/A25taxstdlife))</f>
        <v>0</v>
      </c>
      <c r="L797" s="164">
        <f>IF(A25taxstdlife="n/a","n/a",IF(L$3&gt;(A25taxstdlife+$E797),((Input!$J$167+Input!$J$133)*$J$7)-SUM($J797:K797),((Input!$J$167+Input!$J$133)*$J$7)/A25taxstdlife))</f>
        <v>0</v>
      </c>
      <c r="M797" s="164">
        <f>IF(A25taxstdlife="n/a","n/a",IF(M$3&gt;(A25taxstdlife+$E797),((Input!$J$167+Input!$J$133)*$J$7)-SUM($J797:L797),((Input!$J$167+Input!$J$133)*$J$7)/A25taxstdlife))</f>
        <v>0</v>
      </c>
      <c r="N797" s="164">
        <f>IF(A25taxstdlife="n/a","n/a",IF(N$3&gt;(A25taxstdlife+$E797),((Input!$J$167+Input!$J$133)*$J$7)-SUM($J797:M797),((Input!$J$167+Input!$J$133)*$J$7)/A25taxstdlife))</f>
        <v>0</v>
      </c>
      <c r="O797" s="164">
        <f>IF(A25taxstdlife="n/a","n/a",IF(O$3&gt;(A25taxstdlife+$E797),((Input!$J$167+Input!$J$133)*$J$7)-SUM($J797:N797),((Input!$J$167+Input!$J$133)*$J$7)/A25taxstdlife))</f>
        <v>0</v>
      </c>
      <c r="P797" s="164">
        <f>IF(A25taxstdlife="n/a","n/a",IF(P$3&gt;(A25taxstdlife+$E797),((Input!$J$167+Input!$J$133)*$J$7)-SUM($J797:O797),((Input!$J$167+Input!$J$133)*$J$7)/A25taxstdlife))</f>
        <v>0</v>
      </c>
      <c r="Q797" s="164">
        <f>IF(A25taxstdlife="n/a","n/a",IF(Q$3&gt;(A25taxstdlife+$E797),((Input!$J$167+Input!$J$133)*$J$7)-SUM($J797:P797),((Input!$J$167+Input!$J$133)*$J$7)/A25taxstdlife))</f>
        <v>0</v>
      </c>
      <c r="R797" s="164">
        <f>IF(A25taxstdlife="n/a","n/a",IF(R$3&gt;(A25taxstdlife+$E797),((Input!$J$167+Input!$J$133)*$J$7)-SUM($J797:Q797),((Input!$J$167+Input!$J$133)*$J$7)/A25taxstdlife))</f>
        <v>0</v>
      </c>
      <c r="S797" s="164">
        <f>IF(A25taxstdlife="n/a","n/a",IF(S$3&gt;(A25taxstdlife+$E797),((Input!$J$167+Input!$J$133)*$J$7)-SUM($J797:R797),((Input!$J$167+Input!$J$133)*$J$7)/A25taxstdlife))</f>
        <v>0</v>
      </c>
      <c r="T797" s="164">
        <f>IF(A25taxstdlife="n/a","n/a",IF(T$3&gt;(A25taxstdlife+$E797),((Input!$J$167+Input!$J$133)*$J$7)-SUM($J797:S797),((Input!$J$167+Input!$J$133)*$J$7)/A25taxstdlife))</f>
        <v>0</v>
      </c>
      <c r="U797" s="164">
        <f>IF(A25taxstdlife="n/a","n/a",IF(U$3&gt;(A25taxstdlife+$E797),((Input!$J$167+Input!$J$133)*$J$7)-SUM($J797:T797),((Input!$J$167+Input!$J$133)*$J$7)/A25taxstdlife))</f>
        <v>0</v>
      </c>
      <c r="V797" s="164">
        <f>IF(A25taxstdlife="n/a","n/a",IF(V$3&gt;(A25taxstdlife+$E797),((Input!$J$167+Input!$J$133)*$J$7)-SUM($J797:U797),((Input!$J$167+Input!$J$133)*$J$7)/A25taxstdlife))</f>
        <v>0</v>
      </c>
      <c r="W797" s="164">
        <f>IF(A25taxstdlife="n/a","n/a",IF(W$3&gt;(A25taxstdlife+$E797),((Input!$J$167+Input!$J$133)*$J$7)-SUM($J797:V797),((Input!$J$167+Input!$J$133)*$J$7)/A25taxstdlife))</f>
        <v>0</v>
      </c>
      <c r="X797" s="164">
        <f>IF(A25taxstdlife="n/a","n/a",IF(X$3&gt;(A25taxstdlife+$E797),((Input!$J$167+Input!$J$133)*$J$7)-SUM($J797:W797),((Input!$J$167+Input!$J$133)*$J$7)/A25taxstdlife))</f>
        <v>0</v>
      </c>
      <c r="Y797" s="164">
        <f>IF(A25taxstdlife="n/a","n/a",IF(Y$3&gt;(A25taxstdlife+$E797),((Input!$J$167+Input!$J$133)*$J$7)-SUM($J797:X797),((Input!$J$167+Input!$J$133)*$J$7)/A25taxstdlife))</f>
        <v>0</v>
      </c>
      <c r="Z797" s="164">
        <f>IF(A25taxstdlife="n/a","n/a",IF(Z$3&gt;(A25taxstdlife+$E797),((Input!$J$167+Input!$J$133)*$J$7)-SUM($J797:Y797),((Input!$J$167+Input!$J$133)*$J$7)/A25taxstdlife))</f>
        <v>0</v>
      </c>
      <c r="AA797" s="164">
        <f>IF(A25taxstdlife="n/a","n/a",IF(AA$3&gt;(A25taxstdlife+$E797),((Input!$J$167+Input!$J$133)*$J$7)-SUM($J797:Z797),((Input!$J$167+Input!$J$133)*$J$7)/A25taxstdlife))</f>
        <v>0</v>
      </c>
      <c r="AB797" s="164">
        <f>IF(A25taxstdlife="n/a","n/a",IF(AB$3&gt;(A25taxstdlife+$E797),((Input!$J$167+Input!$J$133)*$J$7)-SUM($J797:AA797),((Input!$J$167+Input!$J$133)*$J$7)/A25taxstdlife))</f>
        <v>0</v>
      </c>
      <c r="AC797" s="164">
        <f>IF(A25taxstdlife="n/a","n/a",IF(AC$3&gt;(A25taxstdlife+$E797),((Input!$J$167+Input!$J$133)*$J$7)-SUM($J797:AB797),((Input!$J$167+Input!$J$133)*$J$7)/A25taxstdlife))</f>
        <v>0</v>
      </c>
      <c r="AD797" s="164">
        <f>IF(A25taxstdlife="n/a","n/a",IF(AD$3&gt;(A25taxstdlife+$E797),((Input!$J$167+Input!$J$133)*$J$7)-SUM($J797:AC797),((Input!$J$167+Input!$J$133)*$J$7)/A25taxstdlife))</f>
        <v>0</v>
      </c>
      <c r="AE797" s="164">
        <f>IF(A25taxstdlife="n/a","n/a",IF(AE$3&gt;(A25taxstdlife+$E797),((Input!$J$167+Input!$J$133)*$J$7)-SUM($J797:AD797),((Input!$J$167+Input!$J$133)*$J$7)/A25taxstdlife))</f>
        <v>0</v>
      </c>
      <c r="AF797" s="164">
        <f>IF(A25taxstdlife="n/a","n/a",IF(AF$3&gt;(A25taxstdlife+$E797),((Input!$J$167+Input!$J$133)*$J$7)-SUM($J797:AE797),((Input!$J$167+Input!$J$133)*$J$7)/A25taxstdlife))</f>
        <v>0</v>
      </c>
      <c r="AG797" s="164">
        <f>IF(A25taxstdlife="n/a","n/a",IF(AG$3&gt;(A25taxstdlife+$E797),((Input!$J$167+Input!$J$133)*$J$7)-SUM($J797:AF797),((Input!$J$167+Input!$J$133)*$J$7)/A25taxstdlife))</f>
        <v>0</v>
      </c>
      <c r="AH797" s="164">
        <f>IF(A25taxstdlife="n/a","n/a",IF(AH$3&gt;(A25taxstdlife+$E797),((Input!$J$167+Input!$J$133)*$J$7)-SUM($J797:AG797),((Input!$J$167+Input!$J$133)*$J$7)/A25taxstdlife))</f>
        <v>0</v>
      </c>
      <c r="AI797" s="164">
        <f>IF(A25taxstdlife="n/a","n/a",IF(AI$3&gt;(A25taxstdlife+$E797),((Input!$J$167+Input!$J$133)*$J$7)-SUM($J797:AH797),((Input!$J$167+Input!$J$133)*$J$7)/A25taxstdlife))</f>
        <v>0</v>
      </c>
      <c r="AJ797" s="164">
        <f>IF(A25taxstdlife="n/a","n/a",IF(AJ$3&gt;(A25taxstdlife+$E797),((Input!$J$167+Input!$J$133)*$J$7)-SUM($J797:AI797),((Input!$J$167+Input!$J$133)*$J$7)/A25taxstdlife))</f>
        <v>0</v>
      </c>
      <c r="AK797" s="164">
        <f>IF(A25taxstdlife="n/a","n/a",IF(AK$3&gt;(A25taxstdlife+$E797),((Input!$J$167+Input!$J$133)*$J$7)-SUM($J797:AJ797),((Input!$J$167+Input!$J$133)*$J$7)/A25taxstdlife))</f>
        <v>0</v>
      </c>
      <c r="AL797" s="164">
        <f>IF(A25taxstdlife="n/a","n/a",IF(AL$3&gt;(A25taxstdlife+$E797),((Input!$J$167+Input!$J$133)*$J$7)-SUM($J797:AK797),((Input!$J$167+Input!$J$133)*$J$7)/A25taxstdlife))</f>
        <v>0</v>
      </c>
      <c r="AM797" s="164">
        <f>IF(A25taxstdlife="n/a","n/a",IF(AM$3&gt;(A25taxstdlife+$E797),((Input!$J$167+Input!$J$133)*$J$7)-SUM($J797:AL797),((Input!$J$167+Input!$J$133)*$J$7)/A25taxstdlife))</f>
        <v>0</v>
      </c>
      <c r="AN797" s="164">
        <f>IF(A25taxstdlife="n/a","n/a",IF(AN$3&gt;(A25taxstdlife+$E797),((Input!$J$167+Input!$J$133)*$J$7)-SUM($J797:AM797),((Input!$J$167+Input!$J$133)*$J$7)/A25taxstdlife))</f>
        <v>0</v>
      </c>
      <c r="AO797" s="164">
        <f>IF(A25taxstdlife="n/a","n/a",IF(AO$3&gt;(A25taxstdlife+$E797),((Input!$J$167+Input!$J$133)*$J$7)-SUM($J797:AN797),((Input!$J$167+Input!$J$133)*$J$7)/A25taxstdlife))</f>
        <v>0</v>
      </c>
      <c r="AP797" s="164">
        <f>IF(A25taxstdlife="n/a","n/a",IF(AP$3&gt;(A25taxstdlife+$E797),((Input!$J$167+Input!$J$133)*$J$7)-SUM($J797:AO797),((Input!$J$167+Input!$J$133)*$J$7)/A25taxstdlife))</f>
        <v>0</v>
      </c>
      <c r="AQ797" s="164">
        <f>IF(A25taxstdlife="n/a","n/a",IF(AQ$3&gt;(A25taxstdlife+$E797),((Input!$J$167+Input!$J$133)*$J$7)-SUM($J797:AP797),((Input!$J$167+Input!$J$133)*$J$7)/A25taxstdlife))</f>
        <v>0</v>
      </c>
      <c r="AR797" s="164">
        <f>IF(A25taxstdlife="n/a","n/a",IF(AR$3&gt;(A25taxstdlife+$E797),((Input!$J$167+Input!$J$133)*$J$7)-SUM($J797:AQ797),((Input!$J$167+Input!$J$133)*$J$7)/A25taxstdlife))</f>
        <v>0</v>
      </c>
      <c r="AS797" s="164">
        <f>IF(A25taxstdlife="n/a","n/a",IF(AS$3&gt;(A25taxstdlife+$E797),((Input!$J$167+Input!$J$133)*$J$7)-SUM($J797:AR797),((Input!$J$167+Input!$J$133)*$J$7)/A25taxstdlife))</f>
        <v>0</v>
      </c>
      <c r="AT797" s="164">
        <f>IF(A25taxstdlife="n/a","n/a",IF(AT$3&gt;(A25taxstdlife+$E797),((Input!$J$167+Input!$J$133)*$J$7)-SUM($J797:AS797),((Input!$J$167+Input!$J$133)*$J$7)/A25taxstdlife))</f>
        <v>0</v>
      </c>
      <c r="AU797" s="164">
        <f>IF(A25taxstdlife="n/a","n/a",IF(AU$3&gt;(A25taxstdlife+$E797),((Input!$J$167+Input!$J$133)*$J$7)-SUM($J797:AT797),((Input!$J$167+Input!$J$133)*$J$7)/A25taxstdlife))</f>
        <v>0</v>
      </c>
      <c r="AV797" s="164">
        <f>IF(A25taxstdlife="n/a","n/a",IF(AV$3&gt;(A25taxstdlife+$E797),((Input!$J$167+Input!$J$133)*$J$7)-SUM($J797:AU797),((Input!$J$167+Input!$J$133)*$J$7)/A25taxstdlife))</f>
        <v>0</v>
      </c>
      <c r="AW797" s="164">
        <f>IF(A25taxstdlife="n/a","n/a",IF(AW$3&gt;(A25taxstdlife+$E797),((Input!$J$167+Input!$J$133)*$J$7)-SUM($J797:AV797),((Input!$J$167+Input!$J$133)*$J$7)/A25taxstdlife))</f>
        <v>0</v>
      </c>
      <c r="AX797" s="164">
        <f>IF(A25taxstdlife="n/a","n/a",IF(AX$3&gt;(A25taxstdlife+$E797),((Input!$J$167+Input!$J$133)*$J$7)-SUM($J797:AW797),((Input!$J$167+Input!$J$133)*$J$7)/A25taxstdlife))</f>
        <v>0</v>
      </c>
      <c r="AY797" s="164">
        <f>IF(A25taxstdlife="n/a","n/a",IF(AY$3&gt;(A25taxstdlife+$E797),((Input!$J$167+Input!$J$133)*$J$7)-SUM($J797:AX797),((Input!$J$167+Input!$J$133)*$J$7)/A25taxstdlife))</f>
        <v>0</v>
      </c>
      <c r="AZ797" s="164">
        <f>IF(A25taxstdlife="n/a","n/a",IF(AZ$3&gt;(A25taxstdlife+$E797),((Input!$J$167+Input!$J$133)*$J$7)-SUM($J797:AY797),((Input!$J$167+Input!$J$133)*$J$7)/A25taxstdlife))</f>
        <v>0</v>
      </c>
      <c r="BA797" s="164">
        <f>IF(A25taxstdlife="n/a","n/a",IF(BA$3&gt;(A25taxstdlife+$E797),((Input!$J$167+Input!$J$133)*$J$7)-SUM($J797:AZ797),((Input!$J$167+Input!$J$133)*$J$7)/A25taxstdlife))</f>
        <v>0</v>
      </c>
      <c r="BB797" s="164">
        <f>IF(A25taxstdlife="n/a","n/a",IF(BB$3&gt;(A25taxstdlife+$E797),((Input!$J$167+Input!$J$133)*$J$7)-SUM($J797:BA797),((Input!$J$167+Input!$J$133)*$J$7)/A25taxstdlife))</f>
        <v>0</v>
      </c>
      <c r="BC797" s="164">
        <f>IF(A25taxstdlife="n/a","n/a",IF(BC$3&gt;(A25taxstdlife+$E797),((Input!$J$167+Input!$J$133)*$J$7)-SUM($J797:BB797),((Input!$J$167+Input!$J$133)*$J$7)/A25taxstdlife))</f>
        <v>0</v>
      </c>
      <c r="BD797" s="164">
        <f>IF(A25taxstdlife="n/a","n/a",IF(BD$3&gt;(A25taxstdlife+$E797),((Input!$J$167+Input!$J$133)*$J$7)-SUM($J797:BC797),((Input!$J$167+Input!$J$133)*$J$7)/A25taxstdlife))</f>
        <v>0</v>
      </c>
      <c r="BE797" s="164">
        <f>IF(A25taxstdlife="n/a","n/a",IF(BE$3&gt;(A25taxstdlife+$E797),((Input!$J$167+Input!$J$133)*$J$7)-SUM($J797:BD797),((Input!$J$167+Input!$J$133)*$J$7)/A25taxstdlife))</f>
        <v>0</v>
      </c>
      <c r="BF797" s="164">
        <f>IF(A25taxstdlife="n/a","n/a",IF(BF$3&gt;(A25taxstdlife+$E797),((Input!$J$167+Input!$J$133)*$J$7)-SUM($J797:BE797),((Input!$J$167+Input!$J$133)*$J$7)/A25taxstdlife))</f>
        <v>0</v>
      </c>
      <c r="BG797" s="164">
        <f>IF(A25taxstdlife="n/a","n/a",IF(BG$3&gt;(A25taxstdlife+$E797),((Input!$J$167+Input!$J$133)*$J$7)-SUM($J797:BF797),((Input!$J$167+Input!$J$133)*$J$7)/A25taxstdlife))</f>
        <v>0</v>
      </c>
      <c r="BH797" s="164">
        <f>IF(A25taxstdlife="n/a","n/a",IF(BH$3&gt;(A25taxstdlife+$E797),((Input!$J$167+Input!$J$133)*$J$7)-SUM($J797:BG797),((Input!$J$167+Input!$J$133)*$J$7)/A25taxstdlife))</f>
        <v>0</v>
      </c>
      <c r="BI797" s="164">
        <f>IF(A25taxstdlife="n/a","n/a",IF(BI$3&gt;(A25taxstdlife+$E797),((Input!$J$167+Input!$J$133)*$J$7)-SUM($J797:BH797),((Input!$J$167+Input!$J$133)*$J$7)/A25taxstdlife))</f>
        <v>0</v>
      </c>
      <c r="BJ797" s="18"/>
      <c r="BK797" s="18"/>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c r="HK797"/>
      <c r="HL797"/>
      <c r="HM797"/>
      <c r="HN797"/>
      <c r="HO797"/>
      <c r="HP797"/>
      <c r="HQ797"/>
      <c r="HR797"/>
      <c r="HS797"/>
      <c r="HT797"/>
      <c r="HU797"/>
      <c r="HV797"/>
      <c r="HW797"/>
      <c r="HX797"/>
      <c r="HY797"/>
      <c r="HZ797"/>
      <c r="IA797"/>
      <c r="IB797"/>
      <c r="IC797"/>
      <c r="ID797"/>
      <c r="IE797"/>
      <c r="IF797"/>
      <c r="IG797"/>
      <c r="IH797"/>
      <c r="II797"/>
      <c r="IJ797"/>
      <c r="IK797"/>
      <c r="IL797"/>
      <c r="IM797"/>
      <c r="IN797"/>
      <c r="IO797"/>
      <c r="IP797"/>
      <c r="IQ797"/>
      <c r="IR797"/>
      <c r="IS797"/>
      <c r="IT797"/>
      <c r="IU797"/>
      <c r="IV797"/>
    </row>
    <row r="798" spans="1:256" s="5" customFormat="1" hidden="1" outlineLevel="2">
      <c r="A798" s="18"/>
      <c r="B798" s="18"/>
      <c r="C798" s="36"/>
      <c r="D798" s="479"/>
      <c r="E798" s="283">
        <v>5</v>
      </c>
      <c r="F798" s="38"/>
      <c r="G798" s="306"/>
      <c r="H798" s="308"/>
      <c r="I798" s="308"/>
      <c r="J798" s="308"/>
      <c r="K798" s="307"/>
      <c r="L798" s="164">
        <f>IF(A25taxstdlife="n/a","n/a",IF(L$3&gt;(A25taxstdlife+$E798),((Input!$K$167+Input!$K$133)*$K$7)-SUM($K798:K798),((Input!$K$167+Input!$K$133)*$K$7)/A25taxstdlife))</f>
        <v>0</v>
      </c>
      <c r="M798" s="164">
        <f>IF(A25taxstdlife="n/a","n/a",IF(M$3&gt;(A25taxstdlife+$E798),((Input!$K$167+Input!$K$133)*$K$7)-SUM($K798:L798),((Input!$K$167+Input!$K$133)*$K$7)/A25taxstdlife))</f>
        <v>0</v>
      </c>
      <c r="N798" s="164">
        <f>IF(A25taxstdlife="n/a","n/a",IF(N$3&gt;(A25taxstdlife+$E798),((Input!$K$167+Input!$K$133)*$K$7)-SUM($K798:M798),((Input!$K$167+Input!$K$133)*$K$7)/A25taxstdlife))</f>
        <v>0</v>
      </c>
      <c r="O798" s="164">
        <f>IF(A25taxstdlife="n/a","n/a",IF(O$3&gt;(A25taxstdlife+$E798),((Input!$K$167+Input!$K$133)*$K$7)-SUM($K798:N798),((Input!$K$167+Input!$K$133)*$K$7)/A25taxstdlife))</f>
        <v>0</v>
      </c>
      <c r="P798" s="164">
        <f>IF(A25taxstdlife="n/a","n/a",IF(P$3&gt;(A25taxstdlife+$E798),((Input!$K$167+Input!$K$133)*$K$7)-SUM($K798:O798),((Input!$K$167+Input!$K$133)*$K$7)/A25taxstdlife))</f>
        <v>0</v>
      </c>
      <c r="Q798" s="164">
        <f>IF(A25taxstdlife="n/a","n/a",IF(Q$3&gt;(A25taxstdlife+$E798),((Input!$K$167+Input!$K$133)*$K$7)-SUM($K798:P798),((Input!$K$167+Input!$K$133)*$K$7)/A25taxstdlife))</f>
        <v>0</v>
      </c>
      <c r="R798" s="164">
        <f>IF(A25taxstdlife="n/a","n/a",IF(R$3&gt;(A25taxstdlife+$E798),((Input!$K$167+Input!$K$133)*$K$7)-SUM($K798:Q798),((Input!$K$167+Input!$K$133)*$K$7)/A25taxstdlife))</f>
        <v>0</v>
      </c>
      <c r="S798" s="164">
        <f>IF(A25taxstdlife="n/a","n/a",IF(S$3&gt;(A25taxstdlife+$E798),((Input!$K$167+Input!$K$133)*$K$7)-SUM($K798:R798),((Input!$K$167+Input!$K$133)*$K$7)/A25taxstdlife))</f>
        <v>0</v>
      </c>
      <c r="T798" s="164">
        <f>IF(A25taxstdlife="n/a","n/a",IF(T$3&gt;(A25taxstdlife+$E798),((Input!$K$167+Input!$K$133)*$K$7)-SUM($K798:S798),((Input!$K$167+Input!$K$133)*$K$7)/A25taxstdlife))</f>
        <v>0</v>
      </c>
      <c r="U798" s="164">
        <f>IF(A25taxstdlife="n/a","n/a",IF(U$3&gt;(A25taxstdlife+$E798),((Input!$K$167+Input!$K$133)*$K$7)-SUM($K798:T798),((Input!$K$167+Input!$K$133)*$K$7)/A25taxstdlife))</f>
        <v>0</v>
      </c>
      <c r="V798" s="164">
        <f>IF(A25taxstdlife="n/a","n/a",IF(V$3&gt;(A25taxstdlife+$E798),((Input!$K$167+Input!$K$133)*$K$7)-SUM($K798:U798),((Input!$K$167+Input!$K$133)*$K$7)/A25taxstdlife))</f>
        <v>0</v>
      </c>
      <c r="W798" s="164">
        <f>IF(A25taxstdlife="n/a","n/a",IF(W$3&gt;(A25taxstdlife+$E798),((Input!$K$167+Input!$K$133)*$K$7)-SUM($K798:V798),((Input!$K$167+Input!$K$133)*$K$7)/A25taxstdlife))</f>
        <v>0</v>
      </c>
      <c r="X798" s="164">
        <f>IF(A25taxstdlife="n/a","n/a",IF(X$3&gt;(A25taxstdlife+$E798),((Input!$K$167+Input!$K$133)*$K$7)-SUM($K798:W798),((Input!$K$167+Input!$K$133)*$K$7)/A25taxstdlife))</f>
        <v>0</v>
      </c>
      <c r="Y798" s="164">
        <f>IF(A25taxstdlife="n/a","n/a",IF(Y$3&gt;(A25taxstdlife+$E798),((Input!$K$167+Input!$K$133)*$K$7)-SUM($K798:X798),((Input!$K$167+Input!$K$133)*$K$7)/A25taxstdlife))</f>
        <v>0</v>
      </c>
      <c r="Z798" s="164">
        <f>IF(A25taxstdlife="n/a","n/a",IF(Z$3&gt;(A25taxstdlife+$E798),((Input!$K$167+Input!$K$133)*$K$7)-SUM($K798:Y798),((Input!$K$167+Input!$K$133)*$K$7)/A25taxstdlife))</f>
        <v>0</v>
      </c>
      <c r="AA798" s="164">
        <f>IF(A25taxstdlife="n/a","n/a",IF(AA$3&gt;(A25taxstdlife+$E798),((Input!$K$167+Input!$K$133)*$K$7)-SUM($K798:Z798),((Input!$K$167+Input!$K$133)*$K$7)/A25taxstdlife))</f>
        <v>0</v>
      </c>
      <c r="AB798" s="164">
        <f>IF(A25taxstdlife="n/a","n/a",IF(AB$3&gt;(A25taxstdlife+$E798),((Input!$K$167+Input!$K$133)*$K$7)-SUM($K798:AA798),((Input!$K$167+Input!$K$133)*$K$7)/A25taxstdlife))</f>
        <v>0</v>
      </c>
      <c r="AC798" s="164">
        <f>IF(A25taxstdlife="n/a","n/a",IF(AC$3&gt;(A25taxstdlife+$E798),((Input!$K$167+Input!$K$133)*$K$7)-SUM($K798:AB798),((Input!$K$167+Input!$K$133)*$K$7)/A25taxstdlife))</f>
        <v>0</v>
      </c>
      <c r="AD798" s="164">
        <f>IF(A25taxstdlife="n/a","n/a",IF(AD$3&gt;(A25taxstdlife+$E798),((Input!$K$167+Input!$K$133)*$K$7)-SUM($K798:AC798),((Input!$K$167+Input!$K$133)*$K$7)/A25taxstdlife))</f>
        <v>0</v>
      </c>
      <c r="AE798" s="164">
        <f>IF(A25taxstdlife="n/a","n/a",IF(AE$3&gt;(A25taxstdlife+$E798),((Input!$K$167+Input!$K$133)*$K$7)-SUM($K798:AD798),((Input!$K$167+Input!$K$133)*$K$7)/A25taxstdlife))</f>
        <v>0</v>
      </c>
      <c r="AF798" s="164">
        <f>IF(A25taxstdlife="n/a","n/a",IF(AF$3&gt;(A25taxstdlife+$E798),((Input!$K$167+Input!$K$133)*$K$7)-SUM($K798:AE798),((Input!$K$167+Input!$K$133)*$K$7)/A25taxstdlife))</f>
        <v>0</v>
      </c>
      <c r="AG798" s="164">
        <f>IF(A25taxstdlife="n/a","n/a",IF(AG$3&gt;(A25taxstdlife+$E798),((Input!$K$167+Input!$K$133)*$K$7)-SUM($K798:AF798),((Input!$K$167+Input!$K$133)*$K$7)/A25taxstdlife))</f>
        <v>0</v>
      </c>
      <c r="AH798" s="164">
        <f>IF(A25taxstdlife="n/a","n/a",IF(AH$3&gt;(A25taxstdlife+$E798),((Input!$K$167+Input!$K$133)*$K$7)-SUM($K798:AG798),((Input!$K$167+Input!$K$133)*$K$7)/A25taxstdlife))</f>
        <v>0</v>
      </c>
      <c r="AI798" s="164">
        <f>IF(A25taxstdlife="n/a","n/a",IF(AI$3&gt;(A25taxstdlife+$E798),((Input!$K$167+Input!$K$133)*$K$7)-SUM($K798:AH798),((Input!$K$167+Input!$K$133)*$K$7)/A25taxstdlife))</f>
        <v>0</v>
      </c>
      <c r="AJ798" s="164">
        <f>IF(A25taxstdlife="n/a","n/a",IF(AJ$3&gt;(A25taxstdlife+$E798),((Input!$K$167+Input!$K$133)*$K$7)-SUM($K798:AI798),((Input!$K$167+Input!$K$133)*$K$7)/A25taxstdlife))</f>
        <v>0</v>
      </c>
      <c r="AK798" s="164">
        <f>IF(A25taxstdlife="n/a","n/a",IF(AK$3&gt;(A25taxstdlife+$E798),((Input!$K$167+Input!$K$133)*$K$7)-SUM($K798:AJ798),((Input!$K$167+Input!$K$133)*$K$7)/A25taxstdlife))</f>
        <v>0</v>
      </c>
      <c r="AL798" s="164">
        <f>IF(A25taxstdlife="n/a","n/a",IF(AL$3&gt;(A25taxstdlife+$E798),((Input!$K$167+Input!$K$133)*$K$7)-SUM($K798:AK798),((Input!$K$167+Input!$K$133)*$K$7)/A25taxstdlife))</f>
        <v>0</v>
      </c>
      <c r="AM798" s="164">
        <f>IF(A25taxstdlife="n/a","n/a",IF(AM$3&gt;(A25taxstdlife+$E798),((Input!$K$167+Input!$K$133)*$K$7)-SUM($K798:AL798),((Input!$K$167+Input!$K$133)*$K$7)/A25taxstdlife))</f>
        <v>0</v>
      </c>
      <c r="AN798" s="164">
        <f>IF(A25taxstdlife="n/a","n/a",IF(AN$3&gt;(A25taxstdlife+$E798),((Input!$K$167+Input!$K$133)*$K$7)-SUM($K798:AM798),((Input!$K$167+Input!$K$133)*$K$7)/A25taxstdlife))</f>
        <v>0</v>
      </c>
      <c r="AO798" s="164">
        <f>IF(A25taxstdlife="n/a","n/a",IF(AO$3&gt;(A25taxstdlife+$E798),((Input!$K$167+Input!$K$133)*$K$7)-SUM($K798:AN798),((Input!$K$167+Input!$K$133)*$K$7)/A25taxstdlife))</f>
        <v>0</v>
      </c>
      <c r="AP798" s="164">
        <f>IF(A25taxstdlife="n/a","n/a",IF(AP$3&gt;(A25taxstdlife+$E798),((Input!$K$167+Input!$K$133)*$K$7)-SUM($K798:AO798),((Input!$K$167+Input!$K$133)*$K$7)/A25taxstdlife))</f>
        <v>0</v>
      </c>
      <c r="AQ798" s="164">
        <f>IF(A25taxstdlife="n/a","n/a",IF(AQ$3&gt;(A25taxstdlife+$E798),((Input!$K$167+Input!$K$133)*$K$7)-SUM($K798:AP798),((Input!$K$167+Input!$K$133)*$K$7)/A25taxstdlife))</f>
        <v>0</v>
      </c>
      <c r="AR798" s="164">
        <f>IF(A25taxstdlife="n/a","n/a",IF(AR$3&gt;(A25taxstdlife+$E798),((Input!$K$167+Input!$K$133)*$K$7)-SUM($K798:AQ798),((Input!$K$167+Input!$K$133)*$K$7)/A25taxstdlife))</f>
        <v>0</v>
      </c>
      <c r="AS798" s="164">
        <f>IF(A25taxstdlife="n/a","n/a",IF(AS$3&gt;(A25taxstdlife+$E798),((Input!$K$167+Input!$K$133)*$K$7)-SUM($K798:AR798),((Input!$K$167+Input!$K$133)*$K$7)/A25taxstdlife))</f>
        <v>0</v>
      </c>
      <c r="AT798" s="164">
        <f>IF(A25taxstdlife="n/a","n/a",IF(AT$3&gt;(A25taxstdlife+$E798),((Input!$K$167+Input!$K$133)*$K$7)-SUM($K798:AS798),((Input!$K$167+Input!$K$133)*$K$7)/A25taxstdlife))</f>
        <v>0</v>
      </c>
      <c r="AU798" s="164">
        <f>IF(A25taxstdlife="n/a","n/a",IF(AU$3&gt;(A25taxstdlife+$E798),((Input!$K$167+Input!$K$133)*$K$7)-SUM($K798:AT798),((Input!$K$167+Input!$K$133)*$K$7)/A25taxstdlife))</f>
        <v>0</v>
      </c>
      <c r="AV798" s="164">
        <f>IF(A25taxstdlife="n/a","n/a",IF(AV$3&gt;(A25taxstdlife+$E798),((Input!$K$167+Input!$K$133)*$K$7)-SUM($K798:AU798),((Input!$K$167+Input!$K$133)*$K$7)/A25taxstdlife))</f>
        <v>0</v>
      </c>
      <c r="AW798" s="164">
        <f>IF(A25taxstdlife="n/a","n/a",IF(AW$3&gt;(A25taxstdlife+$E798),((Input!$K$167+Input!$K$133)*$K$7)-SUM($K798:AV798),((Input!$K$167+Input!$K$133)*$K$7)/A25taxstdlife))</f>
        <v>0</v>
      </c>
      <c r="AX798" s="164">
        <f>IF(A25taxstdlife="n/a","n/a",IF(AX$3&gt;(A25taxstdlife+$E798),((Input!$K$167+Input!$K$133)*$K$7)-SUM($K798:AW798),((Input!$K$167+Input!$K$133)*$K$7)/A25taxstdlife))</f>
        <v>0</v>
      </c>
      <c r="AY798" s="164">
        <f>IF(A25taxstdlife="n/a","n/a",IF(AY$3&gt;(A25taxstdlife+$E798),((Input!$K$167+Input!$K$133)*$K$7)-SUM($K798:AX798),((Input!$K$167+Input!$K$133)*$K$7)/A25taxstdlife))</f>
        <v>0</v>
      </c>
      <c r="AZ798" s="164">
        <f>IF(A25taxstdlife="n/a","n/a",IF(AZ$3&gt;(A25taxstdlife+$E798),((Input!$K$167+Input!$K$133)*$K$7)-SUM($K798:AY798),((Input!$K$167+Input!$K$133)*$K$7)/A25taxstdlife))</f>
        <v>0</v>
      </c>
      <c r="BA798" s="164">
        <f>IF(A25taxstdlife="n/a","n/a",IF(BA$3&gt;(A25taxstdlife+$E798),((Input!$K$167+Input!$K$133)*$K$7)-SUM($K798:AZ798),((Input!$K$167+Input!$K$133)*$K$7)/A25taxstdlife))</f>
        <v>0</v>
      </c>
      <c r="BB798" s="164">
        <f>IF(A25taxstdlife="n/a","n/a",IF(BB$3&gt;(A25taxstdlife+$E798),((Input!$K$167+Input!$K$133)*$K$7)-SUM($K798:BA798),((Input!$K$167+Input!$K$133)*$K$7)/A25taxstdlife))</f>
        <v>0</v>
      </c>
      <c r="BC798" s="164">
        <f>IF(A25taxstdlife="n/a","n/a",IF(BC$3&gt;(A25taxstdlife+$E798),((Input!$K$167+Input!$K$133)*$K$7)-SUM($K798:BB798),((Input!$K$167+Input!$K$133)*$K$7)/A25taxstdlife))</f>
        <v>0</v>
      </c>
      <c r="BD798" s="164">
        <f>IF(A25taxstdlife="n/a","n/a",IF(BD$3&gt;(A25taxstdlife+$E798),((Input!$K$167+Input!$K$133)*$K$7)-SUM($K798:BC798),((Input!$K$167+Input!$K$133)*$K$7)/A25taxstdlife))</f>
        <v>0</v>
      </c>
      <c r="BE798" s="164">
        <f>IF(A25taxstdlife="n/a","n/a",IF(BE$3&gt;(A25taxstdlife+$E798),((Input!$K$167+Input!$K$133)*$K$7)-SUM($K798:BD798),((Input!$K$167+Input!$K$133)*$K$7)/A25taxstdlife))</f>
        <v>0</v>
      </c>
      <c r="BF798" s="164">
        <f>IF(A25taxstdlife="n/a","n/a",IF(BF$3&gt;(A25taxstdlife+$E798),((Input!$K$167+Input!$K$133)*$K$7)-SUM($K798:BE798),((Input!$K$167+Input!$K$133)*$K$7)/A25taxstdlife))</f>
        <v>0</v>
      </c>
      <c r="BG798" s="164">
        <f>IF(A25taxstdlife="n/a","n/a",IF(BG$3&gt;(A25taxstdlife+$E798),((Input!$K$167+Input!$K$133)*$K$7)-SUM($K798:BF798),((Input!$K$167+Input!$K$133)*$K$7)/A25taxstdlife))</f>
        <v>0</v>
      </c>
      <c r="BH798" s="164">
        <f>IF(A25taxstdlife="n/a","n/a",IF(BH$3&gt;(A25taxstdlife+$E798),((Input!$K$167+Input!$K$133)*$K$7)-SUM($K798:BG798),((Input!$K$167+Input!$K$133)*$K$7)/A25taxstdlife))</f>
        <v>0</v>
      </c>
      <c r="BI798" s="164">
        <f>IF(A25taxstdlife="n/a","n/a",IF(BI$3&gt;(A25taxstdlife+$E798),((Input!$K$167+Input!$K$133)*$K$7)-SUM($K798:BH798),((Input!$K$167+Input!$K$133)*$K$7)/A25taxstdlife))</f>
        <v>0</v>
      </c>
      <c r="BJ798" s="18"/>
      <c r="BK798" s="1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c r="HK798"/>
      <c r="HL798"/>
      <c r="HM798"/>
      <c r="HN798"/>
      <c r="HO798"/>
      <c r="HP798"/>
      <c r="HQ798"/>
      <c r="HR798"/>
      <c r="HS798"/>
      <c r="HT798"/>
      <c r="HU798"/>
      <c r="HV798"/>
      <c r="HW798"/>
      <c r="HX798"/>
      <c r="HY798"/>
      <c r="HZ798"/>
      <c r="IA798"/>
      <c r="IB798"/>
      <c r="IC798"/>
      <c r="ID798"/>
      <c r="IE798"/>
      <c r="IF798"/>
      <c r="IG798"/>
      <c r="IH798"/>
      <c r="II798"/>
      <c r="IJ798"/>
      <c r="IK798"/>
      <c r="IL798"/>
      <c r="IM798"/>
      <c r="IN798"/>
      <c r="IO798"/>
      <c r="IP798"/>
      <c r="IQ798"/>
      <c r="IR798"/>
      <c r="IS798"/>
      <c r="IT798"/>
      <c r="IU798"/>
      <c r="IV798"/>
    </row>
    <row r="799" spans="1:256" s="5" customFormat="1" hidden="1" outlineLevel="2">
      <c r="A799" s="18"/>
      <c r="B799" s="18"/>
      <c r="C799" s="36"/>
      <c r="D799" s="479"/>
      <c r="E799" s="283">
        <v>6</v>
      </c>
      <c r="F799" s="38"/>
      <c r="G799" s="306"/>
      <c r="H799" s="308"/>
      <c r="I799" s="308"/>
      <c r="J799" s="308"/>
      <c r="K799" s="308"/>
      <c r="L799" s="307"/>
      <c r="M799" s="164">
        <f>IF(A25taxstdlife="n/a","n/a",IF(M$3&gt;(A25taxstdlife+$E799),((Input!$L$167+Input!$L$133)*$L$7)-SUM($L799:L799),((Input!$L$167+Input!$L$133)*$L$7)/A25taxstdlife))</f>
        <v>0</v>
      </c>
      <c r="N799" s="164">
        <f>IF(A25taxstdlife="n/a","n/a",IF(N$3&gt;(A25taxstdlife+$E799),((Input!$L$167+Input!$L$133)*$L$7)-SUM($L799:M799),((Input!$L$167+Input!$L$133)*$L$7)/A25taxstdlife))</f>
        <v>0</v>
      </c>
      <c r="O799" s="164">
        <f>IF(A25taxstdlife="n/a","n/a",IF(O$3&gt;(A25taxstdlife+$E799),((Input!$L$167+Input!$L$133)*$L$7)-SUM($L799:N799),((Input!$L$167+Input!$L$133)*$L$7)/A25taxstdlife))</f>
        <v>0</v>
      </c>
      <c r="P799" s="164">
        <f>IF(A25taxstdlife="n/a","n/a",IF(P$3&gt;(A25taxstdlife+$E799),((Input!$L$167+Input!$L$133)*$L$7)-SUM($L799:O799),((Input!$L$167+Input!$L$133)*$L$7)/A25taxstdlife))</f>
        <v>0</v>
      </c>
      <c r="Q799" s="164">
        <f>IF(A25taxstdlife="n/a","n/a",IF(Q$3&gt;(A25taxstdlife+$E799),((Input!$L$167+Input!$L$133)*$L$7)-SUM($L799:P799),((Input!$L$167+Input!$L$133)*$L$7)/A25taxstdlife))</f>
        <v>0</v>
      </c>
      <c r="R799" s="164">
        <f>IF(A25taxstdlife="n/a","n/a",IF(R$3&gt;(A25taxstdlife+$E799),((Input!$L$167+Input!$L$133)*$L$7)-SUM($L799:Q799),((Input!$L$167+Input!$L$133)*$L$7)/A25taxstdlife))</f>
        <v>0</v>
      </c>
      <c r="S799" s="164">
        <f>IF(A25taxstdlife="n/a","n/a",IF(S$3&gt;(A25taxstdlife+$E799),((Input!$L$167+Input!$L$133)*$L$7)-SUM($L799:R799),((Input!$L$167+Input!$L$133)*$L$7)/A25taxstdlife))</f>
        <v>0</v>
      </c>
      <c r="T799" s="164">
        <f>IF(A25taxstdlife="n/a","n/a",IF(T$3&gt;(A25taxstdlife+$E799),((Input!$L$167+Input!$L$133)*$L$7)-SUM($L799:S799),((Input!$L$167+Input!$L$133)*$L$7)/A25taxstdlife))</f>
        <v>0</v>
      </c>
      <c r="U799" s="164">
        <f>IF(A25taxstdlife="n/a","n/a",IF(U$3&gt;(A25taxstdlife+$E799),((Input!$L$167+Input!$L$133)*$L$7)-SUM($L799:T799),((Input!$L$167+Input!$L$133)*$L$7)/A25taxstdlife))</f>
        <v>0</v>
      </c>
      <c r="V799" s="164">
        <f>IF(A25taxstdlife="n/a","n/a",IF(V$3&gt;(A25taxstdlife+$E799),((Input!$L$167+Input!$L$133)*$L$7)-SUM($L799:U799),((Input!$L$167+Input!$L$133)*$L$7)/A25taxstdlife))</f>
        <v>0</v>
      </c>
      <c r="W799" s="164">
        <f>IF(A25taxstdlife="n/a","n/a",IF(W$3&gt;(A25taxstdlife+$E799),((Input!$L$167+Input!$L$133)*$L$7)-SUM($L799:V799),((Input!$L$167+Input!$L$133)*$L$7)/A25taxstdlife))</f>
        <v>0</v>
      </c>
      <c r="X799" s="164">
        <f>IF(A25taxstdlife="n/a","n/a",IF(X$3&gt;(A25taxstdlife+$E799),((Input!$L$167+Input!$L$133)*$L$7)-SUM($L799:W799),((Input!$L$167+Input!$L$133)*$L$7)/A25taxstdlife))</f>
        <v>0</v>
      </c>
      <c r="Y799" s="164">
        <f>IF(A25taxstdlife="n/a","n/a",IF(Y$3&gt;(A25taxstdlife+$E799),((Input!$L$167+Input!$L$133)*$L$7)-SUM($L799:X799),((Input!$L$167+Input!$L$133)*$L$7)/A25taxstdlife))</f>
        <v>0</v>
      </c>
      <c r="Z799" s="164">
        <f>IF(A25taxstdlife="n/a","n/a",IF(Z$3&gt;(A25taxstdlife+$E799),((Input!$L$167+Input!$L$133)*$L$7)-SUM($L799:Y799),((Input!$L$167+Input!$L$133)*$L$7)/A25taxstdlife))</f>
        <v>0</v>
      </c>
      <c r="AA799" s="164">
        <f>IF(A25taxstdlife="n/a","n/a",IF(AA$3&gt;(A25taxstdlife+$E799),((Input!$L$167+Input!$L$133)*$L$7)-SUM($L799:Z799),((Input!$L$167+Input!$L$133)*$L$7)/A25taxstdlife))</f>
        <v>0</v>
      </c>
      <c r="AB799" s="164">
        <f>IF(A25taxstdlife="n/a","n/a",IF(AB$3&gt;(A25taxstdlife+$E799),((Input!$L$167+Input!$L$133)*$L$7)-SUM($L799:AA799),((Input!$L$167+Input!$L$133)*$L$7)/A25taxstdlife))</f>
        <v>0</v>
      </c>
      <c r="AC799" s="164">
        <f>IF(A25taxstdlife="n/a","n/a",IF(AC$3&gt;(A25taxstdlife+$E799),((Input!$L$167+Input!$L$133)*$L$7)-SUM($L799:AB799),((Input!$L$167+Input!$L$133)*$L$7)/A25taxstdlife))</f>
        <v>0</v>
      </c>
      <c r="AD799" s="164">
        <f>IF(A25taxstdlife="n/a","n/a",IF(AD$3&gt;(A25taxstdlife+$E799),((Input!$L$167+Input!$L$133)*$L$7)-SUM($L799:AC799),((Input!$L$167+Input!$L$133)*$L$7)/A25taxstdlife))</f>
        <v>0</v>
      </c>
      <c r="AE799" s="164">
        <f>IF(A25taxstdlife="n/a","n/a",IF(AE$3&gt;(A25taxstdlife+$E799),((Input!$L$167+Input!$L$133)*$L$7)-SUM($L799:AD799),((Input!$L$167+Input!$L$133)*$L$7)/A25taxstdlife))</f>
        <v>0</v>
      </c>
      <c r="AF799" s="164">
        <f>IF(A25taxstdlife="n/a","n/a",IF(AF$3&gt;(A25taxstdlife+$E799),((Input!$L$167+Input!$L$133)*$L$7)-SUM($L799:AE799),((Input!$L$167+Input!$L$133)*$L$7)/A25taxstdlife))</f>
        <v>0</v>
      </c>
      <c r="AG799" s="164">
        <f>IF(A25taxstdlife="n/a","n/a",IF(AG$3&gt;(A25taxstdlife+$E799),((Input!$L$167+Input!$L$133)*$L$7)-SUM($L799:AF799),((Input!$L$167+Input!$L$133)*$L$7)/A25taxstdlife))</f>
        <v>0</v>
      </c>
      <c r="AH799" s="164">
        <f>IF(A25taxstdlife="n/a","n/a",IF(AH$3&gt;(A25taxstdlife+$E799),((Input!$L$167+Input!$L$133)*$L$7)-SUM($L799:AG799),((Input!$L$167+Input!$L$133)*$L$7)/A25taxstdlife))</f>
        <v>0</v>
      </c>
      <c r="AI799" s="164">
        <f>IF(A25taxstdlife="n/a","n/a",IF(AI$3&gt;(A25taxstdlife+$E799),((Input!$L$167+Input!$L$133)*$L$7)-SUM($L799:AH799),((Input!$L$167+Input!$L$133)*$L$7)/A25taxstdlife))</f>
        <v>0</v>
      </c>
      <c r="AJ799" s="164">
        <f>IF(A25taxstdlife="n/a","n/a",IF(AJ$3&gt;(A25taxstdlife+$E799),((Input!$L$167+Input!$L$133)*$L$7)-SUM($L799:AI799),((Input!$L$167+Input!$L$133)*$L$7)/A25taxstdlife))</f>
        <v>0</v>
      </c>
      <c r="AK799" s="164">
        <f>IF(A25taxstdlife="n/a","n/a",IF(AK$3&gt;(A25taxstdlife+$E799),((Input!$L$167+Input!$L$133)*$L$7)-SUM($L799:AJ799),((Input!$L$167+Input!$L$133)*$L$7)/A25taxstdlife))</f>
        <v>0</v>
      </c>
      <c r="AL799" s="164">
        <f>IF(A25taxstdlife="n/a","n/a",IF(AL$3&gt;(A25taxstdlife+$E799),((Input!$L$167+Input!$L$133)*$L$7)-SUM($L799:AK799),((Input!$L$167+Input!$L$133)*$L$7)/A25taxstdlife))</f>
        <v>0</v>
      </c>
      <c r="AM799" s="164">
        <f>IF(A25taxstdlife="n/a","n/a",IF(AM$3&gt;(A25taxstdlife+$E799),((Input!$L$167+Input!$L$133)*$L$7)-SUM($L799:AL799),((Input!$L$167+Input!$L$133)*$L$7)/A25taxstdlife))</f>
        <v>0</v>
      </c>
      <c r="AN799" s="164">
        <f>IF(A25taxstdlife="n/a","n/a",IF(AN$3&gt;(A25taxstdlife+$E799),((Input!$L$167+Input!$L$133)*$L$7)-SUM($L799:AM799),((Input!$L$167+Input!$L$133)*$L$7)/A25taxstdlife))</f>
        <v>0</v>
      </c>
      <c r="AO799" s="164">
        <f>IF(A25taxstdlife="n/a","n/a",IF(AO$3&gt;(A25taxstdlife+$E799),((Input!$L$167+Input!$L$133)*$L$7)-SUM($L799:AN799),((Input!$L$167+Input!$L$133)*$L$7)/A25taxstdlife))</f>
        <v>0</v>
      </c>
      <c r="AP799" s="164">
        <f>IF(A25taxstdlife="n/a","n/a",IF(AP$3&gt;(A25taxstdlife+$E799),((Input!$L$167+Input!$L$133)*$L$7)-SUM($L799:AO799),((Input!$L$167+Input!$L$133)*$L$7)/A25taxstdlife))</f>
        <v>0</v>
      </c>
      <c r="AQ799" s="164">
        <f>IF(A25taxstdlife="n/a","n/a",IF(AQ$3&gt;(A25taxstdlife+$E799),((Input!$L$167+Input!$L$133)*$L$7)-SUM($L799:AP799),((Input!$L$167+Input!$L$133)*$L$7)/A25taxstdlife))</f>
        <v>0</v>
      </c>
      <c r="AR799" s="164">
        <f>IF(A25taxstdlife="n/a","n/a",IF(AR$3&gt;(A25taxstdlife+$E799),((Input!$L$167+Input!$L$133)*$L$7)-SUM($L799:AQ799),((Input!$L$167+Input!$L$133)*$L$7)/A25taxstdlife))</f>
        <v>0</v>
      </c>
      <c r="AS799" s="164">
        <f>IF(A25taxstdlife="n/a","n/a",IF(AS$3&gt;(A25taxstdlife+$E799),((Input!$L$167+Input!$L$133)*$L$7)-SUM($L799:AR799),((Input!$L$167+Input!$L$133)*$L$7)/A25taxstdlife))</f>
        <v>0</v>
      </c>
      <c r="AT799" s="164">
        <f>IF(A25taxstdlife="n/a","n/a",IF(AT$3&gt;(A25taxstdlife+$E799),((Input!$L$167+Input!$L$133)*$L$7)-SUM($L799:AS799),((Input!$L$167+Input!$L$133)*$L$7)/A25taxstdlife))</f>
        <v>0</v>
      </c>
      <c r="AU799" s="164">
        <f>IF(A25taxstdlife="n/a","n/a",IF(AU$3&gt;(A25taxstdlife+$E799),((Input!$L$167+Input!$L$133)*$L$7)-SUM($L799:AT799),((Input!$L$167+Input!$L$133)*$L$7)/A25taxstdlife))</f>
        <v>0</v>
      </c>
      <c r="AV799" s="164">
        <f>IF(A25taxstdlife="n/a","n/a",IF(AV$3&gt;(A25taxstdlife+$E799),((Input!$L$167+Input!$L$133)*$L$7)-SUM($L799:AU799),((Input!$L$167+Input!$L$133)*$L$7)/A25taxstdlife))</f>
        <v>0</v>
      </c>
      <c r="AW799" s="164">
        <f>IF(A25taxstdlife="n/a","n/a",IF(AW$3&gt;(A25taxstdlife+$E799),((Input!$L$167+Input!$L$133)*$L$7)-SUM($L799:AV799),((Input!$L$167+Input!$L$133)*$L$7)/A25taxstdlife))</f>
        <v>0</v>
      </c>
      <c r="AX799" s="164">
        <f>IF(A25taxstdlife="n/a","n/a",IF(AX$3&gt;(A25taxstdlife+$E799),((Input!$L$167+Input!$L$133)*$L$7)-SUM($L799:AW799),((Input!$L$167+Input!$L$133)*$L$7)/A25taxstdlife))</f>
        <v>0</v>
      </c>
      <c r="AY799" s="164">
        <f>IF(A25taxstdlife="n/a","n/a",IF(AY$3&gt;(A25taxstdlife+$E799),((Input!$L$167+Input!$L$133)*$L$7)-SUM($L799:AX799),((Input!$L$167+Input!$L$133)*$L$7)/A25taxstdlife))</f>
        <v>0</v>
      </c>
      <c r="AZ799" s="164">
        <f>IF(A25taxstdlife="n/a","n/a",IF(AZ$3&gt;(A25taxstdlife+$E799),((Input!$L$167+Input!$L$133)*$L$7)-SUM($L799:AY799),((Input!$L$167+Input!$L$133)*$L$7)/A25taxstdlife))</f>
        <v>0</v>
      </c>
      <c r="BA799" s="164">
        <f>IF(A25taxstdlife="n/a","n/a",IF(BA$3&gt;(A25taxstdlife+$E799),((Input!$L$167+Input!$L$133)*$L$7)-SUM($L799:AZ799),((Input!$L$167+Input!$L$133)*$L$7)/A25taxstdlife))</f>
        <v>0</v>
      </c>
      <c r="BB799" s="164">
        <f>IF(A25taxstdlife="n/a","n/a",IF(BB$3&gt;(A25taxstdlife+$E799),((Input!$L$167+Input!$L$133)*$L$7)-SUM($L799:BA799),((Input!$L$167+Input!$L$133)*$L$7)/A25taxstdlife))</f>
        <v>0</v>
      </c>
      <c r="BC799" s="164">
        <f>IF(A25taxstdlife="n/a","n/a",IF(BC$3&gt;(A25taxstdlife+$E799),((Input!$L$167+Input!$L$133)*$L$7)-SUM($L799:BB799),((Input!$L$167+Input!$L$133)*$L$7)/A25taxstdlife))</f>
        <v>0</v>
      </c>
      <c r="BD799" s="164">
        <f>IF(A25taxstdlife="n/a","n/a",IF(BD$3&gt;(A25taxstdlife+$E799),((Input!$L$167+Input!$L$133)*$L$7)-SUM($L799:BC799),((Input!$L$167+Input!$L$133)*$L$7)/A25taxstdlife))</f>
        <v>0</v>
      </c>
      <c r="BE799" s="164">
        <f>IF(A25taxstdlife="n/a","n/a",IF(BE$3&gt;(A25taxstdlife+$E799),((Input!$L$167+Input!$L$133)*$L$7)-SUM($L799:BD799),((Input!$L$167+Input!$L$133)*$L$7)/A25taxstdlife))</f>
        <v>0</v>
      </c>
      <c r="BF799" s="164">
        <f>IF(A25taxstdlife="n/a","n/a",IF(BF$3&gt;(A25taxstdlife+$E799),((Input!$L$167+Input!$L$133)*$L$7)-SUM($L799:BE799),((Input!$L$167+Input!$L$133)*$L$7)/A25taxstdlife))</f>
        <v>0</v>
      </c>
      <c r="BG799" s="164">
        <f>IF(A25taxstdlife="n/a","n/a",IF(BG$3&gt;(A25taxstdlife+$E799),((Input!$L$167+Input!$L$133)*$L$7)-SUM($L799:BF799),((Input!$L$167+Input!$L$133)*$L$7)/A25taxstdlife))</f>
        <v>0</v>
      </c>
      <c r="BH799" s="164">
        <f>IF(A25taxstdlife="n/a","n/a",IF(BH$3&gt;(A25taxstdlife+$E799),((Input!$L$167+Input!$L$133)*$L$7)-SUM($L799:BG799),((Input!$L$167+Input!$L$133)*$L$7)/A25taxstdlife))</f>
        <v>0</v>
      </c>
      <c r="BI799" s="164">
        <f>IF(A25taxstdlife="n/a","n/a",IF(BI$3&gt;(A25taxstdlife+$E799),((Input!$L$167+Input!$L$133)*$L$7)-SUM($L799:BH799),((Input!$L$167+Input!$L$133)*$L$7)/A25taxstdlife))</f>
        <v>0</v>
      </c>
      <c r="BJ799" s="18"/>
      <c r="BK799" s="18"/>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c r="HO799"/>
      <c r="HP799"/>
      <c r="HQ799"/>
      <c r="HR799"/>
      <c r="HS799"/>
      <c r="HT799"/>
      <c r="HU799"/>
      <c r="HV799"/>
      <c r="HW799"/>
      <c r="HX799"/>
      <c r="HY799"/>
      <c r="HZ799"/>
      <c r="IA799"/>
      <c r="IB799"/>
      <c r="IC799"/>
      <c r="ID799"/>
      <c r="IE799"/>
      <c r="IF799"/>
      <c r="IG799"/>
      <c r="IH799"/>
      <c r="II799"/>
      <c r="IJ799"/>
      <c r="IK799"/>
      <c r="IL799"/>
      <c r="IM799"/>
      <c r="IN799"/>
      <c r="IO799"/>
      <c r="IP799"/>
      <c r="IQ799"/>
      <c r="IR799"/>
      <c r="IS799"/>
      <c r="IT799"/>
      <c r="IU799"/>
      <c r="IV799"/>
    </row>
    <row r="800" spans="1:256" s="5" customFormat="1" hidden="1" outlineLevel="2">
      <c r="A800" s="18"/>
      <c r="B800" s="18"/>
      <c r="C800" s="36"/>
      <c r="D800" s="479"/>
      <c r="E800" s="283">
        <v>7</v>
      </c>
      <c r="F800" s="38"/>
      <c r="G800" s="306"/>
      <c r="H800" s="308"/>
      <c r="I800" s="308"/>
      <c r="J800" s="308"/>
      <c r="K800" s="308"/>
      <c r="L800" s="308"/>
      <c r="M800" s="307"/>
      <c r="N800" s="164">
        <f>IF(A25taxstdlife="n/a","n/a",IF(N$3&gt;(A25taxstdlife+$E800),((Input!$M$167+Input!$M$133)*$M$7)-SUM($M800:M800),((Input!$M$167+Input!$M$133)*$M$7)/A25taxstdlife))</f>
        <v>0</v>
      </c>
      <c r="O800" s="164">
        <f>IF(A25taxstdlife="n/a","n/a",IF(O$3&gt;(A25taxstdlife+$E800),((Input!$M$167+Input!$M$133)*$M$7)-SUM($M800:N800),((Input!$M$167+Input!$M$133)*$M$7)/A25taxstdlife))</f>
        <v>0</v>
      </c>
      <c r="P800" s="164">
        <f>IF(A25taxstdlife="n/a","n/a",IF(P$3&gt;(A25taxstdlife+$E800),((Input!$M$167+Input!$M$133)*$M$7)-SUM($M800:O800),((Input!$M$167+Input!$M$133)*$M$7)/A25taxstdlife))</f>
        <v>0</v>
      </c>
      <c r="Q800" s="164">
        <f>IF(A25taxstdlife="n/a","n/a",IF(Q$3&gt;(A25taxstdlife+$E800),((Input!$M$167+Input!$M$133)*$M$7)-SUM($M800:P800),((Input!$M$167+Input!$M$133)*$M$7)/A25taxstdlife))</f>
        <v>0</v>
      </c>
      <c r="R800" s="164">
        <f>IF(A25taxstdlife="n/a","n/a",IF(R$3&gt;(A25taxstdlife+$E800),((Input!$M$167+Input!$M$133)*$M$7)-SUM($M800:Q800),((Input!$M$167+Input!$M$133)*$M$7)/A25taxstdlife))</f>
        <v>0</v>
      </c>
      <c r="S800" s="164">
        <f>IF(A25taxstdlife="n/a","n/a",IF(S$3&gt;(A25taxstdlife+$E800),((Input!$M$167+Input!$M$133)*$M$7)-SUM($M800:R800),((Input!$M$167+Input!$M$133)*$M$7)/A25taxstdlife))</f>
        <v>0</v>
      </c>
      <c r="T800" s="164">
        <f>IF(A25taxstdlife="n/a","n/a",IF(T$3&gt;(A25taxstdlife+$E800),((Input!$M$167+Input!$M$133)*$M$7)-SUM($M800:S800),((Input!$M$167+Input!$M$133)*$M$7)/A25taxstdlife))</f>
        <v>0</v>
      </c>
      <c r="U800" s="164">
        <f>IF(A25taxstdlife="n/a","n/a",IF(U$3&gt;(A25taxstdlife+$E800),((Input!$M$167+Input!$M$133)*$M$7)-SUM($M800:T800),((Input!$M$167+Input!$M$133)*$M$7)/A25taxstdlife))</f>
        <v>0</v>
      </c>
      <c r="V800" s="164">
        <f>IF(A25taxstdlife="n/a","n/a",IF(V$3&gt;(A25taxstdlife+$E800),((Input!$M$167+Input!$M$133)*$M$7)-SUM($M800:U800),((Input!$M$167+Input!$M$133)*$M$7)/A25taxstdlife))</f>
        <v>0</v>
      </c>
      <c r="W800" s="164">
        <f>IF(A25taxstdlife="n/a","n/a",IF(W$3&gt;(A25taxstdlife+$E800),((Input!$M$167+Input!$M$133)*$M$7)-SUM($M800:V800),((Input!$M$167+Input!$M$133)*$M$7)/A25taxstdlife))</f>
        <v>0</v>
      </c>
      <c r="X800" s="164">
        <f>IF(A25taxstdlife="n/a","n/a",IF(X$3&gt;(A25taxstdlife+$E800),((Input!$M$167+Input!$M$133)*$M$7)-SUM($M800:W800),((Input!$M$167+Input!$M$133)*$M$7)/A25taxstdlife))</f>
        <v>0</v>
      </c>
      <c r="Y800" s="164">
        <f>IF(A25taxstdlife="n/a","n/a",IF(Y$3&gt;(A25taxstdlife+$E800),((Input!$M$167+Input!$M$133)*$M$7)-SUM($M800:X800),((Input!$M$167+Input!$M$133)*$M$7)/A25taxstdlife))</f>
        <v>0</v>
      </c>
      <c r="Z800" s="164">
        <f>IF(A25taxstdlife="n/a","n/a",IF(Z$3&gt;(A25taxstdlife+$E800),((Input!$M$167+Input!$M$133)*$M$7)-SUM($M800:Y800),((Input!$M$167+Input!$M$133)*$M$7)/A25taxstdlife))</f>
        <v>0</v>
      </c>
      <c r="AA800" s="164">
        <f>IF(A25taxstdlife="n/a","n/a",IF(AA$3&gt;(A25taxstdlife+$E800),((Input!$M$167+Input!$M$133)*$M$7)-SUM($M800:Z800),((Input!$M$167+Input!$M$133)*$M$7)/A25taxstdlife))</f>
        <v>0</v>
      </c>
      <c r="AB800" s="164">
        <f>IF(A25taxstdlife="n/a","n/a",IF(AB$3&gt;(A25taxstdlife+$E800),((Input!$M$167+Input!$M$133)*$M$7)-SUM($M800:AA800),((Input!$M$167+Input!$M$133)*$M$7)/A25taxstdlife))</f>
        <v>0</v>
      </c>
      <c r="AC800" s="164">
        <f>IF(A25taxstdlife="n/a","n/a",IF(AC$3&gt;(A25taxstdlife+$E800),((Input!$M$167+Input!$M$133)*$M$7)-SUM($M800:AB800),((Input!$M$167+Input!$M$133)*$M$7)/A25taxstdlife))</f>
        <v>0</v>
      </c>
      <c r="AD800" s="164">
        <f>IF(A25taxstdlife="n/a","n/a",IF(AD$3&gt;(A25taxstdlife+$E800),((Input!$M$167+Input!$M$133)*$M$7)-SUM($M800:AC800),((Input!$M$167+Input!$M$133)*$M$7)/A25taxstdlife))</f>
        <v>0</v>
      </c>
      <c r="AE800" s="164">
        <f>IF(A25taxstdlife="n/a","n/a",IF(AE$3&gt;(A25taxstdlife+$E800),((Input!$M$167+Input!$M$133)*$M$7)-SUM($M800:AD800),((Input!$M$167+Input!$M$133)*$M$7)/A25taxstdlife))</f>
        <v>0</v>
      </c>
      <c r="AF800" s="164">
        <f>IF(A25taxstdlife="n/a","n/a",IF(AF$3&gt;(A25taxstdlife+$E800),((Input!$M$167+Input!$M$133)*$M$7)-SUM($M800:AE800),((Input!$M$167+Input!$M$133)*$M$7)/A25taxstdlife))</f>
        <v>0</v>
      </c>
      <c r="AG800" s="164">
        <f>IF(A25taxstdlife="n/a","n/a",IF(AG$3&gt;(A25taxstdlife+$E800),((Input!$M$167+Input!$M$133)*$M$7)-SUM($M800:AF800),((Input!$M$167+Input!$M$133)*$M$7)/A25taxstdlife))</f>
        <v>0</v>
      </c>
      <c r="AH800" s="164">
        <f>IF(A25taxstdlife="n/a","n/a",IF(AH$3&gt;(A25taxstdlife+$E800),((Input!$M$167+Input!$M$133)*$M$7)-SUM($M800:AG800),((Input!$M$167+Input!$M$133)*$M$7)/A25taxstdlife))</f>
        <v>0</v>
      </c>
      <c r="AI800" s="164">
        <f>IF(A25taxstdlife="n/a","n/a",IF(AI$3&gt;(A25taxstdlife+$E800),((Input!$M$167+Input!$M$133)*$M$7)-SUM($M800:AH800),((Input!$M$167+Input!$M$133)*$M$7)/A25taxstdlife))</f>
        <v>0</v>
      </c>
      <c r="AJ800" s="164">
        <f>IF(A25taxstdlife="n/a","n/a",IF(AJ$3&gt;(A25taxstdlife+$E800),((Input!$M$167+Input!$M$133)*$M$7)-SUM($M800:AI800),((Input!$M$167+Input!$M$133)*$M$7)/A25taxstdlife))</f>
        <v>0</v>
      </c>
      <c r="AK800" s="164">
        <f>IF(A25taxstdlife="n/a","n/a",IF(AK$3&gt;(A25taxstdlife+$E800),((Input!$M$167+Input!$M$133)*$M$7)-SUM($M800:AJ800),((Input!$M$167+Input!$M$133)*$M$7)/A25taxstdlife))</f>
        <v>0</v>
      </c>
      <c r="AL800" s="164">
        <f>IF(A25taxstdlife="n/a","n/a",IF(AL$3&gt;(A25taxstdlife+$E800),((Input!$M$167+Input!$M$133)*$M$7)-SUM($M800:AK800),((Input!$M$167+Input!$M$133)*$M$7)/A25taxstdlife))</f>
        <v>0</v>
      </c>
      <c r="AM800" s="164">
        <f>IF(A25taxstdlife="n/a","n/a",IF(AM$3&gt;(A25taxstdlife+$E800),((Input!$M$167+Input!$M$133)*$M$7)-SUM($M800:AL800),((Input!$M$167+Input!$M$133)*$M$7)/A25taxstdlife))</f>
        <v>0</v>
      </c>
      <c r="AN800" s="164">
        <f>IF(A25taxstdlife="n/a","n/a",IF(AN$3&gt;(A25taxstdlife+$E800),((Input!$M$167+Input!$M$133)*$M$7)-SUM($M800:AM800),((Input!$M$167+Input!$M$133)*$M$7)/A25taxstdlife))</f>
        <v>0</v>
      </c>
      <c r="AO800" s="164">
        <f>IF(A25taxstdlife="n/a","n/a",IF(AO$3&gt;(A25taxstdlife+$E800),((Input!$M$167+Input!$M$133)*$M$7)-SUM($M800:AN800),((Input!$M$167+Input!$M$133)*$M$7)/A25taxstdlife))</f>
        <v>0</v>
      </c>
      <c r="AP800" s="164">
        <f>IF(A25taxstdlife="n/a","n/a",IF(AP$3&gt;(A25taxstdlife+$E800),((Input!$M$167+Input!$M$133)*$M$7)-SUM($M800:AO800),((Input!$M$167+Input!$M$133)*$M$7)/A25taxstdlife))</f>
        <v>0</v>
      </c>
      <c r="AQ800" s="164">
        <f>IF(A25taxstdlife="n/a","n/a",IF(AQ$3&gt;(A25taxstdlife+$E800),((Input!$M$167+Input!$M$133)*$M$7)-SUM($M800:AP800),((Input!$M$167+Input!$M$133)*$M$7)/A25taxstdlife))</f>
        <v>0</v>
      </c>
      <c r="AR800" s="164">
        <f>IF(A25taxstdlife="n/a","n/a",IF(AR$3&gt;(A25taxstdlife+$E800),((Input!$M$167+Input!$M$133)*$M$7)-SUM($M800:AQ800),((Input!$M$167+Input!$M$133)*$M$7)/A25taxstdlife))</f>
        <v>0</v>
      </c>
      <c r="AS800" s="164">
        <f>IF(A25taxstdlife="n/a","n/a",IF(AS$3&gt;(A25taxstdlife+$E800),((Input!$M$167+Input!$M$133)*$M$7)-SUM($M800:AR800),((Input!$M$167+Input!$M$133)*$M$7)/A25taxstdlife))</f>
        <v>0</v>
      </c>
      <c r="AT800" s="164">
        <f>IF(A25taxstdlife="n/a","n/a",IF(AT$3&gt;(A25taxstdlife+$E800),((Input!$M$167+Input!$M$133)*$M$7)-SUM($M800:AS800),((Input!$M$167+Input!$M$133)*$M$7)/A25taxstdlife))</f>
        <v>0</v>
      </c>
      <c r="AU800" s="164">
        <f>IF(A25taxstdlife="n/a","n/a",IF(AU$3&gt;(A25taxstdlife+$E800),((Input!$M$167+Input!$M$133)*$M$7)-SUM($M800:AT800),((Input!$M$167+Input!$M$133)*$M$7)/A25taxstdlife))</f>
        <v>0</v>
      </c>
      <c r="AV800" s="164">
        <f>IF(A25taxstdlife="n/a","n/a",IF(AV$3&gt;(A25taxstdlife+$E800),((Input!$M$167+Input!$M$133)*$M$7)-SUM($M800:AU800),((Input!$M$167+Input!$M$133)*$M$7)/A25taxstdlife))</f>
        <v>0</v>
      </c>
      <c r="AW800" s="164">
        <f>IF(A25taxstdlife="n/a","n/a",IF(AW$3&gt;(A25taxstdlife+$E800),((Input!$M$167+Input!$M$133)*$M$7)-SUM($M800:AV800),((Input!$M$167+Input!$M$133)*$M$7)/A25taxstdlife))</f>
        <v>0</v>
      </c>
      <c r="AX800" s="164">
        <f>IF(A25taxstdlife="n/a","n/a",IF(AX$3&gt;(A25taxstdlife+$E800),((Input!$M$167+Input!$M$133)*$M$7)-SUM($M800:AW800),((Input!$M$167+Input!$M$133)*$M$7)/A25taxstdlife))</f>
        <v>0</v>
      </c>
      <c r="AY800" s="164">
        <f>IF(A25taxstdlife="n/a","n/a",IF(AY$3&gt;(A25taxstdlife+$E800),((Input!$M$167+Input!$M$133)*$M$7)-SUM($M800:AX800),((Input!$M$167+Input!$M$133)*$M$7)/A25taxstdlife))</f>
        <v>0</v>
      </c>
      <c r="AZ800" s="164">
        <f>IF(A25taxstdlife="n/a","n/a",IF(AZ$3&gt;(A25taxstdlife+$E800),((Input!$M$167+Input!$M$133)*$M$7)-SUM($M800:AY800),((Input!$M$167+Input!$M$133)*$M$7)/A25taxstdlife))</f>
        <v>0</v>
      </c>
      <c r="BA800" s="164">
        <f>IF(A25taxstdlife="n/a","n/a",IF(BA$3&gt;(A25taxstdlife+$E800),((Input!$M$167+Input!$M$133)*$M$7)-SUM($M800:AZ800),((Input!$M$167+Input!$M$133)*$M$7)/A25taxstdlife))</f>
        <v>0</v>
      </c>
      <c r="BB800" s="164">
        <f>IF(A25taxstdlife="n/a","n/a",IF(BB$3&gt;(A25taxstdlife+$E800),((Input!$M$167+Input!$M$133)*$M$7)-SUM($M800:BA800),((Input!$M$167+Input!$M$133)*$M$7)/A25taxstdlife))</f>
        <v>0</v>
      </c>
      <c r="BC800" s="164">
        <f>IF(A25taxstdlife="n/a","n/a",IF(BC$3&gt;(A25taxstdlife+$E800),((Input!$M$167+Input!$M$133)*$M$7)-SUM($M800:BB800),((Input!$M$167+Input!$M$133)*$M$7)/A25taxstdlife))</f>
        <v>0</v>
      </c>
      <c r="BD800" s="164">
        <f>IF(A25taxstdlife="n/a","n/a",IF(BD$3&gt;(A25taxstdlife+$E800),((Input!$M$167+Input!$M$133)*$M$7)-SUM($M800:BC800),((Input!$M$167+Input!$M$133)*$M$7)/A25taxstdlife))</f>
        <v>0</v>
      </c>
      <c r="BE800" s="164">
        <f>IF(A25taxstdlife="n/a","n/a",IF(BE$3&gt;(A25taxstdlife+$E800),((Input!$M$167+Input!$M$133)*$M$7)-SUM($M800:BD800),((Input!$M$167+Input!$M$133)*$M$7)/A25taxstdlife))</f>
        <v>0</v>
      </c>
      <c r="BF800" s="164">
        <f>IF(A25taxstdlife="n/a","n/a",IF(BF$3&gt;(A25taxstdlife+$E800),((Input!$M$167+Input!$M$133)*$M$7)-SUM($M800:BE800),((Input!$M$167+Input!$M$133)*$M$7)/A25taxstdlife))</f>
        <v>0</v>
      </c>
      <c r="BG800" s="164">
        <f>IF(A25taxstdlife="n/a","n/a",IF(BG$3&gt;(A25taxstdlife+$E800),((Input!$M$167+Input!$M$133)*$M$7)-SUM($M800:BF800),((Input!$M$167+Input!$M$133)*$M$7)/A25taxstdlife))</f>
        <v>0</v>
      </c>
      <c r="BH800" s="164">
        <f>IF(A25taxstdlife="n/a","n/a",IF(BH$3&gt;(A25taxstdlife+$E800),((Input!$M$167+Input!$M$133)*$M$7)-SUM($M800:BG800),((Input!$M$167+Input!$M$133)*$M$7)/A25taxstdlife))</f>
        <v>0</v>
      </c>
      <c r="BI800" s="164">
        <f>IF(A25taxstdlife="n/a","n/a",IF(BI$3&gt;(A25taxstdlife+$E800),((Input!$M$167+Input!$M$133)*$M$7)-SUM($M800:BH800),((Input!$M$167+Input!$M$133)*$M$7)/A25taxstdlife))</f>
        <v>0</v>
      </c>
      <c r="BJ800" s="18"/>
      <c r="BK800" s="18"/>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c r="HK800"/>
      <c r="HL800"/>
      <c r="HM800"/>
      <c r="HN800"/>
      <c r="HO800"/>
      <c r="HP800"/>
      <c r="HQ800"/>
      <c r="HR800"/>
      <c r="HS800"/>
      <c r="HT800"/>
      <c r="HU800"/>
      <c r="HV800"/>
      <c r="HW800"/>
      <c r="HX800"/>
      <c r="HY800"/>
      <c r="HZ800"/>
      <c r="IA800"/>
      <c r="IB800"/>
      <c r="IC800"/>
      <c r="ID800"/>
      <c r="IE800"/>
      <c r="IF800"/>
      <c r="IG800"/>
      <c r="IH800"/>
      <c r="II800"/>
      <c r="IJ800"/>
      <c r="IK800"/>
      <c r="IL800"/>
      <c r="IM800"/>
      <c r="IN800"/>
      <c r="IO800"/>
      <c r="IP800"/>
      <c r="IQ800"/>
      <c r="IR800"/>
      <c r="IS800"/>
      <c r="IT800"/>
      <c r="IU800"/>
      <c r="IV800"/>
    </row>
    <row r="801" spans="1:256" s="5" customFormat="1" hidden="1" outlineLevel="2">
      <c r="A801" s="18"/>
      <c r="B801" s="18"/>
      <c r="C801" s="36"/>
      <c r="D801" s="479"/>
      <c r="E801" s="283">
        <v>8</v>
      </c>
      <c r="F801" s="38"/>
      <c r="G801" s="306"/>
      <c r="H801" s="308"/>
      <c r="I801" s="308"/>
      <c r="J801" s="308"/>
      <c r="K801" s="308"/>
      <c r="L801" s="308"/>
      <c r="M801" s="308"/>
      <c r="N801" s="307"/>
      <c r="O801" s="164">
        <f>IF(A25taxstdlife="n/a","n/a",IF(O$3&gt;(A25taxstdlife+$E801),((Input!$N$167+Input!$N$133)*$N$7)-SUM($N801:N801),((Input!$N$167+Input!$N$133)*$N$7)/A25taxstdlife))</f>
        <v>0</v>
      </c>
      <c r="P801" s="164">
        <f>IF(A25taxstdlife="n/a","n/a",IF(P$3&gt;(A25taxstdlife+$E801),((Input!$N$167+Input!$N$133)*$N$7)-SUM($N801:O801),((Input!$N$167+Input!$N$133)*$N$7)/A25taxstdlife))</f>
        <v>0</v>
      </c>
      <c r="Q801" s="164">
        <f>IF(A25taxstdlife="n/a","n/a",IF(Q$3&gt;(A25taxstdlife+$E801),((Input!$N$167+Input!$N$133)*$N$7)-SUM($N801:P801),((Input!$N$167+Input!$N$133)*$N$7)/A25taxstdlife))</f>
        <v>0</v>
      </c>
      <c r="R801" s="164">
        <f>IF(A25taxstdlife="n/a","n/a",IF(R$3&gt;(A25taxstdlife+$E801),((Input!$N$167+Input!$N$133)*$N$7)-SUM($N801:Q801),((Input!$N$167+Input!$N$133)*$N$7)/A25taxstdlife))</f>
        <v>0</v>
      </c>
      <c r="S801" s="164">
        <f>IF(A25taxstdlife="n/a","n/a",IF(S$3&gt;(A25taxstdlife+$E801),((Input!$N$167+Input!$N$133)*$N$7)-SUM($N801:R801),((Input!$N$167+Input!$N$133)*$N$7)/A25taxstdlife))</f>
        <v>0</v>
      </c>
      <c r="T801" s="164">
        <f>IF(A25taxstdlife="n/a","n/a",IF(T$3&gt;(A25taxstdlife+$E801),((Input!$N$167+Input!$N$133)*$N$7)-SUM($N801:S801),((Input!$N$167+Input!$N$133)*$N$7)/A25taxstdlife))</f>
        <v>0</v>
      </c>
      <c r="U801" s="164">
        <f>IF(A25taxstdlife="n/a","n/a",IF(U$3&gt;(A25taxstdlife+$E801),((Input!$N$167+Input!$N$133)*$N$7)-SUM($N801:T801),((Input!$N$167+Input!$N$133)*$N$7)/A25taxstdlife))</f>
        <v>0</v>
      </c>
      <c r="V801" s="164">
        <f>IF(A25taxstdlife="n/a","n/a",IF(V$3&gt;(A25taxstdlife+$E801),((Input!$N$167+Input!$N$133)*$N$7)-SUM($N801:U801),((Input!$N$167+Input!$N$133)*$N$7)/A25taxstdlife))</f>
        <v>0</v>
      </c>
      <c r="W801" s="164">
        <f>IF(A25taxstdlife="n/a","n/a",IF(W$3&gt;(A25taxstdlife+$E801),((Input!$N$167+Input!$N$133)*$N$7)-SUM($N801:V801),((Input!$N$167+Input!$N$133)*$N$7)/A25taxstdlife))</f>
        <v>0</v>
      </c>
      <c r="X801" s="164">
        <f>IF(A25taxstdlife="n/a","n/a",IF(X$3&gt;(A25taxstdlife+$E801),((Input!$N$167+Input!$N$133)*$N$7)-SUM($N801:W801),((Input!$N$167+Input!$N$133)*$N$7)/A25taxstdlife))</f>
        <v>0</v>
      </c>
      <c r="Y801" s="164">
        <f>IF(A25taxstdlife="n/a","n/a",IF(Y$3&gt;(A25taxstdlife+$E801),((Input!$N$167+Input!$N$133)*$N$7)-SUM($N801:X801),((Input!$N$167+Input!$N$133)*$N$7)/A25taxstdlife))</f>
        <v>0</v>
      </c>
      <c r="Z801" s="164">
        <f>IF(A25taxstdlife="n/a","n/a",IF(Z$3&gt;(A25taxstdlife+$E801),((Input!$N$167+Input!$N$133)*$N$7)-SUM($N801:Y801),((Input!$N$167+Input!$N$133)*$N$7)/A25taxstdlife))</f>
        <v>0</v>
      </c>
      <c r="AA801" s="164">
        <f>IF(A25taxstdlife="n/a","n/a",IF(AA$3&gt;(A25taxstdlife+$E801),((Input!$N$167+Input!$N$133)*$N$7)-SUM($N801:Z801),((Input!$N$167+Input!$N$133)*$N$7)/A25taxstdlife))</f>
        <v>0</v>
      </c>
      <c r="AB801" s="164">
        <f>IF(A25taxstdlife="n/a","n/a",IF(AB$3&gt;(A25taxstdlife+$E801),((Input!$N$167+Input!$N$133)*$N$7)-SUM($N801:AA801),((Input!$N$167+Input!$N$133)*$N$7)/A25taxstdlife))</f>
        <v>0</v>
      </c>
      <c r="AC801" s="164">
        <f>IF(A25taxstdlife="n/a","n/a",IF(AC$3&gt;(A25taxstdlife+$E801),((Input!$N$167+Input!$N$133)*$N$7)-SUM($N801:AB801),((Input!$N$167+Input!$N$133)*$N$7)/A25taxstdlife))</f>
        <v>0</v>
      </c>
      <c r="AD801" s="164">
        <f>IF(A25taxstdlife="n/a","n/a",IF(AD$3&gt;(A25taxstdlife+$E801),((Input!$N$167+Input!$N$133)*$N$7)-SUM($N801:AC801),((Input!$N$167+Input!$N$133)*$N$7)/A25taxstdlife))</f>
        <v>0</v>
      </c>
      <c r="AE801" s="164">
        <f>IF(A25taxstdlife="n/a","n/a",IF(AE$3&gt;(A25taxstdlife+$E801),((Input!$N$167+Input!$N$133)*$N$7)-SUM($N801:AD801),((Input!$N$167+Input!$N$133)*$N$7)/A25taxstdlife))</f>
        <v>0</v>
      </c>
      <c r="AF801" s="164">
        <f>IF(A25taxstdlife="n/a","n/a",IF(AF$3&gt;(A25taxstdlife+$E801),((Input!$N$167+Input!$N$133)*$N$7)-SUM($N801:AE801),((Input!$N$167+Input!$N$133)*$N$7)/A25taxstdlife))</f>
        <v>0</v>
      </c>
      <c r="AG801" s="164">
        <f>IF(A25taxstdlife="n/a","n/a",IF(AG$3&gt;(A25taxstdlife+$E801),((Input!$N$167+Input!$N$133)*$N$7)-SUM($N801:AF801),((Input!$N$167+Input!$N$133)*$N$7)/A25taxstdlife))</f>
        <v>0</v>
      </c>
      <c r="AH801" s="164">
        <f>IF(A25taxstdlife="n/a","n/a",IF(AH$3&gt;(A25taxstdlife+$E801),((Input!$N$167+Input!$N$133)*$N$7)-SUM($N801:AG801),((Input!$N$167+Input!$N$133)*$N$7)/A25taxstdlife))</f>
        <v>0</v>
      </c>
      <c r="AI801" s="164">
        <f>IF(A25taxstdlife="n/a","n/a",IF(AI$3&gt;(A25taxstdlife+$E801),((Input!$N$167+Input!$N$133)*$N$7)-SUM($N801:AH801),((Input!$N$167+Input!$N$133)*$N$7)/A25taxstdlife))</f>
        <v>0</v>
      </c>
      <c r="AJ801" s="164">
        <f>IF(A25taxstdlife="n/a","n/a",IF(AJ$3&gt;(A25taxstdlife+$E801),((Input!$N$167+Input!$N$133)*$N$7)-SUM($N801:AI801),((Input!$N$167+Input!$N$133)*$N$7)/A25taxstdlife))</f>
        <v>0</v>
      </c>
      <c r="AK801" s="164">
        <f>IF(A25taxstdlife="n/a","n/a",IF(AK$3&gt;(A25taxstdlife+$E801),((Input!$N$167+Input!$N$133)*$N$7)-SUM($N801:AJ801),((Input!$N$167+Input!$N$133)*$N$7)/A25taxstdlife))</f>
        <v>0</v>
      </c>
      <c r="AL801" s="164">
        <f>IF(A25taxstdlife="n/a","n/a",IF(AL$3&gt;(A25taxstdlife+$E801),((Input!$N$167+Input!$N$133)*$N$7)-SUM($N801:AK801),((Input!$N$167+Input!$N$133)*$N$7)/A25taxstdlife))</f>
        <v>0</v>
      </c>
      <c r="AM801" s="164">
        <f>IF(A25taxstdlife="n/a","n/a",IF(AM$3&gt;(A25taxstdlife+$E801),((Input!$N$167+Input!$N$133)*$N$7)-SUM($N801:AL801),((Input!$N$167+Input!$N$133)*$N$7)/A25taxstdlife))</f>
        <v>0</v>
      </c>
      <c r="AN801" s="164">
        <f>IF(A25taxstdlife="n/a","n/a",IF(AN$3&gt;(A25taxstdlife+$E801),((Input!$N$167+Input!$N$133)*$N$7)-SUM($N801:AM801),((Input!$N$167+Input!$N$133)*$N$7)/A25taxstdlife))</f>
        <v>0</v>
      </c>
      <c r="AO801" s="164">
        <f>IF(A25taxstdlife="n/a","n/a",IF(AO$3&gt;(A25taxstdlife+$E801),((Input!$N$167+Input!$N$133)*$N$7)-SUM($N801:AN801),((Input!$N$167+Input!$N$133)*$N$7)/A25taxstdlife))</f>
        <v>0</v>
      </c>
      <c r="AP801" s="164">
        <f>IF(A25taxstdlife="n/a","n/a",IF(AP$3&gt;(A25taxstdlife+$E801),((Input!$N$167+Input!$N$133)*$N$7)-SUM($N801:AO801),((Input!$N$167+Input!$N$133)*$N$7)/A25taxstdlife))</f>
        <v>0</v>
      </c>
      <c r="AQ801" s="164">
        <f>IF(A25taxstdlife="n/a","n/a",IF(AQ$3&gt;(A25taxstdlife+$E801),((Input!$N$167+Input!$N$133)*$N$7)-SUM($N801:AP801),((Input!$N$167+Input!$N$133)*$N$7)/A25taxstdlife))</f>
        <v>0</v>
      </c>
      <c r="AR801" s="164">
        <f>IF(A25taxstdlife="n/a","n/a",IF(AR$3&gt;(A25taxstdlife+$E801),((Input!$N$167+Input!$N$133)*$N$7)-SUM($N801:AQ801),((Input!$N$167+Input!$N$133)*$N$7)/A25taxstdlife))</f>
        <v>0</v>
      </c>
      <c r="AS801" s="164">
        <f>IF(A25taxstdlife="n/a","n/a",IF(AS$3&gt;(A25taxstdlife+$E801),((Input!$N$167+Input!$N$133)*$N$7)-SUM($N801:AR801),((Input!$N$167+Input!$N$133)*$N$7)/A25taxstdlife))</f>
        <v>0</v>
      </c>
      <c r="AT801" s="164">
        <f>IF(A25taxstdlife="n/a","n/a",IF(AT$3&gt;(A25taxstdlife+$E801),((Input!$N$167+Input!$N$133)*$N$7)-SUM($N801:AS801),((Input!$N$167+Input!$N$133)*$N$7)/A25taxstdlife))</f>
        <v>0</v>
      </c>
      <c r="AU801" s="164">
        <f>IF(A25taxstdlife="n/a","n/a",IF(AU$3&gt;(A25taxstdlife+$E801),((Input!$N$167+Input!$N$133)*$N$7)-SUM($N801:AT801),((Input!$N$167+Input!$N$133)*$N$7)/A25taxstdlife))</f>
        <v>0</v>
      </c>
      <c r="AV801" s="164">
        <f>IF(A25taxstdlife="n/a","n/a",IF(AV$3&gt;(A25taxstdlife+$E801),((Input!$N$167+Input!$N$133)*$N$7)-SUM($N801:AU801),((Input!$N$167+Input!$N$133)*$N$7)/A25taxstdlife))</f>
        <v>0</v>
      </c>
      <c r="AW801" s="164">
        <f>IF(A25taxstdlife="n/a","n/a",IF(AW$3&gt;(A25taxstdlife+$E801),((Input!$N$167+Input!$N$133)*$N$7)-SUM($N801:AV801),((Input!$N$167+Input!$N$133)*$N$7)/A25taxstdlife))</f>
        <v>0</v>
      </c>
      <c r="AX801" s="164">
        <f>IF(A25taxstdlife="n/a","n/a",IF(AX$3&gt;(A25taxstdlife+$E801),((Input!$N$167+Input!$N$133)*$N$7)-SUM($N801:AW801),((Input!$N$167+Input!$N$133)*$N$7)/A25taxstdlife))</f>
        <v>0</v>
      </c>
      <c r="AY801" s="164">
        <f>IF(A25taxstdlife="n/a","n/a",IF(AY$3&gt;(A25taxstdlife+$E801),((Input!$N$167+Input!$N$133)*$N$7)-SUM($N801:AX801),((Input!$N$167+Input!$N$133)*$N$7)/A25taxstdlife))</f>
        <v>0</v>
      </c>
      <c r="AZ801" s="164">
        <f>IF(A25taxstdlife="n/a","n/a",IF(AZ$3&gt;(A25taxstdlife+$E801),((Input!$N$167+Input!$N$133)*$N$7)-SUM($N801:AY801),((Input!$N$167+Input!$N$133)*$N$7)/A25taxstdlife))</f>
        <v>0</v>
      </c>
      <c r="BA801" s="164">
        <f>IF(A25taxstdlife="n/a","n/a",IF(BA$3&gt;(A25taxstdlife+$E801),((Input!$N$167+Input!$N$133)*$N$7)-SUM($N801:AZ801),((Input!$N$167+Input!$N$133)*$N$7)/A25taxstdlife))</f>
        <v>0</v>
      </c>
      <c r="BB801" s="164">
        <f>IF(A25taxstdlife="n/a","n/a",IF(BB$3&gt;(A25taxstdlife+$E801),((Input!$N$167+Input!$N$133)*$N$7)-SUM($N801:BA801),((Input!$N$167+Input!$N$133)*$N$7)/A25taxstdlife))</f>
        <v>0</v>
      </c>
      <c r="BC801" s="164">
        <f>IF(A25taxstdlife="n/a","n/a",IF(BC$3&gt;(A25taxstdlife+$E801),((Input!$N$167+Input!$N$133)*$N$7)-SUM($N801:BB801),((Input!$N$167+Input!$N$133)*$N$7)/A25taxstdlife))</f>
        <v>0</v>
      </c>
      <c r="BD801" s="164">
        <f>IF(A25taxstdlife="n/a","n/a",IF(BD$3&gt;(A25taxstdlife+$E801),((Input!$N$167+Input!$N$133)*$N$7)-SUM($N801:BC801),((Input!$N$167+Input!$N$133)*$N$7)/A25taxstdlife))</f>
        <v>0</v>
      </c>
      <c r="BE801" s="164">
        <f>IF(A25taxstdlife="n/a","n/a",IF(BE$3&gt;(A25taxstdlife+$E801),((Input!$N$167+Input!$N$133)*$N$7)-SUM($N801:BD801),((Input!$N$167+Input!$N$133)*$N$7)/A25taxstdlife))</f>
        <v>0</v>
      </c>
      <c r="BF801" s="164">
        <f>IF(A25taxstdlife="n/a","n/a",IF(BF$3&gt;(A25taxstdlife+$E801),((Input!$N$167+Input!$N$133)*$N$7)-SUM($N801:BE801),((Input!$N$167+Input!$N$133)*$N$7)/A25taxstdlife))</f>
        <v>0</v>
      </c>
      <c r="BG801" s="164">
        <f>IF(A25taxstdlife="n/a","n/a",IF(BG$3&gt;(A25taxstdlife+$E801),((Input!$N$167+Input!$N$133)*$N$7)-SUM($N801:BF801),((Input!$N$167+Input!$N$133)*$N$7)/A25taxstdlife))</f>
        <v>0</v>
      </c>
      <c r="BH801" s="164">
        <f>IF(A25taxstdlife="n/a","n/a",IF(BH$3&gt;(A25taxstdlife+$E801),((Input!$N$167+Input!$N$133)*$N$7)-SUM($N801:BG801),((Input!$N$167+Input!$N$133)*$N$7)/A25taxstdlife))</f>
        <v>0</v>
      </c>
      <c r="BI801" s="164">
        <f>IF(A25taxstdlife="n/a","n/a",IF(BI$3&gt;(A25taxstdlife+$E801),((Input!$N$167+Input!$N$133)*$N$7)-SUM($N801:BH801),((Input!$N$167+Input!$N$133)*$N$7)/A25taxstdlife))</f>
        <v>0</v>
      </c>
      <c r="BJ801" s="18"/>
      <c r="BK801" s="18"/>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c r="HK801"/>
      <c r="HL801"/>
      <c r="HM801"/>
      <c r="HN801"/>
      <c r="HO801"/>
      <c r="HP801"/>
      <c r="HQ801"/>
      <c r="HR801"/>
      <c r="HS801"/>
      <c r="HT801"/>
      <c r="HU801"/>
      <c r="HV801"/>
      <c r="HW801"/>
      <c r="HX801"/>
      <c r="HY801"/>
      <c r="HZ801"/>
      <c r="IA801"/>
      <c r="IB801"/>
      <c r="IC801"/>
      <c r="ID801"/>
      <c r="IE801"/>
      <c r="IF801"/>
      <c r="IG801"/>
      <c r="IH801"/>
      <c r="II801"/>
      <c r="IJ801"/>
      <c r="IK801"/>
      <c r="IL801"/>
      <c r="IM801"/>
      <c r="IN801"/>
      <c r="IO801"/>
      <c r="IP801"/>
      <c r="IQ801"/>
      <c r="IR801"/>
      <c r="IS801"/>
      <c r="IT801"/>
      <c r="IU801"/>
      <c r="IV801"/>
    </row>
    <row r="802" spans="1:256" s="5" customFormat="1" hidden="1" outlineLevel="2">
      <c r="A802" s="18"/>
      <c r="B802" s="18"/>
      <c r="C802" s="36"/>
      <c r="D802" s="479"/>
      <c r="E802" s="283">
        <v>9</v>
      </c>
      <c r="F802" s="38"/>
      <c r="G802" s="306"/>
      <c r="H802" s="308"/>
      <c r="I802" s="308"/>
      <c r="J802" s="308"/>
      <c r="K802" s="308"/>
      <c r="L802" s="308"/>
      <c r="M802" s="308"/>
      <c r="N802" s="308"/>
      <c r="O802" s="307"/>
      <c r="P802" s="164">
        <f>IF(A25taxstdlife="n/a","n/a",IF(P$3&gt;(A25taxstdlife+$E802),((Input!$O$167+Input!$O$133)*$O$7)-SUM($O802:O802),((Input!$O$167+Input!$O$133)*$O$7)/A25taxstdlife))</f>
        <v>0</v>
      </c>
      <c r="Q802" s="164">
        <f>IF(A25taxstdlife="n/a","n/a",IF(Q$3&gt;(A25taxstdlife+$E802),((Input!$O$167+Input!$O$133)*$O$7)-SUM($O802:P802),((Input!$O$167+Input!$O$133)*$O$7)/A25taxstdlife))</f>
        <v>0</v>
      </c>
      <c r="R802" s="164">
        <f>IF(A25taxstdlife="n/a","n/a",IF(R$3&gt;(A25taxstdlife+$E802),((Input!$O$167+Input!$O$133)*$O$7)-SUM($O802:Q802),((Input!$O$167+Input!$O$133)*$O$7)/A25taxstdlife))</f>
        <v>0</v>
      </c>
      <c r="S802" s="164">
        <f>IF(A25taxstdlife="n/a","n/a",IF(S$3&gt;(A25taxstdlife+$E802),((Input!$O$167+Input!$O$133)*$O$7)-SUM($O802:R802),((Input!$O$167+Input!$O$133)*$O$7)/A25taxstdlife))</f>
        <v>0</v>
      </c>
      <c r="T802" s="164">
        <f>IF(A25taxstdlife="n/a","n/a",IF(T$3&gt;(A25taxstdlife+$E802),((Input!$O$167+Input!$O$133)*$O$7)-SUM($O802:S802),((Input!$O$167+Input!$O$133)*$O$7)/A25taxstdlife))</f>
        <v>0</v>
      </c>
      <c r="U802" s="164">
        <f>IF(A25taxstdlife="n/a","n/a",IF(U$3&gt;(A25taxstdlife+$E802),((Input!$O$167+Input!$O$133)*$O$7)-SUM($O802:T802),((Input!$O$167+Input!$O$133)*$O$7)/A25taxstdlife))</f>
        <v>0</v>
      </c>
      <c r="V802" s="164">
        <f>IF(A25taxstdlife="n/a","n/a",IF(V$3&gt;(A25taxstdlife+$E802),((Input!$O$167+Input!$O$133)*$O$7)-SUM($O802:U802),((Input!$O$167+Input!$O$133)*$O$7)/A25taxstdlife))</f>
        <v>0</v>
      </c>
      <c r="W802" s="164">
        <f>IF(A25taxstdlife="n/a","n/a",IF(W$3&gt;(A25taxstdlife+$E802),((Input!$O$167+Input!$O$133)*$O$7)-SUM($O802:V802),((Input!$O$167+Input!$O$133)*$O$7)/A25taxstdlife))</f>
        <v>0</v>
      </c>
      <c r="X802" s="164">
        <f>IF(A25taxstdlife="n/a","n/a",IF(X$3&gt;(A25taxstdlife+$E802),((Input!$O$167+Input!$O$133)*$O$7)-SUM($O802:W802),((Input!$O$167+Input!$O$133)*$O$7)/A25taxstdlife))</f>
        <v>0</v>
      </c>
      <c r="Y802" s="164">
        <f>IF(A25taxstdlife="n/a","n/a",IF(Y$3&gt;(A25taxstdlife+$E802),((Input!$O$167+Input!$O$133)*$O$7)-SUM($O802:X802),((Input!$O$167+Input!$O$133)*$O$7)/A25taxstdlife))</f>
        <v>0</v>
      </c>
      <c r="Z802" s="164">
        <f>IF(A25taxstdlife="n/a","n/a",IF(Z$3&gt;(A25taxstdlife+$E802),((Input!$O$167+Input!$O$133)*$O$7)-SUM($O802:Y802),((Input!$O$167+Input!$O$133)*$O$7)/A25taxstdlife))</f>
        <v>0</v>
      </c>
      <c r="AA802" s="164">
        <f>IF(A25taxstdlife="n/a","n/a",IF(AA$3&gt;(A25taxstdlife+$E802),((Input!$O$167+Input!$O$133)*$O$7)-SUM($O802:Z802),((Input!$O$167+Input!$O$133)*$O$7)/A25taxstdlife))</f>
        <v>0</v>
      </c>
      <c r="AB802" s="164">
        <f>IF(A25taxstdlife="n/a","n/a",IF(AB$3&gt;(A25taxstdlife+$E802),((Input!$O$167+Input!$O$133)*$O$7)-SUM($O802:AA802),((Input!$O$167+Input!$O$133)*$O$7)/A25taxstdlife))</f>
        <v>0</v>
      </c>
      <c r="AC802" s="164">
        <f>IF(A25taxstdlife="n/a","n/a",IF(AC$3&gt;(A25taxstdlife+$E802),((Input!$O$167+Input!$O$133)*$O$7)-SUM($O802:AB802),((Input!$O$167+Input!$O$133)*$O$7)/A25taxstdlife))</f>
        <v>0</v>
      </c>
      <c r="AD802" s="164">
        <f>IF(A25taxstdlife="n/a","n/a",IF(AD$3&gt;(A25taxstdlife+$E802),((Input!$O$167+Input!$O$133)*$O$7)-SUM($O802:AC802),((Input!$O$167+Input!$O$133)*$O$7)/A25taxstdlife))</f>
        <v>0</v>
      </c>
      <c r="AE802" s="164">
        <f>IF(A25taxstdlife="n/a","n/a",IF(AE$3&gt;(A25taxstdlife+$E802),((Input!$O$167+Input!$O$133)*$O$7)-SUM($O802:AD802),((Input!$O$167+Input!$O$133)*$O$7)/A25taxstdlife))</f>
        <v>0</v>
      </c>
      <c r="AF802" s="164">
        <f>IF(A25taxstdlife="n/a","n/a",IF(AF$3&gt;(A25taxstdlife+$E802),((Input!$O$167+Input!$O$133)*$O$7)-SUM($O802:AE802),((Input!$O$167+Input!$O$133)*$O$7)/A25taxstdlife))</f>
        <v>0</v>
      </c>
      <c r="AG802" s="164">
        <f>IF(A25taxstdlife="n/a","n/a",IF(AG$3&gt;(A25taxstdlife+$E802),((Input!$O$167+Input!$O$133)*$O$7)-SUM($O802:AF802),((Input!$O$167+Input!$O$133)*$O$7)/A25taxstdlife))</f>
        <v>0</v>
      </c>
      <c r="AH802" s="164">
        <f>IF(A25taxstdlife="n/a","n/a",IF(AH$3&gt;(A25taxstdlife+$E802),((Input!$O$167+Input!$O$133)*$O$7)-SUM($O802:AG802),((Input!$O$167+Input!$O$133)*$O$7)/A25taxstdlife))</f>
        <v>0</v>
      </c>
      <c r="AI802" s="164">
        <f>IF(A25taxstdlife="n/a","n/a",IF(AI$3&gt;(A25taxstdlife+$E802),((Input!$O$167+Input!$O$133)*$O$7)-SUM($O802:AH802),((Input!$O$167+Input!$O$133)*$O$7)/A25taxstdlife))</f>
        <v>0</v>
      </c>
      <c r="AJ802" s="164">
        <f>IF(A25taxstdlife="n/a","n/a",IF(AJ$3&gt;(A25taxstdlife+$E802),((Input!$O$167+Input!$O$133)*$O$7)-SUM($O802:AI802),((Input!$O$167+Input!$O$133)*$O$7)/A25taxstdlife))</f>
        <v>0</v>
      </c>
      <c r="AK802" s="164">
        <f>IF(A25taxstdlife="n/a","n/a",IF(AK$3&gt;(A25taxstdlife+$E802),((Input!$O$167+Input!$O$133)*$O$7)-SUM($O802:AJ802),((Input!$O$167+Input!$O$133)*$O$7)/A25taxstdlife))</f>
        <v>0</v>
      </c>
      <c r="AL802" s="164">
        <f>IF(A25taxstdlife="n/a","n/a",IF(AL$3&gt;(A25taxstdlife+$E802),((Input!$O$167+Input!$O$133)*$O$7)-SUM($O802:AK802),((Input!$O$167+Input!$O$133)*$O$7)/A25taxstdlife))</f>
        <v>0</v>
      </c>
      <c r="AM802" s="164">
        <f>IF(A25taxstdlife="n/a","n/a",IF(AM$3&gt;(A25taxstdlife+$E802),((Input!$O$167+Input!$O$133)*$O$7)-SUM($O802:AL802),((Input!$O$167+Input!$O$133)*$O$7)/A25taxstdlife))</f>
        <v>0</v>
      </c>
      <c r="AN802" s="164">
        <f>IF(A25taxstdlife="n/a","n/a",IF(AN$3&gt;(A25taxstdlife+$E802),((Input!$O$167+Input!$O$133)*$O$7)-SUM($O802:AM802),((Input!$O$167+Input!$O$133)*$O$7)/A25taxstdlife))</f>
        <v>0</v>
      </c>
      <c r="AO802" s="164">
        <f>IF(A25taxstdlife="n/a","n/a",IF(AO$3&gt;(A25taxstdlife+$E802),((Input!$O$167+Input!$O$133)*$O$7)-SUM($O802:AN802),((Input!$O$167+Input!$O$133)*$O$7)/A25taxstdlife))</f>
        <v>0</v>
      </c>
      <c r="AP802" s="164">
        <f>IF(A25taxstdlife="n/a","n/a",IF(AP$3&gt;(A25taxstdlife+$E802),((Input!$O$167+Input!$O$133)*$O$7)-SUM($O802:AO802),((Input!$O$167+Input!$O$133)*$O$7)/A25taxstdlife))</f>
        <v>0</v>
      </c>
      <c r="AQ802" s="164">
        <f>IF(A25taxstdlife="n/a","n/a",IF(AQ$3&gt;(A25taxstdlife+$E802),((Input!$O$167+Input!$O$133)*$O$7)-SUM($O802:AP802),((Input!$O$167+Input!$O$133)*$O$7)/A25taxstdlife))</f>
        <v>0</v>
      </c>
      <c r="AR802" s="164">
        <f>IF(A25taxstdlife="n/a","n/a",IF(AR$3&gt;(A25taxstdlife+$E802),((Input!$O$167+Input!$O$133)*$O$7)-SUM($O802:AQ802),((Input!$O$167+Input!$O$133)*$O$7)/A25taxstdlife))</f>
        <v>0</v>
      </c>
      <c r="AS802" s="164">
        <f>IF(A25taxstdlife="n/a","n/a",IF(AS$3&gt;(A25taxstdlife+$E802),((Input!$O$167+Input!$O$133)*$O$7)-SUM($O802:AR802),((Input!$O$167+Input!$O$133)*$O$7)/A25taxstdlife))</f>
        <v>0</v>
      </c>
      <c r="AT802" s="164">
        <f>IF(A25taxstdlife="n/a","n/a",IF(AT$3&gt;(A25taxstdlife+$E802),((Input!$O$167+Input!$O$133)*$O$7)-SUM($O802:AS802),((Input!$O$167+Input!$O$133)*$O$7)/A25taxstdlife))</f>
        <v>0</v>
      </c>
      <c r="AU802" s="164">
        <f>IF(A25taxstdlife="n/a","n/a",IF(AU$3&gt;(A25taxstdlife+$E802),((Input!$O$167+Input!$O$133)*$O$7)-SUM($O802:AT802),((Input!$O$167+Input!$O$133)*$O$7)/A25taxstdlife))</f>
        <v>0</v>
      </c>
      <c r="AV802" s="164">
        <f>IF(A25taxstdlife="n/a","n/a",IF(AV$3&gt;(A25taxstdlife+$E802),((Input!$O$167+Input!$O$133)*$O$7)-SUM($O802:AU802),((Input!$O$167+Input!$O$133)*$O$7)/A25taxstdlife))</f>
        <v>0</v>
      </c>
      <c r="AW802" s="164">
        <f>IF(A25taxstdlife="n/a","n/a",IF(AW$3&gt;(A25taxstdlife+$E802),((Input!$O$167+Input!$O$133)*$O$7)-SUM($O802:AV802),((Input!$O$167+Input!$O$133)*$O$7)/A25taxstdlife))</f>
        <v>0</v>
      </c>
      <c r="AX802" s="164">
        <f>IF(A25taxstdlife="n/a","n/a",IF(AX$3&gt;(A25taxstdlife+$E802),((Input!$O$167+Input!$O$133)*$O$7)-SUM($O802:AW802),((Input!$O$167+Input!$O$133)*$O$7)/A25taxstdlife))</f>
        <v>0</v>
      </c>
      <c r="AY802" s="164">
        <f>IF(A25taxstdlife="n/a","n/a",IF(AY$3&gt;(A25taxstdlife+$E802),((Input!$O$167+Input!$O$133)*$O$7)-SUM($O802:AX802),((Input!$O$167+Input!$O$133)*$O$7)/A25taxstdlife))</f>
        <v>0</v>
      </c>
      <c r="AZ802" s="164">
        <f>IF(A25taxstdlife="n/a","n/a",IF(AZ$3&gt;(A25taxstdlife+$E802),((Input!$O$167+Input!$O$133)*$O$7)-SUM($O802:AY802),((Input!$O$167+Input!$O$133)*$O$7)/A25taxstdlife))</f>
        <v>0</v>
      </c>
      <c r="BA802" s="164">
        <f>IF(A25taxstdlife="n/a","n/a",IF(BA$3&gt;(A25taxstdlife+$E802),((Input!$O$167+Input!$O$133)*$O$7)-SUM($O802:AZ802),((Input!$O$167+Input!$O$133)*$O$7)/A25taxstdlife))</f>
        <v>0</v>
      </c>
      <c r="BB802" s="164">
        <f>IF(A25taxstdlife="n/a","n/a",IF(BB$3&gt;(A25taxstdlife+$E802),((Input!$O$167+Input!$O$133)*$O$7)-SUM($O802:BA802),((Input!$O$167+Input!$O$133)*$O$7)/A25taxstdlife))</f>
        <v>0</v>
      </c>
      <c r="BC802" s="164">
        <f>IF(A25taxstdlife="n/a","n/a",IF(BC$3&gt;(A25taxstdlife+$E802),((Input!$O$167+Input!$O$133)*$O$7)-SUM($O802:BB802),((Input!$O$167+Input!$O$133)*$O$7)/A25taxstdlife))</f>
        <v>0</v>
      </c>
      <c r="BD802" s="164">
        <f>IF(A25taxstdlife="n/a","n/a",IF(BD$3&gt;(A25taxstdlife+$E802),((Input!$O$167+Input!$O$133)*$O$7)-SUM($O802:BC802),((Input!$O$167+Input!$O$133)*$O$7)/A25taxstdlife))</f>
        <v>0</v>
      </c>
      <c r="BE802" s="164">
        <f>IF(A25taxstdlife="n/a","n/a",IF(BE$3&gt;(A25taxstdlife+$E802),((Input!$O$167+Input!$O$133)*$O$7)-SUM($O802:BD802),((Input!$O$167+Input!$O$133)*$O$7)/A25taxstdlife))</f>
        <v>0</v>
      </c>
      <c r="BF802" s="164">
        <f>IF(A25taxstdlife="n/a","n/a",IF(BF$3&gt;(A25taxstdlife+$E802),((Input!$O$167+Input!$O$133)*$O$7)-SUM($O802:BE802),((Input!$O$167+Input!$O$133)*$O$7)/A25taxstdlife))</f>
        <v>0</v>
      </c>
      <c r="BG802" s="164">
        <f>IF(A25taxstdlife="n/a","n/a",IF(BG$3&gt;(A25taxstdlife+$E802),((Input!$O$167+Input!$O$133)*$O$7)-SUM($O802:BF802),((Input!$O$167+Input!$O$133)*$O$7)/A25taxstdlife))</f>
        <v>0</v>
      </c>
      <c r="BH802" s="164">
        <f>IF(A25taxstdlife="n/a","n/a",IF(BH$3&gt;(A25taxstdlife+$E802),((Input!$O$167+Input!$O$133)*$O$7)-SUM($O802:BG802),((Input!$O$167+Input!$O$133)*$O$7)/A25taxstdlife))</f>
        <v>0</v>
      </c>
      <c r="BI802" s="164">
        <f>IF(A25taxstdlife="n/a","n/a",IF(BI$3&gt;(A25taxstdlife+$E802),((Input!$O$167+Input!$O$133)*$O$7)-SUM($O802:BH802),((Input!$O$167+Input!$O$133)*$O$7)/A25taxstdlife))</f>
        <v>0</v>
      </c>
      <c r="BJ802" s="18"/>
      <c r="BK802" s="18"/>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c r="HC802"/>
      <c r="HD802"/>
      <c r="HE802"/>
      <c r="HF802"/>
      <c r="HG802"/>
      <c r="HH802"/>
      <c r="HI802"/>
      <c r="HJ802"/>
      <c r="HK802"/>
      <c r="HL802"/>
      <c r="HM802"/>
      <c r="HN802"/>
      <c r="HO802"/>
      <c r="HP802"/>
      <c r="HQ802"/>
      <c r="HR802"/>
      <c r="HS802"/>
      <c r="HT802"/>
      <c r="HU802"/>
      <c r="HV802"/>
      <c r="HW802"/>
      <c r="HX802"/>
      <c r="HY802"/>
      <c r="HZ802"/>
      <c r="IA802"/>
      <c r="IB802"/>
      <c r="IC802"/>
      <c r="ID802"/>
      <c r="IE802"/>
      <c r="IF802"/>
      <c r="IG802"/>
      <c r="IH802"/>
      <c r="II802"/>
      <c r="IJ802"/>
      <c r="IK802"/>
      <c r="IL802"/>
      <c r="IM802"/>
      <c r="IN802"/>
      <c r="IO802"/>
      <c r="IP802"/>
      <c r="IQ802"/>
      <c r="IR802"/>
      <c r="IS802"/>
      <c r="IT802"/>
      <c r="IU802"/>
      <c r="IV802"/>
    </row>
    <row r="803" spans="1:256" s="5" customFormat="1" hidden="1" outlineLevel="2">
      <c r="A803" s="18"/>
      <c r="B803" s="18"/>
      <c r="C803" s="36"/>
      <c r="D803" s="479"/>
      <c r="E803" s="284">
        <v>10</v>
      </c>
      <c r="F803" s="38"/>
      <c r="G803" s="306"/>
      <c r="H803" s="308"/>
      <c r="I803" s="308"/>
      <c r="J803" s="308"/>
      <c r="K803" s="308"/>
      <c r="L803" s="308"/>
      <c r="M803" s="308"/>
      <c r="N803" s="308"/>
      <c r="O803" s="308"/>
      <c r="P803" s="307"/>
      <c r="Q803" s="164">
        <f>IF(A25taxstdlife="n/a","n/a",IF(Q$3&gt;(A25taxstdlife+$E803),((Input!$P$167+Input!$P$133)*$P$7)-SUM($P803:P803),((Input!$P$167+Input!$P$133)*$P$7)/A25taxstdlife))</f>
        <v>0</v>
      </c>
      <c r="R803" s="164">
        <f>IF(A25taxstdlife="n/a","n/a",IF(R$3&gt;(A25taxstdlife+$E803),((Input!$P$167+Input!$P$133)*$P$7)-SUM($P803:Q803),((Input!$P$167+Input!$P$133)*$P$7)/A25taxstdlife))</f>
        <v>0</v>
      </c>
      <c r="S803" s="164">
        <f>IF(A25taxstdlife="n/a","n/a",IF(S$3&gt;(A25taxstdlife+$E803),((Input!$P$167+Input!$P$133)*$P$7)-SUM($P803:R803),((Input!$P$167+Input!$P$133)*$P$7)/A25taxstdlife))</f>
        <v>0</v>
      </c>
      <c r="T803" s="164">
        <f>IF(A25taxstdlife="n/a","n/a",IF(T$3&gt;(A25taxstdlife+$E803),((Input!$P$167+Input!$P$133)*$P$7)-SUM($P803:S803),((Input!$P$167+Input!$P$133)*$P$7)/A25taxstdlife))</f>
        <v>0</v>
      </c>
      <c r="U803" s="164">
        <f>IF(A25taxstdlife="n/a","n/a",IF(U$3&gt;(A25taxstdlife+$E803),((Input!$P$167+Input!$P$133)*$P$7)-SUM($P803:T803),((Input!$P$167+Input!$P$133)*$P$7)/A25taxstdlife))</f>
        <v>0</v>
      </c>
      <c r="V803" s="164">
        <f>IF(A25taxstdlife="n/a","n/a",IF(V$3&gt;(A25taxstdlife+$E803),((Input!$P$167+Input!$P$133)*$P$7)-SUM($P803:U803),((Input!$P$167+Input!$P$133)*$P$7)/A25taxstdlife))</f>
        <v>0</v>
      </c>
      <c r="W803" s="164">
        <f>IF(A25taxstdlife="n/a","n/a",IF(W$3&gt;(A25taxstdlife+$E803),((Input!$P$167+Input!$P$133)*$P$7)-SUM($P803:V803),((Input!$P$167+Input!$P$133)*$P$7)/A25taxstdlife))</f>
        <v>0</v>
      </c>
      <c r="X803" s="164">
        <f>IF(A25taxstdlife="n/a","n/a",IF(X$3&gt;(A25taxstdlife+$E803),((Input!$P$167+Input!$P$133)*$P$7)-SUM($P803:W803),((Input!$P$167+Input!$P$133)*$P$7)/A25taxstdlife))</f>
        <v>0</v>
      </c>
      <c r="Y803" s="164">
        <f>IF(A25taxstdlife="n/a","n/a",IF(Y$3&gt;(A25taxstdlife+$E803),((Input!$P$167+Input!$P$133)*$P$7)-SUM($P803:X803),((Input!$P$167+Input!$P$133)*$P$7)/A25taxstdlife))</f>
        <v>0</v>
      </c>
      <c r="Z803" s="164">
        <f>IF(A25taxstdlife="n/a","n/a",IF(Z$3&gt;(A25taxstdlife+$E803),((Input!$P$167+Input!$P$133)*$P$7)-SUM($P803:Y803),((Input!$P$167+Input!$P$133)*$P$7)/A25taxstdlife))</f>
        <v>0</v>
      </c>
      <c r="AA803" s="164">
        <f>IF(A25taxstdlife="n/a","n/a",IF(AA$3&gt;(A25taxstdlife+$E803),((Input!$P$167+Input!$P$133)*$P$7)-SUM($P803:Z803),((Input!$P$167+Input!$P$133)*$P$7)/A25taxstdlife))</f>
        <v>0</v>
      </c>
      <c r="AB803" s="164">
        <f>IF(A25taxstdlife="n/a","n/a",IF(AB$3&gt;(A25taxstdlife+$E803),((Input!$P$167+Input!$P$133)*$P$7)-SUM($P803:AA803),((Input!$P$167+Input!$P$133)*$P$7)/A25taxstdlife))</f>
        <v>0</v>
      </c>
      <c r="AC803" s="164">
        <f>IF(A25taxstdlife="n/a","n/a",IF(AC$3&gt;(A25taxstdlife+$E803),((Input!$P$167+Input!$P$133)*$P$7)-SUM($P803:AB803),((Input!$P$167+Input!$P$133)*$P$7)/A25taxstdlife))</f>
        <v>0</v>
      </c>
      <c r="AD803" s="164">
        <f>IF(A25taxstdlife="n/a","n/a",IF(AD$3&gt;(A25taxstdlife+$E803),((Input!$P$167+Input!$P$133)*$P$7)-SUM($P803:AC803),((Input!$P$167+Input!$P$133)*$P$7)/A25taxstdlife))</f>
        <v>0</v>
      </c>
      <c r="AE803" s="164">
        <f>IF(A25taxstdlife="n/a","n/a",IF(AE$3&gt;(A25taxstdlife+$E803),((Input!$P$167+Input!$P$133)*$P$7)-SUM($P803:AD803),((Input!$P$167+Input!$P$133)*$P$7)/A25taxstdlife))</f>
        <v>0</v>
      </c>
      <c r="AF803" s="164">
        <f>IF(A25taxstdlife="n/a","n/a",IF(AF$3&gt;(A25taxstdlife+$E803),((Input!$P$167+Input!$P$133)*$P$7)-SUM($P803:AE803),((Input!$P$167+Input!$P$133)*$P$7)/A25taxstdlife))</f>
        <v>0</v>
      </c>
      <c r="AG803" s="164">
        <f>IF(A25taxstdlife="n/a","n/a",IF(AG$3&gt;(A25taxstdlife+$E803),((Input!$P$167+Input!$P$133)*$P$7)-SUM($P803:AF803),((Input!$P$167+Input!$P$133)*$P$7)/A25taxstdlife))</f>
        <v>0</v>
      </c>
      <c r="AH803" s="164">
        <f>IF(A25taxstdlife="n/a","n/a",IF(AH$3&gt;(A25taxstdlife+$E803),((Input!$P$167+Input!$P$133)*$P$7)-SUM($P803:AG803),((Input!$P$167+Input!$P$133)*$P$7)/A25taxstdlife))</f>
        <v>0</v>
      </c>
      <c r="AI803" s="164">
        <f>IF(A25taxstdlife="n/a","n/a",IF(AI$3&gt;(A25taxstdlife+$E803),((Input!$P$167+Input!$P$133)*$P$7)-SUM($P803:AH803),((Input!$P$167+Input!$P$133)*$P$7)/A25taxstdlife))</f>
        <v>0</v>
      </c>
      <c r="AJ803" s="164">
        <f>IF(A25taxstdlife="n/a","n/a",IF(AJ$3&gt;(A25taxstdlife+$E803),((Input!$P$167+Input!$P$133)*$P$7)-SUM($P803:AI803),((Input!$P$167+Input!$P$133)*$P$7)/A25taxstdlife))</f>
        <v>0</v>
      </c>
      <c r="AK803" s="164">
        <f>IF(A25taxstdlife="n/a","n/a",IF(AK$3&gt;(A25taxstdlife+$E803),((Input!$P$167+Input!$P$133)*$P$7)-SUM($P803:AJ803),((Input!$P$167+Input!$P$133)*$P$7)/A25taxstdlife))</f>
        <v>0</v>
      </c>
      <c r="AL803" s="164">
        <f>IF(A25taxstdlife="n/a","n/a",IF(AL$3&gt;(A25taxstdlife+$E803),((Input!$P$167+Input!$P$133)*$P$7)-SUM($P803:AK803),((Input!$P$167+Input!$P$133)*$P$7)/A25taxstdlife))</f>
        <v>0</v>
      </c>
      <c r="AM803" s="164">
        <f>IF(A25taxstdlife="n/a","n/a",IF(AM$3&gt;(A25taxstdlife+$E803),((Input!$P$167+Input!$P$133)*$P$7)-SUM($P803:AL803),((Input!$P$167+Input!$P$133)*$P$7)/A25taxstdlife))</f>
        <v>0</v>
      </c>
      <c r="AN803" s="164">
        <f>IF(A25taxstdlife="n/a","n/a",IF(AN$3&gt;(A25taxstdlife+$E803),((Input!$P$167+Input!$P$133)*$P$7)-SUM($P803:AM803),((Input!$P$167+Input!$P$133)*$P$7)/A25taxstdlife))</f>
        <v>0</v>
      </c>
      <c r="AO803" s="164">
        <f>IF(A25taxstdlife="n/a","n/a",IF(AO$3&gt;(A25taxstdlife+$E803),((Input!$P$167+Input!$P$133)*$P$7)-SUM($P803:AN803),((Input!$P$167+Input!$P$133)*$P$7)/A25taxstdlife))</f>
        <v>0</v>
      </c>
      <c r="AP803" s="164">
        <f>IF(A25taxstdlife="n/a","n/a",IF(AP$3&gt;(A25taxstdlife+$E803),((Input!$P$167+Input!$P$133)*$P$7)-SUM($P803:AO803),((Input!$P$167+Input!$P$133)*$P$7)/A25taxstdlife))</f>
        <v>0</v>
      </c>
      <c r="AQ803" s="164">
        <f>IF(A25taxstdlife="n/a","n/a",IF(AQ$3&gt;(A25taxstdlife+$E803),((Input!$P$167+Input!$P$133)*$P$7)-SUM($P803:AP803),((Input!$P$167+Input!$P$133)*$P$7)/A25taxstdlife))</f>
        <v>0</v>
      </c>
      <c r="AR803" s="164">
        <f>IF(A25taxstdlife="n/a","n/a",IF(AR$3&gt;(A25taxstdlife+$E803),((Input!$P$167+Input!$P$133)*$P$7)-SUM($P803:AQ803),((Input!$P$167+Input!$P$133)*$P$7)/A25taxstdlife))</f>
        <v>0</v>
      </c>
      <c r="AS803" s="164">
        <f>IF(A25taxstdlife="n/a","n/a",IF(AS$3&gt;(A25taxstdlife+$E803),((Input!$P$167+Input!$P$133)*$P$7)-SUM($P803:AR803),((Input!$P$167+Input!$P$133)*$P$7)/A25taxstdlife))</f>
        <v>0</v>
      </c>
      <c r="AT803" s="164">
        <f>IF(A25taxstdlife="n/a","n/a",IF(AT$3&gt;(A25taxstdlife+$E803),((Input!$P$167+Input!$P$133)*$P$7)-SUM($P803:AS803),((Input!$P$167+Input!$P$133)*$P$7)/A25taxstdlife))</f>
        <v>0</v>
      </c>
      <c r="AU803" s="164">
        <f>IF(A25taxstdlife="n/a","n/a",IF(AU$3&gt;(A25taxstdlife+$E803),((Input!$P$167+Input!$P$133)*$P$7)-SUM($P803:AT803),((Input!$P$167+Input!$P$133)*$P$7)/A25taxstdlife))</f>
        <v>0</v>
      </c>
      <c r="AV803" s="164">
        <f>IF(A25taxstdlife="n/a","n/a",IF(AV$3&gt;(A25taxstdlife+$E803),((Input!$P$167+Input!$P$133)*$P$7)-SUM($P803:AU803),((Input!$P$167+Input!$P$133)*$P$7)/A25taxstdlife))</f>
        <v>0</v>
      </c>
      <c r="AW803" s="164">
        <f>IF(A25taxstdlife="n/a","n/a",IF(AW$3&gt;(A25taxstdlife+$E803),((Input!$P$167+Input!$P$133)*$P$7)-SUM($P803:AV803),((Input!$P$167+Input!$P$133)*$P$7)/A25taxstdlife))</f>
        <v>0</v>
      </c>
      <c r="AX803" s="164">
        <f>IF(A25taxstdlife="n/a","n/a",IF(AX$3&gt;(A25taxstdlife+$E803),((Input!$P$167+Input!$P$133)*$P$7)-SUM($P803:AW803),((Input!$P$167+Input!$P$133)*$P$7)/A25taxstdlife))</f>
        <v>0</v>
      </c>
      <c r="AY803" s="164">
        <f>IF(A25taxstdlife="n/a","n/a",IF(AY$3&gt;(A25taxstdlife+$E803),((Input!$P$167+Input!$P$133)*$P$7)-SUM($P803:AX803),((Input!$P$167+Input!$P$133)*$P$7)/A25taxstdlife))</f>
        <v>0</v>
      </c>
      <c r="AZ803" s="164">
        <f>IF(A25taxstdlife="n/a","n/a",IF(AZ$3&gt;(A25taxstdlife+$E803),((Input!$P$167+Input!$P$133)*$P$7)-SUM($P803:AY803),((Input!$P$167+Input!$P$133)*$P$7)/A25taxstdlife))</f>
        <v>0</v>
      </c>
      <c r="BA803" s="164">
        <f>IF(A25taxstdlife="n/a","n/a",IF(BA$3&gt;(A25taxstdlife+$E803),((Input!$P$167+Input!$P$133)*$P$7)-SUM($P803:AZ803),((Input!$P$167+Input!$P$133)*$P$7)/A25taxstdlife))</f>
        <v>0</v>
      </c>
      <c r="BB803" s="164">
        <f>IF(A25taxstdlife="n/a","n/a",IF(BB$3&gt;(A25taxstdlife+$E803),((Input!$P$167+Input!$P$133)*$P$7)-SUM($P803:BA803),((Input!$P$167+Input!$P$133)*$P$7)/A25taxstdlife))</f>
        <v>0</v>
      </c>
      <c r="BC803" s="164">
        <f>IF(A25taxstdlife="n/a","n/a",IF(BC$3&gt;(A25taxstdlife+$E803),((Input!$P$167+Input!$P$133)*$P$7)-SUM($P803:BB803),((Input!$P$167+Input!$P$133)*$P$7)/A25taxstdlife))</f>
        <v>0</v>
      </c>
      <c r="BD803" s="164">
        <f>IF(A25taxstdlife="n/a","n/a",IF(BD$3&gt;(A25taxstdlife+$E803),((Input!$P$167+Input!$P$133)*$P$7)-SUM($P803:BC803),((Input!$P$167+Input!$P$133)*$P$7)/A25taxstdlife))</f>
        <v>0</v>
      </c>
      <c r="BE803" s="164">
        <f>IF(A25taxstdlife="n/a","n/a",IF(BE$3&gt;(A25taxstdlife+$E803),((Input!$P$167+Input!$P$133)*$P$7)-SUM($P803:BD803),((Input!$P$167+Input!$P$133)*$P$7)/A25taxstdlife))</f>
        <v>0</v>
      </c>
      <c r="BF803" s="164">
        <f>IF(A25taxstdlife="n/a","n/a",IF(BF$3&gt;(A25taxstdlife+$E803),((Input!$P$167+Input!$P$133)*$P$7)-SUM($P803:BE803),((Input!$P$167+Input!$P$133)*$P$7)/A25taxstdlife))</f>
        <v>0</v>
      </c>
      <c r="BG803" s="164">
        <f>IF(A25taxstdlife="n/a","n/a",IF(BG$3&gt;(A25taxstdlife+$E803),((Input!$P$167+Input!$P$133)*$P$7)-SUM($P803:BF803),((Input!$P$167+Input!$P$133)*$P$7)/A25taxstdlife))</f>
        <v>0</v>
      </c>
      <c r="BH803" s="164">
        <f>IF(A25taxstdlife="n/a","n/a",IF(BH$3&gt;(A25taxstdlife+$E803),((Input!$P$167+Input!$P$133)*$P$7)-SUM($P803:BG803),((Input!$P$167+Input!$P$133)*$P$7)/A25taxstdlife))</f>
        <v>0</v>
      </c>
      <c r="BI803" s="164">
        <f>IF(A25taxstdlife="n/a","n/a",IF(BI$3&gt;(A25taxstdlife+$E803),((Input!$P$167+Input!$P$133)*$P$7)-SUM($P803:BH803),((Input!$P$167+Input!$P$133)*$P$7)/A25taxstdlife))</f>
        <v>0</v>
      </c>
      <c r="BJ803" s="18"/>
      <c r="BK803" s="18"/>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c r="GY803"/>
      <c r="GZ803"/>
      <c r="HA803"/>
      <c r="HB803"/>
      <c r="HC803"/>
      <c r="HD803"/>
      <c r="HE803"/>
      <c r="HF803"/>
      <c r="HG803"/>
      <c r="HH803"/>
      <c r="HI803"/>
      <c r="HJ803"/>
      <c r="HK803"/>
      <c r="HL803"/>
      <c r="HM803"/>
      <c r="HN803"/>
      <c r="HO803"/>
      <c r="HP803"/>
      <c r="HQ803"/>
      <c r="HR803"/>
      <c r="HS803"/>
      <c r="HT803"/>
      <c r="HU803"/>
      <c r="HV803"/>
      <c r="HW803"/>
      <c r="HX803"/>
      <c r="HY803"/>
      <c r="HZ803"/>
      <c r="IA803"/>
      <c r="IB803"/>
      <c r="IC803"/>
      <c r="ID803"/>
      <c r="IE803"/>
      <c r="IF803"/>
      <c r="IG803"/>
      <c r="IH803"/>
      <c r="II803"/>
      <c r="IJ803"/>
      <c r="IK803"/>
      <c r="IL803"/>
      <c r="IM803"/>
      <c r="IN803"/>
      <c r="IO803"/>
      <c r="IP803"/>
      <c r="IQ803"/>
      <c r="IR803"/>
      <c r="IS803"/>
      <c r="IT803"/>
      <c r="IU803"/>
      <c r="IV803"/>
    </row>
    <row r="804" spans="1:256" s="5" customFormat="1" hidden="1" outlineLevel="1">
      <c r="A804" s="18"/>
      <c r="B804" s="18"/>
      <c r="C804" s="36">
        <f>Asset25</f>
        <v>0</v>
      </c>
      <c r="D804" s="18"/>
      <c r="E804" s="18"/>
      <c r="F804" s="33"/>
      <c r="G804" s="159">
        <f t="shared" ref="G804:AL804" si="154">SUM(G792:G803)</f>
        <v>0</v>
      </c>
      <c r="H804" s="159">
        <f t="shared" si="154"/>
        <v>0</v>
      </c>
      <c r="I804" s="159">
        <f t="shared" si="154"/>
        <v>0</v>
      </c>
      <c r="J804" s="159">
        <f t="shared" si="154"/>
        <v>0</v>
      </c>
      <c r="K804" s="159">
        <f t="shared" si="154"/>
        <v>0</v>
      </c>
      <c r="L804" s="159">
        <f t="shared" si="154"/>
        <v>0</v>
      </c>
      <c r="M804" s="159">
        <f t="shared" si="154"/>
        <v>0</v>
      </c>
      <c r="N804" s="159">
        <f t="shared" si="154"/>
        <v>0</v>
      </c>
      <c r="O804" s="159">
        <f t="shared" si="154"/>
        <v>0</v>
      </c>
      <c r="P804" s="159">
        <f t="shared" si="154"/>
        <v>0</v>
      </c>
      <c r="Q804" s="159">
        <f t="shared" si="154"/>
        <v>0</v>
      </c>
      <c r="R804" s="159">
        <f t="shared" si="154"/>
        <v>0</v>
      </c>
      <c r="S804" s="159">
        <f t="shared" si="154"/>
        <v>0</v>
      </c>
      <c r="T804" s="159">
        <f t="shared" si="154"/>
        <v>0</v>
      </c>
      <c r="U804" s="159">
        <f t="shared" si="154"/>
        <v>0</v>
      </c>
      <c r="V804" s="159">
        <f t="shared" si="154"/>
        <v>0</v>
      </c>
      <c r="W804" s="159">
        <f t="shared" si="154"/>
        <v>0</v>
      </c>
      <c r="X804" s="159">
        <f t="shared" si="154"/>
        <v>0</v>
      </c>
      <c r="Y804" s="159">
        <f t="shared" si="154"/>
        <v>0</v>
      </c>
      <c r="Z804" s="159">
        <f t="shared" si="154"/>
        <v>0</v>
      </c>
      <c r="AA804" s="159">
        <f t="shared" si="154"/>
        <v>0</v>
      </c>
      <c r="AB804" s="159">
        <f t="shared" si="154"/>
        <v>0</v>
      </c>
      <c r="AC804" s="159">
        <f t="shared" si="154"/>
        <v>0</v>
      </c>
      <c r="AD804" s="159">
        <f t="shared" si="154"/>
        <v>0</v>
      </c>
      <c r="AE804" s="159">
        <f t="shared" si="154"/>
        <v>0</v>
      </c>
      <c r="AF804" s="159">
        <f t="shared" si="154"/>
        <v>0</v>
      </c>
      <c r="AG804" s="159">
        <f t="shared" si="154"/>
        <v>0</v>
      </c>
      <c r="AH804" s="159">
        <f t="shared" si="154"/>
        <v>0</v>
      </c>
      <c r="AI804" s="159">
        <f t="shared" si="154"/>
        <v>0</v>
      </c>
      <c r="AJ804" s="159">
        <f t="shared" si="154"/>
        <v>0</v>
      </c>
      <c r="AK804" s="159">
        <f t="shared" si="154"/>
        <v>0</v>
      </c>
      <c r="AL804" s="159">
        <f t="shared" si="154"/>
        <v>0</v>
      </c>
      <c r="AM804" s="159">
        <f t="shared" ref="AM804:BI804" si="155">SUM(AM792:AM803)</f>
        <v>0</v>
      </c>
      <c r="AN804" s="159">
        <f t="shared" si="155"/>
        <v>0</v>
      </c>
      <c r="AO804" s="159">
        <f t="shared" si="155"/>
        <v>0</v>
      </c>
      <c r="AP804" s="159">
        <f t="shared" si="155"/>
        <v>0</v>
      </c>
      <c r="AQ804" s="159">
        <f t="shared" si="155"/>
        <v>0</v>
      </c>
      <c r="AR804" s="159">
        <f t="shared" si="155"/>
        <v>0</v>
      </c>
      <c r="AS804" s="159">
        <f t="shared" si="155"/>
        <v>0</v>
      </c>
      <c r="AT804" s="159">
        <f t="shared" si="155"/>
        <v>0</v>
      </c>
      <c r="AU804" s="159">
        <f t="shared" si="155"/>
        <v>0</v>
      </c>
      <c r="AV804" s="159">
        <f t="shared" si="155"/>
        <v>0</v>
      </c>
      <c r="AW804" s="159">
        <f t="shared" si="155"/>
        <v>0</v>
      </c>
      <c r="AX804" s="159">
        <f t="shared" si="155"/>
        <v>0</v>
      </c>
      <c r="AY804" s="159">
        <f t="shared" si="155"/>
        <v>0</v>
      </c>
      <c r="AZ804" s="159">
        <f t="shared" si="155"/>
        <v>0</v>
      </c>
      <c r="BA804" s="159">
        <f t="shared" si="155"/>
        <v>0</v>
      </c>
      <c r="BB804" s="159">
        <f t="shared" si="155"/>
        <v>0</v>
      </c>
      <c r="BC804" s="159">
        <f t="shared" si="155"/>
        <v>0</v>
      </c>
      <c r="BD804" s="159">
        <f t="shared" si="155"/>
        <v>0</v>
      </c>
      <c r="BE804" s="159">
        <f t="shared" si="155"/>
        <v>0</v>
      </c>
      <c r="BF804" s="159">
        <f t="shared" si="155"/>
        <v>0</v>
      </c>
      <c r="BG804" s="159">
        <f t="shared" si="155"/>
        <v>0</v>
      </c>
      <c r="BH804" s="159">
        <f t="shared" si="155"/>
        <v>0</v>
      </c>
      <c r="BI804" s="159">
        <f t="shared" si="155"/>
        <v>0</v>
      </c>
      <c r="BJ804" s="18"/>
      <c r="BK804" s="18"/>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c r="GY804"/>
      <c r="GZ804"/>
      <c r="HA804"/>
      <c r="HB804"/>
      <c r="HC804"/>
      <c r="HD804"/>
      <c r="HE804"/>
      <c r="HF804"/>
      <c r="HG804"/>
      <c r="HH804"/>
      <c r="HI804"/>
      <c r="HJ804"/>
      <c r="HK804"/>
      <c r="HL804"/>
      <c r="HM804"/>
      <c r="HN804"/>
      <c r="HO804"/>
      <c r="HP804"/>
      <c r="HQ804"/>
      <c r="HR804"/>
      <c r="HS804"/>
      <c r="HT804"/>
      <c r="HU804"/>
      <c r="HV804"/>
      <c r="HW804"/>
      <c r="HX804"/>
      <c r="HY804"/>
      <c r="HZ804"/>
      <c r="IA804"/>
      <c r="IB804"/>
      <c r="IC804"/>
      <c r="ID804"/>
      <c r="IE804"/>
      <c r="IF804"/>
      <c r="IG804"/>
      <c r="IH804"/>
      <c r="II804"/>
      <c r="IJ804"/>
      <c r="IK804"/>
      <c r="IL804"/>
      <c r="IM804"/>
      <c r="IN804"/>
      <c r="IO804"/>
      <c r="IP804"/>
      <c r="IQ804"/>
      <c r="IR804"/>
      <c r="IS804"/>
      <c r="IT804"/>
      <c r="IU804"/>
      <c r="IV804"/>
    </row>
    <row r="805" spans="1:256" s="5" customFormat="1" hidden="1" outlineLevel="2">
      <c r="A805" s="18"/>
      <c r="B805" s="127">
        <f>C817</f>
        <v>0</v>
      </c>
      <c r="C805" s="44"/>
      <c r="D805" s="45" t="s">
        <v>72</v>
      </c>
      <c r="E805" s="44"/>
      <c r="F805" s="46"/>
      <c r="G805" s="163">
        <f>IF(G$3&gt;A26taxremlife,A26taxvalue-SUM($F805:F805),IF(A26taxremlife="N/A","n/a",A26taxvalue/A26taxremlife))</f>
        <v>0</v>
      </c>
      <c r="H805" s="163">
        <f>IF(H$3&gt;A26taxremlife,A26taxvalue-SUM($F805:G805),IF(A26taxremlife="N/A","n/a",A26taxvalue/A26taxremlife))</f>
        <v>0</v>
      </c>
      <c r="I805" s="163">
        <f>IF(I$3&gt;A26taxremlife,A26taxvalue-SUM($F805:H805),IF(A26taxremlife="N/A","n/a",A26taxvalue/A26taxremlife))</f>
        <v>0</v>
      </c>
      <c r="J805" s="163">
        <f>IF(J$3&gt;A26taxremlife,A26taxvalue-SUM($F805:I805),IF(A26taxremlife="N/A","n/a",A26taxvalue/A26taxremlife))</f>
        <v>0</v>
      </c>
      <c r="K805" s="163">
        <f>IF(K$3&gt;A26taxremlife,A26taxvalue-SUM($F805:J805),IF(A26taxremlife="N/A","n/a",A26taxvalue/A26taxremlife))</f>
        <v>0</v>
      </c>
      <c r="L805" s="163">
        <f>IF(L$3&gt;A26taxremlife,A26taxvalue-SUM($F805:K805),IF(A26taxremlife="N/A","n/a",A26taxvalue/A26taxremlife))</f>
        <v>0</v>
      </c>
      <c r="M805" s="163">
        <f>IF(M$3&gt;A26taxremlife,A26taxvalue-SUM($F805:L805),IF(A26taxremlife="N/A","n/a",A26taxvalue/A26taxremlife))</f>
        <v>0</v>
      </c>
      <c r="N805" s="163">
        <f>IF(N$3&gt;A26taxremlife,A26taxvalue-SUM($F805:M805),IF(A26taxremlife="N/A","n/a",A26taxvalue/A26taxremlife))</f>
        <v>0</v>
      </c>
      <c r="O805" s="163">
        <f>IF(O$3&gt;A26taxremlife,A26taxvalue-SUM($F805:N805),IF(A26taxremlife="N/A","n/a",A26taxvalue/A26taxremlife))</f>
        <v>0</v>
      </c>
      <c r="P805" s="163">
        <f>IF(P$3&gt;A26taxremlife,A26taxvalue-SUM($F805:O805),IF(A26taxremlife="N/A","n/a",A26taxvalue/A26taxremlife))</f>
        <v>0</v>
      </c>
      <c r="Q805" s="163">
        <f>IF(Q$3&gt;A26taxremlife,A26taxvalue-SUM($F805:P805),IF(A26taxremlife="N/A","n/a",A26taxvalue/A26taxremlife))</f>
        <v>0</v>
      </c>
      <c r="R805" s="163">
        <f>IF(R$3&gt;A26taxremlife,A26taxvalue-SUM($F805:Q805),IF(A26taxremlife="N/A","n/a",A26taxvalue/A26taxremlife))</f>
        <v>0</v>
      </c>
      <c r="S805" s="163">
        <f>IF(S$3&gt;A26taxremlife,A26taxvalue-SUM($F805:R805),IF(A26taxremlife="N/A","n/a",A26taxvalue/A26taxremlife))</f>
        <v>0</v>
      </c>
      <c r="T805" s="163">
        <f>IF(T$3&gt;A26taxremlife,A26taxvalue-SUM($F805:S805),IF(A26taxremlife="N/A","n/a",A26taxvalue/A26taxremlife))</f>
        <v>0</v>
      </c>
      <c r="U805" s="163">
        <f>IF(U$3&gt;A26taxremlife,A26taxvalue-SUM($F805:T805),IF(A26taxremlife="N/A","n/a",A26taxvalue/A26taxremlife))</f>
        <v>0</v>
      </c>
      <c r="V805" s="163">
        <f>IF(V$3&gt;A26taxremlife,A26taxvalue-SUM($F805:U805),IF(A26taxremlife="N/A","n/a",A26taxvalue/A26taxremlife))</f>
        <v>0</v>
      </c>
      <c r="W805" s="163">
        <f>IF(W$3&gt;A26taxremlife,A26taxvalue-SUM($F805:V805),IF(A26taxremlife="N/A","n/a",A26taxvalue/A26taxremlife))</f>
        <v>0</v>
      </c>
      <c r="X805" s="163">
        <f>IF(X$3&gt;A26taxremlife,A26taxvalue-SUM($F805:W805),IF(A26taxremlife="N/A","n/a",A26taxvalue/A26taxremlife))</f>
        <v>0</v>
      </c>
      <c r="Y805" s="163">
        <f>IF(Y$3&gt;A26taxremlife,A26taxvalue-SUM($F805:X805),IF(A26taxremlife="N/A","n/a",A26taxvalue/A26taxremlife))</f>
        <v>0</v>
      </c>
      <c r="Z805" s="163">
        <f>IF(Z$3&gt;A26taxremlife,A26taxvalue-SUM($F805:Y805),IF(A26taxremlife="N/A","n/a",A26taxvalue/A26taxremlife))</f>
        <v>0</v>
      </c>
      <c r="AA805" s="163">
        <f>IF(AA$3&gt;A26taxremlife,A26taxvalue-SUM($F805:Z805),IF(A26taxremlife="N/A","n/a",A26taxvalue/A26taxremlife))</f>
        <v>0</v>
      </c>
      <c r="AB805" s="163">
        <f>IF(AB$3&gt;A26taxremlife,A26taxvalue-SUM($F805:AA805),IF(A26taxremlife="N/A","n/a",A26taxvalue/A26taxremlife))</f>
        <v>0</v>
      </c>
      <c r="AC805" s="163">
        <f>IF(AC$3&gt;A26taxremlife,A26taxvalue-SUM($F805:AB805),IF(A26taxremlife="N/A","n/a",A26taxvalue/A26taxremlife))</f>
        <v>0</v>
      </c>
      <c r="AD805" s="163">
        <f>IF(AD$3&gt;A26taxremlife,A26taxvalue-SUM($F805:AC805),IF(A26taxremlife="N/A","n/a",A26taxvalue/A26taxremlife))</f>
        <v>0</v>
      </c>
      <c r="AE805" s="163">
        <f>IF(AE$3&gt;A26taxremlife,A26taxvalue-SUM($F805:AD805),IF(A26taxremlife="N/A","n/a",A26taxvalue/A26taxremlife))</f>
        <v>0</v>
      </c>
      <c r="AF805" s="163">
        <f>IF(AF$3&gt;A26taxremlife,A26taxvalue-SUM($F805:AE805),IF(A26taxremlife="N/A","n/a",A26taxvalue/A26taxremlife))</f>
        <v>0</v>
      </c>
      <c r="AG805" s="163">
        <f>IF(AG$3&gt;A26taxremlife,A26taxvalue-SUM($F805:AF805),IF(A26taxremlife="N/A","n/a",A26taxvalue/A26taxremlife))</f>
        <v>0</v>
      </c>
      <c r="AH805" s="163">
        <f>IF(AH$3&gt;A26taxremlife,A26taxvalue-SUM($F805:AG805),IF(A26taxremlife="N/A","n/a",A26taxvalue/A26taxremlife))</f>
        <v>0</v>
      </c>
      <c r="AI805" s="163">
        <f>IF(AI$3&gt;A26taxremlife,A26taxvalue-SUM($F805:AH805),IF(A26taxremlife="N/A","n/a",A26taxvalue/A26taxremlife))</f>
        <v>0</v>
      </c>
      <c r="AJ805" s="163">
        <f>IF(AJ$3&gt;A26taxremlife,A26taxvalue-SUM($F805:AI805),IF(A26taxremlife="N/A","n/a",A26taxvalue/A26taxremlife))</f>
        <v>0</v>
      </c>
      <c r="AK805" s="163">
        <f>IF(AK$3&gt;A26taxremlife,A26taxvalue-SUM($F805:AJ805),IF(A26taxremlife="N/A","n/a",A26taxvalue/A26taxremlife))</f>
        <v>0</v>
      </c>
      <c r="AL805" s="163">
        <f>IF(AL$3&gt;A26taxremlife,A26taxvalue-SUM($F805:AK805),IF(A26taxremlife="N/A","n/a",A26taxvalue/A26taxremlife))</f>
        <v>0</v>
      </c>
      <c r="AM805" s="163">
        <f>IF(AM$3&gt;A26taxremlife,A26taxvalue-SUM($F805:AL805),IF(A26taxremlife="N/A","n/a",A26taxvalue/A26taxremlife))</f>
        <v>0</v>
      </c>
      <c r="AN805" s="163">
        <f>IF(AN$3&gt;A26taxremlife,A26taxvalue-SUM($F805:AM805),IF(A26taxremlife="N/A","n/a",A26taxvalue/A26taxremlife))</f>
        <v>0</v>
      </c>
      <c r="AO805" s="163">
        <f>IF(AO$3&gt;A26taxremlife,A26taxvalue-SUM($F805:AN805),IF(A26taxremlife="N/A","n/a",A26taxvalue/A26taxremlife))</f>
        <v>0</v>
      </c>
      <c r="AP805" s="163">
        <f>IF(AP$3&gt;A26taxremlife,A26taxvalue-SUM($F805:AO805),IF(A26taxremlife="N/A","n/a",A26taxvalue/A26taxremlife))</f>
        <v>0</v>
      </c>
      <c r="AQ805" s="163">
        <f>IF(AQ$3&gt;A26taxremlife,A26taxvalue-SUM($F805:AP805),IF(A26taxremlife="N/A","n/a",A26taxvalue/A26taxremlife))</f>
        <v>0</v>
      </c>
      <c r="AR805" s="163">
        <f>IF(AR$3&gt;A26taxremlife,A26taxvalue-SUM($F805:AQ805),IF(A26taxremlife="N/A","n/a",A26taxvalue/A26taxremlife))</f>
        <v>0</v>
      </c>
      <c r="AS805" s="163">
        <f>IF(AS$3&gt;A26taxremlife,A26taxvalue-SUM($F805:AR805),IF(A26taxremlife="N/A","n/a",A26taxvalue/A26taxremlife))</f>
        <v>0</v>
      </c>
      <c r="AT805" s="163">
        <f>IF(AT$3&gt;A26taxremlife,A26taxvalue-SUM($F805:AS805),IF(A26taxremlife="N/A","n/a",A26taxvalue/A26taxremlife))</f>
        <v>0</v>
      </c>
      <c r="AU805" s="163">
        <f>IF(AU$3&gt;A26taxremlife,A26taxvalue-SUM($F805:AT805),IF(A26taxremlife="N/A","n/a",A26taxvalue/A26taxremlife))</f>
        <v>0</v>
      </c>
      <c r="AV805" s="163">
        <f>IF(AV$3&gt;A26taxremlife,A26taxvalue-SUM($F805:AU805),IF(A26taxremlife="N/A","n/a",A26taxvalue/A26taxremlife))</f>
        <v>0</v>
      </c>
      <c r="AW805" s="163">
        <f>IF(AW$3&gt;A26taxremlife,A26taxvalue-SUM($F805:AV805),IF(A26taxremlife="N/A","n/a",A26taxvalue/A26taxremlife))</f>
        <v>0</v>
      </c>
      <c r="AX805" s="163">
        <f>IF(AX$3&gt;A26taxremlife,A26taxvalue-SUM($F805:AW805),IF(A26taxremlife="N/A","n/a",A26taxvalue/A26taxremlife))</f>
        <v>0</v>
      </c>
      <c r="AY805" s="163">
        <f>IF(AY$3&gt;A26taxremlife,A26taxvalue-SUM($F805:AX805),IF(A26taxremlife="N/A","n/a",A26taxvalue/A26taxremlife))</f>
        <v>0</v>
      </c>
      <c r="AZ805" s="163">
        <f>IF(AZ$3&gt;A26taxremlife,A26taxvalue-SUM($F805:AY805),IF(A26taxremlife="N/A","n/a",A26taxvalue/A26taxremlife))</f>
        <v>0</v>
      </c>
      <c r="BA805" s="163">
        <f>IF(BA$3&gt;A26taxremlife,A26taxvalue-SUM($F805:AZ805),IF(A26taxremlife="N/A","n/a",A26taxvalue/A26taxremlife))</f>
        <v>0</v>
      </c>
      <c r="BB805" s="163">
        <f>IF(BB$3&gt;A26taxremlife,A26taxvalue-SUM($F805:BA805),IF(A26taxremlife="N/A","n/a",A26taxvalue/A26taxremlife))</f>
        <v>0</v>
      </c>
      <c r="BC805" s="163">
        <f>IF(BC$3&gt;A26taxremlife,A26taxvalue-SUM($F805:BB805),IF(A26taxremlife="N/A","n/a",A26taxvalue/A26taxremlife))</f>
        <v>0</v>
      </c>
      <c r="BD805" s="163">
        <f>IF(BD$3&gt;A26taxremlife,A26taxvalue-SUM($F805:BC805),IF(A26taxremlife="N/A","n/a",A26taxvalue/A26taxremlife))</f>
        <v>0</v>
      </c>
      <c r="BE805" s="163">
        <f>IF(BE$3&gt;A26taxremlife,A26taxvalue-SUM($F805:BD805),IF(A26taxremlife="N/A","n/a",A26taxvalue/A26taxremlife))</f>
        <v>0</v>
      </c>
      <c r="BF805" s="163">
        <f>IF(BF$3&gt;A26taxremlife,A26taxvalue-SUM($F805:BE805),IF(A26taxremlife="N/A","n/a",A26taxvalue/A26taxremlife))</f>
        <v>0</v>
      </c>
      <c r="BG805" s="163">
        <f>IF(BG$3&gt;A26taxremlife,A26taxvalue-SUM($F805:BF805),IF(A26taxremlife="N/A","n/a",A26taxvalue/A26taxremlife))</f>
        <v>0</v>
      </c>
      <c r="BH805" s="163">
        <f>IF(BH$3&gt;A26taxremlife,A26taxvalue-SUM($F805:BG805),IF(A26taxremlife="N/A","n/a",A26taxvalue/A26taxremlife))</f>
        <v>0</v>
      </c>
      <c r="BI805" s="163">
        <f>IF(BI$3&gt;A26taxremlife,A26taxvalue-SUM($F805:BH805),IF(A26taxremlife="N/A","n/a",A26taxvalue/A26taxremlife))</f>
        <v>0</v>
      </c>
      <c r="BJ805" s="18"/>
      <c r="BK805" s="18"/>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c r="HC805"/>
      <c r="HD805"/>
      <c r="HE805"/>
      <c r="HF805"/>
      <c r="HG805"/>
      <c r="HH805"/>
      <c r="HI805"/>
      <c r="HJ805"/>
      <c r="HK805"/>
      <c r="HL805"/>
      <c r="HM805"/>
      <c r="HN805"/>
      <c r="HO805"/>
      <c r="HP805"/>
      <c r="HQ805"/>
      <c r="HR805"/>
      <c r="HS805"/>
      <c r="HT805"/>
      <c r="HU805"/>
      <c r="HV805"/>
      <c r="HW805"/>
      <c r="HX805"/>
      <c r="HY805"/>
      <c r="HZ805"/>
      <c r="IA805"/>
      <c r="IB805"/>
      <c r="IC805"/>
      <c r="ID805"/>
      <c r="IE805"/>
      <c r="IF805"/>
      <c r="IG805"/>
      <c r="IH805"/>
      <c r="II805"/>
      <c r="IJ805"/>
      <c r="IK805"/>
      <c r="IL805"/>
      <c r="IM805"/>
      <c r="IN805"/>
      <c r="IO805"/>
      <c r="IP805"/>
      <c r="IQ805"/>
      <c r="IR805"/>
      <c r="IS805"/>
      <c r="IT805"/>
      <c r="IU805"/>
      <c r="IV805"/>
    </row>
    <row r="806" spans="1:256" s="5" customFormat="1" hidden="1" outlineLevel="2">
      <c r="A806" s="18"/>
      <c r="B806" s="18"/>
      <c r="C806" s="36"/>
      <c r="D806" s="479" t="s">
        <v>71</v>
      </c>
      <c r="E806" s="283">
        <v>0</v>
      </c>
      <c r="F806" s="38"/>
      <c r="G806" s="164"/>
      <c r="H806" s="164"/>
      <c r="I806" s="164"/>
      <c r="J806" s="164"/>
      <c r="K806" s="164"/>
      <c r="L806" s="164"/>
      <c r="M806" s="164"/>
      <c r="N806" s="164"/>
      <c r="O806" s="164"/>
      <c r="P806" s="164"/>
      <c r="Q806" s="164"/>
      <c r="R806" s="164"/>
      <c r="S806" s="164"/>
      <c r="T806" s="164"/>
      <c r="U806" s="164"/>
      <c r="V806" s="164"/>
      <c r="W806" s="164"/>
      <c r="X806" s="164"/>
      <c r="Y806" s="164"/>
      <c r="Z806" s="164"/>
      <c r="AA806" s="164"/>
      <c r="AB806" s="164"/>
      <c r="AC806" s="164"/>
      <c r="AD806" s="164"/>
      <c r="AE806" s="164"/>
      <c r="AF806" s="164"/>
      <c r="AG806" s="164"/>
      <c r="AH806" s="164"/>
      <c r="AI806" s="164"/>
      <c r="AJ806" s="164"/>
      <c r="AK806" s="164"/>
      <c r="AL806" s="164"/>
      <c r="AM806" s="164"/>
      <c r="AN806" s="164"/>
      <c r="AO806" s="164"/>
      <c r="AP806" s="164"/>
      <c r="AQ806" s="164"/>
      <c r="AR806" s="164"/>
      <c r="AS806" s="164"/>
      <c r="AT806" s="164"/>
      <c r="AU806" s="164"/>
      <c r="AV806" s="164"/>
      <c r="AW806" s="164"/>
      <c r="AX806" s="164"/>
      <c r="AY806" s="164"/>
      <c r="AZ806" s="164"/>
      <c r="BA806" s="164"/>
      <c r="BB806" s="164"/>
      <c r="BC806" s="164"/>
      <c r="BD806" s="164"/>
      <c r="BE806" s="164"/>
      <c r="BF806" s="164"/>
      <c r="BG806" s="164"/>
      <c r="BH806" s="164"/>
      <c r="BI806" s="164"/>
      <c r="BJ806" s="18"/>
      <c r="BK806" s="18"/>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c r="IC806"/>
      <c r="ID806"/>
      <c r="IE806"/>
      <c r="IF806"/>
      <c r="IG806"/>
      <c r="IH806"/>
      <c r="II806"/>
      <c r="IJ806"/>
      <c r="IK806"/>
      <c r="IL806"/>
      <c r="IM806"/>
      <c r="IN806"/>
      <c r="IO806"/>
      <c r="IP806"/>
      <c r="IQ806"/>
      <c r="IR806"/>
      <c r="IS806"/>
      <c r="IT806"/>
      <c r="IU806"/>
      <c r="IV806"/>
    </row>
    <row r="807" spans="1:256" s="5" customFormat="1" hidden="1" outlineLevel="2">
      <c r="A807" s="18"/>
      <c r="B807" s="18"/>
      <c r="C807" s="36"/>
      <c r="D807" s="479"/>
      <c r="E807" s="283">
        <v>1</v>
      </c>
      <c r="F807" s="38"/>
      <c r="G807" s="305"/>
      <c r="H807" s="164">
        <f>IF(A26taxstdlife="n/a","n/a",IF(H$3&gt;(A26taxstdlife+$E807),((Input!$G$168+Input!$G$134)*$G$7)-SUM($G807:G807),((Input!$G$168+Input!$G$134)*$G$7)/A26taxstdlife))</f>
        <v>0</v>
      </c>
      <c r="I807" s="164">
        <f>IF(A26taxstdlife="n/a","n/a",IF(I$3&gt;(A26taxstdlife+$E807),((Input!$G$168+Input!$G$134)*$G$7)-SUM($G807:H807),((Input!$G$168+Input!$G$134)*$G$7)/A26taxstdlife))</f>
        <v>0</v>
      </c>
      <c r="J807" s="164">
        <f>IF(A26taxstdlife="n/a","n/a",IF(J$3&gt;(A26taxstdlife+$E807),((Input!$G$168+Input!$G$134)*$G$7)-SUM($G807:I807),((Input!$G$168+Input!$G$134)*$G$7)/A26taxstdlife))</f>
        <v>0</v>
      </c>
      <c r="K807" s="164">
        <f>IF(A26taxstdlife="n/a","n/a",IF(K$3&gt;(A26taxstdlife+$E807),((Input!$G$168+Input!$G$134)*$G$7)-SUM($G807:J807),((Input!$G$168+Input!$G$134)*$G$7)/A26taxstdlife))</f>
        <v>0</v>
      </c>
      <c r="L807" s="164">
        <f>IF(A26taxstdlife="n/a","n/a",IF(L$3&gt;(A26taxstdlife+$E807),((Input!$G$168+Input!$G$134)*$G$7)-SUM($G807:K807),((Input!$G$168+Input!$G$134)*$G$7)/A26taxstdlife))</f>
        <v>0</v>
      </c>
      <c r="M807" s="164">
        <f>IF(A26taxstdlife="n/a","n/a",IF(M$3&gt;(A26taxstdlife+$E807),((Input!$G$168+Input!$G$134)*$G$7)-SUM($G807:L807),((Input!$G$168+Input!$G$134)*$G$7)/A26taxstdlife))</f>
        <v>0</v>
      </c>
      <c r="N807" s="164">
        <f>IF(A26taxstdlife="n/a","n/a",IF(N$3&gt;(A26taxstdlife+$E807),((Input!$G$168+Input!$G$134)*$G$7)-SUM($G807:M807),((Input!$G$168+Input!$G$134)*$G$7)/A26taxstdlife))</f>
        <v>0</v>
      </c>
      <c r="O807" s="164">
        <f>IF(A26taxstdlife="n/a","n/a",IF(O$3&gt;(A26taxstdlife+$E807),((Input!$G$168+Input!$G$134)*$G$7)-SUM($G807:N807),((Input!$G$168+Input!$G$134)*$G$7)/A26taxstdlife))</f>
        <v>0</v>
      </c>
      <c r="P807" s="164">
        <f>IF(A26taxstdlife="n/a","n/a",IF(P$3&gt;(A26taxstdlife+$E807),((Input!$G$168+Input!$G$134)*$G$7)-SUM($G807:O807),((Input!$G$168+Input!$G$134)*$G$7)/A26taxstdlife))</f>
        <v>0</v>
      </c>
      <c r="Q807" s="164">
        <f>IF(A26taxstdlife="n/a","n/a",IF(Q$3&gt;(A26taxstdlife+$E807),((Input!$G$168+Input!$G$134)*$G$7)-SUM($G807:P807),((Input!$G$168+Input!$G$134)*$G$7)/A26taxstdlife))</f>
        <v>0</v>
      </c>
      <c r="R807" s="164">
        <f>IF(A26taxstdlife="n/a","n/a",IF(R$3&gt;(A26taxstdlife+$E807),((Input!$G$168+Input!$G$134)*$G$7)-SUM($G807:Q807),((Input!$G$168+Input!$G$134)*$G$7)/A26taxstdlife))</f>
        <v>0</v>
      </c>
      <c r="S807" s="164">
        <f>IF(A26taxstdlife="n/a","n/a",IF(S$3&gt;(A26taxstdlife+$E807),((Input!$G$168+Input!$G$134)*$G$7)-SUM($G807:R807),((Input!$G$168+Input!$G$134)*$G$7)/A26taxstdlife))</f>
        <v>0</v>
      </c>
      <c r="T807" s="164">
        <f>IF(A26taxstdlife="n/a","n/a",IF(T$3&gt;(A26taxstdlife+$E807),((Input!$G$168+Input!$G$134)*$G$7)-SUM($G807:S807),((Input!$G$168+Input!$G$134)*$G$7)/A26taxstdlife))</f>
        <v>0</v>
      </c>
      <c r="U807" s="164">
        <f>IF(A26taxstdlife="n/a","n/a",IF(U$3&gt;(A26taxstdlife+$E807),((Input!$G$168+Input!$G$134)*$G$7)-SUM($G807:T807),((Input!$G$168+Input!$G$134)*$G$7)/A26taxstdlife))</f>
        <v>0</v>
      </c>
      <c r="V807" s="164">
        <f>IF(A26taxstdlife="n/a","n/a",IF(V$3&gt;(A26taxstdlife+$E807),((Input!$G$168+Input!$G$134)*$G$7)-SUM($G807:U807),((Input!$G$168+Input!$G$134)*$G$7)/A26taxstdlife))</f>
        <v>0</v>
      </c>
      <c r="W807" s="164">
        <f>IF(A26taxstdlife="n/a","n/a",IF(W$3&gt;(A26taxstdlife+$E807),((Input!$G$168+Input!$G$134)*$G$7)-SUM($G807:V807),((Input!$G$168+Input!$G$134)*$G$7)/A26taxstdlife))</f>
        <v>0</v>
      </c>
      <c r="X807" s="164">
        <f>IF(A26taxstdlife="n/a","n/a",IF(X$3&gt;(A26taxstdlife+$E807),((Input!$G$168+Input!$G$134)*$G$7)-SUM($G807:W807),((Input!$G$168+Input!$G$134)*$G$7)/A26taxstdlife))</f>
        <v>0</v>
      </c>
      <c r="Y807" s="164">
        <f>IF(A26taxstdlife="n/a","n/a",IF(Y$3&gt;(A26taxstdlife+$E807),((Input!$G$168+Input!$G$134)*$G$7)-SUM($G807:X807),((Input!$G$168+Input!$G$134)*$G$7)/A26taxstdlife))</f>
        <v>0</v>
      </c>
      <c r="Z807" s="164">
        <f>IF(A26taxstdlife="n/a","n/a",IF(Z$3&gt;(A26taxstdlife+$E807),((Input!$G$168+Input!$G$134)*$G$7)-SUM($G807:Y807),((Input!$G$168+Input!$G$134)*$G$7)/A26taxstdlife))</f>
        <v>0</v>
      </c>
      <c r="AA807" s="164">
        <f>IF(A26taxstdlife="n/a","n/a",IF(AA$3&gt;(A26taxstdlife+$E807),((Input!$G$168+Input!$G$134)*$G$7)-SUM($G807:Z807),((Input!$G$168+Input!$G$134)*$G$7)/A26taxstdlife))</f>
        <v>0</v>
      </c>
      <c r="AB807" s="164">
        <f>IF(A26taxstdlife="n/a","n/a",IF(AB$3&gt;(A26taxstdlife+$E807),((Input!$G$168+Input!$G$134)*$G$7)-SUM($G807:AA807),((Input!$G$168+Input!$G$134)*$G$7)/A26taxstdlife))</f>
        <v>0</v>
      </c>
      <c r="AC807" s="164">
        <f>IF(A26taxstdlife="n/a","n/a",IF(AC$3&gt;(A26taxstdlife+$E807),((Input!$G$168+Input!$G$134)*$G$7)-SUM($G807:AB807),((Input!$G$168+Input!$G$134)*$G$7)/A26taxstdlife))</f>
        <v>0</v>
      </c>
      <c r="AD807" s="164">
        <f>IF(A26taxstdlife="n/a","n/a",IF(AD$3&gt;(A26taxstdlife+$E807),((Input!$G$168+Input!$G$134)*$G$7)-SUM($G807:AC807),((Input!$G$168+Input!$G$134)*$G$7)/A26taxstdlife))</f>
        <v>0</v>
      </c>
      <c r="AE807" s="164">
        <f>IF(A26taxstdlife="n/a","n/a",IF(AE$3&gt;(A26taxstdlife+$E807),((Input!$G$168+Input!$G$134)*$G$7)-SUM($G807:AD807),((Input!$G$168+Input!$G$134)*$G$7)/A26taxstdlife))</f>
        <v>0</v>
      </c>
      <c r="AF807" s="164">
        <f>IF(A26taxstdlife="n/a","n/a",IF(AF$3&gt;(A26taxstdlife+$E807),((Input!$G$168+Input!$G$134)*$G$7)-SUM($G807:AE807),((Input!$G$168+Input!$G$134)*$G$7)/A26taxstdlife))</f>
        <v>0</v>
      </c>
      <c r="AG807" s="164">
        <f>IF(A26taxstdlife="n/a","n/a",IF(AG$3&gt;(A26taxstdlife+$E807),((Input!$G$168+Input!$G$134)*$G$7)-SUM($G807:AF807),((Input!$G$168+Input!$G$134)*$G$7)/A26taxstdlife))</f>
        <v>0</v>
      </c>
      <c r="AH807" s="164">
        <f>IF(A26taxstdlife="n/a","n/a",IF(AH$3&gt;(A26taxstdlife+$E807),((Input!$G$168+Input!$G$134)*$G$7)-SUM($G807:AG807),((Input!$G$168+Input!$G$134)*$G$7)/A26taxstdlife))</f>
        <v>0</v>
      </c>
      <c r="AI807" s="164">
        <f>IF(A26taxstdlife="n/a","n/a",IF(AI$3&gt;(A26taxstdlife+$E807),((Input!$G$168+Input!$G$134)*$G$7)-SUM($G807:AH807),((Input!$G$168+Input!$G$134)*$G$7)/A26taxstdlife))</f>
        <v>0</v>
      </c>
      <c r="AJ807" s="164">
        <f>IF(A26taxstdlife="n/a","n/a",IF(AJ$3&gt;(A26taxstdlife+$E807),((Input!$G$168+Input!$G$134)*$G$7)-SUM($G807:AI807),((Input!$G$168+Input!$G$134)*$G$7)/A26taxstdlife))</f>
        <v>0</v>
      </c>
      <c r="AK807" s="164">
        <f>IF(A26taxstdlife="n/a","n/a",IF(AK$3&gt;(A26taxstdlife+$E807),((Input!$G$168+Input!$G$134)*$G$7)-SUM($G807:AJ807),((Input!$G$168+Input!$G$134)*$G$7)/A26taxstdlife))</f>
        <v>0</v>
      </c>
      <c r="AL807" s="164">
        <f>IF(A26taxstdlife="n/a","n/a",IF(AL$3&gt;(A26taxstdlife+$E807),((Input!$G$168+Input!$G$134)*$G$7)-SUM($G807:AK807),((Input!$G$168+Input!$G$134)*$G$7)/A26taxstdlife))</f>
        <v>0</v>
      </c>
      <c r="AM807" s="164">
        <f>IF(A26taxstdlife="n/a","n/a",IF(AM$3&gt;(A26taxstdlife+$E807),((Input!$G$168+Input!$G$134)*$G$7)-SUM($G807:AL807),((Input!$G$168+Input!$G$134)*$G$7)/A26taxstdlife))</f>
        <v>0</v>
      </c>
      <c r="AN807" s="164">
        <f>IF(A26taxstdlife="n/a","n/a",IF(AN$3&gt;(A26taxstdlife+$E807),((Input!$G$168+Input!$G$134)*$G$7)-SUM($G807:AM807),((Input!$G$168+Input!$G$134)*$G$7)/A26taxstdlife))</f>
        <v>0</v>
      </c>
      <c r="AO807" s="164">
        <f>IF(A26taxstdlife="n/a","n/a",IF(AO$3&gt;(A26taxstdlife+$E807),((Input!$G$168+Input!$G$134)*$G$7)-SUM($G807:AN807),((Input!$G$168+Input!$G$134)*$G$7)/A26taxstdlife))</f>
        <v>0</v>
      </c>
      <c r="AP807" s="164">
        <f>IF(A26taxstdlife="n/a","n/a",IF(AP$3&gt;(A26taxstdlife+$E807),((Input!$G$168+Input!$G$134)*$G$7)-SUM($G807:AO807),((Input!$G$168+Input!$G$134)*$G$7)/A26taxstdlife))</f>
        <v>0</v>
      </c>
      <c r="AQ807" s="164">
        <f>IF(A26taxstdlife="n/a","n/a",IF(AQ$3&gt;(A26taxstdlife+$E807),((Input!$G$168+Input!$G$134)*$G$7)-SUM($G807:AP807),((Input!$G$168+Input!$G$134)*$G$7)/A26taxstdlife))</f>
        <v>0</v>
      </c>
      <c r="AR807" s="164">
        <f>IF(A26taxstdlife="n/a","n/a",IF(AR$3&gt;(A26taxstdlife+$E807),((Input!$G$168+Input!$G$134)*$G$7)-SUM($G807:AQ807),((Input!$G$168+Input!$G$134)*$G$7)/A26taxstdlife))</f>
        <v>0</v>
      </c>
      <c r="AS807" s="164">
        <f>IF(A26taxstdlife="n/a","n/a",IF(AS$3&gt;(A26taxstdlife+$E807),((Input!$G$168+Input!$G$134)*$G$7)-SUM($G807:AR807),((Input!$G$168+Input!$G$134)*$G$7)/A26taxstdlife))</f>
        <v>0</v>
      </c>
      <c r="AT807" s="164">
        <f>IF(A26taxstdlife="n/a","n/a",IF(AT$3&gt;(A26taxstdlife+$E807),((Input!$G$168+Input!$G$134)*$G$7)-SUM($G807:AS807),((Input!$G$168+Input!$G$134)*$G$7)/A26taxstdlife))</f>
        <v>0</v>
      </c>
      <c r="AU807" s="164">
        <f>IF(A26taxstdlife="n/a","n/a",IF(AU$3&gt;(A26taxstdlife+$E807),((Input!$G$168+Input!$G$134)*$G$7)-SUM($G807:AT807),((Input!$G$168+Input!$G$134)*$G$7)/A26taxstdlife))</f>
        <v>0</v>
      </c>
      <c r="AV807" s="164">
        <f>IF(A26taxstdlife="n/a","n/a",IF(AV$3&gt;(A26taxstdlife+$E807),((Input!$G$168+Input!$G$134)*$G$7)-SUM($G807:AU807),((Input!$G$168+Input!$G$134)*$G$7)/A26taxstdlife))</f>
        <v>0</v>
      </c>
      <c r="AW807" s="164">
        <f>IF(A26taxstdlife="n/a","n/a",IF(AW$3&gt;(A26taxstdlife+$E807),((Input!$G$168+Input!$G$134)*$G$7)-SUM($G807:AV807),((Input!$G$168+Input!$G$134)*$G$7)/A26taxstdlife))</f>
        <v>0</v>
      </c>
      <c r="AX807" s="164">
        <f>IF(A26taxstdlife="n/a","n/a",IF(AX$3&gt;(A26taxstdlife+$E807),((Input!$G$168+Input!$G$134)*$G$7)-SUM($G807:AW807),((Input!$G$168+Input!$G$134)*$G$7)/A26taxstdlife))</f>
        <v>0</v>
      </c>
      <c r="AY807" s="164">
        <f>IF(A26taxstdlife="n/a","n/a",IF(AY$3&gt;(A26taxstdlife+$E807),((Input!$G$168+Input!$G$134)*$G$7)-SUM($G807:AX807),((Input!$G$168+Input!$G$134)*$G$7)/A26taxstdlife))</f>
        <v>0</v>
      </c>
      <c r="AZ807" s="164">
        <f>IF(A26taxstdlife="n/a","n/a",IF(AZ$3&gt;(A26taxstdlife+$E807),((Input!$G$168+Input!$G$134)*$G$7)-SUM($G807:AY807),((Input!$G$168+Input!$G$134)*$G$7)/A26taxstdlife))</f>
        <v>0</v>
      </c>
      <c r="BA807" s="164">
        <f>IF(A26taxstdlife="n/a","n/a",IF(BA$3&gt;(A26taxstdlife+$E807),((Input!$G$168+Input!$G$134)*$G$7)-SUM($G807:AZ807),((Input!$G$168+Input!$G$134)*$G$7)/A26taxstdlife))</f>
        <v>0</v>
      </c>
      <c r="BB807" s="164">
        <f>IF(A26taxstdlife="n/a","n/a",IF(BB$3&gt;(A26taxstdlife+$E807),((Input!$G$168+Input!$G$134)*$G$7)-SUM($G807:BA807),((Input!$G$168+Input!$G$134)*$G$7)/A26taxstdlife))</f>
        <v>0</v>
      </c>
      <c r="BC807" s="164">
        <f>IF(A26taxstdlife="n/a","n/a",IF(BC$3&gt;(A26taxstdlife+$E807),((Input!$G$168+Input!$G$134)*$G$7)-SUM($G807:BB807),((Input!$G$168+Input!$G$134)*$G$7)/A26taxstdlife))</f>
        <v>0</v>
      </c>
      <c r="BD807" s="164">
        <f>IF(A26taxstdlife="n/a","n/a",IF(BD$3&gt;(A26taxstdlife+$E807),((Input!$G$168+Input!$G$134)*$G$7)-SUM($G807:BC807),((Input!$G$168+Input!$G$134)*$G$7)/A26taxstdlife))</f>
        <v>0</v>
      </c>
      <c r="BE807" s="164">
        <f>IF(A26taxstdlife="n/a","n/a",IF(BE$3&gt;(A26taxstdlife+$E807),((Input!$G$168+Input!$G$134)*$G$7)-SUM($G807:BD807),((Input!$G$168+Input!$G$134)*$G$7)/A26taxstdlife))</f>
        <v>0</v>
      </c>
      <c r="BF807" s="164">
        <f>IF(A26taxstdlife="n/a","n/a",IF(BF$3&gt;(A26taxstdlife+$E807),((Input!$G$168+Input!$G$134)*$G$7)-SUM($G807:BE807),((Input!$G$168+Input!$G$134)*$G$7)/A26taxstdlife))</f>
        <v>0</v>
      </c>
      <c r="BG807" s="164">
        <f>IF(A26taxstdlife="n/a","n/a",IF(BG$3&gt;(A26taxstdlife+$E807),((Input!$G$168+Input!$G$134)*$G$7)-SUM($G807:BF807),((Input!$G$168+Input!$G$134)*$G$7)/A26taxstdlife))</f>
        <v>0</v>
      </c>
      <c r="BH807" s="164">
        <f>IF(A26taxstdlife="n/a","n/a",IF(BH$3&gt;(A26taxstdlife+$E807),((Input!$G$168+Input!$G$134)*$G$7)-SUM($G807:BG807),((Input!$G$168+Input!$G$134)*$G$7)/A26taxstdlife))</f>
        <v>0</v>
      </c>
      <c r="BI807" s="164">
        <f>IF(A26taxstdlife="n/a","n/a",IF(BI$3&gt;(A26taxstdlife+$E807),((Input!$G$168+Input!$G$134)*$G$7)-SUM($G807:BH807),((Input!$G$168+Input!$G$134)*$G$7)/A26taxstdlife))</f>
        <v>0</v>
      </c>
      <c r="BJ807" s="18"/>
      <c r="BK807" s="18"/>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c r="HK807"/>
      <c r="HL807"/>
      <c r="HM807"/>
      <c r="HN807"/>
      <c r="HO807"/>
      <c r="HP807"/>
      <c r="HQ807"/>
      <c r="HR807"/>
      <c r="HS807"/>
      <c r="HT807"/>
      <c r="HU807"/>
      <c r="HV807"/>
      <c r="HW807"/>
      <c r="HX807"/>
      <c r="HY807"/>
      <c r="HZ807"/>
      <c r="IA807"/>
      <c r="IB807"/>
      <c r="IC807"/>
      <c r="ID807"/>
      <c r="IE807"/>
      <c r="IF807"/>
      <c r="IG807"/>
      <c r="IH807"/>
      <c r="II807"/>
      <c r="IJ807"/>
      <c r="IK807"/>
      <c r="IL807"/>
      <c r="IM807"/>
      <c r="IN807"/>
      <c r="IO807"/>
      <c r="IP807"/>
      <c r="IQ807"/>
      <c r="IR807"/>
      <c r="IS807"/>
      <c r="IT807"/>
      <c r="IU807"/>
      <c r="IV807"/>
    </row>
    <row r="808" spans="1:256" s="5" customFormat="1" hidden="1" outlineLevel="2">
      <c r="A808" s="18"/>
      <c r="B808" s="18"/>
      <c r="C808" s="36"/>
      <c r="D808" s="479"/>
      <c r="E808" s="283">
        <v>2</v>
      </c>
      <c r="F808" s="38"/>
      <c r="G808" s="306"/>
      <c r="H808" s="307"/>
      <c r="I808" s="164">
        <f>IF(A26taxstdlife="n/a","n/a",IF(I$3&gt;(A26taxstdlife+$E808),((Input!$H$168+Input!$H$134)*$H$7)-SUM($H808:H808),((Input!$H$168+Input!$H$134)*$H$7)/A26taxstdlife))</f>
        <v>0</v>
      </c>
      <c r="J808" s="164">
        <f>IF(A26taxstdlife="n/a","n/a",IF(J$3&gt;(A26taxstdlife+$E808),((Input!$H$168+Input!$H$134)*$H$7)-SUM($H808:I808),((Input!$H$168+Input!$H$134)*$H$7)/A26taxstdlife))</f>
        <v>0</v>
      </c>
      <c r="K808" s="164">
        <f>IF(A26taxstdlife="n/a","n/a",IF(K$3&gt;(A26taxstdlife+$E808),((Input!$H$168+Input!$H$134)*$H$7)-SUM($H808:J808),((Input!$H$168+Input!$H$134)*$H$7)/A26taxstdlife))</f>
        <v>0</v>
      </c>
      <c r="L808" s="164">
        <f>IF(A26taxstdlife="n/a","n/a",IF(L$3&gt;(A26taxstdlife+$E808),((Input!$H$168+Input!$H$134)*$H$7)-SUM($H808:K808),((Input!$H$168+Input!$H$134)*$H$7)/A26taxstdlife))</f>
        <v>0</v>
      </c>
      <c r="M808" s="164">
        <f>IF(A26taxstdlife="n/a","n/a",IF(M$3&gt;(A26taxstdlife+$E808),((Input!$H$168+Input!$H$134)*$H$7)-SUM($H808:L808),((Input!$H$168+Input!$H$134)*$H$7)/A26taxstdlife))</f>
        <v>0</v>
      </c>
      <c r="N808" s="164">
        <f>IF(A26taxstdlife="n/a","n/a",IF(N$3&gt;(A26taxstdlife+$E808),((Input!$H$168+Input!$H$134)*$H$7)-SUM($H808:M808),((Input!$H$168+Input!$H$134)*$H$7)/A26taxstdlife))</f>
        <v>0</v>
      </c>
      <c r="O808" s="164">
        <f>IF(A26taxstdlife="n/a","n/a",IF(O$3&gt;(A26taxstdlife+$E808),((Input!$H$168+Input!$H$134)*$H$7)-SUM($H808:N808),((Input!$H$168+Input!$H$134)*$H$7)/A26taxstdlife))</f>
        <v>0</v>
      </c>
      <c r="P808" s="164">
        <f>IF(A26taxstdlife="n/a","n/a",IF(P$3&gt;(A26taxstdlife+$E808),((Input!$H$168+Input!$H$134)*$H$7)-SUM($H808:O808),((Input!$H$168+Input!$H$134)*$H$7)/A26taxstdlife))</f>
        <v>0</v>
      </c>
      <c r="Q808" s="164">
        <f>IF(A26taxstdlife="n/a","n/a",IF(Q$3&gt;(A26taxstdlife+$E808),((Input!$H$168+Input!$H$134)*$H$7)-SUM($H808:P808),((Input!$H$168+Input!$H$134)*$H$7)/A26taxstdlife))</f>
        <v>0</v>
      </c>
      <c r="R808" s="164">
        <f>IF(A26taxstdlife="n/a","n/a",IF(R$3&gt;(A26taxstdlife+$E808),((Input!$H$168+Input!$H$134)*$H$7)-SUM($H808:Q808),((Input!$H$168+Input!$H$134)*$H$7)/A26taxstdlife))</f>
        <v>0</v>
      </c>
      <c r="S808" s="164">
        <f>IF(A26taxstdlife="n/a","n/a",IF(S$3&gt;(A26taxstdlife+$E808),((Input!$H$168+Input!$H$134)*$H$7)-SUM($H808:R808),((Input!$H$168+Input!$H$134)*$H$7)/A26taxstdlife))</f>
        <v>0</v>
      </c>
      <c r="T808" s="164">
        <f>IF(A26taxstdlife="n/a","n/a",IF(T$3&gt;(A26taxstdlife+$E808),((Input!$H$168+Input!$H$134)*$H$7)-SUM($H808:S808),((Input!$H$168+Input!$H$134)*$H$7)/A26taxstdlife))</f>
        <v>0</v>
      </c>
      <c r="U808" s="164">
        <f>IF(A26taxstdlife="n/a","n/a",IF(U$3&gt;(A26taxstdlife+$E808),((Input!$H$168+Input!$H$134)*$H$7)-SUM($H808:T808),((Input!$H$168+Input!$H$134)*$H$7)/A26taxstdlife))</f>
        <v>0</v>
      </c>
      <c r="V808" s="164">
        <f>IF(A26taxstdlife="n/a","n/a",IF(V$3&gt;(A26taxstdlife+$E808),((Input!$H$168+Input!$H$134)*$H$7)-SUM($H808:U808),((Input!$H$168+Input!$H$134)*$H$7)/A26taxstdlife))</f>
        <v>0</v>
      </c>
      <c r="W808" s="164">
        <f>IF(A26taxstdlife="n/a","n/a",IF(W$3&gt;(A26taxstdlife+$E808),((Input!$H$168+Input!$H$134)*$H$7)-SUM($H808:V808),((Input!$H$168+Input!$H$134)*$H$7)/A26taxstdlife))</f>
        <v>0</v>
      </c>
      <c r="X808" s="164">
        <f>IF(A26taxstdlife="n/a","n/a",IF(X$3&gt;(A26taxstdlife+$E808),((Input!$H$168+Input!$H$134)*$H$7)-SUM($H808:W808),((Input!$H$168+Input!$H$134)*$H$7)/A26taxstdlife))</f>
        <v>0</v>
      </c>
      <c r="Y808" s="164">
        <f>IF(A26taxstdlife="n/a","n/a",IF(Y$3&gt;(A26taxstdlife+$E808),((Input!$H$168+Input!$H$134)*$H$7)-SUM($H808:X808),((Input!$H$168+Input!$H$134)*$H$7)/A26taxstdlife))</f>
        <v>0</v>
      </c>
      <c r="Z808" s="164">
        <f>IF(A26taxstdlife="n/a","n/a",IF(Z$3&gt;(A26taxstdlife+$E808),((Input!$H$168+Input!$H$134)*$H$7)-SUM($H808:Y808),((Input!$H$168+Input!$H$134)*$H$7)/A26taxstdlife))</f>
        <v>0</v>
      </c>
      <c r="AA808" s="164">
        <f>IF(A26taxstdlife="n/a","n/a",IF(AA$3&gt;(A26taxstdlife+$E808),((Input!$H$168+Input!$H$134)*$H$7)-SUM($H808:Z808),((Input!$H$168+Input!$H$134)*$H$7)/A26taxstdlife))</f>
        <v>0</v>
      </c>
      <c r="AB808" s="164">
        <f>IF(A26taxstdlife="n/a","n/a",IF(AB$3&gt;(A26taxstdlife+$E808),((Input!$H$168+Input!$H$134)*$H$7)-SUM($H808:AA808),((Input!$H$168+Input!$H$134)*$H$7)/A26taxstdlife))</f>
        <v>0</v>
      </c>
      <c r="AC808" s="164">
        <f>IF(A26taxstdlife="n/a","n/a",IF(AC$3&gt;(A26taxstdlife+$E808),((Input!$H$168+Input!$H$134)*$H$7)-SUM($H808:AB808),((Input!$H$168+Input!$H$134)*$H$7)/A26taxstdlife))</f>
        <v>0</v>
      </c>
      <c r="AD808" s="164">
        <f>IF(A26taxstdlife="n/a","n/a",IF(AD$3&gt;(A26taxstdlife+$E808),((Input!$H$168+Input!$H$134)*$H$7)-SUM($H808:AC808),((Input!$H$168+Input!$H$134)*$H$7)/A26taxstdlife))</f>
        <v>0</v>
      </c>
      <c r="AE808" s="164">
        <f>IF(A26taxstdlife="n/a","n/a",IF(AE$3&gt;(A26taxstdlife+$E808),((Input!$H$168+Input!$H$134)*$H$7)-SUM($H808:AD808),((Input!$H$168+Input!$H$134)*$H$7)/A26taxstdlife))</f>
        <v>0</v>
      </c>
      <c r="AF808" s="164">
        <f>IF(A26taxstdlife="n/a","n/a",IF(AF$3&gt;(A26taxstdlife+$E808),((Input!$H$168+Input!$H$134)*$H$7)-SUM($H808:AE808),((Input!$H$168+Input!$H$134)*$H$7)/A26taxstdlife))</f>
        <v>0</v>
      </c>
      <c r="AG808" s="164">
        <f>IF(A26taxstdlife="n/a","n/a",IF(AG$3&gt;(A26taxstdlife+$E808),((Input!$H$168+Input!$H$134)*$H$7)-SUM($H808:AF808),((Input!$H$168+Input!$H$134)*$H$7)/A26taxstdlife))</f>
        <v>0</v>
      </c>
      <c r="AH808" s="164">
        <f>IF(A26taxstdlife="n/a","n/a",IF(AH$3&gt;(A26taxstdlife+$E808),((Input!$H$168+Input!$H$134)*$H$7)-SUM($H808:AG808),((Input!$H$168+Input!$H$134)*$H$7)/A26taxstdlife))</f>
        <v>0</v>
      </c>
      <c r="AI808" s="164">
        <f>IF(A26taxstdlife="n/a","n/a",IF(AI$3&gt;(A26taxstdlife+$E808),((Input!$H$168+Input!$H$134)*$H$7)-SUM($H808:AH808),((Input!$H$168+Input!$H$134)*$H$7)/A26taxstdlife))</f>
        <v>0</v>
      </c>
      <c r="AJ808" s="164">
        <f>IF(A26taxstdlife="n/a","n/a",IF(AJ$3&gt;(A26taxstdlife+$E808),((Input!$H$168+Input!$H$134)*$H$7)-SUM($H808:AI808),((Input!$H$168+Input!$H$134)*$H$7)/A26taxstdlife))</f>
        <v>0</v>
      </c>
      <c r="AK808" s="164">
        <f>IF(A26taxstdlife="n/a","n/a",IF(AK$3&gt;(A26taxstdlife+$E808),((Input!$H$168+Input!$H$134)*$H$7)-SUM($H808:AJ808),((Input!$H$168+Input!$H$134)*$H$7)/A26taxstdlife))</f>
        <v>0</v>
      </c>
      <c r="AL808" s="164">
        <f>IF(A26taxstdlife="n/a","n/a",IF(AL$3&gt;(A26taxstdlife+$E808),((Input!$H$168+Input!$H$134)*$H$7)-SUM($H808:AK808),((Input!$H$168+Input!$H$134)*$H$7)/A26taxstdlife))</f>
        <v>0</v>
      </c>
      <c r="AM808" s="164">
        <f>IF(A26taxstdlife="n/a","n/a",IF(AM$3&gt;(A26taxstdlife+$E808),((Input!$H$168+Input!$H$134)*$H$7)-SUM($H808:AL808),((Input!$H$168+Input!$H$134)*$H$7)/A26taxstdlife))</f>
        <v>0</v>
      </c>
      <c r="AN808" s="164">
        <f>IF(A26taxstdlife="n/a","n/a",IF(AN$3&gt;(A26taxstdlife+$E808),((Input!$H$168+Input!$H$134)*$H$7)-SUM($H808:AM808),((Input!$H$168+Input!$H$134)*$H$7)/A26taxstdlife))</f>
        <v>0</v>
      </c>
      <c r="AO808" s="164">
        <f>IF(A26taxstdlife="n/a","n/a",IF(AO$3&gt;(A26taxstdlife+$E808),((Input!$H$168+Input!$H$134)*$H$7)-SUM($H808:AN808),((Input!$H$168+Input!$H$134)*$H$7)/A26taxstdlife))</f>
        <v>0</v>
      </c>
      <c r="AP808" s="164">
        <f>IF(A26taxstdlife="n/a","n/a",IF(AP$3&gt;(A26taxstdlife+$E808),((Input!$H$168+Input!$H$134)*$H$7)-SUM($H808:AO808),((Input!$H$168+Input!$H$134)*$H$7)/A26taxstdlife))</f>
        <v>0</v>
      </c>
      <c r="AQ808" s="164">
        <f>IF(A26taxstdlife="n/a","n/a",IF(AQ$3&gt;(A26taxstdlife+$E808),((Input!$H$168+Input!$H$134)*$H$7)-SUM($H808:AP808),((Input!$H$168+Input!$H$134)*$H$7)/A26taxstdlife))</f>
        <v>0</v>
      </c>
      <c r="AR808" s="164">
        <f>IF(A26taxstdlife="n/a","n/a",IF(AR$3&gt;(A26taxstdlife+$E808),((Input!$H$168+Input!$H$134)*$H$7)-SUM($H808:AQ808),((Input!$H$168+Input!$H$134)*$H$7)/A26taxstdlife))</f>
        <v>0</v>
      </c>
      <c r="AS808" s="164">
        <f>IF(A26taxstdlife="n/a","n/a",IF(AS$3&gt;(A26taxstdlife+$E808),((Input!$H$168+Input!$H$134)*$H$7)-SUM($H808:AR808),((Input!$H$168+Input!$H$134)*$H$7)/A26taxstdlife))</f>
        <v>0</v>
      </c>
      <c r="AT808" s="164">
        <f>IF(A26taxstdlife="n/a","n/a",IF(AT$3&gt;(A26taxstdlife+$E808),((Input!$H$168+Input!$H$134)*$H$7)-SUM($H808:AS808),((Input!$H$168+Input!$H$134)*$H$7)/A26taxstdlife))</f>
        <v>0</v>
      </c>
      <c r="AU808" s="164">
        <f>IF(A26taxstdlife="n/a","n/a",IF(AU$3&gt;(A26taxstdlife+$E808),((Input!$H$168+Input!$H$134)*$H$7)-SUM($H808:AT808),((Input!$H$168+Input!$H$134)*$H$7)/A26taxstdlife))</f>
        <v>0</v>
      </c>
      <c r="AV808" s="164">
        <f>IF(A26taxstdlife="n/a","n/a",IF(AV$3&gt;(A26taxstdlife+$E808),((Input!$H$168+Input!$H$134)*$H$7)-SUM($H808:AU808),((Input!$H$168+Input!$H$134)*$H$7)/A26taxstdlife))</f>
        <v>0</v>
      </c>
      <c r="AW808" s="164">
        <f>IF(A26taxstdlife="n/a","n/a",IF(AW$3&gt;(A26taxstdlife+$E808),((Input!$H$168+Input!$H$134)*$H$7)-SUM($H808:AV808),((Input!$H$168+Input!$H$134)*$H$7)/A26taxstdlife))</f>
        <v>0</v>
      </c>
      <c r="AX808" s="164">
        <f>IF(A26taxstdlife="n/a","n/a",IF(AX$3&gt;(A26taxstdlife+$E808),((Input!$H$168+Input!$H$134)*$H$7)-SUM($H808:AW808),((Input!$H$168+Input!$H$134)*$H$7)/A26taxstdlife))</f>
        <v>0</v>
      </c>
      <c r="AY808" s="164">
        <f>IF(A26taxstdlife="n/a","n/a",IF(AY$3&gt;(A26taxstdlife+$E808),((Input!$H$168+Input!$H$134)*$H$7)-SUM($H808:AX808),((Input!$H$168+Input!$H$134)*$H$7)/A26taxstdlife))</f>
        <v>0</v>
      </c>
      <c r="AZ808" s="164">
        <f>IF(A26taxstdlife="n/a","n/a",IF(AZ$3&gt;(A26taxstdlife+$E808),((Input!$H$168+Input!$H$134)*$H$7)-SUM($H808:AY808),((Input!$H$168+Input!$H$134)*$H$7)/A26taxstdlife))</f>
        <v>0</v>
      </c>
      <c r="BA808" s="164">
        <f>IF(A26taxstdlife="n/a","n/a",IF(BA$3&gt;(A26taxstdlife+$E808),((Input!$H$168+Input!$H$134)*$H$7)-SUM($H808:AZ808),((Input!$H$168+Input!$H$134)*$H$7)/A26taxstdlife))</f>
        <v>0</v>
      </c>
      <c r="BB808" s="164">
        <f>IF(A26taxstdlife="n/a","n/a",IF(BB$3&gt;(A26taxstdlife+$E808),((Input!$H$168+Input!$H$134)*$H$7)-SUM($H808:BA808),((Input!$H$168+Input!$H$134)*$H$7)/A26taxstdlife))</f>
        <v>0</v>
      </c>
      <c r="BC808" s="164">
        <f>IF(A26taxstdlife="n/a","n/a",IF(BC$3&gt;(A26taxstdlife+$E808),((Input!$H$168+Input!$H$134)*$H$7)-SUM($H808:BB808),((Input!$H$168+Input!$H$134)*$H$7)/A26taxstdlife))</f>
        <v>0</v>
      </c>
      <c r="BD808" s="164">
        <f>IF(A26taxstdlife="n/a","n/a",IF(BD$3&gt;(A26taxstdlife+$E808),((Input!$H$168+Input!$H$134)*$H$7)-SUM($H808:BC808),((Input!$H$168+Input!$H$134)*$H$7)/A26taxstdlife))</f>
        <v>0</v>
      </c>
      <c r="BE808" s="164">
        <f>IF(A26taxstdlife="n/a","n/a",IF(BE$3&gt;(A26taxstdlife+$E808),((Input!$H$168+Input!$H$134)*$H$7)-SUM($H808:BD808),((Input!$H$168+Input!$H$134)*$H$7)/A26taxstdlife))</f>
        <v>0</v>
      </c>
      <c r="BF808" s="164">
        <f>IF(A26taxstdlife="n/a","n/a",IF(BF$3&gt;(A26taxstdlife+$E808),((Input!$H$168+Input!$H$134)*$H$7)-SUM($H808:BE808),((Input!$H$168+Input!$H$134)*$H$7)/A26taxstdlife))</f>
        <v>0</v>
      </c>
      <c r="BG808" s="164">
        <f>IF(A26taxstdlife="n/a","n/a",IF(BG$3&gt;(A26taxstdlife+$E808),((Input!$H$168+Input!$H$134)*$H$7)-SUM($H808:BF808),((Input!$H$168+Input!$H$134)*$H$7)/A26taxstdlife))</f>
        <v>0</v>
      </c>
      <c r="BH808" s="164">
        <f>IF(A26taxstdlife="n/a","n/a",IF(BH$3&gt;(A26taxstdlife+$E808),((Input!$H$168+Input!$H$134)*$H$7)-SUM($H808:BG808),((Input!$H$168+Input!$H$134)*$H$7)/A26taxstdlife))</f>
        <v>0</v>
      </c>
      <c r="BI808" s="164">
        <f>IF(A26taxstdlife="n/a","n/a",IF(BI$3&gt;(A26taxstdlife+$E808),((Input!$H$168+Input!$H$134)*$H$7)-SUM($H808:BH808),((Input!$H$168+Input!$H$134)*$H$7)/A26taxstdlife))</f>
        <v>0</v>
      </c>
      <c r="BJ808" s="18"/>
      <c r="BK808" s="18"/>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c r="HE808"/>
      <c r="HF808"/>
      <c r="HG808"/>
      <c r="HH808"/>
      <c r="HI808"/>
      <c r="HJ808"/>
      <c r="HK808"/>
      <c r="HL808"/>
      <c r="HM808"/>
      <c r="HN808"/>
      <c r="HO808"/>
      <c r="HP808"/>
      <c r="HQ808"/>
      <c r="HR808"/>
      <c r="HS808"/>
      <c r="HT808"/>
      <c r="HU808"/>
      <c r="HV808"/>
      <c r="HW808"/>
      <c r="HX808"/>
      <c r="HY808"/>
      <c r="HZ808"/>
      <c r="IA808"/>
      <c r="IB808"/>
      <c r="IC808"/>
      <c r="ID808"/>
      <c r="IE808"/>
      <c r="IF808"/>
      <c r="IG808"/>
      <c r="IH808"/>
      <c r="II808"/>
      <c r="IJ808"/>
      <c r="IK808"/>
      <c r="IL808"/>
      <c r="IM808"/>
      <c r="IN808"/>
      <c r="IO808"/>
      <c r="IP808"/>
      <c r="IQ808"/>
      <c r="IR808"/>
      <c r="IS808"/>
      <c r="IT808"/>
      <c r="IU808"/>
      <c r="IV808"/>
    </row>
    <row r="809" spans="1:256" s="5" customFormat="1" hidden="1" outlineLevel="2">
      <c r="A809" s="18"/>
      <c r="B809" s="18"/>
      <c r="C809" s="36"/>
      <c r="D809" s="479"/>
      <c r="E809" s="283">
        <v>3</v>
      </c>
      <c r="F809" s="38"/>
      <c r="G809" s="306"/>
      <c r="H809" s="308"/>
      <c r="I809" s="307"/>
      <c r="J809" s="164">
        <f>IF(A26taxstdlife="n/a","n/a",IF(J$3&gt;(A26taxstdlife+$E809),((Input!$I$168+Input!$I$134)*$I$7)-SUM($I809:I809),((Input!$I$168+Input!$I$134)*$I$7)/A26taxstdlife))</f>
        <v>0</v>
      </c>
      <c r="K809" s="164">
        <f>IF(A26taxstdlife="n/a","n/a",IF(K$3&gt;(A26taxstdlife+$E809),((Input!$I$168+Input!$I$134)*$I$7)-SUM($I809:J809),((Input!$I$168+Input!$I$134)*$I$7)/A26taxstdlife))</f>
        <v>0</v>
      </c>
      <c r="L809" s="164">
        <f>IF(A26taxstdlife="n/a","n/a",IF(L$3&gt;(A26taxstdlife+$E809),((Input!$I$168+Input!$I$134)*$I$7)-SUM($I809:K809),((Input!$I$168+Input!$I$134)*$I$7)/A26taxstdlife))</f>
        <v>0</v>
      </c>
      <c r="M809" s="164">
        <f>IF(A26taxstdlife="n/a","n/a",IF(M$3&gt;(A26taxstdlife+$E809),((Input!$I$168+Input!$I$134)*$I$7)-SUM($I809:L809),((Input!$I$168+Input!$I$134)*$I$7)/A26taxstdlife))</f>
        <v>0</v>
      </c>
      <c r="N809" s="164">
        <f>IF(A26taxstdlife="n/a","n/a",IF(N$3&gt;(A26taxstdlife+$E809),((Input!$I$168+Input!$I$134)*$I$7)-SUM($I809:M809),((Input!$I$168+Input!$I$134)*$I$7)/A26taxstdlife))</f>
        <v>0</v>
      </c>
      <c r="O809" s="164">
        <f>IF(A26taxstdlife="n/a","n/a",IF(O$3&gt;(A26taxstdlife+$E809),((Input!$I$168+Input!$I$134)*$I$7)-SUM($I809:N809),((Input!$I$168+Input!$I$134)*$I$7)/A26taxstdlife))</f>
        <v>0</v>
      </c>
      <c r="P809" s="164">
        <f>IF(A26taxstdlife="n/a","n/a",IF(P$3&gt;(A26taxstdlife+$E809),((Input!$I$168+Input!$I$134)*$I$7)-SUM($I809:O809),((Input!$I$168+Input!$I$134)*$I$7)/A26taxstdlife))</f>
        <v>0</v>
      </c>
      <c r="Q809" s="164">
        <f>IF(A26taxstdlife="n/a","n/a",IF(Q$3&gt;(A26taxstdlife+$E809),((Input!$I$168+Input!$I$134)*$I$7)-SUM($I809:P809),((Input!$I$168+Input!$I$134)*$I$7)/A26taxstdlife))</f>
        <v>0</v>
      </c>
      <c r="R809" s="164">
        <f>IF(A26taxstdlife="n/a","n/a",IF(R$3&gt;(A26taxstdlife+$E809),((Input!$I$168+Input!$I$134)*$I$7)-SUM($I809:Q809),((Input!$I$168+Input!$I$134)*$I$7)/A26taxstdlife))</f>
        <v>0</v>
      </c>
      <c r="S809" s="164">
        <f>IF(A26taxstdlife="n/a","n/a",IF(S$3&gt;(A26taxstdlife+$E809),((Input!$I$168+Input!$I$134)*$I$7)-SUM($I809:R809),((Input!$I$168+Input!$I$134)*$I$7)/A26taxstdlife))</f>
        <v>0</v>
      </c>
      <c r="T809" s="164">
        <f>IF(A26taxstdlife="n/a","n/a",IF(T$3&gt;(A26taxstdlife+$E809),((Input!$I$168+Input!$I$134)*$I$7)-SUM($I809:S809),((Input!$I$168+Input!$I$134)*$I$7)/A26taxstdlife))</f>
        <v>0</v>
      </c>
      <c r="U809" s="164">
        <f>IF(A26taxstdlife="n/a","n/a",IF(U$3&gt;(A26taxstdlife+$E809),((Input!$I$168+Input!$I$134)*$I$7)-SUM($I809:T809),((Input!$I$168+Input!$I$134)*$I$7)/A26taxstdlife))</f>
        <v>0</v>
      </c>
      <c r="V809" s="164">
        <f>IF(A26taxstdlife="n/a","n/a",IF(V$3&gt;(A26taxstdlife+$E809),((Input!$I$168+Input!$I$134)*$I$7)-SUM($I809:U809),((Input!$I$168+Input!$I$134)*$I$7)/A26taxstdlife))</f>
        <v>0</v>
      </c>
      <c r="W809" s="164">
        <f>IF(A26taxstdlife="n/a","n/a",IF(W$3&gt;(A26taxstdlife+$E809),((Input!$I$168+Input!$I$134)*$I$7)-SUM($I809:V809),((Input!$I$168+Input!$I$134)*$I$7)/A26taxstdlife))</f>
        <v>0</v>
      </c>
      <c r="X809" s="164">
        <f>IF(A26taxstdlife="n/a","n/a",IF(X$3&gt;(A26taxstdlife+$E809),((Input!$I$168+Input!$I$134)*$I$7)-SUM($I809:W809),((Input!$I$168+Input!$I$134)*$I$7)/A26taxstdlife))</f>
        <v>0</v>
      </c>
      <c r="Y809" s="164">
        <f>IF(A26taxstdlife="n/a","n/a",IF(Y$3&gt;(A26taxstdlife+$E809),((Input!$I$168+Input!$I$134)*$I$7)-SUM($I809:X809),((Input!$I$168+Input!$I$134)*$I$7)/A26taxstdlife))</f>
        <v>0</v>
      </c>
      <c r="Z809" s="164">
        <f>IF(A26taxstdlife="n/a","n/a",IF(Z$3&gt;(A26taxstdlife+$E809),((Input!$I$168+Input!$I$134)*$I$7)-SUM($I809:Y809),((Input!$I$168+Input!$I$134)*$I$7)/A26taxstdlife))</f>
        <v>0</v>
      </c>
      <c r="AA809" s="164">
        <f>IF(A26taxstdlife="n/a","n/a",IF(AA$3&gt;(A26taxstdlife+$E809),((Input!$I$168+Input!$I$134)*$I$7)-SUM($I809:Z809),((Input!$I$168+Input!$I$134)*$I$7)/A26taxstdlife))</f>
        <v>0</v>
      </c>
      <c r="AB809" s="164">
        <f>IF(A26taxstdlife="n/a","n/a",IF(AB$3&gt;(A26taxstdlife+$E809),((Input!$I$168+Input!$I$134)*$I$7)-SUM($I809:AA809),((Input!$I$168+Input!$I$134)*$I$7)/A26taxstdlife))</f>
        <v>0</v>
      </c>
      <c r="AC809" s="164">
        <f>IF(A26taxstdlife="n/a","n/a",IF(AC$3&gt;(A26taxstdlife+$E809),((Input!$I$168+Input!$I$134)*$I$7)-SUM($I809:AB809),((Input!$I$168+Input!$I$134)*$I$7)/A26taxstdlife))</f>
        <v>0</v>
      </c>
      <c r="AD809" s="164">
        <f>IF(A26taxstdlife="n/a","n/a",IF(AD$3&gt;(A26taxstdlife+$E809),((Input!$I$168+Input!$I$134)*$I$7)-SUM($I809:AC809),((Input!$I$168+Input!$I$134)*$I$7)/A26taxstdlife))</f>
        <v>0</v>
      </c>
      <c r="AE809" s="164">
        <f>IF(A26taxstdlife="n/a","n/a",IF(AE$3&gt;(A26taxstdlife+$E809),((Input!$I$168+Input!$I$134)*$I$7)-SUM($I809:AD809),((Input!$I$168+Input!$I$134)*$I$7)/A26taxstdlife))</f>
        <v>0</v>
      </c>
      <c r="AF809" s="164">
        <f>IF(A26taxstdlife="n/a","n/a",IF(AF$3&gt;(A26taxstdlife+$E809),((Input!$I$168+Input!$I$134)*$I$7)-SUM($I809:AE809),((Input!$I$168+Input!$I$134)*$I$7)/A26taxstdlife))</f>
        <v>0</v>
      </c>
      <c r="AG809" s="164">
        <f>IF(A26taxstdlife="n/a","n/a",IF(AG$3&gt;(A26taxstdlife+$E809),((Input!$I$168+Input!$I$134)*$I$7)-SUM($I809:AF809),((Input!$I$168+Input!$I$134)*$I$7)/A26taxstdlife))</f>
        <v>0</v>
      </c>
      <c r="AH809" s="164">
        <f>IF(A26taxstdlife="n/a","n/a",IF(AH$3&gt;(A26taxstdlife+$E809),((Input!$I$168+Input!$I$134)*$I$7)-SUM($I809:AG809),((Input!$I$168+Input!$I$134)*$I$7)/A26taxstdlife))</f>
        <v>0</v>
      </c>
      <c r="AI809" s="164">
        <f>IF(A26taxstdlife="n/a","n/a",IF(AI$3&gt;(A26taxstdlife+$E809),((Input!$I$168+Input!$I$134)*$I$7)-SUM($I809:AH809),((Input!$I$168+Input!$I$134)*$I$7)/A26taxstdlife))</f>
        <v>0</v>
      </c>
      <c r="AJ809" s="164">
        <f>IF(A26taxstdlife="n/a","n/a",IF(AJ$3&gt;(A26taxstdlife+$E809),((Input!$I$168+Input!$I$134)*$I$7)-SUM($I809:AI809),((Input!$I$168+Input!$I$134)*$I$7)/A26taxstdlife))</f>
        <v>0</v>
      </c>
      <c r="AK809" s="164">
        <f>IF(A26taxstdlife="n/a","n/a",IF(AK$3&gt;(A26taxstdlife+$E809),((Input!$I$168+Input!$I$134)*$I$7)-SUM($I809:AJ809),((Input!$I$168+Input!$I$134)*$I$7)/A26taxstdlife))</f>
        <v>0</v>
      </c>
      <c r="AL809" s="164">
        <f>IF(A26taxstdlife="n/a","n/a",IF(AL$3&gt;(A26taxstdlife+$E809),((Input!$I$168+Input!$I$134)*$I$7)-SUM($I809:AK809),((Input!$I$168+Input!$I$134)*$I$7)/A26taxstdlife))</f>
        <v>0</v>
      </c>
      <c r="AM809" s="164">
        <f>IF(A26taxstdlife="n/a","n/a",IF(AM$3&gt;(A26taxstdlife+$E809),((Input!$I$168+Input!$I$134)*$I$7)-SUM($I809:AL809),((Input!$I$168+Input!$I$134)*$I$7)/A26taxstdlife))</f>
        <v>0</v>
      </c>
      <c r="AN809" s="164">
        <f>IF(A26taxstdlife="n/a","n/a",IF(AN$3&gt;(A26taxstdlife+$E809),((Input!$I$168+Input!$I$134)*$I$7)-SUM($I809:AM809),((Input!$I$168+Input!$I$134)*$I$7)/A26taxstdlife))</f>
        <v>0</v>
      </c>
      <c r="AO809" s="164">
        <f>IF(A26taxstdlife="n/a","n/a",IF(AO$3&gt;(A26taxstdlife+$E809),((Input!$I$168+Input!$I$134)*$I$7)-SUM($I809:AN809),((Input!$I$168+Input!$I$134)*$I$7)/A26taxstdlife))</f>
        <v>0</v>
      </c>
      <c r="AP809" s="164">
        <f>IF(A26taxstdlife="n/a","n/a",IF(AP$3&gt;(A26taxstdlife+$E809),((Input!$I$168+Input!$I$134)*$I$7)-SUM($I809:AO809),((Input!$I$168+Input!$I$134)*$I$7)/A26taxstdlife))</f>
        <v>0</v>
      </c>
      <c r="AQ809" s="164">
        <f>IF(A26taxstdlife="n/a","n/a",IF(AQ$3&gt;(A26taxstdlife+$E809),((Input!$I$168+Input!$I$134)*$I$7)-SUM($I809:AP809),((Input!$I$168+Input!$I$134)*$I$7)/A26taxstdlife))</f>
        <v>0</v>
      </c>
      <c r="AR809" s="164">
        <f>IF(A26taxstdlife="n/a","n/a",IF(AR$3&gt;(A26taxstdlife+$E809),((Input!$I$168+Input!$I$134)*$I$7)-SUM($I809:AQ809),((Input!$I$168+Input!$I$134)*$I$7)/A26taxstdlife))</f>
        <v>0</v>
      </c>
      <c r="AS809" s="164">
        <f>IF(A26taxstdlife="n/a","n/a",IF(AS$3&gt;(A26taxstdlife+$E809),((Input!$I$168+Input!$I$134)*$I$7)-SUM($I809:AR809),((Input!$I$168+Input!$I$134)*$I$7)/A26taxstdlife))</f>
        <v>0</v>
      </c>
      <c r="AT809" s="164">
        <f>IF(A26taxstdlife="n/a","n/a",IF(AT$3&gt;(A26taxstdlife+$E809),((Input!$I$168+Input!$I$134)*$I$7)-SUM($I809:AS809),((Input!$I$168+Input!$I$134)*$I$7)/A26taxstdlife))</f>
        <v>0</v>
      </c>
      <c r="AU809" s="164">
        <f>IF(A26taxstdlife="n/a","n/a",IF(AU$3&gt;(A26taxstdlife+$E809),((Input!$I$168+Input!$I$134)*$I$7)-SUM($I809:AT809),((Input!$I$168+Input!$I$134)*$I$7)/A26taxstdlife))</f>
        <v>0</v>
      </c>
      <c r="AV809" s="164">
        <f>IF(A26taxstdlife="n/a","n/a",IF(AV$3&gt;(A26taxstdlife+$E809),((Input!$I$168+Input!$I$134)*$I$7)-SUM($I809:AU809),((Input!$I$168+Input!$I$134)*$I$7)/A26taxstdlife))</f>
        <v>0</v>
      </c>
      <c r="AW809" s="164">
        <f>IF(A26taxstdlife="n/a","n/a",IF(AW$3&gt;(A26taxstdlife+$E809),((Input!$I$168+Input!$I$134)*$I$7)-SUM($I809:AV809),((Input!$I$168+Input!$I$134)*$I$7)/A26taxstdlife))</f>
        <v>0</v>
      </c>
      <c r="AX809" s="164">
        <f>IF(A26taxstdlife="n/a","n/a",IF(AX$3&gt;(A26taxstdlife+$E809),((Input!$I$168+Input!$I$134)*$I$7)-SUM($I809:AW809),((Input!$I$168+Input!$I$134)*$I$7)/A26taxstdlife))</f>
        <v>0</v>
      </c>
      <c r="AY809" s="164">
        <f>IF(A26taxstdlife="n/a","n/a",IF(AY$3&gt;(A26taxstdlife+$E809),((Input!$I$168+Input!$I$134)*$I$7)-SUM($I809:AX809),((Input!$I$168+Input!$I$134)*$I$7)/A26taxstdlife))</f>
        <v>0</v>
      </c>
      <c r="AZ809" s="164">
        <f>IF(A26taxstdlife="n/a","n/a",IF(AZ$3&gt;(A26taxstdlife+$E809),((Input!$I$168+Input!$I$134)*$I$7)-SUM($I809:AY809),((Input!$I$168+Input!$I$134)*$I$7)/A26taxstdlife))</f>
        <v>0</v>
      </c>
      <c r="BA809" s="164">
        <f>IF(A26taxstdlife="n/a","n/a",IF(BA$3&gt;(A26taxstdlife+$E809),((Input!$I$168+Input!$I$134)*$I$7)-SUM($I809:AZ809),((Input!$I$168+Input!$I$134)*$I$7)/A26taxstdlife))</f>
        <v>0</v>
      </c>
      <c r="BB809" s="164">
        <f>IF(A26taxstdlife="n/a","n/a",IF(BB$3&gt;(A26taxstdlife+$E809),((Input!$I$168+Input!$I$134)*$I$7)-SUM($I809:BA809),((Input!$I$168+Input!$I$134)*$I$7)/A26taxstdlife))</f>
        <v>0</v>
      </c>
      <c r="BC809" s="164">
        <f>IF(A26taxstdlife="n/a","n/a",IF(BC$3&gt;(A26taxstdlife+$E809),((Input!$I$168+Input!$I$134)*$I$7)-SUM($I809:BB809),((Input!$I$168+Input!$I$134)*$I$7)/A26taxstdlife))</f>
        <v>0</v>
      </c>
      <c r="BD809" s="164">
        <f>IF(A26taxstdlife="n/a","n/a",IF(BD$3&gt;(A26taxstdlife+$E809),((Input!$I$168+Input!$I$134)*$I$7)-SUM($I809:BC809),((Input!$I$168+Input!$I$134)*$I$7)/A26taxstdlife))</f>
        <v>0</v>
      </c>
      <c r="BE809" s="164">
        <f>IF(A26taxstdlife="n/a","n/a",IF(BE$3&gt;(A26taxstdlife+$E809),((Input!$I$168+Input!$I$134)*$I$7)-SUM($I809:BD809),((Input!$I$168+Input!$I$134)*$I$7)/A26taxstdlife))</f>
        <v>0</v>
      </c>
      <c r="BF809" s="164">
        <f>IF(A26taxstdlife="n/a","n/a",IF(BF$3&gt;(A26taxstdlife+$E809),((Input!$I$168+Input!$I$134)*$I$7)-SUM($I809:BE809),((Input!$I$168+Input!$I$134)*$I$7)/A26taxstdlife))</f>
        <v>0</v>
      </c>
      <c r="BG809" s="164">
        <f>IF(A26taxstdlife="n/a","n/a",IF(BG$3&gt;(A26taxstdlife+$E809),((Input!$I$168+Input!$I$134)*$I$7)-SUM($I809:BF809),((Input!$I$168+Input!$I$134)*$I$7)/A26taxstdlife))</f>
        <v>0</v>
      </c>
      <c r="BH809" s="164">
        <f>IF(A26taxstdlife="n/a","n/a",IF(BH$3&gt;(A26taxstdlife+$E809),((Input!$I$168+Input!$I$134)*$I$7)-SUM($I809:BG809),((Input!$I$168+Input!$I$134)*$I$7)/A26taxstdlife))</f>
        <v>0</v>
      </c>
      <c r="BI809" s="164">
        <f>IF(A26taxstdlife="n/a","n/a",IF(BI$3&gt;(A26taxstdlife+$E809),((Input!$I$168+Input!$I$134)*$I$7)-SUM($I809:BH809),((Input!$I$168+Input!$I$134)*$I$7)/A26taxstdlife))</f>
        <v>0</v>
      </c>
      <c r="BJ809" s="164"/>
      <c r="BK809" s="18"/>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c r="HK809"/>
      <c r="HL809"/>
      <c r="HM809"/>
      <c r="HN809"/>
      <c r="HO809"/>
      <c r="HP809"/>
      <c r="HQ809"/>
      <c r="HR809"/>
      <c r="HS809"/>
      <c r="HT809"/>
      <c r="HU809"/>
      <c r="HV809"/>
      <c r="HW809"/>
      <c r="HX809"/>
      <c r="HY809"/>
      <c r="HZ809"/>
      <c r="IA809"/>
      <c r="IB809"/>
      <c r="IC809"/>
      <c r="ID809"/>
      <c r="IE809"/>
      <c r="IF809"/>
      <c r="IG809"/>
      <c r="IH809"/>
      <c r="II809"/>
      <c r="IJ809"/>
      <c r="IK809"/>
      <c r="IL809"/>
      <c r="IM809"/>
      <c r="IN809"/>
      <c r="IO809"/>
      <c r="IP809"/>
      <c r="IQ809"/>
      <c r="IR809"/>
      <c r="IS809"/>
      <c r="IT809"/>
      <c r="IU809"/>
      <c r="IV809"/>
    </row>
    <row r="810" spans="1:256" s="5" customFormat="1" hidden="1" outlineLevel="2">
      <c r="A810" s="18"/>
      <c r="B810" s="18"/>
      <c r="C810" s="36"/>
      <c r="D810" s="479"/>
      <c r="E810" s="283">
        <v>4</v>
      </c>
      <c r="F810" s="38"/>
      <c r="G810" s="306"/>
      <c r="H810" s="308"/>
      <c r="I810" s="308"/>
      <c r="J810" s="307"/>
      <c r="K810" s="164">
        <f>IF(A26taxstdlife="n/a","n/a",IF(K$3&gt;(A26taxstdlife+$E810),((Input!$J$168+Input!$J$134)*$J$7)-SUM($J810:J810),((Input!$J$168+Input!$J$134)*$J$7)/A26taxstdlife))</f>
        <v>0</v>
      </c>
      <c r="L810" s="164">
        <f>IF(A26taxstdlife="n/a","n/a",IF(L$3&gt;(A26taxstdlife+$E810),((Input!$J$168+Input!$J$134)*$J$7)-SUM($J810:K810),((Input!$J$168+Input!$J$134)*$J$7)/A26taxstdlife))</f>
        <v>0</v>
      </c>
      <c r="M810" s="164">
        <f>IF(A26taxstdlife="n/a","n/a",IF(M$3&gt;(A26taxstdlife+$E810),((Input!$J$168+Input!$J$134)*$J$7)-SUM($J810:L810),((Input!$J$168+Input!$J$134)*$J$7)/A26taxstdlife))</f>
        <v>0</v>
      </c>
      <c r="N810" s="164">
        <f>IF(A26taxstdlife="n/a","n/a",IF(N$3&gt;(A26taxstdlife+$E810),((Input!$J$168+Input!$J$134)*$J$7)-SUM($J810:M810),((Input!$J$168+Input!$J$134)*$J$7)/A26taxstdlife))</f>
        <v>0</v>
      </c>
      <c r="O810" s="164">
        <f>IF(A26taxstdlife="n/a","n/a",IF(O$3&gt;(A26taxstdlife+$E810),((Input!$J$168+Input!$J$134)*$J$7)-SUM($J810:N810),((Input!$J$168+Input!$J$134)*$J$7)/A26taxstdlife))</f>
        <v>0</v>
      </c>
      <c r="P810" s="164">
        <f>IF(A26taxstdlife="n/a","n/a",IF(P$3&gt;(A26taxstdlife+$E810),((Input!$J$168+Input!$J$134)*$J$7)-SUM($J810:O810),((Input!$J$168+Input!$J$134)*$J$7)/A26taxstdlife))</f>
        <v>0</v>
      </c>
      <c r="Q810" s="164">
        <f>IF(A26taxstdlife="n/a","n/a",IF(Q$3&gt;(A26taxstdlife+$E810),((Input!$J$168+Input!$J$134)*$J$7)-SUM($J810:P810),((Input!$J$168+Input!$J$134)*$J$7)/A26taxstdlife))</f>
        <v>0</v>
      </c>
      <c r="R810" s="164">
        <f>IF(A26taxstdlife="n/a","n/a",IF(R$3&gt;(A26taxstdlife+$E810),((Input!$J$168+Input!$J$134)*$J$7)-SUM($J810:Q810),((Input!$J$168+Input!$J$134)*$J$7)/A26taxstdlife))</f>
        <v>0</v>
      </c>
      <c r="S810" s="164">
        <f>IF(A26taxstdlife="n/a","n/a",IF(S$3&gt;(A26taxstdlife+$E810),((Input!$J$168+Input!$J$134)*$J$7)-SUM($J810:R810),((Input!$J$168+Input!$J$134)*$J$7)/A26taxstdlife))</f>
        <v>0</v>
      </c>
      <c r="T810" s="164">
        <f>IF(A26taxstdlife="n/a","n/a",IF(T$3&gt;(A26taxstdlife+$E810),((Input!$J$168+Input!$J$134)*$J$7)-SUM($J810:S810),((Input!$J$168+Input!$J$134)*$J$7)/A26taxstdlife))</f>
        <v>0</v>
      </c>
      <c r="U810" s="164">
        <f>IF(A26taxstdlife="n/a","n/a",IF(U$3&gt;(A26taxstdlife+$E810),((Input!$J$168+Input!$J$134)*$J$7)-SUM($J810:T810),((Input!$J$168+Input!$J$134)*$J$7)/A26taxstdlife))</f>
        <v>0</v>
      </c>
      <c r="V810" s="164">
        <f>IF(A26taxstdlife="n/a","n/a",IF(V$3&gt;(A26taxstdlife+$E810),((Input!$J$168+Input!$J$134)*$J$7)-SUM($J810:U810),((Input!$J$168+Input!$J$134)*$J$7)/A26taxstdlife))</f>
        <v>0</v>
      </c>
      <c r="W810" s="164">
        <f>IF(A26taxstdlife="n/a","n/a",IF(W$3&gt;(A26taxstdlife+$E810),((Input!$J$168+Input!$J$134)*$J$7)-SUM($J810:V810),((Input!$J$168+Input!$J$134)*$J$7)/A26taxstdlife))</f>
        <v>0</v>
      </c>
      <c r="X810" s="164">
        <f>IF(A26taxstdlife="n/a","n/a",IF(X$3&gt;(A26taxstdlife+$E810),((Input!$J$168+Input!$J$134)*$J$7)-SUM($J810:W810),((Input!$J$168+Input!$J$134)*$J$7)/A26taxstdlife))</f>
        <v>0</v>
      </c>
      <c r="Y810" s="164">
        <f>IF(A26taxstdlife="n/a","n/a",IF(Y$3&gt;(A26taxstdlife+$E810),((Input!$J$168+Input!$J$134)*$J$7)-SUM($J810:X810),((Input!$J$168+Input!$J$134)*$J$7)/A26taxstdlife))</f>
        <v>0</v>
      </c>
      <c r="Z810" s="164">
        <f>IF(A26taxstdlife="n/a","n/a",IF(Z$3&gt;(A26taxstdlife+$E810),((Input!$J$168+Input!$J$134)*$J$7)-SUM($J810:Y810),((Input!$J$168+Input!$J$134)*$J$7)/A26taxstdlife))</f>
        <v>0</v>
      </c>
      <c r="AA810" s="164">
        <f>IF(A26taxstdlife="n/a","n/a",IF(AA$3&gt;(A26taxstdlife+$E810),((Input!$J$168+Input!$J$134)*$J$7)-SUM($J810:Z810),((Input!$J$168+Input!$J$134)*$J$7)/A26taxstdlife))</f>
        <v>0</v>
      </c>
      <c r="AB810" s="164">
        <f>IF(A26taxstdlife="n/a","n/a",IF(AB$3&gt;(A26taxstdlife+$E810),((Input!$J$168+Input!$J$134)*$J$7)-SUM($J810:AA810),((Input!$J$168+Input!$J$134)*$J$7)/A26taxstdlife))</f>
        <v>0</v>
      </c>
      <c r="AC810" s="164">
        <f>IF(A26taxstdlife="n/a","n/a",IF(AC$3&gt;(A26taxstdlife+$E810),((Input!$J$168+Input!$J$134)*$J$7)-SUM($J810:AB810),((Input!$J$168+Input!$J$134)*$J$7)/A26taxstdlife))</f>
        <v>0</v>
      </c>
      <c r="AD810" s="164">
        <f>IF(A26taxstdlife="n/a","n/a",IF(AD$3&gt;(A26taxstdlife+$E810),((Input!$J$168+Input!$J$134)*$J$7)-SUM($J810:AC810),((Input!$J$168+Input!$J$134)*$J$7)/A26taxstdlife))</f>
        <v>0</v>
      </c>
      <c r="AE810" s="164">
        <f>IF(A26taxstdlife="n/a","n/a",IF(AE$3&gt;(A26taxstdlife+$E810),((Input!$J$168+Input!$J$134)*$J$7)-SUM($J810:AD810),((Input!$J$168+Input!$J$134)*$J$7)/A26taxstdlife))</f>
        <v>0</v>
      </c>
      <c r="AF810" s="164">
        <f>IF(A26taxstdlife="n/a","n/a",IF(AF$3&gt;(A26taxstdlife+$E810),((Input!$J$168+Input!$J$134)*$J$7)-SUM($J810:AE810),((Input!$J$168+Input!$J$134)*$J$7)/A26taxstdlife))</f>
        <v>0</v>
      </c>
      <c r="AG810" s="164">
        <f>IF(A26taxstdlife="n/a","n/a",IF(AG$3&gt;(A26taxstdlife+$E810),((Input!$J$168+Input!$J$134)*$J$7)-SUM($J810:AF810),((Input!$J$168+Input!$J$134)*$J$7)/A26taxstdlife))</f>
        <v>0</v>
      </c>
      <c r="AH810" s="164">
        <f>IF(A26taxstdlife="n/a","n/a",IF(AH$3&gt;(A26taxstdlife+$E810),((Input!$J$168+Input!$J$134)*$J$7)-SUM($J810:AG810),((Input!$J$168+Input!$J$134)*$J$7)/A26taxstdlife))</f>
        <v>0</v>
      </c>
      <c r="AI810" s="164">
        <f>IF(A26taxstdlife="n/a","n/a",IF(AI$3&gt;(A26taxstdlife+$E810),((Input!$J$168+Input!$J$134)*$J$7)-SUM($J810:AH810),((Input!$J$168+Input!$J$134)*$J$7)/A26taxstdlife))</f>
        <v>0</v>
      </c>
      <c r="AJ810" s="164">
        <f>IF(A26taxstdlife="n/a","n/a",IF(AJ$3&gt;(A26taxstdlife+$E810),((Input!$J$168+Input!$J$134)*$J$7)-SUM($J810:AI810),((Input!$J$168+Input!$J$134)*$J$7)/A26taxstdlife))</f>
        <v>0</v>
      </c>
      <c r="AK810" s="164">
        <f>IF(A26taxstdlife="n/a","n/a",IF(AK$3&gt;(A26taxstdlife+$E810),((Input!$J$168+Input!$J$134)*$J$7)-SUM($J810:AJ810),((Input!$J$168+Input!$J$134)*$J$7)/A26taxstdlife))</f>
        <v>0</v>
      </c>
      <c r="AL810" s="164">
        <f>IF(A26taxstdlife="n/a","n/a",IF(AL$3&gt;(A26taxstdlife+$E810),((Input!$J$168+Input!$J$134)*$J$7)-SUM($J810:AK810),((Input!$J$168+Input!$J$134)*$J$7)/A26taxstdlife))</f>
        <v>0</v>
      </c>
      <c r="AM810" s="164">
        <f>IF(A26taxstdlife="n/a","n/a",IF(AM$3&gt;(A26taxstdlife+$E810),((Input!$J$168+Input!$J$134)*$J$7)-SUM($J810:AL810),((Input!$J$168+Input!$J$134)*$J$7)/A26taxstdlife))</f>
        <v>0</v>
      </c>
      <c r="AN810" s="164">
        <f>IF(A26taxstdlife="n/a","n/a",IF(AN$3&gt;(A26taxstdlife+$E810),((Input!$J$168+Input!$J$134)*$J$7)-SUM($J810:AM810),((Input!$J$168+Input!$J$134)*$J$7)/A26taxstdlife))</f>
        <v>0</v>
      </c>
      <c r="AO810" s="164">
        <f>IF(A26taxstdlife="n/a","n/a",IF(AO$3&gt;(A26taxstdlife+$E810),((Input!$J$168+Input!$J$134)*$J$7)-SUM($J810:AN810),((Input!$J$168+Input!$J$134)*$J$7)/A26taxstdlife))</f>
        <v>0</v>
      </c>
      <c r="AP810" s="164">
        <f>IF(A26taxstdlife="n/a","n/a",IF(AP$3&gt;(A26taxstdlife+$E810),((Input!$J$168+Input!$J$134)*$J$7)-SUM($J810:AO810),((Input!$J$168+Input!$J$134)*$J$7)/A26taxstdlife))</f>
        <v>0</v>
      </c>
      <c r="AQ810" s="164">
        <f>IF(A26taxstdlife="n/a","n/a",IF(AQ$3&gt;(A26taxstdlife+$E810),((Input!$J$168+Input!$J$134)*$J$7)-SUM($J810:AP810),((Input!$J$168+Input!$J$134)*$J$7)/A26taxstdlife))</f>
        <v>0</v>
      </c>
      <c r="AR810" s="164">
        <f>IF(A26taxstdlife="n/a","n/a",IF(AR$3&gt;(A26taxstdlife+$E810),((Input!$J$168+Input!$J$134)*$J$7)-SUM($J810:AQ810),((Input!$J$168+Input!$J$134)*$J$7)/A26taxstdlife))</f>
        <v>0</v>
      </c>
      <c r="AS810" s="164">
        <f>IF(A26taxstdlife="n/a","n/a",IF(AS$3&gt;(A26taxstdlife+$E810),((Input!$J$168+Input!$J$134)*$J$7)-SUM($J810:AR810),((Input!$J$168+Input!$J$134)*$J$7)/A26taxstdlife))</f>
        <v>0</v>
      </c>
      <c r="AT810" s="164">
        <f>IF(A26taxstdlife="n/a","n/a",IF(AT$3&gt;(A26taxstdlife+$E810),((Input!$J$168+Input!$J$134)*$J$7)-SUM($J810:AS810),((Input!$J$168+Input!$J$134)*$J$7)/A26taxstdlife))</f>
        <v>0</v>
      </c>
      <c r="AU810" s="164">
        <f>IF(A26taxstdlife="n/a","n/a",IF(AU$3&gt;(A26taxstdlife+$E810),((Input!$J$168+Input!$J$134)*$J$7)-SUM($J810:AT810),((Input!$J$168+Input!$J$134)*$J$7)/A26taxstdlife))</f>
        <v>0</v>
      </c>
      <c r="AV810" s="164">
        <f>IF(A26taxstdlife="n/a","n/a",IF(AV$3&gt;(A26taxstdlife+$E810),((Input!$J$168+Input!$J$134)*$J$7)-SUM($J810:AU810),((Input!$J$168+Input!$J$134)*$J$7)/A26taxstdlife))</f>
        <v>0</v>
      </c>
      <c r="AW810" s="164">
        <f>IF(A26taxstdlife="n/a","n/a",IF(AW$3&gt;(A26taxstdlife+$E810),((Input!$J$168+Input!$J$134)*$J$7)-SUM($J810:AV810),((Input!$J$168+Input!$J$134)*$J$7)/A26taxstdlife))</f>
        <v>0</v>
      </c>
      <c r="AX810" s="164">
        <f>IF(A26taxstdlife="n/a","n/a",IF(AX$3&gt;(A26taxstdlife+$E810),((Input!$J$168+Input!$J$134)*$J$7)-SUM($J810:AW810),((Input!$J$168+Input!$J$134)*$J$7)/A26taxstdlife))</f>
        <v>0</v>
      </c>
      <c r="AY810" s="164">
        <f>IF(A26taxstdlife="n/a","n/a",IF(AY$3&gt;(A26taxstdlife+$E810),((Input!$J$168+Input!$J$134)*$J$7)-SUM($J810:AX810),((Input!$J$168+Input!$J$134)*$J$7)/A26taxstdlife))</f>
        <v>0</v>
      </c>
      <c r="AZ810" s="164">
        <f>IF(A26taxstdlife="n/a","n/a",IF(AZ$3&gt;(A26taxstdlife+$E810),((Input!$J$168+Input!$J$134)*$J$7)-SUM($J810:AY810),((Input!$J$168+Input!$J$134)*$J$7)/A26taxstdlife))</f>
        <v>0</v>
      </c>
      <c r="BA810" s="164">
        <f>IF(A26taxstdlife="n/a","n/a",IF(BA$3&gt;(A26taxstdlife+$E810),((Input!$J$168+Input!$J$134)*$J$7)-SUM($J810:AZ810),((Input!$J$168+Input!$J$134)*$J$7)/A26taxstdlife))</f>
        <v>0</v>
      </c>
      <c r="BB810" s="164">
        <f>IF(A26taxstdlife="n/a","n/a",IF(BB$3&gt;(A26taxstdlife+$E810),((Input!$J$168+Input!$J$134)*$J$7)-SUM($J810:BA810),((Input!$J$168+Input!$J$134)*$J$7)/A26taxstdlife))</f>
        <v>0</v>
      </c>
      <c r="BC810" s="164">
        <f>IF(A26taxstdlife="n/a","n/a",IF(BC$3&gt;(A26taxstdlife+$E810),((Input!$J$168+Input!$J$134)*$J$7)-SUM($J810:BB810),((Input!$J$168+Input!$J$134)*$J$7)/A26taxstdlife))</f>
        <v>0</v>
      </c>
      <c r="BD810" s="164">
        <f>IF(A26taxstdlife="n/a","n/a",IF(BD$3&gt;(A26taxstdlife+$E810),((Input!$J$168+Input!$J$134)*$J$7)-SUM($J810:BC810),((Input!$J$168+Input!$J$134)*$J$7)/A26taxstdlife))</f>
        <v>0</v>
      </c>
      <c r="BE810" s="164">
        <f>IF(A26taxstdlife="n/a","n/a",IF(BE$3&gt;(A26taxstdlife+$E810),((Input!$J$168+Input!$J$134)*$J$7)-SUM($J810:BD810),((Input!$J$168+Input!$J$134)*$J$7)/A26taxstdlife))</f>
        <v>0</v>
      </c>
      <c r="BF810" s="164">
        <f>IF(A26taxstdlife="n/a","n/a",IF(BF$3&gt;(A26taxstdlife+$E810),((Input!$J$168+Input!$J$134)*$J$7)-SUM($J810:BE810),((Input!$J$168+Input!$J$134)*$J$7)/A26taxstdlife))</f>
        <v>0</v>
      </c>
      <c r="BG810" s="164">
        <f>IF(A26taxstdlife="n/a","n/a",IF(BG$3&gt;(A26taxstdlife+$E810),((Input!$J$168+Input!$J$134)*$J$7)-SUM($J810:BF810),((Input!$J$168+Input!$J$134)*$J$7)/A26taxstdlife))</f>
        <v>0</v>
      </c>
      <c r="BH810" s="164">
        <f>IF(A26taxstdlife="n/a","n/a",IF(BH$3&gt;(A26taxstdlife+$E810),((Input!$J$168+Input!$J$134)*$J$7)-SUM($J810:BG810),((Input!$J$168+Input!$J$134)*$J$7)/A26taxstdlife))</f>
        <v>0</v>
      </c>
      <c r="BI810" s="164">
        <f>IF(A26taxstdlife="n/a","n/a",IF(BI$3&gt;(A26taxstdlife+$E810),((Input!$J$168+Input!$J$134)*$J$7)-SUM($J810:BH810),((Input!$J$168+Input!$J$134)*$J$7)/A26taxstdlife))</f>
        <v>0</v>
      </c>
      <c r="BJ810" s="18"/>
      <c r="BK810" s="18"/>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c r="HC810"/>
      <c r="HD810"/>
      <c r="HE810"/>
      <c r="HF810"/>
      <c r="HG810"/>
      <c r="HH810"/>
      <c r="HI810"/>
      <c r="HJ810"/>
      <c r="HK810"/>
      <c r="HL810"/>
      <c r="HM810"/>
      <c r="HN810"/>
      <c r="HO810"/>
      <c r="HP810"/>
      <c r="HQ810"/>
      <c r="HR810"/>
      <c r="HS810"/>
      <c r="HT810"/>
      <c r="HU810"/>
      <c r="HV810"/>
      <c r="HW810"/>
      <c r="HX810"/>
      <c r="HY810"/>
      <c r="HZ810"/>
      <c r="IA810"/>
      <c r="IB810"/>
      <c r="IC810"/>
      <c r="ID810"/>
      <c r="IE810"/>
      <c r="IF810"/>
      <c r="IG810"/>
      <c r="IH810"/>
      <c r="II810"/>
      <c r="IJ810"/>
      <c r="IK810"/>
      <c r="IL810"/>
      <c r="IM810"/>
      <c r="IN810"/>
      <c r="IO810"/>
      <c r="IP810"/>
      <c r="IQ810"/>
      <c r="IR810"/>
      <c r="IS810"/>
      <c r="IT810"/>
      <c r="IU810"/>
      <c r="IV810"/>
    </row>
    <row r="811" spans="1:256" s="5" customFormat="1" hidden="1" outlineLevel="2">
      <c r="A811" s="18"/>
      <c r="B811" s="18"/>
      <c r="C811" s="36"/>
      <c r="D811" s="479"/>
      <c r="E811" s="283">
        <v>5</v>
      </c>
      <c r="F811" s="38"/>
      <c r="G811" s="306"/>
      <c r="H811" s="308"/>
      <c r="I811" s="308"/>
      <c r="J811" s="308"/>
      <c r="K811" s="307"/>
      <c r="L811" s="164">
        <f>IF(A26taxstdlife="n/a","n/a",IF(L$3&gt;(A26taxstdlife+$E811),((Input!$K$168+Input!$K$134)*$K$7)-SUM($K811:K811),((Input!$K$168+Input!$K$134)*$K$7)/A26taxstdlife))</f>
        <v>0</v>
      </c>
      <c r="M811" s="164">
        <f>IF(A26taxstdlife="n/a","n/a",IF(M$3&gt;(A26taxstdlife+$E811),((Input!$K$168+Input!$K$134)*$K$7)-SUM($K811:L811),((Input!$K$168+Input!$K$134)*$K$7)/A26taxstdlife))</f>
        <v>0</v>
      </c>
      <c r="N811" s="164">
        <f>IF(A26taxstdlife="n/a","n/a",IF(N$3&gt;(A26taxstdlife+$E811),((Input!$K$168+Input!$K$134)*$K$7)-SUM($K811:M811),((Input!$K$168+Input!$K$134)*$K$7)/A26taxstdlife))</f>
        <v>0</v>
      </c>
      <c r="O811" s="164">
        <f>IF(A26taxstdlife="n/a","n/a",IF(O$3&gt;(A26taxstdlife+$E811),((Input!$K$168+Input!$K$134)*$K$7)-SUM($K811:N811),((Input!$K$168+Input!$K$134)*$K$7)/A26taxstdlife))</f>
        <v>0</v>
      </c>
      <c r="P811" s="164">
        <f>IF(A26taxstdlife="n/a","n/a",IF(P$3&gt;(A26taxstdlife+$E811),((Input!$K$168+Input!$K$134)*$K$7)-SUM($K811:O811),((Input!$K$168+Input!$K$134)*$K$7)/A26taxstdlife))</f>
        <v>0</v>
      </c>
      <c r="Q811" s="164">
        <f>IF(A26taxstdlife="n/a","n/a",IF(Q$3&gt;(A26taxstdlife+$E811),((Input!$K$168+Input!$K$134)*$K$7)-SUM($K811:P811),((Input!$K$168+Input!$K$134)*$K$7)/A26taxstdlife))</f>
        <v>0</v>
      </c>
      <c r="R811" s="164">
        <f>IF(A26taxstdlife="n/a","n/a",IF(R$3&gt;(A26taxstdlife+$E811),((Input!$K$168+Input!$K$134)*$K$7)-SUM($K811:Q811),((Input!$K$168+Input!$K$134)*$K$7)/A26taxstdlife))</f>
        <v>0</v>
      </c>
      <c r="S811" s="164">
        <f>IF(A26taxstdlife="n/a","n/a",IF(S$3&gt;(A26taxstdlife+$E811),((Input!$K$168+Input!$K$134)*$K$7)-SUM($K811:R811),((Input!$K$168+Input!$K$134)*$K$7)/A26taxstdlife))</f>
        <v>0</v>
      </c>
      <c r="T811" s="164">
        <f>IF(A26taxstdlife="n/a","n/a",IF(T$3&gt;(A26taxstdlife+$E811),((Input!$K$168+Input!$K$134)*$K$7)-SUM($K811:S811),((Input!$K$168+Input!$K$134)*$K$7)/A26taxstdlife))</f>
        <v>0</v>
      </c>
      <c r="U811" s="164">
        <f>IF(A26taxstdlife="n/a","n/a",IF(U$3&gt;(A26taxstdlife+$E811),((Input!$K$168+Input!$K$134)*$K$7)-SUM($K811:T811),((Input!$K$168+Input!$K$134)*$K$7)/A26taxstdlife))</f>
        <v>0</v>
      </c>
      <c r="V811" s="164">
        <f>IF(A26taxstdlife="n/a","n/a",IF(V$3&gt;(A26taxstdlife+$E811),((Input!$K$168+Input!$K$134)*$K$7)-SUM($K811:U811),((Input!$K$168+Input!$K$134)*$K$7)/A26taxstdlife))</f>
        <v>0</v>
      </c>
      <c r="W811" s="164">
        <f>IF(A26taxstdlife="n/a","n/a",IF(W$3&gt;(A26taxstdlife+$E811),((Input!$K$168+Input!$K$134)*$K$7)-SUM($K811:V811),((Input!$K$168+Input!$K$134)*$K$7)/A26taxstdlife))</f>
        <v>0</v>
      </c>
      <c r="X811" s="164">
        <f>IF(A26taxstdlife="n/a","n/a",IF(X$3&gt;(A26taxstdlife+$E811),((Input!$K$168+Input!$K$134)*$K$7)-SUM($K811:W811),((Input!$K$168+Input!$K$134)*$K$7)/A26taxstdlife))</f>
        <v>0</v>
      </c>
      <c r="Y811" s="164">
        <f>IF(A26taxstdlife="n/a","n/a",IF(Y$3&gt;(A26taxstdlife+$E811),((Input!$K$168+Input!$K$134)*$K$7)-SUM($K811:X811),((Input!$K$168+Input!$K$134)*$K$7)/A26taxstdlife))</f>
        <v>0</v>
      </c>
      <c r="Z811" s="164">
        <f>IF(A26taxstdlife="n/a","n/a",IF(Z$3&gt;(A26taxstdlife+$E811),((Input!$K$168+Input!$K$134)*$K$7)-SUM($K811:Y811),((Input!$K$168+Input!$K$134)*$K$7)/A26taxstdlife))</f>
        <v>0</v>
      </c>
      <c r="AA811" s="164">
        <f>IF(A26taxstdlife="n/a","n/a",IF(AA$3&gt;(A26taxstdlife+$E811),((Input!$K$168+Input!$K$134)*$K$7)-SUM($K811:Z811),((Input!$K$168+Input!$K$134)*$K$7)/A26taxstdlife))</f>
        <v>0</v>
      </c>
      <c r="AB811" s="164">
        <f>IF(A26taxstdlife="n/a","n/a",IF(AB$3&gt;(A26taxstdlife+$E811),((Input!$K$168+Input!$K$134)*$K$7)-SUM($K811:AA811),((Input!$K$168+Input!$K$134)*$K$7)/A26taxstdlife))</f>
        <v>0</v>
      </c>
      <c r="AC811" s="164">
        <f>IF(A26taxstdlife="n/a","n/a",IF(AC$3&gt;(A26taxstdlife+$E811),((Input!$K$168+Input!$K$134)*$K$7)-SUM($K811:AB811),((Input!$K$168+Input!$K$134)*$K$7)/A26taxstdlife))</f>
        <v>0</v>
      </c>
      <c r="AD811" s="164">
        <f>IF(A26taxstdlife="n/a","n/a",IF(AD$3&gt;(A26taxstdlife+$E811),((Input!$K$168+Input!$K$134)*$K$7)-SUM($K811:AC811),((Input!$K$168+Input!$K$134)*$K$7)/A26taxstdlife))</f>
        <v>0</v>
      </c>
      <c r="AE811" s="164">
        <f>IF(A26taxstdlife="n/a","n/a",IF(AE$3&gt;(A26taxstdlife+$E811),((Input!$K$168+Input!$K$134)*$K$7)-SUM($K811:AD811),((Input!$K$168+Input!$K$134)*$K$7)/A26taxstdlife))</f>
        <v>0</v>
      </c>
      <c r="AF811" s="164">
        <f>IF(A26taxstdlife="n/a","n/a",IF(AF$3&gt;(A26taxstdlife+$E811),((Input!$K$168+Input!$K$134)*$K$7)-SUM($K811:AE811),((Input!$K$168+Input!$K$134)*$K$7)/A26taxstdlife))</f>
        <v>0</v>
      </c>
      <c r="AG811" s="164">
        <f>IF(A26taxstdlife="n/a","n/a",IF(AG$3&gt;(A26taxstdlife+$E811),((Input!$K$168+Input!$K$134)*$K$7)-SUM($K811:AF811),((Input!$K$168+Input!$K$134)*$K$7)/A26taxstdlife))</f>
        <v>0</v>
      </c>
      <c r="AH811" s="164">
        <f>IF(A26taxstdlife="n/a","n/a",IF(AH$3&gt;(A26taxstdlife+$E811),((Input!$K$168+Input!$K$134)*$K$7)-SUM($K811:AG811),((Input!$K$168+Input!$K$134)*$K$7)/A26taxstdlife))</f>
        <v>0</v>
      </c>
      <c r="AI811" s="164">
        <f>IF(A26taxstdlife="n/a","n/a",IF(AI$3&gt;(A26taxstdlife+$E811),((Input!$K$168+Input!$K$134)*$K$7)-SUM($K811:AH811),((Input!$K$168+Input!$K$134)*$K$7)/A26taxstdlife))</f>
        <v>0</v>
      </c>
      <c r="AJ811" s="164">
        <f>IF(A26taxstdlife="n/a","n/a",IF(AJ$3&gt;(A26taxstdlife+$E811),((Input!$K$168+Input!$K$134)*$K$7)-SUM($K811:AI811),((Input!$K$168+Input!$K$134)*$K$7)/A26taxstdlife))</f>
        <v>0</v>
      </c>
      <c r="AK811" s="164">
        <f>IF(A26taxstdlife="n/a","n/a",IF(AK$3&gt;(A26taxstdlife+$E811),((Input!$K$168+Input!$K$134)*$K$7)-SUM($K811:AJ811),((Input!$K$168+Input!$K$134)*$K$7)/A26taxstdlife))</f>
        <v>0</v>
      </c>
      <c r="AL811" s="164">
        <f>IF(A26taxstdlife="n/a","n/a",IF(AL$3&gt;(A26taxstdlife+$E811),((Input!$K$168+Input!$K$134)*$K$7)-SUM($K811:AK811),((Input!$K$168+Input!$K$134)*$K$7)/A26taxstdlife))</f>
        <v>0</v>
      </c>
      <c r="AM811" s="164">
        <f>IF(A26taxstdlife="n/a","n/a",IF(AM$3&gt;(A26taxstdlife+$E811),((Input!$K$168+Input!$K$134)*$K$7)-SUM($K811:AL811),((Input!$K$168+Input!$K$134)*$K$7)/A26taxstdlife))</f>
        <v>0</v>
      </c>
      <c r="AN811" s="164">
        <f>IF(A26taxstdlife="n/a","n/a",IF(AN$3&gt;(A26taxstdlife+$E811),((Input!$K$168+Input!$K$134)*$K$7)-SUM($K811:AM811),((Input!$K$168+Input!$K$134)*$K$7)/A26taxstdlife))</f>
        <v>0</v>
      </c>
      <c r="AO811" s="164">
        <f>IF(A26taxstdlife="n/a","n/a",IF(AO$3&gt;(A26taxstdlife+$E811),((Input!$K$168+Input!$K$134)*$K$7)-SUM($K811:AN811),((Input!$K$168+Input!$K$134)*$K$7)/A26taxstdlife))</f>
        <v>0</v>
      </c>
      <c r="AP811" s="164">
        <f>IF(A26taxstdlife="n/a","n/a",IF(AP$3&gt;(A26taxstdlife+$E811),((Input!$K$168+Input!$K$134)*$K$7)-SUM($K811:AO811),((Input!$K$168+Input!$K$134)*$K$7)/A26taxstdlife))</f>
        <v>0</v>
      </c>
      <c r="AQ811" s="164">
        <f>IF(A26taxstdlife="n/a","n/a",IF(AQ$3&gt;(A26taxstdlife+$E811),((Input!$K$168+Input!$K$134)*$K$7)-SUM($K811:AP811),((Input!$K$168+Input!$K$134)*$K$7)/A26taxstdlife))</f>
        <v>0</v>
      </c>
      <c r="AR811" s="164">
        <f>IF(A26taxstdlife="n/a","n/a",IF(AR$3&gt;(A26taxstdlife+$E811),((Input!$K$168+Input!$K$134)*$K$7)-SUM($K811:AQ811),((Input!$K$168+Input!$K$134)*$K$7)/A26taxstdlife))</f>
        <v>0</v>
      </c>
      <c r="AS811" s="164">
        <f>IF(A26taxstdlife="n/a","n/a",IF(AS$3&gt;(A26taxstdlife+$E811),((Input!$K$168+Input!$K$134)*$K$7)-SUM($K811:AR811),((Input!$K$168+Input!$K$134)*$K$7)/A26taxstdlife))</f>
        <v>0</v>
      </c>
      <c r="AT811" s="164">
        <f>IF(A26taxstdlife="n/a","n/a",IF(AT$3&gt;(A26taxstdlife+$E811),((Input!$K$168+Input!$K$134)*$K$7)-SUM($K811:AS811),((Input!$K$168+Input!$K$134)*$K$7)/A26taxstdlife))</f>
        <v>0</v>
      </c>
      <c r="AU811" s="164">
        <f>IF(A26taxstdlife="n/a","n/a",IF(AU$3&gt;(A26taxstdlife+$E811),((Input!$K$168+Input!$K$134)*$K$7)-SUM($K811:AT811),((Input!$K$168+Input!$K$134)*$K$7)/A26taxstdlife))</f>
        <v>0</v>
      </c>
      <c r="AV811" s="164">
        <f>IF(A26taxstdlife="n/a","n/a",IF(AV$3&gt;(A26taxstdlife+$E811),((Input!$K$168+Input!$K$134)*$K$7)-SUM($K811:AU811),((Input!$K$168+Input!$K$134)*$K$7)/A26taxstdlife))</f>
        <v>0</v>
      </c>
      <c r="AW811" s="164">
        <f>IF(A26taxstdlife="n/a","n/a",IF(AW$3&gt;(A26taxstdlife+$E811),((Input!$K$168+Input!$K$134)*$K$7)-SUM($K811:AV811),((Input!$K$168+Input!$K$134)*$K$7)/A26taxstdlife))</f>
        <v>0</v>
      </c>
      <c r="AX811" s="164">
        <f>IF(A26taxstdlife="n/a","n/a",IF(AX$3&gt;(A26taxstdlife+$E811),((Input!$K$168+Input!$K$134)*$K$7)-SUM($K811:AW811),((Input!$K$168+Input!$K$134)*$K$7)/A26taxstdlife))</f>
        <v>0</v>
      </c>
      <c r="AY811" s="164">
        <f>IF(A26taxstdlife="n/a","n/a",IF(AY$3&gt;(A26taxstdlife+$E811),((Input!$K$168+Input!$K$134)*$K$7)-SUM($K811:AX811),((Input!$K$168+Input!$K$134)*$K$7)/A26taxstdlife))</f>
        <v>0</v>
      </c>
      <c r="AZ811" s="164">
        <f>IF(A26taxstdlife="n/a","n/a",IF(AZ$3&gt;(A26taxstdlife+$E811),((Input!$K$168+Input!$K$134)*$K$7)-SUM($K811:AY811),((Input!$K$168+Input!$K$134)*$K$7)/A26taxstdlife))</f>
        <v>0</v>
      </c>
      <c r="BA811" s="164">
        <f>IF(A26taxstdlife="n/a","n/a",IF(BA$3&gt;(A26taxstdlife+$E811),((Input!$K$168+Input!$K$134)*$K$7)-SUM($K811:AZ811),((Input!$K$168+Input!$K$134)*$K$7)/A26taxstdlife))</f>
        <v>0</v>
      </c>
      <c r="BB811" s="164">
        <f>IF(A26taxstdlife="n/a","n/a",IF(BB$3&gt;(A26taxstdlife+$E811),((Input!$K$168+Input!$K$134)*$K$7)-SUM($K811:BA811),((Input!$K$168+Input!$K$134)*$K$7)/A26taxstdlife))</f>
        <v>0</v>
      </c>
      <c r="BC811" s="164">
        <f>IF(A26taxstdlife="n/a","n/a",IF(BC$3&gt;(A26taxstdlife+$E811),((Input!$K$168+Input!$K$134)*$K$7)-SUM($K811:BB811),((Input!$K$168+Input!$K$134)*$K$7)/A26taxstdlife))</f>
        <v>0</v>
      </c>
      <c r="BD811" s="164">
        <f>IF(A26taxstdlife="n/a","n/a",IF(BD$3&gt;(A26taxstdlife+$E811),((Input!$K$168+Input!$K$134)*$K$7)-SUM($K811:BC811),((Input!$K$168+Input!$K$134)*$K$7)/A26taxstdlife))</f>
        <v>0</v>
      </c>
      <c r="BE811" s="164">
        <f>IF(A26taxstdlife="n/a","n/a",IF(BE$3&gt;(A26taxstdlife+$E811),((Input!$K$168+Input!$K$134)*$K$7)-SUM($K811:BD811),((Input!$K$168+Input!$K$134)*$K$7)/A26taxstdlife))</f>
        <v>0</v>
      </c>
      <c r="BF811" s="164">
        <f>IF(A26taxstdlife="n/a","n/a",IF(BF$3&gt;(A26taxstdlife+$E811),((Input!$K$168+Input!$K$134)*$K$7)-SUM($K811:BE811),((Input!$K$168+Input!$K$134)*$K$7)/A26taxstdlife))</f>
        <v>0</v>
      </c>
      <c r="BG811" s="164">
        <f>IF(A26taxstdlife="n/a","n/a",IF(BG$3&gt;(A26taxstdlife+$E811),((Input!$K$168+Input!$K$134)*$K$7)-SUM($K811:BF811),((Input!$K$168+Input!$K$134)*$K$7)/A26taxstdlife))</f>
        <v>0</v>
      </c>
      <c r="BH811" s="164">
        <f>IF(A26taxstdlife="n/a","n/a",IF(BH$3&gt;(A26taxstdlife+$E811),((Input!$K$168+Input!$K$134)*$K$7)-SUM($K811:BG811),((Input!$K$168+Input!$K$134)*$K$7)/A26taxstdlife))</f>
        <v>0</v>
      </c>
      <c r="BI811" s="164">
        <f>IF(A26taxstdlife="n/a","n/a",IF(BI$3&gt;(A26taxstdlife+$E811),((Input!$K$168+Input!$K$134)*$K$7)-SUM($K811:BH811),((Input!$K$168+Input!$K$134)*$K$7)/A26taxstdlife))</f>
        <v>0</v>
      </c>
      <c r="BJ811" s="18"/>
      <c r="BK811" s="18"/>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c r="HO811"/>
      <c r="HP811"/>
      <c r="HQ811"/>
      <c r="HR811"/>
      <c r="HS811"/>
      <c r="HT811"/>
      <c r="HU811"/>
      <c r="HV811"/>
      <c r="HW811"/>
      <c r="HX811"/>
      <c r="HY811"/>
      <c r="HZ811"/>
      <c r="IA811"/>
      <c r="IB811"/>
      <c r="IC811"/>
      <c r="ID811"/>
      <c r="IE811"/>
      <c r="IF811"/>
      <c r="IG811"/>
      <c r="IH811"/>
      <c r="II811"/>
      <c r="IJ811"/>
      <c r="IK811"/>
      <c r="IL811"/>
      <c r="IM811"/>
      <c r="IN811"/>
      <c r="IO811"/>
      <c r="IP811"/>
      <c r="IQ811"/>
      <c r="IR811"/>
      <c r="IS811"/>
      <c r="IT811"/>
      <c r="IU811"/>
      <c r="IV811"/>
    </row>
    <row r="812" spans="1:256" s="5" customFormat="1" hidden="1" outlineLevel="2">
      <c r="A812" s="18"/>
      <c r="B812" s="18"/>
      <c r="C812" s="36"/>
      <c r="D812" s="479"/>
      <c r="E812" s="283">
        <v>6</v>
      </c>
      <c r="F812" s="38"/>
      <c r="G812" s="306"/>
      <c r="H812" s="308"/>
      <c r="I812" s="308"/>
      <c r="J812" s="308"/>
      <c r="K812" s="308"/>
      <c r="L812" s="307"/>
      <c r="M812" s="164">
        <f>IF(A26taxstdlife="n/a","n/a",IF(M$3&gt;(A26taxstdlife+$E812),((Input!$L$168+Input!$L$134)*$L$7)-SUM($L812:L812),((Input!$L$168+Input!$L$134)*$L$7)/A26taxstdlife))</f>
        <v>0</v>
      </c>
      <c r="N812" s="164">
        <f>IF(A26taxstdlife="n/a","n/a",IF(N$3&gt;(A26taxstdlife+$E812),((Input!$L$168+Input!$L$134)*$L$7)-SUM($L812:M812),((Input!$L$168+Input!$L$134)*$L$7)/A26taxstdlife))</f>
        <v>0</v>
      </c>
      <c r="O812" s="164">
        <f>IF(A26taxstdlife="n/a","n/a",IF(O$3&gt;(A26taxstdlife+$E812),((Input!$L$168+Input!$L$134)*$L$7)-SUM($L812:N812),((Input!$L$168+Input!$L$134)*$L$7)/A26taxstdlife))</f>
        <v>0</v>
      </c>
      <c r="P812" s="164">
        <f>IF(A26taxstdlife="n/a","n/a",IF(P$3&gt;(A26taxstdlife+$E812),((Input!$L$168+Input!$L$134)*$L$7)-SUM($L812:O812),((Input!$L$168+Input!$L$134)*$L$7)/A26taxstdlife))</f>
        <v>0</v>
      </c>
      <c r="Q812" s="164">
        <f>IF(A26taxstdlife="n/a","n/a",IF(Q$3&gt;(A26taxstdlife+$E812),((Input!$L$168+Input!$L$134)*$L$7)-SUM($L812:P812),((Input!$L$168+Input!$L$134)*$L$7)/A26taxstdlife))</f>
        <v>0</v>
      </c>
      <c r="R812" s="164">
        <f>IF(A26taxstdlife="n/a","n/a",IF(R$3&gt;(A26taxstdlife+$E812),((Input!$L$168+Input!$L$134)*$L$7)-SUM($L812:Q812),((Input!$L$168+Input!$L$134)*$L$7)/A26taxstdlife))</f>
        <v>0</v>
      </c>
      <c r="S812" s="164">
        <f>IF(A26taxstdlife="n/a","n/a",IF(S$3&gt;(A26taxstdlife+$E812),((Input!$L$168+Input!$L$134)*$L$7)-SUM($L812:R812),((Input!$L$168+Input!$L$134)*$L$7)/A26taxstdlife))</f>
        <v>0</v>
      </c>
      <c r="T812" s="164">
        <f>IF(A26taxstdlife="n/a","n/a",IF(T$3&gt;(A26taxstdlife+$E812),((Input!$L$168+Input!$L$134)*$L$7)-SUM($L812:S812),((Input!$L$168+Input!$L$134)*$L$7)/A26taxstdlife))</f>
        <v>0</v>
      </c>
      <c r="U812" s="164">
        <f>IF(A26taxstdlife="n/a","n/a",IF(U$3&gt;(A26taxstdlife+$E812),((Input!$L$168+Input!$L$134)*$L$7)-SUM($L812:T812),((Input!$L$168+Input!$L$134)*$L$7)/A26taxstdlife))</f>
        <v>0</v>
      </c>
      <c r="V812" s="164">
        <f>IF(A26taxstdlife="n/a","n/a",IF(V$3&gt;(A26taxstdlife+$E812),((Input!$L$168+Input!$L$134)*$L$7)-SUM($L812:U812),((Input!$L$168+Input!$L$134)*$L$7)/A26taxstdlife))</f>
        <v>0</v>
      </c>
      <c r="W812" s="164">
        <f>IF(A26taxstdlife="n/a","n/a",IF(W$3&gt;(A26taxstdlife+$E812),((Input!$L$168+Input!$L$134)*$L$7)-SUM($L812:V812),((Input!$L$168+Input!$L$134)*$L$7)/A26taxstdlife))</f>
        <v>0</v>
      </c>
      <c r="X812" s="164">
        <f>IF(A26taxstdlife="n/a","n/a",IF(X$3&gt;(A26taxstdlife+$E812),((Input!$L$168+Input!$L$134)*$L$7)-SUM($L812:W812),((Input!$L$168+Input!$L$134)*$L$7)/A26taxstdlife))</f>
        <v>0</v>
      </c>
      <c r="Y812" s="164">
        <f>IF(A26taxstdlife="n/a","n/a",IF(Y$3&gt;(A26taxstdlife+$E812),((Input!$L$168+Input!$L$134)*$L$7)-SUM($L812:X812),((Input!$L$168+Input!$L$134)*$L$7)/A26taxstdlife))</f>
        <v>0</v>
      </c>
      <c r="Z812" s="164">
        <f>IF(A26taxstdlife="n/a","n/a",IF(Z$3&gt;(A26taxstdlife+$E812),((Input!$L$168+Input!$L$134)*$L$7)-SUM($L812:Y812),((Input!$L$168+Input!$L$134)*$L$7)/A26taxstdlife))</f>
        <v>0</v>
      </c>
      <c r="AA812" s="164">
        <f>IF(A26taxstdlife="n/a","n/a",IF(AA$3&gt;(A26taxstdlife+$E812),((Input!$L$168+Input!$L$134)*$L$7)-SUM($L812:Z812),((Input!$L$168+Input!$L$134)*$L$7)/A26taxstdlife))</f>
        <v>0</v>
      </c>
      <c r="AB812" s="164">
        <f>IF(A26taxstdlife="n/a","n/a",IF(AB$3&gt;(A26taxstdlife+$E812),((Input!$L$168+Input!$L$134)*$L$7)-SUM($L812:AA812),((Input!$L$168+Input!$L$134)*$L$7)/A26taxstdlife))</f>
        <v>0</v>
      </c>
      <c r="AC812" s="164">
        <f>IF(A26taxstdlife="n/a","n/a",IF(AC$3&gt;(A26taxstdlife+$E812),((Input!$L$168+Input!$L$134)*$L$7)-SUM($L812:AB812),((Input!$L$168+Input!$L$134)*$L$7)/A26taxstdlife))</f>
        <v>0</v>
      </c>
      <c r="AD812" s="164">
        <f>IF(A26taxstdlife="n/a","n/a",IF(AD$3&gt;(A26taxstdlife+$E812),((Input!$L$168+Input!$L$134)*$L$7)-SUM($L812:AC812),((Input!$L$168+Input!$L$134)*$L$7)/A26taxstdlife))</f>
        <v>0</v>
      </c>
      <c r="AE812" s="164">
        <f>IF(A26taxstdlife="n/a","n/a",IF(AE$3&gt;(A26taxstdlife+$E812),((Input!$L$168+Input!$L$134)*$L$7)-SUM($L812:AD812),((Input!$L$168+Input!$L$134)*$L$7)/A26taxstdlife))</f>
        <v>0</v>
      </c>
      <c r="AF812" s="164">
        <f>IF(A26taxstdlife="n/a","n/a",IF(AF$3&gt;(A26taxstdlife+$E812),((Input!$L$168+Input!$L$134)*$L$7)-SUM($L812:AE812),((Input!$L$168+Input!$L$134)*$L$7)/A26taxstdlife))</f>
        <v>0</v>
      </c>
      <c r="AG812" s="164">
        <f>IF(A26taxstdlife="n/a","n/a",IF(AG$3&gt;(A26taxstdlife+$E812),((Input!$L$168+Input!$L$134)*$L$7)-SUM($L812:AF812),((Input!$L$168+Input!$L$134)*$L$7)/A26taxstdlife))</f>
        <v>0</v>
      </c>
      <c r="AH812" s="164">
        <f>IF(A26taxstdlife="n/a","n/a",IF(AH$3&gt;(A26taxstdlife+$E812),((Input!$L$168+Input!$L$134)*$L$7)-SUM($L812:AG812),((Input!$L$168+Input!$L$134)*$L$7)/A26taxstdlife))</f>
        <v>0</v>
      </c>
      <c r="AI812" s="164">
        <f>IF(A26taxstdlife="n/a","n/a",IF(AI$3&gt;(A26taxstdlife+$E812),((Input!$L$168+Input!$L$134)*$L$7)-SUM($L812:AH812),((Input!$L$168+Input!$L$134)*$L$7)/A26taxstdlife))</f>
        <v>0</v>
      </c>
      <c r="AJ812" s="164">
        <f>IF(A26taxstdlife="n/a","n/a",IF(AJ$3&gt;(A26taxstdlife+$E812),((Input!$L$168+Input!$L$134)*$L$7)-SUM($L812:AI812),((Input!$L$168+Input!$L$134)*$L$7)/A26taxstdlife))</f>
        <v>0</v>
      </c>
      <c r="AK812" s="164">
        <f>IF(A26taxstdlife="n/a","n/a",IF(AK$3&gt;(A26taxstdlife+$E812),((Input!$L$168+Input!$L$134)*$L$7)-SUM($L812:AJ812),((Input!$L$168+Input!$L$134)*$L$7)/A26taxstdlife))</f>
        <v>0</v>
      </c>
      <c r="AL812" s="164">
        <f>IF(A26taxstdlife="n/a","n/a",IF(AL$3&gt;(A26taxstdlife+$E812),((Input!$L$168+Input!$L$134)*$L$7)-SUM($L812:AK812),((Input!$L$168+Input!$L$134)*$L$7)/A26taxstdlife))</f>
        <v>0</v>
      </c>
      <c r="AM812" s="164">
        <f>IF(A26taxstdlife="n/a","n/a",IF(AM$3&gt;(A26taxstdlife+$E812),((Input!$L$168+Input!$L$134)*$L$7)-SUM($L812:AL812),((Input!$L$168+Input!$L$134)*$L$7)/A26taxstdlife))</f>
        <v>0</v>
      </c>
      <c r="AN812" s="164">
        <f>IF(A26taxstdlife="n/a","n/a",IF(AN$3&gt;(A26taxstdlife+$E812),((Input!$L$168+Input!$L$134)*$L$7)-SUM($L812:AM812),((Input!$L$168+Input!$L$134)*$L$7)/A26taxstdlife))</f>
        <v>0</v>
      </c>
      <c r="AO812" s="164">
        <f>IF(A26taxstdlife="n/a","n/a",IF(AO$3&gt;(A26taxstdlife+$E812),((Input!$L$168+Input!$L$134)*$L$7)-SUM($L812:AN812),((Input!$L$168+Input!$L$134)*$L$7)/A26taxstdlife))</f>
        <v>0</v>
      </c>
      <c r="AP812" s="164">
        <f>IF(A26taxstdlife="n/a","n/a",IF(AP$3&gt;(A26taxstdlife+$E812),((Input!$L$168+Input!$L$134)*$L$7)-SUM($L812:AO812),((Input!$L$168+Input!$L$134)*$L$7)/A26taxstdlife))</f>
        <v>0</v>
      </c>
      <c r="AQ812" s="164">
        <f>IF(A26taxstdlife="n/a","n/a",IF(AQ$3&gt;(A26taxstdlife+$E812),((Input!$L$168+Input!$L$134)*$L$7)-SUM($L812:AP812),((Input!$L$168+Input!$L$134)*$L$7)/A26taxstdlife))</f>
        <v>0</v>
      </c>
      <c r="AR812" s="164">
        <f>IF(A26taxstdlife="n/a","n/a",IF(AR$3&gt;(A26taxstdlife+$E812),((Input!$L$168+Input!$L$134)*$L$7)-SUM($L812:AQ812),((Input!$L$168+Input!$L$134)*$L$7)/A26taxstdlife))</f>
        <v>0</v>
      </c>
      <c r="AS812" s="164">
        <f>IF(A26taxstdlife="n/a","n/a",IF(AS$3&gt;(A26taxstdlife+$E812),((Input!$L$168+Input!$L$134)*$L$7)-SUM($L812:AR812),((Input!$L$168+Input!$L$134)*$L$7)/A26taxstdlife))</f>
        <v>0</v>
      </c>
      <c r="AT812" s="164">
        <f>IF(A26taxstdlife="n/a","n/a",IF(AT$3&gt;(A26taxstdlife+$E812),((Input!$L$168+Input!$L$134)*$L$7)-SUM($L812:AS812),((Input!$L$168+Input!$L$134)*$L$7)/A26taxstdlife))</f>
        <v>0</v>
      </c>
      <c r="AU812" s="164">
        <f>IF(A26taxstdlife="n/a","n/a",IF(AU$3&gt;(A26taxstdlife+$E812),((Input!$L$168+Input!$L$134)*$L$7)-SUM($L812:AT812),((Input!$L$168+Input!$L$134)*$L$7)/A26taxstdlife))</f>
        <v>0</v>
      </c>
      <c r="AV812" s="164">
        <f>IF(A26taxstdlife="n/a","n/a",IF(AV$3&gt;(A26taxstdlife+$E812),((Input!$L$168+Input!$L$134)*$L$7)-SUM($L812:AU812),((Input!$L$168+Input!$L$134)*$L$7)/A26taxstdlife))</f>
        <v>0</v>
      </c>
      <c r="AW812" s="164">
        <f>IF(A26taxstdlife="n/a","n/a",IF(AW$3&gt;(A26taxstdlife+$E812),((Input!$L$168+Input!$L$134)*$L$7)-SUM($L812:AV812),((Input!$L$168+Input!$L$134)*$L$7)/A26taxstdlife))</f>
        <v>0</v>
      </c>
      <c r="AX812" s="164">
        <f>IF(A26taxstdlife="n/a","n/a",IF(AX$3&gt;(A26taxstdlife+$E812),((Input!$L$168+Input!$L$134)*$L$7)-SUM($L812:AW812),((Input!$L$168+Input!$L$134)*$L$7)/A26taxstdlife))</f>
        <v>0</v>
      </c>
      <c r="AY812" s="164">
        <f>IF(A26taxstdlife="n/a","n/a",IF(AY$3&gt;(A26taxstdlife+$E812),((Input!$L$168+Input!$L$134)*$L$7)-SUM($L812:AX812),((Input!$L$168+Input!$L$134)*$L$7)/A26taxstdlife))</f>
        <v>0</v>
      </c>
      <c r="AZ812" s="164">
        <f>IF(A26taxstdlife="n/a","n/a",IF(AZ$3&gt;(A26taxstdlife+$E812),((Input!$L$168+Input!$L$134)*$L$7)-SUM($L812:AY812),((Input!$L$168+Input!$L$134)*$L$7)/A26taxstdlife))</f>
        <v>0</v>
      </c>
      <c r="BA812" s="164">
        <f>IF(A26taxstdlife="n/a","n/a",IF(BA$3&gt;(A26taxstdlife+$E812),((Input!$L$168+Input!$L$134)*$L$7)-SUM($L812:AZ812),((Input!$L$168+Input!$L$134)*$L$7)/A26taxstdlife))</f>
        <v>0</v>
      </c>
      <c r="BB812" s="164">
        <f>IF(A26taxstdlife="n/a","n/a",IF(BB$3&gt;(A26taxstdlife+$E812),((Input!$L$168+Input!$L$134)*$L$7)-SUM($L812:BA812),((Input!$L$168+Input!$L$134)*$L$7)/A26taxstdlife))</f>
        <v>0</v>
      </c>
      <c r="BC812" s="164">
        <f>IF(A26taxstdlife="n/a","n/a",IF(BC$3&gt;(A26taxstdlife+$E812),((Input!$L$168+Input!$L$134)*$L$7)-SUM($L812:BB812),((Input!$L$168+Input!$L$134)*$L$7)/A26taxstdlife))</f>
        <v>0</v>
      </c>
      <c r="BD812" s="164">
        <f>IF(A26taxstdlife="n/a","n/a",IF(BD$3&gt;(A26taxstdlife+$E812),((Input!$L$168+Input!$L$134)*$L$7)-SUM($L812:BC812),((Input!$L$168+Input!$L$134)*$L$7)/A26taxstdlife))</f>
        <v>0</v>
      </c>
      <c r="BE812" s="164">
        <f>IF(A26taxstdlife="n/a","n/a",IF(BE$3&gt;(A26taxstdlife+$E812),((Input!$L$168+Input!$L$134)*$L$7)-SUM($L812:BD812),((Input!$L$168+Input!$L$134)*$L$7)/A26taxstdlife))</f>
        <v>0</v>
      </c>
      <c r="BF812" s="164">
        <f>IF(A26taxstdlife="n/a","n/a",IF(BF$3&gt;(A26taxstdlife+$E812),((Input!$L$168+Input!$L$134)*$L$7)-SUM($L812:BE812),((Input!$L$168+Input!$L$134)*$L$7)/A26taxstdlife))</f>
        <v>0</v>
      </c>
      <c r="BG812" s="164">
        <f>IF(A26taxstdlife="n/a","n/a",IF(BG$3&gt;(A26taxstdlife+$E812),((Input!$L$168+Input!$L$134)*$L$7)-SUM($L812:BF812),((Input!$L$168+Input!$L$134)*$L$7)/A26taxstdlife))</f>
        <v>0</v>
      </c>
      <c r="BH812" s="164">
        <f>IF(A26taxstdlife="n/a","n/a",IF(BH$3&gt;(A26taxstdlife+$E812),((Input!$L$168+Input!$L$134)*$L$7)-SUM($L812:BG812),((Input!$L$168+Input!$L$134)*$L$7)/A26taxstdlife))</f>
        <v>0</v>
      </c>
      <c r="BI812" s="164">
        <f>IF(A26taxstdlife="n/a","n/a",IF(BI$3&gt;(A26taxstdlife+$E812),((Input!$L$168+Input!$L$134)*$L$7)-SUM($L812:BH812),((Input!$L$168+Input!$L$134)*$L$7)/A26taxstdlife))</f>
        <v>0</v>
      </c>
      <c r="BJ812" s="18"/>
      <c r="BK812" s="18"/>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c r="HC812"/>
      <c r="HD812"/>
      <c r="HE812"/>
      <c r="HF812"/>
      <c r="HG812"/>
      <c r="HH812"/>
      <c r="HI812"/>
      <c r="HJ812"/>
      <c r="HK812"/>
      <c r="HL812"/>
      <c r="HM812"/>
      <c r="HN812"/>
      <c r="HO812"/>
      <c r="HP812"/>
      <c r="HQ812"/>
      <c r="HR812"/>
      <c r="HS812"/>
      <c r="HT812"/>
      <c r="HU812"/>
      <c r="HV812"/>
      <c r="HW812"/>
      <c r="HX812"/>
      <c r="HY812"/>
      <c r="HZ812"/>
      <c r="IA812"/>
      <c r="IB812"/>
      <c r="IC812"/>
      <c r="ID812"/>
      <c r="IE812"/>
      <c r="IF812"/>
      <c r="IG812"/>
      <c r="IH812"/>
      <c r="II812"/>
      <c r="IJ812"/>
      <c r="IK812"/>
      <c r="IL812"/>
      <c r="IM812"/>
      <c r="IN812"/>
      <c r="IO812"/>
      <c r="IP812"/>
      <c r="IQ812"/>
      <c r="IR812"/>
      <c r="IS812"/>
      <c r="IT812"/>
      <c r="IU812"/>
      <c r="IV812"/>
    </row>
    <row r="813" spans="1:256" s="5" customFormat="1" hidden="1" outlineLevel="2">
      <c r="A813" s="18"/>
      <c r="B813" s="18"/>
      <c r="C813" s="36"/>
      <c r="D813" s="479"/>
      <c r="E813" s="283">
        <v>7</v>
      </c>
      <c r="F813" s="38"/>
      <c r="G813" s="306"/>
      <c r="H813" s="308"/>
      <c r="I813" s="308"/>
      <c r="J813" s="308"/>
      <c r="K813" s="308"/>
      <c r="L813" s="308"/>
      <c r="M813" s="307"/>
      <c r="N813" s="164">
        <f>IF(A26taxstdlife="n/a","n/a",IF(N$3&gt;(A26taxstdlife+$E813),((Input!$M$168+Input!$M$134)*$M$7)-SUM($M813:M813),((Input!$M$168+Input!$M$134)*$M$7)/A26taxstdlife))</f>
        <v>0</v>
      </c>
      <c r="O813" s="164">
        <f>IF(A26taxstdlife="n/a","n/a",IF(O$3&gt;(A26taxstdlife+$E813),((Input!$M$168+Input!$M$134)*$M$7)-SUM($M813:N813),((Input!$M$168+Input!$M$134)*$M$7)/A26taxstdlife))</f>
        <v>0</v>
      </c>
      <c r="P813" s="164">
        <f>IF(A26taxstdlife="n/a","n/a",IF(P$3&gt;(A26taxstdlife+$E813),((Input!$M$168+Input!$M$134)*$M$7)-SUM($M813:O813),((Input!$M$168+Input!$M$134)*$M$7)/A26taxstdlife))</f>
        <v>0</v>
      </c>
      <c r="Q813" s="164">
        <f>IF(A26taxstdlife="n/a","n/a",IF(Q$3&gt;(A26taxstdlife+$E813),((Input!$M$168+Input!$M$134)*$M$7)-SUM($M813:P813),((Input!$M$168+Input!$M$134)*$M$7)/A26taxstdlife))</f>
        <v>0</v>
      </c>
      <c r="R813" s="164">
        <f>IF(A26taxstdlife="n/a","n/a",IF(R$3&gt;(A26taxstdlife+$E813),((Input!$M$168+Input!$M$134)*$M$7)-SUM($M813:Q813),((Input!$M$168+Input!$M$134)*$M$7)/A26taxstdlife))</f>
        <v>0</v>
      </c>
      <c r="S813" s="164">
        <f>IF(A26taxstdlife="n/a","n/a",IF(S$3&gt;(A26taxstdlife+$E813),((Input!$M$168+Input!$M$134)*$M$7)-SUM($M813:R813),((Input!$M$168+Input!$M$134)*$M$7)/A26taxstdlife))</f>
        <v>0</v>
      </c>
      <c r="T813" s="164">
        <f>IF(A26taxstdlife="n/a","n/a",IF(T$3&gt;(A26taxstdlife+$E813),((Input!$M$168+Input!$M$134)*$M$7)-SUM($M813:S813),((Input!$M$168+Input!$M$134)*$M$7)/A26taxstdlife))</f>
        <v>0</v>
      </c>
      <c r="U813" s="164">
        <f>IF(A26taxstdlife="n/a","n/a",IF(U$3&gt;(A26taxstdlife+$E813),((Input!$M$168+Input!$M$134)*$M$7)-SUM($M813:T813),((Input!$M$168+Input!$M$134)*$M$7)/A26taxstdlife))</f>
        <v>0</v>
      </c>
      <c r="V813" s="164">
        <f>IF(A26taxstdlife="n/a","n/a",IF(V$3&gt;(A26taxstdlife+$E813),((Input!$M$168+Input!$M$134)*$M$7)-SUM($M813:U813),((Input!$M$168+Input!$M$134)*$M$7)/A26taxstdlife))</f>
        <v>0</v>
      </c>
      <c r="W813" s="164">
        <f>IF(A26taxstdlife="n/a","n/a",IF(W$3&gt;(A26taxstdlife+$E813),((Input!$M$168+Input!$M$134)*$M$7)-SUM($M813:V813),((Input!$M$168+Input!$M$134)*$M$7)/A26taxstdlife))</f>
        <v>0</v>
      </c>
      <c r="X813" s="164">
        <f>IF(A26taxstdlife="n/a","n/a",IF(X$3&gt;(A26taxstdlife+$E813),((Input!$M$168+Input!$M$134)*$M$7)-SUM($M813:W813),((Input!$M$168+Input!$M$134)*$M$7)/A26taxstdlife))</f>
        <v>0</v>
      </c>
      <c r="Y813" s="164">
        <f>IF(A26taxstdlife="n/a","n/a",IF(Y$3&gt;(A26taxstdlife+$E813),((Input!$M$168+Input!$M$134)*$M$7)-SUM($M813:X813),((Input!$M$168+Input!$M$134)*$M$7)/A26taxstdlife))</f>
        <v>0</v>
      </c>
      <c r="Z813" s="164">
        <f>IF(A26taxstdlife="n/a","n/a",IF(Z$3&gt;(A26taxstdlife+$E813),((Input!$M$168+Input!$M$134)*$M$7)-SUM($M813:Y813),((Input!$M$168+Input!$M$134)*$M$7)/A26taxstdlife))</f>
        <v>0</v>
      </c>
      <c r="AA813" s="164">
        <f>IF(A26taxstdlife="n/a","n/a",IF(AA$3&gt;(A26taxstdlife+$E813),((Input!$M$168+Input!$M$134)*$M$7)-SUM($M813:Z813),((Input!$M$168+Input!$M$134)*$M$7)/A26taxstdlife))</f>
        <v>0</v>
      </c>
      <c r="AB813" s="164">
        <f>IF(A26taxstdlife="n/a","n/a",IF(AB$3&gt;(A26taxstdlife+$E813),((Input!$M$168+Input!$M$134)*$M$7)-SUM($M813:AA813),((Input!$M$168+Input!$M$134)*$M$7)/A26taxstdlife))</f>
        <v>0</v>
      </c>
      <c r="AC813" s="164">
        <f>IF(A26taxstdlife="n/a","n/a",IF(AC$3&gt;(A26taxstdlife+$E813),((Input!$M$168+Input!$M$134)*$M$7)-SUM($M813:AB813),((Input!$M$168+Input!$M$134)*$M$7)/A26taxstdlife))</f>
        <v>0</v>
      </c>
      <c r="AD813" s="164">
        <f>IF(A26taxstdlife="n/a","n/a",IF(AD$3&gt;(A26taxstdlife+$E813),((Input!$M$168+Input!$M$134)*$M$7)-SUM($M813:AC813),((Input!$M$168+Input!$M$134)*$M$7)/A26taxstdlife))</f>
        <v>0</v>
      </c>
      <c r="AE813" s="164">
        <f>IF(A26taxstdlife="n/a","n/a",IF(AE$3&gt;(A26taxstdlife+$E813),((Input!$M$168+Input!$M$134)*$M$7)-SUM($M813:AD813),((Input!$M$168+Input!$M$134)*$M$7)/A26taxstdlife))</f>
        <v>0</v>
      </c>
      <c r="AF813" s="164">
        <f>IF(A26taxstdlife="n/a","n/a",IF(AF$3&gt;(A26taxstdlife+$E813),((Input!$M$168+Input!$M$134)*$M$7)-SUM($M813:AE813),((Input!$M$168+Input!$M$134)*$M$7)/A26taxstdlife))</f>
        <v>0</v>
      </c>
      <c r="AG813" s="164">
        <f>IF(A26taxstdlife="n/a","n/a",IF(AG$3&gt;(A26taxstdlife+$E813),((Input!$M$168+Input!$M$134)*$M$7)-SUM($M813:AF813),((Input!$M$168+Input!$M$134)*$M$7)/A26taxstdlife))</f>
        <v>0</v>
      </c>
      <c r="AH813" s="164">
        <f>IF(A26taxstdlife="n/a","n/a",IF(AH$3&gt;(A26taxstdlife+$E813),((Input!$M$168+Input!$M$134)*$M$7)-SUM($M813:AG813),((Input!$M$168+Input!$M$134)*$M$7)/A26taxstdlife))</f>
        <v>0</v>
      </c>
      <c r="AI813" s="164">
        <f>IF(A26taxstdlife="n/a","n/a",IF(AI$3&gt;(A26taxstdlife+$E813),((Input!$M$168+Input!$M$134)*$M$7)-SUM($M813:AH813),((Input!$M$168+Input!$M$134)*$M$7)/A26taxstdlife))</f>
        <v>0</v>
      </c>
      <c r="AJ813" s="164">
        <f>IF(A26taxstdlife="n/a","n/a",IF(AJ$3&gt;(A26taxstdlife+$E813),((Input!$M$168+Input!$M$134)*$M$7)-SUM($M813:AI813),((Input!$M$168+Input!$M$134)*$M$7)/A26taxstdlife))</f>
        <v>0</v>
      </c>
      <c r="AK813" s="164">
        <f>IF(A26taxstdlife="n/a","n/a",IF(AK$3&gt;(A26taxstdlife+$E813),((Input!$M$168+Input!$M$134)*$M$7)-SUM($M813:AJ813),((Input!$M$168+Input!$M$134)*$M$7)/A26taxstdlife))</f>
        <v>0</v>
      </c>
      <c r="AL813" s="164">
        <f>IF(A26taxstdlife="n/a","n/a",IF(AL$3&gt;(A26taxstdlife+$E813),((Input!$M$168+Input!$M$134)*$M$7)-SUM($M813:AK813),((Input!$M$168+Input!$M$134)*$M$7)/A26taxstdlife))</f>
        <v>0</v>
      </c>
      <c r="AM813" s="164">
        <f>IF(A26taxstdlife="n/a","n/a",IF(AM$3&gt;(A26taxstdlife+$E813),((Input!$M$168+Input!$M$134)*$M$7)-SUM($M813:AL813),((Input!$M$168+Input!$M$134)*$M$7)/A26taxstdlife))</f>
        <v>0</v>
      </c>
      <c r="AN813" s="164">
        <f>IF(A26taxstdlife="n/a","n/a",IF(AN$3&gt;(A26taxstdlife+$E813),((Input!$M$168+Input!$M$134)*$M$7)-SUM($M813:AM813),((Input!$M$168+Input!$M$134)*$M$7)/A26taxstdlife))</f>
        <v>0</v>
      </c>
      <c r="AO813" s="164">
        <f>IF(A26taxstdlife="n/a","n/a",IF(AO$3&gt;(A26taxstdlife+$E813),((Input!$M$168+Input!$M$134)*$M$7)-SUM($M813:AN813),((Input!$M$168+Input!$M$134)*$M$7)/A26taxstdlife))</f>
        <v>0</v>
      </c>
      <c r="AP813" s="164">
        <f>IF(A26taxstdlife="n/a","n/a",IF(AP$3&gt;(A26taxstdlife+$E813),((Input!$M$168+Input!$M$134)*$M$7)-SUM($M813:AO813),((Input!$M$168+Input!$M$134)*$M$7)/A26taxstdlife))</f>
        <v>0</v>
      </c>
      <c r="AQ813" s="164">
        <f>IF(A26taxstdlife="n/a","n/a",IF(AQ$3&gt;(A26taxstdlife+$E813),((Input!$M$168+Input!$M$134)*$M$7)-SUM($M813:AP813),((Input!$M$168+Input!$M$134)*$M$7)/A26taxstdlife))</f>
        <v>0</v>
      </c>
      <c r="AR813" s="164">
        <f>IF(A26taxstdlife="n/a","n/a",IF(AR$3&gt;(A26taxstdlife+$E813),((Input!$M$168+Input!$M$134)*$M$7)-SUM($M813:AQ813),((Input!$M$168+Input!$M$134)*$M$7)/A26taxstdlife))</f>
        <v>0</v>
      </c>
      <c r="AS813" s="164">
        <f>IF(A26taxstdlife="n/a","n/a",IF(AS$3&gt;(A26taxstdlife+$E813),((Input!$M$168+Input!$M$134)*$M$7)-SUM($M813:AR813),((Input!$M$168+Input!$M$134)*$M$7)/A26taxstdlife))</f>
        <v>0</v>
      </c>
      <c r="AT813" s="164">
        <f>IF(A26taxstdlife="n/a","n/a",IF(AT$3&gt;(A26taxstdlife+$E813),((Input!$M$168+Input!$M$134)*$M$7)-SUM($M813:AS813),((Input!$M$168+Input!$M$134)*$M$7)/A26taxstdlife))</f>
        <v>0</v>
      </c>
      <c r="AU813" s="164">
        <f>IF(A26taxstdlife="n/a","n/a",IF(AU$3&gt;(A26taxstdlife+$E813),((Input!$M$168+Input!$M$134)*$M$7)-SUM($M813:AT813),((Input!$M$168+Input!$M$134)*$M$7)/A26taxstdlife))</f>
        <v>0</v>
      </c>
      <c r="AV813" s="164">
        <f>IF(A26taxstdlife="n/a","n/a",IF(AV$3&gt;(A26taxstdlife+$E813),((Input!$M$168+Input!$M$134)*$M$7)-SUM($M813:AU813),((Input!$M$168+Input!$M$134)*$M$7)/A26taxstdlife))</f>
        <v>0</v>
      </c>
      <c r="AW813" s="164">
        <f>IF(A26taxstdlife="n/a","n/a",IF(AW$3&gt;(A26taxstdlife+$E813),((Input!$M$168+Input!$M$134)*$M$7)-SUM($M813:AV813),((Input!$M$168+Input!$M$134)*$M$7)/A26taxstdlife))</f>
        <v>0</v>
      </c>
      <c r="AX813" s="164">
        <f>IF(A26taxstdlife="n/a","n/a",IF(AX$3&gt;(A26taxstdlife+$E813),((Input!$M$168+Input!$M$134)*$M$7)-SUM($M813:AW813),((Input!$M$168+Input!$M$134)*$M$7)/A26taxstdlife))</f>
        <v>0</v>
      </c>
      <c r="AY813" s="164">
        <f>IF(A26taxstdlife="n/a","n/a",IF(AY$3&gt;(A26taxstdlife+$E813),((Input!$M$168+Input!$M$134)*$M$7)-SUM($M813:AX813),((Input!$M$168+Input!$M$134)*$M$7)/A26taxstdlife))</f>
        <v>0</v>
      </c>
      <c r="AZ813" s="164">
        <f>IF(A26taxstdlife="n/a","n/a",IF(AZ$3&gt;(A26taxstdlife+$E813),((Input!$M$168+Input!$M$134)*$M$7)-SUM($M813:AY813),((Input!$M$168+Input!$M$134)*$M$7)/A26taxstdlife))</f>
        <v>0</v>
      </c>
      <c r="BA813" s="164">
        <f>IF(A26taxstdlife="n/a","n/a",IF(BA$3&gt;(A26taxstdlife+$E813),((Input!$M$168+Input!$M$134)*$M$7)-SUM($M813:AZ813),((Input!$M$168+Input!$M$134)*$M$7)/A26taxstdlife))</f>
        <v>0</v>
      </c>
      <c r="BB813" s="164">
        <f>IF(A26taxstdlife="n/a","n/a",IF(BB$3&gt;(A26taxstdlife+$E813),((Input!$M$168+Input!$M$134)*$M$7)-SUM($M813:BA813),((Input!$M$168+Input!$M$134)*$M$7)/A26taxstdlife))</f>
        <v>0</v>
      </c>
      <c r="BC813" s="164">
        <f>IF(A26taxstdlife="n/a","n/a",IF(BC$3&gt;(A26taxstdlife+$E813),((Input!$M$168+Input!$M$134)*$M$7)-SUM($M813:BB813),((Input!$M$168+Input!$M$134)*$M$7)/A26taxstdlife))</f>
        <v>0</v>
      </c>
      <c r="BD813" s="164">
        <f>IF(A26taxstdlife="n/a","n/a",IF(BD$3&gt;(A26taxstdlife+$E813),((Input!$M$168+Input!$M$134)*$M$7)-SUM($M813:BC813),((Input!$M$168+Input!$M$134)*$M$7)/A26taxstdlife))</f>
        <v>0</v>
      </c>
      <c r="BE813" s="164">
        <f>IF(A26taxstdlife="n/a","n/a",IF(BE$3&gt;(A26taxstdlife+$E813),((Input!$M$168+Input!$M$134)*$M$7)-SUM($M813:BD813),((Input!$M$168+Input!$M$134)*$M$7)/A26taxstdlife))</f>
        <v>0</v>
      </c>
      <c r="BF813" s="164">
        <f>IF(A26taxstdlife="n/a","n/a",IF(BF$3&gt;(A26taxstdlife+$E813),((Input!$M$168+Input!$M$134)*$M$7)-SUM($M813:BE813),((Input!$M$168+Input!$M$134)*$M$7)/A26taxstdlife))</f>
        <v>0</v>
      </c>
      <c r="BG813" s="164">
        <f>IF(A26taxstdlife="n/a","n/a",IF(BG$3&gt;(A26taxstdlife+$E813),((Input!$M$168+Input!$M$134)*$M$7)-SUM($M813:BF813),((Input!$M$168+Input!$M$134)*$M$7)/A26taxstdlife))</f>
        <v>0</v>
      </c>
      <c r="BH813" s="164">
        <f>IF(A26taxstdlife="n/a","n/a",IF(BH$3&gt;(A26taxstdlife+$E813),((Input!$M$168+Input!$M$134)*$M$7)-SUM($M813:BG813),((Input!$M$168+Input!$M$134)*$M$7)/A26taxstdlife))</f>
        <v>0</v>
      </c>
      <c r="BI813" s="164">
        <f>IF(A26taxstdlife="n/a","n/a",IF(BI$3&gt;(A26taxstdlife+$E813),((Input!$M$168+Input!$M$134)*$M$7)-SUM($M813:BH813),((Input!$M$168+Input!$M$134)*$M$7)/A26taxstdlife))</f>
        <v>0</v>
      </c>
      <c r="BJ813" s="18"/>
      <c r="BK813" s="18"/>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c r="HC813"/>
      <c r="HD813"/>
      <c r="HE813"/>
      <c r="HF813"/>
      <c r="HG813"/>
      <c r="HH813"/>
      <c r="HI813"/>
      <c r="HJ813"/>
      <c r="HK813"/>
      <c r="HL813"/>
      <c r="HM813"/>
      <c r="HN813"/>
      <c r="HO813"/>
      <c r="HP813"/>
      <c r="HQ813"/>
      <c r="HR813"/>
      <c r="HS813"/>
      <c r="HT813"/>
      <c r="HU813"/>
      <c r="HV813"/>
      <c r="HW813"/>
      <c r="HX813"/>
      <c r="HY813"/>
      <c r="HZ813"/>
      <c r="IA813"/>
      <c r="IB813"/>
      <c r="IC813"/>
      <c r="ID813"/>
      <c r="IE813"/>
      <c r="IF813"/>
      <c r="IG813"/>
      <c r="IH813"/>
      <c r="II813"/>
      <c r="IJ813"/>
      <c r="IK813"/>
      <c r="IL813"/>
      <c r="IM813"/>
      <c r="IN813"/>
      <c r="IO813"/>
      <c r="IP813"/>
      <c r="IQ813"/>
      <c r="IR813"/>
      <c r="IS813"/>
      <c r="IT813"/>
      <c r="IU813"/>
      <c r="IV813"/>
    </row>
    <row r="814" spans="1:256" s="5" customFormat="1" hidden="1" outlineLevel="2">
      <c r="A814" s="18"/>
      <c r="B814" s="18"/>
      <c r="C814" s="36"/>
      <c r="D814" s="479"/>
      <c r="E814" s="283">
        <v>8</v>
      </c>
      <c r="F814" s="38"/>
      <c r="G814" s="306"/>
      <c r="H814" s="308"/>
      <c r="I814" s="308"/>
      <c r="J814" s="308"/>
      <c r="K814" s="308"/>
      <c r="L814" s="308"/>
      <c r="M814" s="308"/>
      <c r="N814" s="307"/>
      <c r="O814" s="164">
        <f>IF(A26taxstdlife="n/a","n/a",IF(O$3&gt;(A26taxstdlife+$E814),((Input!$N$168+Input!$N$134)*$N$7)-SUM($N814:N814),((Input!$N$168+Input!$N$134)*$N$7)/A26taxstdlife))</f>
        <v>0</v>
      </c>
      <c r="P814" s="164">
        <f>IF(A26taxstdlife="n/a","n/a",IF(P$3&gt;(A26taxstdlife+$E814),((Input!$N$168+Input!$N$134)*$N$7)-SUM($N814:O814),((Input!$N$168+Input!$N$134)*$N$7)/A26taxstdlife))</f>
        <v>0</v>
      </c>
      <c r="Q814" s="164">
        <f>IF(A26taxstdlife="n/a","n/a",IF(Q$3&gt;(A26taxstdlife+$E814),((Input!$N$168+Input!$N$134)*$N$7)-SUM($N814:P814),((Input!$N$168+Input!$N$134)*$N$7)/A26taxstdlife))</f>
        <v>0</v>
      </c>
      <c r="R814" s="164">
        <f>IF(A26taxstdlife="n/a","n/a",IF(R$3&gt;(A26taxstdlife+$E814),((Input!$N$168+Input!$N$134)*$N$7)-SUM($N814:Q814),((Input!$N$168+Input!$N$134)*$N$7)/A26taxstdlife))</f>
        <v>0</v>
      </c>
      <c r="S814" s="164">
        <f>IF(A26taxstdlife="n/a","n/a",IF(S$3&gt;(A26taxstdlife+$E814),((Input!$N$168+Input!$N$134)*$N$7)-SUM($N814:R814),((Input!$N$168+Input!$N$134)*$N$7)/A26taxstdlife))</f>
        <v>0</v>
      </c>
      <c r="T814" s="164">
        <f>IF(A26taxstdlife="n/a","n/a",IF(T$3&gt;(A26taxstdlife+$E814),((Input!$N$168+Input!$N$134)*$N$7)-SUM($N814:S814),((Input!$N$168+Input!$N$134)*$N$7)/A26taxstdlife))</f>
        <v>0</v>
      </c>
      <c r="U814" s="164">
        <f>IF(A26taxstdlife="n/a","n/a",IF(U$3&gt;(A26taxstdlife+$E814),((Input!$N$168+Input!$N$134)*$N$7)-SUM($N814:T814),((Input!$N$168+Input!$N$134)*$N$7)/A26taxstdlife))</f>
        <v>0</v>
      </c>
      <c r="V814" s="164">
        <f>IF(A26taxstdlife="n/a","n/a",IF(V$3&gt;(A26taxstdlife+$E814),((Input!$N$168+Input!$N$134)*$N$7)-SUM($N814:U814),((Input!$N$168+Input!$N$134)*$N$7)/A26taxstdlife))</f>
        <v>0</v>
      </c>
      <c r="W814" s="164">
        <f>IF(A26taxstdlife="n/a","n/a",IF(W$3&gt;(A26taxstdlife+$E814),((Input!$N$168+Input!$N$134)*$N$7)-SUM($N814:V814),((Input!$N$168+Input!$N$134)*$N$7)/A26taxstdlife))</f>
        <v>0</v>
      </c>
      <c r="X814" s="164">
        <f>IF(A26taxstdlife="n/a","n/a",IF(X$3&gt;(A26taxstdlife+$E814),((Input!$N$168+Input!$N$134)*$N$7)-SUM($N814:W814),((Input!$N$168+Input!$N$134)*$N$7)/A26taxstdlife))</f>
        <v>0</v>
      </c>
      <c r="Y814" s="164">
        <f>IF(A26taxstdlife="n/a","n/a",IF(Y$3&gt;(A26taxstdlife+$E814),((Input!$N$168+Input!$N$134)*$N$7)-SUM($N814:X814),((Input!$N$168+Input!$N$134)*$N$7)/A26taxstdlife))</f>
        <v>0</v>
      </c>
      <c r="Z814" s="164">
        <f>IF(A26taxstdlife="n/a","n/a",IF(Z$3&gt;(A26taxstdlife+$E814),((Input!$N$168+Input!$N$134)*$N$7)-SUM($N814:Y814),((Input!$N$168+Input!$N$134)*$N$7)/A26taxstdlife))</f>
        <v>0</v>
      </c>
      <c r="AA814" s="164">
        <f>IF(A26taxstdlife="n/a","n/a",IF(AA$3&gt;(A26taxstdlife+$E814),((Input!$N$168+Input!$N$134)*$N$7)-SUM($N814:Z814),((Input!$N$168+Input!$N$134)*$N$7)/A26taxstdlife))</f>
        <v>0</v>
      </c>
      <c r="AB814" s="164">
        <f>IF(A26taxstdlife="n/a","n/a",IF(AB$3&gt;(A26taxstdlife+$E814),((Input!$N$168+Input!$N$134)*$N$7)-SUM($N814:AA814),((Input!$N$168+Input!$N$134)*$N$7)/A26taxstdlife))</f>
        <v>0</v>
      </c>
      <c r="AC814" s="164">
        <f>IF(A26taxstdlife="n/a","n/a",IF(AC$3&gt;(A26taxstdlife+$E814),((Input!$N$168+Input!$N$134)*$N$7)-SUM($N814:AB814),((Input!$N$168+Input!$N$134)*$N$7)/A26taxstdlife))</f>
        <v>0</v>
      </c>
      <c r="AD814" s="164">
        <f>IF(A26taxstdlife="n/a","n/a",IF(AD$3&gt;(A26taxstdlife+$E814),((Input!$N$168+Input!$N$134)*$N$7)-SUM($N814:AC814),((Input!$N$168+Input!$N$134)*$N$7)/A26taxstdlife))</f>
        <v>0</v>
      </c>
      <c r="AE814" s="164">
        <f>IF(A26taxstdlife="n/a","n/a",IF(AE$3&gt;(A26taxstdlife+$E814),((Input!$N$168+Input!$N$134)*$N$7)-SUM($N814:AD814),((Input!$N$168+Input!$N$134)*$N$7)/A26taxstdlife))</f>
        <v>0</v>
      </c>
      <c r="AF814" s="164">
        <f>IF(A26taxstdlife="n/a","n/a",IF(AF$3&gt;(A26taxstdlife+$E814),((Input!$N$168+Input!$N$134)*$N$7)-SUM($N814:AE814),((Input!$N$168+Input!$N$134)*$N$7)/A26taxstdlife))</f>
        <v>0</v>
      </c>
      <c r="AG814" s="164">
        <f>IF(A26taxstdlife="n/a","n/a",IF(AG$3&gt;(A26taxstdlife+$E814),((Input!$N$168+Input!$N$134)*$N$7)-SUM($N814:AF814),((Input!$N$168+Input!$N$134)*$N$7)/A26taxstdlife))</f>
        <v>0</v>
      </c>
      <c r="AH814" s="164">
        <f>IF(A26taxstdlife="n/a","n/a",IF(AH$3&gt;(A26taxstdlife+$E814),((Input!$N$168+Input!$N$134)*$N$7)-SUM($N814:AG814),((Input!$N$168+Input!$N$134)*$N$7)/A26taxstdlife))</f>
        <v>0</v>
      </c>
      <c r="AI814" s="164">
        <f>IF(A26taxstdlife="n/a","n/a",IF(AI$3&gt;(A26taxstdlife+$E814),((Input!$N$168+Input!$N$134)*$N$7)-SUM($N814:AH814),((Input!$N$168+Input!$N$134)*$N$7)/A26taxstdlife))</f>
        <v>0</v>
      </c>
      <c r="AJ814" s="164">
        <f>IF(A26taxstdlife="n/a","n/a",IF(AJ$3&gt;(A26taxstdlife+$E814),((Input!$N$168+Input!$N$134)*$N$7)-SUM($N814:AI814),((Input!$N$168+Input!$N$134)*$N$7)/A26taxstdlife))</f>
        <v>0</v>
      </c>
      <c r="AK814" s="164">
        <f>IF(A26taxstdlife="n/a","n/a",IF(AK$3&gt;(A26taxstdlife+$E814),((Input!$N$168+Input!$N$134)*$N$7)-SUM($N814:AJ814),((Input!$N$168+Input!$N$134)*$N$7)/A26taxstdlife))</f>
        <v>0</v>
      </c>
      <c r="AL814" s="164">
        <f>IF(A26taxstdlife="n/a","n/a",IF(AL$3&gt;(A26taxstdlife+$E814),((Input!$N$168+Input!$N$134)*$N$7)-SUM($N814:AK814),((Input!$N$168+Input!$N$134)*$N$7)/A26taxstdlife))</f>
        <v>0</v>
      </c>
      <c r="AM814" s="164">
        <f>IF(A26taxstdlife="n/a","n/a",IF(AM$3&gt;(A26taxstdlife+$E814),((Input!$N$168+Input!$N$134)*$N$7)-SUM($N814:AL814),((Input!$N$168+Input!$N$134)*$N$7)/A26taxstdlife))</f>
        <v>0</v>
      </c>
      <c r="AN814" s="164">
        <f>IF(A26taxstdlife="n/a","n/a",IF(AN$3&gt;(A26taxstdlife+$E814),((Input!$N$168+Input!$N$134)*$N$7)-SUM($N814:AM814),((Input!$N$168+Input!$N$134)*$N$7)/A26taxstdlife))</f>
        <v>0</v>
      </c>
      <c r="AO814" s="164">
        <f>IF(A26taxstdlife="n/a","n/a",IF(AO$3&gt;(A26taxstdlife+$E814),((Input!$N$168+Input!$N$134)*$N$7)-SUM($N814:AN814),((Input!$N$168+Input!$N$134)*$N$7)/A26taxstdlife))</f>
        <v>0</v>
      </c>
      <c r="AP814" s="164">
        <f>IF(A26taxstdlife="n/a","n/a",IF(AP$3&gt;(A26taxstdlife+$E814),((Input!$N$168+Input!$N$134)*$N$7)-SUM($N814:AO814),((Input!$N$168+Input!$N$134)*$N$7)/A26taxstdlife))</f>
        <v>0</v>
      </c>
      <c r="AQ814" s="164">
        <f>IF(A26taxstdlife="n/a","n/a",IF(AQ$3&gt;(A26taxstdlife+$E814),((Input!$N$168+Input!$N$134)*$N$7)-SUM($N814:AP814),((Input!$N$168+Input!$N$134)*$N$7)/A26taxstdlife))</f>
        <v>0</v>
      </c>
      <c r="AR814" s="164">
        <f>IF(A26taxstdlife="n/a","n/a",IF(AR$3&gt;(A26taxstdlife+$E814),((Input!$N$168+Input!$N$134)*$N$7)-SUM($N814:AQ814),((Input!$N$168+Input!$N$134)*$N$7)/A26taxstdlife))</f>
        <v>0</v>
      </c>
      <c r="AS814" s="164">
        <f>IF(A26taxstdlife="n/a","n/a",IF(AS$3&gt;(A26taxstdlife+$E814),((Input!$N$168+Input!$N$134)*$N$7)-SUM($N814:AR814),((Input!$N$168+Input!$N$134)*$N$7)/A26taxstdlife))</f>
        <v>0</v>
      </c>
      <c r="AT814" s="164">
        <f>IF(A26taxstdlife="n/a","n/a",IF(AT$3&gt;(A26taxstdlife+$E814),((Input!$N$168+Input!$N$134)*$N$7)-SUM($N814:AS814),((Input!$N$168+Input!$N$134)*$N$7)/A26taxstdlife))</f>
        <v>0</v>
      </c>
      <c r="AU814" s="164">
        <f>IF(A26taxstdlife="n/a","n/a",IF(AU$3&gt;(A26taxstdlife+$E814),((Input!$N$168+Input!$N$134)*$N$7)-SUM($N814:AT814),((Input!$N$168+Input!$N$134)*$N$7)/A26taxstdlife))</f>
        <v>0</v>
      </c>
      <c r="AV814" s="164">
        <f>IF(A26taxstdlife="n/a","n/a",IF(AV$3&gt;(A26taxstdlife+$E814),((Input!$N$168+Input!$N$134)*$N$7)-SUM($N814:AU814),((Input!$N$168+Input!$N$134)*$N$7)/A26taxstdlife))</f>
        <v>0</v>
      </c>
      <c r="AW814" s="164">
        <f>IF(A26taxstdlife="n/a","n/a",IF(AW$3&gt;(A26taxstdlife+$E814),((Input!$N$168+Input!$N$134)*$N$7)-SUM($N814:AV814),((Input!$N$168+Input!$N$134)*$N$7)/A26taxstdlife))</f>
        <v>0</v>
      </c>
      <c r="AX814" s="164">
        <f>IF(A26taxstdlife="n/a","n/a",IF(AX$3&gt;(A26taxstdlife+$E814),((Input!$N$168+Input!$N$134)*$N$7)-SUM($N814:AW814),((Input!$N$168+Input!$N$134)*$N$7)/A26taxstdlife))</f>
        <v>0</v>
      </c>
      <c r="AY814" s="164">
        <f>IF(A26taxstdlife="n/a","n/a",IF(AY$3&gt;(A26taxstdlife+$E814),((Input!$N$168+Input!$N$134)*$N$7)-SUM($N814:AX814),((Input!$N$168+Input!$N$134)*$N$7)/A26taxstdlife))</f>
        <v>0</v>
      </c>
      <c r="AZ814" s="164">
        <f>IF(A26taxstdlife="n/a","n/a",IF(AZ$3&gt;(A26taxstdlife+$E814),((Input!$N$168+Input!$N$134)*$N$7)-SUM($N814:AY814),((Input!$N$168+Input!$N$134)*$N$7)/A26taxstdlife))</f>
        <v>0</v>
      </c>
      <c r="BA814" s="164">
        <f>IF(A26taxstdlife="n/a","n/a",IF(BA$3&gt;(A26taxstdlife+$E814),((Input!$N$168+Input!$N$134)*$N$7)-SUM($N814:AZ814),((Input!$N$168+Input!$N$134)*$N$7)/A26taxstdlife))</f>
        <v>0</v>
      </c>
      <c r="BB814" s="164">
        <f>IF(A26taxstdlife="n/a","n/a",IF(BB$3&gt;(A26taxstdlife+$E814),((Input!$N$168+Input!$N$134)*$N$7)-SUM($N814:BA814),((Input!$N$168+Input!$N$134)*$N$7)/A26taxstdlife))</f>
        <v>0</v>
      </c>
      <c r="BC814" s="164">
        <f>IF(A26taxstdlife="n/a","n/a",IF(BC$3&gt;(A26taxstdlife+$E814),((Input!$N$168+Input!$N$134)*$N$7)-SUM($N814:BB814),((Input!$N$168+Input!$N$134)*$N$7)/A26taxstdlife))</f>
        <v>0</v>
      </c>
      <c r="BD814" s="164">
        <f>IF(A26taxstdlife="n/a","n/a",IF(BD$3&gt;(A26taxstdlife+$E814),((Input!$N$168+Input!$N$134)*$N$7)-SUM($N814:BC814),((Input!$N$168+Input!$N$134)*$N$7)/A26taxstdlife))</f>
        <v>0</v>
      </c>
      <c r="BE814" s="164">
        <f>IF(A26taxstdlife="n/a","n/a",IF(BE$3&gt;(A26taxstdlife+$E814),((Input!$N$168+Input!$N$134)*$N$7)-SUM($N814:BD814),((Input!$N$168+Input!$N$134)*$N$7)/A26taxstdlife))</f>
        <v>0</v>
      </c>
      <c r="BF814" s="164">
        <f>IF(A26taxstdlife="n/a","n/a",IF(BF$3&gt;(A26taxstdlife+$E814),((Input!$N$168+Input!$N$134)*$N$7)-SUM($N814:BE814),((Input!$N$168+Input!$N$134)*$N$7)/A26taxstdlife))</f>
        <v>0</v>
      </c>
      <c r="BG814" s="164">
        <f>IF(A26taxstdlife="n/a","n/a",IF(BG$3&gt;(A26taxstdlife+$E814),((Input!$N$168+Input!$N$134)*$N$7)-SUM($N814:BF814),((Input!$N$168+Input!$N$134)*$N$7)/A26taxstdlife))</f>
        <v>0</v>
      </c>
      <c r="BH814" s="164">
        <f>IF(A26taxstdlife="n/a","n/a",IF(BH$3&gt;(A26taxstdlife+$E814),((Input!$N$168+Input!$N$134)*$N$7)-SUM($N814:BG814),((Input!$N$168+Input!$N$134)*$N$7)/A26taxstdlife))</f>
        <v>0</v>
      </c>
      <c r="BI814" s="164">
        <f>IF(A26taxstdlife="n/a","n/a",IF(BI$3&gt;(A26taxstdlife+$E814),((Input!$N$168+Input!$N$134)*$N$7)-SUM($N814:BH814),((Input!$N$168+Input!$N$134)*$N$7)/A26taxstdlife))</f>
        <v>0</v>
      </c>
      <c r="BJ814" s="18"/>
      <c r="BK814" s="18"/>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c r="GY814"/>
      <c r="GZ814"/>
      <c r="HA814"/>
      <c r="HB814"/>
      <c r="HC814"/>
      <c r="HD814"/>
      <c r="HE814"/>
      <c r="HF814"/>
      <c r="HG814"/>
      <c r="HH814"/>
      <c r="HI814"/>
      <c r="HJ814"/>
      <c r="HK814"/>
      <c r="HL814"/>
      <c r="HM814"/>
      <c r="HN814"/>
      <c r="HO814"/>
      <c r="HP814"/>
      <c r="HQ814"/>
      <c r="HR814"/>
      <c r="HS814"/>
      <c r="HT814"/>
      <c r="HU814"/>
      <c r="HV814"/>
      <c r="HW814"/>
      <c r="HX814"/>
      <c r="HY814"/>
      <c r="HZ814"/>
      <c r="IA814"/>
      <c r="IB814"/>
      <c r="IC814"/>
      <c r="ID814"/>
      <c r="IE814"/>
      <c r="IF814"/>
      <c r="IG814"/>
      <c r="IH814"/>
      <c r="II814"/>
      <c r="IJ814"/>
      <c r="IK814"/>
      <c r="IL814"/>
      <c r="IM814"/>
      <c r="IN814"/>
      <c r="IO814"/>
      <c r="IP814"/>
      <c r="IQ814"/>
      <c r="IR814"/>
      <c r="IS814"/>
      <c r="IT814"/>
      <c r="IU814"/>
      <c r="IV814"/>
    </row>
    <row r="815" spans="1:256" s="5" customFormat="1" hidden="1" outlineLevel="2">
      <c r="A815" s="18"/>
      <c r="B815" s="18"/>
      <c r="C815" s="36"/>
      <c r="D815" s="479"/>
      <c r="E815" s="283">
        <v>9</v>
      </c>
      <c r="F815" s="38"/>
      <c r="G815" s="306"/>
      <c r="H815" s="308"/>
      <c r="I815" s="308"/>
      <c r="J815" s="308"/>
      <c r="K815" s="308"/>
      <c r="L815" s="308"/>
      <c r="M815" s="308"/>
      <c r="N815" s="308"/>
      <c r="O815" s="307"/>
      <c r="P815" s="164">
        <f>IF(A26taxstdlife="n/a","n/a",IF(P$3&gt;(A26taxstdlife+$E815),((Input!$O$168+Input!$O$134)*$O$7)-SUM($O815:O815),((Input!$O$168+Input!$O$134)*$O$7)/A26taxstdlife))</f>
        <v>0</v>
      </c>
      <c r="Q815" s="164">
        <f>IF(A26taxstdlife="n/a","n/a",IF(Q$3&gt;(A26taxstdlife+$E815),((Input!$O$168+Input!$O$134)*$O$7)-SUM($O815:P815),((Input!$O$168+Input!$O$134)*$O$7)/A26taxstdlife))</f>
        <v>0</v>
      </c>
      <c r="R815" s="164">
        <f>IF(A26taxstdlife="n/a","n/a",IF(R$3&gt;(A26taxstdlife+$E815),((Input!$O$168+Input!$O$134)*$O$7)-SUM($O815:Q815),((Input!$O$168+Input!$O$134)*$O$7)/A26taxstdlife))</f>
        <v>0</v>
      </c>
      <c r="S815" s="164">
        <f>IF(A26taxstdlife="n/a","n/a",IF(S$3&gt;(A26taxstdlife+$E815),((Input!$O$168+Input!$O$134)*$O$7)-SUM($O815:R815),((Input!$O$168+Input!$O$134)*$O$7)/A26taxstdlife))</f>
        <v>0</v>
      </c>
      <c r="T815" s="164">
        <f>IF(A26taxstdlife="n/a","n/a",IF(T$3&gt;(A26taxstdlife+$E815),((Input!$O$168+Input!$O$134)*$O$7)-SUM($O815:S815),((Input!$O$168+Input!$O$134)*$O$7)/A26taxstdlife))</f>
        <v>0</v>
      </c>
      <c r="U815" s="164">
        <f>IF(A26taxstdlife="n/a","n/a",IF(U$3&gt;(A26taxstdlife+$E815),((Input!$O$168+Input!$O$134)*$O$7)-SUM($O815:T815),((Input!$O$168+Input!$O$134)*$O$7)/A26taxstdlife))</f>
        <v>0</v>
      </c>
      <c r="V815" s="164">
        <f>IF(A26taxstdlife="n/a","n/a",IF(V$3&gt;(A26taxstdlife+$E815),((Input!$O$168+Input!$O$134)*$O$7)-SUM($O815:U815),((Input!$O$168+Input!$O$134)*$O$7)/A26taxstdlife))</f>
        <v>0</v>
      </c>
      <c r="W815" s="164">
        <f>IF(A26taxstdlife="n/a","n/a",IF(W$3&gt;(A26taxstdlife+$E815),((Input!$O$168+Input!$O$134)*$O$7)-SUM($O815:V815),((Input!$O$168+Input!$O$134)*$O$7)/A26taxstdlife))</f>
        <v>0</v>
      </c>
      <c r="X815" s="164">
        <f>IF(A26taxstdlife="n/a","n/a",IF(X$3&gt;(A26taxstdlife+$E815),((Input!$O$168+Input!$O$134)*$O$7)-SUM($O815:W815),((Input!$O$168+Input!$O$134)*$O$7)/A26taxstdlife))</f>
        <v>0</v>
      </c>
      <c r="Y815" s="164">
        <f>IF(A26taxstdlife="n/a","n/a",IF(Y$3&gt;(A26taxstdlife+$E815),((Input!$O$168+Input!$O$134)*$O$7)-SUM($O815:X815),((Input!$O$168+Input!$O$134)*$O$7)/A26taxstdlife))</f>
        <v>0</v>
      </c>
      <c r="Z815" s="164">
        <f>IF(A26taxstdlife="n/a","n/a",IF(Z$3&gt;(A26taxstdlife+$E815),((Input!$O$168+Input!$O$134)*$O$7)-SUM($O815:Y815),((Input!$O$168+Input!$O$134)*$O$7)/A26taxstdlife))</f>
        <v>0</v>
      </c>
      <c r="AA815" s="164">
        <f>IF(A26taxstdlife="n/a","n/a",IF(AA$3&gt;(A26taxstdlife+$E815),((Input!$O$168+Input!$O$134)*$O$7)-SUM($O815:Z815),((Input!$O$168+Input!$O$134)*$O$7)/A26taxstdlife))</f>
        <v>0</v>
      </c>
      <c r="AB815" s="164">
        <f>IF(A26taxstdlife="n/a","n/a",IF(AB$3&gt;(A26taxstdlife+$E815),((Input!$O$168+Input!$O$134)*$O$7)-SUM($O815:AA815),((Input!$O$168+Input!$O$134)*$O$7)/A26taxstdlife))</f>
        <v>0</v>
      </c>
      <c r="AC815" s="164">
        <f>IF(A26taxstdlife="n/a","n/a",IF(AC$3&gt;(A26taxstdlife+$E815),((Input!$O$168+Input!$O$134)*$O$7)-SUM($O815:AB815),((Input!$O$168+Input!$O$134)*$O$7)/A26taxstdlife))</f>
        <v>0</v>
      </c>
      <c r="AD815" s="164">
        <f>IF(A26taxstdlife="n/a","n/a",IF(AD$3&gt;(A26taxstdlife+$E815),((Input!$O$168+Input!$O$134)*$O$7)-SUM($O815:AC815),((Input!$O$168+Input!$O$134)*$O$7)/A26taxstdlife))</f>
        <v>0</v>
      </c>
      <c r="AE815" s="164">
        <f>IF(A26taxstdlife="n/a","n/a",IF(AE$3&gt;(A26taxstdlife+$E815),((Input!$O$168+Input!$O$134)*$O$7)-SUM($O815:AD815),((Input!$O$168+Input!$O$134)*$O$7)/A26taxstdlife))</f>
        <v>0</v>
      </c>
      <c r="AF815" s="164">
        <f>IF(A26taxstdlife="n/a","n/a",IF(AF$3&gt;(A26taxstdlife+$E815),((Input!$O$168+Input!$O$134)*$O$7)-SUM($O815:AE815),((Input!$O$168+Input!$O$134)*$O$7)/A26taxstdlife))</f>
        <v>0</v>
      </c>
      <c r="AG815" s="164">
        <f>IF(A26taxstdlife="n/a","n/a",IF(AG$3&gt;(A26taxstdlife+$E815),((Input!$O$168+Input!$O$134)*$O$7)-SUM($O815:AF815),((Input!$O$168+Input!$O$134)*$O$7)/A26taxstdlife))</f>
        <v>0</v>
      </c>
      <c r="AH815" s="164">
        <f>IF(A26taxstdlife="n/a","n/a",IF(AH$3&gt;(A26taxstdlife+$E815),((Input!$O$168+Input!$O$134)*$O$7)-SUM($O815:AG815),((Input!$O$168+Input!$O$134)*$O$7)/A26taxstdlife))</f>
        <v>0</v>
      </c>
      <c r="AI815" s="164">
        <f>IF(A26taxstdlife="n/a","n/a",IF(AI$3&gt;(A26taxstdlife+$E815),((Input!$O$168+Input!$O$134)*$O$7)-SUM($O815:AH815),((Input!$O$168+Input!$O$134)*$O$7)/A26taxstdlife))</f>
        <v>0</v>
      </c>
      <c r="AJ815" s="164">
        <f>IF(A26taxstdlife="n/a","n/a",IF(AJ$3&gt;(A26taxstdlife+$E815),((Input!$O$168+Input!$O$134)*$O$7)-SUM($O815:AI815),((Input!$O$168+Input!$O$134)*$O$7)/A26taxstdlife))</f>
        <v>0</v>
      </c>
      <c r="AK815" s="164">
        <f>IF(A26taxstdlife="n/a","n/a",IF(AK$3&gt;(A26taxstdlife+$E815),((Input!$O$168+Input!$O$134)*$O$7)-SUM($O815:AJ815),((Input!$O$168+Input!$O$134)*$O$7)/A26taxstdlife))</f>
        <v>0</v>
      </c>
      <c r="AL815" s="164">
        <f>IF(A26taxstdlife="n/a","n/a",IF(AL$3&gt;(A26taxstdlife+$E815),((Input!$O$168+Input!$O$134)*$O$7)-SUM($O815:AK815),((Input!$O$168+Input!$O$134)*$O$7)/A26taxstdlife))</f>
        <v>0</v>
      </c>
      <c r="AM815" s="164">
        <f>IF(A26taxstdlife="n/a","n/a",IF(AM$3&gt;(A26taxstdlife+$E815),((Input!$O$168+Input!$O$134)*$O$7)-SUM($O815:AL815),((Input!$O$168+Input!$O$134)*$O$7)/A26taxstdlife))</f>
        <v>0</v>
      </c>
      <c r="AN815" s="164">
        <f>IF(A26taxstdlife="n/a","n/a",IF(AN$3&gt;(A26taxstdlife+$E815),((Input!$O$168+Input!$O$134)*$O$7)-SUM($O815:AM815),((Input!$O$168+Input!$O$134)*$O$7)/A26taxstdlife))</f>
        <v>0</v>
      </c>
      <c r="AO815" s="164">
        <f>IF(A26taxstdlife="n/a","n/a",IF(AO$3&gt;(A26taxstdlife+$E815),((Input!$O$168+Input!$O$134)*$O$7)-SUM($O815:AN815),((Input!$O$168+Input!$O$134)*$O$7)/A26taxstdlife))</f>
        <v>0</v>
      </c>
      <c r="AP815" s="164">
        <f>IF(A26taxstdlife="n/a","n/a",IF(AP$3&gt;(A26taxstdlife+$E815),((Input!$O$168+Input!$O$134)*$O$7)-SUM($O815:AO815),((Input!$O$168+Input!$O$134)*$O$7)/A26taxstdlife))</f>
        <v>0</v>
      </c>
      <c r="AQ815" s="164">
        <f>IF(A26taxstdlife="n/a","n/a",IF(AQ$3&gt;(A26taxstdlife+$E815),((Input!$O$168+Input!$O$134)*$O$7)-SUM($O815:AP815),((Input!$O$168+Input!$O$134)*$O$7)/A26taxstdlife))</f>
        <v>0</v>
      </c>
      <c r="AR815" s="164">
        <f>IF(A26taxstdlife="n/a","n/a",IF(AR$3&gt;(A26taxstdlife+$E815),((Input!$O$168+Input!$O$134)*$O$7)-SUM($O815:AQ815),((Input!$O$168+Input!$O$134)*$O$7)/A26taxstdlife))</f>
        <v>0</v>
      </c>
      <c r="AS815" s="164">
        <f>IF(A26taxstdlife="n/a","n/a",IF(AS$3&gt;(A26taxstdlife+$E815),((Input!$O$168+Input!$O$134)*$O$7)-SUM($O815:AR815),((Input!$O$168+Input!$O$134)*$O$7)/A26taxstdlife))</f>
        <v>0</v>
      </c>
      <c r="AT815" s="164">
        <f>IF(A26taxstdlife="n/a","n/a",IF(AT$3&gt;(A26taxstdlife+$E815),((Input!$O$168+Input!$O$134)*$O$7)-SUM($O815:AS815),((Input!$O$168+Input!$O$134)*$O$7)/A26taxstdlife))</f>
        <v>0</v>
      </c>
      <c r="AU815" s="164">
        <f>IF(A26taxstdlife="n/a","n/a",IF(AU$3&gt;(A26taxstdlife+$E815),((Input!$O$168+Input!$O$134)*$O$7)-SUM($O815:AT815),((Input!$O$168+Input!$O$134)*$O$7)/A26taxstdlife))</f>
        <v>0</v>
      </c>
      <c r="AV815" s="164">
        <f>IF(A26taxstdlife="n/a","n/a",IF(AV$3&gt;(A26taxstdlife+$E815),((Input!$O$168+Input!$O$134)*$O$7)-SUM($O815:AU815),((Input!$O$168+Input!$O$134)*$O$7)/A26taxstdlife))</f>
        <v>0</v>
      </c>
      <c r="AW815" s="164">
        <f>IF(A26taxstdlife="n/a","n/a",IF(AW$3&gt;(A26taxstdlife+$E815),((Input!$O$168+Input!$O$134)*$O$7)-SUM($O815:AV815),((Input!$O$168+Input!$O$134)*$O$7)/A26taxstdlife))</f>
        <v>0</v>
      </c>
      <c r="AX815" s="164">
        <f>IF(A26taxstdlife="n/a","n/a",IF(AX$3&gt;(A26taxstdlife+$E815),((Input!$O$168+Input!$O$134)*$O$7)-SUM($O815:AW815),((Input!$O$168+Input!$O$134)*$O$7)/A26taxstdlife))</f>
        <v>0</v>
      </c>
      <c r="AY815" s="164">
        <f>IF(A26taxstdlife="n/a","n/a",IF(AY$3&gt;(A26taxstdlife+$E815),((Input!$O$168+Input!$O$134)*$O$7)-SUM($O815:AX815),((Input!$O$168+Input!$O$134)*$O$7)/A26taxstdlife))</f>
        <v>0</v>
      </c>
      <c r="AZ815" s="164">
        <f>IF(A26taxstdlife="n/a","n/a",IF(AZ$3&gt;(A26taxstdlife+$E815),((Input!$O$168+Input!$O$134)*$O$7)-SUM($O815:AY815),((Input!$O$168+Input!$O$134)*$O$7)/A26taxstdlife))</f>
        <v>0</v>
      </c>
      <c r="BA815" s="164">
        <f>IF(A26taxstdlife="n/a","n/a",IF(BA$3&gt;(A26taxstdlife+$E815),((Input!$O$168+Input!$O$134)*$O$7)-SUM($O815:AZ815),((Input!$O$168+Input!$O$134)*$O$7)/A26taxstdlife))</f>
        <v>0</v>
      </c>
      <c r="BB815" s="164">
        <f>IF(A26taxstdlife="n/a","n/a",IF(BB$3&gt;(A26taxstdlife+$E815),((Input!$O$168+Input!$O$134)*$O$7)-SUM($O815:BA815),((Input!$O$168+Input!$O$134)*$O$7)/A26taxstdlife))</f>
        <v>0</v>
      </c>
      <c r="BC815" s="164">
        <f>IF(A26taxstdlife="n/a","n/a",IF(BC$3&gt;(A26taxstdlife+$E815),((Input!$O$168+Input!$O$134)*$O$7)-SUM($O815:BB815),((Input!$O$168+Input!$O$134)*$O$7)/A26taxstdlife))</f>
        <v>0</v>
      </c>
      <c r="BD815" s="164">
        <f>IF(A26taxstdlife="n/a","n/a",IF(BD$3&gt;(A26taxstdlife+$E815),((Input!$O$168+Input!$O$134)*$O$7)-SUM($O815:BC815),((Input!$O$168+Input!$O$134)*$O$7)/A26taxstdlife))</f>
        <v>0</v>
      </c>
      <c r="BE815" s="164">
        <f>IF(A26taxstdlife="n/a","n/a",IF(BE$3&gt;(A26taxstdlife+$E815),((Input!$O$168+Input!$O$134)*$O$7)-SUM($O815:BD815),((Input!$O$168+Input!$O$134)*$O$7)/A26taxstdlife))</f>
        <v>0</v>
      </c>
      <c r="BF815" s="164">
        <f>IF(A26taxstdlife="n/a","n/a",IF(BF$3&gt;(A26taxstdlife+$E815),((Input!$O$168+Input!$O$134)*$O$7)-SUM($O815:BE815),((Input!$O$168+Input!$O$134)*$O$7)/A26taxstdlife))</f>
        <v>0</v>
      </c>
      <c r="BG815" s="164">
        <f>IF(A26taxstdlife="n/a","n/a",IF(BG$3&gt;(A26taxstdlife+$E815),((Input!$O$168+Input!$O$134)*$O$7)-SUM($O815:BF815),((Input!$O$168+Input!$O$134)*$O$7)/A26taxstdlife))</f>
        <v>0</v>
      </c>
      <c r="BH815" s="164">
        <f>IF(A26taxstdlife="n/a","n/a",IF(BH$3&gt;(A26taxstdlife+$E815),((Input!$O$168+Input!$O$134)*$O$7)-SUM($O815:BG815),((Input!$O$168+Input!$O$134)*$O$7)/A26taxstdlife))</f>
        <v>0</v>
      </c>
      <c r="BI815" s="164">
        <f>IF(A26taxstdlife="n/a","n/a",IF(BI$3&gt;(A26taxstdlife+$E815),((Input!$O$168+Input!$O$134)*$O$7)-SUM($O815:BH815),((Input!$O$168+Input!$O$134)*$O$7)/A26taxstdlife))</f>
        <v>0</v>
      </c>
      <c r="BJ815" s="18"/>
      <c r="BK815" s="18"/>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c r="GY815"/>
      <c r="GZ815"/>
      <c r="HA815"/>
      <c r="HB815"/>
      <c r="HC815"/>
      <c r="HD815"/>
      <c r="HE815"/>
      <c r="HF815"/>
      <c r="HG815"/>
      <c r="HH815"/>
      <c r="HI815"/>
      <c r="HJ815"/>
      <c r="HK815"/>
      <c r="HL815"/>
      <c r="HM815"/>
      <c r="HN815"/>
      <c r="HO815"/>
      <c r="HP815"/>
      <c r="HQ815"/>
      <c r="HR815"/>
      <c r="HS815"/>
      <c r="HT815"/>
      <c r="HU815"/>
      <c r="HV815"/>
      <c r="HW815"/>
      <c r="HX815"/>
      <c r="HY815"/>
      <c r="HZ815"/>
      <c r="IA815"/>
      <c r="IB815"/>
      <c r="IC815"/>
      <c r="ID815"/>
      <c r="IE815"/>
      <c r="IF815"/>
      <c r="IG815"/>
      <c r="IH815"/>
      <c r="II815"/>
      <c r="IJ815"/>
      <c r="IK815"/>
      <c r="IL815"/>
      <c r="IM815"/>
      <c r="IN815"/>
      <c r="IO815"/>
      <c r="IP815"/>
      <c r="IQ815"/>
      <c r="IR815"/>
      <c r="IS815"/>
      <c r="IT815"/>
      <c r="IU815"/>
      <c r="IV815"/>
    </row>
    <row r="816" spans="1:256" s="5" customFormat="1" hidden="1" outlineLevel="2">
      <c r="A816" s="18"/>
      <c r="B816" s="18"/>
      <c r="C816" s="36"/>
      <c r="D816" s="479"/>
      <c r="E816" s="284">
        <v>10</v>
      </c>
      <c r="F816" s="38"/>
      <c r="G816" s="306"/>
      <c r="H816" s="308"/>
      <c r="I816" s="308"/>
      <c r="J816" s="308"/>
      <c r="K816" s="308"/>
      <c r="L816" s="308"/>
      <c r="M816" s="308"/>
      <c r="N816" s="308"/>
      <c r="O816" s="308"/>
      <c r="P816" s="307"/>
      <c r="Q816" s="164">
        <f>IF(A26taxstdlife="n/a","n/a",IF(Q$3&gt;(A26taxstdlife+$E816),((Input!$P$168+Input!$P$134)*$P$7)-SUM($P816:P816),((Input!$P$168+Input!$P$134)*$P$7)/A26taxstdlife))</f>
        <v>0</v>
      </c>
      <c r="R816" s="164">
        <f>IF(A26taxstdlife="n/a","n/a",IF(R$3&gt;(A26taxstdlife+$E816),((Input!$P$168+Input!$P$134)*$P$7)-SUM($P816:Q816),((Input!$P$168+Input!$P$134)*$P$7)/A26taxstdlife))</f>
        <v>0</v>
      </c>
      <c r="S816" s="164">
        <f>IF(A26taxstdlife="n/a","n/a",IF(S$3&gt;(A26taxstdlife+$E816),((Input!$P$168+Input!$P$134)*$P$7)-SUM($P816:R816),((Input!$P$168+Input!$P$134)*$P$7)/A26taxstdlife))</f>
        <v>0</v>
      </c>
      <c r="T816" s="164">
        <f>IF(A26taxstdlife="n/a","n/a",IF(T$3&gt;(A26taxstdlife+$E816),((Input!$P$168+Input!$P$134)*$P$7)-SUM($P816:S816),((Input!$P$168+Input!$P$134)*$P$7)/A26taxstdlife))</f>
        <v>0</v>
      </c>
      <c r="U816" s="164">
        <f>IF(A26taxstdlife="n/a","n/a",IF(U$3&gt;(A26taxstdlife+$E816),((Input!$P$168+Input!$P$134)*$P$7)-SUM($P816:T816),((Input!$P$168+Input!$P$134)*$P$7)/A26taxstdlife))</f>
        <v>0</v>
      </c>
      <c r="V816" s="164">
        <f>IF(A26taxstdlife="n/a","n/a",IF(V$3&gt;(A26taxstdlife+$E816),((Input!$P$168+Input!$P$134)*$P$7)-SUM($P816:U816),((Input!$P$168+Input!$P$134)*$P$7)/A26taxstdlife))</f>
        <v>0</v>
      </c>
      <c r="W816" s="164">
        <f>IF(A26taxstdlife="n/a","n/a",IF(W$3&gt;(A26taxstdlife+$E816),((Input!$P$168+Input!$P$134)*$P$7)-SUM($P816:V816),((Input!$P$168+Input!$P$134)*$P$7)/A26taxstdlife))</f>
        <v>0</v>
      </c>
      <c r="X816" s="164">
        <f>IF(A26taxstdlife="n/a","n/a",IF(X$3&gt;(A26taxstdlife+$E816),((Input!$P$168+Input!$P$134)*$P$7)-SUM($P816:W816),((Input!$P$168+Input!$P$134)*$P$7)/A26taxstdlife))</f>
        <v>0</v>
      </c>
      <c r="Y816" s="164">
        <f>IF(A26taxstdlife="n/a","n/a",IF(Y$3&gt;(A26taxstdlife+$E816),((Input!$P$168+Input!$P$134)*$P$7)-SUM($P816:X816),((Input!$P$168+Input!$P$134)*$P$7)/A26taxstdlife))</f>
        <v>0</v>
      </c>
      <c r="Z816" s="164">
        <f>IF(A26taxstdlife="n/a","n/a",IF(Z$3&gt;(A26taxstdlife+$E816),((Input!$P$168+Input!$P$134)*$P$7)-SUM($P816:Y816),((Input!$P$168+Input!$P$134)*$P$7)/A26taxstdlife))</f>
        <v>0</v>
      </c>
      <c r="AA816" s="164">
        <f>IF(A26taxstdlife="n/a","n/a",IF(AA$3&gt;(A26taxstdlife+$E816),((Input!$P$168+Input!$P$134)*$P$7)-SUM($P816:Z816),((Input!$P$168+Input!$P$134)*$P$7)/A26taxstdlife))</f>
        <v>0</v>
      </c>
      <c r="AB816" s="164">
        <f>IF(A26taxstdlife="n/a","n/a",IF(AB$3&gt;(A26taxstdlife+$E816),((Input!$P$168+Input!$P$134)*$P$7)-SUM($P816:AA816),((Input!$P$168+Input!$P$134)*$P$7)/A26taxstdlife))</f>
        <v>0</v>
      </c>
      <c r="AC816" s="164">
        <f>IF(A26taxstdlife="n/a","n/a",IF(AC$3&gt;(A26taxstdlife+$E816),((Input!$P$168+Input!$P$134)*$P$7)-SUM($P816:AB816),((Input!$P$168+Input!$P$134)*$P$7)/A26taxstdlife))</f>
        <v>0</v>
      </c>
      <c r="AD816" s="164">
        <f>IF(A26taxstdlife="n/a","n/a",IF(AD$3&gt;(A26taxstdlife+$E816),((Input!$P$168+Input!$P$134)*$P$7)-SUM($P816:AC816),((Input!$P$168+Input!$P$134)*$P$7)/A26taxstdlife))</f>
        <v>0</v>
      </c>
      <c r="AE816" s="164">
        <f>IF(A26taxstdlife="n/a","n/a",IF(AE$3&gt;(A26taxstdlife+$E816),((Input!$P$168+Input!$P$134)*$P$7)-SUM($P816:AD816),((Input!$P$168+Input!$P$134)*$P$7)/A26taxstdlife))</f>
        <v>0</v>
      </c>
      <c r="AF816" s="164">
        <f>IF(A26taxstdlife="n/a","n/a",IF(AF$3&gt;(A26taxstdlife+$E816),((Input!$P$168+Input!$P$134)*$P$7)-SUM($P816:AE816),((Input!$P$168+Input!$P$134)*$P$7)/A26taxstdlife))</f>
        <v>0</v>
      </c>
      <c r="AG816" s="164">
        <f>IF(A26taxstdlife="n/a","n/a",IF(AG$3&gt;(A26taxstdlife+$E816),((Input!$P$168+Input!$P$134)*$P$7)-SUM($P816:AF816),((Input!$P$168+Input!$P$134)*$P$7)/A26taxstdlife))</f>
        <v>0</v>
      </c>
      <c r="AH816" s="164">
        <f>IF(A26taxstdlife="n/a","n/a",IF(AH$3&gt;(A26taxstdlife+$E816),((Input!$P$168+Input!$P$134)*$P$7)-SUM($P816:AG816),((Input!$P$168+Input!$P$134)*$P$7)/A26taxstdlife))</f>
        <v>0</v>
      </c>
      <c r="AI816" s="164">
        <f>IF(A26taxstdlife="n/a","n/a",IF(AI$3&gt;(A26taxstdlife+$E816),((Input!$P$168+Input!$P$134)*$P$7)-SUM($P816:AH816),((Input!$P$168+Input!$P$134)*$P$7)/A26taxstdlife))</f>
        <v>0</v>
      </c>
      <c r="AJ816" s="164">
        <f>IF(A26taxstdlife="n/a","n/a",IF(AJ$3&gt;(A26taxstdlife+$E816),((Input!$P$168+Input!$P$134)*$P$7)-SUM($P816:AI816),((Input!$P$168+Input!$P$134)*$P$7)/A26taxstdlife))</f>
        <v>0</v>
      </c>
      <c r="AK816" s="164">
        <f>IF(A26taxstdlife="n/a","n/a",IF(AK$3&gt;(A26taxstdlife+$E816),((Input!$P$168+Input!$P$134)*$P$7)-SUM($P816:AJ816),((Input!$P$168+Input!$P$134)*$P$7)/A26taxstdlife))</f>
        <v>0</v>
      </c>
      <c r="AL816" s="164">
        <f>IF(A26taxstdlife="n/a","n/a",IF(AL$3&gt;(A26taxstdlife+$E816),((Input!$P$168+Input!$P$134)*$P$7)-SUM($P816:AK816),((Input!$P$168+Input!$P$134)*$P$7)/A26taxstdlife))</f>
        <v>0</v>
      </c>
      <c r="AM816" s="164">
        <f>IF(A26taxstdlife="n/a","n/a",IF(AM$3&gt;(A26taxstdlife+$E816),((Input!$P$168+Input!$P$134)*$P$7)-SUM($P816:AL816),((Input!$P$168+Input!$P$134)*$P$7)/A26taxstdlife))</f>
        <v>0</v>
      </c>
      <c r="AN816" s="164">
        <f>IF(A26taxstdlife="n/a","n/a",IF(AN$3&gt;(A26taxstdlife+$E816),((Input!$P$168+Input!$P$134)*$P$7)-SUM($P816:AM816),((Input!$P$168+Input!$P$134)*$P$7)/A26taxstdlife))</f>
        <v>0</v>
      </c>
      <c r="AO816" s="164">
        <f>IF(A26taxstdlife="n/a","n/a",IF(AO$3&gt;(A26taxstdlife+$E816),((Input!$P$168+Input!$P$134)*$P$7)-SUM($P816:AN816),((Input!$P$168+Input!$P$134)*$P$7)/A26taxstdlife))</f>
        <v>0</v>
      </c>
      <c r="AP816" s="164">
        <f>IF(A26taxstdlife="n/a","n/a",IF(AP$3&gt;(A26taxstdlife+$E816),((Input!$P$168+Input!$P$134)*$P$7)-SUM($P816:AO816),((Input!$P$168+Input!$P$134)*$P$7)/A26taxstdlife))</f>
        <v>0</v>
      </c>
      <c r="AQ816" s="164">
        <f>IF(A26taxstdlife="n/a","n/a",IF(AQ$3&gt;(A26taxstdlife+$E816),((Input!$P$168+Input!$P$134)*$P$7)-SUM($P816:AP816),((Input!$P$168+Input!$P$134)*$P$7)/A26taxstdlife))</f>
        <v>0</v>
      </c>
      <c r="AR816" s="164">
        <f>IF(A26taxstdlife="n/a","n/a",IF(AR$3&gt;(A26taxstdlife+$E816),((Input!$P$168+Input!$P$134)*$P$7)-SUM($P816:AQ816),((Input!$P$168+Input!$P$134)*$P$7)/A26taxstdlife))</f>
        <v>0</v>
      </c>
      <c r="AS816" s="164">
        <f>IF(A26taxstdlife="n/a","n/a",IF(AS$3&gt;(A26taxstdlife+$E816),((Input!$P$168+Input!$P$134)*$P$7)-SUM($P816:AR816),((Input!$P$168+Input!$P$134)*$P$7)/A26taxstdlife))</f>
        <v>0</v>
      </c>
      <c r="AT816" s="164">
        <f>IF(A26taxstdlife="n/a","n/a",IF(AT$3&gt;(A26taxstdlife+$E816),((Input!$P$168+Input!$P$134)*$P$7)-SUM($P816:AS816),((Input!$P$168+Input!$P$134)*$P$7)/A26taxstdlife))</f>
        <v>0</v>
      </c>
      <c r="AU816" s="164">
        <f>IF(A26taxstdlife="n/a","n/a",IF(AU$3&gt;(A26taxstdlife+$E816),((Input!$P$168+Input!$P$134)*$P$7)-SUM($P816:AT816),((Input!$P$168+Input!$P$134)*$P$7)/A26taxstdlife))</f>
        <v>0</v>
      </c>
      <c r="AV816" s="164">
        <f>IF(A26taxstdlife="n/a","n/a",IF(AV$3&gt;(A26taxstdlife+$E816),((Input!$P$168+Input!$P$134)*$P$7)-SUM($P816:AU816),((Input!$P$168+Input!$P$134)*$P$7)/A26taxstdlife))</f>
        <v>0</v>
      </c>
      <c r="AW816" s="164">
        <f>IF(A26taxstdlife="n/a","n/a",IF(AW$3&gt;(A26taxstdlife+$E816),((Input!$P$168+Input!$P$134)*$P$7)-SUM($P816:AV816),((Input!$P$168+Input!$P$134)*$P$7)/A26taxstdlife))</f>
        <v>0</v>
      </c>
      <c r="AX816" s="164">
        <f>IF(A26taxstdlife="n/a","n/a",IF(AX$3&gt;(A26taxstdlife+$E816),((Input!$P$168+Input!$P$134)*$P$7)-SUM($P816:AW816),((Input!$P$168+Input!$P$134)*$P$7)/A26taxstdlife))</f>
        <v>0</v>
      </c>
      <c r="AY816" s="164">
        <f>IF(A26taxstdlife="n/a","n/a",IF(AY$3&gt;(A26taxstdlife+$E816),((Input!$P$168+Input!$P$134)*$P$7)-SUM($P816:AX816),((Input!$P$168+Input!$P$134)*$P$7)/A26taxstdlife))</f>
        <v>0</v>
      </c>
      <c r="AZ816" s="164">
        <f>IF(A26taxstdlife="n/a","n/a",IF(AZ$3&gt;(A26taxstdlife+$E816),((Input!$P$168+Input!$P$134)*$P$7)-SUM($P816:AY816),((Input!$P$168+Input!$P$134)*$P$7)/A26taxstdlife))</f>
        <v>0</v>
      </c>
      <c r="BA816" s="164">
        <f>IF(A26taxstdlife="n/a","n/a",IF(BA$3&gt;(A26taxstdlife+$E816),((Input!$P$168+Input!$P$134)*$P$7)-SUM($P816:AZ816),((Input!$P$168+Input!$P$134)*$P$7)/A26taxstdlife))</f>
        <v>0</v>
      </c>
      <c r="BB816" s="164">
        <f>IF(A26taxstdlife="n/a","n/a",IF(BB$3&gt;(A26taxstdlife+$E816),((Input!$P$168+Input!$P$134)*$P$7)-SUM($P816:BA816),((Input!$P$168+Input!$P$134)*$P$7)/A26taxstdlife))</f>
        <v>0</v>
      </c>
      <c r="BC816" s="164">
        <f>IF(A26taxstdlife="n/a","n/a",IF(BC$3&gt;(A26taxstdlife+$E816),((Input!$P$168+Input!$P$134)*$P$7)-SUM($P816:BB816),((Input!$P$168+Input!$P$134)*$P$7)/A26taxstdlife))</f>
        <v>0</v>
      </c>
      <c r="BD816" s="164">
        <f>IF(A26taxstdlife="n/a","n/a",IF(BD$3&gt;(A26taxstdlife+$E816),((Input!$P$168+Input!$P$134)*$P$7)-SUM($P816:BC816),((Input!$P$168+Input!$P$134)*$P$7)/A26taxstdlife))</f>
        <v>0</v>
      </c>
      <c r="BE816" s="164">
        <f>IF(A26taxstdlife="n/a","n/a",IF(BE$3&gt;(A26taxstdlife+$E816),((Input!$P$168+Input!$P$134)*$P$7)-SUM($P816:BD816),((Input!$P$168+Input!$P$134)*$P$7)/A26taxstdlife))</f>
        <v>0</v>
      </c>
      <c r="BF816" s="164">
        <f>IF(A26taxstdlife="n/a","n/a",IF(BF$3&gt;(A26taxstdlife+$E816),((Input!$P$168+Input!$P$134)*$P$7)-SUM($P816:BE816),((Input!$P$168+Input!$P$134)*$P$7)/A26taxstdlife))</f>
        <v>0</v>
      </c>
      <c r="BG816" s="164">
        <f>IF(A26taxstdlife="n/a","n/a",IF(BG$3&gt;(A26taxstdlife+$E816),((Input!$P$168+Input!$P$134)*$P$7)-SUM($P816:BF816),((Input!$P$168+Input!$P$134)*$P$7)/A26taxstdlife))</f>
        <v>0</v>
      </c>
      <c r="BH816" s="164">
        <f>IF(A26taxstdlife="n/a","n/a",IF(BH$3&gt;(A26taxstdlife+$E816),((Input!$P$168+Input!$P$134)*$P$7)-SUM($P816:BG816),((Input!$P$168+Input!$P$134)*$P$7)/A26taxstdlife))</f>
        <v>0</v>
      </c>
      <c r="BI816" s="164">
        <f>IF(A26taxstdlife="n/a","n/a",IF(BI$3&gt;(A26taxstdlife+$E816),((Input!$P$168+Input!$P$134)*$P$7)-SUM($P816:BH816),((Input!$P$168+Input!$P$134)*$P$7)/A26taxstdlife))</f>
        <v>0</v>
      </c>
      <c r="BJ816" s="18"/>
      <c r="BK816" s="18"/>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c r="HC816"/>
      <c r="HD816"/>
      <c r="HE816"/>
      <c r="HF816"/>
      <c r="HG816"/>
      <c r="HH816"/>
      <c r="HI816"/>
      <c r="HJ816"/>
      <c r="HK816"/>
      <c r="HL816"/>
      <c r="HM816"/>
      <c r="HN816"/>
      <c r="HO816"/>
      <c r="HP816"/>
      <c r="HQ816"/>
      <c r="HR816"/>
      <c r="HS816"/>
      <c r="HT816"/>
      <c r="HU816"/>
      <c r="HV816"/>
      <c r="HW816"/>
      <c r="HX816"/>
      <c r="HY816"/>
      <c r="HZ816"/>
      <c r="IA816"/>
      <c r="IB816"/>
      <c r="IC816"/>
      <c r="ID816"/>
      <c r="IE816"/>
      <c r="IF816"/>
      <c r="IG816"/>
      <c r="IH816"/>
      <c r="II816"/>
      <c r="IJ816"/>
      <c r="IK816"/>
      <c r="IL816"/>
      <c r="IM816"/>
      <c r="IN816"/>
      <c r="IO816"/>
      <c r="IP816"/>
      <c r="IQ816"/>
      <c r="IR816"/>
      <c r="IS816"/>
      <c r="IT816"/>
      <c r="IU816"/>
      <c r="IV816"/>
    </row>
    <row r="817" spans="1:256" s="5" customFormat="1" hidden="1" outlineLevel="1">
      <c r="A817" s="18"/>
      <c r="B817" s="18"/>
      <c r="C817" s="36">
        <f>Asset26</f>
        <v>0</v>
      </c>
      <c r="D817" s="18"/>
      <c r="E817" s="18"/>
      <c r="F817" s="33"/>
      <c r="G817" s="159">
        <f t="shared" ref="G817:AL817" si="156">SUM(G805:G816)</f>
        <v>0</v>
      </c>
      <c r="H817" s="159">
        <f t="shared" si="156"/>
        <v>0</v>
      </c>
      <c r="I817" s="159">
        <f t="shared" si="156"/>
        <v>0</v>
      </c>
      <c r="J817" s="159">
        <f t="shared" si="156"/>
        <v>0</v>
      </c>
      <c r="K817" s="159">
        <f t="shared" si="156"/>
        <v>0</v>
      </c>
      <c r="L817" s="159">
        <f t="shared" si="156"/>
        <v>0</v>
      </c>
      <c r="M817" s="159">
        <f t="shared" si="156"/>
        <v>0</v>
      </c>
      <c r="N817" s="159">
        <f t="shared" si="156"/>
        <v>0</v>
      </c>
      <c r="O817" s="159">
        <f t="shared" si="156"/>
        <v>0</v>
      </c>
      <c r="P817" s="159">
        <f t="shared" si="156"/>
        <v>0</v>
      </c>
      <c r="Q817" s="159">
        <f t="shared" si="156"/>
        <v>0</v>
      </c>
      <c r="R817" s="159">
        <f t="shared" si="156"/>
        <v>0</v>
      </c>
      <c r="S817" s="159">
        <f t="shared" si="156"/>
        <v>0</v>
      </c>
      <c r="T817" s="159">
        <f t="shared" si="156"/>
        <v>0</v>
      </c>
      <c r="U817" s="159">
        <f t="shared" si="156"/>
        <v>0</v>
      </c>
      <c r="V817" s="159">
        <f t="shared" si="156"/>
        <v>0</v>
      </c>
      <c r="W817" s="159">
        <f t="shared" si="156"/>
        <v>0</v>
      </c>
      <c r="X817" s="159">
        <f t="shared" si="156"/>
        <v>0</v>
      </c>
      <c r="Y817" s="159">
        <f t="shared" si="156"/>
        <v>0</v>
      </c>
      <c r="Z817" s="159">
        <f t="shared" si="156"/>
        <v>0</v>
      </c>
      <c r="AA817" s="159">
        <f t="shared" si="156"/>
        <v>0</v>
      </c>
      <c r="AB817" s="159">
        <f t="shared" si="156"/>
        <v>0</v>
      </c>
      <c r="AC817" s="159">
        <f t="shared" si="156"/>
        <v>0</v>
      </c>
      <c r="AD817" s="159">
        <f t="shared" si="156"/>
        <v>0</v>
      </c>
      <c r="AE817" s="159">
        <f t="shared" si="156"/>
        <v>0</v>
      </c>
      <c r="AF817" s="159">
        <f t="shared" si="156"/>
        <v>0</v>
      </c>
      <c r="AG817" s="159">
        <f t="shared" si="156"/>
        <v>0</v>
      </c>
      <c r="AH817" s="159">
        <f t="shared" si="156"/>
        <v>0</v>
      </c>
      <c r="AI817" s="159">
        <f t="shared" si="156"/>
        <v>0</v>
      </c>
      <c r="AJ817" s="159">
        <f t="shared" si="156"/>
        <v>0</v>
      </c>
      <c r="AK817" s="159">
        <f t="shared" si="156"/>
        <v>0</v>
      </c>
      <c r="AL817" s="159">
        <f t="shared" si="156"/>
        <v>0</v>
      </c>
      <c r="AM817" s="159">
        <f t="shared" ref="AM817:BI817" si="157">SUM(AM805:AM816)</f>
        <v>0</v>
      </c>
      <c r="AN817" s="159">
        <f t="shared" si="157"/>
        <v>0</v>
      </c>
      <c r="AO817" s="159">
        <f t="shared" si="157"/>
        <v>0</v>
      </c>
      <c r="AP817" s="159">
        <f t="shared" si="157"/>
        <v>0</v>
      </c>
      <c r="AQ817" s="159">
        <f t="shared" si="157"/>
        <v>0</v>
      </c>
      <c r="AR817" s="159">
        <f t="shared" si="157"/>
        <v>0</v>
      </c>
      <c r="AS817" s="159">
        <f t="shared" si="157"/>
        <v>0</v>
      </c>
      <c r="AT817" s="159">
        <f t="shared" si="157"/>
        <v>0</v>
      </c>
      <c r="AU817" s="159">
        <f t="shared" si="157"/>
        <v>0</v>
      </c>
      <c r="AV817" s="159">
        <f t="shared" si="157"/>
        <v>0</v>
      </c>
      <c r="AW817" s="159">
        <f t="shared" si="157"/>
        <v>0</v>
      </c>
      <c r="AX817" s="159">
        <f t="shared" si="157"/>
        <v>0</v>
      </c>
      <c r="AY817" s="159">
        <f t="shared" si="157"/>
        <v>0</v>
      </c>
      <c r="AZ817" s="159">
        <f t="shared" si="157"/>
        <v>0</v>
      </c>
      <c r="BA817" s="159">
        <f t="shared" si="157"/>
        <v>0</v>
      </c>
      <c r="BB817" s="159">
        <f t="shared" si="157"/>
        <v>0</v>
      </c>
      <c r="BC817" s="159">
        <f t="shared" si="157"/>
        <v>0</v>
      </c>
      <c r="BD817" s="159">
        <f t="shared" si="157"/>
        <v>0</v>
      </c>
      <c r="BE817" s="159">
        <f t="shared" si="157"/>
        <v>0</v>
      </c>
      <c r="BF817" s="159">
        <f t="shared" si="157"/>
        <v>0</v>
      </c>
      <c r="BG817" s="159">
        <f t="shared" si="157"/>
        <v>0</v>
      </c>
      <c r="BH817" s="159">
        <f t="shared" si="157"/>
        <v>0</v>
      </c>
      <c r="BI817" s="159">
        <f t="shared" si="157"/>
        <v>0</v>
      </c>
      <c r="BJ817" s="18"/>
      <c r="BK817" s="18"/>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c r="HO817"/>
      <c r="HP817"/>
      <c r="HQ817"/>
      <c r="HR817"/>
      <c r="HS817"/>
      <c r="HT817"/>
      <c r="HU817"/>
      <c r="HV817"/>
      <c r="HW817"/>
      <c r="HX817"/>
      <c r="HY817"/>
      <c r="HZ817"/>
      <c r="IA817"/>
      <c r="IB817"/>
      <c r="IC817"/>
      <c r="ID817"/>
      <c r="IE817"/>
      <c r="IF817"/>
      <c r="IG817"/>
      <c r="IH817"/>
      <c r="II817"/>
      <c r="IJ817"/>
      <c r="IK817"/>
      <c r="IL817"/>
      <c r="IM817"/>
      <c r="IN817"/>
      <c r="IO817"/>
      <c r="IP817"/>
      <c r="IQ817"/>
      <c r="IR817"/>
      <c r="IS817"/>
      <c r="IT817"/>
      <c r="IU817"/>
      <c r="IV817"/>
    </row>
    <row r="818" spans="1:256" s="5" customFormat="1" hidden="1" outlineLevel="2">
      <c r="A818" s="18"/>
      <c r="B818" s="127">
        <f>C830</f>
        <v>0</v>
      </c>
      <c r="C818" s="44"/>
      <c r="D818" s="45" t="s">
        <v>72</v>
      </c>
      <c r="E818" s="44"/>
      <c r="F818" s="46"/>
      <c r="G818" s="163">
        <f>IF(G$3&gt;A27taxremlife,A27taxvalue-SUM($F818:F818),IF(A27taxremlife="N/A","n/a",A27taxvalue/A27taxremlife))</f>
        <v>0</v>
      </c>
      <c r="H818" s="163">
        <f>IF(H$3&gt;A27taxremlife,A27taxvalue-SUM($F818:G818),IF(A27taxremlife="N/A","n/a",A27taxvalue/A27taxremlife))</f>
        <v>0</v>
      </c>
      <c r="I818" s="163">
        <f>IF(I$3&gt;A27taxremlife,A27taxvalue-SUM($F818:H818),IF(A27taxremlife="N/A","n/a",A27taxvalue/A27taxremlife))</f>
        <v>0</v>
      </c>
      <c r="J818" s="163">
        <f>IF(J$3&gt;A27taxremlife,A27taxvalue-SUM($F818:I818),IF(A27taxremlife="N/A","n/a",A27taxvalue/A27taxremlife))</f>
        <v>0</v>
      </c>
      <c r="K818" s="163">
        <f>IF(K$3&gt;A27taxremlife,A27taxvalue-SUM($F818:J818),IF(A27taxremlife="N/A","n/a",A27taxvalue/A27taxremlife))</f>
        <v>0</v>
      </c>
      <c r="L818" s="163">
        <f>IF(L$3&gt;A27taxremlife,A27taxvalue-SUM($F818:K818),IF(A27taxremlife="N/A","n/a",A27taxvalue/A27taxremlife))</f>
        <v>0</v>
      </c>
      <c r="M818" s="163">
        <f>IF(M$3&gt;A27taxremlife,A27taxvalue-SUM($F818:L818),IF(A27taxremlife="N/A","n/a",A27taxvalue/A27taxremlife))</f>
        <v>0</v>
      </c>
      <c r="N818" s="163">
        <f>IF(N$3&gt;A27taxremlife,A27taxvalue-SUM($F818:M818),IF(A27taxremlife="N/A","n/a",A27taxvalue/A27taxremlife))</f>
        <v>0</v>
      </c>
      <c r="O818" s="163">
        <f>IF(O$3&gt;A27taxremlife,A27taxvalue-SUM($F818:N818),IF(A27taxremlife="N/A","n/a",A27taxvalue/A27taxremlife))</f>
        <v>0</v>
      </c>
      <c r="P818" s="163">
        <f>IF(P$3&gt;A27taxremlife,A27taxvalue-SUM($F818:O818),IF(A27taxremlife="N/A","n/a",A27taxvalue/A27taxremlife))</f>
        <v>0</v>
      </c>
      <c r="Q818" s="163">
        <f>IF(Q$3&gt;A27taxremlife,A27taxvalue-SUM($F818:P818),IF(A27taxremlife="N/A","n/a",A27taxvalue/A27taxremlife))</f>
        <v>0</v>
      </c>
      <c r="R818" s="163">
        <f>IF(R$3&gt;A27taxremlife,A27taxvalue-SUM($F818:Q818),IF(A27taxremlife="N/A","n/a",A27taxvalue/A27taxremlife))</f>
        <v>0</v>
      </c>
      <c r="S818" s="163">
        <f>IF(S$3&gt;A27taxremlife,A27taxvalue-SUM($F818:R818),IF(A27taxremlife="N/A","n/a",A27taxvalue/A27taxremlife))</f>
        <v>0</v>
      </c>
      <c r="T818" s="163">
        <f>IF(T$3&gt;A27taxremlife,A27taxvalue-SUM($F818:S818),IF(A27taxremlife="N/A","n/a",A27taxvalue/A27taxremlife))</f>
        <v>0</v>
      </c>
      <c r="U818" s="163">
        <f>IF(U$3&gt;A27taxremlife,A27taxvalue-SUM($F818:T818),IF(A27taxremlife="N/A","n/a",A27taxvalue/A27taxremlife))</f>
        <v>0</v>
      </c>
      <c r="V818" s="163">
        <f>IF(V$3&gt;A27taxremlife,A27taxvalue-SUM($F818:U818),IF(A27taxremlife="N/A","n/a",A27taxvalue/A27taxremlife))</f>
        <v>0</v>
      </c>
      <c r="W818" s="163">
        <f>IF(W$3&gt;A27taxremlife,A27taxvalue-SUM($F818:V818),IF(A27taxremlife="N/A","n/a",A27taxvalue/A27taxremlife))</f>
        <v>0</v>
      </c>
      <c r="X818" s="163">
        <f>IF(X$3&gt;A27taxremlife,A27taxvalue-SUM($F818:W818),IF(A27taxremlife="N/A","n/a",A27taxvalue/A27taxremlife))</f>
        <v>0</v>
      </c>
      <c r="Y818" s="163">
        <f>IF(Y$3&gt;A27taxremlife,A27taxvalue-SUM($F818:X818),IF(A27taxremlife="N/A","n/a",A27taxvalue/A27taxremlife))</f>
        <v>0</v>
      </c>
      <c r="Z818" s="163">
        <f>IF(Z$3&gt;A27taxremlife,A27taxvalue-SUM($F818:Y818),IF(A27taxremlife="N/A","n/a",A27taxvalue/A27taxremlife))</f>
        <v>0</v>
      </c>
      <c r="AA818" s="163">
        <f>IF(AA$3&gt;A27taxremlife,A27taxvalue-SUM($F818:Z818),IF(A27taxremlife="N/A","n/a",A27taxvalue/A27taxremlife))</f>
        <v>0</v>
      </c>
      <c r="AB818" s="163">
        <f>IF(AB$3&gt;A27taxremlife,A27taxvalue-SUM($F818:AA818),IF(A27taxremlife="N/A","n/a",A27taxvalue/A27taxremlife))</f>
        <v>0</v>
      </c>
      <c r="AC818" s="163">
        <f>IF(AC$3&gt;A27taxremlife,A27taxvalue-SUM($F818:AB818),IF(A27taxremlife="N/A","n/a",A27taxvalue/A27taxremlife))</f>
        <v>0</v>
      </c>
      <c r="AD818" s="163">
        <f>IF(AD$3&gt;A27taxremlife,A27taxvalue-SUM($F818:AC818),IF(A27taxremlife="N/A","n/a",A27taxvalue/A27taxremlife))</f>
        <v>0</v>
      </c>
      <c r="AE818" s="163">
        <f>IF(AE$3&gt;A27taxremlife,A27taxvalue-SUM($F818:AD818),IF(A27taxremlife="N/A","n/a",A27taxvalue/A27taxremlife))</f>
        <v>0</v>
      </c>
      <c r="AF818" s="163">
        <f>IF(AF$3&gt;A27taxremlife,A27taxvalue-SUM($F818:AE818),IF(A27taxremlife="N/A","n/a",A27taxvalue/A27taxremlife))</f>
        <v>0</v>
      </c>
      <c r="AG818" s="163">
        <f>IF(AG$3&gt;A27taxremlife,A27taxvalue-SUM($F818:AF818),IF(A27taxremlife="N/A","n/a",A27taxvalue/A27taxremlife))</f>
        <v>0</v>
      </c>
      <c r="AH818" s="163">
        <f>IF(AH$3&gt;A27taxremlife,A27taxvalue-SUM($F818:AG818),IF(A27taxremlife="N/A","n/a",A27taxvalue/A27taxremlife))</f>
        <v>0</v>
      </c>
      <c r="AI818" s="163">
        <f>IF(AI$3&gt;A27taxremlife,A27taxvalue-SUM($F818:AH818),IF(A27taxremlife="N/A","n/a",A27taxvalue/A27taxremlife))</f>
        <v>0</v>
      </c>
      <c r="AJ818" s="163">
        <f>IF(AJ$3&gt;A27taxremlife,A27taxvalue-SUM($F818:AI818),IF(A27taxremlife="N/A","n/a",A27taxvalue/A27taxremlife))</f>
        <v>0</v>
      </c>
      <c r="AK818" s="163">
        <f>IF(AK$3&gt;A27taxremlife,A27taxvalue-SUM($F818:AJ818),IF(A27taxremlife="N/A","n/a",A27taxvalue/A27taxremlife))</f>
        <v>0</v>
      </c>
      <c r="AL818" s="163">
        <f>IF(AL$3&gt;A27taxremlife,A27taxvalue-SUM($F818:AK818),IF(A27taxremlife="N/A","n/a",A27taxvalue/A27taxremlife))</f>
        <v>0</v>
      </c>
      <c r="AM818" s="163">
        <f>IF(AM$3&gt;A27taxremlife,A27taxvalue-SUM($F818:AL818),IF(A27taxremlife="N/A","n/a",A27taxvalue/A27taxremlife))</f>
        <v>0</v>
      </c>
      <c r="AN818" s="163">
        <f>IF(AN$3&gt;A27taxremlife,A27taxvalue-SUM($F818:AM818),IF(A27taxremlife="N/A","n/a",A27taxvalue/A27taxremlife))</f>
        <v>0</v>
      </c>
      <c r="AO818" s="163">
        <f>IF(AO$3&gt;A27taxremlife,A27taxvalue-SUM($F818:AN818),IF(A27taxremlife="N/A","n/a",A27taxvalue/A27taxremlife))</f>
        <v>0</v>
      </c>
      <c r="AP818" s="163">
        <f>IF(AP$3&gt;A27taxremlife,A27taxvalue-SUM($F818:AO818),IF(A27taxremlife="N/A","n/a",A27taxvalue/A27taxremlife))</f>
        <v>0</v>
      </c>
      <c r="AQ818" s="163">
        <f>IF(AQ$3&gt;A27taxremlife,A27taxvalue-SUM($F818:AP818),IF(A27taxremlife="N/A","n/a",A27taxvalue/A27taxremlife))</f>
        <v>0</v>
      </c>
      <c r="AR818" s="163">
        <f>IF(AR$3&gt;A27taxremlife,A27taxvalue-SUM($F818:AQ818),IF(A27taxremlife="N/A","n/a",A27taxvalue/A27taxremlife))</f>
        <v>0</v>
      </c>
      <c r="AS818" s="163">
        <f>IF(AS$3&gt;A27taxremlife,A27taxvalue-SUM($F818:AR818),IF(A27taxremlife="N/A","n/a",A27taxvalue/A27taxremlife))</f>
        <v>0</v>
      </c>
      <c r="AT818" s="163">
        <f>IF(AT$3&gt;A27taxremlife,A27taxvalue-SUM($F818:AS818),IF(A27taxremlife="N/A","n/a",A27taxvalue/A27taxremlife))</f>
        <v>0</v>
      </c>
      <c r="AU818" s="163">
        <f>IF(AU$3&gt;A27taxremlife,A27taxvalue-SUM($F818:AT818),IF(A27taxremlife="N/A","n/a",A27taxvalue/A27taxremlife))</f>
        <v>0</v>
      </c>
      <c r="AV818" s="163">
        <f>IF(AV$3&gt;A27taxremlife,A27taxvalue-SUM($F818:AU818),IF(A27taxremlife="N/A","n/a",A27taxvalue/A27taxremlife))</f>
        <v>0</v>
      </c>
      <c r="AW818" s="163">
        <f>IF(AW$3&gt;A27taxremlife,A27taxvalue-SUM($F818:AV818),IF(A27taxremlife="N/A","n/a",A27taxvalue/A27taxremlife))</f>
        <v>0</v>
      </c>
      <c r="AX818" s="163">
        <f>IF(AX$3&gt;A27taxremlife,A27taxvalue-SUM($F818:AW818),IF(A27taxremlife="N/A","n/a",A27taxvalue/A27taxremlife))</f>
        <v>0</v>
      </c>
      <c r="AY818" s="163">
        <f>IF(AY$3&gt;A27taxremlife,A27taxvalue-SUM($F818:AX818),IF(A27taxremlife="N/A","n/a",A27taxvalue/A27taxremlife))</f>
        <v>0</v>
      </c>
      <c r="AZ818" s="163">
        <f>IF(AZ$3&gt;A27taxremlife,A27taxvalue-SUM($F818:AY818),IF(A27taxremlife="N/A","n/a",A27taxvalue/A27taxremlife))</f>
        <v>0</v>
      </c>
      <c r="BA818" s="163">
        <f>IF(BA$3&gt;A27taxremlife,A27taxvalue-SUM($F818:AZ818),IF(A27taxremlife="N/A","n/a",A27taxvalue/A27taxremlife))</f>
        <v>0</v>
      </c>
      <c r="BB818" s="163">
        <f>IF(BB$3&gt;A27taxremlife,A27taxvalue-SUM($F818:BA818),IF(A27taxremlife="N/A","n/a",A27taxvalue/A27taxremlife))</f>
        <v>0</v>
      </c>
      <c r="BC818" s="163">
        <f>IF(BC$3&gt;A27taxremlife,A27taxvalue-SUM($F818:BB818),IF(A27taxremlife="N/A","n/a",A27taxvalue/A27taxremlife))</f>
        <v>0</v>
      </c>
      <c r="BD818" s="163">
        <f>IF(BD$3&gt;A27taxremlife,A27taxvalue-SUM($F818:BC818),IF(A27taxremlife="N/A","n/a",A27taxvalue/A27taxremlife))</f>
        <v>0</v>
      </c>
      <c r="BE818" s="163">
        <f>IF(BE$3&gt;A27taxremlife,A27taxvalue-SUM($F818:BD818),IF(A27taxremlife="N/A","n/a",A27taxvalue/A27taxremlife))</f>
        <v>0</v>
      </c>
      <c r="BF818" s="163">
        <f>IF(BF$3&gt;A27taxremlife,A27taxvalue-SUM($F818:BE818),IF(A27taxremlife="N/A","n/a",A27taxvalue/A27taxremlife))</f>
        <v>0</v>
      </c>
      <c r="BG818" s="163">
        <f>IF(BG$3&gt;A27taxremlife,A27taxvalue-SUM($F818:BF818),IF(A27taxremlife="N/A","n/a",A27taxvalue/A27taxremlife))</f>
        <v>0</v>
      </c>
      <c r="BH818" s="163">
        <f>IF(BH$3&gt;A27taxremlife,A27taxvalue-SUM($F818:BG818),IF(A27taxremlife="N/A","n/a",A27taxvalue/A27taxremlife))</f>
        <v>0</v>
      </c>
      <c r="BI818" s="163">
        <f>IF(BI$3&gt;A27taxremlife,A27taxvalue-SUM($F818:BH818),IF(A27taxremlife="N/A","n/a",A27taxvalue/A27taxremlife))</f>
        <v>0</v>
      </c>
      <c r="BJ818" s="18"/>
      <c r="BK818" s="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c r="GY818"/>
      <c r="GZ818"/>
      <c r="HA818"/>
      <c r="HB818"/>
      <c r="HC818"/>
      <c r="HD818"/>
      <c r="HE818"/>
      <c r="HF818"/>
      <c r="HG818"/>
      <c r="HH818"/>
      <c r="HI818"/>
      <c r="HJ818"/>
      <c r="HK818"/>
      <c r="HL818"/>
      <c r="HM818"/>
      <c r="HN818"/>
      <c r="HO818"/>
      <c r="HP818"/>
      <c r="HQ818"/>
      <c r="HR818"/>
      <c r="HS818"/>
      <c r="HT818"/>
      <c r="HU818"/>
      <c r="HV818"/>
      <c r="HW818"/>
      <c r="HX818"/>
      <c r="HY818"/>
      <c r="HZ818"/>
      <c r="IA818"/>
      <c r="IB818"/>
      <c r="IC818"/>
      <c r="ID818"/>
      <c r="IE818"/>
      <c r="IF818"/>
      <c r="IG818"/>
      <c r="IH818"/>
      <c r="II818"/>
      <c r="IJ818"/>
      <c r="IK818"/>
      <c r="IL818"/>
      <c r="IM818"/>
      <c r="IN818"/>
      <c r="IO818"/>
      <c r="IP818"/>
      <c r="IQ818"/>
      <c r="IR818"/>
      <c r="IS818"/>
      <c r="IT818"/>
      <c r="IU818"/>
      <c r="IV818"/>
    </row>
    <row r="819" spans="1:256" s="5" customFormat="1" hidden="1" outlineLevel="2">
      <c r="A819" s="18"/>
      <c r="B819" s="18"/>
      <c r="C819" s="36"/>
      <c r="D819" s="479" t="s">
        <v>71</v>
      </c>
      <c r="E819" s="283">
        <v>0</v>
      </c>
      <c r="F819" s="38"/>
      <c r="G819" s="164"/>
      <c r="H819" s="164"/>
      <c r="I819" s="164"/>
      <c r="J819" s="164"/>
      <c r="K819" s="164"/>
      <c r="L819" s="164"/>
      <c r="M819" s="164"/>
      <c r="N819" s="164"/>
      <c r="O819" s="164"/>
      <c r="P819" s="164"/>
      <c r="Q819" s="164"/>
      <c r="R819" s="164"/>
      <c r="S819" s="164"/>
      <c r="T819" s="164"/>
      <c r="U819" s="164"/>
      <c r="V819" s="164"/>
      <c r="W819" s="164"/>
      <c r="X819" s="164"/>
      <c r="Y819" s="164"/>
      <c r="Z819" s="164"/>
      <c r="AA819" s="164"/>
      <c r="AB819" s="164"/>
      <c r="AC819" s="164"/>
      <c r="AD819" s="164"/>
      <c r="AE819" s="164"/>
      <c r="AF819" s="164"/>
      <c r="AG819" s="164"/>
      <c r="AH819" s="164"/>
      <c r="AI819" s="164"/>
      <c r="AJ819" s="164"/>
      <c r="AK819" s="164"/>
      <c r="AL819" s="164"/>
      <c r="AM819" s="164"/>
      <c r="AN819" s="164"/>
      <c r="AO819" s="164"/>
      <c r="AP819" s="164"/>
      <c r="AQ819" s="164"/>
      <c r="AR819" s="164"/>
      <c r="AS819" s="164"/>
      <c r="AT819" s="164"/>
      <c r="AU819" s="164"/>
      <c r="AV819" s="164"/>
      <c r="AW819" s="164"/>
      <c r="AX819" s="164"/>
      <c r="AY819" s="164"/>
      <c r="AZ819" s="164"/>
      <c r="BA819" s="164"/>
      <c r="BB819" s="164"/>
      <c r="BC819" s="164"/>
      <c r="BD819" s="164"/>
      <c r="BE819" s="164"/>
      <c r="BF819" s="164"/>
      <c r="BG819" s="164"/>
      <c r="BH819" s="164"/>
      <c r="BI819" s="164"/>
      <c r="BJ819" s="18"/>
      <c r="BK819" s="18"/>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c r="GY819"/>
      <c r="GZ819"/>
      <c r="HA819"/>
      <c r="HB819"/>
      <c r="HC819"/>
      <c r="HD819"/>
      <c r="HE819"/>
      <c r="HF819"/>
      <c r="HG819"/>
      <c r="HH819"/>
      <c r="HI819"/>
      <c r="HJ819"/>
      <c r="HK819"/>
      <c r="HL819"/>
      <c r="HM819"/>
      <c r="HN819"/>
      <c r="HO819"/>
      <c r="HP819"/>
      <c r="HQ819"/>
      <c r="HR819"/>
      <c r="HS819"/>
      <c r="HT819"/>
      <c r="HU819"/>
      <c r="HV819"/>
      <c r="HW819"/>
      <c r="HX819"/>
      <c r="HY819"/>
      <c r="HZ819"/>
      <c r="IA819"/>
      <c r="IB819"/>
      <c r="IC819"/>
      <c r="ID819"/>
      <c r="IE819"/>
      <c r="IF819"/>
      <c r="IG819"/>
      <c r="IH819"/>
      <c r="II819"/>
      <c r="IJ819"/>
      <c r="IK819"/>
      <c r="IL819"/>
      <c r="IM819"/>
      <c r="IN819"/>
      <c r="IO819"/>
      <c r="IP819"/>
      <c r="IQ819"/>
      <c r="IR819"/>
      <c r="IS819"/>
      <c r="IT819"/>
      <c r="IU819"/>
      <c r="IV819"/>
    </row>
    <row r="820" spans="1:256" s="5" customFormat="1" hidden="1" outlineLevel="2">
      <c r="A820" s="18"/>
      <c r="B820" s="18"/>
      <c r="C820" s="36"/>
      <c r="D820" s="479"/>
      <c r="E820" s="283">
        <v>1</v>
      </c>
      <c r="F820" s="38"/>
      <c r="G820" s="305"/>
      <c r="H820" s="164">
        <f>IF(A27taxstdlife="n/a","n/a",IF(H$3&gt;(A27taxstdlife+$E820),((Input!$G$169+Input!$G$135)*$G$7)-SUM($G820:G820),((Input!$G$169+Input!$G$135)*$G$7)/A27taxstdlife))</f>
        <v>0</v>
      </c>
      <c r="I820" s="164">
        <f>IF(A27taxstdlife="n/a","n/a",IF(I$3&gt;(A27taxstdlife+$E820),((Input!$G$169+Input!$G$135)*$G$7)-SUM($G820:H820),((Input!$G$169+Input!$G$135)*$G$7)/A27taxstdlife))</f>
        <v>0</v>
      </c>
      <c r="J820" s="164">
        <f>IF(A27taxstdlife="n/a","n/a",IF(J$3&gt;(A27taxstdlife+$E820),((Input!$G$169+Input!$G$135)*$G$7)-SUM($G820:I820),((Input!$G$169+Input!$G$135)*$G$7)/A27taxstdlife))</f>
        <v>0</v>
      </c>
      <c r="K820" s="164">
        <f>IF(A27taxstdlife="n/a","n/a",IF(K$3&gt;(A27taxstdlife+$E820),((Input!$G$169+Input!$G$135)*$G$7)-SUM($G820:J820),((Input!$G$169+Input!$G$135)*$G$7)/A27taxstdlife))</f>
        <v>0</v>
      </c>
      <c r="L820" s="164">
        <f>IF(A27taxstdlife="n/a","n/a",IF(L$3&gt;(A27taxstdlife+$E820),((Input!$G$169+Input!$G$135)*$G$7)-SUM($G820:K820),((Input!$G$169+Input!$G$135)*$G$7)/A27taxstdlife))</f>
        <v>0</v>
      </c>
      <c r="M820" s="164">
        <f>IF(A27taxstdlife="n/a","n/a",IF(M$3&gt;(A27taxstdlife+$E820),((Input!$G$169+Input!$G$135)*$G$7)-SUM($G820:L820),((Input!$G$169+Input!$G$135)*$G$7)/A27taxstdlife))</f>
        <v>0</v>
      </c>
      <c r="N820" s="164">
        <f>IF(A27taxstdlife="n/a","n/a",IF(N$3&gt;(A27taxstdlife+$E820),((Input!$G$169+Input!$G$135)*$G$7)-SUM($G820:M820),((Input!$G$169+Input!$G$135)*$G$7)/A27taxstdlife))</f>
        <v>0</v>
      </c>
      <c r="O820" s="164">
        <f>IF(A27taxstdlife="n/a","n/a",IF(O$3&gt;(A27taxstdlife+$E820),((Input!$G$169+Input!$G$135)*$G$7)-SUM($G820:N820),((Input!$G$169+Input!$G$135)*$G$7)/A27taxstdlife))</f>
        <v>0</v>
      </c>
      <c r="P820" s="164">
        <f>IF(A27taxstdlife="n/a","n/a",IF(P$3&gt;(A27taxstdlife+$E820),((Input!$G$169+Input!$G$135)*$G$7)-SUM($G820:O820),((Input!$G$169+Input!$G$135)*$G$7)/A27taxstdlife))</f>
        <v>0</v>
      </c>
      <c r="Q820" s="164">
        <f>IF(A27taxstdlife="n/a","n/a",IF(Q$3&gt;(A27taxstdlife+$E820),((Input!$G$169+Input!$G$135)*$G$7)-SUM($G820:P820),((Input!$G$169+Input!$G$135)*$G$7)/A27taxstdlife))</f>
        <v>0</v>
      </c>
      <c r="R820" s="164">
        <f>IF(A27taxstdlife="n/a","n/a",IF(R$3&gt;(A27taxstdlife+$E820),((Input!$G$169+Input!$G$135)*$G$7)-SUM($G820:Q820),((Input!$G$169+Input!$G$135)*$G$7)/A27taxstdlife))</f>
        <v>0</v>
      </c>
      <c r="S820" s="164">
        <f>IF(A27taxstdlife="n/a","n/a",IF(S$3&gt;(A27taxstdlife+$E820),((Input!$G$169+Input!$G$135)*$G$7)-SUM($G820:R820),((Input!$G$169+Input!$G$135)*$G$7)/A27taxstdlife))</f>
        <v>0</v>
      </c>
      <c r="T820" s="164">
        <f>IF(A27taxstdlife="n/a","n/a",IF(T$3&gt;(A27taxstdlife+$E820),((Input!$G$169+Input!$G$135)*$G$7)-SUM($G820:S820),((Input!$G$169+Input!$G$135)*$G$7)/A27taxstdlife))</f>
        <v>0</v>
      </c>
      <c r="U820" s="164">
        <f>IF(A27taxstdlife="n/a","n/a",IF(U$3&gt;(A27taxstdlife+$E820),((Input!$G$169+Input!$G$135)*$G$7)-SUM($G820:T820),((Input!$G$169+Input!$G$135)*$G$7)/A27taxstdlife))</f>
        <v>0</v>
      </c>
      <c r="V820" s="164">
        <f>IF(A27taxstdlife="n/a","n/a",IF(V$3&gt;(A27taxstdlife+$E820),((Input!$G$169+Input!$G$135)*$G$7)-SUM($G820:U820),((Input!$G$169+Input!$G$135)*$G$7)/A27taxstdlife))</f>
        <v>0</v>
      </c>
      <c r="W820" s="164">
        <f>IF(A27taxstdlife="n/a","n/a",IF(W$3&gt;(A27taxstdlife+$E820),((Input!$G$169+Input!$G$135)*$G$7)-SUM($G820:V820),((Input!$G$169+Input!$G$135)*$G$7)/A27taxstdlife))</f>
        <v>0</v>
      </c>
      <c r="X820" s="164">
        <f>IF(A27taxstdlife="n/a","n/a",IF(X$3&gt;(A27taxstdlife+$E820),((Input!$G$169+Input!$G$135)*$G$7)-SUM($G820:W820),((Input!$G$169+Input!$G$135)*$G$7)/A27taxstdlife))</f>
        <v>0</v>
      </c>
      <c r="Y820" s="164">
        <f>IF(A27taxstdlife="n/a","n/a",IF(Y$3&gt;(A27taxstdlife+$E820),((Input!$G$169+Input!$G$135)*$G$7)-SUM($G820:X820),((Input!$G$169+Input!$G$135)*$G$7)/A27taxstdlife))</f>
        <v>0</v>
      </c>
      <c r="Z820" s="164">
        <f>IF(A27taxstdlife="n/a","n/a",IF(Z$3&gt;(A27taxstdlife+$E820),((Input!$G$169+Input!$G$135)*$G$7)-SUM($G820:Y820),((Input!$G$169+Input!$G$135)*$G$7)/A27taxstdlife))</f>
        <v>0</v>
      </c>
      <c r="AA820" s="164">
        <f>IF(A27taxstdlife="n/a","n/a",IF(AA$3&gt;(A27taxstdlife+$E820),((Input!$G$169+Input!$G$135)*$G$7)-SUM($G820:Z820),((Input!$G$169+Input!$G$135)*$G$7)/A27taxstdlife))</f>
        <v>0</v>
      </c>
      <c r="AB820" s="164">
        <f>IF(A27taxstdlife="n/a","n/a",IF(AB$3&gt;(A27taxstdlife+$E820),((Input!$G$169+Input!$G$135)*$G$7)-SUM($G820:AA820),((Input!$G$169+Input!$G$135)*$G$7)/A27taxstdlife))</f>
        <v>0</v>
      </c>
      <c r="AC820" s="164">
        <f>IF(A27taxstdlife="n/a","n/a",IF(AC$3&gt;(A27taxstdlife+$E820),((Input!$G$169+Input!$G$135)*$G$7)-SUM($G820:AB820),((Input!$G$169+Input!$G$135)*$G$7)/A27taxstdlife))</f>
        <v>0</v>
      </c>
      <c r="AD820" s="164">
        <f>IF(A27taxstdlife="n/a","n/a",IF(AD$3&gt;(A27taxstdlife+$E820),((Input!$G$169+Input!$G$135)*$G$7)-SUM($G820:AC820),((Input!$G$169+Input!$G$135)*$G$7)/A27taxstdlife))</f>
        <v>0</v>
      </c>
      <c r="AE820" s="164">
        <f>IF(A27taxstdlife="n/a","n/a",IF(AE$3&gt;(A27taxstdlife+$E820),((Input!$G$169+Input!$G$135)*$G$7)-SUM($G820:AD820),((Input!$G$169+Input!$G$135)*$G$7)/A27taxstdlife))</f>
        <v>0</v>
      </c>
      <c r="AF820" s="164">
        <f>IF(A27taxstdlife="n/a","n/a",IF(AF$3&gt;(A27taxstdlife+$E820),((Input!$G$169+Input!$G$135)*$G$7)-SUM($G820:AE820),((Input!$G$169+Input!$G$135)*$G$7)/A27taxstdlife))</f>
        <v>0</v>
      </c>
      <c r="AG820" s="164">
        <f>IF(A27taxstdlife="n/a","n/a",IF(AG$3&gt;(A27taxstdlife+$E820),((Input!$G$169+Input!$G$135)*$G$7)-SUM($G820:AF820),((Input!$G$169+Input!$G$135)*$G$7)/A27taxstdlife))</f>
        <v>0</v>
      </c>
      <c r="AH820" s="164">
        <f>IF(A27taxstdlife="n/a","n/a",IF(AH$3&gt;(A27taxstdlife+$E820),((Input!$G$169+Input!$G$135)*$G$7)-SUM($G820:AG820),((Input!$G$169+Input!$G$135)*$G$7)/A27taxstdlife))</f>
        <v>0</v>
      </c>
      <c r="AI820" s="164">
        <f>IF(A27taxstdlife="n/a","n/a",IF(AI$3&gt;(A27taxstdlife+$E820),((Input!$G$169+Input!$G$135)*$G$7)-SUM($G820:AH820),((Input!$G$169+Input!$G$135)*$G$7)/A27taxstdlife))</f>
        <v>0</v>
      </c>
      <c r="AJ820" s="164">
        <f>IF(A27taxstdlife="n/a","n/a",IF(AJ$3&gt;(A27taxstdlife+$E820),((Input!$G$169+Input!$G$135)*$G$7)-SUM($G820:AI820),((Input!$G$169+Input!$G$135)*$G$7)/A27taxstdlife))</f>
        <v>0</v>
      </c>
      <c r="AK820" s="164">
        <f>IF(A27taxstdlife="n/a","n/a",IF(AK$3&gt;(A27taxstdlife+$E820),((Input!$G$169+Input!$G$135)*$G$7)-SUM($G820:AJ820),((Input!$G$169+Input!$G$135)*$G$7)/A27taxstdlife))</f>
        <v>0</v>
      </c>
      <c r="AL820" s="164">
        <f>IF(A27taxstdlife="n/a","n/a",IF(AL$3&gt;(A27taxstdlife+$E820),((Input!$G$169+Input!$G$135)*$G$7)-SUM($G820:AK820),((Input!$G$169+Input!$G$135)*$G$7)/A27taxstdlife))</f>
        <v>0</v>
      </c>
      <c r="AM820" s="164">
        <f>IF(A27taxstdlife="n/a","n/a",IF(AM$3&gt;(A27taxstdlife+$E820),((Input!$G$169+Input!$G$135)*$G$7)-SUM($G820:AL820),((Input!$G$169+Input!$G$135)*$G$7)/A27taxstdlife))</f>
        <v>0</v>
      </c>
      <c r="AN820" s="164">
        <f>IF(A27taxstdlife="n/a","n/a",IF(AN$3&gt;(A27taxstdlife+$E820),((Input!$G$169+Input!$G$135)*$G$7)-SUM($G820:AM820),((Input!$G$169+Input!$G$135)*$G$7)/A27taxstdlife))</f>
        <v>0</v>
      </c>
      <c r="AO820" s="164">
        <f>IF(A27taxstdlife="n/a","n/a",IF(AO$3&gt;(A27taxstdlife+$E820),((Input!$G$169+Input!$G$135)*$G$7)-SUM($G820:AN820),((Input!$G$169+Input!$G$135)*$G$7)/A27taxstdlife))</f>
        <v>0</v>
      </c>
      <c r="AP820" s="164">
        <f>IF(A27taxstdlife="n/a","n/a",IF(AP$3&gt;(A27taxstdlife+$E820),((Input!$G$169+Input!$G$135)*$G$7)-SUM($G820:AO820),((Input!$G$169+Input!$G$135)*$G$7)/A27taxstdlife))</f>
        <v>0</v>
      </c>
      <c r="AQ820" s="164">
        <f>IF(A27taxstdlife="n/a","n/a",IF(AQ$3&gt;(A27taxstdlife+$E820),((Input!$G$169+Input!$G$135)*$G$7)-SUM($G820:AP820),((Input!$G$169+Input!$G$135)*$G$7)/A27taxstdlife))</f>
        <v>0</v>
      </c>
      <c r="AR820" s="164">
        <f>IF(A27taxstdlife="n/a","n/a",IF(AR$3&gt;(A27taxstdlife+$E820),((Input!$G$169+Input!$G$135)*$G$7)-SUM($G820:AQ820),((Input!$G$169+Input!$G$135)*$G$7)/A27taxstdlife))</f>
        <v>0</v>
      </c>
      <c r="AS820" s="164">
        <f>IF(A27taxstdlife="n/a","n/a",IF(AS$3&gt;(A27taxstdlife+$E820),((Input!$G$169+Input!$G$135)*$G$7)-SUM($G820:AR820),((Input!$G$169+Input!$G$135)*$G$7)/A27taxstdlife))</f>
        <v>0</v>
      </c>
      <c r="AT820" s="164">
        <f>IF(A27taxstdlife="n/a","n/a",IF(AT$3&gt;(A27taxstdlife+$E820),((Input!$G$169+Input!$G$135)*$G$7)-SUM($G820:AS820),((Input!$G$169+Input!$G$135)*$G$7)/A27taxstdlife))</f>
        <v>0</v>
      </c>
      <c r="AU820" s="164">
        <f>IF(A27taxstdlife="n/a","n/a",IF(AU$3&gt;(A27taxstdlife+$E820),((Input!$G$169+Input!$G$135)*$G$7)-SUM($G820:AT820),((Input!$G$169+Input!$G$135)*$G$7)/A27taxstdlife))</f>
        <v>0</v>
      </c>
      <c r="AV820" s="164">
        <f>IF(A27taxstdlife="n/a","n/a",IF(AV$3&gt;(A27taxstdlife+$E820),((Input!$G$169+Input!$G$135)*$G$7)-SUM($G820:AU820),((Input!$G$169+Input!$G$135)*$G$7)/A27taxstdlife))</f>
        <v>0</v>
      </c>
      <c r="AW820" s="164">
        <f>IF(A27taxstdlife="n/a","n/a",IF(AW$3&gt;(A27taxstdlife+$E820),((Input!$G$169+Input!$G$135)*$G$7)-SUM($G820:AV820),((Input!$G$169+Input!$G$135)*$G$7)/A27taxstdlife))</f>
        <v>0</v>
      </c>
      <c r="AX820" s="164">
        <f>IF(A27taxstdlife="n/a","n/a",IF(AX$3&gt;(A27taxstdlife+$E820),((Input!$G$169+Input!$G$135)*$G$7)-SUM($G820:AW820),((Input!$G$169+Input!$G$135)*$G$7)/A27taxstdlife))</f>
        <v>0</v>
      </c>
      <c r="AY820" s="164">
        <f>IF(A27taxstdlife="n/a","n/a",IF(AY$3&gt;(A27taxstdlife+$E820),((Input!$G$169+Input!$G$135)*$G$7)-SUM($G820:AX820),((Input!$G$169+Input!$G$135)*$G$7)/A27taxstdlife))</f>
        <v>0</v>
      </c>
      <c r="AZ820" s="164">
        <f>IF(A27taxstdlife="n/a","n/a",IF(AZ$3&gt;(A27taxstdlife+$E820),((Input!$G$169+Input!$G$135)*$G$7)-SUM($G820:AY820),((Input!$G$169+Input!$G$135)*$G$7)/A27taxstdlife))</f>
        <v>0</v>
      </c>
      <c r="BA820" s="164">
        <f>IF(A27taxstdlife="n/a","n/a",IF(BA$3&gt;(A27taxstdlife+$E820),((Input!$G$169+Input!$G$135)*$G$7)-SUM($G820:AZ820),((Input!$G$169+Input!$G$135)*$G$7)/A27taxstdlife))</f>
        <v>0</v>
      </c>
      <c r="BB820" s="164">
        <f>IF(A27taxstdlife="n/a","n/a",IF(BB$3&gt;(A27taxstdlife+$E820),((Input!$G$169+Input!$G$135)*$G$7)-SUM($G820:BA820),((Input!$G$169+Input!$G$135)*$G$7)/A27taxstdlife))</f>
        <v>0</v>
      </c>
      <c r="BC820" s="164">
        <f>IF(A27taxstdlife="n/a","n/a",IF(BC$3&gt;(A27taxstdlife+$E820),((Input!$G$169+Input!$G$135)*$G$7)-SUM($G820:BB820),((Input!$G$169+Input!$G$135)*$G$7)/A27taxstdlife))</f>
        <v>0</v>
      </c>
      <c r="BD820" s="164">
        <f>IF(A27taxstdlife="n/a","n/a",IF(BD$3&gt;(A27taxstdlife+$E820),((Input!$G$169+Input!$G$135)*$G$7)-SUM($G820:BC820),((Input!$G$169+Input!$G$135)*$G$7)/A27taxstdlife))</f>
        <v>0</v>
      </c>
      <c r="BE820" s="164">
        <f>IF(A27taxstdlife="n/a","n/a",IF(BE$3&gt;(A27taxstdlife+$E820),((Input!$G$169+Input!$G$135)*$G$7)-SUM($G820:BD820),((Input!$G$169+Input!$G$135)*$G$7)/A27taxstdlife))</f>
        <v>0</v>
      </c>
      <c r="BF820" s="164">
        <f>IF(A27taxstdlife="n/a","n/a",IF(BF$3&gt;(A27taxstdlife+$E820),((Input!$G$169+Input!$G$135)*$G$7)-SUM($G820:BE820),((Input!$G$169+Input!$G$135)*$G$7)/A27taxstdlife))</f>
        <v>0</v>
      </c>
      <c r="BG820" s="164">
        <f>IF(A27taxstdlife="n/a","n/a",IF(BG$3&gt;(A27taxstdlife+$E820),((Input!$G$169+Input!$G$135)*$G$7)-SUM($G820:BF820),((Input!$G$169+Input!$G$135)*$G$7)/A27taxstdlife))</f>
        <v>0</v>
      </c>
      <c r="BH820" s="164">
        <f>IF(A27taxstdlife="n/a","n/a",IF(BH$3&gt;(A27taxstdlife+$E820),((Input!$G$169+Input!$G$135)*$G$7)-SUM($G820:BG820),((Input!$G$169+Input!$G$135)*$G$7)/A27taxstdlife))</f>
        <v>0</v>
      </c>
      <c r="BI820" s="164">
        <f>IF(A27taxstdlife="n/a","n/a",IF(BI$3&gt;(A27taxstdlife+$E820),((Input!$G$169+Input!$G$135)*$G$7)-SUM($G820:BH820),((Input!$G$169+Input!$G$135)*$G$7)/A27taxstdlife))</f>
        <v>0</v>
      </c>
      <c r="BJ820" s="18"/>
      <c r="BK820" s="18"/>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c r="HK820"/>
      <c r="HL820"/>
      <c r="HM820"/>
      <c r="HN820"/>
      <c r="HO820"/>
      <c r="HP820"/>
      <c r="HQ820"/>
      <c r="HR820"/>
      <c r="HS820"/>
      <c r="HT820"/>
      <c r="HU820"/>
      <c r="HV820"/>
      <c r="HW820"/>
      <c r="HX820"/>
      <c r="HY820"/>
      <c r="HZ820"/>
      <c r="IA820"/>
      <c r="IB820"/>
      <c r="IC820"/>
      <c r="ID820"/>
      <c r="IE820"/>
      <c r="IF820"/>
      <c r="IG820"/>
      <c r="IH820"/>
      <c r="II820"/>
      <c r="IJ820"/>
      <c r="IK820"/>
      <c r="IL820"/>
      <c r="IM820"/>
      <c r="IN820"/>
      <c r="IO820"/>
      <c r="IP820"/>
      <c r="IQ820"/>
      <c r="IR820"/>
      <c r="IS820"/>
      <c r="IT820"/>
      <c r="IU820"/>
      <c r="IV820"/>
    </row>
    <row r="821" spans="1:256" s="5" customFormat="1" hidden="1" outlineLevel="2">
      <c r="A821" s="18"/>
      <c r="B821" s="18"/>
      <c r="C821" s="36"/>
      <c r="D821" s="479"/>
      <c r="E821" s="283">
        <v>2</v>
      </c>
      <c r="F821" s="38"/>
      <c r="G821" s="306"/>
      <c r="H821" s="307"/>
      <c r="I821" s="164">
        <f>IF(A27taxstdlife="n/a","n/a",IF(I$3&gt;(A27taxstdlife+$E821),((Input!$H$169+Input!$H$135)*$H$7)-SUM($H821:H821),((Input!$H$169+Input!$H$135)*$H$7)/A27taxstdlife))</f>
        <v>0</v>
      </c>
      <c r="J821" s="164">
        <f>IF(A27taxstdlife="n/a","n/a",IF(J$3&gt;(A27taxstdlife+$E821),((Input!$H$169+Input!$H$135)*$H$7)-SUM($H821:I821),((Input!$H$169+Input!$H$135)*$H$7)/A27taxstdlife))</f>
        <v>0</v>
      </c>
      <c r="K821" s="164">
        <f>IF(A27taxstdlife="n/a","n/a",IF(K$3&gt;(A27taxstdlife+$E821),((Input!$H$169+Input!$H$135)*$H$7)-SUM($H821:J821),((Input!$H$169+Input!$H$135)*$H$7)/A27taxstdlife))</f>
        <v>0</v>
      </c>
      <c r="L821" s="164">
        <f>IF(A27taxstdlife="n/a","n/a",IF(L$3&gt;(A27taxstdlife+$E821),((Input!$H$169+Input!$H$135)*$H$7)-SUM($H821:K821),((Input!$H$169+Input!$H$135)*$H$7)/A27taxstdlife))</f>
        <v>0</v>
      </c>
      <c r="M821" s="164">
        <f>IF(A27taxstdlife="n/a","n/a",IF(M$3&gt;(A27taxstdlife+$E821),((Input!$H$169+Input!$H$135)*$H$7)-SUM($H821:L821),((Input!$H$169+Input!$H$135)*$H$7)/A27taxstdlife))</f>
        <v>0</v>
      </c>
      <c r="N821" s="164">
        <f>IF(A27taxstdlife="n/a","n/a",IF(N$3&gt;(A27taxstdlife+$E821),((Input!$H$169+Input!$H$135)*$H$7)-SUM($H821:M821),((Input!$H$169+Input!$H$135)*$H$7)/A27taxstdlife))</f>
        <v>0</v>
      </c>
      <c r="O821" s="164">
        <f>IF(A27taxstdlife="n/a","n/a",IF(O$3&gt;(A27taxstdlife+$E821),((Input!$H$169+Input!$H$135)*$H$7)-SUM($H821:N821),((Input!$H$169+Input!$H$135)*$H$7)/A27taxstdlife))</f>
        <v>0</v>
      </c>
      <c r="P821" s="164">
        <f>IF(A27taxstdlife="n/a","n/a",IF(P$3&gt;(A27taxstdlife+$E821),((Input!$H$169+Input!$H$135)*$H$7)-SUM($H821:O821),((Input!$H$169+Input!$H$135)*$H$7)/A27taxstdlife))</f>
        <v>0</v>
      </c>
      <c r="Q821" s="164">
        <f>IF(A27taxstdlife="n/a","n/a",IF(Q$3&gt;(A27taxstdlife+$E821),((Input!$H$169+Input!$H$135)*$H$7)-SUM($H821:P821),((Input!$H$169+Input!$H$135)*$H$7)/A27taxstdlife))</f>
        <v>0</v>
      </c>
      <c r="R821" s="164">
        <f>IF(A27taxstdlife="n/a","n/a",IF(R$3&gt;(A27taxstdlife+$E821),((Input!$H$169+Input!$H$135)*$H$7)-SUM($H821:Q821),((Input!$H$169+Input!$H$135)*$H$7)/A27taxstdlife))</f>
        <v>0</v>
      </c>
      <c r="S821" s="164">
        <f>IF(A27taxstdlife="n/a","n/a",IF(S$3&gt;(A27taxstdlife+$E821),((Input!$H$169+Input!$H$135)*$H$7)-SUM($H821:R821),((Input!$H$169+Input!$H$135)*$H$7)/A27taxstdlife))</f>
        <v>0</v>
      </c>
      <c r="T821" s="164">
        <f>IF(A27taxstdlife="n/a","n/a",IF(T$3&gt;(A27taxstdlife+$E821),((Input!$H$169+Input!$H$135)*$H$7)-SUM($H821:S821),((Input!$H$169+Input!$H$135)*$H$7)/A27taxstdlife))</f>
        <v>0</v>
      </c>
      <c r="U821" s="164">
        <f>IF(A27taxstdlife="n/a","n/a",IF(U$3&gt;(A27taxstdlife+$E821),((Input!$H$169+Input!$H$135)*$H$7)-SUM($H821:T821),((Input!$H$169+Input!$H$135)*$H$7)/A27taxstdlife))</f>
        <v>0</v>
      </c>
      <c r="V821" s="164">
        <f>IF(A27taxstdlife="n/a","n/a",IF(V$3&gt;(A27taxstdlife+$E821),((Input!$H$169+Input!$H$135)*$H$7)-SUM($H821:U821),((Input!$H$169+Input!$H$135)*$H$7)/A27taxstdlife))</f>
        <v>0</v>
      </c>
      <c r="W821" s="164">
        <f>IF(A27taxstdlife="n/a","n/a",IF(W$3&gt;(A27taxstdlife+$E821),((Input!$H$169+Input!$H$135)*$H$7)-SUM($H821:V821),((Input!$H$169+Input!$H$135)*$H$7)/A27taxstdlife))</f>
        <v>0</v>
      </c>
      <c r="X821" s="164">
        <f>IF(A27taxstdlife="n/a","n/a",IF(X$3&gt;(A27taxstdlife+$E821),((Input!$H$169+Input!$H$135)*$H$7)-SUM($H821:W821),((Input!$H$169+Input!$H$135)*$H$7)/A27taxstdlife))</f>
        <v>0</v>
      </c>
      <c r="Y821" s="164">
        <f>IF(A27taxstdlife="n/a","n/a",IF(Y$3&gt;(A27taxstdlife+$E821),((Input!$H$169+Input!$H$135)*$H$7)-SUM($H821:X821),((Input!$H$169+Input!$H$135)*$H$7)/A27taxstdlife))</f>
        <v>0</v>
      </c>
      <c r="Z821" s="164">
        <f>IF(A27taxstdlife="n/a","n/a",IF(Z$3&gt;(A27taxstdlife+$E821),((Input!$H$169+Input!$H$135)*$H$7)-SUM($H821:Y821),((Input!$H$169+Input!$H$135)*$H$7)/A27taxstdlife))</f>
        <v>0</v>
      </c>
      <c r="AA821" s="164">
        <f>IF(A27taxstdlife="n/a","n/a",IF(AA$3&gt;(A27taxstdlife+$E821),((Input!$H$169+Input!$H$135)*$H$7)-SUM($H821:Z821),((Input!$H$169+Input!$H$135)*$H$7)/A27taxstdlife))</f>
        <v>0</v>
      </c>
      <c r="AB821" s="164">
        <f>IF(A27taxstdlife="n/a","n/a",IF(AB$3&gt;(A27taxstdlife+$E821),((Input!$H$169+Input!$H$135)*$H$7)-SUM($H821:AA821),((Input!$H$169+Input!$H$135)*$H$7)/A27taxstdlife))</f>
        <v>0</v>
      </c>
      <c r="AC821" s="164">
        <f>IF(A27taxstdlife="n/a","n/a",IF(AC$3&gt;(A27taxstdlife+$E821),((Input!$H$169+Input!$H$135)*$H$7)-SUM($H821:AB821),((Input!$H$169+Input!$H$135)*$H$7)/A27taxstdlife))</f>
        <v>0</v>
      </c>
      <c r="AD821" s="164">
        <f>IF(A27taxstdlife="n/a","n/a",IF(AD$3&gt;(A27taxstdlife+$E821),((Input!$H$169+Input!$H$135)*$H$7)-SUM($H821:AC821),((Input!$H$169+Input!$H$135)*$H$7)/A27taxstdlife))</f>
        <v>0</v>
      </c>
      <c r="AE821" s="164">
        <f>IF(A27taxstdlife="n/a","n/a",IF(AE$3&gt;(A27taxstdlife+$E821),((Input!$H$169+Input!$H$135)*$H$7)-SUM($H821:AD821),((Input!$H$169+Input!$H$135)*$H$7)/A27taxstdlife))</f>
        <v>0</v>
      </c>
      <c r="AF821" s="164">
        <f>IF(A27taxstdlife="n/a","n/a",IF(AF$3&gt;(A27taxstdlife+$E821),((Input!$H$169+Input!$H$135)*$H$7)-SUM($H821:AE821),((Input!$H$169+Input!$H$135)*$H$7)/A27taxstdlife))</f>
        <v>0</v>
      </c>
      <c r="AG821" s="164">
        <f>IF(A27taxstdlife="n/a","n/a",IF(AG$3&gt;(A27taxstdlife+$E821),((Input!$H$169+Input!$H$135)*$H$7)-SUM($H821:AF821),((Input!$H$169+Input!$H$135)*$H$7)/A27taxstdlife))</f>
        <v>0</v>
      </c>
      <c r="AH821" s="164">
        <f>IF(A27taxstdlife="n/a","n/a",IF(AH$3&gt;(A27taxstdlife+$E821),((Input!$H$169+Input!$H$135)*$H$7)-SUM($H821:AG821),((Input!$H$169+Input!$H$135)*$H$7)/A27taxstdlife))</f>
        <v>0</v>
      </c>
      <c r="AI821" s="164">
        <f>IF(A27taxstdlife="n/a","n/a",IF(AI$3&gt;(A27taxstdlife+$E821),((Input!$H$169+Input!$H$135)*$H$7)-SUM($H821:AH821),((Input!$H$169+Input!$H$135)*$H$7)/A27taxstdlife))</f>
        <v>0</v>
      </c>
      <c r="AJ821" s="164">
        <f>IF(A27taxstdlife="n/a","n/a",IF(AJ$3&gt;(A27taxstdlife+$E821),((Input!$H$169+Input!$H$135)*$H$7)-SUM($H821:AI821),((Input!$H$169+Input!$H$135)*$H$7)/A27taxstdlife))</f>
        <v>0</v>
      </c>
      <c r="AK821" s="164">
        <f>IF(A27taxstdlife="n/a","n/a",IF(AK$3&gt;(A27taxstdlife+$E821),((Input!$H$169+Input!$H$135)*$H$7)-SUM($H821:AJ821),((Input!$H$169+Input!$H$135)*$H$7)/A27taxstdlife))</f>
        <v>0</v>
      </c>
      <c r="AL821" s="164">
        <f>IF(A27taxstdlife="n/a","n/a",IF(AL$3&gt;(A27taxstdlife+$E821),((Input!$H$169+Input!$H$135)*$H$7)-SUM($H821:AK821),((Input!$H$169+Input!$H$135)*$H$7)/A27taxstdlife))</f>
        <v>0</v>
      </c>
      <c r="AM821" s="164">
        <f>IF(A27taxstdlife="n/a","n/a",IF(AM$3&gt;(A27taxstdlife+$E821),((Input!$H$169+Input!$H$135)*$H$7)-SUM($H821:AL821),((Input!$H$169+Input!$H$135)*$H$7)/A27taxstdlife))</f>
        <v>0</v>
      </c>
      <c r="AN821" s="164">
        <f>IF(A27taxstdlife="n/a","n/a",IF(AN$3&gt;(A27taxstdlife+$E821),((Input!$H$169+Input!$H$135)*$H$7)-SUM($H821:AM821),((Input!$H$169+Input!$H$135)*$H$7)/A27taxstdlife))</f>
        <v>0</v>
      </c>
      <c r="AO821" s="164">
        <f>IF(A27taxstdlife="n/a","n/a",IF(AO$3&gt;(A27taxstdlife+$E821),((Input!$H$169+Input!$H$135)*$H$7)-SUM($H821:AN821),((Input!$H$169+Input!$H$135)*$H$7)/A27taxstdlife))</f>
        <v>0</v>
      </c>
      <c r="AP821" s="164">
        <f>IF(A27taxstdlife="n/a","n/a",IF(AP$3&gt;(A27taxstdlife+$E821),((Input!$H$169+Input!$H$135)*$H$7)-SUM($H821:AO821),((Input!$H$169+Input!$H$135)*$H$7)/A27taxstdlife))</f>
        <v>0</v>
      </c>
      <c r="AQ821" s="164">
        <f>IF(A27taxstdlife="n/a","n/a",IF(AQ$3&gt;(A27taxstdlife+$E821),((Input!$H$169+Input!$H$135)*$H$7)-SUM($H821:AP821),((Input!$H$169+Input!$H$135)*$H$7)/A27taxstdlife))</f>
        <v>0</v>
      </c>
      <c r="AR821" s="164">
        <f>IF(A27taxstdlife="n/a","n/a",IF(AR$3&gt;(A27taxstdlife+$E821),((Input!$H$169+Input!$H$135)*$H$7)-SUM($H821:AQ821),((Input!$H$169+Input!$H$135)*$H$7)/A27taxstdlife))</f>
        <v>0</v>
      </c>
      <c r="AS821" s="164">
        <f>IF(A27taxstdlife="n/a","n/a",IF(AS$3&gt;(A27taxstdlife+$E821),((Input!$H$169+Input!$H$135)*$H$7)-SUM($H821:AR821),((Input!$H$169+Input!$H$135)*$H$7)/A27taxstdlife))</f>
        <v>0</v>
      </c>
      <c r="AT821" s="164">
        <f>IF(A27taxstdlife="n/a","n/a",IF(AT$3&gt;(A27taxstdlife+$E821),((Input!$H$169+Input!$H$135)*$H$7)-SUM($H821:AS821),((Input!$H$169+Input!$H$135)*$H$7)/A27taxstdlife))</f>
        <v>0</v>
      </c>
      <c r="AU821" s="164">
        <f>IF(A27taxstdlife="n/a","n/a",IF(AU$3&gt;(A27taxstdlife+$E821),((Input!$H$169+Input!$H$135)*$H$7)-SUM($H821:AT821),((Input!$H$169+Input!$H$135)*$H$7)/A27taxstdlife))</f>
        <v>0</v>
      </c>
      <c r="AV821" s="164">
        <f>IF(A27taxstdlife="n/a","n/a",IF(AV$3&gt;(A27taxstdlife+$E821),((Input!$H$169+Input!$H$135)*$H$7)-SUM($H821:AU821),((Input!$H$169+Input!$H$135)*$H$7)/A27taxstdlife))</f>
        <v>0</v>
      </c>
      <c r="AW821" s="164">
        <f>IF(A27taxstdlife="n/a","n/a",IF(AW$3&gt;(A27taxstdlife+$E821),((Input!$H$169+Input!$H$135)*$H$7)-SUM($H821:AV821),((Input!$H$169+Input!$H$135)*$H$7)/A27taxstdlife))</f>
        <v>0</v>
      </c>
      <c r="AX821" s="164">
        <f>IF(A27taxstdlife="n/a","n/a",IF(AX$3&gt;(A27taxstdlife+$E821),((Input!$H$169+Input!$H$135)*$H$7)-SUM($H821:AW821),((Input!$H$169+Input!$H$135)*$H$7)/A27taxstdlife))</f>
        <v>0</v>
      </c>
      <c r="AY821" s="164">
        <f>IF(A27taxstdlife="n/a","n/a",IF(AY$3&gt;(A27taxstdlife+$E821),((Input!$H$169+Input!$H$135)*$H$7)-SUM($H821:AX821),((Input!$H$169+Input!$H$135)*$H$7)/A27taxstdlife))</f>
        <v>0</v>
      </c>
      <c r="AZ821" s="164">
        <f>IF(A27taxstdlife="n/a","n/a",IF(AZ$3&gt;(A27taxstdlife+$E821),((Input!$H$169+Input!$H$135)*$H$7)-SUM($H821:AY821),((Input!$H$169+Input!$H$135)*$H$7)/A27taxstdlife))</f>
        <v>0</v>
      </c>
      <c r="BA821" s="164">
        <f>IF(A27taxstdlife="n/a","n/a",IF(BA$3&gt;(A27taxstdlife+$E821),((Input!$H$169+Input!$H$135)*$H$7)-SUM($H821:AZ821),((Input!$H$169+Input!$H$135)*$H$7)/A27taxstdlife))</f>
        <v>0</v>
      </c>
      <c r="BB821" s="164">
        <f>IF(A27taxstdlife="n/a","n/a",IF(BB$3&gt;(A27taxstdlife+$E821),((Input!$H$169+Input!$H$135)*$H$7)-SUM($H821:BA821),((Input!$H$169+Input!$H$135)*$H$7)/A27taxstdlife))</f>
        <v>0</v>
      </c>
      <c r="BC821" s="164">
        <f>IF(A27taxstdlife="n/a","n/a",IF(BC$3&gt;(A27taxstdlife+$E821),((Input!$H$169+Input!$H$135)*$H$7)-SUM($H821:BB821),((Input!$H$169+Input!$H$135)*$H$7)/A27taxstdlife))</f>
        <v>0</v>
      </c>
      <c r="BD821" s="164">
        <f>IF(A27taxstdlife="n/a","n/a",IF(BD$3&gt;(A27taxstdlife+$E821),((Input!$H$169+Input!$H$135)*$H$7)-SUM($H821:BC821),((Input!$H$169+Input!$H$135)*$H$7)/A27taxstdlife))</f>
        <v>0</v>
      </c>
      <c r="BE821" s="164">
        <f>IF(A27taxstdlife="n/a","n/a",IF(BE$3&gt;(A27taxstdlife+$E821),((Input!$H$169+Input!$H$135)*$H$7)-SUM($H821:BD821),((Input!$H$169+Input!$H$135)*$H$7)/A27taxstdlife))</f>
        <v>0</v>
      </c>
      <c r="BF821" s="164">
        <f>IF(A27taxstdlife="n/a","n/a",IF(BF$3&gt;(A27taxstdlife+$E821),((Input!$H$169+Input!$H$135)*$H$7)-SUM($H821:BE821),((Input!$H$169+Input!$H$135)*$H$7)/A27taxstdlife))</f>
        <v>0</v>
      </c>
      <c r="BG821" s="164">
        <f>IF(A27taxstdlife="n/a","n/a",IF(BG$3&gt;(A27taxstdlife+$E821),((Input!$H$169+Input!$H$135)*$H$7)-SUM($H821:BF821),((Input!$H$169+Input!$H$135)*$H$7)/A27taxstdlife))</f>
        <v>0</v>
      </c>
      <c r="BH821" s="164">
        <f>IF(A27taxstdlife="n/a","n/a",IF(BH$3&gt;(A27taxstdlife+$E821),((Input!$H$169+Input!$H$135)*$H$7)-SUM($H821:BG821),((Input!$H$169+Input!$H$135)*$H$7)/A27taxstdlife))</f>
        <v>0</v>
      </c>
      <c r="BI821" s="164">
        <f>IF(A27taxstdlife="n/a","n/a",IF(BI$3&gt;(A27taxstdlife+$E821),((Input!$H$169+Input!$H$135)*$H$7)-SUM($H821:BH821),((Input!$H$169+Input!$H$135)*$H$7)/A27taxstdlife))</f>
        <v>0</v>
      </c>
      <c r="BJ821" s="18"/>
      <c r="BK821" s="18"/>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c r="GY821"/>
      <c r="GZ821"/>
      <c r="HA821"/>
      <c r="HB821"/>
      <c r="HC821"/>
      <c r="HD821"/>
      <c r="HE821"/>
      <c r="HF821"/>
      <c r="HG821"/>
      <c r="HH821"/>
      <c r="HI821"/>
      <c r="HJ821"/>
      <c r="HK821"/>
      <c r="HL821"/>
      <c r="HM821"/>
      <c r="HN821"/>
      <c r="HO821"/>
      <c r="HP821"/>
      <c r="HQ821"/>
      <c r="HR821"/>
      <c r="HS821"/>
      <c r="HT821"/>
      <c r="HU821"/>
      <c r="HV821"/>
      <c r="HW821"/>
      <c r="HX821"/>
      <c r="HY821"/>
      <c r="HZ821"/>
      <c r="IA821"/>
      <c r="IB821"/>
      <c r="IC821"/>
      <c r="ID821"/>
      <c r="IE821"/>
      <c r="IF821"/>
      <c r="IG821"/>
      <c r="IH821"/>
      <c r="II821"/>
      <c r="IJ821"/>
      <c r="IK821"/>
      <c r="IL821"/>
      <c r="IM821"/>
      <c r="IN821"/>
      <c r="IO821"/>
      <c r="IP821"/>
      <c r="IQ821"/>
      <c r="IR821"/>
      <c r="IS821"/>
      <c r="IT821"/>
      <c r="IU821"/>
      <c r="IV821"/>
    </row>
    <row r="822" spans="1:256" s="5" customFormat="1" hidden="1" outlineLevel="2">
      <c r="A822" s="18"/>
      <c r="B822" s="18"/>
      <c r="C822" s="36"/>
      <c r="D822" s="479"/>
      <c r="E822" s="283">
        <v>3</v>
      </c>
      <c r="F822" s="38"/>
      <c r="G822" s="306"/>
      <c r="H822" s="308"/>
      <c r="I822" s="307"/>
      <c r="J822" s="164">
        <f>IF(A27taxstdlife="n/a","n/a",IF(J$3&gt;(A27taxstdlife+$E822),((Input!$I$169+Input!$I$135)*$I$7)-SUM($I822:I822),((Input!$I$169+Input!$I$135)*$I$7)/A27taxstdlife))</f>
        <v>0</v>
      </c>
      <c r="K822" s="164">
        <f>IF(A27taxstdlife="n/a","n/a",IF(K$3&gt;(A27taxstdlife+$E822),((Input!$I$169+Input!$I$135)*$I$7)-SUM($I822:J822),((Input!$I$169+Input!$I$135)*$I$7)/A27taxstdlife))</f>
        <v>0</v>
      </c>
      <c r="L822" s="164">
        <f>IF(A27taxstdlife="n/a","n/a",IF(L$3&gt;(A27taxstdlife+$E822),((Input!$I$169+Input!$I$135)*$I$7)-SUM($I822:K822),((Input!$I$169+Input!$I$135)*$I$7)/A27taxstdlife))</f>
        <v>0</v>
      </c>
      <c r="M822" s="164">
        <f>IF(A27taxstdlife="n/a","n/a",IF(M$3&gt;(A27taxstdlife+$E822),((Input!$I$169+Input!$I$135)*$I$7)-SUM($I822:L822),((Input!$I$169+Input!$I$135)*$I$7)/A27taxstdlife))</f>
        <v>0</v>
      </c>
      <c r="N822" s="164">
        <f>IF(A27taxstdlife="n/a","n/a",IF(N$3&gt;(A27taxstdlife+$E822),((Input!$I$169+Input!$I$135)*$I$7)-SUM($I822:M822),((Input!$I$169+Input!$I$135)*$I$7)/A27taxstdlife))</f>
        <v>0</v>
      </c>
      <c r="O822" s="164">
        <f>IF(A27taxstdlife="n/a","n/a",IF(O$3&gt;(A27taxstdlife+$E822),((Input!$I$169+Input!$I$135)*$I$7)-SUM($I822:N822),((Input!$I$169+Input!$I$135)*$I$7)/A27taxstdlife))</f>
        <v>0</v>
      </c>
      <c r="P822" s="164">
        <f>IF(A27taxstdlife="n/a","n/a",IF(P$3&gt;(A27taxstdlife+$E822),((Input!$I$169+Input!$I$135)*$I$7)-SUM($I822:O822),((Input!$I$169+Input!$I$135)*$I$7)/A27taxstdlife))</f>
        <v>0</v>
      </c>
      <c r="Q822" s="164">
        <f>IF(A27taxstdlife="n/a","n/a",IF(Q$3&gt;(A27taxstdlife+$E822),((Input!$I$169+Input!$I$135)*$I$7)-SUM($I822:P822),((Input!$I$169+Input!$I$135)*$I$7)/A27taxstdlife))</f>
        <v>0</v>
      </c>
      <c r="R822" s="164">
        <f>IF(A27taxstdlife="n/a","n/a",IF(R$3&gt;(A27taxstdlife+$E822),((Input!$I$169+Input!$I$135)*$I$7)-SUM($I822:Q822),((Input!$I$169+Input!$I$135)*$I$7)/A27taxstdlife))</f>
        <v>0</v>
      </c>
      <c r="S822" s="164">
        <f>IF(A27taxstdlife="n/a","n/a",IF(S$3&gt;(A27taxstdlife+$E822),((Input!$I$169+Input!$I$135)*$I$7)-SUM($I822:R822),((Input!$I$169+Input!$I$135)*$I$7)/A27taxstdlife))</f>
        <v>0</v>
      </c>
      <c r="T822" s="164">
        <f>IF(A27taxstdlife="n/a","n/a",IF(T$3&gt;(A27taxstdlife+$E822),((Input!$I$169+Input!$I$135)*$I$7)-SUM($I822:S822),((Input!$I$169+Input!$I$135)*$I$7)/A27taxstdlife))</f>
        <v>0</v>
      </c>
      <c r="U822" s="164">
        <f>IF(A27taxstdlife="n/a","n/a",IF(U$3&gt;(A27taxstdlife+$E822),((Input!$I$169+Input!$I$135)*$I$7)-SUM($I822:T822),((Input!$I$169+Input!$I$135)*$I$7)/A27taxstdlife))</f>
        <v>0</v>
      </c>
      <c r="V822" s="164">
        <f>IF(A27taxstdlife="n/a","n/a",IF(V$3&gt;(A27taxstdlife+$E822),((Input!$I$169+Input!$I$135)*$I$7)-SUM($I822:U822),((Input!$I$169+Input!$I$135)*$I$7)/A27taxstdlife))</f>
        <v>0</v>
      </c>
      <c r="W822" s="164">
        <f>IF(A27taxstdlife="n/a","n/a",IF(W$3&gt;(A27taxstdlife+$E822),((Input!$I$169+Input!$I$135)*$I$7)-SUM($I822:V822),((Input!$I$169+Input!$I$135)*$I$7)/A27taxstdlife))</f>
        <v>0</v>
      </c>
      <c r="X822" s="164">
        <f>IF(A27taxstdlife="n/a","n/a",IF(X$3&gt;(A27taxstdlife+$E822),((Input!$I$169+Input!$I$135)*$I$7)-SUM($I822:W822),((Input!$I$169+Input!$I$135)*$I$7)/A27taxstdlife))</f>
        <v>0</v>
      </c>
      <c r="Y822" s="164">
        <f>IF(A27taxstdlife="n/a","n/a",IF(Y$3&gt;(A27taxstdlife+$E822),((Input!$I$169+Input!$I$135)*$I$7)-SUM($I822:X822),((Input!$I$169+Input!$I$135)*$I$7)/A27taxstdlife))</f>
        <v>0</v>
      </c>
      <c r="Z822" s="164">
        <f>IF(A27taxstdlife="n/a","n/a",IF(Z$3&gt;(A27taxstdlife+$E822),((Input!$I$169+Input!$I$135)*$I$7)-SUM($I822:Y822),((Input!$I$169+Input!$I$135)*$I$7)/A27taxstdlife))</f>
        <v>0</v>
      </c>
      <c r="AA822" s="164">
        <f>IF(A27taxstdlife="n/a","n/a",IF(AA$3&gt;(A27taxstdlife+$E822),((Input!$I$169+Input!$I$135)*$I$7)-SUM($I822:Z822),((Input!$I$169+Input!$I$135)*$I$7)/A27taxstdlife))</f>
        <v>0</v>
      </c>
      <c r="AB822" s="164">
        <f>IF(A27taxstdlife="n/a","n/a",IF(AB$3&gt;(A27taxstdlife+$E822),((Input!$I$169+Input!$I$135)*$I$7)-SUM($I822:AA822),((Input!$I$169+Input!$I$135)*$I$7)/A27taxstdlife))</f>
        <v>0</v>
      </c>
      <c r="AC822" s="164">
        <f>IF(A27taxstdlife="n/a","n/a",IF(AC$3&gt;(A27taxstdlife+$E822),((Input!$I$169+Input!$I$135)*$I$7)-SUM($I822:AB822),((Input!$I$169+Input!$I$135)*$I$7)/A27taxstdlife))</f>
        <v>0</v>
      </c>
      <c r="AD822" s="164">
        <f>IF(A27taxstdlife="n/a","n/a",IF(AD$3&gt;(A27taxstdlife+$E822),((Input!$I$169+Input!$I$135)*$I$7)-SUM($I822:AC822),((Input!$I$169+Input!$I$135)*$I$7)/A27taxstdlife))</f>
        <v>0</v>
      </c>
      <c r="AE822" s="164">
        <f>IF(A27taxstdlife="n/a","n/a",IF(AE$3&gt;(A27taxstdlife+$E822),((Input!$I$169+Input!$I$135)*$I$7)-SUM($I822:AD822),((Input!$I$169+Input!$I$135)*$I$7)/A27taxstdlife))</f>
        <v>0</v>
      </c>
      <c r="AF822" s="164">
        <f>IF(A27taxstdlife="n/a","n/a",IF(AF$3&gt;(A27taxstdlife+$E822),((Input!$I$169+Input!$I$135)*$I$7)-SUM($I822:AE822),((Input!$I$169+Input!$I$135)*$I$7)/A27taxstdlife))</f>
        <v>0</v>
      </c>
      <c r="AG822" s="164">
        <f>IF(A27taxstdlife="n/a","n/a",IF(AG$3&gt;(A27taxstdlife+$E822),((Input!$I$169+Input!$I$135)*$I$7)-SUM($I822:AF822),((Input!$I$169+Input!$I$135)*$I$7)/A27taxstdlife))</f>
        <v>0</v>
      </c>
      <c r="AH822" s="164">
        <f>IF(A27taxstdlife="n/a","n/a",IF(AH$3&gt;(A27taxstdlife+$E822),((Input!$I$169+Input!$I$135)*$I$7)-SUM($I822:AG822),((Input!$I$169+Input!$I$135)*$I$7)/A27taxstdlife))</f>
        <v>0</v>
      </c>
      <c r="AI822" s="164">
        <f>IF(A27taxstdlife="n/a","n/a",IF(AI$3&gt;(A27taxstdlife+$E822),((Input!$I$169+Input!$I$135)*$I$7)-SUM($I822:AH822),((Input!$I$169+Input!$I$135)*$I$7)/A27taxstdlife))</f>
        <v>0</v>
      </c>
      <c r="AJ822" s="164">
        <f>IF(A27taxstdlife="n/a","n/a",IF(AJ$3&gt;(A27taxstdlife+$E822),((Input!$I$169+Input!$I$135)*$I$7)-SUM($I822:AI822),((Input!$I$169+Input!$I$135)*$I$7)/A27taxstdlife))</f>
        <v>0</v>
      </c>
      <c r="AK822" s="164">
        <f>IF(A27taxstdlife="n/a","n/a",IF(AK$3&gt;(A27taxstdlife+$E822),((Input!$I$169+Input!$I$135)*$I$7)-SUM($I822:AJ822),((Input!$I$169+Input!$I$135)*$I$7)/A27taxstdlife))</f>
        <v>0</v>
      </c>
      <c r="AL822" s="164">
        <f>IF(A27taxstdlife="n/a","n/a",IF(AL$3&gt;(A27taxstdlife+$E822),((Input!$I$169+Input!$I$135)*$I$7)-SUM($I822:AK822),((Input!$I$169+Input!$I$135)*$I$7)/A27taxstdlife))</f>
        <v>0</v>
      </c>
      <c r="AM822" s="164">
        <f>IF(A27taxstdlife="n/a","n/a",IF(AM$3&gt;(A27taxstdlife+$E822),((Input!$I$169+Input!$I$135)*$I$7)-SUM($I822:AL822),((Input!$I$169+Input!$I$135)*$I$7)/A27taxstdlife))</f>
        <v>0</v>
      </c>
      <c r="AN822" s="164">
        <f>IF(A27taxstdlife="n/a","n/a",IF(AN$3&gt;(A27taxstdlife+$E822),((Input!$I$169+Input!$I$135)*$I$7)-SUM($I822:AM822),((Input!$I$169+Input!$I$135)*$I$7)/A27taxstdlife))</f>
        <v>0</v>
      </c>
      <c r="AO822" s="164">
        <f>IF(A27taxstdlife="n/a","n/a",IF(AO$3&gt;(A27taxstdlife+$E822),((Input!$I$169+Input!$I$135)*$I$7)-SUM($I822:AN822),((Input!$I$169+Input!$I$135)*$I$7)/A27taxstdlife))</f>
        <v>0</v>
      </c>
      <c r="AP822" s="164">
        <f>IF(A27taxstdlife="n/a","n/a",IF(AP$3&gt;(A27taxstdlife+$E822),((Input!$I$169+Input!$I$135)*$I$7)-SUM($I822:AO822),((Input!$I$169+Input!$I$135)*$I$7)/A27taxstdlife))</f>
        <v>0</v>
      </c>
      <c r="AQ822" s="164">
        <f>IF(A27taxstdlife="n/a","n/a",IF(AQ$3&gt;(A27taxstdlife+$E822),((Input!$I$169+Input!$I$135)*$I$7)-SUM($I822:AP822),((Input!$I$169+Input!$I$135)*$I$7)/A27taxstdlife))</f>
        <v>0</v>
      </c>
      <c r="AR822" s="164">
        <f>IF(A27taxstdlife="n/a","n/a",IF(AR$3&gt;(A27taxstdlife+$E822),((Input!$I$169+Input!$I$135)*$I$7)-SUM($I822:AQ822),((Input!$I$169+Input!$I$135)*$I$7)/A27taxstdlife))</f>
        <v>0</v>
      </c>
      <c r="AS822" s="164">
        <f>IF(A27taxstdlife="n/a","n/a",IF(AS$3&gt;(A27taxstdlife+$E822),((Input!$I$169+Input!$I$135)*$I$7)-SUM($I822:AR822),((Input!$I$169+Input!$I$135)*$I$7)/A27taxstdlife))</f>
        <v>0</v>
      </c>
      <c r="AT822" s="164">
        <f>IF(A27taxstdlife="n/a","n/a",IF(AT$3&gt;(A27taxstdlife+$E822),((Input!$I$169+Input!$I$135)*$I$7)-SUM($I822:AS822),((Input!$I$169+Input!$I$135)*$I$7)/A27taxstdlife))</f>
        <v>0</v>
      </c>
      <c r="AU822" s="164">
        <f>IF(A27taxstdlife="n/a","n/a",IF(AU$3&gt;(A27taxstdlife+$E822),((Input!$I$169+Input!$I$135)*$I$7)-SUM($I822:AT822),((Input!$I$169+Input!$I$135)*$I$7)/A27taxstdlife))</f>
        <v>0</v>
      </c>
      <c r="AV822" s="164">
        <f>IF(A27taxstdlife="n/a","n/a",IF(AV$3&gt;(A27taxstdlife+$E822),((Input!$I$169+Input!$I$135)*$I$7)-SUM($I822:AU822),((Input!$I$169+Input!$I$135)*$I$7)/A27taxstdlife))</f>
        <v>0</v>
      </c>
      <c r="AW822" s="164">
        <f>IF(A27taxstdlife="n/a","n/a",IF(AW$3&gt;(A27taxstdlife+$E822),((Input!$I$169+Input!$I$135)*$I$7)-SUM($I822:AV822),((Input!$I$169+Input!$I$135)*$I$7)/A27taxstdlife))</f>
        <v>0</v>
      </c>
      <c r="AX822" s="164">
        <f>IF(A27taxstdlife="n/a","n/a",IF(AX$3&gt;(A27taxstdlife+$E822),((Input!$I$169+Input!$I$135)*$I$7)-SUM($I822:AW822),((Input!$I$169+Input!$I$135)*$I$7)/A27taxstdlife))</f>
        <v>0</v>
      </c>
      <c r="AY822" s="164">
        <f>IF(A27taxstdlife="n/a","n/a",IF(AY$3&gt;(A27taxstdlife+$E822),((Input!$I$169+Input!$I$135)*$I$7)-SUM($I822:AX822),((Input!$I$169+Input!$I$135)*$I$7)/A27taxstdlife))</f>
        <v>0</v>
      </c>
      <c r="AZ822" s="164">
        <f>IF(A27taxstdlife="n/a","n/a",IF(AZ$3&gt;(A27taxstdlife+$E822),((Input!$I$169+Input!$I$135)*$I$7)-SUM($I822:AY822),((Input!$I$169+Input!$I$135)*$I$7)/A27taxstdlife))</f>
        <v>0</v>
      </c>
      <c r="BA822" s="164">
        <f>IF(A27taxstdlife="n/a","n/a",IF(BA$3&gt;(A27taxstdlife+$E822),((Input!$I$169+Input!$I$135)*$I$7)-SUM($I822:AZ822),((Input!$I$169+Input!$I$135)*$I$7)/A27taxstdlife))</f>
        <v>0</v>
      </c>
      <c r="BB822" s="164">
        <f>IF(A27taxstdlife="n/a","n/a",IF(BB$3&gt;(A27taxstdlife+$E822),((Input!$I$169+Input!$I$135)*$I$7)-SUM($I822:BA822),((Input!$I$169+Input!$I$135)*$I$7)/A27taxstdlife))</f>
        <v>0</v>
      </c>
      <c r="BC822" s="164">
        <f>IF(A27taxstdlife="n/a","n/a",IF(BC$3&gt;(A27taxstdlife+$E822),((Input!$I$169+Input!$I$135)*$I$7)-SUM($I822:BB822),((Input!$I$169+Input!$I$135)*$I$7)/A27taxstdlife))</f>
        <v>0</v>
      </c>
      <c r="BD822" s="164">
        <f>IF(A27taxstdlife="n/a","n/a",IF(BD$3&gt;(A27taxstdlife+$E822),((Input!$I$169+Input!$I$135)*$I$7)-SUM($I822:BC822),((Input!$I$169+Input!$I$135)*$I$7)/A27taxstdlife))</f>
        <v>0</v>
      </c>
      <c r="BE822" s="164">
        <f>IF(A27taxstdlife="n/a","n/a",IF(BE$3&gt;(A27taxstdlife+$E822),((Input!$I$169+Input!$I$135)*$I$7)-SUM($I822:BD822),((Input!$I$169+Input!$I$135)*$I$7)/A27taxstdlife))</f>
        <v>0</v>
      </c>
      <c r="BF822" s="164">
        <f>IF(A27taxstdlife="n/a","n/a",IF(BF$3&gt;(A27taxstdlife+$E822),((Input!$I$169+Input!$I$135)*$I$7)-SUM($I822:BE822),((Input!$I$169+Input!$I$135)*$I$7)/A27taxstdlife))</f>
        <v>0</v>
      </c>
      <c r="BG822" s="164">
        <f>IF(A27taxstdlife="n/a","n/a",IF(BG$3&gt;(A27taxstdlife+$E822),((Input!$I$169+Input!$I$135)*$I$7)-SUM($I822:BF822),((Input!$I$169+Input!$I$135)*$I$7)/A27taxstdlife))</f>
        <v>0</v>
      </c>
      <c r="BH822" s="164">
        <f>IF(A27taxstdlife="n/a","n/a",IF(BH$3&gt;(A27taxstdlife+$E822),((Input!$I$169+Input!$I$135)*$I$7)-SUM($I822:BG822),((Input!$I$169+Input!$I$135)*$I$7)/A27taxstdlife))</f>
        <v>0</v>
      </c>
      <c r="BI822" s="164">
        <f>IF(A27taxstdlife="n/a","n/a",IF(BI$3&gt;(A27taxstdlife+$E822),((Input!$I$169+Input!$I$135)*$I$7)-SUM($I822:BH822),((Input!$I$169+Input!$I$135)*$I$7)/A27taxstdlife))</f>
        <v>0</v>
      </c>
      <c r="BJ822" s="164"/>
      <c r="BK822" s="18"/>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c r="GG822"/>
      <c r="GH822"/>
      <c r="GI822"/>
      <c r="GJ822"/>
      <c r="GK822"/>
      <c r="GL822"/>
      <c r="GM822"/>
      <c r="GN822"/>
      <c r="GO822"/>
      <c r="GP822"/>
      <c r="GQ822"/>
      <c r="GR822"/>
      <c r="GS822"/>
      <c r="GT822"/>
      <c r="GU822"/>
      <c r="GV822"/>
      <c r="GW822"/>
      <c r="GX822"/>
      <c r="GY822"/>
      <c r="GZ822"/>
      <c r="HA822"/>
      <c r="HB822"/>
      <c r="HC822"/>
      <c r="HD822"/>
      <c r="HE822"/>
      <c r="HF822"/>
      <c r="HG822"/>
      <c r="HH822"/>
      <c r="HI822"/>
      <c r="HJ822"/>
      <c r="HK822"/>
      <c r="HL822"/>
      <c r="HM822"/>
      <c r="HN822"/>
      <c r="HO822"/>
      <c r="HP822"/>
      <c r="HQ822"/>
      <c r="HR822"/>
      <c r="HS822"/>
      <c r="HT822"/>
      <c r="HU822"/>
      <c r="HV822"/>
      <c r="HW822"/>
      <c r="HX822"/>
      <c r="HY822"/>
      <c r="HZ822"/>
      <c r="IA822"/>
      <c r="IB822"/>
      <c r="IC822"/>
      <c r="ID822"/>
      <c r="IE822"/>
      <c r="IF822"/>
      <c r="IG822"/>
      <c r="IH822"/>
      <c r="II822"/>
      <c r="IJ822"/>
      <c r="IK822"/>
      <c r="IL822"/>
      <c r="IM822"/>
      <c r="IN822"/>
      <c r="IO822"/>
      <c r="IP822"/>
      <c r="IQ822"/>
      <c r="IR822"/>
      <c r="IS822"/>
      <c r="IT822"/>
      <c r="IU822"/>
      <c r="IV822"/>
    </row>
    <row r="823" spans="1:256" s="5" customFormat="1" hidden="1" outlineLevel="2">
      <c r="A823" s="18"/>
      <c r="B823" s="18"/>
      <c r="C823" s="36"/>
      <c r="D823" s="479"/>
      <c r="E823" s="283">
        <v>4</v>
      </c>
      <c r="F823" s="38"/>
      <c r="G823" s="306"/>
      <c r="H823" s="308"/>
      <c r="I823" s="308"/>
      <c r="J823" s="307"/>
      <c r="K823" s="164">
        <f>IF(A27taxstdlife="n/a","n/a",IF(K$3&gt;(A27taxstdlife+$E823),((Input!$J$169+Input!$J$135)*$J$7)-SUM($J823:J823),((Input!$J$169+Input!$J$135)*$J$7)/A27taxstdlife))</f>
        <v>0</v>
      </c>
      <c r="L823" s="164">
        <f>IF(A27taxstdlife="n/a","n/a",IF(L$3&gt;(A27taxstdlife+$E823),((Input!$J$169+Input!$J$135)*$J$7)-SUM($J823:K823),((Input!$J$169+Input!$J$135)*$J$7)/A27taxstdlife))</f>
        <v>0</v>
      </c>
      <c r="M823" s="164">
        <f>IF(A27taxstdlife="n/a","n/a",IF(M$3&gt;(A27taxstdlife+$E823),((Input!$J$169+Input!$J$135)*$J$7)-SUM($J823:L823),((Input!$J$169+Input!$J$135)*$J$7)/A27taxstdlife))</f>
        <v>0</v>
      </c>
      <c r="N823" s="164">
        <f>IF(A27taxstdlife="n/a","n/a",IF(N$3&gt;(A27taxstdlife+$E823),((Input!$J$169+Input!$J$135)*$J$7)-SUM($J823:M823),((Input!$J$169+Input!$J$135)*$J$7)/A27taxstdlife))</f>
        <v>0</v>
      </c>
      <c r="O823" s="164">
        <f>IF(A27taxstdlife="n/a","n/a",IF(O$3&gt;(A27taxstdlife+$E823),((Input!$J$169+Input!$J$135)*$J$7)-SUM($J823:N823),((Input!$J$169+Input!$J$135)*$J$7)/A27taxstdlife))</f>
        <v>0</v>
      </c>
      <c r="P823" s="164">
        <f>IF(A27taxstdlife="n/a","n/a",IF(P$3&gt;(A27taxstdlife+$E823),((Input!$J$169+Input!$J$135)*$J$7)-SUM($J823:O823),((Input!$J$169+Input!$J$135)*$J$7)/A27taxstdlife))</f>
        <v>0</v>
      </c>
      <c r="Q823" s="164">
        <f>IF(A27taxstdlife="n/a","n/a",IF(Q$3&gt;(A27taxstdlife+$E823),((Input!$J$169+Input!$J$135)*$J$7)-SUM($J823:P823),((Input!$J$169+Input!$J$135)*$J$7)/A27taxstdlife))</f>
        <v>0</v>
      </c>
      <c r="R823" s="164">
        <f>IF(A27taxstdlife="n/a","n/a",IF(R$3&gt;(A27taxstdlife+$E823),((Input!$J$169+Input!$J$135)*$J$7)-SUM($J823:Q823),((Input!$J$169+Input!$J$135)*$J$7)/A27taxstdlife))</f>
        <v>0</v>
      </c>
      <c r="S823" s="164">
        <f>IF(A27taxstdlife="n/a","n/a",IF(S$3&gt;(A27taxstdlife+$E823),((Input!$J$169+Input!$J$135)*$J$7)-SUM($J823:R823),((Input!$J$169+Input!$J$135)*$J$7)/A27taxstdlife))</f>
        <v>0</v>
      </c>
      <c r="T823" s="164">
        <f>IF(A27taxstdlife="n/a","n/a",IF(T$3&gt;(A27taxstdlife+$E823),((Input!$J$169+Input!$J$135)*$J$7)-SUM($J823:S823),((Input!$J$169+Input!$J$135)*$J$7)/A27taxstdlife))</f>
        <v>0</v>
      </c>
      <c r="U823" s="164">
        <f>IF(A27taxstdlife="n/a","n/a",IF(U$3&gt;(A27taxstdlife+$E823),((Input!$J$169+Input!$J$135)*$J$7)-SUM($J823:T823),((Input!$J$169+Input!$J$135)*$J$7)/A27taxstdlife))</f>
        <v>0</v>
      </c>
      <c r="V823" s="164">
        <f>IF(A27taxstdlife="n/a","n/a",IF(V$3&gt;(A27taxstdlife+$E823),((Input!$J$169+Input!$J$135)*$J$7)-SUM($J823:U823),((Input!$J$169+Input!$J$135)*$J$7)/A27taxstdlife))</f>
        <v>0</v>
      </c>
      <c r="W823" s="164">
        <f>IF(A27taxstdlife="n/a","n/a",IF(W$3&gt;(A27taxstdlife+$E823),((Input!$J$169+Input!$J$135)*$J$7)-SUM($J823:V823),((Input!$J$169+Input!$J$135)*$J$7)/A27taxstdlife))</f>
        <v>0</v>
      </c>
      <c r="X823" s="164">
        <f>IF(A27taxstdlife="n/a","n/a",IF(X$3&gt;(A27taxstdlife+$E823),((Input!$J$169+Input!$J$135)*$J$7)-SUM($J823:W823),((Input!$J$169+Input!$J$135)*$J$7)/A27taxstdlife))</f>
        <v>0</v>
      </c>
      <c r="Y823" s="164">
        <f>IF(A27taxstdlife="n/a","n/a",IF(Y$3&gt;(A27taxstdlife+$E823),((Input!$J$169+Input!$J$135)*$J$7)-SUM($J823:X823),((Input!$J$169+Input!$J$135)*$J$7)/A27taxstdlife))</f>
        <v>0</v>
      </c>
      <c r="Z823" s="164">
        <f>IF(A27taxstdlife="n/a","n/a",IF(Z$3&gt;(A27taxstdlife+$E823),((Input!$J$169+Input!$J$135)*$J$7)-SUM($J823:Y823),((Input!$J$169+Input!$J$135)*$J$7)/A27taxstdlife))</f>
        <v>0</v>
      </c>
      <c r="AA823" s="164">
        <f>IF(A27taxstdlife="n/a","n/a",IF(AA$3&gt;(A27taxstdlife+$E823),((Input!$J$169+Input!$J$135)*$J$7)-SUM($J823:Z823),((Input!$J$169+Input!$J$135)*$J$7)/A27taxstdlife))</f>
        <v>0</v>
      </c>
      <c r="AB823" s="164">
        <f>IF(A27taxstdlife="n/a","n/a",IF(AB$3&gt;(A27taxstdlife+$E823),((Input!$J$169+Input!$J$135)*$J$7)-SUM($J823:AA823),((Input!$J$169+Input!$J$135)*$J$7)/A27taxstdlife))</f>
        <v>0</v>
      </c>
      <c r="AC823" s="164">
        <f>IF(A27taxstdlife="n/a","n/a",IF(AC$3&gt;(A27taxstdlife+$E823),((Input!$J$169+Input!$J$135)*$J$7)-SUM($J823:AB823),((Input!$J$169+Input!$J$135)*$J$7)/A27taxstdlife))</f>
        <v>0</v>
      </c>
      <c r="AD823" s="164">
        <f>IF(A27taxstdlife="n/a","n/a",IF(AD$3&gt;(A27taxstdlife+$E823),((Input!$J$169+Input!$J$135)*$J$7)-SUM($J823:AC823),((Input!$J$169+Input!$J$135)*$J$7)/A27taxstdlife))</f>
        <v>0</v>
      </c>
      <c r="AE823" s="164">
        <f>IF(A27taxstdlife="n/a","n/a",IF(AE$3&gt;(A27taxstdlife+$E823),((Input!$J$169+Input!$J$135)*$J$7)-SUM($J823:AD823),((Input!$J$169+Input!$J$135)*$J$7)/A27taxstdlife))</f>
        <v>0</v>
      </c>
      <c r="AF823" s="164">
        <f>IF(A27taxstdlife="n/a","n/a",IF(AF$3&gt;(A27taxstdlife+$E823),((Input!$J$169+Input!$J$135)*$J$7)-SUM($J823:AE823),((Input!$J$169+Input!$J$135)*$J$7)/A27taxstdlife))</f>
        <v>0</v>
      </c>
      <c r="AG823" s="164">
        <f>IF(A27taxstdlife="n/a","n/a",IF(AG$3&gt;(A27taxstdlife+$E823),((Input!$J$169+Input!$J$135)*$J$7)-SUM($J823:AF823),((Input!$J$169+Input!$J$135)*$J$7)/A27taxstdlife))</f>
        <v>0</v>
      </c>
      <c r="AH823" s="164">
        <f>IF(A27taxstdlife="n/a","n/a",IF(AH$3&gt;(A27taxstdlife+$E823),((Input!$J$169+Input!$J$135)*$J$7)-SUM($J823:AG823),((Input!$J$169+Input!$J$135)*$J$7)/A27taxstdlife))</f>
        <v>0</v>
      </c>
      <c r="AI823" s="164">
        <f>IF(A27taxstdlife="n/a","n/a",IF(AI$3&gt;(A27taxstdlife+$E823),((Input!$J$169+Input!$J$135)*$J$7)-SUM($J823:AH823),((Input!$J$169+Input!$J$135)*$J$7)/A27taxstdlife))</f>
        <v>0</v>
      </c>
      <c r="AJ823" s="164">
        <f>IF(A27taxstdlife="n/a","n/a",IF(AJ$3&gt;(A27taxstdlife+$E823),((Input!$J$169+Input!$J$135)*$J$7)-SUM($J823:AI823),((Input!$J$169+Input!$J$135)*$J$7)/A27taxstdlife))</f>
        <v>0</v>
      </c>
      <c r="AK823" s="164">
        <f>IF(A27taxstdlife="n/a","n/a",IF(AK$3&gt;(A27taxstdlife+$E823),((Input!$J$169+Input!$J$135)*$J$7)-SUM($J823:AJ823),((Input!$J$169+Input!$J$135)*$J$7)/A27taxstdlife))</f>
        <v>0</v>
      </c>
      <c r="AL823" s="164">
        <f>IF(A27taxstdlife="n/a","n/a",IF(AL$3&gt;(A27taxstdlife+$E823),((Input!$J$169+Input!$J$135)*$J$7)-SUM($J823:AK823),((Input!$J$169+Input!$J$135)*$J$7)/A27taxstdlife))</f>
        <v>0</v>
      </c>
      <c r="AM823" s="164">
        <f>IF(A27taxstdlife="n/a","n/a",IF(AM$3&gt;(A27taxstdlife+$E823),((Input!$J$169+Input!$J$135)*$J$7)-SUM($J823:AL823),((Input!$J$169+Input!$J$135)*$J$7)/A27taxstdlife))</f>
        <v>0</v>
      </c>
      <c r="AN823" s="164">
        <f>IF(A27taxstdlife="n/a","n/a",IF(AN$3&gt;(A27taxstdlife+$E823),((Input!$J$169+Input!$J$135)*$J$7)-SUM($J823:AM823),((Input!$J$169+Input!$J$135)*$J$7)/A27taxstdlife))</f>
        <v>0</v>
      </c>
      <c r="AO823" s="164">
        <f>IF(A27taxstdlife="n/a","n/a",IF(AO$3&gt;(A27taxstdlife+$E823),((Input!$J$169+Input!$J$135)*$J$7)-SUM($J823:AN823),((Input!$J$169+Input!$J$135)*$J$7)/A27taxstdlife))</f>
        <v>0</v>
      </c>
      <c r="AP823" s="164">
        <f>IF(A27taxstdlife="n/a","n/a",IF(AP$3&gt;(A27taxstdlife+$E823),((Input!$J$169+Input!$J$135)*$J$7)-SUM($J823:AO823),((Input!$J$169+Input!$J$135)*$J$7)/A27taxstdlife))</f>
        <v>0</v>
      </c>
      <c r="AQ823" s="164">
        <f>IF(A27taxstdlife="n/a","n/a",IF(AQ$3&gt;(A27taxstdlife+$E823),((Input!$J$169+Input!$J$135)*$J$7)-SUM($J823:AP823),((Input!$J$169+Input!$J$135)*$J$7)/A27taxstdlife))</f>
        <v>0</v>
      </c>
      <c r="AR823" s="164">
        <f>IF(A27taxstdlife="n/a","n/a",IF(AR$3&gt;(A27taxstdlife+$E823),((Input!$J$169+Input!$J$135)*$J$7)-SUM($J823:AQ823),((Input!$J$169+Input!$J$135)*$J$7)/A27taxstdlife))</f>
        <v>0</v>
      </c>
      <c r="AS823" s="164">
        <f>IF(A27taxstdlife="n/a","n/a",IF(AS$3&gt;(A27taxstdlife+$E823),((Input!$J$169+Input!$J$135)*$J$7)-SUM($J823:AR823),((Input!$J$169+Input!$J$135)*$J$7)/A27taxstdlife))</f>
        <v>0</v>
      </c>
      <c r="AT823" s="164">
        <f>IF(A27taxstdlife="n/a","n/a",IF(AT$3&gt;(A27taxstdlife+$E823),((Input!$J$169+Input!$J$135)*$J$7)-SUM($J823:AS823),((Input!$J$169+Input!$J$135)*$J$7)/A27taxstdlife))</f>
        <v>0</v>
      </c>
      <c r="AU823" s="164">
        <f>IF(A27taxstdlife="n/a","n/a",IF(AU$3&gt;(A27taxstdlife+$E823),((Input!$J$169+Input!$J$135)*$J$7)-SUM($J823:AT823),((Input!$J$169+Input!$J$135)*$J$7)/A27taxstdlife))</f>
        <v>0</v>
      </c>
      <c r="AV823" s="164">
        <f>IF(A27taxstdlife="n/a","n/a",IF(AV$3&gt;(A27taxstdlife+$E823),((Input!$J$169+Input!$J$135)*$J$7)-SUM($J823:AU823),((Input!$J$169+Input!$J$135)*$J$7)/A27taxstdlife))</f>
        <v>0</v>
      </c>
      <c r="AW823" s="164">
        <f>IF(A27taxstdlife="n/a","n/a",IF(AW$3&gt;(A27taxstdlife+$E823),((Input!$J$169+Input!$J$135)*$J$7)-SUM($J823:AV823),((Input!$J$169+Input!$J$135)*$J$7)/A27taxstdlife))</f>
        <v>0</v>
      </c>
      <c r="AX823" s="164">
        <f>IF(A27taxstdlife="n/a","n/a",IF(AX$3&gt;(A27taxstdlife+$E823),((Input!$J$169+Input!$J$135)*$J$7)-SUM($J823:AW823),((Input!$J$169+Input!$J$135)*$J$7)/A27taxstdlife))</f>
        <v>0</v>
      </c>
      <c r="AY823" s="164">
        <f>IF(A27taxstdlife="n/a","n/a",IF(AY$3&gt;(A27taxstdlife+$E823),((Input!$J$169+Input!$J$135)*$J$7)-SUM($J823:AX823),((Input!$J$169+Input!$J$135)*$J$7)/A27taxstdlife))</f>
        <v>0</v>
      </c>
      <c r="AZ823" s="164">
        <f>IF(A27taxstdlife="n/a","n/a",IF(AZ$3&gt;(A27taxstdlife+$E823),((Input!$J$169+Input!$J$135)*$J$7)-SUM($J823:AY823),((Input!$J$169+Input!$J$135)*$J$7)/A27taxstdlife))</f>
        <v>0</v>
      </c>
      <c r="BA823" s="164">
        <f>IF(A27taxstdlife="n/a","n/a",IF(BA$3&gt;(A27taxstdlife+$E823),((Input!$J$169+Input!$J$135)*$J$7)-SUM($J823:AZ823),((Input!$J$169+Input!$J$135)*$J$7)/A27taxstdlife))</f>
        <v>0</v>
      </c>
      <c r="BB823" s="164">
        <f>IF(A27taxstdlife="n/a","n/a",IF(BB$3&gt;(A27taxstdlife+$E823),((Input!$J$169+Input!$J$135)*$J$7)-SUM($J823:BA823),((Input!$J$169+Input!$J$135)*$J$7)/A27taxstdlife))</f>
        <v>0</v>
      </c>
      <c r="BC823" s="164">
        <f>IF(A27taxstdlife="n/a","n/a",IF(BC$3&gt;(A27taxstdlife+$E823),((Input!$J$169+Input!$J$135)*$J$7)-SUM($J823:BB823),((Input!$J$169+Input!$J$135)*$J$7)/A27taxstdlife))</f>
        <v>0</v>
      </c>
      <c r="BD823" s="164">
        <f>IF(A27taxstdlife="n/a","n/a",IF(BD$3&gt;(A27taxstdlife+$E823),((Input!$J$169+Input!$J$135)*$J$7)-SUM($J823:BC823),((Input!$J$169+Input!$J$135)*$J$7)/A27taxstdlife))</f>
        <v>0</v>
      </c>
      <c r="BE823" s="164">
        <f>IF(A27taxstdlife="n/a","n/a",IF(BE$3&gt;(A27taxstdlife+$E823),((Input!$J$169+Input!$J$135)*$J$7)-SUM($J823:BD823),((Input!$J$169+Input!$J$135)*$J$7)/A27taxstdlife))</f>
        <v>0</v>
      </c>
      <c r="BF823" s="164">
        <f>IF(A27taxstdlife="n/a","n/a",IF(BF$3&gt;(A27taxstdlife+$E823),((Input!$J$169+Input!$J$135)*$J$7)-SUM($J823:BE823),((Input!$J$169+Input!$J$135)*$J$7)/A27taxstdlife))</f>
        <v>0</v>
      </c>
      <c r="BG823" s="164">
        <f>IF(A27taxstdlife="n/a","n/a",IF(BG$3&gt;(A27taxstdlife+$E823),((Input!$J$169+Input!$J$135)*$J$7)-SUM($J823:BF823),((Input!$J$169+Input!$J$135)*$J$7)/A27taxstdlife))</f>
        <v>0</v>
      </c>
      <c r="BH823" s="164">
        <f>IF(A27taxstdlife="n/a","n/a",IF(BH$3&gt;(A27taxstdlife+$E823),((Input!$J$169+Input!$J$135)*$J$7)-SUM($J823:BG823),((Input!$J$169+Input!$J$135)*$J$7)/A27taxstdlife))</f>
        <v>0</v>
      </c>
      <c r="BI823" s="164">
        <f>IF(A27taxstdlife="n/a","n/a",IF(BI$3&gt;(A27taxstdlife+$E823),((Input!$J$169+Input!$J$135)*$J$7)-SUM($J823:BH823),((Input!$J$169+Input!$J$135)*$J$7)/A27taxstdlife))</f>
        <v>0</v>
      </c>
      <c r="BJ823" s="18"/>
      <c r="BK823" s="18"/>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c r="GG823"/>
      <c r="GH823"/>
      <c r="GI823"/>
      <c r="GJ823"/>
      <c r="GK823"/>
      <c r="GL823"/>
      <c r="GM823"/>
      <c r="GN823"/>
      <c r="GO823"/>
      <c r="GP823"/>
      <c r="GQ823"/>
      <c r="GR823"/>
      <c r="GS823"/>
      <c r="GT823"/>
      <c r="GU823"/>
      <c r="GV823"/>
      <c r="GW823"/>
      <c r="GX823"/>
      <c r="GY823"/>
      <c r="GZ823"/>
      <c r="HA823"/>
      <c r="HB823"/>
      <c r="HC823"/>
      <c r="HD823"/>
      <c r="HE823"/>
      <c r="HF823"/>
      <c r="HG823"/>
      <c r="HH823"/>
      <c r="HI823"/>
      <c r="HJ823"/>
      <c r="HK823"/>
      <c r="HL823"/>
      <c r="HM823"/>
      <c r="HN823"/>
      <c r="HO823"/>
      <c r="HP823"/>
      <c r="HQ823"/>
      <c r="HR823"/>
      <c r="HS823"/>
      <c r="HT823"/>
      <c r="HU823"/>
      <c r="HV823"/>
      <c r="HW823"/>
      <c r="HX823"/>
      <c r="HY823"/>
      <c r="HZ823"/>
      <c r="IA823"/>
      <c r="IB823"/>
      <c r="IC823"/>
      <c r="ID823"/>
      <c r="IE823"/>
      <c r="IF823"/>
      <c r="IG823"/>
      <c r="IH823"/>
      <c r="II823"/>
      <c r="IJ823"/>
      <c r="IK823"/>
      <c r="IL823"/>
      <c r="IM823"/>
      <c r="IN823"/>
      <c r="IO823"/>
      <c r="IP823"/>
      <c r="IQ823"/>
      <c r="IR823"/>
      <c r="IS823"/>
      <c r="IT823"/>
      <c r="IU823"/>
      <c r="IV823"/>
    </row>
    <row r="824" spans="1:256" s="5" customFormat="1" hidden="1" outlineLevel="2">
      <c r="A824" s="18"/>
      <c r="B824" s="18"/>
      <c r="C824" s="36"/>
      <c r="D824" s="479"/>
      <c r="E824" s="283">
        <v>5</v>
      </c>
      <c r="F824" s="38"/>
      <c r="G824" s="306"/>
      <c r="H824" s="308"/>
      <c r="I824" s="308"/>
      <c r="J824" s="308"/>
      <c r="K824" s="307"/>
      <c r="L824" s="164">
        <f>IF(A27taxstdlife="n/a","n/a",IF(L$3&gt;(A27taxstdlife+$E824),((Input!$K$169+Input!$K$135)*$K$7)-SUM($K824:K824),((Input!$K$169+Input!$K$135)*$K$7)/A27taxstdlife))</f>
        <v>0</v>
      </c>
      <c r="M824" s="164">
        <f>IF(A27taxstdlife="n/a","n/a",IF(M$3&gt;(A27taxstdlife+$E824),((Input!$K$169+Input!$K$135)*$K$7)-SUM($K824:L824),((Input!$K$169+Input!$K$135)*$K$7)/A27taxstdlife))</f>
        <v>0</v>
      </c>
      <c r="N824" s="164">
        <f>IF(A27taxstdlife="n/a","n/a",IF(N$3&gt;(A27taxstdlife+$E824),((Input!$K$169+Input!$K$135)*$K$7)-SUM($K824:M824),((Input!$K$169+Input!$K$135)*$K$7)/A27taxstdlife))</f>
        <v>0</v>
      </c>
      <c r="O824" s="164">
        <f>IF(A27taxstdlife="n/a","n/a",IF(O$3&gt;(A27taxstdlife+$E824),((Input!$K$169+Input!$K$135)*$K$7)-SUM($K824:N824),((Input!$K$169+Input!$K$135)*$K$7)/A27taxstdlife))</f>
        <v>0</v>
      </c>
      <c r="P824" s="164">
        <f>IF(A27taxstdlife="n/a","n/a",IF(P$3&gt;(A27taxstdlife+$E824),((Input!$K$169+Input!$K$135)*$K$7)-SUM($K824:O824),((Input!$K$169+Input!$K$135)*$K$7)/A27taxstdlife))</f>
        <v>0</v>
      </c>
      <c r="Q824" s="164">
        <f>IF(A27taxstdlife="n/a","n/a",IF(Q$3&gt;(A27taxstdlife+$E824),((Input!$K$169+Input!$K$135)*$K$7)-SUM($K824:P824),((Input!$K$169+Input!$K$135)*$K$7)/A27taxstdlife))</f>
        <v>0</v>
      </c>
      <c r="R824" s="164">
        <f>IF(A27taxstdlife="n/a","n/a",IF(R$3&gt;(A27taxstdlife+$E824),((Input!$K$169+Input!$K$135)*$K$7)-SUM($K824:Q824),((Input!$K$169+Input!$K$135)*$K$7)/A27taxstdlife))</f>
        <v>0</v>
      </c>
      <c r="S824" s="164">
        <f>IF(A27taxstdlife="n/a","n/a",IF(S$3&gt;(A27taxstdlife+$E824),((Input!$K$169+Input!$K$135)*$K$7)-SUM($K824:R824),((Input!$K$169+Input!$K$135)*$K$7)/A27taxstdlife))</f>
        <v>0</v>
      </c>
      <c r="T824" s="164">
        <f>IF(A27taxstdlife="n/a","n/a",IF(T$3&gt;(A27taxstdlife+$E824),((Input!$K$169+Input!$K$135)*$K$7)-SUM($K824:S824),((Input!$K$169+Input!$K$135)*$K$7)/A27taxstdlife))</f>
        <v>0</v>
      </c>
      <c r="U824" s="164">
        <f>IF(A27taxstdlife="n/a","n/a",IF(U$3&gt;(A27taxstdlife+$E824),((Input!$K$169+Input!$K$135)*$K$7)-SUM($K824:T824),((Input!$K$169+Input!$K$135)*$K$7)/A27taxstdlife))</f>
        <v>0</v>
      </c>
      <c r="V824" s="164">
        <f>IF(A27taxstdlife="n/a","n/a",IF(V$3&gt;(A27taxstdlife+$E824),((Input!$K$169+Input!$K$135)*$K$7)-SUM($K824:U824),((Input!$K$169+Input!$K$135)*$K$7)/A27taxstdlife))</f>
        <v>0</v>
      </c>
      <c r="W824" s="164">
        <f>IF(A27taxstdlife="n/a","n/a",IF(W$3&gt;(A27taxstdlife+$E824),((Input!$K$169+Input!$K$135)*$K$7)-SUM($K824:V824),((Input!$K$169+Input!$K$135)*$K$7)/A27taxstdlife))</f>
        <v>0</v>
      </c>
      <c r="X824" s="164">
        <f>IF(A27taxstdlife="n/a","n/a",IF(X$3&gt;(A27taxstdlife+$E824),((Input!$K$169+Input!$K$135)*$K$7)-SUM($K824:W824),((Input!$K$169+Input!$K$135)*$K$7)/A27taxstdlife))</f>
        <v>0</v>
      </c>
      <c r="Y824" s="164">
        <f>IF(A27taxstdlife="n/a","n/a",IF(Y$3&gt;(A27taxstdlife+$E824),((Input!$K$169+Input!$K$135)*$K$7)-SUM($K824:X824),((Input!$K$169+Input!$K$135)*$K$7)/A27taxstdlife))</f>
        <v>0</v>
      </c>
      <c r="Z824" s="164">
        <f>IF(A27taxstdlife="n/a","n/a",IF(Z$3&gt;(A27taxstdlife+$E824),((Input!$K$169+Input!$K$135)*$K$7)-SUM($K824:Y824),((Input!$K$169+Input!$K$135)*$K$7)/A27taxstdlife))</f>
        <v>0</v>
      </c>
      <c r="AA824" s="164">
        <f>IF(A27taxstdlife="n/a","n/a",IF(AA$3&gt;(A27taxstdlife+$E824),((Input!$K$169+Input!$K$135)*$K$7)-SUM($K824:Z824),((Input!$K$169+Input!$K$135)*$K$7)/A27taxstdlife))</f>
        <v>0</v>
      </c>
      <c r="AB824" s="164">
        <f>IF(A27taxstdlife="n/a","n/a",IF(AB$3&gt;(A27taxstdlife+$E824),((Input!$K$169+Input!$K$135)*$K$7)-SUM($K824:AA824),((Input!$K$169+Input!$K$135)*$K$7)/A27taxstdlife))</f>
        <v>0</v>
      </c>
      <c r="AC824" s="164">
        <f>IF(A27taxstdlife="n/a","n/a",IF(AC$3&gt;(A27taxstdlife+$E824),((Input!$K$169+Input!$K$135)*$K$7)-SUM($K824:AB824),((Input!$K$169+Input!$K$135)*$K$7)/A27taxstdlife))</f>
        <v>0</v>
      </c>
      <c r="AD824" s="164">
        <f>IF(A27taxstdlife="n/a","n/a",IF(AD$3&gt;(A27taxstdlife+$E824),((Input!$K$169+Input!$K$135)*$K$7)-SUM($K824:AC824),((Input!$K$169+Input!$K$135)*$K$7)/A27taxstdlife))</f>
        <v>0</v>
      </c>
      <c r="AE824" s="164">
        <f>IF(A27taxstdlife="n/a","n/a",IF(AE$3&gt;(A27taxstdlife+$E824),((Input!$K$169+Input!$K$135)*$K$7)-SUM($K824:AD824),((Input!$K$169+Input!$K$135)*$K$7)/A27taxstdlife))</f>
        <v>0</v>
      </c>
      <c r="AF824" s="164">
        <f>IF(A27taxstdlife="n/a","n/a",IF(AF$3&gt;(A27taxstdlife+$E824),((Input!$K$169+Input!$K$135)*$K$7)-SUM($K824:AE824),((Input!$K$169+Input!$K$135)*$K$7)/A27taxstdlife))</f>
        <v>0</v>
      </c>
      <c r="AG824" s="164">
        <f>IF(A27taxstdlife="n/a","n/a",IF(AG$3&gt;(A27taxstdlife+$E824),((Input!$K$169+Input!$K$135)*$K$7)-SUM($K824:AF824),((Input!$K$169+Input!$K$135)*$K$7)/A27taxstdlife))</f>
        <v>0</v>
      </c>
      <c r="AH824" s="164">
        <f>IF(A27taxstdlife="n/a","n/a",IF(AH$3&gt;(A27taxstdlife+$E824),((Input!$K$169+Input!$K$135)*$K$7)-SUM($K824:AG824),((Input!$K$169+Input!$K$135)*$K$7)/A27taxstdlife))</f>
        <v>0</v>
      </c>
      <c r="AI824" s="164">
        <f>IF(A27taxstdlife="n/a","n/a",IF(AI$3&gt;(A27taxstdlife+$E824),((Input!$K$169+Input!$K$135)*$K$7)-SUM($K824:AH824),((Input!$K$169+Input!$K$135)*$K$7)/A27taxstdlife))</f>
        <v>0</v>
      </c>
      <c r="AJ824" s="164">
        <f>IF(A27taxstdlife="n/a","n/a",IF(AJ$3&gt;(A27taxstdlife+$E824),((Input!$K$169+Input!$K$135)*$K$7)-SUM($K824:AI824),((Input!$K$169+Input!$K$135)*$K$7)/A27taxstdlife))</f>
        <v>0</v>
      </c>
      <c r="AK824" s="164">
        <f>IF(A27taxstdlife="n/a","n/a",IF(AK$3&gt;(A27taxstdlife+$E824),((Input!$K$169+Input!$K$135)*$K$7)-SUM($K824:AJ824),((Input!$K$169+Input!$K$135)*$K$7)/A27taxstdlife))</f>
        <v>0</v>
      </c>
      <c r="AL824" s="164">
        <f>IF(A27taxstdlife="n/a","n/a",IF(AL$3&gt;(A27taxstdlife+$E824),((Input!$K$169+Input!$K$135)*$K$7)-SUM($K824:AK824),((Input!$K$169+Input!$K$135)*$K$7)/A27taxstdlife))</f>
        <v>0</v>
      </c>
      <c r="AM824" s="164">
        <f>IF(A27taxstdlife="n/a","n/a",IF(AM$3&gt;(A27taxstdlife+$E824),((Input!$K$169+Input!$K$135)*$K$7)-SUM($K824:AL824),((Input!$K$169+Input!$K$135)*$K$7)/A27taxstdlife))</f>
        <v>0</v>
      </c>
      <c r="AN824" s="164">
        <f>IF(A27taxstdlife="n/a","n/a",IF(AN$3&gt;(A27taxstdlife+$E824),((Input!$K$169+Input!$K$135)*$K$7)-SUM($K824:AM824),((Input!$K$169+Input!$K$135)*$K$7)/A27taxstdlife))</f>
        <v>0</v>
      </c>
      <c r="AO824" s="164">
        <f>IF(A27taxstdlife="n/a","n/a",IF(AO$3&gt;(A27taxstdlife+$E824),((Input!$K$169+Input!$K$135)*$K$7)-SUM($K824:AN824),((Input!$K$169+Input!$K$135)*$K$7)/A27taxstdlife))</f>
        <v>0</v>
      </c>
      <c r="AP824" s="164">
        <f>IF(A27taxstdlife="n/a","n/a",IF(AP$3&gt;(A27taxstdlife+$E824),((Input!$K$169+Input!$K$135)*$K$7)-SUM($K824:AO824),((Input!$K$169+Input!$K$135)*$K$7)/A27taxstdlife))</f>
        <v>0</v>
      </c>
      <c r="AQ824" s="164">
        <f>IF(A27taxstdlife="n/a","n/a",IF(AQ$3&gt;(A27taxstdlife+$E824),((Input!$K$169+Input!$K$135)*$K$7)-SUM($K824:AP824),((Input!$K$169+Input!$K$135)*$K$7)/A27taxstdlife))</f>
        <v>0</v>
      </c>
      <c r="AR824" s="164">
        <f>IF(A27taxstdlife="n/a","n/a",IF(AR$3&gt;(A27taxstdlife+$E824),((Input!$K$169+Input!$K$135)*$K$7)-SUM($K824:AQ824),((Input!$K$169+Input!$K$135)*$K$7)/A27taxstdlife))</f>
        <v>0</v>
      </c>
      <c r="AS824" s="164">
        <f>IF(A27taxstdlife="n/a","n/a",IF(AS$3&gt;(A27taxstdlife+$E824),((Input!$K$169+Input!$K$135)*$K$7)-SUM($K824:AR824),((Input!$K$169+Input!$K$135)*$K$7)/A27taxstdlife))</f>
        <v>0</v>
      </c>
      <c r="AT824" s="164">
        <f>IF(A27taxstdlife="n/a","n/a",IF(AT$3&gt;(A27taxstdlife+$E824),((Input!$K$169+Input!$K$135)*$K$7)-SUM($K824:AS824),((Input!$K$169+Input!$K$135)*$K$7)/A27taxstdlife))</f>
        <v>0</v>
      </c>
      <c r="AU824" s="164">
        <f>IF(A27taxstdlife="n/a","n/a",IF(AU$3&gt;(A27taxstdlife+$E824),((Input!$K$169+Input!$K$135)*$K$7)-SUM($K824:AT824),((Input!$K$169+Input!$K$135)*$K$7)/A27taxstdlife))</f>
        <v>0</v>
      </c>
      <c r="AV824" s="164">
        <f>IF(A27taxstdlife="n/a","n/a",IF(AV$3&gt;(A27taxstdlife+$E824),((Input!$K$169+Input!$K$135)*$K$7)-SUM($K824:AU824),((Input!$K$169+Input!$K$135)*$K$7)/A27taxstdlife))</f>
        <v>0</v>
      </c>
      <c r="AW824" s="164">
        <f>IF(A27taxstdlife="n/a","n/a",IF(AW$3&gt;(A27taxstdlife+$E824),((Input!$K$169+Input!$K$135)*$K$7)-SUM($K824:AV824),((Input!$K$169+Input!$K$135)*$K$7)/A27taxstdlife))</f>
        <v>0</v>
      </c>
      <c r="AX824" s="164">
        <f>IF(A27taxstdlife="n/a","n/a",IF(AX$3&gt;(A27taxstdlife+$E824),((Input!$K$169+Input!$K$135)*$K$7)-SUM($K824:AW824),((Input!$K$169+Input!$K$135)*$K$7)/A27taxstdlife))</f>
        <v>0</v>
      </c>
      <c r="AY824" s="164">
        <f>IF(A27taxstdlife="n/a","n/a",IF(AY$3&gt;(A27taxstdlife+$E824),((Input!$K$169+Input!$K$135)*$K$7)-SUM($K824:AX824),((Input!$K$169+Input!$K$135)*$K$7)/A27taxstdlife))</f>
        <v>0</v>
      </c>
      <c r="AZ824" s="164">
        <f>IF(A27taxstdlife="n/a","n/a",IF(AZ$3&gt;(A27taxstdlife+$E824),((Input!$K$169+Input!$K$135)*$K$7)-SUM($K824:AY824),((Input!$K$169+Input!$K$135)*$K$7)/A27taxstdlife))</f>
        <v>0</v>
      </c>
      <c r="BA824" s="164">
        <f>IF(A27taxstdlife="n/a","n/a",IF(BA$3&gt;(A27taxstdlife+$E824),((Input!$K$169+Input!$K$135)*$K$7)-SUM($K824:AZ824),((Input!$K$169+Input!$K$135)*$K$7)/A27taxstdlife))</f>
        <v>0</v>
      </c>
      <c r="BB824" s="164">
        <f>IF(A27taxstdlife="n/a","n/a",IF(BB$3&gt;(A27taxstdlife+$E824),((Input!$K$169+Input!$K$135)*$K$7)-SUM($K824:BA824),((Input!$K$169+Input!$K$135)*$K$7)/A27taxstdlife))</f>
        <v>0</v>
      </c>
      <c r="BC824" s="164">
        <f>IF(A27taxstdlife="n/a","n/a",IF(BC$3&gt;(A27taxstdlife+$E824),((Input!$K$169+Input!$K$135)*$K$7)-SUM($K824:BB824),((Input!$K$169+Input!$K$135)*$K$7)/A27taxstdlife))</f>
        <v>0</v>
      </c>
      <c r="BD824" s="164">
        <f>IF(A27taxstdlife="n/a","n/a",IF(BD$3&gt;(A27taxstdlife+$E824),((Input!$K$169+Input!$K$135)*$K$7)-SUM($K824:BC824),((Input!$K$169+Input!$K$135)*$K$7)/A27taxstdlife))</f>
        <v>0</v>
      </c>
      <c r="BE824" s="164">
        <f>IF(A27taxstdlife="n/a","n/a",IF(BE$3&gt;(A27taxstdlife+$E824),((Input!$K$169+Input!$K$135)*$K$7)-SUM($K824:BD824),((Input!$K$169+Input!$K$135)*$K$7)/A27taxstdlife))</f>
        <v>0</v>
      </c>
      <c r="BF824" s="164">
        <f>IF(A27taxstdlife="n/a","n/a",IF(BF$3&gt;(A27taxstdlife+$E824),((Input!$K$169+Input!$K$135)*$K$7)-SUM($K824:BE824),((Input!$K$169+Input!$K$135)*$K$7)/A27taxstdlife))</f>
        <v>0</v>
      </c>
      <c r="BG824" s="164">
        <f>IF(A27taxstdlife="n/a","n/a",IF(BG$3&gt;(A27taxstdlife+$E824),((Input!$K$169+Input!$K$135)*$K$7)-SUM($K824:BF824),((Input!$K$169+Input!$K$135)*$K$7)/A27taxstdlife))</f>
        <v>0</v>
      </c>
      <c r="BH824" s="164">
        <f>IF(A27taxstdlife="n/a","n/a",IF(BH$3&gt;(A27taxstdlife+$E824),((Input!$K$169+Input!$K$135)*$K$7)-SUM($K824:BG824),((Input!$K$169+Input!$K$135)*$K$7)/A27taxstdlife))</f>
        <v>0</v>
      </c>
      <c r="BI824" s="164">
        <f>IF(A27taxstdlife="n/a","n/a",IF(BI$3&gt;(A27taxstdlife+$E824),((Input!$K$169+Input!$K$135)*$K$7)-SUM($K824:BH824),((Input!$K$169+Input!$K$135)*$K$7)/A27taxstdlife))</f>
        <v>0</v>
      </c>
      <c r="BJ824" s="18"/>
      <c r="BK824" s="18"/>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c r="HK824"/>
      <c r="HL824"/>
      <c r="HM824"/>
      <c r="HN824"/>
      <c r="HO824"/>
      <c r="HP824"/>
      <c r="HQ824"/>
      <c r="HR824"/>
      <c r="HS824"/>
      <c r="HT824"/>
      <c r="HU824"/>
      <c r="HV824"/>
      <c r="HW824"/>
      <c r="HX824"/>
      <c r="HY824"/>
      <c r="HZ824"/>
      <c r="IA824"/>
      <c r="IB824"/>
      <c r="IC824"/>
      <c r="ID824"/>
      <c r="IE824"/>
      <c r="IF824"/>
      <c r="IG824"/>
      <c r="IH824"/>
      <c r="II824"/>
      <c r="IJ824"/>
      <c r="IK824"/>
      <c r="IL824"/>
      <c r="IM824"/>
      <c r="IN824"/>
      <c r="IO824"/>
      <c r="IP824"/>
      <c r="IQ824"/>
      <c r="IR824"/>
      <c r="IS824"/>
      <c r="IT824"/>
      <c r="IU824"/>
      <c r="IV824"/>
    </row>
    <row r="825" spans="1:256" s="5" customFormat="1" hidden="1" outlineLevel="2">
      <c r="A825" s="18"/>
      <c r="B825" s="18"/>
      <c r="C825" s="36"/>
      <c r="D825" s="479"/>
      <c r="E825" s="283">
        <v>6</v>
      </c>
      <c r="F825" s="38"/>
      <c r="G825" s="306"/>
      <c r="H825" s="308"/>
      <c r="I825" s="308"/>
      <c r="J825" s="308"/>
      <c r="K825" s="308"/>
      <c r="L825" s="307"/>
      <c r="M825" s="164">
        <f>IF(A27taxstdlife="n/a","n/a",IF(M$3&gt;(A27taxstdlife+$E825),((Input!$L$169+Input!$L$135)*$L$7)-SUM($L825:L825),((Input!$L$169+Input!$L$135)*$L$7)/A27taxstdlife))</f>
        <v>0</v>
      </c>
      <c r="N825" s="164">
        <f>IF(A27taxstdlife="n/a","n/a",IF(N$3&gt;(A27taxstdlife+$E825),((Input!$L$169+Input!$L$135)*$L$7)-SUM($L825:M825),((Input!$L$169+Input!$L$135)*$L$7)/A27taxstdlife))</f>
        <v>0</v>
      </c>
      <c r="O825" s="164">
        <f>IF(A27taxstdlife="n/a","n/a",IF(O$3&gt;(A27taxstdlife+$E825),((Input!$L$169+Input!$L$135)*$L$7)-SUM($L825:N825),((Input!$L$169+Input!$L$135)*$L$7)/A27taxstdlife))</f>
        <v>0</v>
      </c>
      <c r="P825" s="164">
        <f>IF(A27taxstdlife="n/a","n/a",IF(P$3&gt;(A27taxstdlife+$E825),((Input!$L$169+Input!$L$135)*$L$7)-SUM($L825:O825),((Input!$L$169+Input!$L$135)*$L$7)/A27taxstdlife))</f>
        <v>0</v>
      </c>
      <c r="Q825" s="164">
        <f>IF(A27taxstdlife="n/a","n/a",IF(Q$3&gt;(A27taxstdlife+$E825),((Input!$L$169+Input!$L$135)*$L$7)-SUM($L825:P825),((Input!$L$169+Input!$L$135)*$L$7)/A27taxstdlife))</f>
        <v>0</v>
      </c>
      <c r="R825" s="164">
        <f>IF(A27taxstdlife="n/a","n/a",IF(R$3&gt;(A27taxstdlife+$E825),((Input!$L$169+Input!$L$135)*$L$7)-SUM($L825:Q825),((Input!$L$169+Input!$L$135)*$L$7)/A27taxstdlife))</f>
        <v>0</v>
      </c>
      <c r="S825" s="164">
        <f>IF(A27taxstdlife="n/a","n/a",IF(S$3&gt;(A27taxstdlife+$E825),((Input!$L$169+Input!$L$135)*$L$7)-SUM($L825:R825),((Input!$L$169+Input!$L$135)*$L$7)/A27taxstdlife))</f>
        <v>0</v>
      </c>
      <c r="T825" s="164">
        <f>IF(A27taxstdlife="n/a","n/a",IF(T$3&gt;(A27taxstdlife+$E825),((Input!$L$169+Input!$L$135)*$L$7)-SUM($L825:S825),((Input!$L$169+Input!$L$135)*$L$7)/A27taxstdlife))</f>
        <v>0</v>
      </c>
      <c r="U825" s="164">
        <f>IF(A27taxstdlife="n/a","n/a",IF(U$3&gt;(A27taxstdlife+$E825),((Input!$L$169+Input!$L$135)*$L$7)-SUM($L825:T825),((Input!$L$169+Input!$L$135)*$L$7)/A27taxstdlife))</f>
        <v>0</v>
      </c>
      <c r="V825" s="164">
        <f>IF(A27taxstdlife="n/a","n/a",IF(V$3&gt;(A27taxstdlife+$E825),((Input!$L$169+Input!$L$135)*$L$7)-SUM($L825:U825),((Input!$L$169+Input!$L$135)*$L$7)/A27taxstdlife))</f>
        <v>0</v>
      </c>
      <c r="W825" s="164">
        <f>IF(A27taxstdlife="n/a","n/a",IF(W$3&gt;(A27taxstdlife+$E825),((Input!$L$169+Input!$L$135)*$L$7)-SUM($L825:V825),((Input!$L$169+Input!$L$135)*$L$7)/A27taxstdlife))</f>
        <v>0</v>
      </c>
      <c r="X825" s="164">
        <f>IF(A27taxstdlife="n/a","n/a",IF(X$3&gt;(A27taxstdlife+$E825),((Input!$L$169+Input!$L$135)*$L$7)-SUM($L825:W825),((Input!$L$169+Input!$L$135)*$L$7)/A27taxstdlife))</f>
        <v>0</v>
      </c>
      <c r="Y825" s="164">
        <f>IF(A27taxstdlife="n/a","n/a",IF(Y$3&gt;(A27taxstdlife+$E825),((Input!$L$169+Input!$L$135)*$L$7)-SUM($L825:X825),((Input!$L$169+Input!$L$135)*$L$7)/A27taxstdlife))</f>
        <v>0</v>
      </c>
      <c r="Z825" s="164">
        <f>IF(A27taxstdlife="n/a","n/a",IF(Z$3&gt;(A27taxstdlife+$E825),((Input!$L$169+Input!$L$135)*$L$7)-SUM($L825:Y825),((Input!$L$169+Input!$L$135)*$L$7)/A27taxstdlife))</f>
        <v>0</v>
      </c>
      <c r="AA825" s="164">
        <f>IF(A27taxstdlife="n/a","n/a",IF(AA$3&gt;(A27taxstdlife+$E825),((Input!$L$169+Input!$L$135)*$L$7)-SUM($L825:Z825),((Input!$L$169+Input!$L$135)*$L$7)/A27taxstdlife))</f>
        <v>0</v>
      </c>
      <c r="AB825" s="164">
        <f>IF(A27taxstdlife="n/a","n/a",IF(AB$3&gt;(A27taxstdlife+$E825),((Input!$L$169+Input!$L$135)*$L$7)-SUM($L825:AA825),((Input!$L$169+Input!$L$135)*$L$7)/A27taxstdlife))</f>
        <v>0</v>
      </c>
      <c r="AC825" s="164">
        <f>IF(A27taxstdlife="n/a","n/a",IF(AC$3&gt;(A27taxstdlife+$E825),((Input!$L$169+Input!$L$135)*$L$7)-SUM($L825:AB825),((Input!$L$169+Input!$L$135)*$L$7)/A27taxstdlife))</f>
        <v>0</v>
      </c>
      <c r="AD825" s="164">
        <f>IF(A27taxstdlife="n/a","n/a",IF(AD$3&gt;(A27taxstdlife+$E825),((Input!$L$169+Input!$L$135)*$L$7)-SUM($L825:AC825),((Input!$L$169+Input!$L$135)*$L$7)/A27taxstdlife))</f>
        <v>0</v>
      </c>
      <c r="AE825" s="164">
        <f>IF(A27taxstdlife="n/a","n/a",IF(AE$3&gt;(A27taxstdlife+$E825),((Input!$L$169+Input!$L$135)*$L$7)-SUM($L825:AD825),((Input!$L$169+Input!$L$135)*$L$7)/A27taxstdlife))</f>
        <v>0</v>
      </c>
      <c r="AF825" s="164">
        <f>IF(A27taxstdlife="n/a","n/a",IF(AF$3&gt;(A27taxstdlife+$E825),((Input!$L$169+Input!$L$135)*$L$7)-SUM($L825:AE825),((Input!$L$169+Input!$L$135)*$L$7)/A27taxstdlife))</f>
        <v>0</v>
      </c>
      <c r="AG825" s="164">
        <f>IF(A27taxstdlife="n/a","n/a",IF(AG$3&gt;(A27taxstdlife+$E825),((Input!$L$169+Input!$L$135)*$L$7)-SUM($L825:AF825),((Input!$L$169+Input!$L$135)*$L$7)/A27taxstdlife))</f>
        <v>0</v>
      </c>
      <c r="AH825" s="164">
        <f>IF(A27taxstdlife="n/a","n/a",IF(AH$3&gt;(A27taxstdlife+$E825),((Input!$L$169+Input!$L$135)*$L$7)-SUM($L825:AG825),((Input!$L$169+Input!$L$135)*$L$7)/A27taxstdlife))</f>
        <v>0</v>
      </c>
      <c r="AI825" s="164">
        <f>IF(A27taxstdlife="n/a","n/a",IF(AI$3&gt;(A27taxstdlife+$E825),((Input!$L$169+Input!$L$135)*$L$7)-SUM($L825:AH825),((Input!$L$169+Input!$L$135)*$L$7)/A27taxstdlife))</f>
        <v>0</v>
      </c>
      <c r="AJ825" s="164">
        <f>IF(A27taxstdlife="n/a","n/a",IF(AJ$3&gt;(A27taxstdlife+$E825),((Input!$L$169+Input!$L$135)*$L$7)-SUM($L825:AI825),((Input!$L$169+Input!$L$135)*$L$7)/A27taxstdlife))</f>
        <v>0</v>
      </c>
      <c r="AK825" s="164">
        <f>IF(A27taxstdlife="n/a","n/a",IF(AK$3&gt;(A27taxstdlife+$E825),((Input!$L$169+Input!$L$135)*$L$7)-SUM($L825:AJ825),((Input!$L$169+Input!$L$135)*$L$7)/A27taxstdlife))</f>
        <v>0</v>
      </c>
      <c r="AL825" s="164">
        <f>IF(A27taxstdlife="n/a","n/a",IF(AL$3&gt;(A27taxstdlife+$E825),((Input!$L$169+Input!$L$135)*$L$7)-SUM($L825:AK825),((Input!$L$169+Input!$L$135)*$L$7)/A27taxstdlife))</f>
        <v>0</v>
      </c>
      <c r="AM825" s="164">
        <f>IF(A27taxstdlife="n/a","n/a",IF(AM$3&gt;(A27taxstdlife+$E825),((Input!$L$169+Input!$L$135)*$L$7)-SUM($L825:AL825),((Input!$L$169+Input!$L$135)*$L$7)/A27taxstdlife))</f>
        <v>0</v>
      </c>
      <c r="AN825" s="164">
        <f>IF(A27taxstdlife="n/a","n/a",IF(AN$3&gt;(A27taxstdlife+$E825),((Input!$L$169+Input!$L$135)*$L$7)-SUM($L825:AM825),((Input!$L$169+Input!$L$135)*$L$7)/A27taxstdlife))</f>
        <v>0</v>
      </c>
      <c r="AO825" s="164">
        <f>IF(A27taxstdlife="n/a","n/a",IF(AO$3&gt;(A27taxstdlife+$E825),((Input!$L$169+Input!$L$135)*$L$7)-SUM($L825:AN825),((Input!$L$169+Input!$L$135)*$L$7)/A27taxstdlife))</f>
        <v>0</v>
      </c>
      <c r="AP825" s="164">
        <f>IF(A27taxstdlife="n/a","n/a",IF(AP$3&gt;(A27taxstdlife+$E825),((Input!$L$169+Input!$L$135)*$L$7)-SUM($L825:AO825),((Input!$L$169+Input!$L$135)*$L$7)/A27taxstdlife))</f>
        <v>0</v>
      </c>
      <c r="AQ825" s="164">
        <f>IF(A27taxstdlife="n/a","n/a",IF(AQ$3&gt;(A27taxstdlife+$E825),((Input!$L$169+Input!$L$135)*$L$7)-SUM($L825:AP825),((Input!$L$169+Input!$L$135)*$L$7)/A27taxstdlife))</f>
        <v>0</v>
      </c>
      <c r="AR825" s="164">
        <f>IF(A27taxstdlife="n/a","n/a",IF(AR$3&gt;(A27taxstdlife+$E825),((Input!$L$169+Input!$L$135)*$L$7)-SUM($L825:AQ825),((Input!$L$169+Input!$L$135)*$L$7)/A27taxstdlife))</f>
        <v>0</v>
      </c>
      <c r="AS825" s="164">
        <f>IF(A27taxstdlife="n/a","n/a",IF(AS$3&gt;(A27taxstdlife+$E825),((Input!$L$169+Input!$L$135)*$L$7)-SUM($L825:AR825),((Input!$L$169+Input!$L$135)*$L$7)/A27taxstdlife))</f>
        <v>0</v>
      </c>
      <c r="AT825" s="164">
        <f>IF(A27taxstdlife="n/a","n/a",IF(AT$3&gt;(A27taxstdlife+$E825),((Input!$L$169+Input!$L$135)*$L$7)-SUM($L825:AS825),((Input!$L$169+Input!$L$135)*$L$7)/A27taxstdlife))</f>
        <v>0</v>
      </c>
      <c r="AU825" s="164">
        <f>IF(A27taxstdlife="n/a","n/a",IF(AU$3&gt;(A27taxstdlife+$E825),((Input!$L$169+Input!$L$135)*$L$7)-SUM($L825:AT825),((Input!$L$169+Input!$L$135)*$L$7)/A27taxstdlife))</f>
        <v>0</v>
      </c>
      <c r="AV825" s="164">
        <f>IF(A27taxstdlife="n/a","n/a",IF(AV$3&gt;(A27taxstdlife+$E825),((Input!$L$169+Input!$L$135)*$L$7)-SUM($L825:AU825),((Input!$L$169+Input!$L$135)*$L$7)/A27taxstdlife))</f>
        <v>0</v>
      </c>
      <c r="AW825" s="164">
        <f>IF(A27taxstdlife="n/a","n/a",IF(AW$3&gt;(A27taxstdlife+$E825),((Input!$L$169+Input!$L$135)*$L$7)-SUM($L825:AV825),((Input!$L$169+Input!$L$135)*$L$7)/A27taxstdlife))</f>
        <v>0</v>
      </c>
      <c r="AX825" s="164">
        <f>IF(A27taxstdlife="n/a","n/a",IF(AX$3&gt;(A27taxstdlife+$E825),((Input!$L$169+Input!$L$135)*$L$7)-SUM($L825:AW825),((Input!$L$169+Input!$L$135)*$L$7)/A27taxstdlife))</f>
        <v>0</v>
      </c>
      <c r="AY825" s="164">
        <f>IF(A27taxstdlife="n/a","n/a",IF(AY$3&gt;(A27taxstdlife+$E825),((Input!$L$169+Input!$L$135)*$L$7)-SUM($L825:AX825),((Input!$L$169+Input!$L$135)*$L$7)/A27taxstdlife))</f>
        <v>0</v>
      </c>
      <c r="AZ825" s="164">
        <f>IF(A27taxstdlife="n/a","n/a",IF(AZ$3&gt;(A27taxstdlife+$E825),((Input!$L$169+Input!$L$135)*$L$7)-SUM($L825:AY825),((Input!$L$169+Input!$L$135)*$L$7)/A27taxstdlife))</f>
        <v>0</v>
      </c>
      <c r="BA825" s="164">
        <f>IF(A27taxstdlife="n/a","n/a",IF(BA$3&gt;(A27taxstdlife+$E825),((Input!$L$169+Input!$L$135)*$L$7)-SUM($L825:AZ825),((Input!$L$169+Input!$L$135)*$L$7)/A27taxstdlife))</f>
        <v>0</v>
      </c>
      <c r="BB825" s="164">
        <f>IF(A27taxstdlife="n/a","n/a",IF(BB$3&gt;(A27taxstdlife+$E825),((Input!$L$169+Input!$L$135)*$L$7)-SUM($L825:BA825),((Input!$L$169+Input!$L$135)*$L$7)/A27taxstdlife))</f>
        <v>0</v>
      </c>
      <c r="BC825" s="164">
        <f>IF(A27taxstdlife="n/a","n/a",IF(BC$3&gt;(A27taxstdlife+$E825),((Input!$L$169+Input!$L$135)*$L$7)-SUM($L825:BB825),((Input!$L$169+Input!$L$135)*$L$7)/A27taxstdlife))</f>
        <v>0</v>
      </c>
      <c r="BD825" s="164">
        <f>IF(A27taxstdlife="n/a","n/a",IF(BD$3&gt;(A27taxstdlife+$E825),((Input!$L$169+Input!$L$135)*$L$7)-SUM($L825:BC825),((Input!$L$169+Input!$L$135)*$L$7)/A27taxstdlife))</f>
        <v>0</v>
      </c>
      <c r="BE825" s="164">
        <f>IF(A27taxstdlife="n/a","n/a",IF(BE$3&gt;(A27taxstdlife+$E825),((Input!$L$169+Input!$L$135)*$L$7)-SUM($L825:BD825),((Input!$L$169+Input!$L$135)*$L$7)/A27taxstdlife))</f>
        <v>0</v>
      </c>
      <c r="BF825" s="164">
        <f>IF(A27taxstdlife="n/a","n/a",IF(BF$3&gt;(A27taxstdlife+$E825),((Input!$L$169+Input!$L$135)*$L$7)-SUM($L825:BE825),((Input!$L$169+Input!$L$135)*$L$7)/A27taxstdlife))</f>
        <v>0</v>
      </c>
      <c r="BG825" s="164">
        <f>IF(A27taxstdlife="n/a","n/a",IF(BG$3&gt;(A27taxstdlife+$E825),((Input!$L$169+Input!$L$135)*$L$7)-SUM($L825:BF825),((Input!$L$169+Input!$L$135)*$L$7)/A27taxstdlife))</f>
        <v>0</v>
      </c>
      <c r="BH825" s="164">
        <f>IF(A27taxstdlife="n/a","n/a",IF(BH$3&gt;(A27taxstdlife+$E825),((Input!$L$169+Input!$L$135)*$L$7)-SUM($L825:BG825),((Input!$L$169+Input!$L$135)*$L$7)/A27taxstdlife))</f>
        <v>0</v>
      </c>
      <c r="BI825" s="164">
        <f>IF(A27taxstdlife="n/a","n/a",IF(BI$3&gt;(A27taxstdlife+$E825),((Input!$L$169+Input!$L$135)*$L$7)-SUM($L825:BH825),((Input!$L$169+Input!$L$135)*$L$7)/A27taxstdlife))</f>
        <v>0</v>
      </c>
      <c r="BJ825" s="18"/>
      <c r="BK825" s="18"/>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c r="HC825"/>
      <c r="HD825"/>
      <c r="HE825"/>
      <c r="HF825"/>
      <c r="HG825"/>
      <c r="HH825"/>
      <c r="HI825"/>
      <c r="HJ825"/>
      <c r="HK825"/>
      <c r="HL825"/>
      <c r="HM825"/>
      <c r="HN825"/>
      <c r="HO825"/>
      <c r="HP825"/>
      <c r="HQ825"/>
      <c r="HR825"/>
      <c r="HS825"/>
      <c r="HT825"/>
      <c r="HU825"/>
      <c r="HV825"/>
      <c r="HW825"/>
      <c r="HX825"/>
      <c r="HY825"/>
      <c r="HZ825"/>
      <c r="IA825"/>
      <c r="IB825"/>
      <c r="IC825"/>
      <c r="ID825"/>
      <c r="IE825"/>
      <c r="IF825"/>
      <c r="IG825"/>
      <c r="IH825"/>
      <c r="II825"/>
      <c r="IJ825"/>
      <c r="IK825"/>
      <c r="IL825"/>
      <c r="IM825"/>
      <c r="IN825"/>
      <c r="IO825"/>
      <c r="IP825"/>
      <c r="IQ825"/>
      <c r="IR825"/>
      <c r="IS825"/>
      <c r="IT825"/>
      <c r="IU825"/>
      <c r="IV825"/>
    </row>
    <row r="826" spans="1:256" s="5" customFormat="1" hidden="1" outlineLevel="2">
      <c r="A826" s="18"/>
      <c r="B826" s="18"/>
      <c r="C826" s="36"/>
      <c r="D826" s="479"/>
      <c r="E826" s="283">
        <v>7</v>
      </c>
      <c r="F826" s="38"/>
      <c r="G826" s="306"/>
      <c r="H826" s="308"/>
      <c r="I826" s="308"/>
      <c r="J826" s="308"/>
      <c r="K826" s="308"/>
      <c r="L826" s="308"/>
      <c r="M826" s="307"/>
      <c r="N826" s="164">
        <f>IF(A27taxstdlife="n/a","n/a",IF(N$3&gt;(A27taxstdlife+$E826),((Input!$M$169+Input!$M$135)*$M$7)-SUM($M826:M826),((Input!$M$169+Input!$M$135)*$M$7)/A27taxstdlife))</f>
        <v>0</v>
      </c>
      <c r="O826" s="164">
        <f>IF(A27taxstdlife="n/a","n/a",IF(O$3&gt;(A27taxstdlife+$E826),((Input!$M$169+Input!$M$135)*$M$7)-SUM($M826:N826),((Input!$M$169+Input!$M$135)*$M$7)/A27taxstdlife))</f>
        <v>0</v>
      </c>
      <c r="P826" s="164">
        <f>IF(A27taxstdlife="n/a","n/a",IF(P$3&gt;(A27taxstdlife+$E826),((Input!$M$169+Input!$M$135)*$M$7)-SUM($M826:O826),((Input!$M$169+Input!$M$135)*$M$7)/A27taxstdlife))</f>
        <v>0</v>
      </c>
      <c r="Q826" s="164">
        <f>IF(A27taxstdlife="n/a","n/a",IF(Q$3&gt;(A27taxstdlife+$E826),((Input!$M$169+Input!$M$135)*$M$7)-SUM($M826:P826),((Input!$M$169+Input!$M$135)*$M$7)/A27taxstdlife))</f>
        <v>0</v>
      </c>
      <c r="R826" s="164">
        <f>IF(A27taxstdlife="n/a","n/a",IF(R$3&gt;(A27taxstdlife+$E826),((Input!$M$169+Input!$M$135)*$M$7)-SUM($M826:Q826),((Input!$M$169+Input!$M$135)*$M$7)/A27taxstdlife))</f>
        <v>0</v>
      </c>
      <c r="S826" s="164">
        <f>IF(A27taxstdlife="n/a","n/a",IF(S$3&gt;(A27taxstdlife+$E826),((Input!$M$169+Input!$M$135)*$M$7)-SUM($M826:R826),((Input!$M$169+Input!$M$135)*$M$7)/A27taxstdlife))</f>
        <v>0</v>
      </c>
      <c r="T826" s="164">
        <f>IF(A27taxstdlife="n/a","n/a",IF(T$3&gt;(A27taxstdlife+$E826),((Input!$M$169+Input!$M$135)*$M$7)-SUM($M826:S826),((Input!$M$169+Input!$M$135)*$M$7)/A27taxstdlife))</f>
        <v>0</v>
      </c>
      <c r="U826" s="164">
        <f>IF(A27taxstdlife="n/a","n/a",IF(U$3&gt;(A27taxstdlife+$E826),((Input!$M$169+Input!$M$135)*$M$7)-SUM($M826:T826),((Input!$M$169+Input!$M$135)*$M$7)/A27taxstdlife))</f>
        <v>0</v>
      </c>
      <c r="V826" s="164">
        <f>IF(A27taxstdlife="n/a","n/a",IF(V$3&gt;(A27taxstdlife+$E826),((Input!$M$169+Input!$M$135)*$M$7)-SUM($M826:U826),((Input!$M$169+Input!$M$135)*$M$7)/A27taxstdlife))</f>
        <v>0</v>
      </c>
      <c r="W826" s="164">
        <f>IF(A27taxstdlife="n/a","n/a",IF(W$3&gt;(A27taxstdlife+$E826),((Input!$M$169+Input!$M$135)*$M$7)-SUM($M826:V826),((Input!$M$169+Input!$M$135)*$M$7)/A27taxstdlife))</f>
        <v>0</v>
      </c>
      <c r="X826" s="164">
        <f>IF(A27taxstdlife="n/a","n/a",IF(X$3&gt;(A27taxstdlife+$E826),((Input!$M$169+Input!$M$135)*$M$7)-SUM($M826:W826),((Input!$M$169+Input!$M$135)*$M$7)/A27taxstdlife))</f>
        <v>0</v>
      </c>
      <c r="Y826" s="164">
        <f>IF(A27taxstdlife="n/a","n/a",IF(Y$3&gt;(A27taxstdlife+$E826),((Input!$M$169+Input!$M$135)*$M$7)-SUM($M826:X826),((Input!$M$169+Input!$M$135)*$M$7)/A27taxstdlife))</f>
        <v>0</v>
      </c>
      <c r="Z826" s="164">
        <f>IF(A27taxstdlife="n/a","n/a",IF(Z$3&gt;(A27taxstdlife+$E826),((Input!$M$169+Input!$M$135)*$M$7)-SUM($M826:Y826),((Input!$M$169+Input!$M$135)*$M$7)/A27taxstdlife))</f>
        <v>0</v>
      </c>
      <c r="AA826" s="164">
        <f>IF(A27taxstdlife="n/a","n/a",IF(AA$3&gt;(A27taxstdlife+$E826),((Input!$M$169+Input!$M$135)*$M$7)-SUM($M826:Z826),((Input!$M$169+Input!$M$135)*$M$7)/A27taxstdlife))</f>
        <v>0</v>
      </c>
      <c r="AB826" s="164">
        <f>IF(A27taxstdlife="n/a","n/a",IF(AB$3&gt;(A27taxstdlife+$E826),((Input!$M$169+Input!$M$135)*$M$7)-SUM($M826:AA826),((Input!$M$169+Input!$M$135)*$M$7)/A27taxstdlife))</f>
        <v>0</v>
      </c>
      <c r="AC826" s="164">
        <f>IF(A27taxstdlife="n/a","n/a",IF(AC$3&gt;(A27taxstdlife+$E826),((Input!$M$169+Input!$M$135)*$M$7)-SUM($M826:AB826),((Input!$M$169+Input!$M$135)*$M$7)/A27taxstdlife))</f>
        <v>0</v>
      </c>
      <c r="AD826" s="164">
        <f>IF(A27taxstdlife="n/a","n/a",IF(AD$3&gt;(A27taxstdlife+$E826),((Input!$M$169+Input!$M$135)*$M$7)-SUM($M826:AC826),((Input!$M$169+Input!$M$135)*$M$7)/A27taxstdlife))</f>
        <v>0</v>
      </c>
      <c r="AE826" s="164">
        <f>IF(A27taxstdlife="n/a","n/a",IF(AE$3&gt;(A27taxstdlife+$E826),((Input!$M$169+Input!$M$135)*$M$7)-SUM($M826:AD826),((Input!$M$169+Input!$M$135)*$M$7)/A27taxstdlife))</f>
        <v>0</v>
      </c>
      <c r="AF826" s="164">
        <f>IF(A27taxstdlife="n/a","n/a",IF(AF$3&gt;(A27taxstdlife+$E826),((Input!$M$169+Input!$M$135)*$M$7)-SUM($M826:AE826),((Input!$M$169+Input!$M$135)*$M$7)/A27taxstdlife))</f>
        <v>0</v>
      </c>
      <c r="AG826" s="164">
        <f>IF(A27taxstdlife="n/a","n/a",IF(AG$3&gt;(A27taxstdlife+$E826),((Input!$M$169+Input!$M$135)*$M$7)-SUM($M826:AF826),((Input!$M$169+Input!$M$135)*$M$7)/A27taxstdlife))</f>
        <v>0</v>
      </c>
      <c r="AH826" s="164">
        <f>IF(A27taxstdlife="n/a","n/a",IF(AH$3&gt;(A27taxstdlife+$E826),((Input!$M$169+Input!$M$135)*$M$7)-SUM($M826:AG826),((Input!$M$169+Input!$M$135)*$M$7)/A27taxstdlife))</f>
        <v>0</v>
      </c>
      <c r="AI826" s="164">
        <f>IF(A27taxstdlife="n/a","n/a",IF(AI$3&gt;(A27taxstdlife+$E826),((Input!$M$169+Input!$M$135)*$M$7)-SUM($M826:AH826),((Input!$M$169+Input!$M$135)*$M$7)/A27taxstdlife))</f>
        <v>0</v>
      </c>
      <c r="AJ826" s="164">
        <f>IF(A27taxstdlife="n/a","n/a",IF(AJ$3&gt;(A27taxstdlife+$E826),((Input!$M$169+Input!$M$135)*$M$7)-SUM($M826:AI826),((Input!$M$169+Input!$M$135)*$M$7)/A27taxstdlife))</f>
        <v>0</v>
      </c>
      <c r="AK826" s="164">
        <f>IF(A27taxstdlife="n/a","n/a",IF(AK$3&gt;(A27taxstdlife+$E826),((Input!$M$169+Input!$M$135)*$M$7)-SUM($M826:AJ826),((Input!$M$169+Input!$M$135)*$M$7)/A27taxstdlife))</f>
        <v>0</v>
      </c>
      <c r="AL826" s="164">
        <f>IF(A27taxstdlife="n/a","n/a",IF(AL$3&gt;(A27taxstdlife+$E826),((Input!$M$169+Input!$M$135)*$M$7)-SUM($M826:AK826),((Input!$M$169+Input!$M$135)*$M$7)/A27taxstdlife))</f>
        <v>0</v>
      </c>
      <c r="AM826" s="164">
        <f>IF(A27taxstdlife="n/a","n/a",IF(AM$3&gt;(A27taxstdlife+$E826),((Input!$M$169+Input!$M$135)*$M$7)-SUM($M826:AL826),((Input!$M$169+Input!$M$135)*$M$7)/A27taxstdlife))</f>
        <v>0</v>
      </c>
      <c r="AN826" s="164">
        <f>IF(A27taxstdlife="n/a","n/a",IF(AN$3&gt;(A27taxstdlife+$E826),((Input!$M$169+Input!$M$135)*$M$7)-SUM($M826:AM826),((Input!$M$169+Input!$M$135)*$M$7)/A27taxstdlife))</f>
        <v>0</v>
      </c>
      <c r="AO826" s="164">
        <f>IF(A27taxstdlife="n/a","n/a",IF(AO$3&gt;(A27taxstdlife+$E826),((Input!$M$169+Input!$M$135)*$M$7)-SUM($M826:AN826),((Input!$M$169+Input!$M$135)*$M$7)/A27taxstdlife))</f>
        <v>0</v>
      </c>
      <c r="AP826" s="164">
        <f>IF(A27taxstdlife="n/a","n/a",IF(AP$3&gt;(A27taxstdlife+$E826),((Input!$M$169+Input!$M$135)*$M$7)-SUM($M826:AO826),((Input!$M$169+Input!$M$135)*$M$7)/A27taxstdlife))</f>
        <v>0</v>
      </c>
      <c r="AQ826" s="164">
        <f>IF(A27taxstdlife="n/a","n/a",IF(AQ$3&gt;(A27taxstdlife+$E826),((Input!$M$169+Input!$M$135)*$M$7)-SUM($M826:AP826),((Input!$M$169+Input!$M$135)*$M$7)/A27taxstdlife))</f>
        <v>0</v>
      </c>
      <c r="AR826" s="164">
        <f>IF(A27taxstdlife="n/a","n/a",IF(AR$3&gt;(A27taxstdlife+$E826),((Input!$M$169+Input!$M$135)*$M$7)-SUM($M826:AQ826),((Input!$M$169+Input!$M$135)*$M$7)/A27taxstdlife))</f>
        <v>0</v>
      </c>
      <c r="AS826" s="164">
        <f>IF(A27taxstdlife="n/a","n/a",IF(AS$3&gt;(A27taxstdlife+$E826),((Input!$M$169+Input!$M$135)*$M$7)-SUM($M826:AR826),((Input!$M$169+Input!$M$135)*$M$7)/A27taxstdlife))</f>
        <v>0</v>
      </c>
      <c r="AT826" s="164">
        <f>IF(A27taxstdlife="n/a","n/a",IF(AT$3&gt;(A27taxstdlife+$E826),((Input!$M$169+Input!$M$135)*$M$7)-SUM($M826:AS826),((Input!$M$169+Input!$M$135)*$M$7)/A27taxstdlife))</f>
        <v>0</v>
      </c>
      <c r="AU826" s="164">
        <f>IF(A27taxstdlife="n/a","n/a",IF(AU$3&gt;(A27taxstdlife+$E826),((Input!$M$169+Input!$M$135)*$M$7)-SUM($M826:AT826),((Input!$M$169+Input!$M$135)*$M$7)/A27taxstdlife))</f>
        <v>0</v>
      </c>
      <c r="AV826" s="164">
        <f>IF(A27taxstdlife="n/a","n/a",IF(AV$3&gt;(A27taxstdlife+$E826),((Input!$M$169+Input!$M$135)*$M$7)-SUM($M826:AU826),((Input!$M$169+Input!$M$135)*$M$7)/A27taxstdlife))</f>
        <v>0</v>
      </c>
      <c r="AW826" s="164">
        <f>IF(A27taxstdlife="n/a","n/a",IF(AW$3&gt;(A27taxstdlife+$E826),((Input!$M$169+Input!$M$135)*$M$7)-SUM($M826:AV826),((Input!$M$169+Input!$M$135)*$M$7)/A27taxstdlife))</f>
        <v>0</v>
      </c>
      <c r="AX826" s="164">
        <f>IF(A27taxstdlife="n/a","n/a",IF(AX$3&gt;(A27taxstdlife+$E826),((Input!$M$169+Input!$M$135)*$M$7)-SUM($M826:AW826),((Input!$M$169+Input!$M$135)*$M$7)/A27taxstdlife))</f>
        <v>0</v>
      </c>
      <c r="AY826" s="164">
        <f>IF(A27taxstdlife="n/a","n/a",IF(AY$3&gt;(A27taxstdlife+$E826),((Input!$M$169+Input!$M$135)*$M$7)-SUM($M826:AX826),((Input!$M$169+Input!$M$135)*$M$7)/A27taxstdlife))</f>
        <v>0</v>
      </c>
      <c r="AZ826" s="164">
        <f>IF(A27taxstdlife="n/a","n/a",IF(AZ$3&gt;(A27taxstdlife+$E826),((Input!$M$169+Input!$M$135)*$M$7)-SUM($M826:AY826),((Input!$M$169+Input!$M$135)*$M$7)/A27taxstdlife))</f>
        <v>0</v>
      </c>
      <c r="BA826" s="164">
        <f>IF(A27taxstdlife="n/a","n/a",IF(BA$3&gt;(A27taxstdlife+$E826),((Input!$M$169+Input!$M$135)*$M$7)-SUM($M826:AZ826),((Input!$M$169+Input!$M$135)*$M$7)/A27taxstdlife))</f>
        <v>0</v>
      </c>
      <c r="BB826" s="164">
        <f>IF(A27taxstdlife="n/a","n/a",IF(BB$3&gt;(A27taxstdlife+$E826),((Input!$M$169+Input!$M$135)*$M$7)-SUM($M826:BA826),((Input!$M$169+Input!$M$135)*$M$7)/A27taxstdlife))</f>
        <v>0</v>
      </c>
      <c r="BC826" s="164">
        <f>IF(A27taxstdlife="n/a","n/a",IF(BC$3&gt;(A27taxstdlife+$E826),((Input!$M$169+Input!$M$135)*$M$7)-SUM($M826:BB826),((Input!$M$169+Input!$M$135)*$M$7)/A27taxstdlife))</f>
        <v>0</v>
      </c>
      <c r="BD826" s="164">
        <f>IF(A27taxstdlife="n/a","n/a",IF(BD$3&gt;(A27taxstdlife+$E826),((Input!$M$169+Input!$M$135)*$M$7)-SUM($M826:BC826),((Input!$M$169+Input!$M$135)*$M$7)/A27taxstdlife))</f>
        <v>0</v>
      </c>
      <c r="BE826" s="164">
        <f>IF(A27taxstdlife="n/a","n/a",IF(BE$3&gt;(A27taxstdlife+$E826),((Input!$M$169+Input!$M$135)*$M$7)-SUM($M826:BD826),((Input!$M$169+Input!$M$135)*$M$7)/A27taxstdlife))</f>
        <v>0</v>
      </c>
      <c r="BF826" s="164">
        <f>IF(A27taxstdlife="n/a","n/a",IF(BF$3&gt;(A27taxstdlife+$E826),((Input!$M$169+Input!$M$135)*$M$7)-SUM($M826:BE826),((Input!$M$169+Input!$M$135)*$M$7)/A27taxstdlife))</f>
        <v>0</v>
      </c>
      <c r="BG826" s="164">
        <f>IF(A27taxstdlife="n/a","n/a",IF(BG$3&gt;(A27taxstdlife+$E826),((Input!$M$169+Input!$M$135)*$M$7)-SUM($M826:BF826),((Input!$M$169+Input!$M$135)*$M$7)/A27taxstdlife))</f>
        <v>0</v>
      </c>
      <c r="BH826" s="164">
        <f>IF(A27taxstdlife="n/a","n/a",IF(BH$3&gt;(A27taxstdlife+$E826),((Input!$M$169+Input!$M$135)*$M$7)-SUM($M826:BG826),((Input!$M$169+Input!$M$135)*$M$7)/A27taxstdlife))</f>
        <v>0</v>
      </c>
      <c r="BI826" s="164">
        <f>IF(A27taxstdlife="n/a","n/a",IF(BI$3&gt;(A27taxstdlife+$E826),((Input!$M$169+Input!$M$135)*$M$7)-SUM($M826:BH826),((Input!$M$169+Input!$M$135)*$M$7)/A27taxstdlife))</f>
        <v>0</v>
      </c>
      <c r="BJ826" s="18"/>
      <c r="BK826" s="18"/>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c r="GG826"/>
      <c r="GH826"/>
      <c r="GI826"/>
      <c r="GJ826"/>
      <c r="GK826"/>
      <c r="GL826"/>
      <c r="GM826"/>
      <c r="GN826"/>
      <c r="GO826"/>
      <c r="GP826"/>
      <c r="GQ826"/>
      <c r="GR826"/>
      <c r="GS826"/>
      <c r="GT826"/>
      <c r="GU826"/>
      <c r="GV826"/>
      <c r="GW826"/>
      <c r="GX826"/>
      <c r="GY826"/>
      <c r="GZ826"/>
      <c r="HA826"/>
      <c r="HB826"/>
      <c r="HC826"/>
      <c r="HD826"/>
      <c r="HE826"/>
      <c r="HF826"/>
      <c r="HG826"/>
      <c r="HH826"/>
      <c r="HI826"/>
      <c r="HJ826"/>
      <c r="HK826"/>
      <c r="HL826"/>
      <c r="HM826"/>
      <c r="HN826"/>
      <c r="HO826"/>
      <c r="HP826"/>
      <c r="HQ826"/>
      <c r="HR826"/>
      <c r="HS826"/>
      <c r="HT826"/>
      <c r="HU826"/>
      <c r="HV826"/>
      <c r="HW826"/>
      <c r="HX826"/>
      <c r="HY826"/>
      <c r="HZ826"/>
      <c r="IA826"/>
      <c r="IB826"/>
      <c r="IC826"/>
      <c r="ID826"/>
      <c r="IE826"/>
      <c r="IF826"/>
      <c r="IG826"/>
      <c r="IH826"/>
      <c r="II826"/>
      <c r="IJ826"/>
      <c r="IK826"/>
      <c r="IL826"/>
      <c r="IM826"/>
      <c r="IN826"/>
      <c r="IO826"/>
      <c r="IP826"/>
      <c r="IQ826"/>
      <c r="IR826"/>
      <c r="IS826"/>
      <c r="IT826"/>
      <c r="IU826"/>
      <c r="IV826"/>
    </row>
    <row r="827" spans="1:256" s="5" customFormat="1" hidden="1" outlineLevel="2">
      <c r="A827" s="18"/>
      <c r="B827" s="18"/>
      <c r="C827" s="36"/>
      <c r="D827" s="479"/>
      <c r="E827" s="283">
        <v>8</v>
      </c>
      <c r="F827" s="38"/>
      <c r="G827" s="306"/>
      <c r="H827" s="308"/>
      <c r="I827" s="308"/>
      <c r="J827" s="308"/>
      <c r="K827" s="308"/>
      <c r="L827" s="308"/>
      <c r="M827" s="308"/>
      <c r="N827" s="307"/>
      <c r="O827" s="164">
        <f>IF(A27taxstdlife="n/a","n/a",IF(O$3&gt;(A27taxstdlife+$E827),((Input!$N$169+Input!$N$135)*$N$7)-SUM($N827:N827),((Input!$N$169+Input!$N$135)*$N$7)/A27taxstdlife))</f>
        <v>0</v>
      </c>
      <c r="P827" s="164">
        <f>IF(A27taxstdlife="n/a","n/a",IF(P$3&gt;(A27taxstdlife+$E827),((Input!$N$169+Input!$N$135)*$N$7)-SUM($N827:O827),((Input!$N$169+Input!$N$135)*$N$7)/A27taxstdlife))</f>
        <v>0</v>
      </c>
      <c r="Q827" s="164">
        <f>IF(A27taxstdlife="n/a","n/a",IF(Q$3&gt;(A27taxstdlife+$E827),((Input!$N$169+Input!$N$135)*$N$7)-SUM($N827:P827),((Input!$N$169+Input!$N$135)*$N$7)/A27taxstdlife))</f>
        <v>0</v>
      </c>
      <c r="R827" s="164">
        <f>IF(A27taxstdlife="n/a","n/a",IF(R$3&gt;(A27taxstdlife+$E827),((Input!$N$169+Input!$N$135)*$N$7)-SUM($N827:Q827),((Input!$N$169+Input!$N$135)*$N$7)/A27taxstdlife))</f>
        <v>0</v>
      </c>
      <c r="S827" s="164">
        <f>IF(A27taxstdlife="n/a","n/a",IF(S$3&gt;(A27taxstdlife+$E827),((Input!$N$169+Input!$N$135)*$N$7)-SUM($N827:R827),((Input!$N$169+Input!$N$135)*$N$7)/A27taxstdlife))</f>
        <v>0</v>
      </c>
      <c r="T827" s="164">
        <f>IF(A27taxstdlife="n/a","n/a",IF(T$3&gt;(A27taxstdlife+$E827),((Input!$N$169+Input!$N$135)*$N$7)-SUM($N827:S827),((Input!$N$169+Input!$N$135)*$N$7)/A27taxstdlife))</f>
        <v>0</v>
      </c>
      <c r="U827" s="164">
        <f>IF(A27taxstdlife="n/a","n/a",IF(U$3&gt;(A27taxstdlife+$E827),((Input!$N$169+Input!$N$135)*$N$7)-SUM($N827:T827),((Input!$N$169+Input!$N$135)*$N$7)/A27taxstdlife))</f>
        <v>0</v>
      </c>
      <c r="V827" s="164">
        <f>IF(A27taxstdlife="n/a","n/a",IF(V$3&gt;(A27taxstdlife+$E827),((Input!$N$169+Input!$N$135)*$N$7)-SUM($N827:U827),((Input!$N$169+Input!$N$135)*$N$7)/A27taxstdlife))</f>
        <v>0</v>
      </c>
      <c r="W827" s="164">
        <f>IF(A27taxstdlife="n/a","n/a",IF(W$3&gt;(A27taxstdlife+$E827),((Input!$N$169+Input!$N$135)*$N$7)-SUM($N827:V827),((Input!$N$169+Input!$N$135)*$N$7)/A27taxstdlife))</f>
        <v>0</v>
      </c>
      <c r="X827" s="164">
        <f>IF(A27taxstdlife="n/a","n/a",IF(X$3&gt;(A27taxstdlife+$E827),((Input!$N$169+Input!$N$135)*$N$7)-SUM($N827:W827),((Input!$N$169+Input!$N$135)*$N$7)/A27taxstdlife))</f>
        <v>0</v>
      </c>
      <c r="Y827" s="164">
        <f>IF(A27taxstdlife="n/a","n/a",IF(Y$3&gt;(A27taxstdlife+$E827),((Input!$N$169+Input!$N$135)*$N$7)-SUM($N827:X827),((Input!$N$169+Input!$N$135)*$N$7)/A27taxstdlife))</f>
        <v>0</v>
      </c>
      <c r="Z827" s="164">
        <f>IF(A27taxstdlife="n/a","n/a",IF(Z$3&gt;(A27taxstdlife+$E827),((Input!$N$169+Input!$N$135)*$N$7)-SUM($N827:Y827),((Input!$N$169+Input!$N$135)*$N$7)/A27taxstdlife))</f>
        <v>0</v>
      </c>
      <c r="AA827" s="164">
        <f>IF(A27taxstdlife="n/a","n/a",IF(AA$3&gt;(A27taxstdlife+$E827),((Input!$N$169+Input!$N$135)*$N$7)-SUM($N827:Z827),((Input!$N$169+Input!$N$135)*$N$7)/A27taxstdlife))</f>
        <v>0</v>
      </c>
      <c r="AB827" s="164">
        <f>IF(A27taxstdlife="n/a","n/a",IF(AB$3&gt;(A27taxstdlife+$E827),((Input!$N$169+Input!$N$135)*$N$7)-SUM($N827:AA827),((Input!$N$169+Input!$N$135)*$N$7)/A27taxstdlife))</f>
        <v>0</v>
      </c>
      <c r="AC827" s="164">
        <f>IF(A27taxstdlife="n/a","n/a",IF(AC$3&gt;(A27taxstdlife+$E827),((Input!$N$169+Input!$N$135)*$N$7)-SUM($N827:AB827),((Input!$N$169+Input!$N$135)*$N$7)/A27taxstdlife))</f>
        <v>0</v>
      </c>
      <c r="AD827" s="164">
        <f>IF(A27taxstdlife="n/a","n/a",IF(AD$3&gt;(A27taxstdlife+$E827),((Input!$N$169+Input!$N$135)*$N$7)-SUM($N827:AC827),((Input!$N$169+Input!$N$135)*$N$7)/A27taxstdlife))</f>
        <v>0</v>
      </c>
      <c r="AE827" s="164">
        <f>IF(A27taxstdlife="n/a","n/a",IF(AE$3&gt;(A27taxstdlife+$E827),((Input!$N$169+Input!$N$135)*$N$7)-SUM($N827:AD827),((Input!$N$169+Input!$N$135)*$N$7)/A27taxstdlife))</f>
        <v>0</v>
      </c>
      <c r="AF827" s="164">
        <f>IF(A27taxstdlife="n/a","n/a",IF(AF$3&gt;(A27taxstdlife+$E827),((Input!$N$169+Input!$N$135)*$N$7)-SUM($N827:AE827),((Input!$N$169+Input!$N$135)*$N$7)/A27taxstdlife))</f>
        <v>0</v>
      </c>
      <c r="AG827" s="164">
        <f>IF(A27taxstdlife="n/a","n/a",IF(AG$3&gt;(A27taxstdlife+$E827),((Input!$N$169+Input!$N$135)*$N$7)-SUM($N827:AF827),((Input!$N$169+Input!$N$135)*$N$7)/A27taxstdlife))</f>
        <v>0</v>
      </c>
      <c r="AH827" s="164">
        <f>IF(A27taxstdlife="n/a","n/a",IF(AH$3&gt;(A27taxstdlife+$E827),((Input!$N$169+Input!$N$135)*$N$7)-SUM($N827:AG827),((Input!$N$169+Input!$N$135)*$N$7)/A27taxstdlife))</f>
        <v>0</v>
      </c>
      <c r="AI827" s="164">
        <f>IF(A27taxstdlife="n/a","n/a",IF(AI$3&gt;(A27taxstdlife+$E827),((Input!$N$169+Input!$N$135)*$N$7)-SUM($N827:AH827),((Input!$N$169+Input!$N$135)*$N$7)/A27taxstdlife))</f>
        <v>0</v>
      </c>
      <c r="AJ827" s="164">
        <f>IF(A27taxstdlife="n/a","n/a",IF(AJ$3&gt;(A27taxstdlife+$E827),((Input!$N$169+Input!$N$135)*$N$7)-SUM($N827:AI827),((Input!$N$169+Input!$N$135)*$N$7)/A27taxstdlife))</f>
        <v>0</v>
      </c>
      <c r="AK827" s="164">
        <f>IF(A27taxstdlife="n/a","n/a",IF(AK$3&gt;(A27taxstdlife+$E827),((Input!$N$169+Input!$N$135)*$N$7)-SUM($N827:AJ827),((Input!$N$169+Input!$N$135)*$N$7)/A27taxstdlife))</f>
        <v>0</v>
      </c>
      <c r="AL827" s="164">
        <f>IF(A27taxstdlife="n/a","n/a",IF(AL$3&gt;(A27taxstdlife+$E827),((Input!$N$169+Input!$N$135)*$N$7)-SUM($N827:AK827),((Input!$N$169+Input!$N$135)*$N$7)/A27taxstdlife))</f>
        <v>0</v>
      </c>
      <c r="AM827" s="164">
        <f>IF(A27taxstdlife="n/a","n/a",IF(AM$3&gt;(A27taxstdlife+$E827),((Input!$N$169+Input!$N$135)*$N$7)-SUM($N827:AL827),((Input!$N$169+Input!$N$135)*$N$7)/A27taxstdlife))</f>
        <v>0</v>
      </c>
      <c r="AN827" s="164">
        <f>IF(A27taxstdlife="n/a","n/a",IF(AN$3&gt;(A27taxstdlife+$E827),((Input!$N$169+Input!$N$135)*$N$7)-SUM($N827:AM827),((Input!$N$169+Input!$N$135)*$N$7)/A27taxstdlife))</f>
        <v>0</v>
      </c>
      <c r="AO827" s="164">
        <f>IF(A27taxstdlife="n/a","n/a",IF(AO$3&gt;(A27taxstdlife+$E827),((Input!$N$169+Input!$N$135)*$N$7)-SUM($N827:AN827),((Input!$N$169+Input!$N$135)*$N$7)/A27taxstdlife))</f>
        <v>0</v>
      </c>
      <c r="AP827" s="164">
        <f>IF(A27taxstdlife="n/a","n/a",IF(AP$3&gt;(A27taxstdlife+$E827),((Input!$N$169+Input!$N$135)*$N$7)-SUM($N827:AO827),((Input!$N$169+Input!$N$135)*$N$7)/A27taxstdlife))</f>
        <v>0</v>
      </c>
      <c r="AQ827" s="164">
        <f>IF(A27taxstdlife="n/a","n/a",IF(AQ$3&gt;(A27taxstdlife+$E827),((Input!$N$169+Input!$N$135)*$N$7)-SUM($N827:AP827),((Input!$N$169+Input!$N$135)*$N$7)/A27taxstdlife))</f>
        <v>0</v>
      </c>
      <c r="AR827" s="164">
        <f>IF(A27taxstdlife="n/a","n/a",IF(AR$3&gt;(A27taxstdlife+$E827),((Input!$N$169+Input!$N$135)*$N$7)-SUM($N827:AQ827),((Input!$N$169+Input!$N$135)*$N$7)/A27taxstdlife))</f>
        <v>0</v>
      </c>
      <c r="AS827" s="164">
        <f>IF(A27taxstdlife="n/a","n/a",IF(AS$3&gt;(A27taxstdlife+$E827),((Input!$N$169+Input!$N$135)*$N$7)-SUM($N827:AR827),((Input!$N$169+Input!$N$135)*$N$7)/A27taxstdlife))</f>
        <v>0</v>
      </c>
      <c r="AT827" s="164">
        <f>IF(A27taxstdlife="n/a","n/a",IF(AT$3&gt;(A27taxstdlife+$E827),((Input!$N$169+Input!$N$135)*$N$7)-SUM($N827:AS827),((Input!$N$169+Input!$N$135)*$N$7)/A27taxstdlife))</f>
        <v>0</v>
      </c>
      <c r="AU827" s="164">
        <f>IF(A27taxstdlife="n/a","n/a",IF(AU$3&gt;(A27taxstdlife+$E827),((Input!$N$169+Input!$N$135)*$N$7)-SUM($N827:AT827),((Input!$N$169+Input!$N$135)*$N$7)/A27taxstdlife))</f>
        <v>0</v>
      </c>
      <c r="AV827" s="164">
        <f>IF(A27taxstdlife="n/a","n/a",IF(AV$3&gt;(A27taxstdlife+$E827),((Input!$N$169+Input!$N$135)*$N$7)-SUM($N827:AU827),((Input!$N$169+Input!$N$135)*$N$7)/A27taxstdlife))</f>
        <v>0</v>
      </c>
      <c r="AW827" s="164">
        <f>IF(A27taxstdlife="n/a","n/a",IF(AW$3&gt;(A27taxstdlife+$E827),((Input!$N$169+Input!$N$135)*$N$7)-SUM($N827:AV827),((Input!$N$169+Input!$N$135)*$N$7)/A27taxstdlife))</f>
        <v>0</v>
      </c>
      <c r="AX827" s="164">
        <f>IF(A27taxstdlife="n/a","n/a",IF(AX$3&gt;(A27taxstdlife+$E827),((Input!$N$169+Input!$N$135)*$N$7)-SUM($N827:AW827),((Input!$N$169+Input!$N$135)*$N$7)/A27taxstdlife))</f>
        <v>0</v>
      </c>
      <c r="AY827" s="164">
        <f>IF(A27taxstdlife="n/a","n/a",IF(AY$3&gt;(A27taxstdlife+$E827),((Input!$N$169+Input!$N$135)*$N$7)-SUM($N827:AX827),((Input!$N$169+Input!$N$135)*$N$7)/A27taxstdlife))</f>
        <v>0</v>
      </c>
      <c r="AZ827" s="164">
        <f>IF(A27taxstdlife="n/a","n/a",IF(AZ$3&gt;(A27taxstdlife+$E827),((Input!$N$169+Input!$N$135)*$N$7)-SUM($N827:AY827),((Input!$N$169+Input!$N$135)*$N$7)/A27taxstdlife))</f>
        <v>0</v>
      </c>
      <c r="BA827" s="164">
        <f>IF(A27taxstdlife="n/a","n/a",IF(BA$3&gt;(A27taxstdlife+$E827),((Input!$N$169+Input!$N$135)*$N$7)-SUM($N827:AZ827),((Input!$N$169+Input!$N$135)*$N$7)/A27taxstdlife))</f>
        <v>0</v>
      </c>
      <c r="BB827" s="164">
        <f>IF(A27taxstdlife="n/a","n/a",IF(BB$3&gt;(A27taxstdlife+$E827),((Input!$N$169+Input!$N$135)*$N$7)-SUM($N827:BA827),((Input!$N$169+Input!$N$135)*$N$7)/A27taxstdlife))</f>
        <v>0</v>
      </c>
      <c r="BC827" s="164">
        <f>IF(A27taxstdlife="n/a","n/a",IF(BC$3&gt;(A27taxstdlife+$E827),((Input!$N$169+Input!$N$135)*$N$7)-SUM($N827:BB827),((Input!$N$169+Input!$N$135)*$N$7)/A27taxstdlife))</f>
        <v>0</v>
      </c>
      <c r="BD827" s="164">
        <f>IF(A27taxstdlife="n/a","n/a",IF(BD$3&gt;(A27taxstdlife+$E827),((Input!$N$169+Input!$N$135)*$N$7)-SUM($N827:BC827),((Input!$N$169+Input!$N$135)*$N$7)/A27taxstdlife))</f>
        <v>0</v>
      </c>
      <c r="BE827" s="164">
        <f>IF(A27taxstdlife="n/a","n/a",IF(BE$3&gt;(A27taxstdlife+$E827),((Input!$N$169+Input!$N$135)*$N$7)-SUM($N827:BD827),((Input!$N$169+Input!$N$135)*$N$7)/A27taxstdlife))</f>
        <v>0</v>
      </c>
      <c r="BF827" s="164">
        <f>IF(A27taxstdlife="n/a","n/a",IF(BF$3&gt;(A27taxstdlife+$E827),((Input!$N$169+Input!$N$135)*$N$7)-SUM($N827:BE827),((Input!$N$169+Input!$N$135)*$N$7)/A27taxstdlife))</f>
        <v>0</v>
      </c>
      <c r="BG827" s="164">
        <f>IF(A27taxstdlife="n/a","n/a",IF(BG$3&gt;(A27taxstdlife+$E827),((Input!$N$169+Input!$N$135)*$N$7)-SUM($N827:BF827),((Input!$N$169+Input!$N$135)*$N$7)/A27taxstdlife))</f>
        <v>0</v>
      </c>
      <c r="BH827" s="164">
        <f>IF(A27taxstdlife="n/a","n/a",IF(BH$3&gt;(A27taxstdlife+$E827),((Input!$N$169+Input!$N$135)*$N$7)-SUM($N827:BG827),((Input!$N$169+Input!$N$135)*$N$7)/A27taxstdlife))</f>
        <v>0</v>
      </c>
      <c r="BI827" s="164">
        <f>IF(A27taxstdlife="n/a","n/a",IF(BI$3&gt;(A27taxstdlife+$E827),((Input!$N$169+Input!$N$135)*$N$7)-SUM($N827:BH827),((Input!$N$169+Input!$N$135)*$N$7)/A27taxstdlife))</f>
        <v>0</v>
      </c>
      <c r="BJ827" s="18"/>
      <c r="BK827" s="18"/>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c r="HC827"/>
      <c r="HD827"/>
      <c r="HE827"/>
      <c r="HF827"/>
      <c r="HG827"/>
      <c r="HH827"/>
      <c r="HI827"/>
      <c r="HJ827"/>
      <c r="HK827"/>
      <c r="HL827"/>
      <c r="HM827"/>
      <c r="HN827"/>
      <c r="HO827"/>
      <c r="HP827"/>
      <c r="HQ827"/>
      <c r="HR827"/>
      <c r="HS827"/>
      <c r="HT827"/>
      <c r="HU827"/>
      <c r="HV827"/>
      <c r="HW827"/>
      <c r="HX827"/>
      <c r="HY827"/>
      <c r="HZ827"/>
      <c r="IA827"/>
      <c r="IB827"/>
      <c r="IC827"/>
      <c r="ID827"/>
      <c r="IE827"/>
      <c r="IF827"/>
      <c r="IG827"/>
      <c r="IH827"/>
      <c r="II827"/>
      <c r="IJ827"/>
      <c r="IK827"/>
      <c r="IL827"/>
      <c r="IM827"/>
      <c r="IN827"/>
      <c r="IO827"/>
      <c r="IP827"/>
      <c r="IQ827"/>
      <c r="IR827"/>
      <c r="IS827"/>
      <c r="IT827"/>
      <c r="IU827"/>
      <c r="IV827"/>
    </row>
    <row r="828" spans="1:256" s="5" customFormat="1" hidden="1" outlineLevel="2">
      <c r="A828" s="18"/>
      <c r="B828" s="18"/>
      <c r="C828" s="36"/>
      <c r="D828" s="479"/>
      <c r="E828" s="283">
        <v>9</v>
      </c>
      <c r="F828" s="38"/>
      <c r="G828" s="306"/>
      <c r="H828" s="308"/>
      <c r="I828" s="308"/>
      <c r="J828" s="308"/>
      <c r="K828" s="308"/>
      <c r="L828" s="308"/>
      <c r="M828" s="308"/>
      <c r="N828" s="308"/>
      <c r="O828" s="307"/>
      <c r="P828" s="164">
        <f>IF(A27taxstdlife="n/a","n/a",IF(P$3&gt;(A27taxstdlife+$E828),((Input!$O$169+Input!$O$135)*$O$7)-SUM($O828:O828),((Input!$O$169+Input!$O$135)*$O$7)/A27taxstdlife))</f>
        <v>0</v>
      </c>
      <c r="Q828" s="164">
        <f>IF(A27taxstdlife="n/a","n/a",IF(Q$3&gt;(A27taxstdlife+$E828),((Input!$O$169+Input!$O$135)*$O$7)-SUM($O828:P828),((Input!$O$169+Input!$O$135)*$O$7)/A27taxstdlife))</f>
        <v>0</v>
      </c>
      <c r="R828" s="164">
        <f>IF(A27taxstdlife="n/a","n/a",IF(R$3&gt;(A27taxstdlife+$E828),((Input!$O$169+Input!$O$135)*$O$7)-SUM($O828:Q828),((Input!$O$169+Input!$O$135)*$O$7)/A27taxstdlife))</f>
        <v>0</v>
      </c>
      <c r="S828" s="164">
        <f>IF(A27taxstdlife="n/a","n/a",IF(S$3&gt;(A27taxstdlife+$E828),((Input!$O$169+Input!$O$135)*$O$7)-SUM($O828:R828),((Input!$O$169+Input!$O$135)*$O$7)/A27taxstdlife))</f>
        <v>0</v>
      </c>
      <c r="T828" s="164">
        <f>IF(A27taxstdlife="n/a","n/a",IF(T$3&gt;(A27taxstdlife+$E828),((Input!$O$169+Input!$O$135)*$O$7)-SUM($O828:S828),((Input!$O$169+Input!$O$135)*$O$7)/A27taxstdlife))</f>
        <v>0</v>
      </c>
      <c r="U828" s="164">
        <f>IF(A27taxstdlife="n/a","n/a",IF(U$3&gt;(A27taxstdlife+$E828),((Input!$O$169+Input!$O$135)*$O$7)-SUM($O828:T828),((Input!$O$169+Input!$O$135)*$O$7)/A27taxstdlife))</f>
        <v>0</v>
      </c>
      <c r="V828" s="164">
        <f>IF(A27taxstdlife="n/a","n/a",IF(V$3&gt;(A27taxstdlife+$E828),((Input!$O$169+Input!$O$135)*$O$7)-SUM($O828:U828),((Input!$O$169+Input!$O$135)*$O$7)/A27taxstdlife))</f>
        <v>0</v>
      </c>
      <c r="W828" s="164">
        <f>IF(A27taxstdlife="n/a","n/a",IF(W$3&gt;(A27taxstdlife+$E828),((Input!$O$169+Input!$O$135)*$O$7)-SUM($O828:V828),((Input!$O$169+Input!$O$135)*$O$7)/A27taxstdlife))</f>
        <v>0</v>
      </c>
      <c r="X828" s="164">
        <f>IF(A27taxstdlife="n/a","n/a",IF(X$3&gt;(A27taxstdlife+$E828),((Input!$O$169+Input!$O$135)*$O$7)-SUM($O828:W828),((Input!$O$169+Input!$O$135)*$O$7)/A27taxstdlife))</f>
        <v>0</v>
      </c>
      <c r="Y828" s="164">
        <f>IF(A27taxstdlife="n/a","n/a",IF(Y$3&gt;(A27taxstdlife+$E828),((Input!$O$169+Input!$O$135)*$O$7)-SUM($O828:X828),((Input!$O$169+Input!$O$135)*$O$7)/A27taxstdlife))</f>
        <v>0</v>
      </c>
      <c r="Z828" s="164">
        <f>IF(A27taxstdlife="n/a","n/a",IF(Z$3&gt;(A27taxstdlife+$E828),((Input!$O$169+Input!$O$135)*$O$7)-SUM($O828:Y828),((Input!$O$169+Input!$O$135)*$O$7)/A27taxstdlife))</f>
        <v>0</v>
      </c>
      <c r="AA828" s="164">
        <f>IF(A27taxstdlife="n/a","n/a",IF(AA$3&gt;(A27taxstdlife+$E828),((Input!$O$169+Input!$O$135)*$O$7)-SUM($O828:Z828),((Input!$O$169+Input!$O$135)*$O$7)/A27taxstdlife))</f>
        <v>0</v>
      </c>
      <c r="AB828" s="164">
        <f>IF(A27taxstdlife="n/a","n/a",IF(AB$3&gt;(A27taxstdlife+$E828),((Input!$O$169+Input!$O$135)*$O$7)-SUM($O828:AA828),((Input!$O$169+Input!$O$135)*$O$7)/A27taxstdlife))</f>
        <v>0</v>
      </c>
      <c r="AC828" s="164">
        <f>IF(A27taxstdlife="n/a","n/a",IF(AC$3&gt;(A27taxstdlife+$E828),((Input!$O$169+Input!$O$135)*$O$7)-SUM($O828:AB828),((Input!$O$169+Input!$O$135)*$O$7)/A27taxstdlife))</f>
        <v>0</v>
      </c>
      <c r="AD828" s="164">
        <f>IF(A27taxstdlife="n/a","n/a",IF(AD$3&gt;(A27taxstdlife+$E828),((Input!$O$169+Input!$O$135)*$O$7)-SUM($O828:AC828),((Input!$O$169+Input!$O$135)*$O$7)/A27taxstdlife))</f>
        <v>0</v>
      </c>
      <c r="AE828" s="164">
        <f>IF(A27taxstdlife="n/a","n/a",IF(AE$3&gt;(A27taxstdlife+$E828),((Input!$O$169+Input!$O$135)*$O$7)-SUM($O828:AD828),((Input!$O$169+Input!$O$135)*$O$7)/A27taxstdlife))</f>
        <v>0</v>
      </c>
      <c r="AF828" s="164">
        <f>IF(A27taxstdlife="n/a","n/a",IF(AF$3&gt;(A27taxstdlife+$E828),((Input!$O$169+Input!$O$135)*$O$7)-SUM($O828:AE828),((Input!$O$169+Input!$O$135)*$O$7)/A27taxstdlife))</f>
        <v>0</v>
      </c>
      <c r="AG828" s="164">
        <f>IF(A27taxstdlife="n/a","n/a",IF(AG$3&gt;(A27taxstdlife+$E828),((Input!$O$169+Input!$O$135)*$O$7)-SUM($O828:AF828),((Input!$O$169+Input!$O$135)*$O$7)/A27taxstdlife))</f>
        <v>0</v>
      </c>
      <c r="AH828" s="164">
        <f>IF(A27taxstdlife="n/a","n/a",IF(AH$3&gt;(A27taxstdlife+$E828),((Input!$O$169+Input!$O$135)*$O$7)-SUM($O828:AG828),((Input!$O$169+Input!$O$135)*$O$7)/A27taxstdlife))</f>
        <v>0</v>
      </c>
      <c r="AI828" s="164">
        <f>IF(A27taxstdlife="n/a","n/a",IF(AI$3&gt;(A27taxstdlife+$E828),((Input!$O$169+Input!$O$135)*$O$7)-SUM($O828:AH828),((Input!$O$169+Input!$O$135)*$O$7)/A27taxstdlife))</f>
        <v>0</v>
      </c>
      <c r="AJ828" s="164">
        <f>IF(A27taxstdlife="n/a","n/a",IF(AJ$3&gt;(A27taxstdlife+$E828),((Input!$O$169+Input!$O$135)*$O$7)-SUM($O828:AI828),((Input!$O$169+Input!$O$135)*$O$7)/A27taxstdlife))</f>
        <v>0</v>
      </c>
      <c r="AK828" s="164">
        <f>IF(A27taxstdlife="n/a","n/a",IF(AK$3&gt;(A27taxstdlife+$E828),((Input!$O$169+Input!$O$135)*$O$7)-SUM($O828:AJ828),((Input!$O$169+Input!$O$135)*$O$7)/A27taxstdlife))</f>
        <v>0</v>
      </c>
      <c r="AL828" s="164">
        <f>IF(A27taxstdlife="n/a","n/a",IF(AL$3&gt;(A27taxstdlife+$E828),((Input!$O$169+Input!$O$135)*$O$7)-SUM($O828:AK828),((Input!$O$169+Input!$O$135)*$O$7)/A27taxstdlife))</f>
        <v>0</v>
      </c>
      <c r="AM828" s="164">
        <f>IF(A27taxstdlife="n/a","n/a",IF(AM$3&gt;(A27taxstdlife+$E828),((Input!$O$169+Input!$O$135)*$O$7)-SUM($O828:AL828),((Input!$O$169+Input!$O$135)*$O$7)/A27taxstdlife))</f>
        <v>0</v>
      </c>
      <c r="AN828" s="164">
        <f>IF(A27taxstdlife="n/a","n/a",IF(AN$3&gt;(A27taxstdlife+$E828),((Input!$O$169+Input!$O$135)*$O$7)-SUM($O828:AM828),((Input!$O$169+Input!$O$135)*$O$7)/A27taxstdlife))</f>
        <v>0</v>
      </c>
      <c r="AO828" s="164">
        <f>IF(A27taxstdlife="n/a","n/a",IF(AO$3&gt;(A27taxstdlife+$E828),((Input!$O$169+Input!$O$135)*$O$7)-SUM($O828:AN828),((Input!$O$169+Input!$O$135)*$O$7)/A27taxstdlife))</f>
        <v>0</v>
      </c>
      <c r="AP828" s="164">
        <f>IF(A27taxstdlife="n/a","n/a",IF(AP$3&gt;(A27taxstdlife+$E828),((Input!$O$169+Input!$O$135)*$O$7)-SUM($O828:AO828),((Input!$O$169+Input!$O$135)*$O$7)/A27taxstdlife))</f>
        <v>0</v>
      </c>
      <c r="AQ828" s="164">
        <f>IF(A27taxstdlife="n/a","n/a",IF(AQ$3&gt;(A27taxstdlife+$E828),((Input!$O$169+Input!$O$135)*$O$7)-SUM($O828:AP828),((Input!$O$169+Input!$O$135)*$O$7)/A27taxstdlife))</f>
        <v>0</v>
      </c>
      <c r="AR828" s="164">
        <f>IF(A27taxstdlife="n/a","n/a",IF(AR$3&gt;(A27taxstdlife+$E828),((Input!$O$169+Input!$O$135)*$O$7)-SUM($O828:AQ828),((Input!$O$169+Input!$O$135)*$O$7)/A27taxstdlife))</f>
        <v>0</v>
      </c>
      <c r="AS828" s="164">
        <f>IF(A27taxstdlife="n/a","n/a",IF(AS$3&gt;(A27taxstdlife+$E828),((Input!$O$169+Input!$O$135)*$O$7)-SUM($O828:AR828),((Input!$O$169+Input!$O$135)*$O$7)/A27taxstdlife))</f>
        <v>0</v>
      </c>
      <c r="AT828" s="164">
        <f>IF(A27taxstdlife="n/a","n/a",IF(AT$3&gt;(A27taxstdlife+$E828),((Input!$O$169+Input!$O$135)*$O$7)-SUM($O828:AS828),((Input!$O$169+Input!$O$135)*$O$7)/A27taxstdlife))</f>
        <v>0</v>
      </c>
      <c r="AU828" s="164">
        <f>IF(A27taxstdlife="n/a","n/a",IF(AU$3&gt;(A27taxstdlife+$E828),((Input!$O$169+Input!$O$135)*$O$7)-SUM($O828:AT828),((Input!$O$169+Input!$O$135)*$O$7)/A27taxstdlife))</f>
        <v>0</v>
      </c>
      <c r="AV828" s="164">
        <f>IF(A27taxstdlife="n/a","n/a",IF(AV$3&gt;(A27taxstdlife+$E828),((Input!$O$169+Input!$O$135)*$O$7)-SUM($O828:AU828),((Input!$O$169+Input!$O$135)*$O$7)/A27taxstdlife))</f>
        <v>0</v>
      </c>
      <c r="AW828" s="164">
        <f>IF(A27taxstdlife="n/a","n/a",IF(AW$3&gt;(A27taxstdlife+$E828),((Input!$O$169+Input!$O$135)*$O$7)-SUM($O828:AV828),((Input!$O$169+Input!$O$135)*$O$7)/A27taxstdlife))</f>
        <v>0</v>
      </c>
      <c r="AX828" s="164">
        <f>IF(A27taxstdlife="n/a","n/a",IF(AX$3&gt;(A27taxstdlife+$E828),((Input!$O$169+Input!$O$135)*$O$7)-SUM($O828:AW828),((Input!$O$169+Input!$O$135)*$O$7)/A27taxstdlife))</f>
        <v>0</v>
      </c>
      <c r="AY828" s="164">
        <f>IF(A27taxstdlife="n/a","n/a",IF(AY$3&gt;(A27taxstdlife+$E828),((Input!$O$169+Input!$O$135)*$O$7)-SUM($O828:AX828),((Input!$O$169+Input!$O$135)*$O$7)/A27taxstdlife))</f>
        <v>0</v>
      </c>
      <c r="AZ828" s="164">
        <f>IF(A27taxstdlife="n/a","n/a",IF(AZ$3&gt;(A27taxstdlife+$E828),((Input!$O$169+Input!$O$135)*$O$7)-SUM($O828:AY828),((Input!$O$169+Input!$O$135)*$O$7)/A27taxstdlife))</f>
        <v>0</v>
      </c>
      <c r="BA828" s="164">
        <f>IF(A27taxstdlife="n/a","n/a",IF(BA$3&gt;(A27taxstdlife+$E828),((Input!$O$169+Input!$O$135)*$O$7)-SUM($O828:AZ828),((Input!$O$169+Input!$O$135)*$O$7)/A27taxstdlife))</f>
        <v>0</v>
      </c>
      <c r="BB828" s="164">
        <f>IF(A27taxstdlife="n/a","n/a",IF(BB$3&gt;(A27taxstdlife+$E828),((Input!$O$169+Input!$O$135)*$O$7)-SUM($O828:BA828),((Input!$O$169+Input!$O$135)*$O$7)/A27taxstdlife))</f>
        <v>0</v>
      </c>
      <c r="BC828" s="164">
        <f>IF(A27taxstdlife="n/a","n/a",IF(BC$3&gt;(A27taxstdlife+$E828),((Input!$O$169+Input!$O$135)*$O$7)-SUM($O828:BB828),((Input!$O$169+Input!$O$135)*$O$7)/A27taxstdlife))</f>
        <v>0</v>
      </c>
      <c r="BD828" s="164">
        <f>IF(A27taxstdlife="n/a","n/a",IF(BD$3&gt;(A27taxstdlife+$E828),((Input!$O$169+Input!$O$135)*$O$7)-SUM($O828:BC828),((Input!$O$169+Input!$O$135)*$O$7)/A27taxstdlife))</f>
        <v>0</v>
      </c>
      <c r="BE828" s="164">
        <f>IF(A27taxstdlife="n/a","n/a",IF(BE$3&gt;(A27taxstdlife+$E828),((Input!$O$169+Input!$O$135)*$O$7)-SUM($O828:BD828),((Input!$O$169+Input!$O$135)*$O$7)/A27taxstdlife))</f>
        <v>0</v>
      </c>
      <c r="BF828" s="164">
        <f>IF(A27taxstdlife="n/a","n/a",IF(BF$3&gt;(A27taxstdlife+$E828),((Input!$O$169+Input!$O$135)*$O$7)-SUM($O828:BE828),((Input!$O$169+Input!$O$135)*$O$7)/A27taxstdlife))</f>
        <v>0</v>
      </c>
      <c r="BG828" s="164">
        <f>IF(A27taxstdlife="n/a","n/a",IF(BG$3&gt;(A27taxstdlife+$E828),((Input!$O$169+Input!$O$135)*$O$7)-SUM($O828:BF828),((Input!$O$169+Input!$O$135)*$O$7)/A27taxstdlife))</f>
        <v>0</v>
      </c>
      <c r="BH828" s="164">
        <f>IF(A27taxstdlife="n/a","n/a",IF(BH$3&gt;(A27taxstdlife+$E828),((Input!$O$169+Input!$O$135)*$O$7)-SUM($O828:BG828),((Input!$O$169+Input!$O$135)*$O$7)/A27taxstdlife))</f>
        <v>0</v>
      </c>
      <c r="BI828" s="164">
        <f>IF(A27taxstdlife="n/a","n/a",IF(BI$3&gt;(A27taxstdlife+$E828),((Input!$O$169+Input!$O$135)*$O$7)-SUM($O828:BH828),((Input!$O$169+Input!$O$135)*$O$7)/A27taxstdlife))</f>
        <v>0</v>
      </c>
      <c r="BJ828" s="18"/>
      <c r="BK828" s="1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c r="HE828"/>
      <c r="HF828"/>
      <c r="HG828"/>
      <c r="HH828"/>
      <c r="HI828"/>
      <c r="HJ828"/>
      <c r="HK828"/>
      <c r="HL828"/>
      <c r="HM828"/>
      <c r="HN828"/>
      <c r="HO828"/>
      <c r="HP828"/>
      <c r="HQ828"/>
      <c r="HR828"/>
      <c r="HS828"/>
      <c r="HT828"/>
      <c r="HU828"/>
      <c r="HV828"/>
      <c r="HW828"/>
      <c r="HX828"/>
      <c r="HY828"/>
      <c r="HZ828"/>
      <c r="IA828"/>
      <c r="IB828"/>
      <c r="IC828"/>
      <c r="ID828"/>
      <c r="IE828"/>
      <c r="IF828"/>
      <c r="IG828"/>
      <c r="IH828"/>
      <c r="II828"/>
      <c r="IJ828"/>
      <c r="IK828"/>
      <c r="IL828"/>
      <c r="IM828"/>
      <c r="IN828"/>
      <c r="IO828"/>
      <c r="IP828"/>
      <c r="IQ828"/>
      <c r="IR828"/>
      <c r="IS828"/>
      <c r="IT828"/>
      <c r="IU828"/>
      <c r="IV828"/>
    </row>
    <row r="829" spans="1:256" s="5" customFormat="1" hidden="1" outlineLevel="2">
      <c r="A829" s="18"/>
      <c r="B829" s="18"/>
      <c r="C829" s="36"/>
      <c r="D829" s="479"/>
      <c r="E829" s="284">
        <v>10</v>
      </c>
      <c r="F829" s="38"/>
      <c r="G829" s="306"/>
      <c r="H829" s="308"/>
      <c r="I829" s="308"/>
      <c r="J829" s="308"/>
      <c r="K829" s="308"/>
      <c r="L829" s="308"/>
      <c r="M829" s="308"/>
      <c r="N829" s="308"/>
      <c r="O829" s="308"/>
      <c r="P829" s="307"/>
      <c r="Q829" s="164">
        <f>IF(A27taxstdlife="n/a","n/a",IF(Q$3&gt;(A27taxstdlife+$E829),((Input!$P$169+Input!$P$135)*$P$7)-SUM($P829:P829),((Input!$P$169+Input!$P$135)*$P$7)/A27taxstdlife))</f>
        <v>0</v>
      </c>
      <c r="R829" s="164">
        <f>IF(A27taxstdlife="n/a","n/a",IF(R$3&gt;(A27taxstdlife+$E829),((Input!$P$169+Input!$P$135)*$P$7)-SUM($P829:Q829),((Input!$P$169+Input!$P$135)*$P$7)/A27taxstdlife))</f>
        <v>0</v>
      </c>
      <c r="S829" s="164">
        <f>IF(A27taxstdlife="n/a","n/a",IF(S$3&gt;(A27taxstdlife+$E829),((Input!$P$169+Input!$P$135)*$P$7)-SUM($P829:R829),((Input!$P$169+Input!$P$135)*$P$7)/A27taxstdlife))</f>
        <v>0</v>
      </c>
      <c r="T829" s="164">
        <f>IF(A27taxstdlife="n/a","n/a",IF(T$3&gt;(A27taxstdlife+$E829),((Input!$P$169+Input!$P$135)*$P$7)-SUM($P829:S829),((Input!$P$169+Input!$P$135)*$P$7)/A27taxstdlife))</f>
        <v>0</v>
      </c>
      <c r="U829" s="164">
        <f>IF(A27taxstdlife="n/a","n/a",IF(U$3&gt;(A27taxstdlife+$E829),((Input!$P$169+Input!$P$135)*$P$7)-SUM($P829:T829),((Input!$P$169+Input!$P$135)*$P$7)/A27taxstdlife))</f>
        <v>0</v>
      </c>
      <c r="V829" s="164">
        <f>IF(A27taxstdlife="n/a","n/a",IF(V$3&gt;(A27taxstdlife+$E829),((Input!$P$169+Input!$P$135)*$P$7)-SUM($P829:U829),((Input!$P$169+Input!$P$135)*$P$7)/A27taxstdlife))</f>
        <v>0</v>
      </c>
      <c r="W829" s="164">
        <f>IF(A27taxstdlife="n/a","n/a",IF(W$3&gt;(A27taxstdlife+$E829),((Input!$P$169+Input!$P$135)*$P$7)-SUM($P829:V829),((Input!$P$169+Input!$P$135)*$P$7)/A27taxstdlife))</f>
        <v>0</v>
      </c>
      <c r="X829" s="164">
        <f>IF(A27taxstdlife="n/a","n/a",IF(X$3&gt;(A27taxstdlife+$E829),((Input!$P$169+Input!$P$135)*$P$7)-SUM($P829:W829),((Input!$P$169+Input!$P$135)*$P$7)/A27taxstdlife))</f>
        <v>0</v>
      </c>
      <c r="Y829" s="164">
        <f>IF(A27taxstdlife="n/a","n/a",IF(Y$3&gt;(A27taxstdlife+$E829),((Input!$P$169+Input!$P$135)*$P$7)-SUM($P829:X829),((Input!$P$169+Input!$P$135)*$P$7)/A27taxstdlife))</f>
        <v>0</v>
      </c>
      <c r="Z829" s="164">
        <f>IF(A27taxstdlife="n/a","n/a",IF(Z$3&gt;(A27taxstdlife+$E829),((Input!$P$169+Input!$P$135)*$P$7)-SUM($P829:Y829),((Input!$P$169+Input!$P$135)*$P$7)/A27taxstdlife))</f>
        <v>0</v>
      </c>
      <c r="AA829" s="164">
        <f>IF(A27taxstdlife="n/a","n/a",IF(AA$3&gt;(A27taxstdlife+$E829),((Input!$P$169+Input!$P$135)*$P$7)-SUM($P829:Z829),((Input!$P$169+Input!$P$135)*$P$7)/A27taxstdlife))</f>
        <v>0</v>
      </c>
      <c r="AB829" s="164">
        <f>IF(A27taxstdlife="n/a","n/a",IF(AB$3&gt;(A27taxstdlife+$E829),((Input!$P$169+Input!$P$135)*$P$7)-SUM($P829:AA829),((Input!$P$169+Input!$P$135)*$P$7)/A27taxstdlife))</f>
        <v>0</v>
      </c>
      <c r="AC829" s="164">
        <f>IF(A27taxstdlife="n/a","n/a",IF(AC$3&gt;(A27taxstdlife+$E829),((Input!$P$169+Input!$P$135)*$P$7)-SUM($P829:AB829),((Input!$P$169+Input!$P$135)*$P$7)/A27taxstdlife))</f>
        <v>0</v>
      </c>
      <c r="AD829" s="164">
        <f>IF(A27taxstdlife="n/a","n/a",IF(AD$3&gt;(A27taxstdlife+$E829),((Input!$P$169+Input!$P$135)*$P$7)-SUM($P829:AC829),((Input!$P$169+Input!$P$135)*$P$7)/A27taxstdlife))</f>
        <v>0</v>
      </c>
      <c r="AE829" s="164">
        <f>IF(A27taxstdlife="n/a","n/a",IF(AE$3&gt;(A27taxstdlife+$E829),((Input!$P$169+Input!$P$135)*$P$7)-SUM($P829:AD829),((Input!$P$169+Input!$P$135)*$P$7)/A27taxstdlife))</f>
        <v>0</v>
      </c>
      <c r="AF829" s="164">
        <f>IF(A27taxstdlife="n/a","n/a",IF(AF$3&gt;(A27taxstdlife+$E829),((Input!$P$169+Input!$P$135)*$P$7)-SUM($P829:AE829),((Input!$P$169+Input!$P$135)*$P$7)/A27taxstdlife))</f>
        <v>0</v>
      </c>
      <c r="AG829" s="164">
        <f>IF(A27taxstdlife="n/a","n/a",IF(AG$3&gt;(A27taxstdlife+$E829),((Input!$P$169+Input!$P$135)*$P$7)-SUM($P829:AF829),((Input!$P$169+Input!$P$135)*$P$7)/A27taxstdlife))</f>
        <v>0</v>
      </c>
      <c r="AH829" s="164">
        <f>IF(A27taxstdlife="n/a","n/a",IF(AH$3&gt;(A27taxstdlife+$E829),((Input!$P$169+Input!$P$135)*$P$7)-SUM($P829:AG829),((Input!$P$169+Input!$P$135)*$P$7)/A27taxstdlife))</f>
        <v>0</v>
      </c>
      <c r="AI829" s="164">
        <f>IF(A27taxstdlife="n/a","n/a",IF(AI$3&gt;(A27taxstdlife+$E829),((Input!$P$169+Input!$P$135)*$P$7)-SUM($P829:AH829),((Input!$P$169+Input!$P$135)*$P$7)/A27taxstdlife))</f>
        <v>0</v>
      </c>
      <c r="AJ829" s="164">
        <f>IF(A27taxstdlife="n/a","n/a",IF(AJ$3&gt;(A27taxstdlife+$E829),((Input!$P$169+Input!$P$135)*$P$7)-SUM($P829:AI829),((Input!$P$169+Input!$P$135)*$P$7)/A27taxstdlife))</f>
        <v>0</v>
      </c>
      <c r="AK829" s="164">
        <f>IF(A27taxstdlife="n/a","n/a",IF(AK$3&gt;(A27taxstdlife+$E829),((Input!$P$169+Input!$P$135)*$P$7)-SUM($P829:AJ829),((Input!$P$169+Input!$P$135)*$P$7)/A27taxstdlife))</f>
        <v>0</v>
      </c>
      <c r="AL829" s="164">
        <f>IF(A27taxstdlife="n/a","n/a",IF(AL$3&gt;(A27taxstdlife+$E829),((Input!$P$169+Input!$P$135)*$P$7)-SUM($P829:AK829),((Input!$P$169+Input!$P$135)*$P$7)/A27taxstdlife))</f>
        <v>0</v>
      </c>
      <c r="AM829" s="164">
        <f>IF(A27taxstdlife="n/a","n/a",IF(AM$3&gt;(A27taxstdlife+$E829),((Input!$P$169+Input!$P$135)*$P$7)-SUM($P829:AL829),((Input!$P$169+Input!$P$135)*$P$7)/A27taxstdlife))</f>
        <v>0</v>
      </c>
      <c r="AN829" s="164">
        <f>IF(A27taxstdlife="n/a","n/a",IF(AN$3&gt;(A27taxstdlife+$E829),((Input!$P$169+Input!$P$135)*$P$7)-SUM($P829:AM829),((Input!$P$169+Input!$P$135)*$P$7)/A27taxstdlife))</f>
        <v>0</v>
      </c>
      <c r="AO829" s="164">
        <f>IF(A27taxstdlife="n/a","n/a",IF(AO$3&gt;(A27taxstdlife+$E829),((Input!$P$169+Input!$P$135)*$P$7)-SUM($P829:AN829),((Input!$P$169+Input!$P$135)*$P$7)/A27taxstdlife))</f>
        <v>0</v>
      </c>
      <c r="AP829" s="164">
        <f>IF(A27taxstdlife="n/a","n/a",IF(AP$3&gt;(A27taxstdlife+$E829),((Input!$P$169+Input!$P$135)*$P$7)-SUM($P829:AO829),((Input!$P$169+Input!$P$135)*$P$7)/A27taxstdlife))</f>
        <v>0</v>
      </c>
      <c r="AQ829" s="164">
        <f>IF(A27taxstdlife="n/a","n/a",IF(AQ$3&gt;(A27taxstdlife+$E829),((Input!$P$169+Input!$P$135)*$P$7)-SUM($P829:AP829),((Input!$P$169+Input!$P$135)*$P$7)/A27taxstdlife))</f>
        <v>0</v>
      </c>
      <c r="AR829" s="164">
        <f>IF(A27taxstdlife="n/a","n/a",IF(AR$3&gt;(A27taxstdlife+$E829),((Input!$P$169+Input!$P$135)*$P$7)-SUM($P829:AQ829),((Input!$P$169+Input!$P$135)*$P$7)/A27taxstdlife))</f>
        <v>0</v>
      </c>
      <c r="AS829" s="164">
        <f>IF(A27taxstdlife="n/a","n/a",IF(AS$3&gt;(A27taxstdlife+$E829),((Input!$P$169+Input!$P$135)*$P$7)-SUM($P829:AR829),((Input!$P$169+Input!$P$135)*$P$7)/A27taxstdlife))</f>
        <v>0</v>
      </c>
      <c r="AT829" s="164">
        <f>IF(A27taxstdlife="n/a","n/a",IF(AT$3&gt;(A27taxstdlife+$E829),((Input!$P$169+Input!$P$135)*$P$7)-SUM($P829:AS829),((Input!$P$169+Input!$P$135)*$P$7)/A27taxstdlife))</f>
        <v>0</v>
      </c>
      <c r="AU829" s="164">
        <f>IF(A27taxstdlife="n/a","n/a",IF(AU$3&gt;(A27taxstdlife+$E829),((Input!$P$169+Input!$P$135)*$P$7)-SUM($P829:AT829),((Input!$P$169+Input!$P$135)*$P$7)/A27taxstdlife))</f>
        <v>0</v>
      </c>
      <c r="AV829" s="164">
        <f>IF(A27taxstdlife="n/a","n/a",IF(AV$3&gt;(A27taxstdlife+$E829),((Input!$P$169+Input!$P$135)*$P$7)-SUM($P829:AU829),((Input!$P$169+Input!$P$135)*$P$7)/A27taxstdlife))</f>
        <v>0</v>
      </c>
      <c r="AW829" s="164">
        <f>IF(A27taxstdlife="n/a","n/a",IF(AW$3&gt;(A27taxstdlife+$E829),((Input!$P$169+Input!$P$135)*$P$7)-SUM($P829:AV829),((Input!$P$169+Input!$P$135)*$P$7)/A27taxstdlife))</f>
        <v>0</v>
      </c>
      <c r="AX829" s="164">
        <f>IF(A27taxstdlife="n/a","n/a",IF(AX$3&gt;(A27taxstdlife+$E829),((Input!$P$169+Input!$P$135)*$P$7)-SUM($P829:AW829),((Input!$P$169+Input!$P$135)*$P$7)/A27taxstdlife))</f>
        <v>0</v>
      </c>
      <c r="AY829" s="164">
        <f>IF(A27taxstdlife="n/a","n/a",IF(AY$3&gt;(A27taxstdlife+$E829),((Input!$P$169+Input!$P$135)*$P$7)-SUM($P829:AX829),((Input!$P$169+Input!$P$135)*$P$7)/A27taxstdlife))</f>
        <v>0</v>
      </c>
      <c r="AZ829" s="164">
        <f>IF(A27taxstdlife="n/a","n/a",IF(AZ$3&gt;(A27taxstdlife+$E829),((Input!$P$169+Input!$P$135)*$P$7)-SUM($P829:AY829),((Input!$P$169+Input!$P$135)*$P$7)/A27taxstdlife))</f>
        <v>0</v>
      </c>
      <c r="BA829" s="164">
        <f>IF(A27taxstdlife="n/a","n/a",IF(BA$3&gt;(A27taxstdlife+$E829),((Input!$P$169+Input!$P$135)*$P$7)-SUM($P829:AZ829),((Input!$P$169+Input!$P$135)*$P$7)/A27taxstdlife))</f>
        <v>0</v>
      </c>
      <c r="BB829" s="164">
        <f>IF(A27taxstdlife="n/a","n/a",IF(BB$3&gt;(A27taxstdlife+$E829),((Input!$P$169+Input!$P$135)*$P$7)-SUM($P829:BA829),((Input!$P$169+Input!$P$135)*$P$7)/A27taxstdlife))</f>
        <v>0</v>
      </c>
      <c r="BC829" s="164">
        <f>IF(A27taxstdlife="n/a","n/a",IF(BC$3&gt;(A27taxstdlife+$E829),((Input!$P$169+Input!$P$135)*$P$7)-SUM($P829:BB829),((Input!$P$169+Input!$P$135)*$P$7)/A27taxstdlife))</f>
        <v>0</v>
      </c>
      <c r="BD829" s="164">
        <f>IF(A27taxstdlife="n/a","n/a",IF(BD$3&gt;(A27taxstdlife+$E829),((Input!$P$169+Input!$P$135)*$P$7)-SUM($P829:BC829),((Input!$P$169+Input!$P$135)*$P$7)/A27taxstdlife))</f>
        <v>0</v>
      </c>
      <c r="BE829" s="164">
        <f>IF(A27taxstdlife="n/a","n/a",IF(BE$3&gt;(A27taxstdlife+$E829),((Input!$P$169+Input!$P$135)*$P$7)-SUM($P829:BD829),((Input!$P$169+Input!$P$135)*$P$7)/A27taxstdlife))</f>
        <v>0</v>
      </c>
      <c r="BF829" s="164">
        <f>IF(A27taxstdlife="n/a","n/a",IF(BF$3&gt;(A27taxstdlife+$E829),((Input!$P$169+Input!$P$135)*$P$7)-SUM($P829:BE829),((Input!$P$169+Input!$P$135)*$P$7)/A27taxstdlife))</f>
        <v>0</v>
      </c>
      <c r="BG829" s="164">
        <f>IF(A27taxstdlife="n/a","n/a",IF(BG$3&gt;(A27taxstdlife+$E829),((Input!$P$169+Input!$P$135)*$P$7)-SUM($P829:BF829),((Input!$P$169+Input!$P$135)*$P$7)/A27taxstdlife))</f>
        <v>0</v>
      </c>
      <c r="BH829" s="164">
        <f>IF(A27taxstdlife="n/a","n/a",IF(BH$3&gt;(A27taxstdlife+$E829),((Input!$P$169+Input!$P$135)*$P$7)-SUM($P829:BG829),((Input!$P$169+Input!$P$135)*$P$7)/A27taxstdlife))</f>
        <v>0</v>
      </c>
      <c r="BI829" s="164">
        <f>IF(A27taxstdlife="n/a","n/a",IF(BI$3&gt;(A27taxstdlife+$E829),((Input!$P$169+Input!$P$135)*$P$7)-SUM($P829:BH829),((Input!$P$169+Input!$P$135)*$P$7)/A27taxstdlife))</f>
        <v>0</v>
      </c>
      <c r="BJ829" s="18"/>
      <c r="BK829" s="18"/>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c r="HC829"/>
      <c r="HD829"/>
      <c r="HE829"/>
      <c r="HF829"/>
      <c r="HG829"/>
      <c r="HH829"/>
      <c r="HI829"/>
      <c r="HJ829"/>
      <c r="HK829"/>
      <c r="HL829"/>
      <c r="HM829"/>
      <c r="HN829"/>
      <c r="HO829"/>
      <c r="HP829"/>
      <c r="HQ829"/>
      <c r="HR829"/>
      <c r="HS829"/>
      <c r="HT829"/>
      <c r="HU829"/>
      <c r="HV829"/>
      <c r="HW829"/>
      <c r="HX829"/>
      <c r="HY829"/>
      <c r="HZ829"/>
      <c r="IA829"/>
      <c r="IB829"/>
      <c r="IC829"/>
      <c r="ID829"/>
      <c r="IE829"/>
      <c r="IF829"/>
      <c r="IG829"/>
      <c r="IH829"/>
      <c r="II829"/>
      <c r="IJ829"/>
      <c r="IK829"/>
      <c r="IL829"/>
      <c r="IM829"/>
      <c r="IN829"/>
      <c r="IO829"/>
      <c r="IP829"/>
      <c r="IQ829"/>
      <c r="IR829"/>
      <c r="IS829"/>
      <c r="IT829"/>
      <c r="IU829"/>
      <c r="IV829"/>
    </row>
    <row r="830" spans="1:256" s="5" customFormat="1" hidden="1" outlineLevel="1">
      <c r="A830" s="18"/>
      <c r="B830" s="18"/>
      <c r="C830" s="36">
        <f>Asset27</f>
        <v>0</v>
      </c>
      <c r="D830" s="18"/>
      <c r="E830" s="18"/>
      <c r="F830" s="33"/>
      <c r="G830" s="159">
        <f t="shared" ref="G830:AL830" si="158">SUM(G818:G829)</f>
        <v>0</v>
      </c>
      <c r="H830" s="159">
        <f t="shared" si="158"/>
        <v>0</v>
      </c>
      <c r="I830" s="159">
        <f t="shared" si="158"/>
        <v>0</v>
      </c>
      <c r="J830" s="159">
        <f t="shared" si="158"/>
        <v>0</v>
      </c>
      <c r="K830" s="159">
        <f t="shared" si="158"/>
        <v>0</v>
      </c>
      <c r="L830" s="159">
        <f t="shared" si="158"/>
        <v>0</v>
      </c>
      <c r="M830" s="159">
        <f t="shared" si="158"/>
        <v>0</v>
      </c>
      <c r="N830" s="159">
        <f t="shared" si="158"/>
        <v>0</v>
      </c>
      <c r="O830" s="159">
        <f t="shared" si="158"/>
        <v>0</v>
      </c>
      <c r="P830" s="159">
        <f t="shared" si="158"/>
        <v>0</v>
      </c>
      <c r="Q830" s="159">
        <f t="shared" si="158"/>
        <v>0</v>
      </c>
      <c r="R830" s="159">
        <f t="shared" si="158"/>
        <v>0</v>
      </c>
      <c r="S830" s="159">
        <f t="shared" si="158"/>
        <v>0</v>
      </c>
      <c r="T830" s="159">
        <f t="shared" si="158"/>
        <v>0</v>
      </c>
      <c r="U830" s="159">
        <f t="shared" si="158"/>
        <v>0</v>
      </c>
      <c r="V830" s="159">
        <f t="shared" si="158"/>
        <v>0</v>
      </c>
      <c r="W830" s="159">
        <f t="shared" si="158"/>
        <v>0</v>
      </c>
      <c r="X830" s="159">
        <f t="shared" si="158"/>
        <v>0</v>
      </c>
      <c r="Y830" s="159">
        <f t="shared" si="158"/>
        <v>0</v>
      </c>
      <c r="Z830" s="159">
        <f t="shared" si="158"/>
        <v>0</v>
      </c>
      <c r="AA830" s="159">
        <f t="shared" si="158"/>
        <v>0</v>
      </c>
      <c r="AB830" s="159">
        <f t="shared" si="158"/>
        <v>0</v>
      </c>
      <c r="AC830" s="159">
        <f t="shared" si="158"/>
        <v>0</v>
      </c>
      <c r="AD830" s="159">
        <f t="shared" si="158"/>
        <v>0</v>
      </c>
      <c r="AE830" s="159">
        <f t="shared" si="158"/>
        <v>0</v>
      </c>
      <c r="AF830" s="159">
        <f t="shared" si="158"/>
        <v>0</v>
      </c>
      <c r="AG830" s="159">
        <f t="shared" si="158"/>
        <v>0</v>
      </c>
      <c r="AH830" s="159">
        <f t="shared" si="158"/>
        <v>0</v>
      </c>
      <c r="AI830" s="159">
        <f t="shared" si="158"/>
        <v>0</v>
      </c>
      <c r="AJ830" s="159">
        <f t="shared" si="158"/>
        <v>0</v>
      </c>
      <c r="AK830" s="159">
        <f t="shared" si="158"/>
        <v>0</v>
      </c>
      <c r="AL830" s="159">
        <f t="shared" si="158"/>
        <v>0</v>
      </c>
      <c r="AM830" s="159">
        <f t="shared" ref="AM830:BI830" si="159">SUM(AM818:AM829)</f>
        <v>0</v>
      </c>
      <c r="AN830" s="159">
        <f t="shared" si="159"/>
        <v>0</v>
      </c>
      <c r="AO830" s="159">
        <f t="shared" si="159"/>
        <v>0</v>
      </c>
      <c r="AP830" s="159">
        <f t="shared" si="159"/>
        <v>0</v>
      </c>
      <c r="AQ830" s="159">
        <f t="shared" si="159"/>
        <v>0</v>
      </c>
      <c r="AR830" s="159">
        <f t="shared" si="159"/>
        <v>0</v>
      </c>
      <c r="AS830" s="159">
        <f t="shared" si="159"/>
        <v>0</v>
      </c>
      <c r="AT830" s="159">
        <f t="shared" si="159"/>
        <v>0</v>
      </c>
      <c r="AU830" s="159">
        <f t="shared" si="159"/>
        <v>0</v>
      </c>
      <c r="AV830" s="159">
        <f t="shared" si="159"/>
        <v>0</v>
      </c>
      <c r="AW830" s="159">
        <f t="shared" si="159"/>
        <v>0</v>
      </c>
      <c r="AX830" s="159">
        <f t="shared" si="159"/>
        <v>0</v>
      </c>
      <c r="AY830" s="159">
        <f t="shared" si="159"/>
        <v>0</v>
      </c>
      <c r="AZ830" s="159">
        <f t="shared" si="159"/>
        <v>0</v>
      </c>
      <c r="BA830" s="159">
        <f t="shared" si="159"/>
        <v>0</v>
      </c>
      <c r="BB830" s="159">
        <f t="shared" si="159"/>
        <v>0</v>
      </c>
      <c r="BC830" s="159">
        <f t="shared" si="159"/>
        <v>0</v>
      </c>
      <c r="BD830" s="159">
        <f t="shared" si="159"/>
        <v>0</v>
      </c>
      <c r="BE830" s="159">
        <f t="shared" si="159"/>
        <v>0</v>
      </c>
      <c r="BF830" s="159">
        <f t="shared" si="159"/>
        <v>0</v>
      </c>
      <c r="BG830" s="159">
        <f t="shared" si="159"/>
        <v>0</v>
      </c>
      <c r="BH830" s="159">
        <f t="shared" si="159"/>
        <v>0</v>
      </c>
      <c r="BI830" s="159">
        <f t="shared" si="159"/>
        <v>0</v>
      </c>
      <c r="BJ830" s="18"/>
      <c r="BK830" s="18"/>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c r="HE830"/>
      <c r="HF830"/>
      <c r="HG830"/>
      <c r="HH830"/>
      <c r="HI830"/>
      <c r="HJ830"/>
      <c r="HK830"/>
      <c r="HL830"/>
      <c r="HM830"/>
      <c r="HN830"/>
      <c r="HO830"/>
      <c r="HP830"/>
      <c r="HQ830"/>
      <c r="HR830"/>
      <c r="HS830"/>
      <c r="HT830"/>
      <c r="HU830"/>
      <c r="HV830"/>
      <c r="HW830"/>
      <c r="HX830"/>
      <c r="HY830"/>
      <c r="HZ830"/>
      <c r="IA830"/>
      <c r="IB830"/>
      <c r="IC830"/>
      <c r="ID830"/>
      <c r="IE830"/>
      <c r="IF830"/>
      <c r="IG830"/>
      <c r="IH830"/>
      <c r="II830"/>
      <c r="IJ830"/>
      <c r="IK830"/>
      <c r="IL830"/>
      <c r="IM830"/>
      <c r="IN830"/>
      <c r="IO830"/>
      <c r="IP830"/>
      <c r="IQ830"/>
      <c r="IR830"/>
      <c r="IS830"/>
      <c r="IT830"/>
      <c r="IU830"/>
      <c r="IV830"/>
    </row>
    <row r="831" spans="1:256" s="5" customFormat="1" hidden="1" outlineLevel="2">
      <c r="A831" s="18"/>
      <c r="B831" s="127">
        <f>C843</f>
        <v>0</v>
      </c>
      <c r="C831" s="44"/>
      <c r="D831" s="45" t="s">
        <v>72</v>
      </c>
      <c r="E831" s="44"/>
      <c r="F831" s="46"/>
      <c r="G831" s="163">
        <f>IF(G$3&gt;A28taxremlife,A28taxvalue-SUM($F831:F831),IF(A28taxremlife="N/A","n/a",A28taxvalue/A28taxremlife))</f>
        <v>0</v>
      </c>
      <c r="H831" s="163">
        <f>IF(H$3&gt;A28taxremlife,A28taxvalue-SUM($F831:G831),IF(A28taxremlife="N/A","n/a",A28taxvalue/A28taxremlife))</f>
        <v>0</v>
      </c>
      <c r="I831" s="163">
        <f>IF(I$3&gt;A28taxremlife,A28taxvalue-SUM($F831:H831),IF(A28taxremlife="N/A","n/a",A28taxvalue/A28taxremlife))</f>
        <v>0</v>
      </c>
      <c r="J831" s="163">
        <f>IF(J$3&gt;A28taxremlife,A28taxvalue-SUM($F831:I831),IF(A28taxremlife="N/A","n/a",A28taxvalue/A28taxremlife))</f>
        <v>0</v>
      </c>
      <c r="K831" s="163">
        <f>IF(K$3&gt;A28taxremlife,A28taxvalue-SUM($F831:J831),IF(A28taxremlife="N/A","n/a",A28taxvalue/A28taxremlife))</f>
        <v>0</v>
      </c>
      <c r="L831" s="163">
        <f>IF(L$3&gt;A28taxremlife,A28taxvalue-SUM($F831:K831),IF(A28taxremlife="N/A","n/a",A28taxvalue/A28taxremlife))</f>
        <v>0</v>
      </c>
      <c r="M831" s="163">
        <f>IF(M$3&gt;A28taxremlife,A28taxvalue-SUM($F831:L831),IF(A28taxremlife="N/A","n/a",A28taxvalue/A28taxremlife))</f>
        <v>0</v>
      </c>
      <c r="N831" s="163">
        <f>IF(N$3&gt;A28taxremlife,A28taxvalue-SUM($F831:M831),IF(A28taxremlife="N/A","n/a",A28taxvalue/A28taxremlife))</f>
        <v>0</v>
      </c>
      <c r="O831" s="163">
        <f>IF(O$3&gt;A28taxremlife,A28taxvalue-SUM($F831:N831),IF(A28taxremlife="N/A","n/a",A28taxvalue/A28taxremlife))</f>
        <v>0</v>
      </c>
      <c r="P831" s="163">
        <f>IF(P$3&gt;A28taxremlife,A28taxvalue-SUM($F831:O831),IF(A28taxremlife="N/A","n/a",A28taxvalue/A28taxremlife))</f>
        <v>0</v>
      </c>
      <c r="Q831" s="163">
        <f>IF(Q$3&gt;A28taxremlife,A28taxvalue-SUM($F831:P831),IF(A28taxremlife="N/A","n/a",A28taxvalue/A28taxremlife))</f>
        <v>0</v>
      </c>
      <c r="R831" s="163">
        <f>IF(R$3&gt;A28taxremlife,A28taxvalue-SUM($F831:Q831),IF(A28taxremlife="N/A","n/a",A28taxvalue/A28taxremlife))</f>
        <v>0</v>
      </c>
      <c r="S831" s="163">
        <f>IF(S$3&gt;A28taxremlife,A28taxvalue-SUM($F831:R831),IF(A28taxremlife="N/A","n/a",A28taxvalue/A28taxremlife))</f>
        <v>0</v>
      </c>
      <c r="T831" s="163">
        <f>IF(T$3&gt;A28taxremlife,A28taxvalue-SUM($F831:S831),IF(A28taxremlife="N/A","n/a",A28taxvalue/A28taxremlife))</f>
        <v>0</v>
      </c>
      <c r="U831" s="163">
        <f>IF(U$3&gt;A28taxremlife,A28taxvalue-SUM($F831:T831),IF(A28taxremlife="N/A","n/a",A28taxvalue/A28taxremlife))</f>
        <v>0</v>
      </c>
      <c r="V831" s="163">
        <f>IF(V$3&gt;A28taxremlife,A28taxvalue-SUM($F831:U831),IF(A28taxremlife="N/A","n/a",A28taxvalue/A28taxremlife))</f>
        <v>0</v>
      </c>
      <c r="W831" s="163">
        <f>IF(W$3&gt;A28taxremlife,A28taxvalue-SUM($F831:V831),IF(A28taxremlife="N/A","n/a",A28taxvalue/A28taxremlife))</f>
        <v>0</v>
      </c>
      <c r="X831" s="163">
        <f>IF(X$3&gt;A28taxremlife,A28taxvalue-SUM($F831:W831),IF(A28taxremlife="N/A","n/a",A28taxvalue/A28taxremlife))</f>
        <v>0</v>
      </c>
      <c r="Y831" s="163">
        <f>IF(Y$3&gt;A28taxremlife,A28taxvalue-SUM($F831:X831),IF(A28taxremlife="N/A","n/a",A28taxvalue/A28taxremlife))</f>
        <v>0</v>
      </c>
      <c r="Z831" s="163">
        <f>IF(Z$3&gt;A28taxremlife,A28taxvalue-SUM($F831:Y831),IF(A28taxremlife="N/A","n/a",A28taxvalue/A28taxremlife))</f>
        <v>0</v>
      </c>
      <c r="AA831" s="163">
        <f>IF(AA$3&gt;A28taxremlife,A28taxvalue-SUM($F831:Z831),IF(A28taxremlife="N/A","n/a",A28taxvalue/A28taxremlife))</f>
        <v>0</v>
      </c>
      <c r="AB831" s="163">
        <f>IF(AB$3&gt;A28taxremlife,A28taxvalue-SUM($F831:AA831),IF(A28taxremlife="N/A","n/a",A28taxvalue/A28taxremlife))</f>
        <v>0</v>
      </c>
      <c r="AC831" s="163">
        <f>IF(AC$3&gt;A28taxremlife,A28taxvalue-SUM($F831:AB831),IF(A28taxremlife="N/A","n/a",A28taxvalue/A28taxremlife))</f>
        <v>0</v>
      </c>
      <c r="AD831" s="163">
        <f>IF(AD$3&gt;A28taxremlife,A28taxvalue-SUM($F831:AC831),IF(A28taxremlife="N/A","n/a",A28taxvalue/A28taxremlife))</f>
        <v>0</v>
      </c>
      <c r="AE831" s="163">
        <f>IF(AE$3&gt;A28taxremlife,A28taxvalue-SUM($F831:AD831),IF(A28taxremlife="N/A","n/a",A28taxvalue/A28taxremlife))</f>
        <v>0</v>
      </c>
      <c r="AF831" s="163">
        <f>IF(AF$3&gt;A28taxremlife,A28taxvalue-SUM($F831:AE831),IF(A28taxremlife="N/A","n/a",A28taxvalue/A28taxremlife))</f>
        <v>0</v>
      </c>
      <c r="AG831" s="163">
        <f>IF(AG$3&gt;A28taxremlife,A28taxvalue-SUM($F831:AF831),IF(A28taxremlife="N/A","n/a",A28taxvalue/A28taxremlife))</f>
        <v>0</v>
      </c>
      <c r="AH831" s="163">
        <f>IF(AH$3&gt;A28taxremlife,A28taxvalue-SUM($F831:AG831),IF(A28taxremlife="N/A","n/a",A28taxvalue/A28taxremlife))</f>
        <v>0</v>
      </c>
      <c r="AI831" s="163">
        <f>IF(AI$3&gt;A28taxremlife,A28taxvalue-SUM($F831:AH831),IF(A28taxremlife="N/A","n/a",A28taxvalue/A28taxremlife))</f>
        <v>0</v>
      </c>
      <c r="AJ831" s="163">
        <f>IF(AJ$3&gt;A28taxremlife,A28taxvalue-SUM($F831:AI831),IF(A28taxremlife="N/A","n/a",A28taxvalue/A28taxremlife))</f>
        <v>0</v>
      </c>
      <c r="AK831" s="163">
        <f>IF(AK$3&gt;A28taxremlife,A28taxvalue-SUM($F831:AJ831),IF(A28taxremlife="N/A","n/a",A28taxvalue/A28taxremlife))</f>
        <v>0</v>
      </c>
      <c r="AL831" s="163">
        <f>IF(AL$3&gt;A28taxremlife,A28taxvalue-SUM($F831:AK831),IF(A28taxremlife="N/A","n/a",A28taxvalue/A28taxremlife))</f>
        <v>0</v>
      </c>
      <c r="AM831" s="163">
        <f>IF(AM$3&gt;A28taxremlife,A28taxvalue-SUM($F831:AL831),IF(A28taxremlife="N/A","n/a",A28taxvalue/A28taxremlife))</f>
        <v>0</v>
      </c>
      <c r="AN831" s="163">
        <f>IF(AN$3&gt;A28taxremlife,A28taxvalue-SUM($F831:AM831),IF(A28taxremlife="N/A","n/a",A28taxvalue/A28taxremlife))</f>
        <v>0</v>
      </c>
      <c r="AO831" s="163">
        <f>IF(AO$3&gt;A28taxremlife,A28taxvalue-SUM($F831:AN831),IF(A28taxremlife="N/A","n/a",A28taxvalue/A28taxremlife))</f>
        <v>0</v>
      </c>
      <c r="AP831" s="163">
        <f>IF(AP$3&gt;A28taxremlife,A28taxvalue-SUM($F831:AO831),IF(A28taxremlife="N/A","n/a",A28taxvalue/A28taxremlife))</f>
        <v>0</v>
      </c>
      <c r="AQ831" s="163">
        <f>IF(AQ$3&gt;A28taxremlife,A28taxvalue-SUM($F831:AP831),IF(A28taxremlife="N/A","n/a",A28taxvalue/A28taxremlife))</f>
        <v>0</v>
      </c>
      <c r="AR831" s="163">
        <f>IF(AR$3&gt;A28taxremlife,A28taxvalue-SUM($F831:AQ831),IF(A28taxremlife="N/A","n/a",A28taxvalue/A28taxremlife))</f>
        <v>0</v>
      </c>
      <c r="AS831" s="163">
        <f>IF(AS$3&gt;A28taxremlife,A28taxvalue-SUM($F831:AR831),IF(A28taxremlife="N/A","n/a",A28taxvalue/A28taxremlife))</f>
        <v>0</v>
      </c>
      <c r="AT831" s="163">
        <f>IF(AT$3&gt;A28taxremlife,A28taxvalue-SUM($F831:AS831),IF(A28taxremlife="N/A","n/a",A28taxvalue/A28taxremlife))</f>
        <v>0</v>
      </c>
      <c r="AU831" s="163">
        <f>IF(AU$3&gt;A28taxremlife,A28taxvalue-SUM($F831:AT831),IF(A28taxremlife="N/A","n/a",A28taxvalue/A28taxremlife))</f>
        <v>0</v>
      </c>
      <c r="AV831" s="163">
        <f>IF(AV$3&gt;A28taxremlife,A28taxvalue-SUM($F831:AU831),IF(A28taxremlife="N/A","n/a",A28taxvalue/A28taxremlife))</f>
        <v>0</v>
      </c>
      <c r="AW831" s="163">
        <f>IF(AW$3&gt;A28taxremlife,A28taxvalue-SUM($F831:AV831),IF(A28taxremlife="N/A","n/a",A28taxvalue/A28taxremlife))</f>
        <v>0</v>
      </c>
      <c r="AX831" s="163">
        <f>IF(AX$3&gt;A28taxremlife,A28taxvalue-SUM($F831:AW831),IF(A28taxremlife="N/A","n/a",A28taxvalue/A28taxremlife))</f>
        <v>0</v>
      </c>
      <c r="AY831" s="163">
        <f>IF(AY$3&gt;A28taxremlife,A28taxvalue-SUM($F831:AX831),IF(A28taxremlife="N/A","n/a",A28taxvalue/A28taxremlife))</f>
        <v>0</v>
      </c>
      <c r="AZ831" s="163">
        <f>IF(AZ$3&gt;A28taxremlife,A28taxvalue-SUM($F831:AY831),IF(A28taxremlife="N/A","n/a",A28taxvalue/A28taxremlife))</f>
        <v>0</v>
      </c>
      <c r="BA831" s="163">
        <f>IF(BA$3&gt;A28taxremlife,A28taxvalue-SUM($F831:AZ831),IF(A28taxremlife="N/A","n/a",A28taxvalue/A28taxremlife))</f>
        <v>0</v>
      </c>
      <c r="BB831" s="163">
        <f>IF(BB$3&gt;A28taxremlife,A28taxvalue-SUM($F831:BA831),IF(A28taxremlife="N/A","n/a",A28taxvalue/A28taxremlife))</f>
        <v>0</v>
      </c>
      <c r="BC831" s="163">
        <f>IF(BC$3&gt;A28taxremlife,A28taxvalue-SUM($F831:BB831),IF(A28taxremlife="N/A","n/a",A28taxvalue/A28taxremlife))</f>
        <v>0</v>
      </c>
      <c r="BD831" s="163">
        <f>IF(BD$3&gt;A28taxremlife,A28taxvalue-SUM($F831:BC831),IF(A28taxremlife="N/A","n/a",A28taxvalue/A28taxremlife))</f>
        <v>0</v>
      </c>
      <c r="BE831" s="163">
        <f>IF(BE$3&gt;A28taxremlife,A28taxvalue-SUM($F831:BD831),IF(A28taxremlife="N/A","n/a",A28taxvalue/A28taxremlife))</f>
        <v>0</v>
      </c>
      <c r="BF831" s="163">
        <f>IF(BF$3&gt;A28taxremlife,A28taxvalue-SUM($F831:BE831),IF(A28taxremlife="N/A","n/a",A28taxvalue/A28taxremlife))</f>
        <v>0</v>
      </c>
      <c r="BG831" s="163">
        <f>IF(BG$3&gt;A28taxremlife,A28taxvalue-SUM($F831:BF831),IF(A28taxremlife="N/A","n/a",A28taxvalue/A28taxremlife))</f>
        <v>0</v>
      </c>
      <c r="BH831" s="163">
        <f>IF(BH$3&gt;A28taxremlife,A28taxvalue-SUM($F831:BG831),IF(A28taxremlife="N/A","n/a",A28taxvalue/A28taxremlife))</f>
        <v>0</v>
      </c>
      <c r="BI831" s="163">
        <f>IF(BI$3&gt;A28taxremlife,A28taxvalue-SUM($F831:BH831),IF(A28taxremlife="N/A","n/a",A28taxvalue/A28taxremlife))</f>
        <v>0</v>
      </c>
      <c r="BJ831" s="18"/>
      <c r="BK831" s="18"/>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c r="HK831"/>
      <c r="HL831"/>
      <c r="HM831"/>
      <c r="HN831"/>
      <c r="HO831"/>
      <c r="HP831"/>
      <c r="HQ831"/>
      <c r="HR831"/>
      <c r="HS831"/>
      <c r="HT831"/>
      <c r="HU831"/>
      <c r="HV831"/>
      <c r="HW831"/>
      <c r="HX831"/>
      <c r="HY831"/>
      <c r="HZ831"/>
      <c r="IA831"/>
      <c r="IB831"/>
      <c r="IC831"/>
      <c r="ID831"/>
      <c r="IE831"/>
      <c r="IF831"/>
      <c r="IG831"/>
      <c r="IH831"/>
      <c r="II831"/>
      <c r="IJ831"/>
      <c r="IK831"/>
      <c r="IL831"/>
      <c r="IM831"/>
      <c r="IN831"/>
      <c r="IO831"/>
      <c r="IP831"/>
      <c r="IQ831"/>
      <c r="IR831"/>
      <c r="IS831"/>
      <c r="IT831"/>
      <c r="IU831"/>
      <c r="IV831"/>
    </row>
    <row r="832" spans="1:256" s="5" customFormat="1" hidden="1" outlineLevel="2">
      <c r="A832" s="18"/>
      <c r="B832" s="18"/>
      <c r="C832" s="36"/>
      <c r="D832" s="479" t="s">
        <v>71</v>
      </c>
      <c r="E832" s="283">
        <v>0</v>
      </c>
      <c r="F832" s="38"/>
      <c r="G832" s="164"/>
      <c r="H832" s="164"/>
      <c r="I832" s="164"/>
      <c r="J832" s="164"/>
      <c r="K832" s="164"/>
      <c r="L832" s="164"/>
      <c r="M832" s="164"/>
      <c r="N832" s="164"/>
      <c r="O832" s="164"/>
      <c r="P832" s="164"/>
      <c r="Q832" s="164"/>
      <c r="R832" s="164"/>
      <c r="S832" s="164"/>
      <c r="T832" s="164"/>
      <c r="U832" s="164"/>
      <c r="V832" s="164"/>
      <c r="W832" s="164"/>
      <c r="X832" s="164"/>
      <c r="Y832" s="164"/>
      <c r="Z832" s="164"/>
      <c r="AA832" s="164"/>
      <c r="AB832" s="164"/>
      <c r="AC832" s="164"/>
      <c r="AD832" s="164"/>
      <c r="AE832" s="164"/>
      <c r="AF832" s="164"/>
      <c r="AG832" s="164"/>
      <c r="AH832" s="164"/>
      <c r="AI832" s="164"/>
      <c r="AJ832" s="164"/>
      <c r="AK832" s="164"/>
      <c r="AL832" s="164"/>
      <c r="AM832" s="164"/>
      <c r="AN832" s="164"/>
      <c r="AO832" s="164"/>
      <c r="AP832" s="164"/>
      <c r="AQ832" s="164"/>
      <c r="AR832" s="164"/>
      <c r="AS832" s="164"/>
      <c r="AT832" s="164"/>
      <c r="AU832" s="164"/>
      <c r="AV832" s="164"/>
      <c r="AW832" s="164"/>
      <c r="AX832" s="164"/>
      <c r="AY832" s="164"/>
      <c r="AZ832" s="164"/>
      <c r="BA832" s="164"/>
      <c r="BB832" s="164"/>
      <c r="BC832" s="164"/>
      <c r="BD832" s="164"/>
      <c r="BE832" s="164"/>
      <c r="BF832" s="164"/>
      <c r="BG832" s="164"/>
      <c r="BH832" s="164"/>
      <c r="BI832" s="164"/>
      <c r="BJ832" s="18"/>
      <c r="BK832" s="18"/>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c r="GG832"/>
      <c r="GH832"/>
      <c r="GI832"/>
      <c r="GJ832"/>
      <c r="GK832"/>
      <c r="GL832"/>
      <c r="GM832"/>
      <c r="GN832"/>
      <c r="GO832"/>
      <c r="GP832"/>
      <c r="GQ832"/>
      <c r="GR832"/>
      <c r="GS832"/>
      <c r="GT832"/>
      <c r="GU832"/>
      <c r="GV832"/>
      <c r="GW832"/>
      <c r="GX832"/>
      <c r="GY832"/>
      <c r="GZ832"/>
      <c r="HA832"/>
      <c r="HB832"/>
      <c r="HC832"/>
      <c r="HD832"/>
      <c r="HE832"/>
      <c r="HF832"/>
      <c r="HG832"/>
      <c r="HH832"/>
      <c r="HI832"/>
      <c r="HJ832"/>
      <c r="HK832"/>
      <c r="HL832"/>
      <c r="HM832"/>
      <c r="HN832"/>
      <c r="HO832"/>
      <c r="HP832"/>
      <c r="HQ832"/>
      <c r="HR832"/>
      <c r="HS832"/>
      <c r="HT832"/>
      <c r="HU832"/>
      <c r="HV832"/>
      <c r="HW832"/>
      <c r="HX832"/>
      <c r="HY832"/>
      <c r="HZ832"/>
      <c r="IA832"/>
      <c r="IB832"/>
      <c r="IC832"/>
      <c r="ID832"/>
      <c r="IE832"/>
      <c r="IF832"/>
      <c r="IG832"/>
      <c r="IH832"/>
      <c r="II832"/>
      <c r="IJ832"/>
      <c r="IK832"/>
      <c r="IL832"/>
      <c r="IM832"/>
      <c r="IN832"/>
      <c r="IO832"/>
      <c r="IP832"/>
      <c r="IQ832"/>
      <c r="IR832"/>
      <c r="IS832"/>
      <c r="IT832"/>
      <c r="IU832"/>
      <c r="IV832"/>
    </row>
    <row r="833" spans="1:256" s="5" customFormat="1" hidden="1" outlineLevel="2">
      <c r="A833" s="18"/>
      <c r="B833" s="18"/>
      <c r="C833" s="36"/>
      <c r="D833" s="479"/>
      <c r="E833" s="283">
        <v>1</v>
      </c>
      <c r="F833" s="38"/>
      <c r="G833" s="305"/>
      <c r="H833" s="164">
        <f>IF(A28taxstdlife="n/a","n/a",IF(H$3&gt;(A28taxstdlife+$E833),((Input!$G$170+Input!$G$136)*$G$7)-SUM($G833:G833),((Input!$G$170+Input!$G$136)*$G$7)/A28taxstdlife))</f>
        <v>0</v>
      </c>
      <c r="I833" s="164">
        <f>IF(A28taxstdlife="n/a","n/a",IF(I$3&gt;(A28taxstdlife+$E833),((Input!$G$170+Input!$G$136)*$G$7)-SUM($G833:H833),((Input!$G$170+Input!$G$136)*$G$7)/A28taxstdlife))</f>
        <v>0</v>
      </c>
      <c r="J833" s="164">
        <f>IF(A28taxstdlife="n/a","n/a",IF(J$3&gt;(A28taxstdlife+$E833),((Input!$G$170+Input!$G$136)*$G$7)-SUM($G833:I833),((Input!$G$170+Input!$G$136)*$G$7)/A28taxstdlife))</f>
        <v>0</v>
      </c>
      <c r="K833" s="164">
        <f>IF(A28taxstdlife="n/a","n/a",IF(K$3&gt;(A28taxstdlife+$E833),((Input!$G$170+Input!$G$136)*$G$7)-SUM($G833:J833),((Input!$G$170+Input!$G$136)*$G$7)/A28taxstdlife))</f>
        <v>0</v>
      </c>
      <c r="L833" s="164">
        <f>IF(A28taxstdlife="n/a","n/a",IF(L$3&gt;(A28taxstdlife+$E833),((Input!$G$170+Input!$G$136)*$G$7)-SUM($G833:K833),((Input!$G$170+Input!$G$136)*$G$7)/A28taxstdlife))</f>
        <v>0</v>
      </c>
      <c r="M833" s="164">
        <f>IF(A28taxstdlife="n/a","n/a",IF(M$3&gt;(A28taxstdlife+$E833),((Input!$G$170+Input!$G$136)*$G$7)-SUM($G833:L833),((Input!$G$170+Input!$G$136)*$G$7)/A28taxstdlife))</f>
        <v>0</v>
      </c>
      <c r="N833" s="164">
        <f>IF(A28taxstdlife="n/a","n/a",IF(N$3&gt;(A28taxstdlife+$E833),((Input!$G$170+Input!$G$136)*$G$7)-SUM($G833:M833),((Input!$G$170+Input!$G$136)*$G$7)/A28taxstdlife))</f>
        <v>0</v>
      </c>
      <c r="O833" s="164">
        <f>IF(A28taxstdlife="n/a","n/a",IF(O$3&gt;(A28taxstdlife+$E833),((Input!$G$170+Input!$G$136)*$G$7)-SUM($G833:N833),((Input!$G$170+Input!$G$136)*$G$7)/A28taxstdlife))</f>
        <v>0</v>
      </c>
      <c r="P833" s="164">
        <f>IF(A28taxstdlife="n/a","n/a",IF(P$3&gt;(A28taxstdlife+$E833),((Input!$G$170+Input!$G$136)*$G$7)-SUM($G833:O833),((Input!$G$170+Input!$G$136)*$G$7)/A28taxstdlife))</f>
        <v>0</v>
      </c>
      <c r="Q833" s="164">
        <f>IF(A28taxstdlife="n/a","n/a",IF(Q$3&gt;(A28taxstdlife+$E833),((Input!$G$170+Input!$G$136)*$G$7)-SUM($G833:P833),((Input!$G$170+Input!$G$136)*$G$7)/A28taxstdlife))</f>
        <v>0</v>
      </c>
      <c r="R833" s="164">
        <f>IF(A28taxstdlife="n/a","n/a",IF(R$3&gt;(A28taxstdlife+$E833),((Input!$G$170+Input!$G$136)*$G$7)-SUM($G833:Q833),((Input!$G$170+Input!$G$136)*$G$7)/A28taxstdlife))</f>
        <v>0</v>
      </c>
      <c r="S833" s="164">
        <f>IF(A28taxstdlife="n/a","n/a",IF(S$3&gt;(A28taxstdlife+$E833),((Input!$G$170+Input!$G$136)*$G$7)-SUM($G833:R833),((Input!$G$170+Input!$G$136)*$G$7)/A28taxstdlife))</f>
        <v>0</v>
      </c>
      <c r="T833" s="164">
        <f>IF(A28taxstdlife="n/a","n/a",IF(T$3&gt;(A28taxstdlife+$E833),((Input!$G$170+Input!$G$136)*$G$7)-SUM($G833:S833),((Input!$G$170+Input!$G$136)*$G$7)/A28taxstdlife))</f>
        <v>0</v>
      </c>
      <c r="U833" s="164">
        <f>IF(A28taxstdlife="n/a","n/a",IF(U$3&gt;(A28taxstdlife+$E833),((Input!$G$170+Input!$G$136)*$G$7)-SUM($G833:T833),((Input!$G$170+Input!$G$136)*$G$7)/A28taxstdlife))</f>
        <v>0</v>
      </c>
      <c r="V833" s="164">
        <f>IF(A28taxstdlife="n/a","n/a",IF(V$3&gt;(A28taxstdlife+$E833),((Input!$G$170+Input!$G$136)*$G$7)-SUM($G833:U833),((Input!$G$170+Input!$G$136)*$G$7)/A28taxstdlife))</f>
        <v>0</v>
      </c>
      <c r="W833" s="164">
        <f>IF(A28taxstdlife="n/a","n/a",IF(W$3&gt;(A28taxstdlife+$E833),((Input!$G$170+Input!$G$136)*$G$7)-SUM($G833:V833),((Input!$G$170+Input!$G$136)*$G$7)/A28taxstdlife))</f>
        <v>0</v>
      </c>
      <c r="X833" s="164">
        <f>IF(A28taxstdlife="n/a","n/a",IF(X$3&gt;(A28taxstdlife+$E833),((Input!$G$170+Input!$G$136)*$G$7)-SUM($G833:W833),((Input!$G$170+Input!$G$136)*$G$7)/A28taxstdlife))</f>
        <v>0</v>
      </c>
      <c r="Y833" s="164">
        <f>IF(A28taxstdlife="n/a","n/a",IF(Y$3&gt;(A28taxstdlife+$E833),((Input!$G$170+Input!$G$136)*$G$7)-SUM($G833:X833),((Input!$G$170+Input!$G$136)*$G$7)/A28taxstdlife))</f>
        <v>0</v>
      </c>
      <c r="Z833" s="164">
        <f>IF(A28taxstdlife="n/a","n/a",IF(Z$3&gt;(A28taxstdlife+$E833),((Input!$G$170+Input!$G$136)*$G$7)-SUM($G833:Y833),((Input!$G$170+Input!$G$136)*$G$7)/A28taxstdlife))</f>
        <v>0</v>
      </c>
      <c r="AA833" s="164">
        <f>IF(A28taxstdlife="n/a","n/a",IF(AA$3&gt;(A28taxstdlife+$E833),((Input!$G$170+Input!$G$136)*$G$7)-SUM($G833:Z833),((Input!$G$170+Input!$G$136)*$G$7)/A28taxstdlife))</f>
        <v>0</v>
      </c>
      <c r="AB833" s="164">
        <f>IF(A28taxstdlife="n/a","n/a",IF(AB$3&gt;(A28taxstdlife+$E833),((Input!$G$170+Input!$G$136)*$G$7)-SUM($G833:AA833),((Input!$G$170+Input!$G$136)*$G$7)/A28taxstdlife))</f>
        <v>0</v>
      </c>
      <c r="AC833" s="164">
        <f>IF(A28taxstdlife="n/a","n/a",IF(AC$3&gt;(A28taxstdlife+$E833),((Input!$G$170+Input!$G$136)*$G$7)-SUM($G833:AB833),((Input!$G$170+Input!$G$136)*$G$7)/A28taxstdlife))</f>
        <v>0</v>
      </c>
      <c r="AD833" s="164">
        <f>IF(A28taxstdlife="n/a","n/a",IF(AD$3&gt;(A28taxstdlife+$E833),((Input!$G$170+Input!$G$136)*$G$7)-SUM($G833:AC833),((Input!$G$170+Input!$G$136)*$G$7)/A28taxstdlife))</f>
        <v>0</v>
      </c>
      <c r="AE833" s="164">
        <f>IF(A28taxstdlife="n/a","n/a",IF(AE$3&gt;(A28taxstdlife+$E833),((Input!$G$170+Input!$G$136)*$G$7)-SUM($G833:AD833),((Input!$G$170+Input!$G$136)*$G$7)/A28taxstdlife))</f>
        <v>0</v>
      </c>
      <c r="AF833" s="164">
        <f>IF(A28taxstdlife="n/a","n/a",IF(AF$3&gt;(A28taxstdlife+$E833),((Input!$G$170+Input!$G$136)*$G$7)-SUM($G833:AE833),((Input!$G$170+Input!$G$136)*$G$7)/A28taxstdlife))</f>
        <v>0</v>
      </c>
      <c r="AG833" s="164">
        <f>IF(A28taxstdlife="n/a","n/a",IF(AG$3&gt;(A28taxstdlife+$E833),((Input!$G$170+Input!$G$136)*$G$7)-SUM($G833:AF833),((Input!$G$170+Input!$G$136)*$G$7)/A28taxstdlife))</f>
        <v>0</v>
      </c>
      <c r="AH833" s="164">
        <f>IF(A28taxstdlife="n/a","n/a",IF(AH$3&gt;(A28taxstdlife+$E833),((Input!$G$170+Input!$G$136)*$G$7)-SUM($G833:AG833),((Input!$G$170+Input!$G$136)*$G$7)/A28taxstdlife))</f>
        <v>0</v>
      </c>
      <c r="AI833" s="164">
        <f>IF(A28taxstdlife="n/a","n/a",IF(AI$3&gt;(A28taxstdlife+$E833),((Input!$G$170+Input!$G$136)*$G$7)-SUM($G833:AH833),((Input!$G$170+Input!$G$136)*$G$7)/A28taxstdlife))</f>
        <v>0</v>
      </c>
      <c r="AJ833" s="164">
        <f>IF(A28taxstdlife="n/a","n/a",IF(AJ$3&gt;(A28taxstdlife+$E833),((Input!$G$170+Input!$G$136)*$G$7)-SUM($G833:AI833),((Input!$G$170+Input!$G$136)*$G$7)/A28taxstdlife))</f>
        <v>0</v>
      </c>
      <c r="AK833" s="164">
        <f>IF(A28taxstdlife="n/a","n/a",IF(AK$3&gt;(A28taxstdlife+$E833),((Input!$G$170+Input!$G$136)*$G$7)-SUM($G833:AJ833),((Input!$G$170+Input!$G$136)*$G$7)/A28taxstdlife))</f>
        <v>0</v>
      </c>
      <c r="AL833" s="164">
        <f>IF(A28taxstdlife="n/a","n/a",IF(AL$3&gt;(A28taxstdlife+$E833),((Input!$G$170+Input!$G$136)*$G$7)-SUM($G833:AK833),((Input!$G$170+Input!$G$136)*$G$7)/A28taxstdlife))</f>
        <v>0</v>
      </c>
      <c r="AM833" s="164">
        <f>IF(A28taxstdlife="n/a","n/a",IF(AM$3&gt;(A28taxstdlife+$E833),((Input!$G$170+Input!$G$136)*$G$7)-SUM($G833:AL833),((Input!$G$170+Input!$G$136)*$G$7)/A28taxstdlife))</f>
        <v>0</v>
      </c>
      <c r="AN833" s="164">
        <f>IF(A28taxstdlife="n/a","n/a",IF(AN$3&gt;(A28taxstdlife+$E833),((Input!$G$170+Input!$G$136)*$G$7)-SUM($G833:AM833),((Input!$G$170+Input!$G$136)*$G$7)/A28taxstdlife))</f>
        <v>0</v>
      </c>
      <c r="AO833" s="164">
        <f>IF(A28taxstdlife="n/a","n/a",IF(AO$3&gt;(A28taxstdlife+$E833),((Input!$G$170+Input!$G$136)*$G$7)-SUM($G833:AN833),((Input!$G$170+Input!$G$136)*$G$7)/A28taxstdlife))</f>
        <v>0</v>
      </c>
      <c r="AP833" s="164">
        <f>IF(A28taxstdlife="n/a","n/a",IF(AP$3&gt;(A28taxstdlife+$E833),((Input!$G$170+Input!$G$136)*$G$7)-SUM($G833:AO833),((Input!$G$170+Input!$G$136)*$G$7)/A28taxstdlife))</f>
        <v>0</v>
      </c>
      <c r="AQ833" s="164">
        <f>IF(A28taxstdlife="n/a","n/a",IF(AQ$3&gt;(A28taxstdlife+$E833),((Input!$G$170+Input!$G$136)*$G$7)-SUM($G833:AP833),((Input!$G$170+Input!$G$136)*$G$7)/A28taxstdlife))</f>
        <v>0</v>
      </c>
      <c r="AR833" s="164">
        <f>IF(A28taxstdlife="n/a","n/a",IF(AR$3&gt;(A28taxstdlife+$E833),((Input!$G$170+Input!$G$136)*$G$7)-SUM($G833:AQ833),((Input!$G$170+Input!$G$136)*$G$7)/A28taxstdlife))</f>
        <v>0</v>
      </c>
      <c r="AS833" s="164">
        <f>IF(A28taxstdlife="n/a","n/a",IF(AS$3&gt;(A28taxstdlife+$E833),((Input!$G$170+Input!$G$136)*$G$7)-SUM($G833:AR833),((Input!$G$170+Input!$G$136)*$G$7)/A28taxstdlife))</f>
        <v>0</v>
      </c>
      <c r="AT833" s="164">
        <f>IF(A28taxstdlife="n/a","n/a",IF(AT$3&gt;(A28taxstdlife+$E833),((Input!$G$170+Input!$G$136)*$G$7)-SUM($G833:AS833),((Input!$G$170+Input!$G$136)*$G$7)/A28taxstdlife))</f>
        <v>0</v>
      </c>
      <c r="AU833" s="164">
        <f>IF(A28taxstdlife="n/a","n/a",IF(AU$3&gt;(A28taxstdlife+$E833),((Input!$G$170+Input!$G$136)*$G$7)-SUM($G833:AT833),((Input!$G$170+Input!$G$136)*$G$7)/A28taxstdlife))</f>
        <v>0</v>
      </c>
      <c r="AV833" s="164">
        <f>IF(A28taxstdlife="n/a","n/a",IF(AV$3&gt;(A28taxstdlife+$E833),((Input!$G$170+Input!$G$136)*$G$7)-SUM($G833:AU833),((Input!$G$170+Input!$G$136)*$G$7)/A28taxstdlife))</f>
        <v>0</v>
      </c>
      <c r="AW833" s="164">
        <f>IF(A28taxstdlife="n/a","n/a",IF(AW$3&gt;(A28taxstdlife+$E833),((Input!$G$170+Input!$G$136)*$G$7)-SUM($G833:AV833),((Input!$G$170+Input!$G$136)*$G$7)/A28taxstdlife))</f>
        <v>0</v>
      </c>
      <c r="AX833" s="164">
        <f>IF(A28taxstdlife="n/a","n/a",IF(AX$3&gt;(A28taxstdlife+$E833),((Input!$G$170+Input!$G$136)*$G$7)-SUM($G833:AW833),((Input!$G$170+Input!$G$136)*$G$7)/A28taxstdlife))</f>
        <v>0</v>
      </c>
      <c r="AY833" s="164">
        <f>IF(A28taxstdlife="n/a","n/a",IF(AY$3&gt;(A28taxstdlife+$E833),((Input!$G$170+Input!$G$136)*$G$7)-SUM($G833:AX833),((Input!$G$170+Input!$G$136)*$G$7)/A28taxstdlife))</f>
        <v>0</v>
      </c>
      <c r="AZ833" s="164">
        <f>IF(A28taxstdlife="n/a","n/a",IF(AZ$3&gt;(A28taxstdlife+$E833),((Input!$G$170+Input!$G$136)*$G$7)-SUM($G833:AY833),((Input!$G$170+Input!$G$136)*$G$7)/A28taxstdlife))</f>
        <v>0</v>
      </c>
      <c r="BA833" s="164">
        <f>IF(A28taxstdlife="n/a","n/a",IF(BA$3&gt;(A28taxstdlife+$E833),((Input!$G$170+Input!$G$136)*$G$7)-SUM($G833:AZ833),((Input!$G$170+Input!$G$136)*$G$7)/A28taxstdlife))</f>
        <v>0</v>
      </c>
      <c r="BB833" s="164">
        <f>IF(A28taxstdlife="n/a","n/a",IF(BB$3&gt;(A28taxstdlife+$E833),((Input!$G$170+Input!$G$136)*$G$7)-SUM($G833:BA833),((Input!$G$170+Input!$G$136)*$G$7)/A28taxstdlife))</f>
        <v>0</v>
      </c>
      <c r="BC833" s="164">
        <f>IF(A28taxstdlife="n/a","n/a",IF(BC$3&gt;(A28taxstdlife+$E833),((Input!$G$170+Input!$G$136)*$G$7)-SUM($G833:BB833),((Input!$G$170+Input!$G$136)*$G$7)/A28taxstdlife))</f>
        <v>0</v>
      </c>
      <c r="BD833" s="164">
        <f>IF(A28taxstdlife="n/a","n/a",IF(BD$3&gt;(A28taxstdlife+$E833),((Input!$G$170+Input!$G$136)*$G$7)-SUM($G833:BC833),((Input!$G$170+Input!$G$136)*$G$7)/A28taxstdlife))</f>
        <v>0</v>
      </c>
      <c r="BE833" s="164">
        <f>IF(A28taxstdlife="n/a","n/a",IF(BE$3&gt;(A28taxstdlife+$E833),((Input!$G$170+Input!$G$136)*$G$7)-SUM($G833:BD833),((Input!$G$170+Input!$G$136)*$G$7)/A28taxstdlife))</f>
        <v>0</v>
      </c>
      <c r="BF833" s="164">
        <f>IF(A28taxstdlife="n/a","n/a",IF(BF$3&gt;(A28taxstdlife+$E833),((Input!$G$170+Input!$G$136)*$G$7)-SUM($G833:BE833),((Input!$G$170+Input!$G$136)*$G$7)/A28taxstdlife))</f>
        <v>0</v>
      </c>
      <c r="BG833" s="164">
        <f>IF(A28taxstdlife="n/a","n/a",IF(BG$3&gt;(A28taxstdlife+$E833),((Input!$G$170+Input!$G$136)*$G$7)-SUM($G833:BF833),((Input!$G$170+Input!$G$136)*$G$7)/A28taxstdlife))</f>
        <v>0</v>
      </c>
      <c r="BH833" s="164">
        <f>IF(A28taxstdlife="n/a","n/a",IF(BH$3&gt;(A28taxstdlife+$E833),((Input!$G$170+Input!$G$136)*$G$7)-SUM($G833:BG833),((Input!$G$170+Input!$G$136)*$G$7)/A28taxstdlife))</f>
        <v>0</v>
      </c>
      <c r="BI833" s="164">
        <f>IF(A28taxstdlife="n/a","n/a",IF(BI$3&gt;(A28taxstdlife+$E833),((Input!$G$170+Input!$G$136)*$G$7)-SUM($G833:BH833),((Input!$G$170+Input!$G$136)*$G$7)/A28taxstdlife))</f>
        <v>0</v>
      </c>
      <c r="BJ833" s="18"/>
      <c r="BK833" s="18"/>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c r="GY833"/>
      <c r="GZ833"/>
      <c r="HA833"/>
      <c r="HB833"/>
      <c r="HC833"/>
      <c r="HD833"/>
      <c r="HE833"/>
      <c r="HF833"/>
      <c r="HG833"/>
      <c r="HH833"/>
      <c r="HI833"/>
      <c r="HJ833"/>
      <c r="HK833"/>
      <c r="HL833"/>
      <c r="HM833"/>
      <c r="HN833"/>
      <c r="HO833"/>
      <c r="HP833"/>
      <c r="HQ833"/>
      <c r="HR833"/>
      <c r="HS833"/>
      <c r="HT833"/>
      <c r="HU833"/>
      <c r="HV833"/>
      <c r="HW833"/>
      <c r="HX833"/>
      <c r="HY833"/>
      <c r="HZ833"/>
      <c r="IA833"/>
      <c r="IB833"/>
      <c r="IC833"/>
      <c r="ID833"/>
      <c r="IE833"/>
      <c r="IF833"/>
      <c r="IG833"/>
      <c r="IH833"/>
      <c r="II833"/>
      <c r="IJ833"/>
      <c r="IK833"/>
      <c r="IL833"/>
      <c r="IM833"/>
      <c r="IN833"/>
      <c r="IO833"/>
      <c r="IP833"/>
      <c r="IQ833"/>
      <c r="IR833"/>
      <c r="IS833"/>
      <c r="IT833"/>
      <c r="IU833"/>
      <c r="IV833"/>
    </row>
    <row r="834" spans="1:256" s="5" customFormat="1" hidden="1" outlineLevel="2">
      <c r="A834" s="18"/>
      <c r="B834" s="18"/>
      <c r="C834" s="36"/>
      <c r="D834" s="479"/>
      <c r="E834" s="283">
        <v>2</v>
      </c>
      <c r="F834" s="38"/>
      <c r="G834" s="306"/>
      <c r="H834" s="307"/>
      <c r="I834" s="164">
        <f>IF(A28taxstdlife="n/a","n/a",IF(I$3&gt;(A28taxstdlife+$E834),((Input!$H$170+Input!$H$136)*$H$7)-SUM($H834:H834),((Input!$H$170+Input!$H$136)*$H$7)/A28taxstdlife))</f>
        <v>0</v>
      </c>
      <c r="J834" s="164">
        <f>IF(A28taxstdlife="n/a","n/a",IF(J$3&gt;(A28taxstdlife+$E834),((Input!$H$170+Input!$H$136)*$H$7)-SUM($H834:I834),((Input!$H$170+Input!$H$136)*$H$7)/A28taxstdlife))</f>
        <v>0</v>
      </c>
      <c r="K834" s="164">
        <f>IF(A28taxstdlife="n/a","n/a",IF(K$3&gt;(A28taxstdlife+$E834),((Input!$H$170+Input!$H$136)*$H$7)-SUM($H834:J834),((Input!$H$170+Input!$H$136)*$H$7)/A28taxstdlife))</f>
        <v>0</v>
      </c>
      <c r="L834" s="164">
        <f>IF(A28taxstdlife="n/a","n/a",IF(L$3&gt;(A28taxstdlife+$E834),((Input!$H$170+Input!$H$136)*$H$7)-SUM($H834:K834),((Input!$H$170+Input!$H$136)*$H$7)/A28taxstdlife))</f>
        <v>0</v>
      </c>
      <c r="M834" s="164">
        <f>IF(A28taxstdlife="n/a","n/a",IF(M$3&gt;(A28taxstdlife+$E834),((Input!$H$170+Input!$H$136)*$H$7)-SUM($H834:L834),((Input!$H$170+Input!$H$136)*$H$7)/A28taxstdlife))</f>
        <v>0</v>
      </c>
      <c r="N834" s="164">
        <f>IF(A28taxstdlife="n/a","n/a",IF(N$3&gt;(A28taxstdlife+$E834),((Input!$H$170+Input!$H$136)*$H$7)-SUM($H834:M834),((Input!$H$170+Input!$H$136)*$H$7)/A28taxstdlife))</f>
        <v>0</v>
      </c>
      <c r="O834" s="164">
        <f>IF(A28taxstdlife="n/a","n/a",IF(O$3&gt;(A28taxstdlife+$E834),((Input!$H$170+Input!$H$136)*$H$7)-SUM($H834:N834),((Input!$H$170+Input!$H$136)*$H$7)/A28taxstdlife))</f>
        <v>0</v>
      </c>
      <c r="P834" s="164">
        <f>IF(A28taxstdlife="n/a","n/a",IF(P$3&gt;(A28taxstdlife+$E834),((Input!$H$170+Input!$H$136)*$H$7)-SUM($H834:O834),((Input!$H$170+Input!$H$136)*$H$7)/A28taxstdlife))</f>
        <v>0</v>
      </c>
      <c r="Q834" s="164">
        <f>IF(A28taxstdlife="n/a","n/a",IF(Q$3&gt;(A28taxstdlife+$E834),((Input!$H$170+Input!$H$136)*$H$7)-SUM($H834:P834),((Input!$H$170+Input!$H$136)*$H$7)/A28taxstdlife))</f>
        <v>0</v>
      </c>
      <c r="R834" s="164">
        <f>IF(A28taxstdlife="n/a","n/a",IF(R$3&gt;(A28taxstdlife+$E834),((Input!$H$170+Input!$H$136)*$H$7)-SUM($H834:Q834),((Input!$H$170+Input!$H$136)*$H$7)/A28taxstdlife))</f>
        <v>0</v>
      </c>
      <c r="S834" s="164">
        <f>IF(A28taxstdlife="n/a","n/a",IF(S$3&gt;(A28taxstdlife+$E834),((Input!$H$170+Input!$H$136)*$H$7)-SUM($H834:R834),((Input!$H$170+Input!$H$136)*$H$7)/A28taxstdlife))</f>
        <v>0</v>
      </c>
      <c r="T834" s="164">
        <f>IF(A28taxstdlife="n/a","n/a",IF(T$3&gt;(A28taxstdlife+$E834),((Input!$H$170+Input!$H$136)*$H$7)-SUM($H834:S834),((Input!$H$170+Input!$H$136)*$H$7)/A28taxstdlife))</f>
        <v>0</v>
      </c>
      <c r="U834" s="164">
        <f>IF(A28taxstdlife="n/a","n/a",IF(U$3&gt;(A28taxstdlife+$E834),((Input!$H$170+Input!$H$136)*$H$7)-SUM($H834:T834),((Input!$H$170+Input!$H$136)*$H$7)/A28taxstdlife))</f>
        <v>0</v>
      </c>
      <c r="V834" s="164">
        <f>IF(A28taxstdlife="n/a","n/a",IF(V$3&gt;(A28taxstdlife+$E834),((Input!$H$170+Input!$H$136)*$H$7)-SUM($H834:U834),((Input!$H$170+Input!$H$136)*$H$7)/A28taxstdlife))</f>
        <v>0</v>
      </c>
      <c r="W834" s="164">
        <f>IF(A28taxstdlife="n/a","n/a",IF(W$3&gt;(A28taxstdlife+$E834),((Input!$H$170+Input!$H$136)*$H$7)-SUM($H834:V834),((Input!$H$170+Input!$H$136)*$H$7)/A28taxstdlife))</f>
        <v>0</v>
      </c>
      <c r="X834" s="164">
        <f>IF(A28taxstdlife="n/a","n/a",IF(X$3&gt;(A28taxstdlife+$E834),((Input!$H$170+Input!$H$136)*$H$7)-SUM($H834:W834),((Input!$H$170+Input!$H$136)*$H$7)/A28taxstdlife))</f>
        <v>0</v>
      </c>
      <c r="Y834" s="164">
        <f>IF(A28taxstdlife="n/a","n/a",IF(Y$3&gt;(A28taxstdlife+$E834),((Input!$H$170+Input!$H$136)*$H$7)-SUM($H834:X834),((Input!$H$170+Input!$H$136)*$H$7)/A28taxstdlife))</f>
        <v>0</v>
      </c>
      <c r="Z834" s="164">
        <f>IF(A28taxstdlife="n/a","n/a",IF(Z$3&gt;(A28taxstdlife+$E834),((Input!$H$170+Input!$H$136)*$H$7)-SUM($H834:Y834),((Input!$H$170+Input!$H$136)*$H$7)/A28taxstdlife))</f>
        <v>0</v>
      </c>
      <c r="AA834" s="164">
        <f>IF(A28taxstdlife="n/a","n/a",IF(AA$3&gt;(A28taxstdlife+$E834),((Input!$H$170+Input!$H$136)*$H$7)-SUM($H834:Z834),((Input!$H$170+Input!$H$136)*$H$7)/A28taxstdlife))</f>
        <v>0</v>
      </c>
      <c r="AB834" s="164">
        <f>IF(A28taxstdlife="n/a","n/a",IF(AB$3&gt;(A28taxstdlife+$E834),((Input!$H$170+Input!$H$136)*$H$7)-SUM($H834:AA834),((Input!$H$170+Input!$H$136)*$H$7)/A28taxstdlife))</f>
        <v>0</v>
      </c>
      <c r="AC834" s="164">
        <f>IF(A28taxstdlife="n/a","n/a",IF(AC$3&gt;(A28taxstdlife+$E834),((Input!$H$170+Input!$H$136)*$H$7)-SUM($H834:AB834),((Input!$H$170+Input!$H$136)*$H$7)/A28taxstdlife))</f>
        <v>0</v>
      </c>
      <c r="AD834" s="164">
        <f>IF(A28taxstdlife="n/a","n/a",IF(AD$3&gt;(A28taxstdlife+$E834),((Input!$H$170+Input!$H$136)*$H$7)-SUM($H834:AC834),((Input!$H$170+Input!$H$136)*$H$7)/A28taxstdlife))</f>
        <v>0</v>
      </c>
      <c r="AE834" s="164">
        <f>IF(A28taxstdlife="n/a","n/a",IF(AE$3&gt;(A28taxstdlife+$E834),((Input!$H$170+Input!$H$136)*$H$7)-SUM($H834:AD834),((Input!$H$170+Input!$H$136)*$H$7)/A28taxstdlife))</f>
        <v>0</v>
      </c>
      <c r="AF834" s="164">
        <f>IF(A28taxstdlife="n/a","n/a",IF(AF$3&gt;(A28taxstdlife+$E834),((Input!$H$170+Input!$H$136)*$H$7)-SUM($H834:AE834),((Input!$H$170+Input!$H$136)*$H$7)/A28taxstdlife))</f>
        <v>0</v>
      </c>
      <c r="AG834" s="164">
        <f>IF(A28taxstdlife="n/a","n/a",IF(AG$3&gt;(A28taxstdlife+$E834),((Input!$H$170+Input!$H$136)*$H$7)-SUM($H834:AF834),((Input!$H$170+Input!$H$136)*$H$7)/A28taxstdlife))</f>
        <v>0</v>
      </c>
      <c r="AH834" s="164">
        <f>IF(A28taxstdlife="n/a","n/a",IF(AH$3&gt;(A28taxstdlife+$E834),((Input!$H$170+Input!$H$136)*$H$7)-SUM($H834:AG834),((Input!$H$170+Input!$H$136)*$H$7)/A28taxstdlife))</f>
        <v>0</v>
      </c>
      <c r="AI834" s="164">
        <f>IF(A28taxstdlife="n/a","n/a",IF(AI$3&gt;(A28taxstdlife+$E834),((Input!$H$170+Input!$H$136)*$H$7)-SUM($H834:AH834),((Input!$H$170+Input!$H$136)*$H$7)/A28taxstdlife))</f>
        <v>0</v>
      </c>
      <c r="AJ834" s="164">
        <f>IF(A28taxstdlife="n/a","n/a",IF(AJ$3&gt;(A28taxstdlife+$E834),((Input!$H$170+Input!$H$136)*$H$7)-SUM($H834:AI834),((Input!$H$170+Input!$H$136)*$H$7)/A28taxstdlife))</f>
        <v>0</v>
      </c>
      <c r="AK834" s="164">
        <f>IF(A28taxstdlife="n/a","n/a",IF(AK$3&gt;(A28taxstdlife+$E834),((Input!$H$170+Input!$H$136)*$H$7)-SUM($H834:AJ834),((Input!$H$170+Input!$H$136)*$H$7)/A28taxstdlife))</f>
        <v>0</v>
      </c>
      <c r="AL834" s="164">
        <f>IF(A28taxstdlife="n/a","n/a",IF(AL$3&gt;(A28taxstdlife+$E834),((Input!$H$170+Input!$H$136)*$H$7)-SUM($H834:AK834),((Input!$H$170+Input!$H$136)*$H$7)/A28taxstdlife))</f>
        <v>0</v>
      </c>
      <c r="AM834" s="164">
        <f>IF(A28taxstdlife="n/a","n/a",IF(AM$3&gt;(A28taxstdlife+$E834),((Input!$H$170+Input!$H$136)*$H$7)-SUM($H834:AL834),((Input!$H$170+Input!$H$136)*$H$7)/A28taxstdlife))</f>
        <v>0</v>
      </c>
      <c r="AN834" s="164">
        <f>IF(A28taxstdlife="n/a","n/a",IF(AN$3&gt;(A28taxstdlife+$E834),((Input!$H$170+Input!$H$136)*$H$7)-SUM($H834:AM834),((Input!$H$170+Input!$H$136)*$H$7)/A28taxstdlife))</f>
        <v>0</v>
      </c>
      <c r="AO834" s="164">
        <f>IF(A28taxstdlife="n/a","n/a",IF(AO$3&gt;(A28taxstdlife+$E834),((Input!$H$170+Input!$H$136)*$H$7)-SUM($H834:AN834),((Input!$H$170+Input!$H$136)*$H$7)/A28taxstdlife))</f>
        <v>0</v>
      </c>
      <c r="AP834" s="164">
        <f>IF(A28taxstdlife="n/a","n/a",IF(AP$3&gt;(A28taxstdlife+$E834),((Input!$H$170+Input!$H$136)*$H$7)-SUM($H834:AO834),((Input!$H$170+Input!$H$136)*$H$7)/A28taxstdlife))</f>
        <v>0</v>
      </c>
      <c r="AQ834" s="164">
        <f>IF(A28taxstdlife="n/a","n/a",IF(AQ$3&gt;(A28taxstdlife+$E834),((Input!$H$170+Input!$H$136)*$H$7)-SUM($H834:AP834),((Input!$H$170+Input!$H$136)*$H$7)/A28taxstdlife))</f>
        <v>0</v>
      </c>
      <c r="AR834" s="164">
        <f>IF(A28taxstdlife="n/a","n/a",IF(AR$3&gt;(A28taxstdlife+$E834),((Input!$H$170+Input!$H$136)*$H$7)-SUM($H834:AQ834),((Input!$H$170+Input!$H$136)*$H$7)/A28taxstdlife))</f>
        <v>0</v>
      </c>
      <c r="AS834" s="164">
        <f>IF(A28taxstdlife="n/a","n/a",IF(AS$3&gt;(A28taxstdlife+$E834),((Input!$H$170+Input!$H$136)*$H$7)-SUM($H834:AR834),((Input!$H$170+Input!$H$136)*$H$7)/A28taxstdlife))</f>
        <v>0</v>
      </c>
      <c r="AT834" s="164">
        <f>IF(A28taxstdlife="n/a","n/a",IF(AT$3&gt;(A28taxstdlife+$E834),((Input!$H$170+Input!$H$136)*$H$7)-SUM($H834:AS834),((Input!$H$170+Input!$H$136)*$H$7)/A28taxstdlife))</f>
        <v>0</v>
      </c>
      <c r="AU834" s="164">
        <f>IF(A28taxstdlife="n/a","n/a",IF(AU$3&gt;(A28taxstdlife+$E834),((Input!$H$170+Input!$H$136)*$H$7)-SUM($H834:AT834),((Input!$H$170+Input!$H$136)*$H$7)/A28taxstdlife))</f>
        <v>0</v>
      </c>
      <c r="AV834" s="164">
        <f>IF(A28taxstdlife="n/a","n/a",IF(AV$3&gt;(A28taxstdlife+$E834),((Input!$H$170+Input!$H$136)*$H$7)-SUM($H834:AU834),((Input!$H$170+Input!$H$136)*$H$7)/A28taxstdlife))</f>
        <v>0</v>
      </c>
      <c r="AW834" s="164">
        <f>IF(A28taxstdlife="n/a","n/a",IF(AW$3&gt;(A28taxstdlife+$E834),((Input!$H$170+Input!$H$136)*$H$7)-SUM($H834:AV834),((Input!$H$170+Input!$H$136)*$H$7)/A28taxstdlife))</f>
        <v>0</v>
      </c>
      <c r="AX834" s="164">
        <f>IF(A28taxstdlife="n/a","n/a",IF(AX$3&gt;(A28taxstdlife+$E834),((Input!$H$170+Input!$H$136)*$H$7)-SUM($H834:AW834),((Input!$H$170+Input!$H$136)*$H$7)/A28taxstdlife))</f>
        <v>0</v>
      </c>
      <c r="AY834" s="164">
        <f>IF(A28taxstdlife="n/a","n/a",IF(AY$3&gt;(A28taxstdlife+$E834),((Input!$H$170+Input!$H$136)*$H$7)-SUM($H834:AX834),((Input!$H$170+Input!$H$136)*$H$7)/A28taxstdlife))</f>
        <v>0</v>
      </c>
      <c r="AZ834" s="164">
        <f>IF(A28taxstdlife="n/a","n/a",IF(AZ$3&gt;(A28taxstdlife+$E834),((Input!$H$170+Input!$H$136)*$H$7)-SUM($H834:AY834),((Input!$H$170+Input!$H$136)*$H$7)/A28taxstdlife))</f>
        <v>0</v>
      </c>
      <c r="BA834" s="164">
        <f>IF(A28taxstdlife="n/a","n/a",IF(BA$3&gt;(A28taxstdlife+$E834),((Input!$H$170+Input!$H$136)*$H$7)-SUM($H834:AZ834),((Input!$H$170+Input!$H$136)*$H$7)/A28taxstdlife))</f>
        <v>0</v>
      </c>
      <c r="BB834" s="164">
        <f>IF(A28taxstdlife="n/a","n/a",IF(BB$3&gt;(A28taxstdlife+$E834),((Input!$H$170+Input!$H$136)*$H$7)-SUM($H834:BA834),((Input!$H$170+Input!$H$136)*$H$7)/A28taxstdlife))</f>
        <v>0</v>
      </c>
      <c r="BC834" s="164">
        <f>IF(A28taxstdlife="n/a","n/a",IF(BC$3&gt;(A28taxstdlife+$E834),((Input!$H$170+Input!$H$136)*$H$7)-SUM($H834:BB834),((Input!$H$170+Input!$H$136)*$H$7)/A28taxstdlife))</f>
        <v>0</v>
      </c>
      <c r="BD834" s="164">
        <f>IF(A28taxstdlife="n/a","n/a",IF(BD$3&gt;(A28taxstdlife+$E834),((Input!$H$170+Input!$H$136)*$H$7)-SUM($H834:BC834),((Input!$H$170+Input!$H$136)*$H$7)/A28taxstdlife))</f>
        <v>0</v>
      </c>
      <c r="BE834" s="164">
        <f>IF(A28taxstdlife="n/a","n/a",IF(BE$3&gt;(A28taxstdlife+$E834),((Input!$H$170+Input!$H$136)*$H$7)-SUM($H834:BD834),((Input!$H$170+Input!$H$136)*$H$7)/A28taxstdlife))</f>
        <v>0</v>
      </c>
      <c r="BF834" s="164">
        <f>IF(A28taxstdlife="n/a","n/a",IF(BF$3&gt;(A28taxstdlife+$E834),((Input!$H$170+Input!$H$136)*$H$7)-SUM($H834:BE834),((Input!$H$170+Input!$H$136)*$H$7)/A28taxstdlife))</f>
        <v>0</v>
      </c>
      <c r="BG834" s="164">
        <f>IF(A28taxstdlife="n/a","n/a",IF(BG$3&gt;(A28taxstdlife+$E834),((Input!$H$170+Input!$H$136)*$H$7)-SUM($H834:BF834),((Input!$H$170+Input!$H$136)*$H$7)/A28taxstdlife))</f>
        <v>0</v>
      </c>
      <c r="BH834" s="164">
        <f>IF(A28taxstdlife="n/a","n/a",IF(BH$3&gt;(A28taxstdlife+$E834),((Input!$H$170+Input!$H$136)*$H$7)-SUM($H834:BG834),((Input!$H$170+Input!$H$136)*$H$7)/A28taxstdlife))</f>
        <v>0</v>
      </c>
      <c r="BI834" s="164">
        <f>IF(A28taxstdlife="n/a","n/a",IF(BI$3&gt;(A28taxstdlife+$E834),((Input!$H$170+Input!$H$136)*$H$7)-SUM($H834:BH834),((Input!$H$170+Input!$H$136)*$H$7)/A28taxstdlife))</f>
        <v>0</v>
      </c>
      <c r="BJ834" s="18"/>
      <c r="BK834" s="18"/>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c r="GY834"/>
      <c r="GZ834"/>
      <c r="HA834"/>
      <c r="HB834"/>
      <c r="HC834"/>
      <c r="HD834"/>
      <c r="HE834"/>
      <c r="HF834"/>
      <c r="HG834"/>
      <c r="HH834"/>
      <c r="HI834"/>
      <c r="HJ834"/>
      <c r="HK834"/>
      <c r="HL834"/>
      <c r="HM834"/>
      <c r="HN834"/>
      <c r="HO834"/>
      <c r="HP834"/>
      <c r="HQ834"/>
      <c r="HR834"/>
      <c r="HS834"/>
      <c r="HT834"/>
      <c r="HU834"/>
      <c r="HV834"/>
      <c r="HW834"/>
      <c r="HX834"/>
      <c r="HY834"/>
      <c r="HZ834"/>
      <c r="IA834"/>
      <c r="IB834"/>
      <c r="IC834"/>
      <c r="ID834"/>
      <c r="IE834"/>
      <c r="IF834"/>
      <c r="IG834"/>
      <c r="IH834"/>
      <c r="II834"/>
      <c r="IJ834"/>
      <c r="IK834"/>
      <c r="IL834"/>
      <c r="IM834"/>
      <c r="IN834"/>
      <c r="IO834"/>
      <c r="IP834"/>
      <c r="IQ834"/>
      <c r="IR834"/>
      <c r="IS834"/>
      <c r="IT834"/>
      <c r="IU834"/>
      <c r="IV834"/>
    </row>
    <row r="835" spans="1:256" s="5" customFormat="1" hidden="1" outlineLevel="2">
      <c r="A835" s="18"/>
      <c r="B835" s="18"/>
      <c r="C835" s="36"/>
      <c r="D835" s="479"/>
      <c r="E835" s="283">
        <v>3</v>
      </c>
      <c r="F835" s="38"/>
      <c r="G835" s="306"/>
      <c r="H835" s="308"/>
      <c r="I835" s="307"/>
      <c r="J835" s="164">
        <f>IF(A28taxstdlife="n/a","n/a",IF(J$3&gt;(A28taxstdlife+$E835),((Input!$I$170+Input!$I$136)*$I$7)-SUM($I835:I835),((Input!$I$170+Input!$I$136)*$I$7)/A28taxstdlife))</f>
        <v>0</v>
      </c>
      <c r="K835" s="164">
        <f>IF(A28taxstdlife="n/a","n/a",IF(K$3&gt;(A28taxstdlife+$E835),((Input!$I$170+Input!$I$136)*$I$7)-SUM($I835:J835),((Input!$I$170+Input!$I$136)*$I$7)/A28taxstdlife))</f>
        <v>0</v>
      </c>
      <c r="L835" s="164">
        <f>IF(A28taxstdlife="n/a","n/a",IF(L$3&gt;(A28taxstdlife+$E835),((Input!$I$170+Input!$I$136)*$I$7)-SUM($I835:K835),((Input!$I$170+Input!$I$136)*$I$7)/A28taxstdlife))</f>
        <v>0</v>
      </c>
      <c r="M835" s="164">
        <f>IF(A28taxstdlife="n/a","n/a",IF(M$3&gt;(A28taxstdlife+$E835),((Input!$I$170+Input!$I$136)*$I$7)-SUM($I835:L835),((Input!$I$170+Input!$I$136)*$I$7)/A28taxstdlife))</f>
        <v>0</v>
      </c>
      <c r="N835" s="164">
        <f>IF(A28taxstdlife="n/a","n/a",IF(N$3&gt;(A28taxstdlife+$E835),((Input!$I$170+Input!$I$136)*$I$7)-SUM($I835:M835),((Input!$I$170+Input!$I$136)*$I$7)/A28taxstdlife))</f>
        <v>0</v>
      </c>
      <c r="O835" s="164">
        <f>IF(A28taxstdlife="n/a","n/a",IF(O$3&gt;(A28taxstdlife+$E835),((Input!$I$170+Input!$I$136)*$I$7)-SUM($I835:N835),((Input!$I$170+Input!$I$136)*$I$7)/A28taxstdlife))</f>
        <v>0</v>
      </c>
      <c r="P835" s="164">
        <f>IF(A28taxstdlife="n/a","n/a",IF(P$3&gt;(A28taxstdlife+$E835),((Input!$I$170+Input!$I$136)*$I$7)-SUM($I835:O835),((Input!$I$170+Input!$I$136)*$I$7)/A28taxstdlife))</f>
        <v>0</v>
      </c>
      <c r="Q835" s="164">
        <f>IF(A28taxstdlife="n/a","n/a",IF(Q$3&gt;(A28taxstdlife+$E835),((Input!$I$170+Input!$I$136)*$I$7)-SUM($I835:P835),((Input!$I$170+Input!$I$136)*$I$7)/A28taxstdlife))</f>
        <v>0</v>
      </c>
      <c r="R835" s="164">
        <f>IF(A28taxstdlife="n/a","n/a",IF(R$3&gt;(A28taxstdlife+$E835),((Input!$I$170+Input!$I$136)*$I$7)-SUM($I835:Q835),((Input!$I$170+Input!$I$136)*$I$7)/A28taxstdlife))</f>
        <v>0</v>
      </c>
      <c r="S835" s="164">
        <f>IF(A28taxstdlife="n/a","n/a",IF(S$3&gt;(A28taxstdlife+$E835),((Input!$I$170+Input!$I$136)*$I$7)-SUM($I835:R835),((Input!$I$170+Input!$I$136)*$I$7)/A28taxstdlife))</f>
        <v>0</v>
      </c>
      <c r="T835" s="164">
        <f>IF(A28taxstdlife="n/a","n/a",IF(T$3&gt;(A28taxstdlife+$E835),((Input!$I$170+Input!$I$136)*$I$7)-SUM($I835:S835),((Input!$I$170+Input!$I$136)*$I$7)/A28taxstdlife))</f>
        <v>0</v>
      </c>
      <c r="U835" s="164">
        <f>IF(A28taxstdlife="n/a","n/a",IF(U$3&gt;(A28taxstdlife+$E835),((Input!$I$170+Input!$I$136)*$I$7)-SUM($I835:T835),((Input!$I$170+Input!$I$136)*$I$7)/A28taxstdlife))</f>
        <v>0</v>
      </c>
      <c r="V835" s="164">
        <f>IF(A28taxstdlife="n/a","n/a",IF(V$3&gt;(A28taxstdlife+$E835),((Input!$I$170+Input!$I$136)*$I$7)-SUM($I835:U835),((Input!$I$170+Input!$I$136)*$I$7)/A28taxstdlife))</f>
        <v>0</v>
      </c>
      <c r="W835" s="164">
        <f>IF(A28taxstdlife="n/a","n/a",IF(W$3&gt;(A28taxstdlife+$E835),((Input!$I$170+Input!$I$136)*$I$7)-SUM($I835:V835),((Input!$I$170+Input!$I$136)*$I$7)/A28taxstdlife))</f>
        <v>0</v>
      </c>
      <c r="X835" s="164">
        <f>IF(A28taxstdlife="n/a","n/a",IF(X$3&gt;(A28taxstdlife+$E835),((Input!$I$170+Input!$I$136)*$I$7)-SUM($I835:W835),((Input!$I$170+Input!$I$136)*$I$7)/A28taxstdlife))</f>
        <v>0</v>
      </c>
      <c r="Y835" s="164">
        <f>IF(A28taxstdlife="n/a","n/a",IF(Y$3&gt;(A28taxstdlife+$E835),((Input!$I$170+Input!$I$136)*$I$7)-SUM($I835:X835),((Input!$I$170+Input!$I$136)*$I$7)/A28taxstdlife))</f>
        <v>0</v>
      </c>
      <c r="Z835" s="164">
        <f>IF(A28taxstdlife="n/a","n/a",IF(Z$3&gt;(A28taxstdlife+$E835),((Input!$I$170+Input!$I$136)*$I$7)-SUM($I835:Y835),((Input!$I$170+Input!$I$136)*$I$7)/A28taxstdlife))</f>
        <v>0</v>
      </c>
      <c r="AA835" s="164">
        <f>IF(A28taxstdlife="n/a","n/a",IF(AA$3&gt;(A28taxstdlife+$E835),((Input!$I$170+Input!$I$136)*$I$7)-SUM($I835:Z835),((Input!$I$170+Input!$I$136)*$I$7)/A28taxstdlife))</f>
        <v>0</v>
      </c>
      <c r="AB835" s="164">
        <f>IF(A28taxstdlife="n/a","n/a",IF(AB$3&gt;(A28taxstdlife+$E835),((Input!$I$170+Input!$I$136)*$I$7)-SUM($I835:AA835),((Input!$I$170+Input!$I$136)*$I$7)/A28taxstdlife))</f>
        <v>0</v>
      </c>
      <c r="AC835" s="164">
        <f>IF(A28taxstdlife="n/a","n/a",IF(AC$3&gt;(A28taxstdlife+$E835),((Input!$I$170+Input!$I$136)*$I$7)-SUM($I835:AB835),((Input!$I$170+Input!$I$136)*$I$7)/A28taxstdlife))</f>
        <v>0</v>
      </c>
      <c r="AD835" s="164">
        <f>IF(A28taxstdlife="n/a","n/a",IF(AD$3&gt;(A28taxstdlife+$E835),((Input!$I$170+Input!$I$136)*$I$7)-SUM($I835:AC835),((Input!$I$170+Input!$I$136)*$I$7)/A28taxstdlife))</f>
        <v>0</v>
      </c>
      <c r="AE835" s="164">
        <f>IF(A28taxstdlife="n/a","n/a",IF(AE$3&gt;(A28taxstdlife+$E835),((Input!$I$170+Input!$I$136)*$I$7)-SUM($I835:AD835),((Input!$I$170+Input!$I$136)*$I$7)/A28taxstdlife))</f>
        <v>0</v>
      </c>
      <c r="AF835" s="164">
        <f>IF(A28taxstdlife="n/a","n/a",IF(AF$3&gt;(A28taxstdlife+$E835),((Input!$I$170+Input!$I$136)*$I$7)-SUM($I835:AE835),((Input!$I$170+Input!$I$136)*$I$7)/A28taxstdlife))</f>
        <v>0</v>
      </c>
      <c r="AG835" s="164">
        <f>IF(A28taxstdlife="n/a","n/a",IF(AG$3&gt;(A28taxstdlife+$E835),((Input!$I$170+Input!$I$136)*$I$7)-SUM($I835:AF835),((Input!$I$170+Input!$I$136)*$I$7)/A28taxstdlife))</f>
        <v>0</v>
      </c>
      <c r="AH835" s="164">
        <f>IF(A28taxstdlife="n/a","n/a",IF(AH$3&gt;(A28taxstdlife+$E835),((Input!$I$170+Input!$I$136)*$I$7)-SUM($I835:AG835),((Input!$I$170+Input!$I$136)*$I$7)/A28taxstdlife))</f>
        <v>0</v>
      </c>
      <c r="AI835" s="164">
        <f>IF(A28taxstdlife="n/a","n/a",IF(AI$3&gt;(A28taxstdlife+$E835),((Input!$I$170+Input!$I$136)*$I$7)-SUM($I835:AH835),((Input!$I$170+Input!$I$136)*$I$7)/A28taxstdlife))</f>
        <v>0</v>
      </c>
      <c r="AJ835" s="164">
        <f>IF(A28taxstdlife="n/a","n/a",IF(AJ$3&gt;(A28taxstdlife+$E835),((Input!$I$170+Input!$I$136)*$I$7)-SUM($I835:AI835),((Input!$I$170+Input!$I$136)*$I$7)/A28taxstdlife))</f>
        <v>0</v>
      </c>
      <c r="AK835" s="164">
        <f>IF(A28taxstdlife="n/a","n/a",IF(AK$3&gt;(A28taxstdlife+$E835),((Input!$I$170+Input!$I$136)*$I$7)-SUM($I835:AJ835),((Input!$I$170+Input!$I$136)*$I$7)/A28taxstdlife))</f>
        <v>0</v>
      </c>
      <c r="AL835" s="164">
        <f>IF(A28taxstdlife="n/a","n/a",IF(AL$3&gt;(A28taxstdlife+$E835),((Input!$I$170+Input!$I$136)*$I$7)-SUM($I835:AK835),((Input!$I$170+Input!$I$136)*$I$7)/A28taxstdlife))</f>
        <v>0</v>
      </c>
      <c r="AM835" s="164">
        <f>IF(A28taxstdlife="n/a","n/a",IF(AM$3&gt;(A28taxstdlife+$E835),((Input!$I$170+Input!$I$136)*$I$7)-SUM($I835:AL835),((Input!$I$170+Input!$I$136)*$I$7)/A28taxstdlife))</f>
        <v>0</v>
      </c>
      <c r="AN835" s="164">
        <f>IF(A28taxstdlife="n/a","n/a",IF(AN$3&gt;(A28taxstdlife+$E835),((Input!$I$170+Input!$I$136)*$I$7)-SUM($I835:AM835),((Input!$I$170+Input!$I$136)*$I$7)/A28taxstdlife))</f>
        <v>0</v>
      </c>
      <c r="AO835" s="164">
        <f>IF(A28taxstdlife="n/a","n/a",IF(AO$3&gt;(A28taxstdlife+$E835),((Input!$I$170+Input!$I$136)*$I$7)-SUM($I835:AN835),((Input!$I$170+Input!$I$136)*$I$7)/A28taxstdlife))</f>
        <v>0</v>
      </c>
      <c r="AP835" s="164">
        <f>IF(A28taxstdlife="n/a","n/a",IF(AP$3&gt;(A28taxstdlife+$E835),((Input!$I$170+Input!$I$136)*$I$7)-SUM($I835:AO835),((Input!$I$170+Input!$I$136)*$I$7)/A28taxstdlife))</f>
        <v>0</v>
      </c>
      <c r="AQ835" s="164">
        <f>IF(A28taxstdlife="n/a","n/a",IF(AQ$3&gt;(A28taxstdlife+$E835),((Input!$I$170+Input!$I$136)*$I$7)-SUM($I835:AP835),((Input!$I$170+Input!$I$136)*$I$7)/A28taxstdlife))</f>
        <v>0</v>
      </c>
      <c r="AR835" s="164">
        <f>IF(A28taxstdlife="n/a","n/a",IF(AR$3&gt;(A28taxstdlife+$E835),((Input!$I$170+Input!$I$136)*$I$7)-SUM($I835:AQ835),((Input!$I$170+Input!$I$136)*$I$7)/A28taxstdlife))</f>
        <v>0</v>
      </c>
      <c r="AS835" s="164">
        <f>IF(A28taxstdlife="n/a","n/a",IF(AS$3&gt;(A28taxstdlife+$E835),((Input!$I$170+Input!$I$136)*$I$7)-SUM($I835:AR835),((Input!$I$170+Input!$I$136)*$I$7)/A28taxstdlife))</f>
        <v>0</v>
      </c>
      <c r="AT835" s="164">
        <f>IF(A28taxstdlife="n/a","n/a",IF(AT$3&gt;(A28taxstdlife+$E835),((Input!$I$170+Input!$I$136)*$I$7)-SUM($I835:AS835),((Input!$I$170+Input!$I$136)*$I$7)/A28taxstdlife))</f>
        <v>0</v>
      </c>
      <c r="AU835" s="164">
        <f>IF(A28taxstdlife="n/a","n/a",IF(AU$3&gt;(A28taxstdlife+$E835),((Input!$I$170+Input!$I$136)*$I$7)-SUM($I835:AT835),((Input!$I$170+Input!$I$136)*$I$7)/A28taxstdlife))</f>
        <v>0</v>
      </c>
      <c r="AV835" s="164">
        <f>IF(A28taxstdlife="n/a","n/a",IF(AV$3&gt;(A28taxstdlife+$E835),((Input!$I$170+Input!$I$136)*$I$7)-SUM($I835:AU835),((Input!$I$170+Input!$I$136)*$I$7)/A28taxstdlife))</f>
        <v>0</v>
      </c>
      <c r="AW835" s="164">
        <f>IF(A28taxstdlife="n/a","n/a",IF(AW$3&gt;(A28taxstdlife+$E835),((Input!$I$170+Input!$I$136)*$I$7)-SUM($I835:AV835),((Input!$I$170+Input!$I$136)*$I$7)/A28taxstdlife))</f>
        <v>0</v>
      </c>
      <c r="AX835" s="164">
        <f>IF(A28taxstdlife="n/a","n/a",IF(AX$3&gt;(A28taxstdlife+$E835),((Input!$I$170+Input!$I$136)*$I$7)-SUM($I835:AW835),((Input!$I$170+Input!$I$136)*$I$7)/A28taxstdlife))</f>
        <v>0</v>
      </c>
      <c r="AY835" s="164">
        <f>IF(A28taxstdlife="n/a","n/a",IF(AY$3&gt;(A28taxstdlife+$E835),((Input!$I$170+Input!$I$136)*$I$7)-SUM($I835:AX835),((Input!$I$170+Input!$I$136)*$I$7)/A28taxstdlife))</f>
        <v>0</v>
      </c>
      <c r="AZ835" s="164">
        <f>IF(A28taxstdlife="n/a","n/a",IF(AZ$3&gt;(A28taxstdlife+$E835),((Input!$I$170+Input!$I$136)*$I$7)-SUM($I835:AY835),((Input!$I$170+Input!$I$136)*$I$7)/A28taxstdlife))</f>
        <v>0</v>
      </c>
      <c r="BA835" s="164">
        <f>IF(A28taxstdlife="n/a","n/a",IF(BA$3&gt;(A28taxstdlife+$E835),((Input!$I$170+Input!$I$136)*$I$7)-SUM($I835:AZ835),((Input!$I$170+Input!$I$136)*$I$7)/A28taxstdlife))</f>
        <v>0</v>
      </c>
      <c r="BB835" s="164">
        <f>IF(A28taxstdlife="n/a","n/a",IF(BB$3&gt;(A28taxstdlife+$E835),((Input!$I$170+Input!$I$136)*$I$7)-SUM($I835:BA835),((Input!$I$170+Input!$I$136)*$I$7)/A28taxstdlife))</f>
        <v>0</v>
      </c>
      <c r="BC835" s="164">
        <f>IF(A28taxstdlife="n/a","n/a",IF(BC$3&gt;(A28taxstdlife+$E835),((Input!$I$170+Input!$I$136)*$I$7)-SUM($I835:BB835),((Input!$I$170+Input!$I$136)*$I$7)/A28taxstdlife))</f>
        <v>0</v>
      </c>
      <c r="BD835" s="164">
        <f>IF(A28taxstdlife="n/a","n/a",IF(BD$3&gt;(A28taxstdlife+$E835),((Input!$I$170+Input!$I$136)*$I$7)-SUM($I835:BC835),((Input!$I$170+Input!$I$136)*$I$7)/A28taxstdlife))</f>
        <v>0</v>
      </c>
      <c r="BE835" s="164">
        <f>IF(A28taxstdlife="n/a","n/a",IF(BE$3&gt;(A28taxstdlife+$E835),((Input!$I$170+Input!$I$136)*$I$7)-SUM($I835:BD835),((Input!$I$170+Input!$I$136)*$I$7)/A28taxstdlife))</f>
        <v>0</v>
      </c>
      <c r="BF835" s="164">
        <f>IF(A28taxstdlife="n/a","n/a",IF(BF$3&gt;(A28taxstdlife+$E835),((Input!$I$170+Input!$I$136)*$I$7)-SUM($I835:BE835),((Input!$I$170+Input!$I$136)*$I$7)/A28taxstdlife))</f>
        <v>0</v>
      </c>
      <c r="BG835" s="164">
        <f>IF(A28taxstdlife="n/a","n/a",IF(BG$3&gt;(A28taxstdlife+$E835),((Input!$I$170+Input!$I$136)*$I$7)-SUM($I835:BF835),((Input!$I$170+Input!$I$136)*$I$7)/A28taxstdlife))</f>
        <v>0</v>
      </c>
      <c r="BH835" s="164">
        <f>IF(A28taxstdlife="n/a","n/a",IF(BH$3&gt;(A28taxstdlife+$E835),((Input!$I$170+Input!$I$136)*$I$7)-SUM($I835:BG835),((Input!$I$170+Input!$I$136)*$I$7)/A28taxstdlife))</f>
        <v>0</v>
      </c>
      <c r="BI835" s="164">
        <f>IF(A28taxstdlife="n/a","n/a",IF(BI$3&gt;(A28taxstdlife+$E835),((Input!$I$170+Input!$I$136)*$I$7)-SUM($I835:BH835),((Input!$I$170+Input!$I$136)*$I$7)/A28taxstdlife))</f>
        <v>0</v>
      </c>
      <c r="BJ835" s="164"/>
      <c r="BK835" s="18"/>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c r="FW835"/>
      <c r="FX835"/>
      <c r="FY835"/>
      <c r="FZ835"/>
      <c r="GA835"/>
      <c r="GB835"/>
      <c r="GC835"/>
      <c r="GD835"/>
      <c r="GE835"/>
      <c r="GF835"/>
      <c r="GG835"/>
      <c r="GH835"/>
      <c r="GI835"/>
      <c r="GJ835"/>
      <c r="GK835"/>
      <c r="GL835"/>
      <c r="GM835"/>
      <c r="GN835"/>
      <c r="GO835"/>
      <c r="GP835"/>
      <c r="GQ835"/>
      <c r="GR835"/>
      <c r="GS835"/>
      <c r="GT835"/>
      <c r="GU835"/>
      <c r="GV835"/>
      <c r="GW835"/>
      <c r="GX835"/>
      <c r="GY835"/>
      <c r="GZ835"/>
      <c r="HA835"/>
      <c r="HB835"/>
      <c r="HC835"/>
      <c r="HD835"/>
      <c r="HE835"/>
      <c r="HF835"/>
      <c r="HG835"/>
      <c r="HH835"/>
      <c r="HI835"/>
      <c r="HJ835"/>
      <c r="HK835"/>
      <c r="HL835"/>
      <c r="HM835"/>
      <c r="HN835"/>
      <c r="HO835"/>
      <c r="HP835"/>
      <c r="HQ835"/>
      <c r="HR835"/>
      <c r="HS835"/>
      <c r="HT835"/>
      <c r="HU835"/>
      <c r="HV835"/>
      <c r="HW835"/>
      <c r="HX835"/>
      <c r="HY835"/>
      <c r="HZ835"/>
      <c r="IA835"/>
      <c r="IB835"/>
      <c r="IC835"/>
      <c r="ID835"/>
      <c r="IE835"/>
      <c r="IF835"/>
      <c r="IG835"/>
      <c r="IH835"/>
      <c r="II835"/>
      <c r="IJ835"/>
      <c r="IK835"/>
      <c r="IL835"/>
      <c r="IM835"/>
      <c r="IN835"/>
      <c r="IO835"/>
      <c r="IP835"/>
      <c r="IQ835"/>
      <c r="IR835"/>
      <c r="IS835"/>
      <c r="IT835"/>
      <c r="IU835"/>
      <c r="IV835"/>
    </row>
    <row r="836" spans="1:256" s="5" customFormat="1" hidden="1" outlineLevel="2">
      <c r="A836" s="18"/>
      <c r="B836" s="18"/>
      <c r="C836" s="36"/>
      <c r="D836" s="479"/>
      <c r="E836" s="283">
        <v>4</v>
      </c>
      <c r="F836" s="38"/>
      <c r="G836" s="306"/>
      <c r="H836" s="308"/>
      <c r="I836" s="308"/>
      <c r="J836" s="307"/>
      <c r="K836" s="164">
        <f>IF(A28taxstdlife="n/a","n/a",IF(K$3&gt;(A28taxstdlife+$E836),((Input!$J$170+Input!$J$136)*$J$7)-SUM($J836:J836),((Input!$J$170+Input!$J$136)*$J$7)/A28taxstdlife))</f>
        <v>0</v>
      </c>
      <c r="L836" s="164">
        <f>IF(A28taxstdlife="n/a","n/a",IF(L$3&gt;(A28taxstdlife+$E836),((Input!$J$170+Input!$J$136)*$J$7)-SUM($J836:K836),((Input!$J$170+Input!$J$136)*$J$7)/A28taxstdlife))</f>
        <v>0</v>
      </c>
      <c r="M836" s="164">
        <f>IF(A28taxstdlife="n/a","n/a",IF(M$3&gt;(A28taxstdlife+$E836),((Input!$J$170+Input!$J$136)*$J$7)-SUM($J836:L836),((Input!$J$170+Input!$J$136)*$J$7)/A28taxstdlife))</f>
        <v>0</v>
      </c>
      <c r="N836" s="164">
        <f>IF(A28taxstdlife="n/a","n/a",IF(N$3&gt;(A28taxstdlife+$E836),((Input!$J$170+Input!$J$136)*$J$7)-SUM($J836:M836),((Input!$J$170+Input!$J$136)*$J$7)/A28taxstdlife))</f>
        <v>0</v>
      </c>
      <c r="O836" s="164">
        <f>IF(A28taxstdlife="n/a","n/a",IF(O$3&gt;(A28taxstdlife+$E836),((Input!$J$170+Input!$J$136)*$J$7)-SUM($J836:N836),((Input!$J$170+Input!$J$136)*$J$7)/A28taxstdlife))</f>
        <v>0</v>
      </c>
      <c r="P836" s="164">
        <f>IF(A28taxstdlife="n/a","n/a",IF(P$3&gt;(A28taxstdlife+$E836),((Input!$J$170+Input!$J$136)*$J$7)-SUM($J836:O836),((Input!$J$170+Input!$J$136)*$J$7)/A28taxstdlife))</f>
        <v>0</v>
      </c>
      <c r="Q836" s="164">
        <f>IF(A28taxstdlife="n/a","n/a",IF(Q$3&gt;(A28taxstdlife+$E836),((Input!$J$170+Input!$J$136)*$J$7)-SUM($J836:P836),((Input!$J$170+Input!$J$136)*$J$7)/A28taxstdlife))</f>
        <v>0</v>
      </c>
      <c r="R836" s="164">
        <f>IF(A28taxstdlife="n/a","n/a",IF(R$3&gt;(A28taxstdlife+$E836),((Input!$J$170+Input!$J$136)*$J$7)-SUM($J836:Q836),((Input!$J$170+Input!$J$136)*$J$7)/A28taxstdlife))</f>
        <v>0</v>
      </c>
      <c r="S836" s="164">
        <f>IF(A28taxstdlife="n/a","n/a",IF(S$3&gt;(A28taxstdlife+$E836),((Input!$J$170+Input!$J$136)*$J$7)-SUM($J836:R836),((Input!$J$170+Input!$J$136)*$J$7)/A28taxstdlife))</f>
        <v>0</v>
      </c>
      <c r="T836" s="164">
        <f>IF(A28taxstdlife="n/a","n/a",IF(T$3&gt;(A28taxstdlife+$E836),((Input!$J$170+Input!$J$136)*$J$7)-SUM($J836:S836),((Input!$J$170+Input!$J$136)*$J$7)/A28taxstdlife))</f>
        <v>0</v>
      </c>
      <c r="U836" s="164">
        <f>IF(A28taxstdlife="n/a","n/a",IF(U$3&gt;(A28taxstdlife+$E836),((Input!$J$170+Input!$J$136)*$J$7)-SUM($J836:T836),((Input!$J$170+Input!$J$136)*$J$7)/A28taxstdlife))</f>
        <v>0</v>
      </c>
      <c r="V836" s="164">
        <f>IF(A28taxstdlife="n/a","n/a",IF(V$3&gt;(A28taxstdlife+$E836),((Input!$J$170+Input!$J$136)*$J$7)-SUM($J836:U836),((Input!$J$170+Input!$J$136)*$J$7)/A28taxstdlife))</f>
        <v>0</v>
      </c>
      <c r="W836" s="164">
        <f>IF(A28taxstdlife="n/a","n/a",IF(W$3&gt;(A28taxstdlife+$E836),((Input!$J$170+Input!$J$136)*$J$7)-SUM($J836:V836),((Input!$J$170+Input!$J$136)*$J$7)/A28taxstdlife))</f>
        <v>0</v>
      </c>
      <c r="X836" s="164">
        <f>IF(A28taxstdlife="n/a","n/a",IF(X$3&gt;(A28taxstdlife+$E836),((Input!$J$170+Input!$J$136)*$J$7)-SUM($J836:W836),((Input!$J$170+Input!$J$136)*$J$7)/A28taxstdlife))</f>
        <v>0</v>
      </c>
      <c r="Y836" s="164">
        <f>IF(A28taxstdlife="n/a","n/a",IF(Y$3&gt;(A28taxstdlife+$E836),((Input!$J$170+Input!$J$136)*$J$7)-SUM($J836:X836),((Input!$J$170+Input!$J$136)*$J$7)/A28taxstdlife))</f>
        <v>0</v>
      </c>
      <c r="Z836" s="164">
        <f>IF(A28taxstdlife="n/a","n/a",IF(Z$3&gt;(A28taxstdlife+$E836),((Input!$J$170+Input!$J$136)*$J$7)-SUM($J836:Y836),((Input!$J$170+Input!$J$136)*$J$7)/A28taxstdlife))</f>
        <v>0</v>
      </c>
      <c r="AA836" s="164">
        <f>IF(A28taxstdlife="n/a","n/a",IF(AA$3&gt;(A28taxstdlife+$E836),((Input!$J$170+Input!$J$136)*$J$7)-SUM($J836:Z836),((Input!$J$170+Input!$J$136)*$J$7)/A28taxstdlife))</f>
        <v>0</v>
      </c>
      <c r="AB836" s="164">
        <f>IF(A28taxstdlife="n/a","n/a",IF(AB$3&gt;(A28taxstdlife+$E836),((Input!$J$170+Input!$J$136)*$J$7)-SUM($J836:AA836),((Input!$J$170+Input!$J$136)*$J$7)/A28taxstdlife))</f>
        <v>0</v>
      </c>
      <c r="AC836" s="164">
        <f>IF(A28taxstdlife="n/a","n/a",IF(AC$3&gt;(A28taxstdlife+$E836),((Input!$J$170+Input!$J$136)*$J$7)-SUM($J836:AB836),((Input!$J$170+Input!$J$136)*$J$7)/A28taxstdlife))</f>
        <v>0</v>
      </c>
      <c r="AD836" s="164">
        <f>IF(A28taxstdlife="n/a","n/a",IF(AD$3&gt;(A28taxstdlife+$E836),((Input!$J$170+Input!$J$136)*$J$7)-SUM($J836:AC836),((Input!$J$170+Input!$J$136)*$J$7)/A28taxstdlife))</f>
        <v>0</v>
      </c>
      <c r="AE836" s="164">
        <f>IF(A28taxstdlife="n/a","n/a",IF(AE$3&gt;(A28taxstdlife+$E836),((Input!$J$170+Input!$J$136)*$J$7)-SUM($J836:AD836),((Input!$J$170+Input!$J$136)*$J$7)/A28taxstdlife))</f>
        <v>0</v>
      </c>
      <c r="AF836" s="164">
        <f>IF(A28taxstdlife="n/a","n/a",IF(AF$3&gt;(A28taxstdlife+$E836),((Input!$J$170+Input!$J$136)*$J$7)-SUM($J836:AE836),((Input!$J$170+Input!$J$136)*$J$7)/A28taxstdlife))</f>
        <v>0</v>
      </c>
      <c r="AG836" s="164">
        <f>IF(A28taxstdlife="n/a","n/a",IF(AG$3&gt;(A28taxstdlife+$E836),((Input!$J$170+Input!$J$136)*$J$7)-SUM($J836:AF836),((Input!$J$170+Input!$J$136)*$J$7)/A28taxstdlife))</f>
        <v>0</v>
      </c>
      <c r="AH836" s="164">
        <f>IF(A28taxstdlife="n/a","n/a",IF(AH$3&gt;(A28taxstdlife+$E836),((Input!$J$170+Input!$J$136)*$J$7)-SUM($J836:AG836),((Input!$J$170+Input!$J$136)*$J$7)/A28taxstdlife))</f>
        <v>0</v>
      </c>
      <c r="AI836" s="164">
        <f>IF(A28taxstdlife="n/a","n/a",IF(AI$3&gt;(A28taxstdlife+$E836),((Input!$J$170+Input!$J$136)*$J$7)-SUM($J836:AH836),((Input!$J$170+Input!$J$136)*$J$7)/A28taxstdlife))</f>
        <v>0</v>
      </c>
      <c r="AJ836" s="164">
        <f>IF(A28taxstdlife="n/a","n/a",IF(AJ$3&gt;(A28taxstdlife+$E836),((Input!$J$170+Input!$J$136)*$J$7)-SUM($J836:AI836),((Input!$J$170+Input!$J$136)*$J$7)/A28taxstdlife))</f>
        <v>0</v>
      </c>
      <c r="AK836" s="164">
        <f>IF(A28taxstdlife="n/a","n/a",IF(AK$3&gt;(A28taxstdlife+$E836),((Input!$J$170+Input!$J$136)*$J$7)-SUM($J836:AJ836),((Input!$J$170+Input!$J$136)*$J$7)/A28taxstdlife))</f>
        <v>0</v>
      </c>
      <c r="AL836" s="164">
        <f>IF(A28taxstdlife="n/a","n/a",IF(AL$3&gt;(A28taxstdlife+$E836),((Input!$J$170+Input!$J$136)*$J$7)-SUM($J836:AK836),((Input!$J$170+Input!$J$136)*$J$7)/A28taxstdlife))</f>
        <v>0</v>
      </c>
      <c r="AM836" s="164">
        <f>IF(A28taxstdlife="n/a","n/a",IF(AM$3&gt;(A28taxstdlife+$E836),((Input!$J$170+Input!$J$136)*$J$7)-SUM($J836:AL836),((Input!$J$170+Input!$J$136)*$J$7)/A28taxstdlife))</f>
        <v>0</v>
      </c>
      <c r="AN836" s="164">
        <f>IF(A28taxstdlife="n/a","n/a",IF(AN$3&gt;(A28taxstdlife+$E836),((Input!$J$170+Input!$J$136)*$J$7)-SUM($J836:AM836),((Input!$J$170+Input!$J$136)*$J$7)/A28taxstdlife))</f>
        <v>0</v>
      </c>
      <c r="AO836" s="164">
        <f>IF(A28taxstdlife="n/a","n/a",IF(AO$3&gt;(A28taxstdlife+$E836),((Input!$J$170+Input!$J$136)*$J$7)-SUM($J836:AN836),((Input!$J$170+Input!$J$136)*$J$7)/A28taxstdlife))</f>
        <v>0</v>
      </c>
      <c r="AP836" s="164">
        <f>IF(A28taxstdlife="n/a","n/a",IF(AP$3&gt;(A28taxstdlife+$E836),((Input!$J$170+Input!$J$136)*$J$7)-SUM($J836:AO836),((Input!$J$170+Input!$J$136)*$J$7)/A28taxstdlife))</f>
        <v>0</v>
      </c>
      <c r="AQ836" s="164">
        <f>IF(A28taxstdlife="n/a","n/a",IF(AQ$3&gt;(A28taxstdlife+$E836),((Input!$J$170+Input!$J$136)*$J$7)-SUM($J836:AP836),((Input!$J$170+Input!$J$136)*$J$7)/A28taxstdlife))</f>
        <v>0</v>
      </c>
      <c r="AR836" s="164">
        <f>IF(A28taxstdlife="n/a","n/a",IF(AR$3&gt;(A28taxstdlife+$E836),((Input!$J$170+Input!$J$136)*$J$7)-SUM($J836:AQ836),((Input!$J$170+Input!$J$136)*$J$7)/A28taxstdlife))</f>
        <v>0</v>
      </c>
      <c r="AS836" s="164">
        <f>IF(A28taxstdlife="n/a","n/a",IF(AS$3&gt;(A28taxstdlife+$E836),((Input!$J$170+Input!$J$136)*$J$7)-SUM($J836:AR836),((Input!$J$170+Input!$J$136)*$J$7)/A28taxstdlife))</f>
        <v>0</v>
      </c>
      <c r="AT836" s="164">
        <f>IF(A28taxstdlife="n/a","n/a",IF(AT$3&gt;(A28taxstdlife+$E836),((Input!$J$170+Input!$J$136)*$J$7)-SUM($J836:AS836),((Input!$J$170+Input!$J$136)*$J$7)/A28taxstdlife))</f>
        <v>0</v>
      </c>
      <c r="AU836" s="164">
        <f>IF(A28taxstdlife="n/a","n/a",IF(AU$3&gt;(A28taxstdlife+$E836),((Input!$J$170+Input!$J$136)*$J$7)-SUM($J836:AT836),((Input!$J$170+Input!$J$136)*$J$7)/A28taxstdlife))</f>
        <v>0</v>
      </c>
      <c r="AV836" s="164">
        <f>IF(A28taxstdlife="n/a","n/a",IF(AV$3&gt;(A28taxstdlife+$E836),((Input!$J$170+Input!$J$136)*$J$7)-SUM($J836:AU836),((Input!$J$170+Input!$J$136)*$J$7)/A28taxstdlife))</f>
        <v>0</v>
      </c>
      <c r="AW836" s="164">
        <f>IF(A28taxstdlife="n/a","n/a",IF(AW$3&gt;(A28taxstdlife+$E836),((Input!$J$170+Input!$J$136)*$J$7)-SUM($J836:AV836),((Input!$J$170+Input!$J$136)*$J$7)/A28taxstdlife))</f>
        <v>0</v>
      </c>
      <c r="AX836" s="164">
        <f>IF(A28taxstdlife="n/a","n/a",IF(AX$3&gt;(A28taxstdlife+$E836),((Input!$J$170+Input!$J$136)*$J$7)-SUM($J836:AW836),((Input!$J$170+Input!$J$136)*$J$7)/A28taxstdlife))</f>
        <v>0</v>
      </c>
      <c r="AY836" s="164">
        <f>IF(A28taxstdlife="n/a","n/a",IF(AY$3&gt;(A28taxstdlife+$E836),((Input!$J$170+Input!$J$136)*$J$7)-SUM($J836:AX836),((Input!$J$170+Input!$J$136)*$J$7)/A28taxstdlife))</f>
        <v>0</v>
      </c>
      <c r="AZ836" s="164">
        <f>IF(A28taxstdlife="n/a","n/a",IF(AZ$3&gt;(A28taxstdlife+$E836),((Input!$J$170+Input!$J$136)*$J$7)-SUM($J836:AY836),((Input!$J$170+Input!$J$136)*$J$7)/A28taxstdlife))</f>
        <v>0</v>
      </c>
      <c r="BA836" s="164">
        <f>IF(A28taxstdlife="n/a","n/a",IF(BA$3&gt;(A28taxstdlife+$E836),((Input!$J$170+Input!$J$136)*$J$7)-SUM($J836:AZ836),((Input!$J$170+Input!$J$136)*$J$7)/A28taxstdlife))</f>
        <v>0</v>
      </c>
      <c r="BB836" s="164">
        <f>IF(A28taxstdlife="n/a","n/a",IF(BB$3&gt;(A28taxstdlife+$E836),((Input!$J$170+Input!$J$136)*$J$7)-SUM($J836:BA836),((Input!$J$170+Input!$J$136)*$J$7)/A28taxstdlife))</f>
        <v>0</v>
      </c>
      <c r="BC836" s="164">
        <f>IF(A28taxstdlife="n/a","n/a",IF(BC$3&gt;(A28taxstdlife+$E836),((Input!$J$170+Input!$J$136)*$J$7)-SUM($J836:BB836),((Input!$J$170+Input!$J$136)*$J$7)/A28taxstdlife))</f>
        <v>0</v>
      </c>
      <c r="BD836" s="164">
        <f>IF(A28taxstdlife="n/a","n/a",IF(BD$3&gt;(A28taxstdlife+$E836),((Input!$J$170+Input!$J$136)*$J$7)-SUM($J836:BC836),((Input!$J$170+Input!$J$136)*$J$7)/A28taxstdlife))</f>
        <v>0</v>
      </c>
      <c r="BE836" s="164">
        <f>IF(A28taxstdlife="n/a","n/a",IF(BE$3&gt;(A28taxstdlife+$E836),((Input!$J$170+Input!$J$136)*$J$7)-SUM($J836:BD836),((Input!$J$170+Input!$J$136)*$J$7)/A28taxstdlife))</f>
        <v>0</v>
      </c>
      <c r="BF836" s="164">
        <f>IF(A28taxstdlife="n/a","n/a",IF(BF$3&gt;(A28taxstdlife+$E836),((Input!$J$170+Input!$J$136)*$J$7)-SUM($J836:BE836),((Input!$J$170+Input!$J$136)*$J$7)/A28taxstdlife))</f>
        <v>0</v>
      </c>
      <c r="BG836" s="164">
        <f>IF(A28taxstdlife="n/a","n/a",IF(BG$3&gt;(A28taxstdlife+$E836),((Input!$J$170+Input!$J$136)*$J$7)-SUM($J836:BF836),((Input!$J$170+Input!$J$136)*$J$7)/A28taxstdlife))</f>
        <v>0</v>
      </c>
      <c r="BH836" s="164">
        <f>IF(A28taxstdlife="n/a","n/a",IF(BH$3&gt;(A28taxstdlife+$E836),((Input!$J$170+Input!$J$136)*$J$7)-SUM($J836:BG836),((Input!$J$170+Input!$J$136)*$J$7)/A28taxstdlife))</f>
        <v>0</v>
      </c>
      <c r="BI836" s="164">
        <f>IF(A28taxstdlife="n/a","n/a",IF(BI$3&gt;(A28taxstdlife+$E836),((Input!$J$170+Input!$J$136)*$J$7)-SUM($J836:BH836),((Input!$J$170+Input!$J$136)*$J$7)/A28taxstdlife))</f>
        <v>0</v>
      </c>
      <c r="BJ836" s="18"/>
      <c r="BK836" s="18"/>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c r="FN836"/>
      <c r="FO836"/>
      <c r="FP836"/>
      <c r="FQ836"/>
      <c r="FR836"/>
      <c r="FS836"/>
      <c r="FT836"/>
      <c r="FU836"/>
      <c r="FV836"/>
      <c r="FW836"/>
      <c r="FX836"/>
      <c r="FY836"/>
      <c r="FZ836"/>
      <c r="GA836"/>
      <c r="GB836"/>
      <c r="GC836"/>
      <c r="GD836"/>
      <c r="GE836"/>
      <c r="GF836"/>
      <c r="GG836"/>
      <c r="GH836"/>
      <c r="GI836"/>
      <c r="GJ836"/>
      <c r="GK836"/>
      <c r="GL836"/>
      <c r="GM836"/>
      <c r="GN836"/>
      <c r="GO836"/>
      <c r="GP836"/>
      <c r="GQ836"/>
      <c r="GR836"/>
      <c r="GS836"/>
      <c r="GT836"/>
      <c r="GU836"/>
      <c r="GV836"/>
      <c r="GW836"/>
      <c r="GX836"/>
      <c r="GY836"/>
      <c r="GZ836"/>
      <c r="HA836"/>
      <c r="HB836"/>
      <c r="HC836"/>
      <c r="HD836"/>
      <c r="HE836"/>
      <c r="HF836"/>
      <c r="HG836"/>
      <c r="HH836"/>
      <c r="HI836"/>
      <c r="HJ836"/>
      <c r="HK836"/>
      <c r="HL836"/>
      <c r="HM836"/>
      <c r="HN836"/>
      <c r="HO836"/>
      <c r="HP836"/>
      <c r="HQ836"/>
      <c r="HR836"/>
      <c r="HS836"/>
      <c r="HT836"/>
      <c r="HU836"/>
      <c r="HV836"/>
      <c r="HW836"/>
      <c r="HX836"/>
      <c r="HY836"/>
      <c r="HZ836"/>
      <c r="IA836"/>
      <c r="IB836"/>
      <c r="IC836"/>
      <c r="ID836"/>
      <c r="IE836"/>
      <c r="IF836"/>
      <c r="IG836"/>
      <c r="IH836"/>
      <c r="II836"/>
      <c r="IJ836"/>
      <c r="IK836"/>
      <c r="IL836"/>
      <c r="IM836"/>
      <c r="IN836"/>
      <c r="IO836"/>
      <c r="IP836"/>
      <c r="IQ836"/>
      <c r="IR836"/>
      <c r="IS836"/>
      <c r="IT836"/>
      <c r="IU836"/>
      <c r="IV836"/>
    </row>
    <row r="837" spans="1:256" s="5" customFormat="1" hidden="1" outlineLevel="2">
      <c r="A837" s="18"/>
      <c r="B837" s="18"/>
      <c r="C837" s="36"/>
      <c r="D837" s="479"/>
      <c r="E837" s="283">
        <v>5</v>
      </c>
      <c r="F837" s="38"/>
      <c r="G837" s="306"/>
      <c r="H837" s="308"/>
      <c r="I837" s="308"/>
      <c r="J837" s="308"/>
      <c r="K837" s="307"/>
      <c r="L837" s="164">
        <f>IF(A28taxstdlife="n/a","n/a",IF(L$3&gt;(A28taxstdlife+$E837),((Input!$K$170+Input!$K$136)*$K$7)-SUM($K837:K837),((Input!$K$170+Input!$K$136)*$K$7)/A28taxstdlife))</f>
        <v>0</v>
      </c>
      <c r="M837" s="164">
        <f>IF(A28taxstdlife="n/a","n/a",IF(M$3&gt;(A28taxstdlife+$E837),((Input!$K$170+Input!$K$136)*$K$7)-SUM($K837:L837),((Input!$K$170+Input!$K$136)*$K$7)/A28taxstdlife))</f>
        <v>0</v>
      </c>
      <c r="N837" s="164">
        <f>IF(A28taxstdlife="n/a","n/a",IF(N$3&gt;(A28taxstdlife+$E837),((Input!$K$170+Input!$K$136)*$K$7)-SUM($K837:M837),((Input!$K$170+Input!$K$136)*$K$7)/A28taxstdlife))</f>
        <v>0</v>
      </c>
      <c r="O837" s="164">
        <f>IF(A28taxstdlife="n/a","n/a",IF(O$3&gt;(A28taxstdlife+$E837),((Input!$K$170+Input!$K$136)*$K$7)-SUM($K837:N837),((Input!$K$170+Input!$K$136)*$K$7)/A28taxstdlife))</f>
        <v>0</v>
      </c>
      <c r="P837" s="164">
        <f>IF(A28taxstdlife="n/a","n/a",IF(P$3&gt;(A28taxstdlife+$E837),((Input!$K$170+Input!$K$136)*$K$7)-SUM($K837:O837),((Input!$K$170+Input!$K$136)*$K$7)/A28taxstdlife))</f>
        <v>0</v>
      </c>
      <c r="Q837" s="164">
        <f>IF(A28taxstdlife="n/a","n/a",IF(Q$3&gt;(A28taxstdlife+$E837),((Input!$K$170+Input!$K$136)*$K$7)-SUM($K837:P837),((Input!$K$170+Input!$K$136)*$K$7)/A28taxstdlife))</f>
        <v>0</v>
      </c>
      <c r="R837" s="164">
        <f>IF(A28taxstdlife="n/a","n/a",IF(R$3&gt;(A28taxstdlife+$E837),((Input!$K$170+Input!$K$136)*$K$7)-SUM($K837:Q837),((Input!$K$170+Input!$K$136)*$K$7)/A28taxstdlife))</f>
        <v>0</v>
      </c>
      <c r="S837" s="164">
        <f>IF(A28taxstdlife="n/a","n/a",IF(S$3&gt;(A28taxstdlife+$E837),((Input!$K$170+Input!$K$136)*$K$7)-SUM($K837:R837),((Input!$K$170+Input!$K$136)*$K$7)/A28taxstdlife))</f>
        <v>0</v>
      </c>
      <c r="T837" s="164">
        <f>IF(A28taxstdlife="n/a","n/a",IF(T$3&gt;(A28taxstdlife+$E837),((Input!$K$170+Input!$K$136)*$K$7)-SUM($K837:S837),((Input!$K$170+Input!$K$136)*$K$7)/A28taxstdlife))</f>
        <v>0</v>
      </c>
      <c r="U837" s="164">
        <f>IF(A28taxstdlife="n/a","n/a",IF(U$3&gt;(A28taxstdlife+$E837),((Input!$K$170+Input!$K$136)*$K$7)-SUM($K837:T837),((Input!$K$170+Input!$K$136)*$K$7)/A28taxstdlife))</f>
        <v>0</v>
      </c>
      <c r="V837" s="164">
        <f>IF(A28taxstdlife="n/a","n/a",IF(V$3&gt;(A28taxstdlife+$E837),((Input!$K$170+Input!$K$136)*$K$7)-SUM($K837:U837),((Input!$K$170+Input!$K$136)*$K$7)/A28taxstdlife))</f>
        <v>0</v>
      </c>
      <c r="W837" s="164">
        <f>IF(A28taxstdlife="n/a","n/a",IF(W$3&gt;(A28taxstdlife+$E837),((Input!$K$170+Input!$K$136)*$K$7)-SUM($K837:V837),((Input!$K$170+Input!$K$136)*$K$7)/A28taxstdlife))</f>
        <v>0</v>
      </c>
      <c r="X837" s="164">
        <f>IF(A28taxstdlife="n/a","n/a",IF(X$3&gt;(A28taxstdlife+$E837),((Input!$K$170+Input!$K$136)*$K$7)-SUM($K837:W837),((Input!$K$170+Input!$K$136)*$K$7)/A28taxstdlife))</f>
        <v>0</v>
      </c>
      <c r="Y837" s="164">
        <f>IF(A28taxstdlife="n/a","n/a",IF(Y$3&gt;(A28taxstdlife+$E837),((Input!$K$170+Input!$K$136)*$K$7)-SUM($K837:X837),((Input!$K$170+Input!$K$136)*$K$7)/A28taxstdlife))</f>
        <v>0</v>
      </c>
      <c r="Z837" s="164">
        <f>IF(A28taxstdlife="n/a","n/a",IF(Z$3&gt;(A28taxstdlife+$E837),((Input!$K$170+Input!$K$136)*$K$7)-SUM($K837:Y837),((Input!$K$170+Input!$K$136)*$K$7)/A28taxstdlife))</f>
        <v>0</v>
      </c>
      <c r="AA837" s="164">
        <f>IF(A28taxstdlife="n/a","n/a",IF(AA$3&gt;(A28taxstdlife+$E837),((Input!$K$170+Input!$K$136)*$K$7)-SUM($K837:Z837),((Input!$K$170+Input!$K$136)*$K$7)/A28taxstdlife))</f>
        <v>0</v>
      </c>
      <c r="AB837" s="164">
        <f>IF(A28taxstdlife="n/a","n/a",IF(AB$3&gt;(A28taxstdlife+$E837),((Input!$K$170+Input!$K$136)*$K$7)-SUM($K837:AA837),((Input!$K$170+Input!$K$136)*$K$7)/A28taxstdlife))</f>
        <v>0</v>
      </c>
      <c r="AC837" s="164">
        <f>IF(A28taxstdlife="n/a","n/a",IF(AC$3&gt;(A28taxstdlife+$E837),((Input!$K$170+Input!$K$136)*$K$7)-SUM($K837:AB837),((Input!$K$170+Input!$K$136)*$K$7)/A28taxstdlife))</f>
        <v>0</v>
      </c>
      <c r="AD837" s="164">
        <f>IF(A28taxstdlife="n/a","n/a",IF(AD$3&gt;(A28taxstdlife+$E837),((Input!$K$170+Input!$K$136)*$K$7)-SUM($K837:AC837),((Input!$K$170+Input!$K$136)*$K$7)/A28taxstdlife))</f>
        <v>0</v>
      </c>
      <c r="AE837" s="164">
        <f>IF(A28taxstdlife="n/a","n/a",IF(AE$3&gt;(A28taxstdlife+$E837),((Input!$K$170+Input!$K$136)*$K$7)-SUM($K837:AD837),((Input!$K$170+Input!$K$136)*$K$7)/A28taxstdlife))</f>
        <v>0</v>
      </c>
      <c r="AF837" s="164">
        <f>IF(A28taxstdlife="n/a","n/a",IF(AF$3&gt;(A28taxstdlife+$E837),((Input!$K$170+Input!$K$136)*$K$7)-SUM($K837:AE837),((Input!$K$170+Input!$K$136)*$K$7)/A28taxstdlife))</f>
        <v>0</v>
      </c>
      <c r="AG837" s="164">
        <f>IF(A28taxstdlife="n/a","n/a",IF(AG$3&gt;(A28taxstdlife+$E837),((Input!$K$170+Input!$K$136)*$K$7)-SUM($K837:AF837),((Input!$K$170+Input!$K$136)*$K$7)/A28taxstdlife))</f>
        <v>0</v>
      </c>
      <c r="AH837" s="164">
        <f>IF(A28taxstdlife="n/a","n/a",IF(AH$3&gt;(A28taxstdlife+$E837),((Input!$K$170+Input!$K$136)*$K$7)-SUM($K837:AG837),((Input!$K$170+Input!$K$136)*$K$7)/A28taxstdlife))</f>
        <v>0</v>
      </c>
      <c r="AI837" s="164">
        <f>IF(A28taxstdlife="n/a","n/a",IF(AI$3&gt;(A28taxstdlife+$E837),((Input!$K$170+Input!$K$136)*$K$7)-SUM($K837:AH837),((Input!$K$170+Input!$K$136)*$K$7)/A28taxstdlife))</f>
        <v>0</v>
      </c>
      <c r="AJ837" s="164">
        <f>IF(A28taxstdlife="n/a","n/a",IF(AJ$3&gt;(A28taxstdlife+$E837),((Input!$K$170+Input!$K$136)*$K$7)-SUM($K837:AI837),((Input!$K$170+Input!$K$136)*$K$7)/A28taxstdlife))</f>
        <v>0</v>
      </c>
      <c r="AK837" s="164">
        <f>IF(A28taxstdlife="n/a","n/a",IF(AK$3&gt;(A28taxstdlife+$E837),((Input!$K$170+Input!$K$136)*$K$7)-SUM($K837:AJ837),((Input!$K$170+Input!$K$136)*$K$7)/A28taxstdlife))</f>
        <v>0</v>
      </c>
      <c r="AL837" s="164">
        <f>IF(A28taxstdlife="n/a","n/a",IF(AL$3&gt;(A28taxstdlife+$E837),((Input!$K$170+Input!$K$136)*$K$7)-SUM($K837:AK837),((Input!$K$170+Input!$K$136)*$K$7)/A28taxstdlife))</f>
        <v>0</v>
      </c>
      <c r="AM837" s="164">
        <f>IF(A28taxstdlife="n/a","n/a",IF(AM$3&gt;(A28taxstdlife+$E837),((Input!$K$170+Input!$K$136)*$K$7)-SUM($K837:AL837),((Input!$K$170+Input!$K$136)*$K$7)/A28taxstdlife))</f>
        <v>0</v>
      </c>
      <c r="AN837" s="164">
        <f>IF(A28taxstdlife="n/a","n/a",IF(AN$3&gt;(A28taxstdlife+$E837),((Input!$K$170+Input!$K$136)*$K$7)-SUM($K837:AM837),((Input!$K$170+Input!$K$136)*$K$7)/A28taxstdlife))</f>
        <v>0</v>
      </c>
      <c r="AO837" s="164">
        <f>IF(A28taxstdlife="n/a","n/a",IF(AO$3&gt;(A28taxstdlife+$E837),((Input!$K$170+Input!$K$136)*$K$7)-SUM($K837:AN837),((Input!$K$170+Input!$K$136)*$K$7)/A28taxstdlife))</f>
        <v>0</v>
      </c>
      <c r="AP837" s="164">
        <f>IF(A28taxstdlife="n/a","n/a",IF(AP$3&gt;(A28taxstdlife+$E837),((Input!$K$170+Input!$K$136)*$K$7)-SUM($K837:AO837),((Input!$K$170+Input!$K$136)*$K$7)/A28taxstdlife))</f>
        <v>0</v>
      </c>
      <c r="AQ837" s="164">
        <f>IF(A28taxstdlife="n/a","n/a",IF(AQ$3&gt;(A28taxstdlife+$E837),((Input!$K$170+Input!$K$136)*$K$7)-SUM($K837:AP837),((Input!$K$170+Input!$K$136)*$K$7)/A28taxstdlife))</f>
        <v>0</v>
      </c>
      <c r="AR837" s="164">
        <f>IF(A28taxstdlife="n/a","n/a",IF(AR$3&gt;(A28taxstdlife+$E837),((Input!$K$170+Input!$K$136)*$K$7)-SUM($K837:AQ837),((Input!$K$170+Input!$K$136)*$K$7)/A28taxstdlife))</f>
        <v>0</v>
      </c>
      <c r="AS837" s="164">
        <f>IF(A28taxstdlife="n/a","n/a",IF(AS$3&gt;(A28taxstdlife+$E837),((Input!$K$170+Input!$K$136)*$K$7)-SUM($K837:AR837),((Input!$K$170+Input!$K$136)*$K$7)/A28taxstdlife))</f>
        <v>0</v>
      </c>
      <c r="AT837" s="164">
        <f>IF(A28taxstdlife="n/a","n/a",IF(AT$3&gt;(A28taxstdlife+$E837),((Input!$K$170+Input!$K$136)*$K$7)-SUM($K837:AS837),((Input!$K$170+Input!$K$136)*$K$7)/A28taxstdlife))</f>
        <v>0</v>
      </c>
      <c r="AU837" s="164">
        <f>IF(A28taxstdlife="n/a","n/a",IF(AU$3&gt;(A28taxstdlife+$E837),((Input!$K$170+Input!$K$136)*$K$7)-SUM($K837:AT837),((Input!$K$170+Input!$K$136)*$K$7)/A28taxstdlife))</f>
        <v>0</v>
      </c>
      <c r="AV837" s="164">
        <f>IF(A28taxstdlife="n/a","n/a",IF(AV$3&gt;(A28taxstdlife+$E837),((Input!$K$170+Input!$K$136)*$K$7)-SUM($K837:AU837),((Input!$K$170+Input!$K$136)*$K$7)/A28taxstdlife))</f>
        <v>0</v>
      </c>
      <c r="AW837" s="164">
        <f>IF(A28taxstdlife="n/a","n/a",IF(AW$3&gt;(A28taxstdlife+$E837),((Input!$K$170+Input!$K$136)*$K$7)-SUM($K837:AV837),((Input!$K$170+Input!$K$136)*$K$7)/A28taxstdlife))</f>
        <v>0</v>
      </c>
      <c r="AX837" s="164">
        <f>IF(A28taxstdlife="n/a","n/a",IF(AX$3&gt;(A28taxstdlife+$E837),((Input!$K$170+Input!$K$136)*$K$7)-SUM($K837:AW837),((Input!$K$170+Input!$K$136)*$K$7)/A28taxstdlife))</f>
        <v>0</v>
      </c>
      <c r="AY837" s="164">
        <f>IF(A28taxstdlife="n/a","n/a",IF(AY$3&gt;(A28taxstdlife+$E837),((Input!$K$170+Input!$K$136)*$K$7)-SUM($K837:AX837),((Input!$K$170+Input!$K$136)*$K$7)/A28taxstdlife))</f>
        <v>0</v>
      </c>
      <c r="AZ837" s="164">
        <f>IF(A28taxstdlife="n/a","n/a",IF(AZ$3&gt;(A28taxstdlife+$E837),((Input!$K$170+Input!$K$136)*$K$7)-SUM($K837:AY837),((Input!$K$170+Input!$K$136)*$K$7)/A28taxstdlife))</f>
        <v>0</v>
      </c>
      <c r="BA837" s="164">
        <f>IF(A28taxstdlife="n/a","n/a",IF(BA$3&gt;(A28taxstdlife+$E837),((Input!$K$170+Input!$K$136)*$K$7)-SUM($K837:AZ837),((Input!$K$170+Input!$K$136)*$K$7)/A28taxstdlife))</f>
        <v>0</v>
      </c>
      <c r="BB837" s="164">
        <f>IF(A28taxstdlife="n/a","n/a",IF(BB$3&gt;(A28taxstdlife+$E837),((Input!$K$170+Input!$K$136)*$K$7)-SUM($K837:BA837),((Input!$K$170+Input!$K$136)*$K$7)/A28taxstdlife))</f>
        <v>0</v>
      </c>
      <c r="BC837" s="164">
        <f>IF(A28taxstdlife="n/a","n/a",IF(BC$3&gt;(A28taxstdlife+$E837),((Input!$K$170+Input!$K$136)*$K$7)-SUM($K837:BB837),((Input!$K$170+Input!$K$136)*$K$7)/A28taxstdlife))</f>
        <v>0</v>
      </c>
      <c r="BD837" s="164">
        <f>IF(A28taxstdlife="n/a","n/a",IF(BD$3&gt;(A28taxstdlife+$E837),((Input!$K$170+Input!$K$136)*$K$7)-SUM($K837:BC837),((Input!$K$170+Input!$K$136)*$K$7)/A28taxstdlife))</f>
        <v>0</v>
      </c>
      <c r="BE837" s="164">
        <f>IF(A28taxstdlife="n/a","n/a",IF(BE$3&gt;(A28taxstdlife+$E837),((Input!$K$170+Input!$K$136)*$K$7)-SUM($K837:BD837),((Input!$K$170+Input!$K$136)*$K$7)/A28taxstdlife))</f>
        <v>0</v>
      </c>
      <c r="BF837" s="164">
        <f>IF(A28taxstdlife="n/a","n/a",IF(BF$3&gt;(A28taxstdlife+$E837),((Input!$K$170+Input!$K$136)*$K$7)-SUM($K837:BE837),((Input!$K$170+Input!$K$136)*$K$7)/A28taxstdlife))</f>
        <v>0</v>
      </c>
      <c r="BG837" s="164">
        <f>IF(A28taxstdlife="n/a","n/a",IF(BG$3&gt;(A28taxstdlife+$E837),((Input!$K$170+Input!$K$136)*$K$7)-SUM($K837:BF837),((Input!$K$170+Input!$K$136)*$K$7)/A28taxstdlife))</f>
        <v>0</v>
      </c>
      <c r="BH837" s="164">
        <f>IF(A28taxstdlife="n/a","n/a",IF(BH$3&gt;(A28taxstdlife+$E837),((Input!$K$170+Input!$K$136)*$K$7)-SUM($K837:BG837),((Input!$K$170+Input!$K$136)*$K$7)/A28taxstdlife))</f>
        <v>0</v>
      </c>
      <c r="BI837" s="164">
        <f>IF(A28taxstdlife="n/a","n/a",IF(BI$3&gt;(A28taxstdlife+$E837),((Input!$K$170+Input!$K$136)*$K$7)-SUM($K837:BH837),((Input!$K$170+Input!$K$136)*$K$7)/A28taxstdlife))</f>
        <v>0</v>
      </c>
      <c r="BJ837" s="18"/>
      <c r="BK837" s="18"/>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c r="FS837"/>
      <c r="FT837"/>
      <c r="FU837"/>
      <c r="FV837"/>
      <c r="FW837"/>
      <c r="FX837"/>
      <c r="FY837"/>
      <c r="FZ837"/>
      <c r="GA837"/>
      <c r="GB837"/>
      <c r="GC837"/>
      <c r="GD837"/>
      <c r="GE837"/>
      <c r="GF837"/>
      <c r="GG837"/>
      <c r="GH837"/>
      <c r="GI837"/>
      <c r="GJ837"/>
      <c r="GK837"/>
      <c r="GL837"/>
      <c r="GM837"/>
      <c r="GN837"/>
      <c r="GO837"/>
      <c r="GP837"/>
      <c r="GQ837"/>
      <c r="GR837"/>
      <c r="GS837"/>
      <c r="GT837"/>
      <c r="GU837"/>
      <c r="GV837"/>
      <c r="GW837"/>
      <c r="GX837"/>
      <c r="GY837"/>
      <c r="GZ837"/>
      <c r="HA837"/>
      <c r="HB837"/>
      <c r="HC837"/>
      <c r="HD837"/>
      <c r="HE837"/>
      <c r="HF837"/>
      <c r="HG837"/>
      <c r="HH837"/>
      <c r="HI837"/>
      <c r="HJ837"/>
      <c r="HK837"/>
      <c r="HL837"/>
      <c r="HM837"/>
      <c r="HN837"/>
      <c r="HO837"/>
      <c r="HP837"/>
      <c r="HQ837"/>
      <c r="HR837"/>
      <c r="HS837"/>
      <c r="HT837"/>
      <c r="HU837"/>
      <c r="HV837"/>
      <c r="HW837"/>
      <c r="HX837"/>
      <c r="HY837"/>
      <c r="HZ837"/>
      <c r="IA837"/>
      <c r="IB837"/>
      <c r="IC837"/>
      <c r="ID837"/>
      <c r="IE837"/>
      <c r="IF837"/>
      <c r="IG837"/>
      <c r="IH837"/>
      <c r="II837"/>
      <c r="IJ837"/>
      <c r="IK837"/>
      <c r="IL837"/>
      <c r="IM837"/>
      <c r="IN837"/>
      <c r="IO837"/>
      <c r="IP837"/>
      <c r="IQ837"/>
      <c r="IR837"/>
      <c r="IS837"/>
      <c r="IT837"/>
      <c r="IU837"/>
      <c r="IV837"/>
    </row>
    <row r="838" spans="1:256" s="5" customFormat="1" hidden="1" outlineLevel="2">
      <c r="A838" s="18"/>
      <c r="B838" s="18"/>
      <c r="C838" s="36"/>
      <c r="D838" s="479"/>
      <c r="E838" s="283">
        <v>6</v>
      </c>
      <c r="F838" s="38"/>
      <c r="G838" s="306"/>
      <c r="H838" s="308"/>
      <c r="I838" s="308"/>
      <c r="J838" s="308"/>
      <c r="K838" s="308"/>
      <c r="L838" s="307"/>
      <c r="M838" s="164">
        <f>IF(A28taxstdlife="n/a","n/a",IF(M$3&gt;(A28taxstdlife+$E838),((Input!$L$170+Input!$L$136)*$L$7)-SUM($L838:L838),((Input!$L$170+Input!$L$136)*$L$7)/A28taxstdlife))</f>
        <v>0</v>
      </c>
      <c r="N838" s="164">
        <f>IF(A28taxstdlife="n/a","n/a",IF(N$3&gt;(A28taxstdlife+$E838),((Input!$L$170+Input!$L$136)*$L$7)-SUM($L838:M838),((Input!$L$170+Input!$L$136)*$L$7)/A28taxstdlife))</f>
        <v>0</v>
      </c>
      <c r="O838" s="164">
        <f>IF(A28taxstdlife="n/a","n/a",IF(O$3&gt;(A28taxstdlife+$E838),((Input!$L$170+Input!$L$136)*$L$7)-SUM($L838:N838),((Input!$L$170+Input!$L$136)*$L$7)/A28taxstdlife))</f>
        <v>0</v>
      </c>
      <c r="P838" s="164">
        <f>IF(A28taxstdlife="n/a","n/a",IF(P$3&gt;(A28taxstdlife+$E838),((Input!$L$170+Input!$L$136)*$L$7)-SUM($L838:O838),((Input!$L$170+Input!$L$136)*$L$7)/A28taxstdlife))</f>
        <v>0</v>
      </c>
      <c r="Q838" s="164">
        <f>IF(A28taxstdlife="n/a","n/a",IF(Q$3&gt;(A28taxstdlife+$E838),((Input!$L$170+Input!$L$136)*$L$7)-SUM($L838:P838),((Input!$L$170+Input!$L$136)*$L$7)/A28taxstdlife))</f>
        <v>0</v>
      </c>
      <c r="R838" s="164">
        <f>IF(A28taxstdlife="n/a","n/a",IF(R$3&gt;(A28taxstdlife+$E838),((Input!$L$170+Input!$L$136)*$L$7)-SUM($L838:Q838),((Input!$L$170+Input!$L$136)*$L$7)/A28taxstdlife))</f>
        <v>0</v>
      </c>
      <c r="S838" s="164">
        <f>IF(A28taxstdlife="n/a","n/a",IF(S$3&gt;(A28taxstdlife+$E838),((Input!$L$170+Input!$L$136)*$L$7)-SUM($L838:R838),((Input!$L$170+Input!$L$136)*$L$7)/A28taxstdlife))</f>
        <v>0</v>
      </c>
      <c r="T838" s="164">
        <f>IF(A28taxstdlife="n/a","n/a",IF(T$3&gt;(A28taxstdlife+$E838),((Input!$L$170+Input!$L$136)*$L$7)-SUM($L838:S838),((Input!$L$170+Input!$L$136)*$L$7)/A28taxstdlife))</f>
        <v>0</v>
      </c>
      <c r="U838" s="164">
        <f>IF(A28taxstdlife="n/a","n/a",IF(U$3&gt;(A28taxstdlife+$E838),((Input!$L$170+Input!$L$136)*$L$7)-SUM($L838:T838),((Input!$L$170+Input!$L$136)*$L$7)/A28taxstdlife))</f>
        <v>0</v>
      </c>
      <c r="V838" s="164">
        <f>IF(A28taxstdlife="n/a","n/a",IF(V$3&gt;(A28taxstdlife+$E838),((Input!$L$170+Input!$L$136)*$L$7)-SUM($L838:U838),((Input!$L$170+Input!$L$136)*$L$7)/A28taxstdlife))</f>
        <v>0</v>
      </c>
      <c r="W838" s="164">
        <f>IF(A28taxstdlife="n/a","n/a",IF(W$3&gt;(A28taxstdlife+$E838),((Input!$L$170+Input!$L$136)*$L$7)-SUM($L838:V838),((Input!$L$170+Input!$L$136)*$L$7)/A28taxstdlife))</f>
        <v>0</v>
      </c>
      <c r="X838" s="164">
        <f>IF(A28taxstdlife="n/a","n/a",IF(X$3&gt;(A28taxstdlife+$E838),((Input!$L$170+Input!$L$136)*$L$7)-SUM($L838:W838),((Input!$L$170+Input!$L$136)*$L$7)/A28taxstdlife))</f>
        <v>0</v>
      </c>
      <c r="Y838" s="164">
        <f>IF(A28taxstdlife="n/a","n/a",IF(Y$3&gt;(A28taxstdlife+$E838),((Input!$L$170+Input!$L$136)*$L$7)-SUM($L838:X838),((Input!$L$170+Input!$L$136)*$L$7)/A28taxstdlife))</f>
        <v>0</v>
      </c>
      <c r="Z838" s="164">
        <f>IF(A28taxstdlife="n/a","n/a",IF(Z$3&gt;(A28taxstdlife+$E838),((Input!$L$170+Input!$L$136)*$L$7)-SUM($L838:Y838),((Input!$L$170+Input!$L$136)*$L$7)/A28taxstdlife))</f>
        <v>0</v>
      </c>
      <c r="AA838" s="164">
        <f>IF(A28taxstdlife="n/a","n/a",IF(AA$3&gt;(A28taxstdlife+$E838),((Input!$L$170+Input!$L$136)*$L$7)-SUM($L838:Z838),((Input!$L$170+Input!$L$136)*$L$7)/A28taxstdlife))</f>
        <v>0</v>
      </c>
      <c r="AB838" s="164">
        <f>IF(A28taxstdlife="n/a","n/a",IF(AB$3&gt;(A28taxstdlife+$E838),((Input!$L$170+Input!$L$136)*$L$7)-SUM($L838:AA838),((Input!$L$170+Input!$L$136)*$L$7)/A28taxstdlife))</f>
        <v>0</v>
      </c>
      <c r="AC838" s="164">
        <f>IF(A28taxstdlife="n/a","n/a",IF(AC$3&gt;(A28taxstdlife+$E838),((Input!$L$170+Input!$L$136)*$L$7)-SUM($L838:AB838),((Input!$L$170+Input!$L$136)*$L$7)/A28taxstdlife))</f>
        <v>0</v>
      </c>
      <c r="AD838" s="164">
        <f>IF(A28taxstdlife="n/a","n/a",IF(AD$3&gt;(A28taxstdlife+$E838),((Input!$L$170+Input!$L$136)*$L$7)-SUM($L838:AC838),((Input!$L$170+Input!$L$136)*$L$7)/A28taxstdlife))</f>
        <v>0</v>
      </c>
      <c r="AE838" s="164">
        <f>IF(A28taxstdlife="n/a","n/a",IF(AE$3&gt;(A28taxstdlife+$E838),((Input!$L$170+Input!$L$136)*$L$7)-SUM($L838:AD838),((Input!$L$170+Input!$L$136)*$L$7)/A28taxstdlife))</f>
        <v>0</v>
      </c>
      <c r="AF838" s="164">
        <f>IF(A28taxstdlife="n/a","n/a",IF(AF$3&gt;(A28taxstdlife+$E838),((Input!$L$170+Input!$L$136)*$L$7)-SUM($L838:AE838),((Input!$L$170+Input!$L$136)*$L$7)/A28taxstdlife))</f>
        <v>0</v>
      </c>
      <c r="AG838" s="164">
        <f>IF(A28taxstdlife="n/a","n/a",IF(AG$3&gt;(A28taxstdlife+$E838),((Input!$L$170+Input!$L$136)*$L$7)-SUM($L838:AF838),((Input!$L$170+Input!$L$136)*$L$7)/A28taxstdlife))</f>
        <v>0</v>
      </c>
      <c r="AH838" s="164">
        <f>IF(A28taxstdlife="n/a","n/a",IF(AH$3&gt;(A28taxstdlife+$E838),((Input!$L$170+Input!$L$136)*$L$7)-SUM($L838:AG838),((Input!$L$170+Input!$L$136)*$L$7)/A28taxstdlife))</f>
        <v>0</v>
      </c>
      <c r="AI838" s="164">
        <f>IF(A28taxstdlife="n/a","n/a",IF(AI$3&gt;(A28taxstdlife+$E838),((Input!$L$170+Input!$L$136)*$L$7)-SUM($L838:AH838),((Input!$L$170+Input!$L$136)*$L$7)/A28taxstdlife))</f>
        <v>0</v>
      </c>
      <c r="AJ838" s="164">
        <f>IF(A28taxstdlife="n/a","n/a",IF(AJ$3&gt;(A28taxstdlife+$E838),((Input!$L$170+Input!$L$136)*$L$7)-SUM($L838:AI838),((Input!$L$170+Input!$L$136)*$L$7)/A28taxstdlife))</f>
        <v>0</v>
      </c>
      <c r="AK838" s="164">
        <f>IF(A28taxstdlife="n/a","n/a",IF(AK$3&gt;(A28taxstdlife+$E838),((Input!$L$170+Input!$L$136)*$L$7)-SUM($L838:AJ838),((Input!$L$170+Input!$L$136)*$L$7)/A28taxstdlife))</f>
        <v>0</v>
      </c>
      <c r="AL838" s="164">
        <f>IF(A28taxstdlife="n/a","n/a",IF(AL$3&gt;(A28taxstdlife+$E838),((Input!$L$170+Input!$L$136)*$L$7)-SUM($L838:AK838),((Input!$L$170+Input!$L$136)*$L$7)/A28taxstdlife))</f>
        <v>0</v>
      </c>
      <c r="AM838" s="164">
        <f>IF(A28taxstdlife="n/a","n/a",IF(AM$3&gt;(A28taxstdlife+$E838),((Input!$L$170+Input!$L$136)*$L$7)-SUM($L838:AL838),((Input!$L$170+Input!$L$136)*$L$7)/A28taxstdlife))</f>
        <v>0</v>
      </c>
      <c r="AN838" s="164">
        <f>IF(A28taxstdlife="n/a","n/a",IF(AN$3&gt;(A28taxstdlife+$E838),((Input!$L$170+Input!$L$136)*$L$7)-SUM($L838:AM838),((Input!$L$170+Input!$L$136)*$L$7)/A28taxstdlife))</f>
        <v>0</v>
      </c>
      <c r="AO838" s="164">
        <f>IF(A28taxstdlife="n/a","n/a",IF(AO$3&gt;(A28taxstdlife+$E838),((Input!$L$170+Input!$L$136)*$L$7)-SUM($L838:AN838),((Input!$L$170+Input!$L$136)*$L$7)/A28taxstdlife))</f>
        <v>0</v>
      </c>
      <c r="AP838" s="164">
        <f>IF(A28taxstdlife="n/a","n/a",IF(AP$3&gt;(A28taxstdlife+$E838),((Input!$L$170+Input!$L$136)*$L$7)-SUM($L838:AO838),((Input!$L$170+Input!$L$136)*$L$7)/A28taxstdlife))</f>
        <v>0</v>
      </c>
      <c r="AQ838" s="164">
        <f>IF(A28taxstdlife="n/a","n/a",IF(AQ$3&gt;(A28taxstdlife+$E838),((Input!$L$170+Input!$L$136)*$L$7)-SUM($L838:AP838),((Input!$L$170+Input!$L$136)*$L$7)/A28taxstdlife))</f>
        <v>0</v>
      </c>
      <c r="AR838" s="164">
        <f>IF(A28taxstdlife="n/a","n/a",IF(AR$3&gt;(A28taxstdlife+$E838),((Input!$L$170+Input!$L$136)*$L$7)-SUM($L838:AQ838),((Input!$L$170+Input!$L$136)*$L$7)/A28taxstdlife))</f>
        <v>0</v>
      </c>
      <c r="AS838" s="164">
        <f>IF(A28taxstdlife="n/a","n/a",IF(AS$3&gt;(A28taxstdlife+$E838),((Input!$L$170+Input!$L$136)*$L$7)-SUM($L838:AR838),((Input!$L$170+Input!$L$136)*$L$7)/A28taxstdlife))</f>
        <v>0</v>
      </c>
      <c r="AT838" s="164">
        <f>IF(A28taxstdlife="n/a","n/a",IF(AT$3&gt;(A28taxstdlife+$E838),((Input!$L$170+Input!$L$136)*$L$7)-SUM($L838:AS838),((Input!$L$170+Input!$L$136)*$L$7)/A28taxstdlife))</f>
        <v>0</v>
      </c>
      <c r="AU838" s="164">
        <f>IF(A28taxstdlife="n/a","n/a",IF(AU$3&gt;(A28taxstdlife+$E838),((Input!$L$170+Input!$L$136)*$L$7)-SUM($L838:AT838),((Input!$L$170+Input!$L$136)*$L$7)/A28taxstdlife))</f>
        <v>0</v>
      </c>
      <c r="AV838" s="164">
        <f>IF(A28taxstdlife="n/a","n/a",IF(AV$3&gt;(A28taxstdlife+$E838),((Input!$L$170+Input!$L$136)*$L$7)-SUM($L838:AU838),((Input!$L$170+Input!$L$136)*$L$7)/A28taxstdlife))</f>
        <v>0</v>
      </c>
      <c r="AW838" s="164">
        <f>IF(A28taxstdlife="n/a","n/a",IF(AW$3&gt;(A28taxstdlife+$E838),((Input!$L$170+Input!$L$136)*$L$7)-SUM($L838:AV838),((Input!$L$170+Input!$L$136)*$L$7)/A28taxstdlife))</f>
        <v>0</v>
      </c>
      <c r="AX838" s="164">
        <f>IF(A28taxstdlife="n/a","n/a",IF(AX$3&gt;(A28taxstdlife+$E838),((Input!$L$170+Input!$L$136)*$L$7)-SUM($L838:AW838),((Input!$L$170+Input!$L$136)*$L$7)/A28taxstdlife))</f>
        <v>0</v>
      </c>
      <c r="AY838" s="164">
        <f>IF(A28taxstdlife="n/a","n/a",IF(AY$3&gt;(A28taxstdlife+$E838),((Input!$L$170+Input!$L$136)*$L$7)-SUM($L838:AX838),((Input!$L$170+Input!$L$136)*$L$7)/A28taxstdlife))</f>
        <v>0</v>
      </c>
      <c r="AZ838" s="164">
        <f>IF(A28taxstdlife="n/a","n/a",IF(AZ$3&gt;(A28taxstdlife+$E838),((Input!$L$170+Input!$L$136)*$L$7)-SUM($L838:AY838),((Input!$L$170+Input!$L$136)*$L$7)/A28taxstdlife))</f>
        <v>0</v>
      </c>
      <c r="BA838" s="164">
        <f>IF(A28taxstdlife="n/a","n/a",IF(BA$3&gt;(A28taxstdlife+$E838),((Input!$L$170+Input!$L$136)*$L$7)-SUM($L838:AZ838),((Input!$L$170+Input!$L$136)*$L$7)/A28taxstdlife))</f>
        <v>0</v>
      </c>
      <c r="BB838" s="164">
        <f>IF(A28taxstdlife="n/a","n/a",IF(BB$3&gt;(A28taxstdlife+$E838),((Input!$L$170+Input!$L$136)*$L$7)-SUM($L838:BA838),((Input!$L$170+Input!$L$136)*$L$7)/A28taxstdlife))</f>
        <v>0</v>
      </c>
      <c r="BC838" s="164">
        <f>IF(A28taxstdlife="n/a","n/a",IF(BC$3&gt;(A28taxstdlife+$E838),((Input!$L$170+Input!$L$136)*$L$7)-SUM($L838:BB838),((Input!$L$170+Input!$L$136)*$L$7)/A28taxstdlife))</f>
        <v>0</v>
      </c>
      <c r="BD838" s="164">
        <f>IF(A28taxstdlife="n/a","n/a",IF(BD$3&gt;(A28taxstdlife+$E838),((Input!$L$170+Input!$L$136)*$L$7)-SUM($L838:BC838),((Input!$L$170+Input!$L$136)*$L$7)/A28taxstdlife))</f>
        <v>0</v>
      </c>
      <c r="BE838" s="164">
        <f>IF(A28taxstdlife="n/a","n/a",IF(BE$3&gt;(A28taxstdlife+$E838),((Input!$L$170+Input!$L$136)*$L$7)-SUM($L838:BD838),((Input!$L$170+Input!$L$136)*$L$7)/A28taxstdlife))</f>
        <v>0</v>
      </c>
      <c r="BF838" s="164">
        <f>IF(A28taxstdlife="n/a","n/a",IF(BF$3&gt;(A28taxstdlife+$E838),((Input!$L$170+Input!$L$136)*$L$7)-SUM($L838:BE838),((Input!$L$170+Input!$L$136)*$L$7)/A28taxstdlife))</f>
        <v>0</v>
      </c>
      <c r="BG838" s="164">
        <f>IF(A28taxstdlife="n/a","n/a",IF(BG$3&gt;(A28taxstdlife+$E838),((Input!$L$170+Input!$L$136)*$L$7)-SUM($L838:BF838),((Input!$L$170+Input!$L$136)*$L$7)/A28taxstdlife))</f>
        <v>0</v>
      </c>
      <c r="BH838" s="164">
        <f>IF(A28taxstdlife="n/a","n/a",IF(BH$3&gt;(A28taxstdlife+$E838),((Input!$L$170+Input!$L$136)*$L$7)-SUM($L838:BG838),((Input!$L$170+Input!$L$136)*$L$7)/A28taxstdlife))</f>
        <v>0</v>
      </c>
      <c r="BI838" s="164">
        <f>IF(A28taxstdlife="n/a","n/a",IF(BI$3&gt;(A28taxstdlife+$E838),((Input!$L$170+Input!$L$136)*$L$7)-SUM($L838:BH838),((Input!$L$170+Input!$L$136)*$L$7)/A28taxstdlife))</f>
        <v>0</v>
      </c>
      <c r="BJ838" s="18"/>
      <c r="BK838" s="18"/>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c r="FS838"/>
      <c r="FT838"/>
      <c r="FU838"/>
      <c r="FV838"/>
      <c r="FW838"/>
      <c r="FX838"/>
      <c r="FY838"/>
      <c r="FZ838"/>
      <c r="GA838"/>
      <c r="GB838"/>
      <c r="GC838"/>
      <c r="GD838"/>
      <c r="GE838"/>
      <c r="GF838"/>
      <c r="GG838"/>
      <c r="GH838"/>
      <c r="GI838"/>
      <c r="GJ838"/>
      <c r="GK838"/>
      <c r="GL838"/>
      <c r="GM838"/>
      <c r="GN838"/>
      <c r="GO838"/>
      <c r="GP838"/>
      <c r="GQ838"/>
      <c r="GR838"/>
      <c r="GS838"/>
      <c r="GT838"/>
      <c r="GU838"/>
      <c r="GV838"/>
      <c r="GW838"/>
      <c r="GX838"/>
      <c r="GY838"/>
      <c r="GZ838"/>
      <c r="HA838"/>
      <c r="HB838"/>
      <c r="HC838"/>
      <c r="HD838"/>
      <c r="HE838"/>
      <c r="HF838"/>
      <c r="HG838"/>
      <c r="HH838"/>
      <c r="HI838"/>
      <c r="HJ838"/>
      <c r="HK838"/>
      <c r="HL838"/>
      <c r="HM838"/>
      <c r="HN838"/>
      <c r="HO838"/>
      <c r="HP838"/>
      <c r="HQ838"/>
      <c r="HR838"/>
      <c r="HS838"/>
      <c r="HT838"/>
      <c r="HU838"/>
      <c r="HV838"/>
      <c r="HW838"/>
      <c r="HX838"/>
      <c r="HY838"/>
      <c r="HZ838"/>
      <c r="IA838"/>
      <c r="IB838"/>
      <c r="IC838"/>
      <c r="ID838"/>
      <c r="IE838"/>
      <c r="IF838"/>
      <c r="IG838"/>
      <c r="IH838"/>
      <c r="II838"/>
      <c r="IJ838"/>
      <c r="IK838"/>
      <c r="IL838"/>
      <c r="IM838"/>
      <c r="IN838"/>
      <c r="IO838"/>
      <c r="IP838"/>
      <c r="IQ838"/>
      <c r="IR838"/>
      <c r="IS838"/>
      <c r="IT838"/>
      <c r="IU838"/>
      <c r="IV838"/>
    </row>
    <row r="839" spans="1:256" s="5" customFormat="1" hidden="1" outlineLevel="2">
      <c r="A839" s="18"/>
      <c r="B839" s="18"/>
      <c r="C839" s="36"/>
      <c r="D839" s="479"/>
      <c r="E839" s="283">
        <v>7</v>
      </c>
      <c r="F839" s="38"/>
      <c r="G839" s="306"/>
      <c r="H839" s="308"/>
      <c r="I839" s="308"/>
      <c r="J839" s="308"/>
      <c r="K839" s="308"/>
      <c r="L839" s="308"/>
      <c r="M839" s="307"/>
      <c r="N839" s="164">
        <f>IF(A28taxstdlife="n/a","n/a",IF(N$3&gt;(A28taxstdlife+$E839),((Input!$M$170+Input!$M$136)*$M$7)-SUM($M839:M839),((Input!$M$170+Input!$M$136)*$M$7)/A28taxstdlife))</f>
        <v>0</v>
      </c>
      <c r="O839" s="164">
        <f>IF(A28taxstdlife="n/a","n/a",IF(O$3&gt;(A28taxstdlife+$E839),((Input!$M$170+Input!$M$136)*$M$7)-SUM($M839:N839),((Input!$M$170+Input!$M$136)*$M$7)/A28taxstdlife))</f>
        <v>0</v>
      </c>
      <c r="P839" s="164">
        <f>IF(A28taxstdlife="n/a","n/a",IF(P$3&gt;(A28taxstdlife+$E839),((Input!$M$170+Input!$M$136)*$M$7)-SUM($M839:O839),((Input!$M$170+Input!$M$136)*$M$7)/A28taxstdlife))</f>
        <v>0</v>
      </c>
      <c r="Q839" s="164">
        <f>IF(A28taxstdlife="n/a","n/a",IF(Q$3&gt;(A28taxstdlife+$E839),((Input!$M$170+Input!$M$136)*$M$7)-SUM($M839:P839),((Input!$M$170+Input!$M$136)*$M$7)/A28taxstdlife))</f>
        <v>0</v>
      </c>
      <c r="R839" s="164">
        <f>IF(A28taxstdlife="n/a","n/a",IF(R$3&gt;(A28taxstdlife+$E839),((Input!$M$170+Input!$M$136)*$M$7)-SUM($M839:Q839),((Input!$M$170+Input!$M$136)*$M$7)/A28taxstdlife))</f>
        <v>0</v>
      </c>
      <c r="S839" s="164">
        <f>IF(A28taxstdlife="n/a","n/a",IF(S$3&gt;(A28taxstdlife+$E839),((Input!$M$170+Input!$M$136)*$M$7)-SUM($M839:R839),((Input!$M$170+Input!$M$136)*$M$7)/A28taxstdlife))</f>
        <v>0</v>
      </c>
      <c r="T839" s="164">
        <f>IF(A28taxstdlife="n/a","n/a",IF(T$3&gt;(A28taxstdlife+$E839),((Input!$M$170+Input!$M$136)*$M$7)-SUM($M839:S839),((Input!$M$170+Input!$M$136)*$M$7)/A28taxstdlife))</f>
        <v>0</v>
      </c>
      <c r="U839" s="164">
        <f>IF(A28taxstdlife="n/a","n/a",IF(U$3&gt;(A28taxstdlife+$E839),((Input!$M$170+Input!$M$136)*$M$7)-SUM($M839:T839),((Input!$M$170+Input!$M$136)*$M$7)/A28taxstdlife))</f>
        <v>0</v>
      </c>
      <c r="V839" s="164">
        <f>IF(A28taxstdlife="n/a","n/a",IF(V$3&gt;(A28taxstdlife+$E839),((Input!$M$170+Input!$M$136)*$M$7)-SUM($M839:U839),((Input!$M$170+Input!$M$136)*$M$7)/A28taxstdlife))</f>
        <v>0</v>
      </c>
      <c r="W839" s="164">
        <f>IF(A28taxstdlife="n/a","n/a",IF(W$3&gt;(A28taxstdlife+$E839),((Input!$M$170+Input!$M$136)*$M$7)-SUM($M839:V839),((Input!$M$170+Input!$M$136)*$M$7)/A28taxstdlife))</f>
        <v>0</v>
      </c>
      <c r="X839" s="164">
        <f>IF(A28taxstdlife="n/a","n/a",IF(X$3&gt;(A28taxstdlife+$E839),((Input!$M$170+Input!$M$136)*$M$7)-SUM($M839:W839),((Input!$M$170+Input!$M$136)*$M$7)/A28taxstdlife))</f>
        <v>0</v>
      </c>
      <c r="Y839" s="164">
        <f>IF(A28taxstdlife="n/a","n/a",IF(Y$3&gt;(A28taxstdlife+$E839),((Input!$M$170+Input!$M$136)*$M$7)-SUM($M839:X839),((Input!$M$170+Input!$M$136)*$M$7)/A28taxstdlife))</f>
        <v>0</v>
      </c>
      <c r="Z839" s="164">
        <f>IF(A28taxstdlife="n/a","n/a",IF(Z$3&gt;(A28taxstdlife+$E839),((Input!$M$170+Input!$M$136)*$M$7)-SUM($M839:Y839),((Input!$M$170+Input!$M$136)*$M$7)/A28taxstdlife))</f>
        <v>0</v>
      </c>
      <c r="AA839" s="164">
        <f>IF(A28taxstdlife="n/a","n/a",IF(AA$3&gt;(A28taxstdlife+$E839),((Input!$M$170+Input!$M$136)*$M$7)-SUM($M839:Z839),((Input!$M$170+Input!$M$136)*$M$7)/A28taxstdlife))</f>
        <v>0</v>
      </c>
      <c r="AB839" s="164">
        <f>IF(A28taxstdlife="n/a","n/a",IF(AB$3&gt;(A28taxstdlife+$E839),((Input!$M$170+Input!$M$136)*$M$7)-SUM($M839:AA839),((Input!$M$170+Input!$M$136)*$M$7)/A28taxstdlife))</f>
        <v>0</v>
      </c>
      <c r="AC839" s="164">
        <f>IF(A28taxstdlife="n/a","n/a",IF(AC$3&gt;(A28taxstdlife+$E839),((Input!$M$170+Input!$M$136)*$M$7)-SUM($M839:AB839),((Input!$M$170+Input!$M$136)*$M$7)/A28taxstdlife))</f>
        <v>0</v>
      </c>
      <c r="AD839" s="164">
        <f>IF(A28taxstdlife="n/a","n/a",IF(AD$3&gt;(A28taxstdlife+$E839),((Input!$M$170+Input!$M$136)*$M$7)-SUM($M839:AC839),((Input!$M$170+Input!$M$136)*$M$7)/A28taxstdlife))</f>
        <v>0</v>
      </c>
      <c r="AE839" s="164">
        <f>IF(A28taxstdlife="n/a","n/a",IF(AE$3&gt;(A28taxstdlife+$E839),((Input!$M$170+Input!$M$136)*$M$7)-SUM($M839:AD839),((Input!$M$170+Input!$M$136)*$M$7)/A28taxstdlife))</f>
        <v>0</v>
      </c>
      <c r="AF839" s="164">
        <f>IF(A28taxstdlife="n/a","n/a",IF(AF$3&gt;(A28taxstdlife+$E839),((Input!$M$170+Input!$M$136)*$M$7)-SUM($M839:AE839),((Input!$M$170+Input!$M$136)*$M$7)/A28taxstdlife))</f>
        <v>0</v>
      </c>
      <c r="AG839" s="164">
        <f>IF(A28taxstdlife="n/a","n/a",IF(AG$3&gt;(A28taxstdlife+$E839),((Input!$M$170+Input!$M$136)*$M$7)-SUM($M839:AF839),((Input!$M$170+Input!$M$136)*$M$7)/A28taxstdlife))</f>
        <v>0</v>
      </c>
      <c r="AH839" s="164">
        <f>IF(A28taxstdlife="n/a","n/a",IF(AH$3&gt;(A28taxstdlife+$E839),((Input!$M$170+Input!$M$136)*$M$7)-SUM($M839:AG839),((Input!$M$170+Input!$M$136)*$M$7)/A28taxstdlife))</f>
        <v>0</v>
      </c>
      <c r="AI839" s="164">
        <f>IF(A28taxstdlife="n/a","n/a",IF(AI$3&gt;(A28taxstdlife+$E839),((Input!$M$170+Input!$M$136)*$M$7)-SUM($M839:AH839),((Input!$M$170+Input!$M$136)*$M$7)/A28taxstdlife))</f>
        <v>0</v>
      </c>
      <c r="AJ839" s="164">
        <f>IF(A28taxstdlife="n/a","n/a",IF(AJ$3&gt;(A28taxstdlife+$E839),((Input!$M$170+Input!$M$136)*$M$7)-SUM($M839:AI839),((Input!$M$170+Input!$M$136)*$M$7)/A28taxstdlife))</f>
        <v>0</v>
      </c>
      <c r="AK839" s="164">
        <f>IF(A28taxstdlife="n/a","n/a",IF(AK$3&gt;(A28taxstdlife+$E839),((Input!$M$170+Input!$M$136)*$M$7)-SUM($M839:AJ839),((Input!$M$170+Input!$M$136)*$M$7)/A28taxstdlife))</f>
        <v>0</v>
      </c>
      <c r="AL839" s="164">
        <f>IF(A28taxstdlife="n/a","n/a",IF(AL$3&gt;(A28taxstdlife+$E839),((Input!$M$170+Input!$M$136)*$M$7)-SUM($M839:AK839),((Input!$M$170+Input!$M$136)*$M$7)/A28taxstdlife))</f>
        <v>0</v>
      </c>
      <c r="AM839" s="164">
        <f>IF(A28taxstdlife="n/a","n/a",IF(AM$3&gt;(A28taxstdlife+$E839),((Input!$M$170+Input!$M$136)*$M$7)-SUM($M839:AL839),((Input!$M$170+Input!$M$136)*$M$7)/A28taxstdlife))</f>
        <v>0</v>
      </c>
      <c r="AN839" s="164">
        <f>IF(A28taxstdlife="n/a","n/a",IF(AN$3&gt;(A28taxstdlife+$E839),((Input!$M$170+Input!$M$136)*$M$7)-SUM($M839:AM839),((Input!$M$170+Input!$M$136)*$M$7)/A28taxstdlife))</f>
        <v>0</v>
      </c>
      <c r="AO839" s="164">
        <f>IF(A28taxstdlife="n/a","n/a",IF(AO$3&gt;(A28taxstdlife+$E839),((Input!$M$170+Input!$M$136)*$M$7)-SUM($M839:AN839),((Input!$M$170+Input!$M$136)*$M$7)/A28taxstdlife))</f>
        <v>0</v>
      </c>
      <c r="AP839" s="164">
        <f>IF(A28taxstdlife="n/a","n/a",IF(AP$3&gt;(A28taxstdlife+$E839),((Input!$M$170+Input!$M$136)*$M$7)-SUM($M839:AO839),((Input!$M$170+Input!$M$136)*$M$7)/A28taxstdlife))</f>
        <v>0</v>
      </c>
      <c r="AQ839" s="164">
        <f>IF(A28taxstdlife="n/a","n/a",IF(AQ$3&gt;(A28taxstdlife+$E839),((Input!$M$170+Input!$M$136)*$M$7)-SUM($M839:AP839),((Input!$M$170+Input!$M$136)*$M$7)/A28taxstdlife))</f>
        <v>0</v>
      </c>
      <c r="AR839" s="164">
        <f>IF(A28taxstdlife="n/a","n/a",IF(AR$3&gt;(A28taxstdlife+$E839),((Input!$M$170+Input!$M$136)*$M$7)-SUM($M839:AQ839),((Input!$M$170+Input!$M$136)*$M$7)/A28taxstdlife))</f>
        <v>0</v>
      </c>
      <c r="AS839" s="164">
        <f>IF(A28taxstdlife="n/a","n/a",IF(AS$3&gt;(A28taxstdlife+$E839),((Input!$M$170+Input!$M$136)*$M$7)-SUM($M839:AR839),((Input!$M$170+Input!$M$136)*$M$7)/A28taxstdlife))</f>
        <v>0</v>
      </c>
      <c r="AT839" s="164">
        <f>IF(A28taxstdlife="n/a","n/a",IF(AT$3&gt;(A28taxstdlife+$E839),((Input!$M$170+Input!$M$136)*$M$7)-SUM($M839:AS839),((Input!$M$170+Input!$M$136)*$M$7)/A28taxstdlife))</f>
        <v>0</v>
      </c>
      <c r="AU839" s="164">
        <f>IF(A28taxstdlife="n/a","n/a",IF(AU$3&gt;(A28taxstdlife+$E839),((Input!$M$170+Input!$M$136)*$M$7)-SUM($M839:AT839),((Input!$M$170+Input!$M$136)*$M$7)/A28taxstdlife))</f>
        <v>0</v>
      </c>
      <c r="AV839" s="164">
        <f>IF(A28taxstdlife="n/a","n/a",IF(AV$3&gt;(A28taxstdlife+$E839),((Input!$M$170+Input!$M$136)*$M$7)-SUM($M839:AU839),((Input!$M$170+Input!$M$136)*$M$7)/A28taxstdlife))</f>
        <v>0</v>
      </c>
      <c r="AW839" s="164">
        <f>IF(A28taxstdlife="n/a","n/a",IF(AW$3&gt;(A28taxstdlife+$E839),((Input!$M$170+Input!$M$136)*$M$7)-SUM($M839:AV839),((Input!$M$170+Input!$M$136)*$M$7)/A28taxstdlife))</f>
        <v>0</v>
      </c>
      <c r="AX839" s="164">
        <f>IF(A28taxstdlife="n/a","n/a",IF(AX$3&gt;(A28taxstdlife+$E839),((Input!$M$170+Input!$M$136)*$M$7)-SUM($M839:AW839),((Input!$M$170+Input!$M$136)*$M$7)/A28taxstdlife))</f>
        <v>0</v>
      </c>
      <c r="AY839" s="164">
        <f>IF(A28taxstdlife="n/a","n/a",IF(AY$3&gt;(A28taxstdlife+$E839),((Input!$M$170+Input!$M$136)*$M$7)-SUM($M839:AX839),((Input!$M$170+Input!$M$136)*$M$7)/A28taxstdlife))</f>
        <v>0</v>
      </c>
      <c r="AZ839" s="164">
        <f>IF(A28taxstdlife="n/a","n/a",IF(AZ$3&gt;(A28taxstdlife+$E839),((Input!$M$170+Input!$M$136)*$M$7)-SUM($M839:AY839),((Input!$M$170+Input!$M$136)*$M$7)/A28taxstdlife))</f>
        <v>0</v>
      </c>
      <c r="BA839" s="164">
        <f>IF(A28taxstdlife="n/a","n/a",IF(BA$3&gt;(A28taxstdlife+$E839),((Input!$M$170+Input!$M$136)*$M$7)-SUM($M839:AZ839),((Input!$M$170+Input!$M$136)*$M$7)/A28taxstdlife))</f>
        <v>0</v>
      </c>
      <c r="BB839" s="164">
        <f>IF(A28taxstdlife="n/a","n/a",IF(BB$3&gt;(A28taxstdlife+$E839),((Input!$M$170+Input!$M$136)*$M$7)-SUM($M839:BA839),((Input!$M$170+Input!$M$136)*$M$7)/A28taxstdlife))</f>
        <v>0</v>
      </c>
      <c r="BC839" s="164">
        <f>IF(A28taxstdlife="n/a","n/a",IF(BC$3&gt;(A28taxstdlife+$E839),((Input!$M$170+Input!$M$136)*$M$7)-SUM($M839:BB839),((Input!$M$170+Input!$M$136)*$M$7)/A28taxstdlife))</f>
        <v>0</v>
      </c>
      <c r="BD839" s="164">
        <f>IF(A28taxstdlife="n/a","n/a",IF(BD$3&gt;(A28taxstdlife+$E839),((Input!$M$170+Input!$M$136)*$M$7)-SUM($M839:BC839),((Input!$M$170+Input!$M$136)*$M$7)/A28taxstdlife))</f>
        <v>0</v>
      </c>
      <c r="BE839" s="164">
        <f>IF(A28taxstdlife="n/a","n/a",IF(BE$3&gt;(A28taxstdlife+$E839),((Input!$M$170+Input!$M$136)*$M$7)-SUM($M839:BD839),((Input!$M$170+Input!$M$136)*$M$7)/A28taxstdlife))</f>
        <v>0</v>
      </c>
      <c r="BF839" s="164">
        <f>IF(A28taxstdlife="n/a","n/a",IF(BF$3&gt;(A28taxstdlife+$E839),((Input!$M$170+Input!$M$136)*$M$7)-SUM($M839:BE839),((Input!$M$170+Input!$M$136)*$M$7)/A28taxstdlife))</f>
        <v>0</v>
      </c>
      <c r="BG839" s="164">
        <f>IF(A28taxstdlife="n/a","n/a",IF(BG$3&gt;(A28taxstdlife+$E839),((Input!$M$170+Input!$M$136)*$M$7)-SUM($M839:BF839),((Input!$M$170+Input!$M$136)*$M$7)/A28taxstdlife))</f>
        <v>0</v>
      </c>
      <c r="BH839" s="164">
        <f>IF(A28taxstdlife="n/a","n/a",IF(BH$3&gt;(A28taxstdlife+$E839),((Input!$M$170+Input!$M$136)*$M$7)-SUM($M839:BG839),((Input!$M$170+Input!$M$136)*$M$7)/A28taxstdlife))</f>
        <v>0</v>
      </c>
      <c r="BI839" s="164">
        <f>IF(A28taxstdlife="n/a","n/a",IF(BI$3&gt;(A28taxstdlife+$E839),((Input!$M$170+Input!$M$136)*$M$7)-SUM($M839:BH839),((Input!$M$170+Input!$M$136)*$M$7)/A28taxstdlife))</f>
        <v>0</v>
      </c>
      <c r="BJ839" s="18"/>
      <c r="BK839" s="18"/>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c r="FW839"/>
      <c r="FX839"/>
      <c r="FY839"/>
      <c r="FZ839"/>
      <c r="GA839"/>
      <c r="GB839"/>
      <c r="GC839"/>
      <c r="GD839"/>
      <c r="GE839"/>
      <c r="GF839"/>
      <c r="GG839"/>
      <c r="GH839"/>
      <c r="GI839"/>
      <c r="GJ839"/>
      <c r="GK839"/>
      <c r="GL839"/>
      <c r="GM839"/>
      <c r="GN839"/>
      <c r="GO839"/>
      <c r="GP839"/>
      <c r="GQ839"/>
      <c r="GR839"/>
      <c r="GS839"/>
      <c r="GT839"/>
      <c r="GU839"/>
      <c r="GV839"/>
      <c r="GW839"/>
      <c r="GX839"/>
      <c r="GY839"/>
      <c r="GZ839"/>
      <c r="HA839"/>
      <c r="HB839"/>
      <c r="HC839"/>
      <c r="HD839"/>
      <c r="HE839"/>
      <c r="HF839"/>
      <c r="HG839"/>
      <c r="HH839"/>
      <c r="HI839"/>
      <c r="HJ839"/>
      <c r="HK839"/>
      <c r="HL839"/>
      <c r="HM839"/>
      <c r="HN839"/>
      <c r="HO839"/>
      <c r="HP839"/>
      <c r="HQ839"/>
      <c r="HR839"/>
      <c r="HS839"/>
      <c r="HT839"/>
      <c r="HU839"/>
      <c r="HV839"/>
      <c r="HW839"/>
      <c r="HX839"/>
      <c r="HY839"/>
      <c r="HZ839"/>
      <c r="IA839"/>
      <c r="IB839"/>
      <c r="IC839"/>
      <c r="ID839"/>
      <c r="IE839"/>
      <c r="IF839"/>
      <c r="IG839"/>
      <c r="IH839"/>
      <c r="II839"/>
      <c r="IJ839"/>
      <c r="IK839"/>
      <c r="IL839"/>
      <c r="IM839"/>
      <c r="IN839"/>
      <c r="IO839"/>
      <c r="IP839"/>
      <c r="IQ839"/>
      <c r="IR839"/>
      <c r="IS839"/>
      <c r="IT839"/>
      <c r="IU839"/>
      <c r="IV839"/>
    </row>
    <row r="840" spans="1:256" s="5" customFormat="1" hidden="1" outlineLevel="2">
      <c r="A840" s="18"/>
      <c r="B840" s="18"/>
      <c r="C840" s="36"/>
      <c r="D840" s="479"/>
      <c r="E840" s="283">
        <v>8</v>
      </c>
      <c r="F840" s="38"/>
      <c r="G840" s="306"/>
      <c r="H840" s="308"/>
      <c r="I840" s="308"/>
      <c r="J840" s="308"/>
      <c r="K840" s="308"/>
      <c r="L840" s="308"/>
      <c r="M840" s="308"/>
      <c r="N840" s="307"/>
      <c r="O840" s="164">
        <f>IF(A28taxstdlife="n/a","n/a",IF(O$3&gt;(A28taxstdlife+$E840),((Input!$N$170+Input!$N$136)*$N$7)-SUM($N840:N840),((Input!$N$170+Input!$N$136)*$N$7)/A28taxstdlife))</f>
        <v>0</v>
      </c>
      <c r="P840" s="164">
        <f>IF(A28taxstdlife="n/a","n/a",IF(P$3&gt;(A28taxstdlife+$E840),((Input!$N$170+Input!$N$136)*$N$7)-SUM($N840:O840),((Input!$N$170+Input!$N$136)*$N$7)/A28taxstdlife))</f>
        <v>0</v>
      </c>
      <c r="Q840" s="164">
        <f>IF(A28taxstdlife="n/a","n/a",IF(Q$3&gt;(A28taxstdlife+$E840),((Input!$N$170+Input!$N$136)*$N$7)-SUM($N840:P840),((Input!$N$170+Input!$N$136)*$N$7)/A28taxstdlife))</f>
        <v>0</v>
      </c>
      <c r="R840" s="164">
        <f>IF(A28taxstdlife="n/a","n/a",IF(R$3&gt;(A28taxstdlife+$E840),((Input!$N$170+Input!$N$136)*$N$7)-SUM($N840:Q840),((Input!$N$170+Input!$N$136)*$N$7)/A28taxstdlife))</f>
        <v>0</v>
      </c>
      <c r="S840" s="164">
        <f>IF(A28taxstdlife="n/a","n/a",IF(S$3&gt;(A28taxstdlife+$E840),((Input!$N$170+Input!$N$136)*$N$7)-SUM($N840:R840),((Input!$N$170+Input!$N$136)*$N$7)/A28taxstdlife))</f>
        <v>0</v>
      </c>
      <c r="T840" s="164">
        <f>IF(A28taxstdlife="n/a","n/a",IF(T$3&gt;(A28taxstdlife+$E840),((Input!$N$170+Input!$N$136)*$N$7)-SUM($N840:S840),((Input!$N$170+Input!$N$136)*$N$7)/A28taxstdlife))</f>
        <v>0</v>
      </c>
      <c r="U840" s="164">
        <f>IF(A28taxstdlife="n/a","n/a",IF(U$3&gt;(A28taxstdlife+$E840),((Input!$N$170+Input!$N$136)*$N$7)-SUM($N840:T840),((Input!$N$170+Input!$N$136)*$N$7)/A28taxstdlife))</f>
        <v>0</v>
      </c>
      <c r="V840" s="164">
        <f>IF(A28taxstdlife="n/a","n/a",IF(V$3&gt;(A28taxstdlife+$E840),((Input!$N$170+Input!$N$136)*$N$7)-SUM($N840:U840),((Input!$N$170+Input!$N$136)*$N$7)/A28taxstdlife))</f>
        <v>0</v>
      </c>
      <c r="W840" s="164">
        <f>IF(A28taxstdlife="n/a","n/a",IF(W$3&gt;(A28taxstdlife+$E840),((Input!$N$170+Input!$N$136)*$N$7)-SUM($N840:V840),((Input!$N$170+Input!$N$136)*$N$7)/A28taxstdlife))</f>
        <v>0</v>
      </c>
      <c r="X840" s="164">
        <f>IF(A28taxstdlife="n/a","n/a",IF(X$3&gt;(A28taxstdlife+$E840),((Input!$N$170+Input!$N$136)*$N$7)-SUM($N840:W840),((Input!$N$170+Input!$N$136)*$N$7)/A28taxstdlife))</f>
        <v>0</v>
      </c>
      <c r="Y840" s="164">
        <f>IF(A28taxstdlife="n/a","n/a",IF(Y$3&gt;(A28taxstdlife+$E840),((Input!$N$170+Input!$N$136)*$N$7)-SUM($N840:X840),((Input!$N$170+Input!$N$136)*$N$7)/A28taxstdlife))</f>
        <v>0</v>
      </c>
      <c r="Z840" s="164">
        <f>IF(A28taxstdlife="n/a","n/a",IF(Z$3&gt;(A28taxstdlife+$E840),((Input!$N$170+Input!$N$136)*$N$7)-SUM($N840:Y840),((Input!$N$170+Input!$N$136)*$N$7)/A28taxstdlife))</f>
        <v>0</v>
      </c>
      <c r="AA840" s="164">
        <f>IF(A28taxstdlife="n/a","n/a",IF(AA$3&gt;(A28taxstdlife+$E840),((Input!$N$170+Input!$N$136)*$N$7)-SUM($N840:Z840),((Input!$N$170+Input!$N$136)*$N$7)/A28taxstdlife))</f>
        <v>0</v>
      </c>
      <c r="AB840" s="164">
        <f>IF(A28taxstdlife="n/a","n/a",IF(AB$3&gt;(A28taxstdlife+$E840),((Input!$N$170+Input!$N$136)*$N$7)-SUM($N840:AA840),((Input!$N$170+Input!$N$136)*$N$7)/A28taxstdlife))</f>
        <v>0</v>
      </c>
      <c r="AC840" s="164">
        <f>IF(A28taxstdlife="n/a","n/a",IF(AC$3&gt;(A28taxstdlife+$E840),((Input!$N$170+Input!$N$136)*$N$7)-SUM($N840:AB840),((Input!$N$170+Input!$N$136)*$N$7)/A28taxstdlife))</f>
        <v>0</v>
      </c>
      <c r="AD840" s="164">
        <f>IF(A28taxstdlife="n/a","n/a",IF(AD$3&gt;(A28taxstdlife+$E840),((Input!$N$170+Input!$N$136)*$N$7)-SUM($N840:AC840),((Input!$N$170+Input!$N$136)*$N$7)/A28taxstdlife))</f>
        <v>0</v>
      </c>
      <c r="AE840" s="164">
        <f>IF(A28taxstdlife="n/a","n/a",IF(AE$3&gt;(A28taxstdlife+$E840),((Input!$N$170+Input!$N$136)*$N$7)-SUM($N840:AD840),((Input!$N$170+Input!$N$136)*$N$7)/A28taxstdlife))</f>
        <v>0</v>
      </c>
      <c r="AF840" s="164">
        <f>IF(A28taxstdlife="n/a","n/a",IF(AF$3&gt;(A28taxstdlife+$E840),((Input!$N$170+Input!$N$136)*$N$7)-SUM($N840:AE840),((Input!$N$170+Input!$N$136)*$N$7)/A28taxstdlife))</f>
        <v>0</v>
      </c>
      <c r="AG840" s="164">
        <f>IF(A28taxstdlife="n/a","n/a",IF(AG$3&gt;(A28taxstdlife+$E840),((Input!$N$170+Input!$N$136)*$N$7)-SUM($N840:AF840),((Input!$N$170+Input!$N$136)*$N$7)/A28taxstdlife))</f>
        <v>0</v>
      </c>
      <c r="AH840" s="164">
        <f>IF(A28taxstdlife="n/a","n/a",IF(AH$3&gt;(A28taxstdlife+$E840),((Input!$N$170+Input!$N$136)*$N$7)-SUM($N840:AG840),((Input!$N$170+Input!$N$136)*$N$7)/A28taxstdlife))</f>
        <v>0</v>
      </c>
      <c r="AI840" s="164">
        <f>IF(A28taxstdlife="n/a","n/a",IF(AI$3&gt;(A28taxstdlife+$E840),((Input!$N$170+Input!$N$136)*$N$7)-SUM($N840:AH840),((Input!$N$170+Input!$N$136)*$N$7)/A28taxstdlife))</f>
        <v>0</v>
      </c>
      <c r="AJ840" s="164">
        <f>IF(A28taxstdlife="n/a","n/a",IF(AJ$3&gt;(A28taxstdlife+$E840),((Input!$N$170+Input!$N$136)*$N$7)-SUM($N840:AI840),((Input!$N$170+Input!$N$136)*$N$7)/A28taxstdlife))</f>
        <v>0</v>
      </c>
      <c r="AK840" s="164">
        <f>IF(A28taxstdlife="n/a","n/a",IF(AK$3&gt;(A28taxstdlife+$E840),((Input!$N$170+Input!$N$136)*$N$7)-SUM($N840:AJ840),((Input!$N$170+Input!$N$136)*$N$7)/A28taxstdlife))</f>
        <v>0</v>
      </c>
      <c r="AL840" s="164">
        <f>IF(A28taxstdlife="n/a","n/a",IF(AL$3&gt;(A28taxstdlife+$E840),((Input!$N$170+Input!$N$136)*$N$7)-SUM($N840:AK840),((Input!$N$170+Input!$N$136)*$N$7)/A28taxstdlife))</f>
        <v>0</v>
      </c>
      <c r="AM840" s="164">
        <f>IF(A28taxstdlife="n/a","n/a",IF(AM$3&gt;(A28taxstdlife+$E840),((Input!$N$170+Input!$N$136)*$N$7)-SUM($N840:AL840),((Input!$N$170+Input!$N$136)*$N$7)/A28taxstdlife))</f>
        <v>0</v>
      </c>
      <c r="AN840" s="164">
        <f>IF(A28taxstdlife="n/a","n/a",IF(AN$3&gt;(A28taxstdlife+$E840),((Input!$N$170+Input!$N$136)*$N$7)-SUM($N840:AM840),((Input!$N$170+Input!$N$136)*$N$7)/A28taxstdlife))</f>
        <v>0</v>
      </c>
      <c r="AO840" s="164">
        <f>IF(A28taxstdlife="n/a","n/a",IF(AO$3&gt;(A28taxstdlife+$E840),((Input!$N$170+Input!$N$136)*$N$7)-SUM($N840:AN840),((Input!$N$170+Input!$N$136)*$N$7)/A28taxstdlife))</f>
        <v>0</v>
      </c>
      <c r="AP840" s="164">
        <f>IF(A28taxstdlife="n/a","n/a",IF(AP$3&gt;(A28taxstdlife+$E840),((Input!$N$170+Input!$N$136)*$N$7)-SUM($N840:AO840),((Input!$N$170+Input!$N$136)*$N$7)/A28taxstdlife))</f>
        <v>0</v>
      </c>
      <c r="AQ840" s="164">
        <f>IF(A28taxstdlife="n/a","n/a",IF(AQ$3&gt;(A28taxstdlife+$E840),((Input!$N$170+Input!$N$136)*$N$7)-SUM($N840:AP840),((Input!$N$170+Input!$N$136)*$N$7)/A28taxstdlife))</f>
        <v>0</v>
      </c>
      <c r="AR840" s="164">
        <f>IF(A28taxstdlife="n/a","n/a",IF(AR$3&gt;(A28taxstdlife+$E840),((Input!$N$170+Input!$N$136)*$N$7)-SUM($N840:AQ840),((Input!$N$170+Input!$N$136)*$N$7)/A28taxstdlife))</f>
        <v>0</v>
      </c>
      <c r="AS840" s="164">
        <f>IF(A28taxstdlife="n/a","n/a",IF(AS$3&gt;(A28taxstdlife+$E840),((Input!$N$170+Input!$N$136)*$N$7)-SUM($N840:AR840),((Input!$N$170+Input!$N$136)*$N$7)/A28taxstdlife))</f>
        <v>0</v>
      </c>
      <c r="AT840" s="164">
        <f>IF(A28taxstdlife="n/a","n/a",IF(AT$3&gt;(A28taxstdlife+$E840),((Input!$N$170+Input!$N$136)*$N$7)-SUM($N840:AS840),((Input!$N$170+Input!$N$136)*$N$7)/A28taxstdlife))</f>
        <v>0</v>
      </c>
      <c r="AU840" s="164">
        <f>IF(A28taxstdlife="n/a","n/a",IF(AU$3&gt;(A28taxstdlife+$E840),((Input!$N$170+Input!$N$136)*$N$7)-SUM($N840:AT840),((Input!$N$170+Input!$N$136)*$N$7)/A28taxstdlife))</f>
        <v>0</v>
      </c>
      <c r="AV840" s="164">
        <f>IF(A28taxstdlife="n/a","n/a",IF(AV$3&gt;(A28taxstdlife+$E840),((Input!$N$170+Input!$N$136)*$N$7)-SUM($N840:AU840),((Input!$N$170+Input!$N$136)*$N$7)/A28taxstdlife))</f>
        <v>0</v>
      </c>
      <c r="AW840" s="164">
        <f>IF(A28taxstdlife="n/a","n/a",IF(AW$3&gt;(A28taxstdlife+$E840),((Input!$N$170+Input!$N$136)*$N$7)-SUM($N840:AV840),((Input!$N$170+Input!$N$136)*$N$7)/A28taxstdlife))</f>
        <v>0</v>
      </c>
      <c r="AX840" s="164">
        <f>IF(A28taxstdlife="n/a","n/a",IF(AX$3&gt;(A28taxstdlife+$E840),((Input!$N$170+Input!$N$136)*$N$7)-SUM($N840:AW840),((Input!$N$170+Input!$N$136)*$N$7)/A28taxstdlife))</f>
        <v>0</v>
      </c>
      <c r="AY840" s="164">
        <f>IF(A28taxstdlife="n/a","n/a",IF(AY$3&gt;(A28taxstdlife+$E840),((Input!$N$170+Input!$N$136)*$N$7)-SUM($N840:AX840),((Input!$N$170+Input!$N$136)*$N$7)/A28taxstdlife))</f>
        <v>0</v>
      </c>
      <c r="AZ840" s="164">
        <f>IF(A28taxstdlife="n/a","n/a",IF(AZ$3&gt;(A28taxstdlife+$E840),((Input!$N$170+Input!$N$136)*$N$7)-SUM($N840:AY840),((Input!$N$170+Input!$N$136)*$N$7)/A28taxstdlife))</f>
        <v>0</v>
      </c>
      <c r="BA840" s="164">
        <f>IF(A28taxstdlife="n/a","n/a",IF(BA$3&gt;(A28taxstdlife+$E840),((Input!$N$170+Input!$N$136)*$N$7)-SUM($N840:AZ840),((Input!$N$170+Input!$N$136)*$N$7)/A28taxstdlife))</f>
        <v>0</v>
      </c>
      <c r="BB840" s="164">
        <f>IF(A28taxstdlife="n/a","n/a",IF(BB$3&gt;(A28taxstdlife+$E840),((Input!$N$170+Input!$N$136)*$N$7)-SUM($N840:BA840),((Input!$N$170+Input!$N$136)*$N$7)/A28taxstdlife))</f>
        <v>0</v>
      </c>
      <c r="BC840" s="164">
        <f>IF(A28taxstdlife="n/a","n/a",IF(BC$3&gt;(A28taxstdlife+$E840),((Input!$N$170+Input!$N$136)*$N$7)-SUM($N840:BB840),((Input!$N$170+Input!$N$136)*$N$7)/A28taxstdlife))</f>
        <v>0</v>
      </c>
      <c r="BD840" s="164">
        <f>IF(A28taxstdlife="n/a","n/a",IF(BD$3&gt;(A28taxstdlife+$E840),((Input!$N$170+Input!$N$136)*$N$7)-SUM($N840:BC840),((Input!$N$170+Input!$N$136)*$N$7)/A28taxstdlife))</f>
        <v>0</v>
      </c>
      <c r="BE840" s="164">
        <f>IF(A28taxstdlife="n/a","n/a",IF(BE$3&gt;(A28taxstdlife+$E840),((Input!$N$170+Input!$N$136)*$N$7)-SUM($N840:BD840),((Input!$N$170+Input!$N$136)*$N$7)/A28taxstdlife))</f>
        <v>0</v>
      </c>
      <c r="BF840" s="164">
        <f>IF(A28taxstdlife="n/a","n/a",IF(BF$3&gt;(A28taxstdlife+$E840),((Input!$N$170+Input!$N$136)*$N$7)-SUM($N840:BE840),((Input!$N$170+Input!$N$136)*$N$7)/A28taxstdlife))</f>
        <v>0</v>
      </c>
      <c r="BG840" s="164">
        <f>IF(A28taxstdlife="n/a","n/a",IF(BG$3&gt;(A28taxstdlife+$E840),((Input!$N$170+Input!$N$136)*$N$7)-SUM($N840:BF840),((Input!$N$170+Input!$N$136)*$N$7)/A28taxstdlife))</f>
        <v>0</v>
      </c>
      <c r="BH840" s="164">
        <f>IF(A28taxstdlife="n/a","n/a",IF(BH$3&gt;(A28taxstdlife+$E840),((Input!$N$170+Input!$N$136)*$N$7)-SUM($N840:BG840),((Input!$N$170+Input!$N$136)*$N$7)/A28taxstdlife))</f>
        <v>0</v>
      </c>
      <c r="BI840" s="164">
        <f>IF(A28taxstdlife="n/a","n/a",IF(BI$3&gt;(A28taxstdlife+$E840),((Input!$N$170+Input!$N$136)*$N$7)-SUM($N840:BH840),((Input!$N$170+Input!$N$136)*$N$7)/A28taxstdlife))</f>
        <v>0</v>
      </c>
      <c r="BJ840" s="18"/>
      <c r="BK840" s="18"/>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c r="FN840"/>
      <c r="FO840"/>
      <c r="FP840"/>
      <c r="FQ840"/>
      <c r="FR840"/>
      <c r="FS840"/>
      <c r="FT840"/>
      <c r="FU840"/>
      <c r="FV840"/>
      <c r="FW840"/>
      <c r="FX840"/>
      <c r="FY840"/>
      <c r="FZ840"/>
      <c r="GA840"/>
      <c r="GB840"/>
      <c r="GC840"/>
      <c r="GD840"/>
      <c r="GE840"/>
      <c r="GF840"/>
      <c r="GG840"/>
      <c r="GH840"/>
      <c r="GI840"/>
      <c r="GJ840"/>
      <c r="GK840"/>
      <c r="GL840"/>
      <c r="GM840"/>
      <c r="GN840"/>
      <c r="GO840"/>
      <c r="GP840"/>
      <c r="GQ840"/>
      <c r="GR840"/>
      <c r="GS840"/>
      <c r="GT840"/>
      <c r="GU840"/>
      <c r="GV840"/>
      <c r="GW840"/>
      <c r="GX840"/>
      <c r="GY840"/>
      <c r="GZ840"/>
      <c r="HA840"/>
      <c r="HB840"/>
      <c r="HC840"/>
      <c r="HD840"/>
      <c r="HE840"/>
      <c r="HF840"/>
      <c r="HG840"/>
      <c r="HH840"/>
      <c r="HI840"/>
      <c r="HJ840"/>
      <c r="HK840"/>
      <c r="HL840"/>
      <c r="HM840"/>
      <c r="HN840"/>
      <c r="HO840"/>
      <c r="HP840"/>
      <c r="HQ840"/>
      <c r="HR840"/>
      <c r="HS840"/>
      <c r="HT840"/>
      <c r="HU840"/>
      <c r="HV840"/>
      <c r="HW840"/>
      <c r="HX840"/>
      <c r="HY840"/>
      <c r="HZ840"/>
      <c r="IA840"/>
      <c r="IB840"/>
      <c r="IC840"/>
      <c r="ID840"/>
      <c r="IE840"/>
      <c r="IF840"/>
      <c r="IG840"/>
      <c r="IH840"/>
      <c r="II840"/>
      <c r="IJ840"/>
      <c r="IK840"/>
      <c r="IL840"/>
      <c r="IM840"/>
      <c r="IN840"/>
      <c r="IO840"/>
      <c r="IP840"/>
      <c r="IQ840"/>
      <c r="IR840"/>
      <c r="IS840"/>
      <c r="IT840"/>
      <c r="IU840"/>
      <c r="IV840"/>
    </row>
    <row r="841" spans="1:256" s="5" customFormat="1" hidden="1" outlineLevel="2">
      <c r="A841" s="18"/>
      <c r="B841" s="18"/>
      <c r="C841" s="36"/>
      <c r="D841" s="479"/>
      <c r="E841" s="283">
        <v>9</v>
      </c>
      <c r="F841" s="38"/>
      <c r="G841" s="306"/>
      <c r="H841" s="308"/>
      <c r="I841" s="308"/>
      <c r="J841" s="308"/>
      <c r="K841" s="308"/>
      <c r="L841" s="308"/>
      <c r="M841" s="308"/>
      <c r="N841" s="308"/>
      <c r="O841" s="307"/>
      <c r="P841" s="164">
        <f>IF(A28taxstdlife="n/a","n/a",IF(P$3&gt;(A28taxstdlife+$E841),((Input!$O$170+Input!$O$136)*$O$7)-SUM($O841:O841),((Input!$O$170+Input!$O$136)*$O$7)/A28taxstdlife))</f>
        <v>0</v>
      </c>
      <c r="Q841" s="164">
        <f>IF(A28taxstdlife="n/a","n/a",IF(Q$3&gt;(A28taxstdlife+$E841),((Input!$O$170+Input!$O$136)*$O$7)-SUM($O841:P841),((Input!$O$170+Input!$O$136)*$O$7)/A28taxstdlife))</f>
        <v>0</v>
      </c>
      <c r="R841" s="164">
        <f>IF(A28taxstdlife="n/a","n/a",IF(R$3&gt;(A28taxstdlife+$E841),((Input!$O$170+Input!$O$136)*$O$7)-SUM($O841:Q841),((Input!$O$170+Input!$O$136)*$O$7)/A28taxstdlife))</f>
        <v>0</v>
      </c>
      <c r="S841" s="164">
        <f>IF(A28taxstdlife="n/a","n/a",IF(S$3&gt;(A28taxstdlife+$E841),((Input!$O$170+Input!$O$136)*$O$7)-SUM($O841:R841),((Input!$O$170+Input!$O$136)*$O$7)/A28taxstdlife))</f>
        <v>0</v>
      </c>
      <c r="T841" s="164">
        <f>IF(A28taxstdlife="n/a","n/a",IF(T$3&gt;(A28taxstdlife+$E841),((Input!$O$170+Input!$O$136)*$O$7)-SUM($O841:S841),((Input!$O$170+Input!$O$136)*$O$7)/A28taxstdlife))</f>
        <v>0</v>
      </c>
      <c r="U841" s="164">
        <f>IF(A28taxstdlife="n/a","n/a",IF(U$3&gt;(A28taxstdlife+$E841),((Input!$O$170+Input!$O$136)*$O$7)-SUM($O841:T841),((Input!$O$170+Input!$O$136)*$O$7)/A28taxstdlife))</f>
        <v>0</v>
      </c>
      <c r="V841" s="164">
        <f>IF(A28taxstdlife="n/a","n/a",IF(V$3&gt;(A28taxstdlife+$E841),((Input!$O$170+Input!$O$136)*$O$7)-SUM($O841:U841),((Input!$O$170+Input!$O$136)*$O$7)/A28taxstdlife))</f>
        <v>0</v>
      </c>
      <c r="W841" s="164">
        <f>IF(A28taxstdlife="n/a","n/a",IF(W$3&gt;(A28taxstdlife+$E841),((Input!$O$170+Input!$O$136)*$O$7)-SUM($O841:V841),((Input!$O$170+Input!$O$136)*$O$7)/A28taxstdlife))</f>
        <v>0</v>
      </c>
      <c r="X841" s="164">
        <f>IF(A28taxstdlife="n/a","n/a",IF(X$3&gt;(A28taxstdlife+$E841),((Input!$O$170+Input!$O$136)*$O$7)-SUM($O841:W841),((Input!$O$170+Input!$O$136)*$O$7)/A28taxstdlife))</f>
        <v>0</v>
      </c>
      <c r="Y841" s="164">
        <f>IF(A28taxstdlife="n/a","n/a",IF(Y$3&gt;(A28taxstdlife+$E841),((Input!$O$170+Input!$O$136)*$O$7)-SUM($O841:X841),((Input!$O$170+Input!$O$136)*$O$7)/A28taxstdlife))</f>
        <v>0</v>
      </c>
      <c r="Z841" s="164">
        <f>IF(A28taxstdlife="n/a","n/a",IF(Z$3&gt;(A28taxstdlife+$E841),((Input!$O$170+Input!$O$136)*$O$7)-SUM($O841:Y841),((Input!$O$170+Input!$O$136)*$O$7)/A28taxstdlife))</f>
        <v>0</v>
      </c>
      <c r="AA841" s="164">
        <f>IF(A28taxstdlife="n/a","n/a",IF(AA$3&gt;(A28taxstdlife+$E841),((Input!$O$170+Input!$O$136)*$O$7)-SUM($O841:Z841),((Input!$O$170+Input!$O$136)*$O$7)/A28taxstdlife))</f>
        <v>0</v>
      </c>
      <c r="AB841" s="164">
        <f>IF(A28taxstdlife="n/a","n/a",IF(AB$3&gt;(A28taxstdlife+$E841),((Input!$O$170+Input!$O$136)*$O$7)-SUM($O841:AA841),((Input!$O$170+Input!$O$136)*$O$7)/A28taxstdlife))</f>
        <v>0</v>
      </c>
      <c r="AC841" s="164">
        <f>IF(A28taxstdlife="n/a","n/a",IF(AC$3&gt;(A28taxstdlife+$E841),((Input!$O$170+Input!$O$136)*$O$7)-SUM($O841:AB841),((Input!$O$170+Input!$O$136)*$O$7)/A28taxstdlife))</f>
        <v>0</v>
      </c>
      <c r="AD841" s="164">
        <f>IF(A28taxstdlife="n/a","n/a",IF(AD$3&gt;(A28taxstdlife+$E841),((Input!$O$170+Input!$O$136)*$O$7)-SUM($O841:AC841),((Input!$O$170+Input!$O$136)*$O$7)/A28taxstdlife))</f>
        <v>0</v>
      </c>
      <c r="AE841" s="164">
        <f>IF(A28taxstdlife="n/a","n/a",IF(AE$3&gt;(A28taxstdlife+$E841),((Input!$O$170+Input!$O$136)*$O$7)-SUM($O841:AD841),((Input!$O$170+Input!$O$136)*$O$7)/A28taxstdlife))</f>
        <v>0</v>
      </c>
      <c r="AF841" s="164">
        <f>IF(A28taxstdlife="n/a","n/a",IF(AF$3&gt;(A28taxstdlife+$E841),((Input!$O$170+Input!$O$136)*$O$7)-SUM($O841:AE841),((Input!$O$170+Input!$O$136)*$O$7)/A28taxstdlife))</f>
        <v>0</v>
      </c>
      <c r="AG841" s="164">
        <f>IF(A28taxstdlife="n/a","n/a",IF(AG$3&gt;(A28taxstdlife+$E841),((Input!$O$170+Input!$O$136)*$O$7)-SUM($O841:AF841),((Input!$O$170+Input!$O$136)*$O$7)/A28taxstdlife))</f>
        <v>0</v>
      </c>
      <c r="AH841" s="164">
        <f>IF(A28taxstdlife="n/a","n/a",IF(AH$3&gt;(A28taxstdlife+$E841),((Input!$O$170+Input!$O$136)*$O$7)-SUM($O841:AG841),((Input!$O$170+Input!$O$136)*$O$7)/A28taxstdlife))</f>
        <v>0</v>
      </c>
      <c r="AI841" s="164">
        <f>IF(A28taxstdlife="n/a","n/a",IF(AI$3&gt;(A28taxstdlife+$E841),((Input!$O$170+Input!$O$136)*$O$7)-SUM($O841:AH841),((Input!$O$170+Input!$O$136)*$O$7)/A28taxstdlife))</f>
        <v>0</v>
      </c>
      <c r="AJ841" s="164">
        <f>IF(A28taxstdlife="n/a","n/a",IF(AJ$3&gt;(A28taxstdlife+$E841),((Input!$O$170+Input!$O$136)*$O$7)-SUM($O841:AI841),((Input!$O$170+Input!$O$136)*$O$7)/A28taxstdlife))</f>
        <v>0</v>
      </c>
      <c r="AK841" s="164">
        <f>IF(A28taxstdlife="n/a","n/a",IF(AK$3&gt;(A28taxstdlife+$E841),((Input!$O$170+Input!$O$136)*$O$7)-SUM($O841:AJ841),((Input!$O$170+Input!$O$136)*$O$7)/A28taxstdlife))</f>
        <v>0</v>
      </c>
      <c r="AL841" s="164">
        <f>IF(A28taxstdlife="n/a","n/a",IF(AL$3&gt;(A28taxstdlife+$E841),((Input!$O$170+Input!$O$136)*$O$7)-SUM($O841:AK841),((Input!$O$170+Input!$O$136)*$O$7)/A28taxstdlife))</f>
        <v>0</v>
      </c>
      <c r="AM841" s="164">
        <f>IF(A28taxstdlife="n/a","n/a",IF(AM$3&gt;(A28taxstdlife+$E841),((Input!$O$170+Input!$O$136)*$O$7)-SUM($O841:AL841),((Input!$O$170+Input!$O$136)*$O$7)/A28taxstdlife))</f>
        <v>0</v>
      </c>
      <c r="AN841" s="164">
        <f>IF(A28taxstdlife="n/a","n/a",IF(AN$3&gt;(A28taxstdlife+$E841),((Input!$O$170+Input!$O$136)*$O$7)-SUM($O841:AM841),((Input!$O$170+Input!$O$136)*$O$7)/A28taxstdlife))</f>
        <v>0</v>
      </c>
      <c r="AO841" s="164">
        <f>IF(A28taxstdlife="n/a","n/a",IF(AO$3&gt;(A28taxstdlife+$E841),((Input!$O$170+Input!$O$136)*$O$7)-SUM($O841:AN841),((Input!$O$170+Input!$O$136)*$O$7)/A28taxstdlife))</f>
        <v>0</v>
      </c>
      <c r="AP841" s="164">
        <f>IF(A28taxstdlife="n/a","n/a",IF(AP$3&gt;(A28taxstdlife+$E841),((Input!$O$170+Input!$O$136)*$O$7)-SUM($O841:AO841),((Input!$O$170+Input!$O$136)*$O$7)/A28taxstdlife))</f>
        <v>0</v>
      </c>
      <c r="AQ841" s="164">
        <f>IF(A28taxstdlife="n/a","n/a",IF(AQ$3&gt;(A28taxstdlife+$E841),((Input!$O$170+Input!$O$136)*$O$7)-SUM($O841:AP841),((Input!$O$170+Input!$O$136)*$O$7)/A28taxstdlife))</f>
        <v>0</v>
      </c>
      <c r="AR841" s="164">
        <f>IF(A28taxstdlife="n/a","n/a",IF(AR$3&gt;(A28taxstdlife+$E841),((Input!$O$170+Input!$O$136)*$O$7)-SUM($O841:AQ841),((Input!$O$170+Input!$O$136)*$O$7)/A28taxstdlife))</f>
        <v>0</v>
      </c>
      <c r="AS841" s="164">
        <f>IF(A28taxstdlife="n/a","n/a",IF(AS$3&gt;(A28taxstdlife+$E841),((Input!$O$170+Input!$O$136)*$O$7)-SUM($O841:AR841),((Input!$O$170+Input!$O$136)*$O$7)/A28taxstdlife))</f>
        <v>0</v>
      </c>
      <c r="AT841" s="164">
        <f>IF(A28taxstdlife="n/a","n/a",IF(AT$3&gt;(A28taxstdlife+$E841),((Input!$O$170+Input!$O$136)*$O$7)-SUM($O841:AS841),((Input!$O$170+Input!$O$136)*$O$7)/A28taxstdlife))</f>
        <v>0</v>
      </c>
      <c r="AU841" s="164">
        <f>IF(A28taxstdlife="n/a","n/a",IF(AU$3&gt;(A28taxstdlife+$E841),((Input!$O$170+Input!$O$136)*$O$7)-SUM($O841:AT841),((Input!$O$170+Input!$O$136)*$O$7)/A28taxstdlife))</f>
        <v>0</v>
      </c>
      <c r="AV841" s="164">
        <f>IF(A28taxstdlife="n/a","n/a",IF(AV$3&gt;(A28taxstdlife+$E841),((Input!$O$170+Input!$O$136)*$O$7)-SUM($O841:AU841),((Input!$O$170+Input!$O$136)*$O$7)/A28taxstdlife))</f>
        <v>0</v>
      </c>
      <c r="AW841" s="164">
        <f>IF(A28taxstdlife="n/a","n/a",IF(AW$3&gt;(A28taxstdlife+$E841),((Input!$O$170+Input!$O$136)*$O$7)-SUM($O841:AV841),((Input!$O$170+Input!$O$136)*$O$7)/A28taxstdlife))</f>
        <v>0</v>
      </c>
      <c r="AX841" s="164">
        <f>IF(A28taxstdlife="n/a","n/a",IF(AX$3&gt;(A28taxstdlife+$E841),((Input!$O$170+Input!$O$136)*$O$7)-SUM($O841:AW841),((Input!$O$170+Input!$O$136)*$O$7)/A28taxstdlife))</f>
        <v>0</v>
      </c>
      <c r="AY841" s="164">
        <f>IF(A28taxstdlife="n/a","n/a",IF(AY$3&gt;(A28taxstdlife+$E841),((Input!$O$170+Input!$O$136)*$O$7)-SUM($O841:AX841),((Input!$O$170+Input!$O$136)*$O$7)/A28taxstdlife))</f>
        <v>0</v>
      </c>
      <c r="AZ841" s="164">
        <f>IF(A28taxstdlife="n/a","n/a",IF(AZ$3&gt;(A28taxstdlife+$E841),((Input!$O$170+Input!$O$136)*$O$7)-SUM($O841:AY841),((Input!$O$170+Input!$O$136)*$O$7)/A28taxstdlife))</f>
        <v>0</v>
      </c>
      <c r="BA841" s="164">
        <f>IF(A28taxstdlife="n/a","n/a",IF(BA$3&gt;(A28taxstdlife+$E841),((Input!$O$170+Input!$O$136)*$O$7)-SUM($O841:AZ841),((Input!$O$170+Input!$O$136)*$O$7)/A28taxstdlife))</f>
        <v>0</v>
      </c>
      <c r="BB841" s="164">
        <f>IF(A28taxstdlife="n/a","n/a",IF(BB$3&gt;(A28taxstdlife+$E841),((Input!$O$170+Input!$O$136)*$O$7)-SUM($O841:BA841),((Input!$O$170+Input!$O$136)*$O$7)/A28taxstdlife))</f>
        <v>0</v>
      </c>
      <c r="BC841" s="164">
        <f>IF(A28taxstdlife="n/a","n/a",IF(BC$3&gt;(A28taxstdlife+$E841),((Input!$O$170+Input!$O$136)*$O$7)-SUM($O841:BB841),((Input!$O$170+Input!$O$136)*$O$7)/A28taxstdlife))</f>
        <v>0</v>
      </c>
      <c r="BD841" s="164">
        <f>IF(A28taxstdlife="n/a","n/a",IF(BD$3&gt;(A28taxstdlife+$E841),((Input!$O$170+Input!$O$136)*$O$7)-SUM($O841:BC841),((Input!$O$170+Input!$O$136)*$O$7)/A28taxstdlife))</f>
        <v>0</v>
      </c>
      <c r="BE841" s="164">
        <f>IF(A28taxstdlife="n/a","n/a",IF(BE$3&gt;(A28taxstdlife+$E841),((Input!$O$170+Input!$O$136)*$O$7)-SUM($O841:BD841),((Input!$O$170+Input!$O$136)*$O$7)/A28taxstdlife))</f>
        <v>0</v>
      </c>
      <c r="BF841" s="164">
        <f>IF(A28taxstdlife="n/a","n/a",IF(BF$3&gt;(A28taxstdlife+$E841),((Input!$O$170+Input!$O$136)*$O$7)-SUM($O841:BE841),((Input!$O$170+Input!$O$136)*$O$7)/A28taxstdlife))</f>
        <v>0</v>
      </c>
      <c r="BG841" s="164">
        <f>IF(A28taxstdlife="n/a","n/a",IF(BG$3&gt;(A28taxstdlife+$E841),((Input!$O$170+Input!$O$136)*$O$7)-SUM($O841:BF841),((Input!$O$170+Input!$O$136)*$O$7)/A28taxstdlife))</f>
        <v>0</v>
      </c>
      <c r="BH841" s="164">
        <f>IF(A28taxstdlife="n/a","n/a",IF(BH$3&gt;(A28taxstdlife+$E841),((Input!$O$170+Input!$O$136)*$O$7)-SUM($O841:BG841),((Input!$O$170+Input!$O$136)*$O$7)/A28taxstdlife))</f>
        <v>0</v>
      </c>
      <c r="BI841" s="164">
        <f>IF(A28taxstdlife="n/a","n/a",IF(BI$3&gt;(A28taxstdlife+$E841),((Input!$O$170+Input!$O$136)*$O$7)-SUM($O841:BH841),((Input!$O$170+Input!$O$136)*$O$7)/A28taxstdlife))</f>
        <v>0</v>
      </c>
      <c r="BJ841" s="18"/>
      <c r="BK841" s="18"/>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c r="FS841"/>
      <c r="FT841"/>
      <c r="FU841"/>
      <c r="FV841"/>
      <c r="FW841"/>
      <c r="FX841"/>
      <c r="FY841"/>
      <c r="FZ841"/>
      <c r="GA841"/>
      <c r="GB841"/>
      <c r="GC841"/>
      <c r="GD841"/>
      <c r="GE841"/>
      <c r="GF841"/>
      <c r="GG841"/>
      <c r="GH841"/>
      <c r="GI841"/>
      <c r="GJ841"/>
      <c r="GK841"/>
      <c r="GL841"/>
      <c r="GM841"/>
      <c r="GN841"/>
      <c r="GO841"/>
      <c r="GP841"/>
      <c r="GQ841"/>
      <c r="GR841"/>
      <c r="GS841"/>
      <c r="GT841"/>
      <c r="GU841"/>
      <c r="GV841"/>
      <c r="GW841"/>
      <c r="GX841"/>
      <c r="GY841"/>
      <c r="GZ841"/>
      <c r="HA841"/>
      <c r="HB841"/>
      <c r="HC841"/>
      <c r="HD841"/>
      <c r="HE841"/>
      <c r="HF841"/>
      <c r="HG841"/>
      <c r="HH841"/>
      <c r="HI841"/>
      <c r="HJ841"/>
      <c r="HK841"/>
      <c r="HL841"/>
      <c r="HM841"/>
      <c r="HN841"/>
      <c r="HO841"/>
      <c r="HP841"/>
      <c r="HQ841"/>
      <c r="HR841"/>
      <c r="HS841"/>
      <c r="HT841"/>
      <c r="HU841"/>
      <c r="HV841"/>
      <c r="HW841"/>
      <c r="HX841"/>
      <c r="HY841"/>
      <c r="HZ841"/>
      <c r="IA841"/>
      <c r="IB841"/>
      <c r="IC841"/>
      <c r="ID841"/>
      <c r="IE841"/>
      <c r="IF841"/>
      <c r="IG841"/>
      <c r="IH841"/>
      <c r="II841"/>
      <c r="IJ841"/>
      <c r="IK841"/>
      <c r="IL841"/>
      <c r="IM841"/>
      <c r="IN841"/>
      <c r="IO841"/>
      <c r="IP841"/>
      <c r="IQ841"/>
      <c r="IR841"/>
      <c r="IS841"/>
      <c r="IT841"/>
      <c r="IU841"/>
      <c r="IV841"/>
    </row>
    <row r="842" spans="1:256" s="5" customFormat="1" hidden="1" outlineLevel="2">
      <c r="A842" s="18"/>
      <c r="B842" s="18"/>
      <c r="C842" s="36"/>
      <c r="D842" s="479"/>
      <c r="E842" s="284">
        <v>10</v>
      </c>
      <c r="F842" s="38"/>
      <c r="G842" s="306"/>
      <c r="H842" s="308"/>
      <c r="I842" s="308"/>
      <c r="J842" s="308"/>
      <c r="K842" s="308"/>
      <c r="L842" s="308"/>
      <c r="M842" s="308"/>
      <c r="N842" s="308"/>
      <c r="O842" s="308"/>
      <c r="P842" s="307"/>
      <c r="Q842" s="164">
        <f>IF(A28taxstdlife="n/a","n/a",IF(Q$3&gt;(A28taxstdlife+$E842),((Input!$P$170+Input!$P$136)*$P$7)-SUM($P842:P842),((Input!$P$170+Input!$P$136)*$P$7)/A28taxstdlife))</f>
        <v>0</v>
      </c>
      <c r="R842" s="164">
        <f>IF(A28taxstdlife="n/a","n/a",IF(R$3&gt;(A28taxstdlife+$E842),((Input!$P$170+Input!$P$136)*$P$7)-SUM($P842:Q842),((Input!$P$170+Input!$P$136)*$P$7)/A28taxstdlife))</f>
        <v>0</v>
      </c>
      <c r="S842" s="164">
        <f>IF(A28taxstdlife="n/a","n/a",IF(S$3&gt;(A28taxstdlife+$E842),((Input!$P$170+Input!$P$136)*$P$7)-SUM($P842:R842),((Input!$P$170+Input!$P$136)*$P$7)/A28taxstdlife))</f>
        <v>0</v>
      </c>
      <c r="T842" s="164">
        <f>IF(A28taxstdlife="n/a","n/a",IF(T$3&gt;(A28taxstdlife+$E842),((Input!$P$170+Input!$P$136)*$P$7)-SUM($P842:S842),((Input!$P$170+Input!$P$136)*$P$7)/A28taxstdlife))</f>
        <v>0</v>
      </c>
      <c r="U842" s="164">
        <f>IF(A28taxstdlife="n/a","n/a",IF(U$3&gt;(A28taxstdlife+$E842),((Input!$P$170+Input!$P$136)*$P$7)-SUM($P842:T842),((Input!$P$170+Input!$P$136)*$P$7)/A28taxstdlife))</f>
        <v>0</v>
      </c>
      <c r="V842" s="164">
        <f>IF(A28taxstdlife="n/a","n/a",IF(V$3&gt;(A28taxstdlife+$E842),((Input!$P$170+Input!$P$136)*$P$7)-SUM($P842:U842),((Input!$P$170+Input!$P$136)*$P$7)/A28taxstdlife))</f>
        <v>0</v>
      </c>
      <c r="W842" s="164">
        <f>IF(A28taxstdlife="n/a","n/a",IF(W$3&gt;(A28taxstdlife+$E842),((Input!$P$170+Input!$P$136)*$P$7)-SUM($P842:V842),((Input!$P$170+Input!$P$136)*$P$7)/A28taxstdlife))</f>
        <v>0</v>
      </c>
      <c r="X842" s="164">
        <f>IF(A28taxstdlife="n/a","n/a",IF(X$3&gt;(A28taxstdlife+$E842),((Input!$P$170+Input!$P$136)*$P$7)-SUM($P842:W842),((Input!$P$170+Input!$P$136)*$P$7)/A28taxstdlife))</f>
        <v>0</v>
      </c>
      <c r="Y842" s="164">
        <f>IF(A28taxstdlife="n/a","n/a",IF(Y$3&gt;(A28taxstdlife+$E842),((Input!$P$170+Input!$P$136)*$P$7)-SUM($P842:X842),((Input!$P$170+Input!$P$136)*$P$7)/A28taxstdlife))</f>
        <v>0</v>
      </c>
      <c r="Z842" s="164">
        <f>IF(A28taxstdlife="n/a","n/a",IF(Z$3&gt;(A28taxstdlife+$E842),((Input!$P$170+Input!$P$136)*$P$7)-SUM($P842:Y842),((Input!$P$170+Input!$P$136)*$P$7)/A28taxstdlife))</f>
        <v>0</v>
      </c>
      <c r="AA842" s="164">
        <f>IF(A28taxstdlife="n/a","n/a",IF(AA$3&gt;(A28taxstdlife+$E842),((Input!$P$170+Input!$P$136)*$P$7)-SUM($P842:Z842),((Input!$P$170+Input!$P$136)*$P$7)/A28taxstdlife))</f>
        <v>0</v>
      </c>
      <c r="AB842" s="164">
        <f>IF(A28taxstdlife="n/a","n/a",IF(AB$3&gt;(A28taxstdlife+$E842),((Input!$P$170+Input!$P$136)*$P$7)-SUM($P842:AA842),((Input!$P$170+Input!$P$136)*$P$7)/A28taxstdlife))</f>
        <v>0</v>
      </c>
      <c r="AC842" s="164">
        <f>IF(A28taxstdlife="n/a","n/a",IF(AC$3&gt;(A28taxstdlife+$E842),((Input!$P$170+Input!$P$136)*$P$7)-SUM($P842:AB842),((Input!$P$170+Input!$P$136)*$P$7)/A28taxstdlife))</f>
        <v>0</v>
      </c>
      <c r="AD842" s="164">
        <f>IF(A28taxstdlife="n/a","n/a",IF(AD$3&gt;(A28taxstdlife+$E842),((Input!$P$170+Input!$P$136)*$P$7)-SUM($P842:AC842),((Input!$P$170+Input!$P$136)*$P$7)/A28taxstdlife))</f>
        <v>0</v>
      </c>
      <c r="AE842" s="164">
        <f>IF(A28taxstdlife="n/a","n/a",IF(AE$3&gt;(A28taxstdlife+$E842),((Input!$P$170+Input!$P$136)*$P$7)-SUM($P842:AD842),((Input!$P$170+Input!$P$136)*$P$7)/A28taxstdlife))</f>
        <v>0</v>
      </c>
      <c r="AF842" s="164">
        <f>IF(A28taxstdlife="n/a","n/a",IF(AF$3&gt;(A28taxstdlife+$E842),((Input!$P$170+Input!$P$136)*$P$7)-SUM($P842:AE842),((Input!$P$170+Input!$P$136)*$P$7)/A28taxstdlife))</f>
        <v>0</v>
      </c>
      <c r="AG842" s="164">
        <f>IF(A28taxstdlife="n/a","n/a",IF(AG$3&gt;(A28taxstdlife+$E842),((Input!$P$170+Input!$P$136)*$P$7)-SUM($P842:AF842),((Input!$P$170+Input!$P$136)*$P$7)/A28taxstdlife))</f>
        <v>0</v>
      </c>
      <c r="AH842" s="164">
        <f>IF(A28taxstdlife="n/a","n/a",IF(AH$3&gt;(A28taxstdlife+$E842),((Input!$P$170+Input!$P$136)*$P$7)-SUM($P842:AG842),((Input!$P$170+Input!$P$136)*$P$7)/A28taxstdlife))</f>
        <v>0</v>
      </c>
      <c r="AI842" s="164">
        <f>IF(A28taxstdlife="n/a","n/a",IF(AI$3&gt;(A28taxstdlife+$E842),((Input!$P$170+Input!$P$136)*$P$7)-SUM($P842:AH842),((Input!$P$170+Input!$P$136)*$P$7)/A28taxstdlife))</f>
        <v>0</v>
      </c>
      <c r="AJ842" s="164">
        <f>IF(A28taxstdlife="n/a","n/a",IF(AJ$3&gt;(A28taxstdlife+$E842),((Input!$P$170+Input!$P$136)*$P$7)-SUM($P842:AI842),((Input!$P$170+Input!$P$136)*$P$7)/A28taxstdlife))</f>
        <v>0</v>
      </c>
      <c r="AK842" s="164">
        <f>IF(A28taxstdlife="n/a","n/a",IF(AK$3&gt;(A28taxstdlife+$E842),((Input!$P$170+Input!$P$136)*$P$7)-SUM($P842:AJ842),((Input!$P$170+Input!$P$136)*$P$7)/A28taxstdlife))</f>
        <v>0</v>
      </c>
      <c r="AL842" s="164">
        <f>IF(A28taxstdlife="n/a","n/a",IF(AL$3&gt;(A28taxstdlife+$E842),((Input!$P$170+Input!$P$136)*$P$7)-SUM($P842:AK842),((Input!$P$170+Input!$P$136)*$P$7)/A28taxstdlife))</f>
        <v>0</v>
      </c>
      <c r="AM842" s="164">
        <f>IF(A28taxstdlife="n/a","n/a",IF(AM$3&gt;(A28taxstdlife+$E842),((Input!$P$170+Input!$P$136)*$P$7)-SUM($P842:AL842),((Input!$P$170+Input!$P$136)*$P$7)/A28taxstdlife))</f>
        <v>0</v>
      </c>
      <c r="AN842" s="164">
        <f>IF(A28taxstdlife="n/a","n/a",IF(AN$3&gt;(A28taxstdlife+$E842),((Input!$P$170+Input!$P$136)*$P$7)-SUM($P842:AM842),((Input!$P$170+Input!$P$136)*$P$7)/A28taxstdlife))</f>
        <v>0</v>
      </c>
      <c r="AO842" s="164">
        <f>IF(A28taxstdlife="n/a","n/a",IF(AO$3&gt;(A28taxstdlife+$E842),((Input!$P$170+Input!$P$136)*$P$7)-SUM($P842:AN842),((Input!$P$170+Input!$P$136)*$P$7)/A28taxstdlife))</f>
        <v>0</v>
      </c>
      <c r="AP842" s="164">
        <f>IF(A28taxstdlife="n/a","n/a",IF(AP$3&gt;(A28taxstdlife+$E842),((Input!$P$170+Input!$P$136)*$P$7)-SUM($P842:AO842),((Input!$P$170+Input!$P$136)*$P$7)/A28taxstdlife))</f>
        <v>0</v>
      </c>
      <c r="AQ842" s="164">
        <f>IF(A28taxstdlife="n/a","n/a",IF(AQ$3&gt;(A28taxstdlife+$E842),((Input!$P$170+Input!$P$136)*$P$7)-SUM($P842:AP842),((Input!$P$170+Input!$P$136)*$P$7)/A28taxstdlife))</f>
        <v>0</v>
      </c>
      <c r="AR842" s="164">
        <f>IF(A28taxstdlife="n/a","n/a",IF(AR$3&gt;(A28taxstdlife+$E842),((Input!$P$170+Input!$P$136)*$P$7)-SUM($P842:AQ842),((Input!$P$170+Input!$P$136)*$P$7)/A28taxstdlife))</f>
        <v>0</v>
      </c>
      <c r="AS842" s="164">
        <f>IF(A28taxstdlife="n/a","n/a",IF(AS$3&gt;(A28taxstdlife+$E842),((Input!$P$170+Input!$P$136)*$P$7)-SUM($P842:AR842),((Input!$P$170+Input!$P$136)*$P$7)/A28taxstdlife))</f>
        <v>0</v>
      </c>
      <c r="AT842" s="164">
        <f>IF(A28taxstdlife="n/a","n/a",IF(AT$3&gt;(A28taxstdlife+$E842),((Input!$P$170+Input!$P$136)*$P$7)-SUM($P842:AS842),((Input!$P$170+Input!$P$136)*$P$7)/A28taxstdlife))</f>
        <v>0</v>
      </c>
      <c r="AU842" s="164">
        <f>IF(A28taxstdlife="n/a","n/a",IF(AU$3&gt;(A28taxstdlife+$E842),((Input!$P$170+Input!$P$136)*$P$7)-SUM($P842:AT842),((Input!$P$170+Input!$P$136)*$P$7)/A28taxstdlife))</f>
        <v>0</v>
      </c>
      <c r="AV842" s="164">
        <f>IF(A28taxstdlife="n/a","n/a",IF(AV$3&gt;(A28taxstdlife+$E842),((Input!$P$170+Input!$P$136)*$P$7)-SUM($P842:AU842),((Input!$P$170+Input!$P$136)*$P$7)/A28taxstdlife))</f>
        <v>0</v>
      </c>
      <c r="AW842" s="164">
        <f>IF(A28taxstdlife="n/a","n/a",IF(AW$3&gt;(A28taxstdlife+$E842),((Input!$P$170+Input!$P$136)*$P$7)-SUM($P842:AV842),((Input!$P$170+Input!$P$136)*$P$7)/A28taxstdlife))</f>
        <v>0</v>
      </c>
      <c r="AX842" s="164">
        <f>IF(A28taxstdlife="n/a","n/a",IF(AX$3&gt;(A28taxstdlife+$E842),((Input!$P$170+Input!$P$136)*$P$7)-SUM($P842:AW842),((Input!$P$170+Input!$P$136)*$P$7)/A28taxstdlife))</f>
        <v>0</v>
      </c>
      <c r="AY842" s="164">
        <f>IF(A28taxstdlife="n/a","n/a",IF(AY$3&gt;(A28taxstdlife+$E842),((Input!$P$170+Input!$P$136)*$P$7)-SUM($P842:AX842),((Input!$P$170+Input!$P$136)*$P$7)/A28taxstdlife))</f>
        <v>0</v>
      </c>
      <c r="AZ842" s="164">
        <f>IF(A28taxstdlife="n/a","n/a",IF(AZ$3&gt;(A28taxstdlife+$E842),((Input!$P$170+Input!$P$136)*$P$7)-SUM($P842:AY842),((Input!$P$170+Input!$P$136)*$P$7)/A28taxstdlife))</f>
        <v>0</v>
      </c>
      <c r="BA842" s="164">
        <f>IF(A28taxstdlife="n/a","n/a",IF(BA$3&gt;(A28taxstdlife+$E842),((Input!$P$170+Input!$P$136)*$P$7)-SUM($P842:AZ842),((Input!$P$170+Input!$P$136)*$P$7)/A28taxstdlife))</f>
        <v>0</v>
      </c>
      <c r="BB842" s="164">
        <f>IF(A28taxstdlife="n/a","n/a",IF(BB$3&gt;(A28taxstdlife+$E842),((Input!$P$170+Input!$P$136)*$P$7)-SUM($P842:BA842),((Input!$P$170+Input!$P$136)*$P$7)/A28taxstdlife))</f>
        <v>0</v>
      </c>
      <c r="BC842" s="164">
        <f>IF(A28taxstdlife="n/a","n/a",IF(BC$3&gt;(A28taxstdlife+$E842),((Input!$P$170+Input!$P$136)*$P$7)-SUM($P842:BB842),((Input!$P$170+Input!$P$136)*$P$7)/A28taxstdlife))</f>
        <v>0</v>
      </c>
      <c r="BD842" s="164">
        <f>IF(A28taxstdlife="n/a","n/a",IF(BD$3&gt;(A28taxstdlife+$E842),((Input!$P$170+Input!$P$136)*$P$7)-SUM($P842:BC842),((Input!$P$170+Input!$P$136)*$P$7)/A28taxstdlife))</f>
        <v>0</v>
      </c>
      <c r="BE842" s="164">
        <f>IF(A28taxstdlife="n/a","n/a",IF(BE$3&gt;(A28taxstdlife+$E842),((Input!$P$170+Input!$P$136)*$P$7)-SUM($P842:BD842),((Input!$P$170+Input!$P$136)*$P$7)/A28taxstdlife))</f>
        <v>0</v>
      </c>
      <c r="BF842" s="164">
        <f>IF(A28taxstdlife="n/a","n/a",IF(BF$3&gt;(A28taxstdlife+$E842),((Input!$P$170+Input!$P$136)*$P$7)-SUM($P842:BE842),((Input!$P$170+Input!$P$136)*$P$7)/A28taxstdlife))</f>
        <v>0</v>
      </c>
      <c r="BG842" s="164">
        <f>IF(A28taxstdlife="n/a","n/a",IF(BG$3&gt;(A28taxstdlife+$E842),((Input!$P$170+Input!$P$136)*$P$7)-SUM($P842:BF842),((Input!$P$170+Input!$P$136)*$P$7)/A28taxstdlife))</f>
        <v>0</v>
      </c>
      <c r="BH842" s="164">
        <f>IF(A28taxstdlife="n/a","n/a",IF(BH$3&gt;(A28taxstdlife+$E842),((Input!$P$170+Input!$P$136)*$P$7)-SUM($P842:BG842),((Input!$P$170+Input!$P$136)*$P$7)/A28taxstdlife))</f>
        <v>0</v>
      </c>
      <c r="BI842" s="164">
        <f>IF(A28taxstdlife="n/a","n/a",IF(BI$3&gt;(A28taxstdlife+$E842),((Input!$P$170+Input!$P$136)*$P$7)-SUM($P842:BH842),((Input!$P$170+Input!$P$136)*$P$7)/A28taxstdlife))</f>
        <v>0</v>
      </c>
      <c r="BJ842" s="18"/>
      <c r="BK842" s="18"/>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c r="FH842"/>
      <c r="FI842"/>
      <c r="FJ842"/>
      <c r="FK842"/>
      <c r="FL842"/>
      <c r="FM842"/>
      <c r="FN842"/>
      <c r="FO842"/>
      <c r="FP842"/>
      <c r="FQ842"/>
      <c r="FR842"/>
      <c r="FS842"/>
      <c r="FT842"/>
      <c r="FU842"/>
      <c r="FV842"/>
      <c r="FW842"/>
      <c r="FX842"/>
      <c r="FY842"/>
      <c r="FZ842"/>
      <c r="GA842"/>
      <c r="GB842"/>
      <c r="GC842"/>
      <c r="GD842"/>
      <c r="GE842"/>
      <c r="GF842"/>
      <c r="GG842"/>
      <c r="GH842"/>
      <c r="GI842"/>
      <c r="GJ842"/>
      <c r="GK842"/>
      <c r="GL842"/>
      <c r="GM842"/>
      <c r="GN842"/>
      <c r="GO842"/>
      <c r="GP842"/>
      <c r="GQ842"/>
      <c r="GR842"/>
      <c r="GS842"/>
      <c r="GT842"/>
      <c r="GU842"/>
      <c r="GV842"/>
      <c r="GW842"/>
      <c r="GX842"/>
      <c r="GY842"/>
      <c r="GZ842"/>
      <c r="HA842"/>
      <c r="HB842"/>
      <c r="HC842"/>
      <c r="HD842"/>
      <c r="HE842"/>
      <c r="HF842"/>
      <c r="HG842"/>
      <c r="HH842"/>
      <c r="HI842"/>
      <c r="HJ842"/>
      <c r="HK842"/>
      <c r="HL842"/>
      <c r="HM842"/>
      <c r="HN842"/>
      <c r="HO842"/>
      <c r="HP842"/>
      <c r="HQ842"/>
      <c r="HR842"/>
      <c r="HS842"/>
      <c r="HT842"/>
      <c r="HU842"/>
      <c r="HV842"/>
      <c r="HW842"/>
      <c r="HX842"/>
      <c r="HY842"/>
      <c r="HZ842"/>
      <c r="IA842"/>
      <c r="IB842"/>
      <c r="IC842"/>
      <c r="ID842"/>
      <c r="IE842"/>
      <c r="IF842"/>
      <c r="IG842"/>
      <c r="IH842"/>
      <c r="II842"/>
      <c r="IJ842"/>
      <c r="IK842"/>
      <c r="IL842"/>
      <c r="IM842"/>
      <c r="IN842"/>
      <c r="IO842"/>
      <c r="IP842"/>
      <c r="IQ842"/>
      <c r="IR842"/>
      <c r="IS842"/>
      <c r="IT842"/>
      <c r="IU842"/>
      <c r="IV842"/>
    </row>
    <row r="843" spans="1:256" s="5" customFormat="1" hidden="1" outlineLevel="1">
      <c r="A843" s="18"/>
      <c r="B843" s="18"/>
      <c r="C843" s="36">
        <f>Asset28</f>
        <v>0</v>
      </c>
      <c r="D843" s="18"/>
      <c r="E843" s="18"/>
      <c r="F843" s="33"/>
      <c r="G843" s="159">
        <f t="shared" ref="G843:AL843" si="160">SUM(G831:G842)</f>
        <v>0</v>
      </c>
      <c r="H843" s="159">
        <f t="shared" si="160"/>
        <v>0</v>
      </c>
      <c r="I843" s="159">
        <f t="shared" si="160"/>
        <v>0</v>
      </c>
      <c r="J843" s="159">
        <f t="shared" si="160"/>
        <v>0</v>
      </c>
      <c r="K843" s="159">
        <f t="shared" si="160"/>
        <v>0</v>
      </c>
      <c r="L843" s="159">
        <f t="shared" si="160"/>
        <v>0</v>
      </c>
      <c r="M843" s="159">
        <f t="shared" si="160"/>
        <v>0</v>
      </c>
      <c r="N843" s="159">
        <f t="shared" si="160"/>
        <v>0</v>
      </c>
      <c r="O843" s="159">
        <f t="shared" si="160"/>
        <v>0</v>
      </c>
      <c r="P843" s="159">
        <f t="shared" si="160"/>
        <v>0</v>
      </c>
      <c r="Q843" s="159">
        <f t="shared" si="160"/>
        <v>0</v>
      </c>
      <c r="R843" s="159">
        <f t="shared" si="160"/>
        <v>0</v>
      </c>
      <c r="S843" s="159">
        <f t="shared" si="160"/>
        <v>0</v>
      </c>
      <c r="T843" s="159">
        <f t="shared" si="160"/>
        <v>0</v>
      </c>
      <c r="U843" s="159">
        <f t="shared" si="160"/>
        <v>0</v>
      </c>
      <c r="V843" s="159">
        <f t="shared" si="160"/>
        <v>0</v>
      </c>
      <c r="W843" s="159">
        <f t="shared" si="160"/>
        <v>0</v>
      </c>
      <c r="X843" s="159">
        <f t="shared" si="160"/>
        <v>0</v>
      </c>
      <c r="Y843" s="159">
        <f t="shared" si="160"/>
        <v>0</v>
      </c>
      <c r="Z843" s="159">
        <f t="shared" si="160"/>
        <v>0</v>
      </c>
      <c r="AA843" s="159">
        <f t="shared" si="160"/>
        <v>0</v>
      </c>
      <c r="AB843" s="159">
        <f t="shared" si="160"/>
        <v>0</v>
      </c>
      <c r="AC843" s="159">
        <f t="shared" si="160"/>
        <v>0</v>
      </c>
      <c r="AD843" s="159">
        <f t="shared" si="160"/>
        <v>0</v>
      </c>
      <c r="AE843" s="159">
        <f t="shared" si="160"/>
        <v>0</v>
      </c>
      <c r="AF843" s="159">
        <f t="shared" si="160"/>
        <v>0</v>
      </c>
      <c r="AG843" s="159">
        <f t="shared" si="160"/>
        <v>0</v>
      </c>
      <c r="AH843" s="159">
        <f t="shared" si="160"/>
        <v>0</v>
      </c>
      <c r="AI843" s="159">
        <f t="shared" si="160"/>
        <v>0</v>
      </c>
      <c r="AJ843" s="159">
        <f t="shared" si="160"/>
        <v>0</v>
      </c>
      <c r="AK843" s="159">
        <f t="shared" si="160"/>
        <v>0</v>
      </c>
      <c r="AL843" s="159">
        <f t="shared" si="160"/>
        <v>0</v>
      </c>
      <c r="AM843" s="159">
        <f t="shared" ref="AM843:BI843" si="161">SUM(AM831:AM842)</f>
        <v>0</v>
      </c>
      <c r="AN843" s="159">
        <f t="shared" si="161"/>
        <v>0</v>
      </c>
      <c r="AO843" s="159">
        <f t="shared" si="161"/>
        <v>0</v>
      </c>
      <c r="AP843" s="159">
        <f t="shared" si="161"/>
        <v>0</v>
      </c>
      <c r="AQ843" s="159">
        <f t="shared" si="161"/>
        <v>0</v>
      </c>
      <c r="AR843" s="159">
        <f t="shared" si="161"/>
        <v>0</v>
      </c>
      <c r="AS843" s="159">
        <f t="shared" si="161"/>
        <v>0</v>
      </c>
      <c r="AT843" s="159">
        <f t="shared" si="161"/>
        <v>0</v>
      </c>
      <c r="AU843" s="159">
        <f t="shared" si="161"/>
        <v>0</v>
      </c>
      <c r="AV843" s="159">
        <f t="shared" si="161"/>
        <v>0</v>
      </c>
      <c r="AW843" s="159">
        <f t="shared" si="161"/>
        <v>0</v>
      </c>
      <c r="AX843" s="159">
        <f t="shared" si="161"/>
        <v>0</v>
      </c>
      <c r="AY843" s="159">
        <f t="shared" si="161"/>
        <v>0</v>
      </c>
      <c r="AZ843" s="159">
        <f t="shared" si="161"/>
        <v>0</v>
      </c>
      <c r="BA843" s="159">
        <f t="shared" si="161"/>
        <v>0</v>
      </c>
      <c r="BB843" s="159">
        <f t="shared" si="161"/>
        <v>0</v>
      </c>
      <c r="BC843" s="159">
        <f t="shared" si="161"/>
        <v>0</v>
      </c>
      <c r="BD843" s="159">
        <f t="shared" si="161"/>
        <v>0</v>
      </c>
      <c r="BE843" s="159">
        <f t="shared" si="161"/>
        <v>0</v>
      </c>
      <c r="BF843" s="159">
        <f t="shared" si="161"/>
        <v>0</v>
      </c>
      <c r="BG843" s="159">
        <f t="shared" si="161"/>
        <v>0</v>
      </c>
      <c r="BH843" s="159">
        <f t="shared" si="161"/>
        <v>0</v>
      </c>
      <c r="BI843" s="159">
        <f t="shared" si="161"/>
        <v>0</v>
      </c>
      <c r="BJ843" s="18"/>
      <c r="BK843" s="18"/>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c r="FS843"/>
      <c r="FT843"/>
      <c r="FU843"/>
      <c r="FV843"/>
      <c r="FW843"/>
      <c r="FX843"/>
      <c r="FY843"/>
      <c r="FZ843"/>
      <c r="GA843"/>
      <c r="GB843"/>
      <c r="GC843"/>
      <c r="GD843"/>
      <c r="GE843"/>
      <c r="GF843"/>
      <c r="GG843"/>
      <c r="GH843"/>
      <c r="GI843"/>
      <c r="GJ843"/>
      <c r="GK843"/>
      <c r="GL843"/>
      <c r="GM843"/>
      <c r="GN843"/>
      <c r="GO843"/>
      <c r="GP843"/>
      <c r="GQ843"/>
      <c r="GR843"/>
      <c r="GS843"/>
      <c r="GT843"/>
      <c r="GU843"/>
      <c r="GV843"/>
      <c r="GW843"/>
      <c r="GX843"/>
      <c r="GY843"/>
      <c r="GZ843"/>
      <c r="HA843"/>
      <c r="HB843"/>
      <c r="HC843"/>
      <c r="HD843"/>
      <c r="HE843"/>
      <c r="HF843"/>
      <c r="HG843"/>
      <c r="HH843"/>
      <c r="HI843"/>
      <c r="HJ843"/>
      <c r="HK843"/>
      <c r="HL843"/>
      <c r="HM843"/>
      <c r="HN843"/>
      <c r="HO843"/>
      <c r="HP843"/>
      <c r="HQ843"/>
      <c r="HR843"/>
      <c r="HS843"/>
      <c r="HT843"/>
      <c r="HU843"/>
      <c r="HV843"/>
      <c r="HW843"/>
      <c r="HX843"/>
      <c r="HY843"/>
      <c r="HZ843"/>
      <c r="IA843"/>
      <c r="IB843"/>
      <c r="IC843"/>
      <c r="ID843"/>
      <c r="IE843"/>
      <c r="IF843"/>
      <c r="IG843"/>
      <c r="IH843"/>
      <c r="II843"/>
      <c r="IJ843"/>
      <c r="IK843"/>
      <c r="IL843"/>
      <c r="IM843"/>
      <c r="IN843"/>
      <c r="IO843"/>
      <c r="IP843"/>
      <c r="IQ843"/>
      <c r="IR843"/>
      <c r="IS843"/>
      <c r="IT843"/>
      <c r="IU843"/>
      <c r="IV843"/>
    </row>
    <row r="844" spans="1:256" s="5" customFormat="1" hidden="1" outlineLevel="2">
      <c r="A844" s="18"/>
      <c r="B844" s="127">
        <f>C856</f>
        <v>0</v>
      </c>
      <c r="C844" s="44"/>
      <c r="D844" s="45" t="s">
        <v>72</v>
      </c>
      <c r="E844" s="44"/>
      <c r="F844" s="46"/>
      <c r="G844" s="163">
        <f>IF(G$3&gt;A29taxremlife,A29taxvalue-SUM($F844:F844),IF(A29taxremlife="N/A","n/a",A29taxvalue/A29taxremlife))</f>
        <v>0</v>
      </c>
      <c r="H844" s="163">
        <f>IF(H$3&gt;A29taxremlife,A29taxvalue-SUM($F844:G844),IF(A29taxremlife="N/A","n/a",A29taxvalue/A29taxremlife))</f>
        <v>0</v>
      </c>
      <c r="I844" s="163">
        <f>IF(I$3&gt;A29taxremlife,A29taxvalue-SUM($F844:H844),IF(A29taxremlife="N/A","n/a",A29taxvalue/A29taxremlife))</f>
        <v>0</v>
      </c>
      <c r="J844" s="163">
        <f>IF(J$3&gt;A29taxremlife,A29taxvalue-SUM($F844:I844),IF(A29taxremlife="N/A","n/a",A29taxvalue/A29taxremlife))</f>
        <v>0</v>
      </c>
      <c r="K844" s="163">
        <f>IF(K$3&gt;A29taxremlife,A29taxvalue-SUM($F844:J844),IF(A29taxremlife="N/A","n/a",A29taxvalue/A29taxremlife))</f>
        <v>0</v>
      </c>
      <c r="L844" s="163">
        <f>IF(L$3&gt;A29taxremlife,A29taxvalue-SUM($F844:K844),IF(A29taxremlife="N/A","n/a",A29taxvalue/A29taxremlife))</f>
        <v>0</v>
      </c>
      <c r="M844" s="163">
        <f>IF(M$3&gt;A29taxremlife,A29taxvalue-SUM($F844:L844),IF(A29taxremlife="N/A","n/a",A29taxvalue/A29taxremlife))</f>
        <v>0</v>
      </c>
      <c r="N844" s="163">
        <f>IF(N$3&gt;A29taxremlife,A29taxvalue-SUM($F844:M844),IF(A29taxremlife="N/A","n/a",A29taxvalue/A29taxremlife))</f>
        <v>0</v>
      </c>
      <c r="O844" s="163">
        <f>IF(O$3&gt;A29taxremlife,A29taxvalue-SUM($F844:N844),IF(A29taxremlife="N/A","n/a",A29taxvalue/A29taxremlife))</f>
        <v>0</v>
      </c>
      <c r="P844" s="163">
        <f>IF(P$3&gt;A29taxremlife,A29taxvalue-SUM($F844:O844),IF(A29taxremlife="N/A","n/a",A29taxvalue/A29taxremlife))</f>
        <v>0</v>
      </c>
      <c r="Q844" s="163">
        <f>IF(Q$3&gt;A29taxremlife,A29taxvalue-SUM($F844:P844),IF(A29taxremlife="N/A","n/a",A29taxvalue/A29taxremlife))</f>
        <v>0</v>
      </c>
      <c r="R844" s="163">
        <f>IF(R$3&gt;A29taxremlife,A29taxvalue-SUM($F844:Q844),IF(A29taxremlife="N/A","n/a",A29taxvalue/A29taxremlife))</f>
        <v>0</v>
      </c>
      <c r="S844" s="163">
        <f>IF(S$3&gt;A29taxremlife,A29taxvalue-SUM($F844:R844),IF(A29taxremlife="N/A","n/a",A29taxvalue/A29taxremlife))</f>
        <v>0</v>
      </c>
      <c r="T844" s="163">
        <f>IF(T$3&gt;A29taxremlife,A29taxvalue-SUM($F844:S844),IF(A29taxremlife="N/A","n/a",A29taxvalue/A29taxremlife))</f>
        <v>0</v>
      </c>
      <c r="U844" s="163">
        <f>IF(U$3&gt;A29taxremlife,A29taxvalue-SUM($F844:T844),IF(A29taxremlife="N/A","n/a",A29taxvalue/A29taxremlife))</f>
        <v>0</v>
      </c>
      <c r="V844" s="163">
        <f>IF(V$3&gt;A29taxremlife,A29taxvalue-SUM($F844:U844),IF(A29taxremlife="N/A","n/a",A29taxvalue/A29taxremlife))</f>
        <v>0</v>
      </c>
      <c r="W844" s="163">
        <f>IF(W$3&gt;A29taxremlife,A29taxvalue-SUM($F844:V844),IF(A29taxremlife="N/A","n/a",A29taxvalue/A29taxremlife))</f>
        <v>0</v>
      </c>
      <c r="X844" s="163">
        <f>IF(X$3&gt;A29taxremlife,A29taxvalue-SUM($F844:W844),IF(A29taxremlife="N/A","n/a",A29taxvalue/A29taxremlife))</f>
        <v>0</v>
      </c>
      <c r="Y844" s="163">
        <f>IF(Y$3&gt;A29taxremlife,A29taxvalue-SUM($F844:X844),IF(A29taxremlife="N/A","n/a",A29taxvalue/A29taxremlife))</f>
        <v>0</v>
      </c>
      <c r="Z844" s="163">
        <f>IF(Z$3&gt;A29taxremlife,A29taxvalue-SUM($F844:Y844),IF(A29taxremlife="N/A","n/a",A29taxvalue/A29taxremlife))</f>
        <v>0</v>
      </c>
      <c r="AA844" s="163">
        <f>IF(AA$3&gt;A29taxremlife,A29taxvalue-SUM($F844:Z844),IF(A29taxremlife="N/A","n/a",A29taxvalue/A29taxremlife))</f>
        <v>0</v>
      </c>
      <c r="AB844" s="163">
        <f>IF(AB$3&gt;A29taxremlife,A29taxvalue-SUM($F844:AA844),IF(A29taxremlife="N/A","n/a",A29taxvalue/A29taxremlife))</f>
        <v>0</v>
      </c>
      <c r="AC844" s="163">
        <f>IF(AC$3&gt;A29taxremlife,A29taxvalue-SUM($F844:AB844),IF(A29taxremlife="N/A","n/a",A29taxvalue/A29taxremlife))</f>
        <v>0</v>
      </c>
      <c r="AD844" s="163">
        <f>IF(AD$3&gt;A29taxremlife,A29taxvalue-SUM($F844:AC844),IF(A29taxremlife="N/A","n/a",A29taxvalue/A29taxremlife))</f>
        <v>0</v>
      </c>
      <c r="AE844" s="163">
        <f>IF(AE$3&gt;A29taxremlife,A29taxvalue-SUM($F844:AD844),IF(A29taxremlife="N/A","n/a",A29taxvalue/A29taxremlife))</f>
        <v>0</v>
      </c>
      <c r="AF844" s="163">
        <f>IF(AF$3&gt;A29taxremlife,A29taxvalue-SUM($F844:AE844),IF(A29taxremlife="N/A","n/a",A29taxvalue/A29taxremlife))</f>
        <v>0</v>
      </c>
      <c r="AG844" s="163">
        <f>IF(AG$3&gt;A29taxremlife,A29taxvalue-SUM($F844:AF844),IF(A29taxremlife="N/A","n/a",A29taxvalue/A29taxremlife))</f>
        <v>0</v>
      </c>
      <c r="AH844" s="163">
        <f>IF(AH$3&gt;A29taxremlife,A29taxvalue-SUM($F844:AG844),IF(A29taxremlife="N/A","n/a",A29taxvalue/A29taxremlife))</f>
        <v>0</v>
      </c>
      <c r="AI844" s="163">
        <f>IF(AI$3&gt;A29taxremlife,A29taxvalue-SUM($F844:AH844),IF(A29taxremlife="N/A","n/a",A29taxvalue/A29taxremlife))</f>
        <v>0</v>
      </c>
      <c r="AJ844" s="163">
        <f>IF(AJ$3&gt;A29taxremlife,A29taxvalue-SUM($F844:AI844),IF(A29taxremlife="N/A","n/a",A29taxvalue/A29taxremlife))</f>
        <v>0</v>
      </c>
      <c r="AK844" s="163">
        <f>IF(AK$3&gt;A29taxremlife,A29taxvalue-SUM($F844:AJ844),IF(A29taxremlife="N/A","n/a",A29taxvalue/A29taxremlife))</f>
        <v>0</v>
      </c>
      <c r="AL844" s="163">
        <f>IF(AL$3&gt;A29taxremlife,A29taxvalue-SUM($F844:AK844),IF(A29taxremlife="N/A","n/a",A29taxvalue/A29taxremlife))</f>
        <v>0</v>
      </c>
      <c r="AM844" s="163">
        <f>IF(AM$3&gt;A29taxremlife,A29taxvalue-SUM($F844:AL844),IF(A29taxremlife="N/A","n/a",A29taxvalue/A29taxremlife))</f>
        <v>0</v>
      </c>
      <c r="AN844" s="163">
        <f>IF(AN$3&gt;A29taxremlife,A29taxvalue-SUM($F844:AM844),IF(A29taxremlife="N/A","n/a",A29taxvalue/A29taxremlife))</f>
        <v>0</v>
      </c>
      <c r="AO844" s="163">
        <f>IF(AO$3&gt;A29taxremlife,A29taxvalue-SUM($F844:AN844),IF(A29taxremlife="N/A","n/a",A29taxvalue/A29taxremlife))</f>
        <v>0</v>
      </c>
      <c r="AP844" s="163">
        <f>IF(AP$3&gt;A29taxremlife,A29taxvalue-SUM($F844:AO844),IF(A29taxremlife="N/A","n/a",A29taxvalue/A29taxremlife))</f>
        <v>0</v>
      </c>
      <c r="AQ844" s="163">
        <f>IF(AQ$3&gt;A29taxremlife,A29taxvalue-SUM($F844:AP844),IF(A29taxremlife="N/A","n/a",A29taxvalue/A29taxremlife))</f>
        <v>0</v>
      </c>
      <c r="AR844" s="163">
        <f>IF(AR$3&gt;A29taxremlife,A29taxvalue-SUM($F844:AQ844),IF(A29taxremlife="N/A","n/a",A29taxvalue/A29taxremlife))</f>
        <v>0</v>
      </c>
      <c r="AS844" s="163">
        <f>IF(AS$3&gt;A29taxremlife,A29taxvalue-SUM($F844:AR844),IF(A29taxremlife="N/A","n/a",A29taxvalue/A29taxremlife))</f>
        <v>0</v>
      </c>
      <c r="AT844" s="163">
        <f>IF(AT$3&gt;A29taxremlife,A29taxvalue-SUM($F844:AS844),IF(A29taxremlife="N/A","n/a",A29taxvalue/A29taxremlife))</f>
        <v>0</v>
      </c>
      <c r="AU844" s="163">
        <f>IF(AU$3&gt;A29taxremlife,A29taxvalue-SUM($F844:AT844),IF(A29taxremlife="N/A","n/a",A29taxvalue/A29taxremlife))</f>
        <v>0</v>
      </c>
      <c r="AV844" s="163">
        <f>IF(AV$3&gt;A29taxremlife,A29taxvalue-SUM($F844:AU844),IF(A29taxremlife="N/A","n/a",A29taxvalue/A29taxremlife))</f>
        <v>0</v>
      </c>
      <c r="AW844" s="163">
        <f>IF(AW$3&gt;A29taxremlife,A29taxvalue-SUM($F844:AV844),IF(A29taxremlife="N/A","n/a",A29taxvalue/A29taxremlife))</f>
        <v>0</v>
      </c>
      <c r="AX844" s="163">
        <f>IF(AX$3&gt;A29taxremlife,A29taxvalue-SUM($F844:AW844),IF(A29taxremlife="N/A","n/a",A29taxvalue/A29taxremlife))</f>
        <v>0</v>
      </c>
      <c r="AY844" s="163">
        <f>IF(AY$3&gt;A29taxremlife,A29taxvalue-SUM($F844:AX844),IF(A29taxremlife="N/A","n/a",A29taxvalue/A29taxremlife))</f>
        <v>0</v>
      </c>
      <c r="AZ844" s="163">
        <f>IF(AZ$3&gt;A29taxremlife,A29taxvalue-SUM($F844:AY844),IF(A29taxremlife="N/A","n/a",A29taxvalue/A29taxremlife))</f>
        <v>0</v>
      </c>
      <c r="BA844" s="163">
        <f>IF(BA$3&gt;A29taxremlife,A29taxvalue-SUM($F844:AZ844),IF(A29taxremlife="N/A","n/a",A29taxvalue/A29taxremlife))</f>
        <v>0</v>
      </c>
      <c r="BB844" s="163">
        <f>IF(BB$3&gt;A29taxremlife,A29taxvalue-SUM($F844:BA844),IF(A29taxremlife="N/A","n/a",A29taxvalue/A29taxremlife))</f>
        <v>0</v>
      </c>
      <c r="BC844" s="163">
        <f>IF(BC$3&gt;A29taxremlife,A29taxvalue-SUM($F844:BB844),IF(A29taxremlife="N/A","n/a",A29taxvalue/A29taxremlife))</f>
        <v>0</v>
      </c>
      <c r="BD844" s="163">
        <f>IF(BD$3&gt;A29taxremlife,A29taxvalue-SUM($F844:BC844),IF(A29taxremlife="N/A","n/a",A29taxvalue/A29taxremlife))</f>
        <v>0</v>
      </c>
      <c r="BE844" s="163">
        <f>IF(BE$3&gt;A29taxremlife,A29taxvalue-SUM($F844:BD844),IF(A29taxremlife="N/A","n/a",A29taxvalue/A29taxremlife))</f>
        <v>0</v>
      </c>
      <c r="BF844" s="163">
        <f>IF(BF$3&gt;A29taxremlife,A29taxvalue-SUM($F844:BE844),IF(A29taxremlife="N/A","n/a",A29taxvalue/A29taxremlife))</f>
        <v>0</v>
      </c>
      <c r="BG844" s="163">
        <f>IF(BG$3&gt;A29taxremlife,A29taxvalue-SUM($F844:BF844),IF(A29taxremlife="N/A","n/a",A29taxvalue/A29taxremlife))</f>
        <v>0</v>
      </c>
      <c r="BH844" s="163">
        <f>IF(BH$3&gt;A29taxremlife,A29taxvalue-SUM($F844:BG844),IF(A29taxremlife="N/A","n/a",A29taxvalue/A29taxremlife))</f>
        <v>0</v>
      </c>
      <c r="BI844" s="163">
        <f>IF(BI$3&gt;A29taxremlife,A29taxvalue-SUM($F844:BH844),IF(A29taxremlife="N/A","n/a",A29taxvalue/A29taxremlife))</f>
        <v>0</v>
      </c>
      <c r="BJ844" s="18"/>
      <c r="BK844" s="18"/>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c r="HE844"/>
      <c r="HF844"/>
      <c r="HG844"/>
      <c r="HH844"/>
      <c r="HI844"/>
      <c r="HJ844"/>
      <c r="HK844"/>
      <c r="HL844"/>
      <c r="HM844"/>
      <c r="HN844"/>
      <c r="HO844"/>
      <c r="HP844"/>
      <c r="HQ844"/>
      <c r="HR844"/>
      <c r="HS844"/>
      <c r="HT844"/>
      <c r="HU844"/>
      <c r="HV844"/>
      <c r="HW844"/>
      <c r="HX844"/>
      <c r="HY844"/>
      <c r="HZ844"/>
      <c r="IA844"/>
      <c r="IB844"/>
      <c r="IC844"/>
      <c r="ID844"/>
      <c r="IE844"/>
      <c r="IF844"/>
      <c r="IG844"/>
      <c r="IH844"/>
      <c r="II844"/>
      <c r="IJ844"/>
      <c r="IK844"/>
      <c r="IL844"/>
      <c r="IM844"/>
      <c r="IN844"/>
      <c r="IO844"/>
      <c r="IP844"/>
      <c r="IQ844"/>
      <c r="IR844"/>
      <c r="IS844"/>
      <c r="IT844"/>
      <c r="IU844"/>
      <c r="IV844"/>
    </row>
    <row r="845" spans="1:256" s="5" customFormat="1" hidden="1" outlineLevel="2">
      <c r="A845" s="18"/>
      <c r="B845" s="18"/>
      <c r="C845" s="36"/>
      <c r="D845" s="479" t="s">
        <v>71</v>
      </c>
      <c r="E845" s="283">
        <v>0</v>
      </c>
      <c r="F845" s="38"/>
      <c r="G845" s="164"/>
      <c r="H845" s="164"/>
      <c r="I845" s="164"/>
      <c r="J845" s="164"/>
      <c r="K845" s="164"/>
      <c r="L845" s="164"/>
      <c r="M845" s="164"/>
      <c r="N845" s="164"/>
      <c r="O845" s="164"/>
      <c r="P845" s="164"/>
      <c r="Q845" s="164"/>
      <c r="R845" s="164"/>
      <c r="S845" s="164"/>
      <c r="T845" s="164"/>
      <c r="U845" s="164"/>
      <c r="V845" s="164"/>
      <c r="W845" s="164"/>
      <c r="X845" s="164"/>
      <c r="Y845" s="164"/>
      <c r="Z845" s="164"/>
      <c r="AA845" s="164"/>
      <c r="AB845" s="164"/>
      <c r="AC845" s="164"/>
      <c r="AD845" s="164"/>
      <c r="AE845" s="164"/>
      <c r="AF845" s="164"/>
      <c r="AG845" s="164"/>
      <c r="AH845" s="164"/>
      <c r="AI845" s="164"/>
      <c r="AJ845" s="164"/>
      <c r="AK845" s="164"/>
      <c r="AL845" s="164"/>
      <c r="AM845" s="164"/>
      <c r="AN845" s="164"/>
      <c r="AO845" s="164"/>
      <c r="AP845" s="164"/>
      <c r="AQ845" s="164"/>
      <c r="AR845" s="164"/>
      <c r="AS845" s="164"/>
      <c r="AT845" s="164"/>
      <c r="AU845" s="164"/>
      <c r="AV845" s="164"/>
      <c r="AW845" s="164"/>
      <c r="AX845" s="164"/>
      <c r="AY845" s="164"/>
      <c r="AZ845" s="164"/>
      <c r="BA845" s="164"/>
      <c r="BB845" s="164"/>
      <c r="BC845" s="164"/>
      <c r="BD845" s="164"/>
      <c r="BE845" s="164"/>
      <c r="BF845" s="164"/>
      <c r="BG845" s="164"/>
      <c r="BH845" s="164"/>
      <c r="BI845" s="164"/>
      <c r="BJ845" s="18"/>
      <c r="BK845" s="18"/>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c r="HO845"/>
      <c r="HP845"/>
      <c r="HQ845"/>
      <c r="HR845"/>
      <c r="HS845"/>
      <c r="HT845"/>
      <c r="HU845"/>
      <c r="HV845"/>
      <c r="HW845"/>
      <c r="HX845"/>
      <c r="HY845"/>
      <c r="HZ845"/>
      <c r="IA845"/>
      <c r="IB845"/>
      <c r="IC845"/>
      <c r="ID845"/>
      <c r="IE845"/>
      <c r="IF845"/>
      <c r="IG845"/>
      <c r="IH845"/>
      <c r="II845"/>
      <c r="IJ845"/>
      <c r="IK845"/>
      <c r="IL845"/>
      <c r="IM845"/>
      <c r="IN845"/>
      <c r="IO845"/>
      <c r="IP845"/>
      <c r="IQ845"/>
      <c r="IR845"/>
      <c r="IS845"/>
      <c r="IT845"/>
      <c r="IU845"/>
      <c r="IV845"/>
    </row>
    <row r="846" spans="1:256" s="5" customFormat="1" hidden="1" outlineLevel="2">
      <c r="A846" s="18"/>
      <c r="B846" s="18"/>
      <c r="C846" s="36"/>
      <c r="D846" s="479"/>
      <c r="E846" s="283">
        <v>1</v>
      </c>
      <c r="F846" s="38"/>
      <c r="G846" s="305"/>
      <c r="H846" s="164">
        <f>IF(A29taxstdlife="n/a","n/a",IF(H$3&gt;(A29taxstdlife+$E846),((Input!$G$171+Input!$G$137)*$G$7)-SUM($G846:G846),((Input!$G$171+Input!$G$137)*$G$7)/A29taxstdlife))</f>
        <v>0</v>
      </c>
      <c r="I846" s="164">
        <f>IF(A29taxstdlife="n/a","n/a",IF(I$3&gt;(A29taxstdlife+$E846),((Input!$G$171+Input!$G$137)*$G$7)-SUM($G846:H846),((Input!$G$171+Input!$G$137)*$G$7)/A29taxstdlife))</f>
        <v>0</v>
      </c>
      <c r="J846" s="164">
        <f>IF(A29taxstdlife="n/a","n/a",IF(J$3&gt;(A29taxstdlife+$E846),((Input!$G$171+Input!$G$137)*$G$7)-SUM($G846:I846),((Input!$G$171+Input!$G$137)*$G$7)/A29taxstdlife))</f>
        <v>0</v>
      </c>
      <c r="K846" s="164">
        <f>IF(A29taxstdlife="n/a","n/a",IF(K$3&gt;(A29taxstdlife+$E846),((Input!$G$171+Input!$G$137)*$G$7)-SUM($G846:J846),((Input!$G$171+Input!$G$137)*$G$7)/A29taxstdlife))</f>
        <v>0</v>
      </c>
      <c r="L846" s="164">
        <f>IF(A29taxstdlife="n/a","n/a",IF(L$3&gt;(A29taxstdlife+$E846),((Input!$G$171+Input!$G$137)*$G$7)-SUM($G846:K846),((Input!$G$171+Input!$G$137)*$G$7)/A29taxstdlife))</f>
        <v>0</v>
      </c>
      <c r="M846" s="164">
        <f>IF(A29taxstdlife="n/a","n/a",IF(M$3&gt;(A29taxstdlife+$E846),((Input!$G$171+Input!$G$137)*$G$7)-SUM($G846:L846),((Input!$G$171+Input!$G$137)*$G$7)/A29taxstdlife))</f>
        <v>0</v>
      </c>
      <c r="N846" s="164">
        <f>IF(A29taxstdlife="n/a","n/a",IF(N$3&gt;(A29taxstdlife+$E846),((Input!$G$171+Input!$G$137)*$G$7)-SUM($G846:M846),((Input!$G$171+Input!$G$137)*$G$7)/A29taxstdlife))</f>
        <v>0</v>
      </c>
      <c r="O846" s="164">
        <f>IF(A29taxstdlife="n/a","n/a",IF(O$3&gt;(A29taxstdlife+$E846),((Input!$G$171+Input!$G$137)*$G$7)-SUM($G846:N846),((Input!$G$171+Input!$G$137)*$G$7)/A29taxstdlife))</f>
        <v>0</v>
      </c>
      <c r="P846" s="164">
        <f>IF(A29taxstdlife="n/a","n/a",IF(P$3&gt;(A29taxstdlife+$E846),((Input!$G$171+Input!$G$137)*$G$7)-SUM($G846:O846),((Input!$G$171+Input!$G$137)*$G$7)/A29taxstdlife))</f>
        <v>0</v>
      </c>
      <c r="Q846" s="164">
        <f>IF(A29taxstdlife="n/a","n/a",IF(Q$3&gt;(A29taxstdlife+$E846),((Input!$G$171+Input!$G$137)*$G$7)-SUM($G846:P846),((Input!$G$171+Input!$G$137)*$G$7)/A29taxstdlife))</f>
        <v>0</v>
      </c>
      <c r="R846" s="164">
        <f>IF(A29taxstdlife="n/a","n/a",IF(R$3&gt;(A29taxstdlife+$E846),((Input!$G$171+Input!$G$137)*$G$7)-SUM($G846:Q846),((Input!$G$171+Input!$G$137)*$G$7)/A29taxstdlife))</f>
        <v>0</v>
      </c>
      <c r="S846" s="164">
        <f>IF(A29taxstdlife="n/a","n/a",IF(S$3&gt;(A29taxstdlife+$E846),((Input!$G$171+Input!$G$137)*$G$7)-SUM($G846:R846),((Input!$G$171+Input!$G$137)*$G$7)/A29taxstdlife))</f>
        <v>0</v>
      </c>
      <c r="T846" s="164">
        <f>IF(A29taxstdlife="n/a","n/a",IF(T$3&gt;(A29taxstdlife+$E846),((Input!$G$171+Input!$G$137)*$G$7)-SUM($G846:S846),((Input!$G$171+Input!$G$137)*$G$7)/A29taxstdlife))</f>
        <v>0</v>
      </c>
      <c r="U846" s="164">
        <f>IF(A29taxstdlife="n/a","n/a",IF(U$3&gt;(A29taxstdlife+$E846),((Input!$G$171+Input!$G$137)*$G$7)-SUM($G846:T846),((Input!$G$171+Input!$G$137)*$G$7)/A29taxstdlife))</f>
        <v>0</v>
      </c>
      <c r="V846" s="164">
        <f>IF(A29taxstdlife="n/a","n/a",IF(V$3&gt;(A29taxstdlife+$E846),((Input!$G$171+Input!$G$137)*$G$7)-SUM($G846:U846),((Input!$G$171+Input!$G$137)*$G$7)/A29taxstdlife))</f>
        <v>0</v>
      </c>
      <c r="W846" s="164">
        <f>IF(A29taxstdlife="n/a","n/a",IF(W$3&gt;(A29taxstdlife+$E846),((Input!$G$171+Input!$G$137)*$G$7)-SUM($G846:V846),((Input!$G$171+Input!$G$137)*$G$7)/A29taxstdlife))</f>
        <v>0</v>
      </c>
      <c r="X846" s="164">
        <f>IF(A29taxstdlife="n/a","n/a",IF(X$3&gt;(A29taxstdlife+$E846),((Input!$G$171+Input!$G$137)*$G$7)-SUM($G846:W846),((Input!$G$171+Input!$G$137)*$G$7)/A29taxstdlife))</f>
        <v>0</v>
      </c>
      <c r="Y846" s="164">
        <f>IF(A29taxstdlife="n/a","n/a",IF(Y$3&gt;(A29taxstdlife+$E846),((Input!$G$171+Input!$G$137)*$G$7)-SUM($G846:X846),((Input!$G$171+Input!$G$137)*$G$7)/A29taxstdlife))</f>
        <v>0</v>
      </c>
      <c r="Z846" s="164">
        <f>IF(A29taxstdlife="n/a","n/a",IF(Z$3&gt;(A29taxstdlife+$E846),((Input!$G$171+Input!$G$137)*$G$7)-SUM($G846:Y846),((Input!$G$171+Input!$G$137)*$G$7)/A29taxstdlife))</f>
        <v>0</v>
      </c>
      <c r="AA846" s="164">
        <f>IF(A29taxstdlife="n/a","n/a",IF(AA$3&gt;(A29taxstdlife+$E846),((Input!$G$171+Input!$G$137)*$G$7)-SUM($G846:Z846),((Input!$G$171+Input!$G$137)*$G$7)/A29taxstdlife))</f>
        <v>0</v>
      </c>
      <c r="AB846" s="164">
        <f>IF(A29taxstdlife="n/a","n/a",IF(AB$3&gt;(A29taxstdlife+$E846),((Input!$G$171+Input!$G$137)*$G$7)-SUM($G846:AA846),((Input!$G$171+Input!$G$137)*$G$7)/A29taxstdlife))</f>
        <v>0</v>
      </c>
      <c r="AC846" s="164">
        <f>IF(A29taxstdlife="n/a","n/a",IF(AC$3&gt;(A29taxstdlife+$E846),((Input!$G$171+Input!$G$137)*$G$7)-SUM($G846:AB846),((Input!$G$171+Input!$G$137)*$G$7)/A29taxstdlife))</f>
        <v>0</v>
      </c>
      <c r="AD846" s="164">
        <f>IF(A29taxstdlife="n/a","n/a",IF(AD$3&gt;(A29taxstdlife+$E846),((Input!$G$171+Input!$G$137)*$G$7)-SUM($G846:AC846),((Input!$G$171+Input!$G$137)*$G$7)/A29taxstdlife))</f>
        <v>0</v>
      </c>
      <c r="AE846" s="164">
        <f>IF(A29taxstdlife="n/a","n/a",IF(AE$3&gt;(A29taxstdlife+$E846),((Input!$G$171+Input!$G$137)*$G$7)-SUM($G846:AD846),((Input!$G$171+Input!$G$137)*$G$7)/A29taxstdlife))</f>
        <v>0</v>
      </c>
      <c r="AF846" s="164">
        <f>IF(A29taxstdlife="n/a","n/a",IF(AF$3&gt;(A29taxstdlife+$E846),((Input!$G$171+Input!$G$137)*$G$7)-SUM($G846:AE846),((Input!$G$171+Input!$G$137)*$G$7)/A29taxstdlife))</f>
        <v>0</v>
      </c>
      <c r="AG846" s="164">
        <f>IF(A29taxstdlife="n/a","n/a",IF(AG$3&gt;(A29taxstdlife+$E846),((Input!$G$171+Input!$G$137)*$G$7)-SUM($G846:AF846),((Input!$G$171+Input!$G$137)*$G$7)/A29taxstdlife))</f>
        <v>0</v>
      </c>
      <c r="AH846" s="164">
        <f>IF(A29taxstdlife="n/a","n/a",IF(AH$3&gt;(A29taxstdlife+$E846),((Input!$G$171+Input!$G$137)*$G$7)-SUM($G846:AG846),((Input!$G$171+Input!$G$137)*$G$7)/A29taxstdlife))</f>
        <v>0</v>
      </c>
      <c r="AI846" s="164">
        <f>IF(A29taxstdlife="n/a","n/a",IF(AI$3&gt;(A29taxstdlife+$E846),((Input!$G$171+Input!$G$137)*$G$7)-SUM($G846:AH846),((Input!$G$171+Input!$G$137)*$G$7)/A29taxstdlife))</f>
        <v>0</v>
      </c>
      <c r="AJ846" s="164">
        <f>IF(A29taxstdlife="n/a","n/a",IF(AJ$3&gt;(A29taxstdlife+$E846),((Input!$G$171+Input!$G$137)*$G$7)-SUM($G846:AI846),((Input!$G$171+Input!$G$137)*$G$7)/A29taxstdlife))</f>
        <v>0</v>
      </c>
      <c r="AK846" s="164">
        <f>IF(A29taxstdlife="n/a","n/a",IF(AK$3&gt;(A29taxstdlife+$E846),((Input!$G$171+Input!$G$137)*$G$7)-SUM($G846:AJ846),((Input!$G$171+Input!$G$137)*$G$7)/A29taxstdlife))</f>
        <v>0</v>
      </c>
      <c r="AL846" s="164">
        <f>IF(A29taxstdlife="n/a","n/a",IF(AL$3&gt;(A29taxstdlife+$E846),((Input!$G$171+Input!$G$137)*$G$7)-SUM($G846:AK846),((Input!$G$171+Input!$G$137)*$G$7)/A29taxstdlife))</f>
        <v>0</v>
      </c>
      <c r="AM846" s="164">
        <f>IF(A29taxstdlife="n/a","n/a",IF(AM$3&gt;(A29taxstdlife+$E846),((Input!$G$171+Input!$G$137)*$G$7)-SUM($G846:AL846),((Input!$G$171+Input!$G$137)*$G$7)/A29taxstdlife))</f>
        <v>0</v>
      </c>
      <c r="AN846" s="164">
        <f>IF(A29taxstdlife="n/a","n/a",IF(AN$3&gt;(A29taxstdlife+$E846),((Input!$G$171+Input!$G$137)*$G$7)-SUM($G846:AM846),((Input!$G$171+Input!$G$137)*$G$7)/A29taxstdlife))</f>
        <v>0</v>
      </c>
      <c r="AO846" s="164">
        <f>IF(A29taxstdlife="n/a","n/a",IF(AO$3&gt;(A29taxstdlife+$E846),((Input!$G$171+Input!$G$137)*$G$7)-SUM($G846:AN846),((Input!$G$171+Input!$G$137)*$G$7)/A29taxstdlife))</f>
        <v>0</v>
      </c>
      <c r="AP846" s="164">
        <f>IF(A29taxstdlife="n/a","n/a",IF(AP$3&gt;(A29taxstdlife+$E846),((Input!$G$171+Input!$G$137)*$G$7)-SUM($G846:AO846),((Input!$G$171+Input!$G$137)*$G$7)/A29taxstdlife))</f>
        <v>0</v>
      </c>
      <c r="AQ846" s="164">
        <f>IF(A29taxstdlife="n/a","n/a",IF(AQ$3&gt;(A29taxstdlife+$E846),((Input!$G$171+Input!$G$137)*$G$7)-SUM($G846:AP846),((Input!$G$171+Input!$G$137)*$G$7)/A29taxstdlife))</f>
        <v>0</v>
      </c>
      <c r="AR846" s="164">
        <f>IF(A29taxstdlife="n/a","n/a",IF(AR$3&gt;(A29taxstdlife+$E846),((Input!$G$171+Input!$G$137)*$G$7)-SUM($G846:AQ846),((Input!$G$171+Input!$G$137)*$G$7)/A29taxstdlife))</f>
        <v>0</v>
      </c>
      <c r="AS846" s="164">
        <f>IF(A29taxstdlife="n/a","n/a",IF(AS$3&gt;(A29taxstdlife+$E846),((Input!$G$171+Input!$G$137)*$G$7)-SUM($G846:AR846),((Input!$G$171+Input!$G$137)*$G$7)/A29taxstdlife))</f>
        <v>0</v>
      </c>
      <c r="AT846" s="164">
        <f>IF(A29taxstdlife="n/a","n/a",IF(AT$3&gt;(A29taxstdlife+$E846),((Input!$G$171+Input!$G$137)*$G$7)-SUM($G846:AS846),((Input!$G$171+Input!$G$137)*$G$7)/A29taxstdlife))</f>
        <v>0</v>
      </c>
      <c r="AU846" s="164">
        <f>IF(A29taxstdlife="n/a","n/a",IF(AU$3&gt;(A29taxstdlife+$E846),((Input!$G$171+Input!$G$137)*$G$7)-SUM($G846:AT846),((Input!$G$171+Input!$G$137)*$G$7)/A29taxstdlife))</f>
        <v>0</v>
      </c>
      <c r="AV846" s="164">
        <f>IF(A29taxstdlife="n/a","n/a",IF(AV$3&gt;(A29taxstdlife+$E846),((Input!$G$171+Input!$G$137)*$G$7)-SUM($G846:AU846),((Input!$G$171+Input!$G$137)*$G$7)/A29taxstdlife))</f>
        <v>0</v>
      </c>
      <c r="AW846" s="164">
        <f>IF(A29taxstdlife="n/a","n/a",IF(AW$3&gt;(A29taxstdlife+$E846),((Input!$G$171+Input!$G$137)*$G$7)-SUM($G846:AV846),((Input!$G$171+Input!$G$137)*$G$7)/A29taxstdlife))</f>
        <v>0</v>
      </c>
      <c r="AX846" s="164">
        <f>IF(A29taxstdlife="n/a","n/a",IF(AX$3&gt;(A29taxstdlife+$E846),((Input!$G$171+Input!$G$137)*$G$7)-SUM($G846:AW846),((Input!$G$171+Input!$G$137)*$G$7)/A29taxstdlife))</f>
        <v>0</v>
      </c>
      <c r="AY846" s="164">
        <f>IF(A29taxstdlife="n/a","n/a",IF(AY$3&gt;(A29taxstdlife+$E846),((Input!$G$171+Input!$G$137)*$G$7)-SUM($G846:AX846),((Input!$G$171+Input!$G$137)*$G$7)/A29taxstdlife))</f>
        <v>0</v>
      </c>
      <c r="AZ846" s="164">
        <f>IF(A29taxstdlife="n/a","n/a",IF(AZ$3&gt;(A29taxstdlife+$E846),((Input!$G$171+Input!$G$137)*$G$7)-SUM($G846:AY846),((Input!$G$171+Input!$G$137)*$G$7)/A29taxstdlife))</f>
        <v>0</v>
      </c>
      <c r="BA846" s="164">
        <f>IF(A29taxstdlife="n/a","n/a",IF(BA$3&gt;(A29taxstdlife+$E846),((Input!$G$171+Input!$G$137)*$G$7)-SUM($G846:AZ846),((Input!$G$171+Input!$G$137)*$G$7)/A29taxstdlife))</f>
        <v>0</v>
      </c>
      <c r="BB846" s="164">
        <f>IF(A29taxstdlife="n/a","n/a",IF(BB$3&gt;(A29taxstdlife+$E846),((Input!$G$171+Input!$G$137)*$G$7)-SUM($G846:BA846),((Input!$G$171+Input!$G$137)*$G$7)/A29taxstdlife))</f>
        <v>0</v>
      </c>
      <c r="BC846" s="164">
        <f>IF(A29taxstdlife="n/a","n/a",IF(BC$3&gt;(A29taxstdlife+$E846),((Input!$G$171+Input!$G$137)*$G$7)-SUM($G846:BB846),((Input!$G$171+Input!$G$137)*$G$7)/A29taxstdlife))</f>
        <v>0</v>
      </c>
      <c r="BD846" s="164">
        <f>IF(A29taxstdlife="n/a","n/a",IF(BD$3&gt;(A29taxstdlife+$E846),((Input!$G$171+Input!$G$137)*$G$7)-SUM($G846:BC846),((Input!$G$171+Input!$G$137)*$G$7)/A29taxstdlife))</f>
        <v>0</v>
      </c>
      <c r="BE846" s="164">
        <f>IF(A29taxstdlife="n/a","n/a",IF(BE$3&gt;(A29taxstdlife+$E846),((Input!$G$171+Input!$G$137)*$G$7)-SUM($G846:BD846),((Input!$G$171+Input!$G$137)*$G$7)/A29taxstdlife))</f>
        <v>0</v>
      </c>
      <c r="BF846" s="164">
        <f>IF(A29taxstdlife="n/a","n/a",IF(BF$3&gt;(A29taxstdlife+$E846),((Input!$G$171+Input!$G$137)*$G$7)-SUM($G846:BE846),((Input!$G$171+Input!$G$137)*$G$7)/A29taxstdlife))</f>
        <v>0</v>
      </c>
      <c r="BG846" s="164">
        <f>IF(A29taxstdlife="n/a","n/a",IF(BG$3&gt;(A29taxstdlife+$E846),((Input!$G$171+Input!$G$137)*$G$7)-SUM($G846:BF846),((Input!$G$171+Input!$G$137)*$G$7)/A29taxstdlife))</f>
        <v>0</v>
      </c>
      <c r="BH846" s="164">
        <f>IF(A29taxstdlife="n/a","n/a",IF(BH$3&gt;(A29taxstdlife+$E846),((Input!$G$171+Input!$G$137)*$G$7)-SUM($G846:BG846),((Input!$G$171+Input!$G$137)*$G$7)/A29taxstdlife))</f>
        <v>0</v>
      </c>
      <c r="BI846" s="164">
        <f>IF(A29taxstdlife="n/a","n/a",IF(BI$3&gt;(A29taxstdlife+$E846),((Input!$G$171+Input!$G$137)*$G$7)-SUM($G846:BH846),((Input!$G$171+Input!$G$137)*$G$7)/A29taxstdlife))</f>
        <v>0</v>
      </c>
      <c r="BJ846" s="18"/>
      <c r="BK846" s="18"/>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c r="GY846"/>
      <c r="GZ846"/>
      <c r="HA846"/>
      <c r="HB846"/>
      <c r="HC846"/>
      <c r="HD846"/>
      <c r="HE846"/>
      <c r="HF846"/>
      <c r="HG846"/>
      <c r="HH846"/>
      <c r="HI846"/>
      <c r="HJ846"/>
      <c r="HK846"/>
      <c r="HL846"/>
      <c r="HM846"/>
      <c r="HN846"/>
      <c r="HO846"/>
      <c r="HP846"/>
      <c r="HQ846"/>
      <c r="HR846"/>
      <c r="HS846"/>
      <c r="HT846"/>
      <c r="HU846"/>
      <c r="HV846"/>
      <c r="HW846"/>
      <c r="HX846"/>
      <c r="HY846"/>
      <c r="HZ846"/>
      <c r="IA846"/>
      <c r="IB846"/>
      <c r="IC846"/>
      <c r="ID846"/>
      <c r="IE846"/>
      <c r="IF846"/>
      <c r="IG846"/>
      <c r="IH846"/>
      <c r="II846"/>
      <c r="IJ846"/>
      <c r="IK846"/>
      <c r="IL846"/>
      <c r="IM846"/>
      <c r="IN846"/>
      <c r="IO846"/>
      <c r="IP846"/>
      <c r="IQ846"/>
      <c r="IR846"/>
      <c r="IS846"/>
      <c r="IT846"/>
      <c r="IU846"/>
      <c r="IV846"/>
    </row>
    <row r="847" spans="1:256" s="5" customFormat="1" hidden="1" outlineLevel="2">
      <c r="A847" s="18"/>
      <c r="B847" s="18"/>
      <c r="C847" s="36"/>
      <c r="D847" s="479"/>
      <c r="E847" s="283">
        <v>2</v>
      </c>
      <c r="F847" s="38"/>
      <c r="G847" s="306"/>
      <c r="H847" s="307"/>
      <c r="I847" s="164">
        <f>IF(A29taxstdlife="n/a","n/a",IF(I$3&gt;(A29taxstdlife+$E847),((Input!$H$171+Input!$H$137)*$H$7)-SUM($H847:H847),((Input!$H$171+Input!$H$137)*$H$7)/A29taxstdlife))</f>
        <v>0</v>
      </c>
      <c r="J847" s="164">
        <f>IF(A29taxstdlife="n/a","n/a",IF(J$3&gt;(A29taxstdlife+$E847),((Input!$H$171+Input!$H$137)*$H$7)-SUM($H847:I847),((Input!$H$171+Input!$H$137)*$H$7)/A29taxstdlife))</f>
        <v>0</v>
      </c>
      <c r="K847" s="164">
        <f>IF(A29taxstdlife="n/a","n/a",IF(K$3&gt;(A29taxstdlife+$E847),((Input!$H$171+Input!$H$137)*$H$7)-SUM($H847:J847),((Input!$H$171+Input!$H$137)*$H$7)/A29taxstdlife))</f>
        <v>0</v>
      </c>
      <c r="L847" s="164">
        <f>IF(A29taxstdlife="n/a","n/a",IF(L$3&gt;(A29taxstdlife+$E847),((Input!$H$171+Input!$H$137)*$H$7)-SUM($H847:K847),((Input!$H$171+Input!$H$137)*$H$7)/A29taxstdlife))</f>
        <v>0</v>
      </c>
      <c r="M847" s="164">
        <f>IF(A29taxstdlife="n/a","n/a",IF(M$3&gt;(A29taxstdlife+$E847),((Input!$H$171+Input!$H$137)*$H$7)-SUM($H847:L847),((Input!$H$171+Input!$H$137)*$H$7)/A29taxstdlife))</f>
        <v>0</v>
      </c>
      <c r="N847" s="164">
        <f>IF(A29taxstdlife="n/a","n/a",IF(N$3&gt;(A29taxstdlife+$E847),((Input!$H$171+Input!$H$137)*$H$7)-SUM($H847:M847),((Input!$H$171+Input!$H$137)*$H$7)/A29taxstdlife))</f>
        <v>0</v>
      </c>
      <c r="O847" s="164">
        <f>IF(A29taxstdlife="n/a","n/a",IF(O$3&gt;(A29taxstdlife+$E847),((Input!$H$171+Input!$H$137)*$H$7)-SUM($H847:N847),((Input!$H$171+Input!$H$137)*$H$7)/A29taxstdlife))</f>
        <v>0</v>
      </c>
      <c r="P847" s="164">
        <f>IF(A29taxstdlife="n/a","n/a",IF(P$3&gt;(A29taxstdlife+$E847),((Input!$H$171+Input!$H$137)*$H$7)-SUM($H847:O847),((Input!$H$171+Input!$H$137)*$H$7)/A29taxstdlife))</f>
        <v>0</v>
      </c>
      <c r="Q847" s="164">
        <f>IF(A29taxstdlife="n/a","n/a",IF(Q$3&gt;(A29taxstdlife+$E847),((Input!$H$171+Input!$H$137)*$H$7)-SUM($H847:P847),((Input!$H$171+Input!$H$137)*$H$7)/A29taxstdlife))</f>
        <v>0</v>
      </c>
      <c r="R847" s="164">
        <f>IF(A29taxstdlife="n/a","n/a",IF(R$3&gt;(A29taxstdlife+$E847),((Input!$H$171+Input!$H$137)*$H$7)-SUM($H847:Q847),((Input!$H$171+Input!$H$137)*$H$7)/A29taxstdlife))</f>
        <v>0</v>
      </c>
      <c r="S847" s="164">
        <f>IF(A29taxstdlife="n/a","n/a",IF(S$3&gt;(A29taxstdlife+$E847),((Input!$H$171+Input!$H$137)*$H$7)-SUM($H847:R847),((Input!$H$171+Input!$H$137)*$H$7)/A29taxstdlife))</f>
        <v>0</v>
      </c>
      <c r="T847" s="164">
        <f>IF(A29taxstdlife="n/a","n/a",IF(T$3&gt;(A29taxstdlife+$E847),((Input!$H$171+Input!$H$137)*$H$7)-SUM($H847:S847),((Input!$H$171+Input!$H$137)*$H$7)/A29taxstdlife))</f>
        <v>0</v>
      </c>
      <c r="U847" s="164">
        <f>IF(A29taxstdlife="n/a","n/a",IF(U$3&gt;(A29taxstdlife+$E847),((Input!$H$171+Input!$H$137)*$H$7)-SUM($H847:T847),((Input!$H$171+Input!$H$137)*$H$7)/A29taxstdlife))</f>
        <v>0</v>
      </c>
      <c r="V847" s="164">
        <f>IF(A29taxstdlife="n/a","n/a",IF(V$3&gt;(A29taxstdlife+$E847),((Input!$H$171+Input!$H$137)*$H$7)-SUM($H847:U847),((Input!$H$171+Input!$H$137)*$H$7)/A29taxstdlife))</f>
        <v>0</v>
      </c>
      <c r="W847" s="164">
        <f>IF(A29taxstdlife="n/a","n/a",IF(W$3&gt;(A29taxstdlife+$E847),((Input!$H$171+Input!$H$137)*$H$7)-SUM($H847:V847),((Input!$H$171+Input!$H$137)*$H$7)/A29taxstdlife))</f>
        <v>0</v>
      </c>
      <c r="X847" s="164">
        <f>IF(A29taxstdlife="n/a","n/a",IF(X$3&gt;(A29taxstdlife+$E847),((Input!$H$171+Input!$H$137)*$H$7)-SUM($H847:W847),((Input!$H$171+Input!$H$137)*$H$7)/A29taxstdlife))</f>
        <v>0</v>
      </c>
      <c r="Y847" s="164">
        <f>IF(A29taxstdlife="n/a","n/a",IF(Y$3&gt;(A29taxstdlife+$E847),((Input!$H$171+Input!$H$137)*$H$7)-SUM($H847:X847),((Input!$H$171+Input!$H$137)*$H$7)/A29taxstdlife))</f>
        <v>0</v>
      </c>
      <c r="Z847" s="164">
        <f>IF(A29taxstdlife="n/a","n/a",IF(Z$3&gt;(A29taxstdlife+$E847),((Input!$H$171+Input!$H$137)*$H$7)-SUM($H847:Y847),((Input!$H$171+Input!$H$137)*$H$7)/A29taxstdlife))</f>
        <v>0</v>
      </c>
      <c r="AA847" s="164">
        <f>IF(A29taxstdlife="n/a","n/a",IF(AA$3&gt;(A29taxstdlife+$E847),((Input!$H$171+Input!$H$137)*$H$7)-SUM($H847:Z847),((Input!$H$171+Input!$H$137)*$H$7)/A29taxstdlife))</f>
        <v>0</v>
      </c>
      <c r="AB847" s="164">
        <f>IF(A29taxstdlife="n/a","n/a",IF(AB$3&gt;(A29taxstdlife+$E847),((Input!$H$171+Input!$H$137)*$H$7)-SUM($H847:AA847),((Input!$H$171+Input!$H$137)*$H$7)/A29taxstdlife))</f>
        <v>0</v>
      </c>
      <c r="AC847" s="164">
        <f>IF(A29taxstdlife="n/a","n/a",IF(AC$3&gt;(A29taxstdlife+$E847),((Input!$H$171+Input!$H$137)*$H$7)-SUM($H847:AB847),((Input!$H$171+Input!$H$137)*$H$7)/A29taxstdlife))</f>
        <v>0</v>
      </c>
      <c r="AD847" s="164">
        <f>IF(A29taxstdlife="n/a","n/a",IF(AD$3&gt;(A29taxstdlife+$E847),((Input!$H$171+Input!$H$137)*$H$7)-SUM($H847:AC847),((Input!$H$171+Input!$H$137)*$H$7)/A29taxstdlife))</f>
        <v>0</v>
      </c>
      <c r="AE847" s="164">
        <f>IF(A29taxstdlife="n/a","n/a",IF(AE$3&gt;(A29taxstdlife+$E847),((Input!$H$171+Input!$H$137)*$H$7)-SUM($H847:AD847),((Input!$H$171+Input!$H$137)*$H$7)/A29taxstdlife))</f>
        <v>0</v>
      </c>
      <c r="AF847" s="164">
        <f>IF(A29taxstdlife="n/a","n/a",IF(AF$3&gt;(A29taxstdlife+$E847),((Input!$H$171+Input!$H$137)*$H$7)-SUM($H847:AE847),((Input!$H$171+Input!$H$137)*$H$7)/A29taxstdlife))</f>
        <v>0</v>
      </c>
      <c r="AG847" s="164">
        <f>IF(A29taxstdlife="n/a","n/a",IF(AG$3&gt;(A29taxstdlife+$E847),((Input!$H$171+Input!$H$137)*$H$7)-SUM($H847:AF847),((Input!$H$171+Input!$H$137)*$H$7)/A29taxstdlife))</f>
        <v>0</v>
      </c>
      <c r="AH847" s="164">
        <f>IF(A29taxstdlife="n/a","n/a",IF(AH$3&gt;(A29taxstdlife+$E847),((Input!$H$171+Input!$H$137)*$H$7)-SUM($H847:AG847),((Input!$H$171+Input!$H$137)*$H$7)/A29taxstdlife))</f>
        <v>0</v>
      </c>
      <c r="AI847" s="164">
        <f>IF(A29taxstdlife="n/a","n/a",IF(AI$3&gt;(A29taxstdlife+$E847),((Input!$H$171+Input!$H$137)*$H$7)-SUM($H847:AH847),((Input!$H$171+Input!$H$137)*$H$7)/A29taxstdlife))</f>
        <v>0</v>
      </c>
      <c r="AJ847" s="164">
        <f>IF(A29taxstdlife="n/a","n/a",IF(AJ$3&gt;(A29taxstdlife+$E847),((Input!$H$171+Input!$H$137)*$H$7)-SUM($H847:AI847),((Input!$H$171+Input!$H$137)*$H$7)/A29taxstdlife))</f>
        <v>0</v>
      </c>
      <c r="AK847" s="164">
        <f>IF(A29taxstdlife="n/a","n/a",IF(AK$3&gt;(A29taxstdlife+$E847),((Input!$H$171+Input!$H$137)*$H$7)-SUM($H847:AJ847),((Input!$H$171+Input!$H$137)*$H$7)/A29taxstdlife))</f>
        <v>0</v>
      </c>
      <c r="AL847" s="164">
        <f>IF(A29taxstdlife="n/a","n/a",IF(AL$3&gt;(A29taxstdlife+$E847),((Input!$H$171+Input!$H$137)*$H$7)-SUM($H847:AK847),((Input!$H$171+Input!$H$137)*$H$7)/A29taxstdlife))</f>
        <v>0</v>
      </c>
      <c r="AM847" s="164">
        <f>IF(A29taxstdlife="n/a","n/a",IF(AM$3&gt;(A29taxstdlife+$E847),((Input!$H$171+Input!$H$137)*$H$7)-SUM($H847:AL847),((Input!$H$171+Input!$H$137)*$H$7)/A29taxstdlife))</f>
        <v>0</v>
      </c>
      <c r="AN847" s="164">
        <f>IF(A29taxstdlife="n/a","n/a",IF(AN$3&gt;(A29taxstdlife+$E847),((Input!$H$171+Input!$H$137)*$H$7)-SUM($H847:AM847),((Input!$H$171+Input!$H$137)*$H$7)/A29taxstdlife))</f>
        <v>0</v>
      </c>
      <c r="AO847" s="164">
        <f>IF(A29taxstdlife="n/a","n/a",IF(AO$3&gt;(A29taxstdlife+$E847),((Input!$H$171+Input!$H$137)*$H$7)-SUM($H847:AN847),((Input!$H$171+Input!$H$137)*$H$7)/A29taxstdlife))</f>
        <v>0</v>
      </c>
      <c r="AP847" s="164">
        <f>IF(A29taxstdlife="n/a","n/a",IF(AP$3&gt;(A29taxstdlife+$E847),((Input!$H$171+Input!$H$137)*$H$7)-SUM($H847:AO847),((Input!$H$171+Input!$H$137)*$H$7)/A29taxstdlife))</f>
        <v>0</v>
      </c>
      <c r="AQ847" s="164">
        <f>IF(A29taxstdlife="n/a","n/a",IF(AQ$3&gt;(A29taxstdlife+$E847),((Input!$H$171+Input!$H$137)*$H$7)-SUM($H847:AP847),((Input!$H$171+Input!$H$137)*$H$7)/A29taxstdlife))</f>
        <v>0</v>
      </c>
      <c r="AR847" s="164">
        <f>IF(A29taxstdlife="n/a","n/a",IF(AR$3&gt;(A29taxstdlife+$E847),((Input!$H$171+Input!$H$137)*$H$7)-SUM($H847:AQ847),((Input!$H$171+Input!$H$137)*$H$7)/A29taxstdlife))</f>
        <v>0</v>
      </c>
      <c r="AS847" s="164">
        <f>IF(A29taxstdlife="n/a","n/a",IF(AS$3&gt;(A29taxstdlife+$E847),((Input!$H$171+Input!$H$137)*$H$7)-SUM($H847:AR847),((Input!$H$171+Input!$H$137)*$H$7)/A29taxstdlife))</f>
        <v>0</v>
      </c>
      <c r="AT847" s="164">
        <f>IF(A29taxstdlife="n/a","n/a",IF(AT$3&gt;(A29taxstdlife+$E847),((Input!$H$171+Input!$H$137)*$H$7)-SUM($H847:AS847),((Input!$H$171+Input!$H$137)*$H$7)/A29taxstdlife))</f>
        <v>0</v>
      </c>
      <c r="AU847" s="164">
        <f>IF(A29taxstdlife="n/a","n/a",IF(AU$3&gt;(A29taxstdlife+$E847),((Input!$H$171+Input!$H$137)*$H$7)-SUM($H847:AT847),((Input!$H$171+Input!$H$137)*$H$7)/A29taxstdlife))</f>
        <v>0</v>
      </c>
      <c r="AV847" s="164">
        <f>IF(A29taxstdlife="n/a","n/a",IF(AV$3&gt;(A29taxstdlife+$E847),((Input!$H$171+Input!$H$137)*$H$7)-SUM($H847:AU847),((Input!$H$171+Input!$H$137)*$H$7)/A29taxstdlife))</f>
        <v>0</v>
      </c>
      <c r="AW847" s="164">
        <f>IF(A29taxstdlife="n/a","n/a",IF(AW$3&gt;(A29taxstdlife+$E847),((Input!$H$171+Input!$H$137)*$H$7)-SUM($H847:AV847),((Input!$H$171+Input!$H$137)*$H$7)/A29taxstdlife))</f>
        <v>0</v>
      </c>
      <c r="AX847" s="164">
        <f>IF(A29taxstdlife="n/a","n/a",IF(AX$3&gt;(A29taxstdlife+$E847),((Input!$H$171+Input!$H$137)*$H$7)-SUM($H847:AW847),((Input!$H$171+Input!$H$137)*$H$7)/A29taxstdlife))</f>
        <v>0</v>
      </c>
      <c r="AY847" s="164">
        <f>IF(A29taxstdlife="n/a","n/a",IF(AY$3&gt;(A29taxstdlife+$E847),((Input!$H$171+Input!$H$137)*$H$7)-SUM($H847:AX847),((Input!$H$171+Input!$H$137)*$H$7)/A29taxstdlife))</f>
        <v>0</v>
      </c>
      <c r="AZ847" s="164">
        <f>IF(A29taxstdlife="n/a","n/a",IF(AZ$3&gt;(A29taxstdlife+$E847),((Input!$H$171+Input!$H$137)*$H$7)-SUM($H847:AY847),((Input!$H$171+Input!$H$137)*$H$7)/A29taxstdlife))</f>
        <v>0</v>
      </c>
      <c r="BA847" s="164">
        <f>IF(A29taxstdlife="n/a","n/a",IF(BA$3&gt;(A29taxstdlife+$E847),((Input!$H$171+Input!$H$137)*$H$7)-SUM($H847:AZ847),((Input!$H$171+Input!$H$137)*$H$7)/A29taxstdlife))</f>
        <v>0</v>
      </c>
      <c r="BB847" s="164">
        <f>IF(A29taxstdlife="n/a","n/a",IF(BB$3&gt;(A29taxstdlife+$E847),((Input!$H$171+Input!$H$137)*$H$7)-SUM($H847:BA847),((Input!$H$171+Input!$H$137)*$H$7)/A29taxstdlife))</f>
        <v>0</v>
      </c>
      <c r="BC847" s="164">
        <f>IF(A29taxstdlife="n/a","n/a",IF(BC$3&gt;(A29taxstdlife+$E847),((Input!$H$171+Input!$H$137)*$H$7)-SUM($H847:BB847),((Input!$H$171+Input!$H$137)*$H$7)/A29taxstdlife))</f>
        <v>0</v>
      </c>
      <c r="BD847" s="164">
        <f>IF(A29taxstdlife="n/a","n/a",IF(BD$3&gt;(A29taxstdlife+$E847),((Input!$H$171+Input!$H$137)*$H$7)-SUM($H847:BC847),((Input!$H$171+Input!$H$137)*$H$7)/A29taxstdlife))</f>
        <v>0</v>
      </c>
      <c r="BE847" s="164">
        <f>IF(A29taxstdlife="n/a","n/a",IF(BE$3&gt;(A29taxstdlife+$E847),((Input!$H$171+Input!$H$137)*$H$7)-SUM($H847:BD847),((Input!$H$171+Input!$H$137)*$H$7)/A29taxstdlife))</f>
        <v>0</v>
      </c>
      <c r="BF847" s="164">
        <f>IF(A29taxstdlife="n/a","n/a",IF(BF$3&gt;(A29taxstdlife+$E847),((Input!$H$171+Input!$H$137)*$H$7)-SUM($H847:BE847),((Input!$H$171+Input!$H$137)*$H$7)/A29taxstdlife))</f>
        <v>0</v>
      </c>
      <c r="BG847" s="164">
        <f>IF(A29taxstdlife="n/a","n/a",IF(BG$3&gt;(A29taxstdlife+$E847),((Input!$H$171+Input!$H$137)*$H$7)-SUM($H847:BF847),((Input!$H$171+Input!$H$137)*$H$7)/A29taxstdlife))</f>
        <v>0</v>
      </c>
      <c r="BH847" s="164">
        <f>IF(A29taxstdlife="n/a","n/a",IF(BH$3&gt;(A29taxstdlife+$E847),((Input!$H$171+Input!$H$137)*$H$7)-SUM($H847:BG847),((Input!$H$171+Input!$H$137)*$H$7)/A29taxstdlife))</f>
        <v>0</v>
      </c>
      <c r="BI847" s="164">
        <f>IF(A29taxstdlife="n/a","n/a",IF(BI$3&gt;(A29taxstdlife+$E847),((Input!$H$171+Input!$H$137)*$H$7)-SUM($H847:BH847),((Input!$H$171+Input!$H$137)*$H$7)/A29taxstdlife))</f>
        <v>0</v>
      </c>
      <c r="BJ847" s="18"/>
      <c r="BK847" s="18"/>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c r="FS847"/>
      <c r="FT847"/>
      <c r="FU847"/>
      <c r="FV847"/>
      <c r="FW847"/>
      <c r="FX847"/>
      <c r="FY847"/>
      <c r="FZ847"/>
      <c r="GA847"/>
      <c r="GB847"/>
      <c r="GC847"/>
      <c r="GD847"/>
      <c r="GE847"/>
      <c r="GF847"/>
      <c r="GG847"/>
      <c r="GH847"/>
      <c r="GI847"/>
      <c r="GJ847"/>
      <c r="GK847"/>
      <c r="GL847"/>
      <c r="GM847"/>
      <c r="GN847"/>
      <c r="GO847"/>
      <c r="GP847"/>
      <c r="GQ847"/>
      <c r="GR847"/>
      <c r="GS847"/>
      <c r="GT847"/>
      <c r="GU847"/>
      <c r="GV847"/>
      <c r="GW847"/>
      <c r="GX847"/>
      <c r="GY847"/>
      <c r="GZ847"/>
      <c r="HA847"/>
      <c r="HB847"/>
      <c r="HC847"/>
      <c r="HD847"/>
      <c r="HE847"/>
      <c r="HF847"/>
      <c r="HG847"/>
      <c r="HH847"/>
      <c r="HI847"/>
      <c r="HJ847"/>
      <c r="HK847"/>
      <c r="HL847"/>
      <c r="HM847"/>
      <c r="HN847"/>
      <c r="HO847"/>
      <c r="HP847"/>
      <c r="HQ847"/>
      <c r="HR847"/>
      <c r="HS847"/>
      <c r="HT847"/>
      <c r="HU847"/>
      <c r="HV847"/>
      <c r="HW847"/>
      <c r="HX847"/>
      <c r="HY847"/>
      <c r="HZ847"/>
      <c r="IA847"/>
      <c r="IB847"/>
      <c r="IC847"/>
      <c r="ID847"/>
      <c r="IE847"/>
      <c r="IF847"/>
      <c r="IG847"/>
      <c r="IH847"/>
      <c r="II847"/>
      <c r="IJ847"/>
      <c r="IK847"/>
      <c r="IL847"/>
      <c r="IM847"/>
      <c r="IN847"/>
      <c r="IO847"/>
      <c r="IP847"/>
      <c r="IQ847"/>
      <c r="IR847"/>
      <c r="IS847"/>
      <c r="IT847"/>
      <c r="IU847"/>
      <c r="IV847"/>
    </row>
    <row r="848" spans="1:256" s="5" customFormat="1" hidden="1" outlineLevel="2">
      <c r="A848" s="18"/>
      <c r="B848" s="18"/>
      <c r="C848" s="36"/>
      <c r="D848" s="479"/>
      <c r="E848" s="283">
        <v>3</v>
      </c>
      <c r="F848" s="38"/>
      <c r="G848" s="306"/>
      <c r="H848" s="308"/>
      <c r="I848" s="307"/>
      <c r="J848" s="164">
        <f>IF(A29taxstdlife="n/a","n/a",IF(J$3&gt;(A29taxstdlife+$E848),((Input!$I$171+Input!$I$137)*$I$7)-SUM($I848:I848),((Input!$I$171+Input!$I$137)*$I$7)/A29taxstdlife))</f>
        <v>0</v>
      </c>
      <c r="K848" s="164">
        <f>IF(A29taxstdlife="n/a","n/a",IF(K$3&gt;(A29taxstdlife+$E848),((Input!$I$171+Input!$I$137)*$I$7)-SUM($I848:J848),((Input!$I$171+Input!$I$137)*$I$7)/A29taxstdlife))</f>
        <v>0</v>
      </c>
      <c r="L848" s="164">
        <f>IF(A29taxstdlife="n/a","n/a",IF(L$3&gt;(A29taxstdlife+$E848),((Input!$I$171+Input!$I$137)*$I$7)-SUM($I848:K848),((Input!$I$171+Input!$I$137)*$I$7)/A29taxstdlife))</f>
        <v>0</v>
      </c>
      <c r="M848" s="164">
        <f>IF(A29taxstdlife="n/a","n/a",IF(M$3&gt;(A29taxstdlife+$E848),((Input!$I$171+Input!$I$137)*$I$7)-SUM($I848:L848),((Input!$I$171+Input!$I$137)*$I$7)/A29taxstdlife))</f>
        <v>0</v>
      </c>
      <c r="N848" s="164">
        <f>IF(A29taxstdlife="n/a","n/a",IF(N$3&gt;(A29taxstdlife+$E848),((Input!$I$171+Input!$I$137)*$I$7)-SUM($I848:M848),((Input!$I$171+Input!$I$137)*$I$7)/A29taxstdlife))</f>
        <v>0</v>
      </c>
      <c r="O848" s="164">
        <f>IF(A29taxstdlife="n/a","n/a",IF(O$3&gt;(A29taxstdlife+$E848),((Input!$I$171+Input!$I$137)*$I$7)-SUM($I848:N848),((Input!$I$171+Input!$I$137)*$I$7)/A29taxstdlife))</f>
        <v>0</v>
      </c>
      <c r="P848" s="164">
        <f>IF(A29taxstdlife="n/a","n/a",IF(P$3&gt;(A29taxstdlife+$E848),((Input!$I$171+Input!$I$137)*$I$7)-SUM($I848:O848),((Input!$I$171+Input!$I$137)*$I$7)/A29taxstdlife))</f>
        <v>0</v>
      </c>
      <c r="Q848" s="164">
        <f>IF(A29taxstdlife="n/a","n/a",IF(Q$3&gt;(A29taxstdlife+$E848),((Input!$I$171+Input!$I$137)*$I$7)-SUM($I848:P848),((Input!$I$171+Input!$I$137)*$I$7)/A29taxstdlife))</f>
        <v>0</v>
      </c>
      <c r="R848" s="164">
        <f>IF(A29taxstdlife="n/a","n/a",IF(R$3&gt;(A29taxstdlife+$E848),((Input!$I$171+Input!$I$137)*$I$7)-SUM($I848:Q848),((Input!$I$171+Input!$I$137)*$I$7)/A29taxstdlife))</f>
        <v>0</v>
      </c>
      <c r="S848" s="164">
        <f>IF(A29taxstdlife="n/a","n/a",IF(S$3&gt;(A29taxstdlife+$E848),((Input!$I$171+Input!$I$137)*$I$7)-SUM($I848:R848),((Input!$I$171+Input!$I$137)*$I$7)/A29taxstdlife))</f>
        <v>0</v>
      </c>
      <c r="T848" s="164">
        <f>IF(A29taxstdlife="n/a","n/a",IF(T$3&gt;(A29taxstdlife+$E848),((Input!$I$171+Input!$I$137)*$I$7)-SUM($I848:S848),((Input!$I$171+Input!$I$137)*$I$7)/A29taxstdlife))</f>
        <v>0</v>
      </c>
      <c r="U848" s="164">
        <f>IF(A29taxstdlife="n/a","n/a",IF(U$3&gt;(A29taxstdlife+$E848),((Input!$I$171+Input!$I$137)*$I$7)-SUM($I848:T848),((Input!$I$171+Input!$I$137)*$I$7)/A29taxstdlife))</f>
        <v>0</v>
      </c>
      <c r="V848" s="164">
        <f>IF(A29taxstdlife="n/a","n/a",IF(V$3&gt;(A29taxstdlife+$E848),((Input!$I$171+Input!$I$137)*$I$7)-SUM($I848:U848),((Input!$I$171+Input!$I$137)*$I$7)/A29taxstdlife))</f>
        <v>0</v>
      </c>
      <c r="W848" s="164">
        <f>IF(A29taxstdlife="n/a","n/a",IF(W$3&gt;(A29taxstdlife+$E848),((Input!$I$171+Input!$I$137)*$I$7)-SUM($I848:V848),((Input!$I$171+Input!$I$137)*$I$7)/A29taxstdlife))</f>
        <v>0</v>
      </c>
      <c r="X848" s="164">
        <f>IF(A29taxstdlife="n/a","n/a",IF(X$3&gt;(A29taxstdlife+$E848),((Input!$I$171+Input!$I$137)*$I$7)-SUM($I848:W848),((Input!$I$171+Input!$I$137)*$I$7)/A29taxstdlife))</f>
        <v>0</v>
      </c>
      <c r="Y848" s="164">
        <f>IF(A29taxstdlife="n/a","n/a",IF(Y$3&gt;(A29taxstdlife+$E848),((Input!$I$171+Input!$I$137)*$I$7)-SUM($I848:X848),((Input!$I$171+Input!$I$137)*$I$7)/A29taxstdlife))</f>
        <v>0</v>
      </c>
      <c r="Z848" s="164">
        <f>IF(A29taxstdlife="n/a","n/a",IF(Z$3&gt;(A29taxstdlife+$E848),((Input!$I$171+Input!$I$137)*$I$7)-SUM($I848:Y848),((Input!$I$171+Input!$I$137)*$I$7)/A29taxstdlife))</f>
        <v>0</v>
      </c>
      <c r="AA848" s="164">
        <f>IF(A29taxstdlife="n/a","n/a",IF(AA$3&gt;(A29taxstdlife+$E848),((Input!$I$171+Input!$I$137)*$I$7)-SUM($I848:Z848),((Input!$I$171+Input!$I$137)*$I$7)/A29taxstdlife))</f>
        <v>0</v>
      </c>
      <c r="AB848" s="164">
        <f>IF(A29taxstdlife="n/a","n/a",IF(AB$3&gt;(A29taxstdlife+$E848),((Input!$I$171+Input!$I$137)*$I$7)-SUM($I848:AA848),((Input!$I$171+Input!$I$137)*$I$7)/A29taxstdlife))</f>
        <v>0</v>
      </c>
      <c r="AC848" s="164">
        <f>IF(A29taxstdlife="n/a","n/a",IF(AC$3&gt;(A29taxstdlife+$E848),((Input!$I$171+Input!$I$137)*$I$7)-SUM($I848:AB848),((Input!$I$171+Input!$I$137)*$I$7)/A29taxstdlife))</f>
        <v>0</v>
      </c>
      <c r="AD848" s="164">
        <f>IF(A29taxstdlife="n/a","n/a",IF(AD$3&gt;(A29taxstdlife+$E848),((Input!$I$171+Input!$I$137)*$I$7)-SUM($I848:AC848),((Input!$I$171+Input!$I$137)*$I$7)/A29taxstdlife))</f>
        <v>0</v>
      </c>
      <c r="AE848" s="164">
        <f>IF(A29taxstdlife="n/a","n/a",IF(AE$3&gt;(A29taxstdlife+$E848),((Input!$I$171+Input!$I$137)*$I$7)-SUM($I848:AD848),((Input!$I$171+Input!$I$137)*$I$7)/A29taxstdlife))</f>
        <v>0</v>
      </c>
      <c r="AF848" s="164">
        <f>IF(A29taxstdlife="n/a","n/a",IF(AF$3&gt;(A29taxstdlife+$E848),((Input!$I$171+Input!$I$137)*$I$7)-SUM($I848:AE848),((Input!$I$171+Input!$I$137)*$I$7)/A29taxstdlife))</f>
        <v>0</v>
      </c>
      <c r="AG848" s="164">
        <f>IF(A29taxstdlife="n/a","n/a",IF(AG$3&gt;(A29taxstdlife+$E848),((Input!$I$171+Input!$I$137)*$I$7)-SUM($I848:AF848),((Input!$I$171+Input!$I$137)*$I$7)/A29taxstdlife))</f>
        <v>0</v>
      </c>
      <c r="AH848" s="164">
        <f>IF(A29taxstdlife="n/a","n/a",IF(AH$3&gt;(A29taxstdlife+$E848),((Input!$I$171+Input!$I$137)*$I$7)-SUM($I848:AG848),((Input!$I$171+Input!$I$137)*$I$7)/A29taxstdlife))</f>
        <v>0</v>
      </c>
      <c r="AI848" s="164">
        <f>IF(A29taxstdlife="n/a","n/a",IF(AI$3&gt;(A29taxstdlife+$E848),((Input!$I$171+Input!$I$137)*$I$7)-SUM($I848:AH848),((Input!$I$171+Input!$I$137)*$I$7)/A29taxstdlife))</f>
        <v>0</v>
      </c>
      <c r="AJ848" s="164">
        <f>IF(A29taxstdlife="n/a","n/a",IF(AJ$3&gt;(A29taxstdlife+$E848),((Input!$I$171+Input!$I$137)*$I$7)-SUM($I848:AI848),((Input!$I$171+Input!$I$137)*$I$7)/A29taxstdlife))</f>
        <v>0</v>
      </c>
      <c r="AK848" s="164">
        <f>IF(A29taxstdlife="n/a","n/a",IF(AK$3&gt;(A29taxstdlife+$E848),((Input!$I$171+Input!$I$137)*$I$7)-SUM($I848:AJ848),((Input!$I$171+Input!$I$137)*$I$7)/A29taxstdlife))</f>
        <v>0</v>
      </c>
      <c r="AL848" s="164">
        <f>IF(A29taxstdlife="n/a","n/a",IF(AL$3&gt;(A29taxstdlife+$E848),((Input!$I$171+Input!$I$137)*$I$7)-SUM($I848:AK848),((Input!$I$171+Input!$I$137)*$I$7)/A29taxstdlife))</f>
        <v>0</v>
      </c>
      <c r="AM848" s="164">
        <f>IF(A29taxstdlife="n/a","n/a",IF(AM$3&gt;(A29taxstdlife+$E848),((Input!$I$171+Input!$I$137)*$I$7)-SUM($I848:AL848),((Input!$I$171+Input!$I$137)*$I$7)/A29taxstdlife))</f>
        <v>0</v>
      </c>
      <c r="AN848" s="164">
        <f>IF(A29taxstdlife="n/a","n/a",IF(AN$3&gt;(A29taxstdlife+$E848),((Input!$I$171+Input!$I$137)*$I$7)-SUM($I848:AM848),((Input!$I$171+Input!$I$137)*$I$7)/A29taxstdlife))</f>
        <v>0</v>
      </c>
      <c r="AO848" s="164">
        <f>IF(A29taxstdlife="n/a","n/a",IF(AO$3&gt;(A29taxstdlife+$E848),((Input!$I$171+Input!$I$137)*$I$7)-SUM($I848:AN848),((Input!$I$171+Input!$I$137)*$I$7)/A29taxstdlife))</f>
        <v>0</v>
      </c>
      <c r="AP848" s="164">
        <f>IF(A29taxstdlife="n/a","n/a",IF(AP$3&gt;(A29taxstdlife+$E848),((Input!$I$171+Input!$I$137)*$I$7)-SUM($I848:AO848),((Input!$I$171+Input!$I$137)*$I$7)/A29taxstdlife))</f>
        <v>0</v>
      </c>
      <c r="AQ848" s="164">
        <f>IF(A29taxstdlife="n/a","n/a",IF(AQ$3&gt;(A29taxstdlife+$E848),((Input!$I$171+Input!$I$137)*$I$7)-SUM($I848:AP848),((Input!$I$171+Input!$I$137)*$I$7)/A29taxstdlife))</f>
        <v>0</v>
      </c>
      <c r="AR848" s="164">
        <f>IF(A29taxstdlife="n/a","n/a",IF(AR$3&gt;(A29taxstdlife+$E848),((Input!$I$171+Input!$I$137)*$I$7)-SUM($I848:AQ848),((Input!$I$171+Input!$I$137)*$I$7)/A29taxstdlife))</f>
        <v>0</v>
      </c>
      <c r="AS848" s="164">
        <f>IF(A29taxstdlife="n/a","n/a",IF(AS$3&gt;(A29taxstdlife+$E848),((Input!$I$171+Input!$I$137)*$I$7)-SUM($I848:AR848),((Input!$I$171+Input!$I$137)*$I$7)/A29taxstdlife))</f>
        <v>0</v>
      </c>
      <c r="AT848" s="164">
        <f>IF(A29taxstdlife="n/a","n/a",IF(AT$3&gt;(A29taxstdlife+$E848),((Input!$I$171+Input!$I$137)*$I$7)-SUM($I848:AS848),((Input!$I$171+Input!$I$137)*$I$7)/A29taxstdlife))</f>
        <v>0</v>
      </c>
      <c r="AU848" s="164">
        <f>IF(A29taxstdlife="n/a","n/a",IF(AU$3&gt;(A29taxstdlife+$E848),((Input!$I$171+Input!$I$137)*$I$7)-SUM($I848:AT848),((Input!$I$171+Input!$I$137)*$I$7)/A29taxstdlife))</f>
        <v>0</v>
      </c>
      <c r="AV848" s="164">
        <f>IF(A29taxstdlife="n/a","n/a",IF(AV$3&gt;(A29taxstdlife+$E848),((Input!$I$171+Input!$I$137)*$I$7)-SUM($I848:AU848),((Input!$I$171+Input!$I$137)*$I$7)/A29taxstdlife))</f>
        <v>0</v>
      </c>
      <c r="AW848" s="164">
        <f>IF(A29taxstdlife="n/a","n/a",IF(AW$3&gt;(A29taxstdlife+$E848),((Input!$I$171+Input!$I$137)*$I$7)-SUM($I848:AV848),((Input!$I$171+Input!$I$137)*$I$7)/A29taxstdlife))</f>
        <v>0</v>
      </c>
      <c r="AX848" s="164">
        <f>IF(A29taxstdlife="n/a","n/a",IF(AX$3&gt;(A29taxstdlife+$E848),((Input!$I$171+Input!$I$137)*$I$7)-SUM($I848:AW848),((Input!$I$171+Input!$I$137)*$I$7)/A29taxstdlife))</f>
        <v>0</v>
      </c>
      <c r="AY848" s="164">
        <f>IF(A29taxstdlife="n/a","n/a",IF(AY$3&gt;(A29taxstdlife+$E848),((Input!$I$171+Input!$I$137)*$I$7)-SUM($I848:AX848),((Input!$I$171+Input!$I$137)*$I$7)/A29taxstdlife))</f>
        <v>0</v>
      </c>
      <c r="AZ848" s="164">
        <f>IF(A29taxstdlife="n/a","n/a",IF(AZ$3&gt;(A29taxstdlife+$E848),((Input!$I$171+Input!$I$137)*$I$7)-SUM($I848:AY848),((Input!$I$171+Input!$I$137)*$I$7)/A29taxstdlife))</f>
        <v>0</v>
      </c>
      <c r="BA848" s="164">
        <f>IF(A29taxstdlife="n/a","n/a",IF(BA$3&gt;(A29taxstdlife+$E848),((Input!$I$171+Input!$I$137)*$I$7)-SUM($I848:AZ848),((Input!$I$171+Input!$I$137)*$I$7)/A29taxstdlife))</f>
        <v>0</v>
      </c>
      <c r="BB848" s="164">
        <f>IF(A29taxstdlife="n/a","n/a",IF(BB$3&gt;(A29taxstdlife+$E848),((Input!$I$171+Input!$I$137)*$I$7)-SUM($I848:BA848),((Input!$I$171+Input!$I$137)*$I$7)/A29taxstdlife))</f>
        <v>0</v>
      </c>
      <c r="BC848" s="164">
        <f>IF(A29taxstdlife="n/a","n/a",IF(BC$3&gt;(A29taxstdlife+$E848),((Input!$I$171+Input!$I$137)*$I$7)-SUM($I848:BB848),((Input!$I$171+Input!$I$137)*$I$7)/A29taxstdlife))</f>
        <v>0</v>
      </c>
      <c r="BD848" s="164">
        <f>IF(A29taxstdlife="n/a","n/a",IF(BD$3&gt;(A29taxstdlife+$E848),((Input!$I$171+Input!$I$137)*$I$7)-SUM($I848:BC848),((Input!$I$171+Input!$I$137)*$I$7)/A29taxstdlife))</f>
        <v>0</v>
      </c>
      <c r="BE848" s="164">
        <f>IF(A29taxstdlife="n/a","n/a",IF(BE$3&gt;(A29taxstdlife+$E848),((Input!$I$171+Input!$I$137)*$I$7)-SUM($I848:BD848),((Input!$I$171+Input!$I$137)*$I$7)/A29taxstdlife))</f>
        <v>0</v>
      </c>
      <c r="BF848" s="164">
        <f>IF(A29taxstdlife="n/a","n/a",IF(BF$3&gt;(A29taxstdlife+$E848),((Input!$I$171+Input!$I$137)*$I$7)-SUM($I848:BE848),((Input!$I$171+Input!$I$137)*$I$7)/A29taxstdlife))</f>
        <v>0</v>
      </c>
      <c r="BG848" s="164">
        <f>IF(A29taxstdlife="n/a","n/a",IF(BG$3&gt;(A29taxstdlife+$E848),((Input!$I$171+Input!$I$137)*$I$7)-SUM($I848:BF848),((Input!$I$171+Input!$I$137)*$I$7)/A29taxstdlife))</f>
        <v>0</v>
      </c>
      <c r="BH848" s="164">
        <f>IF(A29taxstdlife="n/a","n/a",IF(BH$3&gt;(A29taxstdlife+$E848),((Input!$I$171+Input!$I$137)*$I$7)-SUM($I848:BG848),((Input!$I$171+Input!$I$137)*$I$7)/A29taxstdlife))</f>
        <v>0</v>
      </c>
      <c r="BI848" s="164">
        <f>IF(A29taxstdlife="n/a","n/a",IF(BI$3&gt;(A29taxstdlife+$E848),((Input!$I$171+Input!$I$137)*$I$7)-SUM($I848:BH848),((Input!$I$171+Input!$I$137)*$I$7)/A29taxstdlife))</f>
        <v>0</v>
      </c>
      <c r="BJ848" s="164"/>
      <c r="BK848" s="18"/>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c r="FS848"/>
      <c r="FT848"/>
      <c r="FU848"/>
      <c r="FV848"/>
      <c r="FW848"/>
      <c r="FX848"/>
      <c r="FY848"/>
      <c r="FZ848"/>
      <c r="GA848"/>
      <c r="GB848"/>
      <c r="GC848"/>
      <c r="GD848"/>
      <c r="GE848"/>
      <c r="GF848"/>
      <c r="GG848"/>
      <c r="GH848"/>
      <c r="GI848"/>
      <c r="GJ848"/>
      <c r="GK848"/>
      <c r="GL848"/>
      <c r="GM848"/>
      <c r="GN848"/>
      <c r="GO848"/>
      <c r="GP848"/>
      <c r="GQ848"/>
      <c r="GR848"/>
      <c r="GS848"/>
      <c r="GT848"/>
      <c r="GU848"/>
      <c r="GV848"/>
      <c r="GW848"/>
      <c r="GX848"/>
      <c r="GY848"/>
      <c r="GZ848"/>
      <c r="HA848"/>
      <c r="HB848"/>
      <c r="HC848"/>
      <c r="HD848"/>
      <c r="HE848"/>
      <c r="HF848"/>
      <c r="HG848"/>
      <c r="HH848"/>
      <c r="HI848"/>
      <c r="HJ848"/>
      <c r="HK848"/>
      <c r="HL848"/>
      <c r="HM848"/>
      <c r="HN848"/>
      <c r="HO848"/>
      <c r="HP848"/>
      <c r="HQ848"/>
      <c r="HR848"/>
      <c r="HS848"/>
      <c r="HT848"/>
      <c r="HU848"/>
      <c r="HV848"/>
      <c r="HW848"/>
      <c r="HX848"/>
      <c r="HY848"/>
      <c r="HZ848"/>
      <c r="IA848"/>
      <c r="IB848"/>
      <c r="IC848"/>
      <c r="ID848"/>
      <c r="IE848"/>
      <c r="IF848"/>
      <c r="IG848"/>
      <c r="IH848"/>
      <c r="II848"/>
      <c r="IJ848"/>
      <c r="IK848"/>
      <c r="IL848"/>
      <c r="IM848"/>
      <c r="IN848"/>
      <c r="IO848"/>
      <c r="IP848"/>
      <c r="IQ848"/>
      <c r="IR848"/>
      <c r="IS848"/>
      <c r="IT848"/>
      <c r="IU848"/>
      <c r="IV848"/>
    </row>
    <row r="849" spans="1:256" s="5" customFormat="1" hidden="1" outlineLevel="2">
      <c r="A849" s="18"/>
      <c r="B849" s="18"/>
      <c r="C849" s="36"/>
      <c r="D849" s="479"/>
      <c r="E849" s="283">
        <v>4</v>
      </c>
      <c r="F849" s="38"/>
      <c r="G849" s="306"/>
      <c r="H849" s="308"/>
      <c r="I849" s="308"/>
      <c r="J849" s="307"/>
      <c r="K849" s="164">
        <f>IF(A29taxstdlife="n/a","n/a",IF(K$3&gt;(A29taxstdlife+$E849),((Input!$J$171+Input!$J$137)*$J$7)-SUM($J849:J849),((Input!$J$171+Input!$J$137)*$J$7)/A29taxstdlife))</f>
        <v>0</v>
      </c>
      <c r="L849" s="164">
        <f>IF(A29taxstdlife="n/a","n/a",IF(L$3&gt;(A29taxstdlife+$E849),((Input!$J$171+Input!$J$137)*$J$7)-SUM($J849:K849),((Input!$J$171+Input!$J$137)*$J$7)/A29taxstdlife))</f>
        <v>0</v>
      </c>
      <c r="M849" s="164">
        <f>IF(A29taxstdlife="n/a","n/a",IF(M$3&gt;(A29taxstdlife+$E849),((Input!$J$171+Input!$J$137)*$J$7)-SUM($J849:L849),((Input!$J$171+Input!$J$137)*$J$7)/A29taxstdlife))</f>
        <v>0</v>
      </c>
      <c r="N849" s="164">
        <f>IF(A29taxstdlife="n/a","n/a",IF(N$3&gt;(A29taxstdlife+$E849),((Input!$J$171+Input!$J$137)*$J$7)-SUM($J849:M849),((Input!$J$171+Input!$J$137)*$J$7)/A29taxstdlife))</f>
        <v>0</v>
      </c>
      <c r="O849" s="164">
        <f>IF(A29taxstdlife="n/a","n/a",IF(O$3&gt;(A29taxstdlife+$E849),((Input!$J$171+Input!$J$137)*$J$7)-SUM($J849:N849),((Input!$J$171+Input!$J$137)*$J$7)/A29taxstdlife))</f>
        <v>0</v>
      </c>
      <c r="P849" s="164">
        <f>IF(A29taxstdlife="n/a","n/a",IF(P$3&gt;(A29taxstdlife+$E849),((Input!$J$171+Input!$J$137)*$J$7)-SUM($J849:O849),((Input!$J$171+Input!$J$137)*$J$7)/A29taxstdlife))</f>
        <v>0</v>
      </c>
      <c r="Q849" s="164">
        <f>IF(A29taxstdlife="n/a","n/a",IF(Q$3&gt;(A29taxstdlife+$E849),((Input!$J$171+Input!$J$137)*$J$7)-SUM($J849:P849),((Input!$J$171+Input!$J$137)*$J$7)/A29taxstdlife))</f>
        <v>0</v>
      </c>
      <c r="R849" s="164">
        <f>IF(A29taxstdlife="n/a","n/a",IF(R$3&gt;(A29taxstdlife+$E849),((Input!$J$171+Input!$J$137)*$J$7)-SUM($J849:Q849),((Input!$J$171+Input!$J$137)*$J$7)/A29taxstdlife))</f>
        <v>0</v>
      </c>
      <c r="S849" s="164">
        <f>IF(A29taxstdlife="n/a","n/a",IF(S$3&gt;(A29taxstdlife+$E849),((Input!$J$171+Input!$J$137)*$J$7)-SUM($J849:R849),((Input!$J$171+Input!$J$137)*$J$7)/A29taxstdlife))</f>
        <v>0</v>
      </c>
      <c r="T849" s="164">
        <f>IF(A29taxstdlife="n/a","n/a",IF(T$3&gt;(A29taxstdlife+$E849),((Input!$J$171+Input!$J$137)*$J$7)-SUM($J849:S849),((Input!$J$171+Input!$J$137)*$J$7)/A29taxstdlife))</f>
        <v>0</v>
      </c>
      <c r="U849" s="164">
        <f>IF(A29taxstdlife="n/a","n/a",IF(U$3&gt;(A29taxstdlife+$E849),((Input!$J$171+Input!$J$137)*$J$7)-SUM($J849:T849),((Input!$J$171+Input!$J$137)*$J$7)/A29taxstdlife))</f>
        <v>0</v>
      </c>
      <c r="V849" s="164">
        <f>IF(A29taxstdlife="n/a","n/a",IF(V$3&gt;(A29taxstdlife+$E849),((Input!$J$171+Input!$J$137)*$J$7)-SUM($J849:U849),((Input!$J$171+Input!$J$137)*$J$7)/A29taxstdlife))</f>
        <v>0</v>
      </c>
      <c r="W849" s="164">
        <f>IF(A29taxstdlife="n/a","n/a",IF(W$3&gt;(A29taxstdlife+$E849),((Input!$J$171+Input!$J$137)*$J$7)-SUM($J849:V849),((Input!$J$171+Input!$J$137)*$J$7)/A29taxstdlife))</f>
        <v>0</v>
      </c>
      <c r="X849" s="164">
        <f>IF(A29taxstdlife="n/a","n/a",IF(X$3&gt;(A29taxstdlife+$E849),((Input!$J$171+Input!$J$137)*$J$7)-SUM($J849:W849),((Input!$J$171+Input!$J$137)*$J$7)/A29taxstdlife))</f>
        <v>0</v>
      </c>
      <c r="Y849" s="164">
        <f>IF(A29taxstdlife="n/a","n/a",IF(Y$3&gt;(A29taxstdlife+$E849),((Input!$J$171+Input!$J$137)*$J$7)-SUM($J849:X849),((Input!$J$171+Input!$J$137)*$J$7)/A29taxstdlife))</f>
        <v>0</v>
      </c>
      <c r="Z849" s="164">
        <f>IF(A29taxstdlife="n/a","n/a",IF(Z$3&gt;(A29taxstdlife+$E849),((Input!$J$171+Input!$J$137)*$J$7)-SUM($J849:Y849),((Input!$J$171+Input!$J$137)*$J$7)/A29taxstdlife))</f>
        <v>0</v>
      </c>
      <c r="AA849" s="164">
        <f>IF(A29taxstdlife="n/a","n/a",IF(AA$3&gt;(A29taxstdlife+$E849),((Input!$J$171+Input!$J$137)*$J$7)-SUM($J849:Z849),((Input!$J$171+Input!$J$137)*$J$7)/A29taxstdlife))</f>
        <v>0</v>
      </c>
      <c r="AB849" s="164">
        <f>IF(A29taxstdlife="n/a","n/a",IF(AB$3&gt;(A29taxstdlife+$E849),((Input!$J$171+Input!$J$137)*$J$7)-SUM($J849:AA849),((Input!$J$171+Input!$J$137)*$J$7)/A29taxstdlife))</f>
        <v>0</v>
      </c>
      <c r="AC849" s="164">
        <f>IF(A29taxstdlife="n/a","n/a",IF(AC$3&gt;(A29taxstdlife+$E849),((Input!$J$171+Input!$J$137)*$J$7)-SUM($J849:AB849),((Input!$J$171+Input!$J$137)*$J$7)/A29taxstdlife))</f>
        <v>0</v>
      </c>
      <c r="AD849" s="164">
        <f>IF(A29taxstdlife="n/a","n/a",IF(AD$3&gt;(A29taxstdlife+$E849),((Input!$J$171+Input!$J$137)*$J$7)-SUM($J849:AC849),((Input!$J$171+Input!$J$137)*$J$7)/A29taxstdlife))</f>
        <v>0</v>
      </c>
      <c r="AE849" s="164">
        <f>IF(A29taxstdlife="n/a","n/a",IF(AE$3&gt;(A29taxstdlife+$E849),((Input!$J$171+Input!$J$137)*$J$7)-SUM($J849:AD849),((Input!$J$171+Input!$J$137)*$J$7)/A29taxstdlife))</f>
        <v>0</v>
      </c>
      <c r="AF849" s="164">
        <f>IF(A29taxstdlife="n/a","n/a",IF(AF$3&gt;(A29taxstdlife+$E849),((Input!$J$171+Input!$J$137)*$J$7)-SUM($J849:AE849),((Input!$J$171+Input!$J$137)*$J$7)/A29taxstdlife))</f>
        <v>0</v>
      </c>
      <c r="AG849" s="164">
        <f>IF(A29taxstdlife="n/a","n/a",IF(AG$3&gt;(A29taxstdlife+$E849),((Input!$J$171+Input!$J$137)*$J$7)-SUM($J849:AF849),((Input!$J$171+Input!$J$137)*$J$7)/A29taxstdlife))</f>
        <v>0</v>
      </c>
      <c r="AH849" s="164">
        <f>IF(A29taxstdlife="n/a","n/a",IF(AH$3&gt;(A29taxstdlife+$E849),((Input!$J$171+Input!$J$137)*$J$7)-SUM($J849:AG849),((Input!$J$171+Input!$J$137)*$J$7)/A29taxstdlife))</f>
        <v>0</v>
      </c>
      <c r="AI849" s="164">
        <f>IF(A29taxstdlife="n/a","n/a",IF(AI$3&gt;(A29taxstdlife+$E849),((Input!$J$171+Input!$J$137)*$J$7)-SUM($J849:AH849),((Input!$J$171+Input!$J$137)*$J$7)/A29taxstdlife))</f>
        <v>0</v>
      </c>
      <c r="AJ849" s="164">
        <f>IF(A29taxstdlife="n/a","n/a",IF(AJ$3&gt;(A29taxstdlife+$E849),((Input!$J$171+Input!$J$137)*$J$7)-SUM($J849:AI849),((Input!$J$171+Input!$J$137)*$J$7)/A29taxstdlife))</f>
        <v>0</v>
      </c>
      <c r="AK849" s="164">
        <f>IF(A29taxstdlife="n/a","n/a",IF(AK$3&gt;(A29taxstdlife+$E849),((Input!$J$171+Input!$J$137)*$J$7)-SUM($J849:AJ849),((Input!$J$171+Input!$J$137)*$J$7)/A29taxstdlife))</f>
        <v>0</v>
      </c>
      <c r="AL849" s="164">
        <f>IF(A29taxstdlife="n/a","n/a",IF(AL$3&gt;(A29taxstdlife+$E849),((Input!$J$171+Input!$J$137)*$J$7)-SUM($J849:AK849),((Input!$J$171+Input!$J$137)*$J$7)/A29taxstdlife))</f>
        <v>0</v>
      </c>
      <c r="AM849" s="164">
        <f>IF(A29taxstdlife="n/a","n/a",IF(AM$3&gt;(A29taxstdlife+$E849),((Input!$J$171+Input!$J$137)*$J$7)-SUM($J849:AL849),((Input!$J$171+Input!$J$137)*$J$7)/A29taxstdlife))</f>
        <v>0</v>
      </c>
      <c r="AN849" s="164">
        <f>IF(A29taxstdlife="n/a","n/a",IF(AN$3&gt;(A29taxstdlife+$E849),((Input!$J$171+Input!$J$137)*$J$7)-SUM($J849:AM849),((Input!$J$171+Input!$J$137)*$J$7)/A29taxstdlife))</f>
        <v>0</v>
      </c>
      <c r="AO849" s="164">
        <f>IF(A29taxstdlife="n/a","n/a",IF(AO$3&gt;(A29taxstdlife+$E849),((Input!$J$171+Input!$J$137)*$J$7)-SUM($J849:AN849),((Input!$J$171+Input!$J$137)*$J$7)/A29taxstdlife))</f>
        <v>0</v>
      </c>
      <c r="AP849" s="164">
        <f>IF(A29taxstdlife="n/a","n/a",IF(AP$3&gt;(A29taxstdlife+$E849),((Input!$J$171+Input!$J$137)*$J$7)-SUM($J849:AO849),((Input!$J$171+Input!$J$137)*$J$7)/A29taxstdlife))</f>
        <v>0</v>
      </c>
      <c r="AQ849" s="164">
        <f>IF(A29taxstdlife="n/a","n/a",IF(AQ$3&gt;(A29taxstdlife+$E849),((Input!$J$171+Input!$J$137)*$J$7)-SUM($J849:AP849),((Input!$J$171+Input!$J$137)*$J$7)/A29taxstdlife))</f>
        <v>0</v>
      </c>
      <c r="AR849" s="164">
        <f>IF(A29taxstdlife="n/a","n/a",IF(AR$3&gt;(A29taxstdlife+$E849),((Input!$J$171+Input!$J$137)*$J$7)-SUM($J849:AQ849),((Input!$J$171+Input!$J$137)*$J$7)/A29taxstdlife))</f>
        <v>0</v>
      </c>
      <c r="AS849" s="164">
        <f>IF(A29taxstdlife="n/a","n/a",IF(AS$3&gt;(A29taxstdlife+$E849),((Input!$J$171+Input!$J$137)*$J$7)-SUM($J849:AR849),((Input!$J$171+Input!$J$137)*$J$7)/A29taxstdlife))</f>
        <v>0</v>
      </c>
      <c r="AT849" s="164">
        <f>IF(A29taxstdlife="n/a","n/a",IF(AT$3&gt;(A29taxstdlife+$E849),((Input!$J$171+Input!$J$137)*$J$7)-SUM($J849:AS849),((Input!$J$171+Input!$J$137)*$J$7)/A29taxstdlife))</f>
        <v>0</v>
      </c>
      <c r="AU849" s="164">
        <f>IF(A29taxstdlife="n/a","n/a",IF(AU$3&gt;(A29taxstdlife+$E849),((Input!$J$171+Input!$J$137)*$J$7)-SUM($J849:AT849),((Input!$J$171+Input!$J$137)*$J$7)/A29taxstdlife))</f>
        <v>0</v>
      </c>
      <c r="AV849" s="164">
        <f>IF(A29taxstdlife="n/a","n/a",IF(AV$3&gt;(A29taxstdlife+$E849),((Input!$J$171+Input!$J$137)*$J$7)-SUM($J849:AU849),((Input!$J$171+Input!$J$137)*$J$7)/A29taxstdlife))</f>
        <v>0</v>
      </c>
      <c r="AW849" s="164">
        <f>IF(A29taxstdlife="n/a","n/a",IF(AW$3&gt;(A29taxstdlife+$E849),((Input!$J$171+Input!$J$137)*$J$7)-SUM($J849:AV849),((Input!$J$171+Input!$J$137)*$J$7)/A29taxstdlife))</f>
        <v>0</v>
      </c>
      <c r="AX849" s="164">
        <f>IF(A29taxstdlife="n/a","n/a",IF(AX$3&gt;(A29taxstdlife+$E849),((Input!$J$171+Input!$J$137)*$J$7)-SUM($J849:AW849),((Input!$J$171+Input!$J$137)*$J$7)/A29taxstdlife))</f>
        <v>0</v>
      </c>
      <c r="AY849" s="164">
        <f>IF(A29taxstdlife="n/a","n/a",IF(AY$3&gt;(A29taxstdlife+$E849),((Input!$J$171+Input!$J$137)*$J$7)-SUM($J849:AX849),((Input!$J$171+Input!$J$137)*$J$7)/A29taxstdlife))</f>
        <v>0</v>
      </c>
      <c r="AZ849" s="164">
        <f>IF(A29taxstdlife="n/a","n/a",IF(AZ$3&gt;(A29taxstdlife+$E849),((Input!$J$171+Input!$J$137)*$J$7)-SUM($J849:AY849),((Input!$J$171+Input!$J$137)*$J$7)/A29taxstdlife))</f>
        <v>0</v>
      </c>
      <c r="BA849" s="164">
        <f>IF(A29taxstdlife="n/a","n/a",IF(BA$3&gt;(A29taxstdlife+$E849),((Input!$J$171+Input!$J$137)*$J$7)-SUM($J849:AZ849),((Input!$J$171+Input!$J$137)*$J$7)/A29taxstdlife))</f>
        <v>0</v>
      </c>
      <c r="BB849" s="164">
        <f>IF(A29taxstdlife="n/a","n/a",IF(BB$3&gt;(A29taxstdlife+$E849),((Input!$J$171+Input!$J$137)*$J$7)-SUM($J849:BA849),((Input!$J$171+Input!$J$137)*$J$7)/A29taxstdlife))</f>
        <v>0</v>
      </c>
      <c r="BC849" s="164">
        <f>IF(A29taxstdlife="n/a","n/a",IF(BC$3&gt;(A29taxstdlife+$E849),((Input!$J$171+Input!$J$137)*$J$7)-SUM($J849:BB849),((Input!$J$171+Input!$J$137)*$J$7)/A29taxstdlife))</f>
        <v>0</v>
      </c>
      <c r="BD849" s="164">
        <f>IF(A29taxstdlife="n/a","n/a",IF(BD$3&gt;(A29taxstdlife+$E849),((Input!$J$171+Input!$J$137)*$J$7)-SUM($J849:BC849),((Input!$J$171+Input!$J$137)*$J$7)/A29taxstdlife))</f>
        <v>0</v>
      </c>
      <c r="BE849" s="164">
        <f>IF(A29taxstdlife="n/a","n/a",IF(BE$3&gt;(A29taxstdlife+$E849),((Input!$J$171+Input!$J$137)*$J$7)-SUM($J849:BD849),((Input!$J$171+Input!$J$137)*$J$7)/A29taxstdlife))</f>
        <v>0</v>
      </c>
      <c r="BF849" s="164">
        <f>IF(A29taxstdlife="n/a","n/a",IF(BF$3&gt;(A29taxstdlife+$E849),((Input!$J$171+Input!$J$137)*$J$7)-SUM($J849:BE849),((Input!$J$171+Input!$J$137)*$J$7)/A29taxstdlife))</f>
        <v>0</v>
      </c>
      <c r="BG849" s="164">
        <f>IF(A29taxstdlife="n/a","n/a",IF(BG$3&gt;(A29taxstdlife+$E849),((Input!$J$171+Input!$J$137)*$J$7)-SUM($J849:BF849),((Input!$J$171+Input!$J$137)*$J$7)/A29taxstdlife))</f>
        <v>0</v>
      </c>
      <c r="BH849" s="164">
        <f>IF(A29taxstdlife="n/a","n/a",IF(BH$3&gt;(A29taxstdlife+$E849),((Input!$J$171+Input!$J$137)*$J$7)-SUM($J849:BG849),((Input!$J$171+Input!$J$137)*$J$7)/A29taxstdlife))</f>
        <v>0</v>
      </c>
      <c r="BI849" s="164">
        <f>IF(A29taxstdlife="n/a","n/a",IF(BI$3&gt;(A29taxstdlife+$E849),((Input!$J$171+Input!$J$137)*$J$7)-SUM($J849:BH849),((Input!$J$171+Input!$J$137)*$J$7)/A29taxstdlife))</f>
        <v>0</v>
      </c>
      <c r="BJ849" s="18"/>
      <c r="BK849" s="18"/>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c r="FS849"/>
      <c r="FT849"/>
      <c r="FU849"/>
      <c r="FV849"/>
      <c r="FW849"/>
      <c r="FX849"/>
      <c r="FY849"/>
      <c r="FZ849"/>
      <c r="GA849"/>
      <c r="GB849"/>
      <c r="GC849"/>
      <c r="GD849"/>
      <c r="GE849"/>
      <c r="GF849"/>
      <c r="GG849"/>
      <c r="GH849"/>
      <c r="GI849"/>
      <c r="GJ849"/>
      <c r="GK849"/>
      <c r="GL849"/>
      <c r="GM849"/>
      <c r="GN849"/>
      <c r="GO849"/>
      <c r="GP849"/>
      <c r="GQ849"/>
      <c r="GR849"/>
      <c r="GS849"/>
      <c r="GT849"/>
      <c r="GU849"/>
      <c r="GV849"/>
      <c r="GW849"/>
      <c r="GX849"/>
      <c r="GY849"/>
      <c r="GZ849"/>
      <c r="HA849"/>
      <c r="HB849"/>
      <c r="HC849"/>
      <c r="HD849"/>
      <c r="HE849"/>
      <c r="HF849"/>
      <c r="HG849"/>
      <c r="HH849"/>
      <c r="HI849"/>
      <c r="HJ849"/>
      <c r="HK849"/>
      <c r="HL849"/>
      <c r="HM849"/>
      <c r="HN849"/>
      <c r="HO849"/>
      <c r="HP849"/>
      <c r="HQ849"/>
      <c r="HR849"/>
      <c r="HS849"/>
      <c r="HT849"/>
      <c r="HU849"/>
      <c r="HV849"/>
      <c r="HW849"/>
      <c r="HX849"/>
      <c r="HY849"/>
      <c r="HZ849"/>
      <c r="IA849"/>
      <c r="IB849"/>
      <c r="IC849"/>
      <c r="ID849"/>
      <c r="IE849"/>
      <c r="IF849"/>
      <c r="IG849"/>
      <c r="IH849"/>
      <c r="II849"/>
      <c r="IJ849"/>
      <c r="IK849"/>
      <c r="IL849"/>
      <c r="IM849"/>
      <c r="IN849"/>
      <c r="IO849"/>
      <c r="IP849"/>
      <c r="IQ849"/>
      <c r="IR849"/>
      <c r="IS849"/>
      <c r="IT849"/>
      <c r="IU849"/>
      <c r="IV849"/>
    </row>
    <row r="850" spans="1:256" s="5" customFormat="1" hidden="1" outlineLevel="2">
      <c r="A850" s="18"/>
      <c r="B850" s="18"/>
      <c r="C850" s="36"/>
      <c r="D850" s="479"/>
      <c r="E850" s="283">
        <v>5</v>
      </c>
      <c r="F850" s="38"/>
      <c r="G850" s="306"/>
      <c r="H850" s="308"/>
      <c r="I850" s="308"/>
      <c r="J850" s="308"/>
      <c r="K850" s="307"/>
      <c r="L850" s="164">
        <f>IF(A29taxstdlife="n/a","n/a",IF(L$3&gt;(A29taxstdlife+$E850),((Input!$K$171+Input!$K$137)*$K$7)-SUM($K850:K850),((Input!$K$171+Input!$K$137)*$K$7)/A29taxstdlife))</f>
        <v>0</v>
      </c>
      <c r="M850" s="164">
        <f>IF(A29taxstdlife="n/a","n/a",IF(M$3&gt;(A29taxstdlife+$E850),((Input!$K$171+Input!$K$137)*$K$7)-SUM($K850:L850),((Input!$K$171+Input!$K$137)*$K$7)/A29taxstdlife))</f>
        <v>0</v>
      </c>
      <c r="N850" s="164">
        <f>IF(A29taxstdlife="n/a","n/a",IF(N$3&gt;(A29taxstdlife+$E850),((Input!$K$171+Input!$K$137)*$K$7)-SUM($K850:M850),((Input!$K$171+Input!$K$137)*$K$7)/A29taxstdlife))</f>
        <v>0</v>
      </c>
      <c r="O850" s="164">
        <f>IF(A29taxstdlife="n/a","n/a",IF(O$3&gt;(A29taxstdlife+$E850),((Input!$K$171+Input!$K$137)*$K$7)-SUM($K850:N850),((Input!$K$171+Input!$K$137)*$K$7)/A29taxstdlife))</f>
        <v>0</v>
      </c>
      <c r="P850" s="164">
        <f>IF(A29taxstdlife="n/a","n/a",IF(P$3&gt;(A29taxstdlife+$E850),((Input!$K$171+Input!$K$137)*$K$7)-SUM($K850:O850),((Input!$K$171+Input!$K$137)*$K$7)/A29taxstdlife))</f>
        <v>0</v>
      </c>
      <c r="Q850" s="164">
        <f>IF(A29taxstdlife="n/a","n/a",IF(Q$3&gt;(A29taxstdlife+$E850),((Input!$K$171+Input!$K$137)*$K$7)-SUM($K850:P850),((Input!$K$171+Input!$K$137)*$K$7)/A29taxstdlife))</f>
        <v>0</v>
      </c>
      <c r="R850" s="164">
        <f>IF(A29taxstdlife="n/a","n/a",IF(R$3&gt;(A29taxstdlife+$E850),((Input!$K$171+Input!$K$137)*$K$7)-SUM($K850:Q850),((Input!$K$171+Input!$K$137)*$K$7)/A29taxstdlife))</f>
        <v>0</v>
      </c>
      <c r="S850" s="164">
        <f>IF(A29taxstdlife="n/a","n/a",IF(S$3&gt;(A29taxstdlife+$E850),((Input!$K$171+Input!$K$137)*$K$7)-SUM($K850:R850),((Input!$K$171+Input!$K$137)*$K$7)/A29taxstdlife))</f>
        <v>0</v>
      </c>
      <c r="T850" s="164">
        <f>IF(A29taxstdlife="n/a","n/a",IF(T$3&gt;(A29taxstdlife+$E850),((Input!$K$171+Input!$K$137)*$K$7)-SUM($K850:S850),((Input!$K$171+Input!$K$137)*$K$7)/A29taxstdlife))</f>
        <v>0</v>
      </c>
      <c r="U850" s="164">
        <f>IF(A29taxstdlife="n/a","n/a",IF(U$3&gt;(A29taxstdlife+$E850),((Input!$K$171+Input!$K$137)*$K$7)-SUM($K850:T850),((Input!$K$171+Input!$K$137)*$K$7)/A29taxstdlife))</f>
        <v>0</v>
      </c>
      <c r="V850" s="164">
        <f>IF(A29taxstdlife="n/a","n/a",IF(V$3&gt;(A29taxstdlife+$E850),((Input!$K$171+Input!$K$137)*$K$7)-SUM($K850:U850),((Input!$K$171+Input!$K$137)*$K$7)/A29taxstdlife))</f>
        <v>0</v>
      </c>
      <c r="W850" s="164">
        <f>IF(A29taxstdlife="n/a","n/a",IF(W$3&gt;(A29taxstdlife+$E850),((Input!$K$171+Input!$K$137)*$K$7)-SUM($K850:V850),((Input!$K$171+Input!$K$137)*$K$7)/A29taxstdlife))</f>
        <v>0</v>
      </c>
      <c r="X850" s="164">
        <f>IF(A29taxstdlife="n/a","n/a",IF(X$3&gt;(A29taxstdlife+$E850),((Input!$K$171+Input!$K$137)*$K$7)-SUM($K850:W850),((Input!$K$171+Input!$K$137)*$K$7)/A29taxstdlife))</f>
        <v>0</v>
      </c>
      <c r="Y850" s="164">
        <f>IF(A29taxstdlife="n/a","n/a",IF(Y$3&gt;(A29taxstdlife+$E850),((Input!$K$171+Input!$K$137)*$K$7)-SUM($K850:X850),((Input!$K$171+Input!$K$137)*$K$7)/A29taxstdlife))</f>
        <v>0</v>
      </c>
      <c r="Z850" s="164">
        <f>IF(A29taxstdlife="n/a","n/a",IF(Z$3&gt;(A29taxstdlife+$E850),((Input!$K$171+Input!$K$137)*$K$7)-SUM($K850:Y850),((Input!$K$171+Input!$K$137)*$K$7)/A29taxstdlife))</f>
        <v>0</v>
      </c>
      <c r="AA850" s="164">
        <f>IF(A29taxstdlife="n/a","n/a",IF(AA$3&gt;(A29taxstdlife+$E850),((Input!$K$171+Input!$K$137)*$K$7)-SUM($K850:Z850),((Input!$K$171+Input!$K$137)*$K$7)/A29taxstdlife))</f>
        <v>0</v>
      </c>
      <c r="AB850" s="164">
        <f>IF(A29taxstdlife="n/a","n/a",IF(AB$3&gt;(A29taxstdlife+$E850),((Input!$K$171+Input!$K$137)*$K$7)-SUM($K850:AA850),((Input!$K$171+Input!$K$137)*$K$7)/A29taxstdlife))</f>
        <v>0</v>
      </c>
      <c r="AC850" s="164">
        <f>IF(A29taxstdlife="n/a","n/a",IF(AC$3&gt;(A29taxstdlife+$E850),((Input!$K$171+Input!$K$137)*$K$7)-SUM($K850:AB850),((Input!$K$171+Input!$K$137)*$K$7)/A29taxstdlife))</f>
        <v>0</v>
      </c>
      <c r="AD850" s="164">
        <f>IF(A29taxstdlife="n/a","n/a",IF(AD$3&gt;(A29taxstdlife+$E850),((Input!$K$171+Input!$K$137)*$K$7)-SUM($K850:AC850),((Input!$K$171+Input!$K$137)*$K$7)/A29taxstdlife))</f>
        <v>0</v>
      </c>
      <c r="AE850" s="164">
        <f>IF(A29taxstdlife="n/a","n/a",IF(AE$3&gt;(A29taxstdlife+$E850),((Input!$K$171+Input!$K$137)*$K$7)-SUM($K850:AD850),((Input!$K$171+Input!$K$137)*$K$7)/A29taxstdlife))</f>
        <v>0</v>
      </c>
      <c r="AF850" s="164">
        <f>IF(A29taxstdlife="n/a","n/a",IF(AF$3&gt;(A29taxstdlife+$E850),((Input!$K$171+Input!$K$137)*$K$7)-SUM($K850:AE850),((Input!$K$171+Input!$K$137)*$K$7)/A29taxstdlife))</f>
        <v>0</v>
      </c>
      <c r="AG850" s="164">
        <f>IF(A29taxstdlife="n/a","n/a",IF(AG$3&gt;(A29taxstdlife+$E850),((Input!$K$171+Input!$K$137)*$K$7)-SUM($K850:AF850),((Input!$K$171+Input!$K$137)*$K$7)/A29taxstdlife))</f>
        <v>0</v>
      </c>
      <c r="AH850" s="164">
        <f>IF(A29taxstdlife="n/a","n/a",IF(AH$3&gt;(A29taxstdlife+$E850),((Input!$K$171+Input!$K$137)*$K$7)-SUM($K850:AG850),((Input!$K$171+Input!$K$137)*$K$7)/A29taxstdlife))</f>
        <v>0</v>
      </c>
      <c r="AI850" s="164">
        <f>IF(A29taxstdlife="n/a","n/a",IF(AI$3&gt;(A29taxstdlife+$E850),((Input!$K$171+Input!$K$137)*$K$7)-SUM($K850:AH850),((Input!$K$171+Input!$K$137)*$K$7)/A29taxstdlife))</f>
        <v>0</v>
      </c>
      <c r="AJ850" s="164">
        <f>IF(A29taxstdlife="n/a","n/a",IF(AJ$3&gt;(A29taxstdlife+$E850),((Input!$K$171+Input!$K$137)*$K$7)-SUM($K850:AI850),((Input!$K$171+Input!$K$137)*$K$7)/A29taxstdlife))</f>
        <v>0</v>
      </c>
      <c r="AK850" s="164">
        <f>IF(A29taxstdlife="n/a","n/a",IF(AK$3&gt;(A29taxstdlife+$E850),((Input!$K$171+Input!$K$137)*$K$7)-SUM($K850:AJ850),((Input!$K$171+Input!$K$137)*$K$7)/A29taxstdlife))</f>
        <v>0</v>
      </c>
      <c r="AL850" s="164">
        <f>IF(A29taxstdlife="n/a","n/a",IF(AL$3&gt;(A29taxstdlife+$E850),((Input!$K$171+Input!$K$137)*$K$7)-SUM($K850:AK850),((Input!$K$171+Input!$K$137)*$K$7)/A29taxstdlife))</f>
        <v>0</v>
      </c>
      <c r="AM850" s="164">
        <f>IF(A29taxstdlife="n/a","n/a",IF(AM$3&gt;(A29taxstdlife+$E850),((Input!$K$171+Input!$K$137)*$K$7)-SUM($K850:AL850),((Input!$K$171+Input!$K$137)*$K$7)/A29taxstdlife))</f>
        <v>0</v>
      </c>
      <c r="AN850" s="164">
        <f>IF(A29taxstdlife="n/a","n/a",IF(AN$3&gt;(A29taxstdlife+$E850),((Input!$K$171+Input!$K$137)*$K$7)-SUM($K850:AM850),((Input!$K$171+Input!$K$137)*$K$7)/A29taxstdlife))</f>
        <v>0</v>
      </c>
      <c r="AO850" s="164">
        <f>IF(A29taxstdlife="n/a","n/a",IF(AO$3&gt;(A29taxstdlife+$E850),((Input!$K$171+Input!$K$137)*$K$7)-SUM($K850:AN850),((Input!$K$171+Input!$K$137)*$K$7)/A29taxstdlife))</f>
        <v>0</v>
      </c>
      <c r="AP850" s="164">
        <f>IF(A29taxstdlife="n/a","n/a",IF(AP$3&gt;(A29taxstdlife+$E850),((Input!$K$171+Input!$K$137)*$K$7)-SUM($K850:AO850),((Input!$K$171+Input!$K$137)*$K$7)/A29taxstdlife))</f>
        <v>0</v>
      </c>
      <c r="AQ850" s="164">
        <f>IF(A29taxstdlife="n/a","n/a",IF(AQ$3&gt;(A29taxstdlife+$E850),((Input!$K$171+Input!$K$137)*$K$7)-SUM($K850:AP850),((Input!$K$171+Input!$K$137)*$K$7)/A29taxstdlife))</f>
        <v>0</v>
      </c>
      <c r="AR850" s="164">
        <f>IF(A29taxstdlife="n/a","n/a",IF(AR$3&gt;(A29taxstdlife+$E850),((Input!$K$171+Input!$K$137)*$K$7)-SUM($K850:AQ850),((Input!$K$171+Input!$K$137)*$K$7)/A29taxstdlife))</f>
        <v>0</v>
      </c>
      <c r="AS850" s="164">
        <f>IF(A29taxstdlife="n/a","n/a",IF(AS$3&gt;(A29taxstdlife+$E850),((Input!$K$171+Input!$K$137)*$K$7)-SUM($K850:AR850),((Input!$K$171+Input!$K$137)*$K$7)/A29taxstdlife))</f>
        <v>0</v>
      </c>
      <c r="AT850" s="164">
        <f>IF(A29taxstdlife="n/a","n/a",IF(AT$3&gt;(A29taxstdlife+$E850),((Input!$K$171+Input!$K$137)*$K$7)-SUM($K850:AS850),((Input!$K$171+Input!$K$137)*$K$7)/A29taxstdlife))</f>
        <v>0</v>
      </c>
      <c r="AU850" s="164">
        <f>IF(A29taxstdlife="n/a","n/a",IF(AU$3&gt;(A29taxstdlife+$E850),((Input!$K$171+Input!$K$137)*$K$7)-SUM($K850:AT850),((Input!$K$171+Input!$K$137)*$K$7)/A29taxstdlife))</f>
        <v>0</v>
      </c>
      <c r="AV850" s="164">
        <f>IF(A29taxstdlife="n/a","n/a",IF(AV$3&gt;(A29taxstdlife+$E850),((Input!$K$171+Input!$K$137)*$K$7)-SUM($K850:AU850),((Input!$K$171+Input!$K$137)*$K$7)/A29taxstdlife))</f>
        <v>0</v>
      </c>
      <c r="AW850" s="164">
        <f>IF(A29taxstdlife="n/a","n/a",IF(AW$3&gt;(A29taxstdlife+$E850),((Input!$K$171+Input!$K$137)*$K$7)-SUM($K850:AV850),((Input!$K$171+Input!$K$137)*$K$7)/A29taxstdlife))</f>
        <v>0</v>
      </c>
      <c r="AX850" s="164">
        <f>IF(A29taxstdlife="n/a","n/a",IF(AX$3&gt;(A29taxstdlife+$E850),((Input!$K$171+Input!$K$137)*$K$7)-SUM($K850:AW850),((Input!$K$171+Input!$K$137)*$K$7)/A29taxstdlife))</f>
        <v>0</v>
      </c>
      <c r="AY850" s="164">
        <f>IF(A29taxstdlife="n/a","n/a",IF(AY$3&gt;(A29taxstdlife+$E850),((Input!$K$171+Input!$K$137)*$K$7)-SUM($K850:AX850),((Input!$K$171+Input!$K$137)*$K$7)/A29taxstdlife))</f>
        <v>0</v>
      </c>
      <c r="AZ850" s="164">
        <f>IF(A29taxstdlife="n/a","n/a",IF(AZ$3&gt;(A29taxstdlife+$E850),((Input!$K$171+Input!$K$137)*$K$7)-SUM($K850:AY850),((Input!$K$171+Input!$K$137)*$K$7)/A29taxstdlife))</f>
        <v>0</v>
      </c>
      <c r="BA850" s="164">
        <f>IF(A29taxstdlife="n/a","n/a",IF(BA$3&gt;(A29taxstdlife+$E850),((Input!$K$171+Input!$K$137)*$K$7)-SUM($K850:AZ850),((Input!$K$171+Input!$K$137)*$K$7)/A29taxstdlife))</f>
        <v>0</v>
      </c>
      <c r="BB850" s="164">
        <f>IF(A29taxstdlife="n/a","n/a",IF(BB$3&gt;(A29taxstdlife+$E850),((Input!$K$171+Input!$K$137)*$K$7)-SUM($K850:BA850),((Input!$K$171+Input!$K$137)*$K$7)/A29taxstdlife))</f>
        <v>0</v>
      </c>
      <c r="BC850" s="164">
        <f>IF(A29taxstdlife="n/a","n/a",IF(BC$3&gt;(A29taxstdlife+$E850),((Input!$K$171+Input!$K$137)*$K$7)-SUM($K850:BB850),((Input!$K$171+Input!$K$137)*$K$7)/A29taxstdlife))</f>
        <v>0</v>
      </c>
      <c r="BD850" s="164">
        <f>IF(A29taxstdlife="n/a","n/a",IF(BD$3&gt;(A29taxstdlife+$E850),((Input!$K$171+Input!$K$137)*$K$7)-SUM($K850:BC850),((Input!$K$171+Input!$K$137)*$K$7)/A29taxstdlife))</f>
        <v>0</v>
      </c>
      <c r="BE850" s="164">
        <f>IF(A29taxstdlife="n/a","n/a",IF(BE$3&gt;(A29taxstdlife+$E850),((Input!$K$171+Input!$K$137)*$K$7)-SUM($K850:BD850),((Input!$K$171+Input!$K$137)*$K$7)/A29taxstdlife))</f>
        <v>0</v>
      </c>
      <c r="BF850" s="164">
        <f>IF(A29taxstdlife="n/a","n/a",IF(BF$3&gt;(A29taxstdlife+$E850),((Input!$K$171+Input!$K$137)*$K$7)-SUM($K850:BE850),((Input!$K$171+Input!$K$137)*$K$7)/A29taxstdlife))</f>
        <v>0</v>
      </c>
      <c r="BG850" s="164">
        <f>IF(A29taxstdlife="n/a","n/a",IF(BG$3&gt;(A29taxstdlife+$E850),((Input!$K$171+Input!$K$137)*$K$7)-SUM($K850:BF850),((Input!$K$171+Input!$K$137)*$K$7)/A29taxstdlife))</f>
        <v>0</v>
      </c>
      <c r="BH850" s="164">
        <f>IF(A29taxstdlife="n/a","n/a",IF(BH$3&gt;(A29taxstdlife+$E850),((Input!$K$171+Input!$K$137)*$K$7)-SUM($K850:BG850),((Input!$K$171+Input!$K$137)*$K$7)/A29taxstdlife))</f>
        <v>0</v>
      </c>
      <c r="BI850" s="164">
        <f>IF(A29taxstdlife="n/a","n/a",IF(BI$3&gt;(A29taxstdlife+$E850),((Input!$K$171+Input!$K$137)*$K$7)-SUM($K850:BH850),((Input!$K$171+Input!$K$137)*$K$7)/A29taxstdlife))</f>
        <v>0</v>
      </c>
      <c r="BJ850" s="18"/>
      <c r="BK850" s="18"/>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c r="FS850"/>
      <c r="FT850"/>
      <c r="FU850"/>
      <c r="FV850"/>
      <c r="FW850"/>
      <c r="FX850"/>
      <c r="FY850"/>
      <c r="FZ850"/>
      <c r="GA850"/>
      <c r="GB850"/>
      <c r="GC850"/>
      <c r="GD850"/>
      <c r="GE850"/>
      <c r="GF850"/>
      <c r="GG850"/>
      <c r="GH850"/>
      <c r="GI850"/>
      <c r="GJ850"/>
      <c r="GK850"/>
      <c r="GL850"/>
      <c r="GM850"/>
      <c r="GN850"/>
      <c r="GO850"/>
      <c r="GP850"/>
      <c r="GQ850"/>
      <c r="GR850"/>
      <c r="GS850"/>
      <c r="GT850"/>
      <c r="GU850"/>
      <c r="GV850"/>
      <c r="GW850"/>
      <c r="GX850"/>
      <c r="GY850"/>
      <c r="GZ850"/>
      <c r="HA850"/>
      <c r="HB850"/>
      <c r="HC850"/>
      <c r="HD850"/>
      <c r="HE850"/>
      <c r="HF850"/>
      <c r="HG850"/>
      <c r="HH850"/>
      <c r="HI850"/>
      <c r="HJ850"/>
      <c r="HK850"/>
      <c r="HL850"/>
      <c r="HM850"/>
      <c r="HN850"/>
      <c r="HO850"/>
      <c r="HP850"/>
      <c r="HQ850"/>
      <c r="HR850"/>
      <c r="HS850"/>
      <c r="HT850"/>
      <c r="HU850"/>
      <c r="HV850"/>
      <c r="HW850"/>
      <c r="HX850"/>
      <c r="HY850"/>
      <c r="HZ850"/>
      <c r="IA850"/>
      <c r="IB850"/>
      <c r="IC850"/>
      <c r="ID850"/>
      <c r="IE850"/>
      <c r="IF850"/>
      <c r="IG850"/>
      <c r="IH850"/>
      <c r="II850"/>
      <c r="IJ850"/>
      <c r="IK850"/>
      <c r="IL850"/>
      <c r="IM850"/>
      <c r="IN850"/>
      <c r="IO850"/>
      <c r="IP850"/>
      <c r="IQ850"/>
      <c r="IR850"/>
      <c r="IS850"/>
      <c r="IT850"/>
      <c r="IU850"/>
      <c r="IV850"/>
    </row>
    <row r="851" spans="1:256" s="5" customFormat="1" hidden="1" outlineLevel="2">
      <c r="A851" s="18"/>
      <c r="B851" s="18"/>
      <c r="C851" s="36"/>
      <c r="D851" s="479"/>
      <c r="E851" s="283">
        <v>6</v>
      </c>
      <c r="F851" s="38"/>
      <c r="G851" s="306"/>
      <c r="H851" s="308"/>
      <c r="I851" s="308"/>
      <c r="J851" s="308"/>
      <c r="K851" s="308"/>
      <c r="L851" s="307"/>
      <c r="M851" s="164">
        <f>IF(A29taxstdlife="n/a","n/a",IF(M$3&gt;(A29taxstdlife+$E851),((Input!$L$171+Input!$L$137)*$L$7)-SUM($L851:L851),((Input!$L$171+Input!$L$137)*$L$7)/A29taxstdlife))</f>
        <v>0</v>
      </c>
      <c r="N851" s="164">
        <f>IF(A29taxstdlife="n/a","n/a",IF(N$3&gt;(A29taxstdlife+$E851),((Input!$L$171+Input!$L$137)*$L$7)-SUM($L851:M851),((Input!$L$171+Input!$L$137)*$L$7)/A29taxstdlife))</f>
        <v>0</v>
      </c>
      <c r="O851" s="164">
        <f>IF(A29taxstdlife="n/a","n/a",IF(O$3&gt;(A29taxstdlife+$E851),((Input!$L$171+Input!$L$137)*$L$7)-SUM($L851:N851),((Input!$L$171+Input!$L$137)*$L$7)/A29taxstdlife))</f>
        <v>0</v>
      </c>
      <c r="P851" s="164">
        <f>IF(A29taxstdlife="n/a","n/a",IF(P$3&gt;(A29taxstdlife+$E851),((Input!$L$171+Input!$L$137)*$L$7)-SUM($L851:O851),((Input!$L$171+Input!$L$137)*$L$7)/A29taxstdlife))</f>
        <v>0</v>
      </c>
      <c r="Q851" s="164">
        <f>IF(A29taxstdlife="n/a","n/a",IF(Q$3&gt;(A29taxstdlife+$E851),((Input!$L$171+Input!$L$137)*$L$7)-SUM($L851:P851),((Input!$L$171+Input!$L$137)*$L$7)/A29taxstdlife))</f>
        <v>0</v>
      </c>
      <c r="R851" s="164">
        <f>IF(A29taxstdlife="n/a","n/a",IF(R$3&gt;(A29taxstdlife+$E851),((Input!$L$171+Input!$L$137)*$L$7)-SUM($L851:Q851),((Input!$L$171+Input!$L$137)*$L$7)/A29taxstdlife))</f>
        <v>0</v>
      </c>
      <c r="S851" s="164">
        <f>IF(A29taxstdlife="n/a","n/a",IF(S$3&gt;(A29taxstdlife+$E851),((Input!$L$171+Input!$L$137)*$L$7)-SUM($L851:R851),((Input!$L$171+Input!$L$137)*$L$7)/A29taxstdlife))</f>
        <v>0</v>
      </c>
      <c r="T851" s="164">
        <f>IF(A29taxstdlife="n/a","n/a",IF(T$3&gt;(A29taxstdlife+$E851),((Input!$L$171+Input!$L$137)*$L$7)-SUM($L851:S851),((Input!$L$171+Input!$L$137)*$L$7)/A29taxstdlife))</f>
        <v>0</v>
      </c>
      <c r="U851" s="164">
        <f>IF(A29taxstdlife="n/a","n/a",IF(U$3&gt;(A29taxstdlife+$E851),((Input!$L$171+Input!$L$137)*$L$7)-SUM($L851:T851),((Input!$L$171+Input!$L$137)*$L$7)/A29taxstdlife))</f>
        <v>0</v>
      </c>
      <c r="V851" s="164">
        <f>IF(A29taxstdlife="n/a","n/a",IF(V$3&gt;(A29taxstdlife+$E851),((Input!$L$171+Input!$L$137)*$L$7)-SUM($L851:U851),((Input!$L$171+Input!$L$137)*$L$7)/A29taxstdlife))</f>
        <v>0</v>
      </c>
      <c r="W851" s="164">
        <f>IF(A29taxstdlife="n/a","n/a",IF(W$3&gt;(A29taxstdlife+$E851),((Input!$L$171+Input!$L$137)*$L$7)-SUM($L851:V851),((Input!$L$171+Input!$L$137)*$L$7)/A29taxstdlife))</f>
        <v>0</v>
      </c>
      <c r="X851" s="164">
        <f>IF(A29taxstdlife="n/a","n/a",IF(X$3&gt;(A29taxstdlife+$E851),((Input!$L$171+Input!$L$137)*$L$7)-SUM($L851:W851),((Input!$L$171+Input!$L$137)*$L$7)/A29taxstdlife))</f>
        <v>0</v>
      </c>
      <c r="Y851" s="164">
        <f>IF(A29taxstdlife="n/a","n/a",IF(Y$3&gt;(A29taxstdlife+$E851),((Input!$L$171+Input!$L$137)*$L$7)-SUM($L851:X851),((Input!$L$171+Input!$L$137)*$L$7)/A29taxstdlife))</f>
        <v>0</v>
      </c>
      <c r="Z851" s="164">
        <f>IF(A29taxstdlife="n/a","n/a",IF(Z$3&gt;(A29taxstdlife+$E851),((Input!$L$171+Input!$L$137)*$L$7)-SUM($L851:Y851),((Input!$L$171+Input!$L$137)*$L$7)/A29taxstdlife))</f>
        <v>0</v>
      </c>
      <c r="AA851" s="164">
        <f>IF(A29taxstdlife="n/a","n/a",IF(AA$3&gt;(A29taxstdlife+$E851),((Input!$L$171+Input!$L$137)*$L$7)-SUM($L851:Z851),((Input!$L$171+Input!$L$137)*$L$7)/A29taxstdlife))</f>
        <v>0</v>
      </c>
      <c r="AB851" s="164">
        <f>IF(A29taxstdlife="n/a","n/a",IF(AB$3&gt;(A29taxstdlife+$E851),((Input!$L$171+Input!$L$137)*$L$7)-SUM($L851:AA851),((Input!$L$171+Input!$L$137)*$L$7)/A29taxstdlife))</f>
        <v>0</v>
      </c>
      <c r="AC851" s="164">
        <f>IF(A29taxstdlife="n/a","n/a",IF(AC$3&gt;(A29taxstdlife+$E851),((Input!$L$171+Input!$L$137)*$L$7)-SUM($L851:AB851),((Input!$L$171+Input!$L$137)*$L$7)/A29taxstdlife))</f>
        <v>0</v>
      </c>
      <c r="AD851" s="164">
        <f>IF(A29taxstdlife="n/a","n/a",IF(AD$3&gt;(A29taxstdlife+$E851),((Input!$L$171+Input!$L$137)*$L$7)-SUM($L851:AC851),((Input!$L$171+Input!$L$137)*$L$7)/A29taxstdlife))</f>
        <v>0</v>
      </c>
      <c r="AE851" s="164">
        <f>IF(A29taxstdlife="n/a","n/a",IF(AE$3&gt;(A29taxstdlife+$E851),((Input!$L$171+Input!$L$137)*$L$7)-SUM($L851:AD851),((Input!$L$171+Input!$L$137)*$L$7)/A29taxstdlife))</f>
        <v>0</v>
      </c>
      <c r="AF851" s="164">
        <f>IF(A29taxstdlife="n/a","n/a",IF(AF$3&gt;(A29taxstdlife+$E851),((Input!$L$171+Input!$L$137)*$L$7)-SUM($L851:AE851),((Input!$L$171+Input!$L$137)*$L$7)/A29taxstdlife))</f>
        <v>0</v>
      </c>
      <c r="AG851" s="164">
        <f>IF(A29taxstdlife="n/a","n/a",IF(AG$3&gt;(A29taxstdlife+$E851),((Input!$L$171+Input!$L$137)*$L$7)-SUM($L851:AF851),((Input!$L$171+Input!$L$137)*$L$7)/A29taxstdlife))</f>
        <v>0</v>
      </c>
      <c r="AH851" s="164">
        <f>IF(A29taxstdlife="n/a","n/a",IF(AH$3&gt;(A29taxstdlife+$E851),((Input!$L$171+Input!$L$137)*$L$7)-SUM($L851:AG851),((Input!$L$171+Input!$L$137)*$L$7)/A29taxstdlife))</f>
        <v>0</v>
      </c>
      <c r="AI851" s="164">
        <f>IF(A29taxstdlife="n/a","n/a",IF(AI$3&gt;(A29taxstdlife+$E851),((Input!$L$171+Input!$L$137)*$L$7)-SUM($L851:AH851),((Input!$L$171+Input!$L$137)*$L$7)/A29taxstdlife))</f>
        <v>0</v>
      </c>
      <c r="AJ851" s="164">
        <f>IF(A29taxstdlife="n/a","n/a",IF(AJ$3&gt;(A29taxstdlife+$E851),((Input!$L$171+Input!$L$137)*$L$7)-SUM($L851:AI851),((Input!$L$171+Input!$L$137)*$L$7)/A29taxstdlife))</f>
        <v>0</v>
      </c>
      <c r="AK851" s="164">
        <f>IF(A29taxstdlife="n/a","n/a",IF(AK$3&gt;(A29taxstdlife+$E851),((Input!$L$171+Input!$L$137)*$L$7)-SUM($L851:AJ851),((Input!$L$171+Input!$L$137)*$L$7)/A29taxstdlife))</f>
        <v>0</v>
      </c>
      <c r="AL851" s="164">
        <f>IF(A29taxstdlife="n/a","n/a",IF(AL$3&gt;(A29taxstdlife+$E851),((Input!$L$171+Input!$L$137)*$L$7)-SUM($L851:AK851),((Input!$L$171+Input!$L$137)*$L$7)/A29taxstdlife))</f>
        <v>0</v>
      </c>
      <c r="AM851" s="164">
        <f>IF(A29taxstdlife="n/a","n/a",IF(AM$3&gt;(A29taxstdlife+$E851),((Input!$L$171+Input!$L$137)*$L$7)-SUM($L851:AL851),((Input!$L$171+Input!$L$137)*$L$7)/A29taxstdlife))</f>
        <v>0</v>
      </c>
      <c r="AN851" s="164">
        <f>IF(A29taxstdlife="n/a","n/a",IF(AN$3&gt;(A29taxstdlife+$E851),((Input!$L$171+Input!$L$137)*$L$7)-SUM($L851:AM851),((Input!$L$171+Input!$L$137)*$L$7)/A29taxstdlife))</f>
        <v>0</v>
      </c>
      <c r="AO851" s="164">
        <f>IF(A29taxstdlife="n/a","n/a",IF(AO$3&gt;(A29taxstdlife+$E851),((Input!$L$171+Input!$L$137)*$L$7)-SUM($L851:AN851),((Input!$L$171+Input!$L$137)*$L$7)/A29taxstdlife))</f>
        <v>0</v>
      </c>
      <c r="AP851" s="164">
        <f>IF(A29taxstdlife="n/a","n/a",IF(AP$3&gt;(A29taxstdlife+$E851),((Input!$L$171+Input!$L$137)*$L$7)-SUM($L851:AO851),((Input!$L$171+Input!$L$137)*$L$7)/A29taxstdlife))</f>
        <v>0</v>
      </c>
      <c r="AQ851" s="164">
        <f>IF(A29taxstdlife="n/a","n/a",IF(AQ$3&gt;(A29taxstdlife+$E851),((Input!$L$171+Input!$L$137)*$L$7)-SUM($L851:AP851),((Input!$L$171+Input!$L$137)*$L$7)/A29taxstdlife))</f>
        <v>0</v>
      </c>
      <c r="AR851" s="164">
        <f>IF(A29taxstdlife="n/a","n/a",IF(AR$3&gt;(A29taxstdlife+$E851),((Input!$L$171+Input!$L$137)*$L$7)-SUM($L851:AQ851),((Input!$L$171+Input!$L$137)*$L$7)/A29taxstdlife))</f>
        <v>0</v>
      </c>
      <c r="AS851" s="164">
        <f>IF(A29taxstdlife="n/a","n/a",IF(AS$3&gt;(A29taxstdlife+$E851),((Input!$L$171+Input!$L$137)*$L$7)-SUM($L851:AR851),((Input!$L$171+Input!$L$137)*$L$7)/A29taxstdlife))</f>
        <v>0</v>
      </c>
      <c r="AT851" s="164">
        <f>IF(A29taxstdlife="n/a","n/a",IF(AT$3&gt;(A29taxstdlife+$E851),((Input!$L$171+Input!$L$137)*$L$7)-SUM($L851:AS851),((Input!$L$171+Input!$L$137)*$L$7)/A29taxstdlife))</f>
        <v>0</v>
      </c>
      <c r="AU851" s="164">
        <f>IF(A29taxstdlife="n/a","n/a",IF(AU$3&gt;(A29taxstdlife+$E851),((Input!$L$171+Input!$L$137)*$L$7)-SUM($L851:AT851),((Input!$L$171+Input!$L$137)*$L$7)/A29taxstdlife))</f>
        <v>0</v>
      </c>
      <c r="AV851" s="164">
        <f>IF(A29taxstdlife="n/a","n/a",IF(AV$3&gt;(A29taxstdlife+$E851),((Input!$L$171+Input!$L$137)*$L$7)-SUM($L851:AU851),((Input!$L$171+Input!$L$137)*$L$7)/A29taxstdlife))</f>
        <v>0</v>
      </c>
      <c r="AW851" s="164">
        <f>IF(A29taxstdlife="n/a","n/a",IF(AW$3&gt;(A29taxstdlife+$E851),((Input!$L$171+Input!$L$137)*$L$7)-SUM($L851:AV851),((Input!$L$171+Input!$L$137)*$L$7)/A29taxstdlife))</f>
        <v>0</v>
      </c>
      <c r="AX851" s="164">
        <f>IF(A29taxstdlife="n/a","n/a",IF(AX$3&gt;(A29taxstdlife+$E851),((Input!$L$171+Input!$L$137)*$L$7)-SUM($L851:AW851),((Input!$L$171+Input!$L$137)*$L$7)/A29taxstdlife))</f>
        <v>0</v>
      </c>
      <c r="AY851" s="164">
        <f>IF(A29taxstdlife="n/a","n/a",IF(AY$3&gt;(A29taxstdlife+$E851),((Input!$L$171+Input!$L$137)*$L$7)-SUM($L851:AX851),((Input!$L$171+Input!$L$137)*$L$7)/A29taxstdlife))</f>
        <v>0</v>
      </c>
      <c r="AZ851" s="164">
        <f>IF(A29taxstdlife="n/a","n/a",IF(AZ$3&gt;(A29taxstdlife+$E851),((Input!$L$171+Input!$L$137)*$L$7)-SUM($L851:AY851),((Input!$L$171+Input!$L$137)*$L$7)/A29taxstdlife))</f>
        <v>0</v>
      </c>
      <c r="BA851" s="164">
        <f>IF(A29taxstdlife="n/a","n/a",IF(BA$3&gt;(A29taxstdlife+$E851),((Input!$L$171+Input!$L$137)*$L$7)-SUM($L851:AZ851),((Input!$L$171+Input!$L$137)*$L$7)/A29taxstdlife))</f>
        <v>0</v>
      </c>
      <c r="BB851" s="164">
        <f>IF(A29taxstdlife="n/a","n/a",IF(BB$3&gt;(A29taxstdlife+$E851),((Input!$L$171+Input!$L$137)*$L$7)-SUM($L851:BA851),((Input!$L$171+Input!$L$137)*$L$7)/A29taxstdlife))</f>
        <v>0</v>
      </c>
      <c r="BC851" s="164">
        <f>IF(A29taxstdlife="n/a","n/a",IF(BC$3&gt;(A29taxstdlife+$E851),((Input!$L$171+Input!$L$137)*$L$7)-SUM($L851:BB851),((Input!$L$171+Input!$L$137)*$L$7)/A29taxstdlife))</f>
        <v>0</v>
      </c>
      <c r="BD851" s="164">
        <f>IF(A29taxstdlife="n/a","n/a",IF(BD$3&gt;(A29taxstdlife+$E851),((Input!$L$171+Input!$L$137)*$L$7)-SUM($L851:BC851),((Input!$L$171+Input!$L$137)*$L$7)/A29taxstdlife))</f>
        <v>0</v>
      </c>
      <c r="BE851" s="164">
        <f>IF(A29taxstdlife="n/a","n/a",IF(BE$3&gt;(A29taxstdlife+$E851),((Input!$L$171+Input!$L$137)*$L$7)-SUM($L851:BD851),((Input!$L$171+Input!$L$137)*$L$7)/A29taxstdlife))</f>
        <v>0</v>
      </c>
      <c r="BF851" s="164">
        <f>IF(A29taxstdlife="n/a","n/a",IF(BF$3&gt;(A29taxstdlife+$E851),((Input!$L$171+Input!$L$137)*$L$7)-SUM($L851:BE851),((Input!$L$171+Input!$L$137)*$L$7)/A29taxstdlife))</f>
        <v>0</v>
      </c>
      <c r="BG851" s="164">
        <f>IF(A29taxstdlife="n/a","n/a",IF(BG$3&gt;(A29taxstdlife+$E851),((Input!$L$171+Input!$L$137)*$L$7)-SUM($L851:BF851),((Input!$L$171+Input!$L$137)*$L$7)/A29taxstdlife))</f>
        <v>0</v>
      </c>
      <c r="BH851" s="164">
        <f>IF(A29taxstdlife="n/a","n/a",IF(BH$3&gt;(A29taxstdlife+$E851),((Input!$L$171+Input!$L$137)*$L$7)-SUM($L851:BG851),((Input!$L$171+Input!$L$137)*$L$7)/A29taxstdlife))</f>
        <v>0</v>
      </c>
      <c r="BI851" s="164">
        <f>IF(A29taxstdlife="n/a","n/a",IF(BI$3&gt;(A29taxstdlife+$E851),((Input!$L$171+Input!$L$137)*$L$7)-SUM($L851:BH851),((Input!$L$171+Input!$L$137)*$L$7)/A29taxstdlife))</f>
        <v>0</v>
      </c>
      <c r="BJ851" s="18"/>
      <c r="BK851" s="18"/>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c r="FN851"/>
      <c r="FO851"/>
      <c r="FP851"/>
      <c r="FQ851"/>
      <c r="FR851"/>
      <c r="FS851"/>
      <c r="FT851"/>
      <c r="FU851"/>
      <c r="FV851"/>
      <c r="FW851"/>
      <c r="FX851"/>
      <c r="FY851"/>
      <c r="FZ851"/>
      <c r="GA851"/>
      <c r="GB851"/>
      <c r="GC851"/>
      <c r="GD851"/>
      <c r="GE851"/>
      <c r="GF851"/>
      <c r="GG851"/>
      <c r="GH851"/>
      <c r="GI851"/>
      <c r="GJ851"/>
      <c r="GK851"/>
      <c r="GL851"/>
      <c r="GM851"/>
      <c r="GN851"/>
      <c r="GO851"/>
      <c r="GP851"/>
      <c r="GQ851"/>
      <c r="GR851"/>
      <c r="GS851"/>
      <c r="GT851"/>
      <c r="GU851"/>
      <c r="GV851"/>
      <c r="GW851"/>
      <c r="GX851"/>
      <c r="GY851"/>
      <c r="GZ851"/>
      <c r="HA851"/>
      <c r="HB851"/>
      <c r="HC851"/>
      <c r="HD851"/>
      <c r="HE851"/>
      <c r="HF851"/>
      <c r="HG851"/>
      <c r="HH851"/>
      <c r="HI851"/>
      <c r="HJ851"/>
      <c r="HK851"/>
      <c r="HL851"/>
      <c r="HM851"/>
      <c r="HN851"/>
      <c r="HO851"/>
      <c r="HP851"/>
      <c r="HQ851"/>
      <c r="HR851"/>
      <c r="HS851"/>
      <c r="HT851"/>
      <c r="HU851"/>
      <c r="HV851"/>
      <c r="HW851"/>
      <c r="HX851"/>
      <c r="HY851"/>
      <c r="HZ851"/>
      <c r="IA851"/>
      <c r="IB851"/>
      <c r="IC851"/>
      <c r="ID851"/>
      <c r="IE851"/>
      <c r="IF851"/>
      <c r="IG851"/>
      <c r="IH851"/>
      <c r="II851"/>
      <c r="IJ851"/>
      <c r="IK851"/>
      <c r="IL851"/>
      <c r="IM851"/>
      <c r="IN851"/>
      <c r="IO851"/>
      <c r="IP851"/>
      <c r="IQ851"/>
      <c r="IR851"/>
      <c r="IS851"/>
      <c r="IT851"/>
      <c r="IU851"/>
      <c r="IV851"/>
    </row>
    <row r="852" spans="1:256" s="5" customFormat="1" hidden="1" outlineLevel="2">
      <c r="A852" s="18"/>
      <c r="B852" s="18"/>
      <c r="C852" s="36"/>
      <c r="D852" s="479"/>
      <c r="E852" s="283">
        <v>7</v>
      </c>
      <c r="F852" s="38"/>
      <c r="G852" s="306"/>
      <c r="H852" s="308"/>
      <c r="I852" s="308"/>
      <c r="J852" s="308"/>
      <c r="K852" s="308"/>
      <c r="L852" s="308"/>
      <c r="M852" s="307"/>
      <c r="N852" s="164">
        <f>IF(A29taxstdlife="n/a","n/a",IF(N$3&gt;(A29taxstdlife+$E852),((Input!$M$171+Input!$M$137)*$M$7)-SUM($M852:M852),((Input!$M$171+Input!$M$137)*$M$7)/A29taxstdlife))</f>
        <v>0</v>
      </c>
      <c r="O852" s="164">
        <f>IF(A29taxstdlife="n/a","n/a",IF(O$3&gt;(A29taxstdlife+$E852),((Input!$M$171+Input!$M$137)*$M$7)-SUM($M852:N852),((Input!$M$171+Input!$M$137)*$M$7)/A29taxstdlife))</f>
        <v>0</v>
      </c>
      <c r="P852" s="164">
        <f>IF(A29taxstdlife="n/a","n/a",IF(P$3&gt;(A29taxstdlife+$E852),((Input!$M$171+Input!$M$137)*$M$7)-SUM($M852:O852),((Input!$M$171+Input!$M$137)*$M$7)/A29taxstdlife))</f>
        <v>0</v>
      </c>
      <c r="Q852" s="164">
        <f>IF(A29taxstdlife="n/a","n/a",IF(Q$3&gt;(A29taxstdlife+$E852),((Input!$M$171+Input!$M$137)*$M$7)-SUM($M852:P852),((Input!$M$171+Input!$M$137)*$M$7)/A29taxstdlife))</f>
        <v>0</v>
      </c>
      <c r="R852" s="164">
        <f>IF(A29taxstdlife="n/a","n/a",IF(R$3&gt;(A29taxstdlife+$E852),((Input!$M$171+Input!$M$137)*$M$7)-SUM($M852:Q852),((Input!$M$171+Input!$M$137)*$M$7)/A29taxstdlife))</f>
        <v>0</v>
      </c>
      <c r="S852" s="164">
        <f>IF(A29taxstdlife="n/a","n/a",IF(S$3&gt;(A29taxstdlife+$E852),((Input!$M$171+Input!$M$137)*$M$7)-SUM($M852:R852),((Input!$M$171+Input!$M$137)*$M$7)/A29taxstdlife))</f>
        <v>0</v>
      </c>
      <c r="T852" s="164">
        <f>IF(A29taxstdlife="n/a","n/a",IF(T$3&gt;(A29taxstdlife+$E852),((Input!$M$171+Input!$M$137)*$M$7)-SUM($M852:S852),((Input!$M$171+Input!$M$137)*$M$7)/A29taxstdlife))</f>
        <v>0</v>
      </c>
      <c r="U852" s="164">
        <f>IF(A29taxstdlife="n/a","n/a",IF(U$3&gt;(A29taxstdlife+$E852),((Input!$M$171+Input!$M$137)*$M$7)-SUM($M852:T852),((Input!$M$171+Input!$M$137)*$M$7)/A29taxstdlife))</f>
        <v>0</v>
      </c>
      <c r="V852" s="164">
        <f>IF(A29taxstdlife="n/a","n/a",IF(V$3&gt;(A29taxstdlife+$E852),((Input!$M$171+Input!$M$137)*$M$7)-SUM($M852:U852),((Input!$M$171+Input!$M$137)*$M$7)/A29taxstdlife))</f>
        <v>0</v>
      </c>
      <c r="W852" s="164">
        <f>IF(A29taxstdlife="n/a","n/a",IF(W$3&gt;(A29taxstdlife+$E852),((Input!$M$171+Input!$M$137)*$M$7)-SUM($M852:V852),((Input!$M$171+Input!$M$137)*$M$7)/A29taxstdlife))</f>
        <v>0</v>
      </c>
      <c r="X852" s="164">
        <f>IF(A29taxstdlife="n/a","n/a",IF(X$3&gt;(A29taxstdlife+$E852),((Input!$M$171+Input!$M$137)*$M$7)-SUM($M852:W852),((Input!$M$171+Input!$M$137)*$M$7)/A29taxstdlife))</f>
        <v>0</v>
      </c>
      <c r="Y852" s="164">
        <f>IF(A29taxstdlife="n/a","n/a",IF(Y$3&gt;(A29taxstdlife+$E852),((Input!$M$171+Input!$M$137)*$M$7)-SUM($M852:X852),((Input!$M$171+Input!$M$137)*$M$7)/A29taxstdlife))</f>
        <v>0</v>
      </c>
      <c r="Z852" s="164">
        <f>IF(A29taxstdlife="n/a","n/a",IF(Z$3&gt;(A29taxstdlife+$E852),((Input!$M$171+Input!$M$137)*$M$7)-SUM($M852:Y852),((Input!$M$171+Input!$M$137)*$M$7)/A29taxstdlife))</f>
        <v>0</v>
      </c>
      <c r="AA852" s="164">
        <f>IF(A29taxstdlife="n/a","n/a",IF(AA$3&gt;(A29taxstdlife+$E852),((Input!$M$171+Input!$M$137)*$M$7)-SUM($M852:Z852),((Input!$M$171+Input!$M$137)*$M$7)/A29taxstdlife))</f>
        <v>0</v>
      </c>
      <c r="AB852" s="164">
        <f>IF(A29taxstdlife="n/a","n/a",IF(AB$3&gt;(A29taxstdlife+$E852),((Input!$M$171+Input!$M$137)*$M$7)-SUM($M852:AA852),((Input!$M$171+Input!$M$137)*$M$7)/A29taxstdlife))</f>
        <v>0</v>
      </c>
      <c r="AC852" s="164">
        <f>IF(A29taxstdlife="n/a","n/a",IF(AC$3&gt;(A29taxstdlife+$E852),((Input!$M$171+Input!$M$137)*$M$7)-SUM($M852:AB852),((Input!$M$171+Input!$M$137)*$M$7)/A29taxstdlife))</f>
        <v>0</v>
      </c>
      <c r="AD852" s="164">
        <f>IF(A29taxstdlife="n/a","n/a",IF(AD$3&gt;(A29taxstdlife+$E852),((Input!$M$171+Input!$M$137)*$M$7)-SUM($M852:AC852),((Input!$M$171+Input!$M$137)*$M$7)/A29taxstdlife))</f>
        <v>0</v>
      </c>
      <c r="AE852" s="164">
        <f>IF(A29taxstdlife="n/a","n/a",IF(AE$3&gt;(A29taxstdlife+$E852),((Input!$M$171+Input!$M$137)*$M$7)-SUM($M852:AD852),((Input!$M$171+Input!$M$137)*$M$7)/A29taxstdlife))</f>
        <v>0</v>
      </c>
      <c r="AF852" s="164">
        <f>IF(A29taxstdlife="n/a","n/a",IF(AF$3&gt;(A29taxstdlife+$E852),((Input!$M$171+Input!$M$137)*$M$7)-SUM($M852:AE852),((Input!$M$171+Input!$M$137)*$M$7)/A29taxstdlife))</f>
        <v>0</v>
      </c>
      <c r="AG852" s="164">
        <f>IF(A29taxstdlife="n/a","n/a",IF(AG$3&gt;(A29taxstdlife+$E852),((Input!$M$171+Input!$M$137)*$M$7)-SUM($M852:AF852),((Input!$M$171+Input!$M$137)*$M$7)/A29taxstdlife))</f>
        <v>0</v>
      </c>
      <c r="AH852" s="164">
        <f>IF(A29taxstdlife="n/a","n/a",IF(AH$3&gt;(A29taxstdlife+$E852),((Input!$M$171+Input!$M$137)*$M$7)-SUM($M852:AG852),((Input!$M$171+Input!$M$137)*$M$7)/A29taxstdlife))</f>
        <v>0</v>
      </c>
      <c r="AI852" s="164">
        <f>IF(A29taxstdlife="n/a","n/a",IF(AI$3&gt;(A29taxstdlife+$E852),((Input!$M$171+Input!$M$137)*$M$7)-SUM($M852:AH852),((Input!$M$171+Input!$M$137)*$M$7)/A29taxstdlife))</f>
        <v>0</v>
      </c>
      <c r="AJ852" s="164">
        <f>IF(A29taxstdlife="n/a","n/a",IF(AJ$3&gt;(A29taxstdlife+$E852),((Input!$M$171+Input!$M$137)*$M$7)-SUM($M852:AI852),((Input!$M$171+Input!$M$137)*$M$7)/A29taxstdlife))</f>
        <v>0</v>
      </c>
      <c r="AK852" s="164">
        <f>IF(A29taxstdlife="n/a","n/a",IF(AK$3&gt;(A29taxstdlife+$E852),((Input!$M$171+Input!$M$137)*$M$7)-SUM($M852:AJ852),((Input!$M$171+Input!$M$137)*$M$7)/A29taxstdlife))</f>
        <v>0</v>
      </c>
      <c r="AL852" s="164">
        <f>IF(A29taxstdlife="n/a","n/a",IF(AL$3&gt;(A29taxstdlife+$E852),((Input!$M$171+Input!$M$137)*$M$7)-SUM($M852:AK852),((Input!$M$171+Input!$M$137)*$M$7)/A29taxstdlife))</f>
        <v>0</v>
      </c>
      <c r="AM852" s="164">
        <f>IF(A29taxstdlife="n/a","n/a",IF(AM$3&gt;(A29taxstdlife+$E852),((Input!$M$171+Input!$M$137)*$M$7)-SUM($M852:AL852),((Input!$M$171+Input!$M$137)*$M$7)/A29taxstdlife))</f>
        <v>0</v>
      </c>
      <c r="AN852" s="164">
        <f>IF(A29taxstdlife="n/a","n/a",IF(AN$3&gt;(A29taxstdlife+$E852),((Input!$M$171+Input!$M$137)*$M$7)-SUM($M852:AM852),((Input!$M$171+Input!$M$137)*$M$7)/A29taxstdlife))</f>
        <v>0</v>
      </c>
      <c r="AO852" s="164">
        <f>IF(A29taxstdlife="n/a","n/a",IF(AO$3&gt;(A29taxstdlife+$E852),((Input!$M$171+Input!$M$137)*$M$7)-SUM($M852:AN852),((Input!$M$171+Input!$M$137)*$M$7)/A29taxstdlife))</f>
        <v>0</v>
      </c>
      <c r="AP852" s="164">
        <f>IF(A29taxstdlife="n/a","n/a",IF(AP$3&gt;(A29taxstdlife+$E852),((Input!$M$171+Input!$M$137)*$M$7)-SUM($M852:AO852),((Input!$M$171+Input!$M$137)*$M$7)/A29taxstdlife))</f>
        <v>0</v>
      </c>
      <c r="AQ852" s="164">
        <f>IF(A29taxstdlife="n/a","n/a",IF(AQ$3&gt;(A29taxstdlife+$E852),((Input!$M$171+Input!$M$137)*$M$7)-SUM($M852:AP852),((Input!$M$171+Input!$M$137)*$M$7)/A29taxstdlife))</f>
        <v>0</v>
      </c>
      <c r="AR852" s="164">
        <f>IF(A29taxstdlife="n/a","n/a",IF(AR$3&gt;(A29taxstdlife+$E852),((Input!$M$171+Input!$M$137)*$M$7)-SUM($M852:AQ852),((Input!$M$171+Input!$M$137)*$M$7)/A29taxstdlife))</f>
        <v>0</v>
      </c>
      <c r="AS852" s="164">
        <f>IF(A29taxstdlife="n/a","n/a",IF(AS$3&gt;(A29taxstdlife+$E852),((Input!$M$171+Input!$M$137)*$M$7)-SUM($M852:AR852),((Input!$M$171+Input!$M$137)*$M$7)/A29taxstdlife))</f>
        <v>0</v>
      </c>
      <c r="AT852" s="164">
        <f>IF(A29taxstdlife="n/a","n/a",IF(AT$3&gt;(A29taxstdlife+$E852),((Input!$M$171+Input!$M$137)*$M$7)-SUM($M852:AS852),((Input!$M$171+Input!$M$137)*$M$7)/A29taxstdlife))</f>
        <v>0</v>
      </c>
      <c r="AU852" s="164">
        <f>IF(A29taxstdlife="n/a","n/a",IF(AU$3&gt;(A29taxstdlife+$E852),((Input!$M$171+Input!$M$137)*$M$7)-SUM($M852:AT852),((Input!$M$171+Input!$M$137)*$M$7)/A29taxstdlife))</f>
        <v>0</v>
      </c>
      <c r="AV852" s="164">
        <f>IF(A29taxstdlife="n/a","n/a",IF(AV$3&gt;(A29taxstdlife+$E852),((Input!$M$171+Input!$M$137)*$M$7)-SUM($M852:AU852),((Input!$M$171+Input!$M$137)*$M$7)/A29taxstdlife))</f>
        <v>0</v>
      </c>
      <c r="AW852" s="164">
        <f>IF(A29taxstdlife="n/a","n/a",IF(AW$3&gt;(A29taxstdlife+$E852),((Input!$M$171+Input!$M$137)*$M$7)-SUM($M852:AV852),((Input!$M$171+Input!$M$137)*$M$7)/A29taxstdlife))</f>
        <v>0</v>
      </c>
      <c r="AX852" s="164">
        <f>IF(A29taxstdlife="n/a","n/a",IF(AX$3&gt;(A29taxstdlife+$E852),((Input!$M$171+Input!$M$137)*$M$7)-SUM($M852:AW852),((Input!$M$171+Input!$M$137)*$M$7)/A29taxstdlife))</f>
        <v>0</v>
      </c>
      <c r="AY852" s="164">
        <f>IF(A29taxstdlife="n/a","n/a",IF(AY$3&gt;(A29taxstdlife+$E852),((Input!$M$171+Input!$M$137)*$M$7)-SUM($M852:AX852),((Input!$M$171+Input!$M$137)*$M$7)/A29taxstdlife))</f>
        <v>0</v>
      </c>
      <c r="AZ852" s="164">
        <f>IF(A29taxstdlife="n/a","n/a",IF(AZ$3&gt;(A29taxstdlife+$E852),((Input!$M$171+Input!$M$137)*$M$7)-SUM($M852:AY852),((Input!$M$171+Input!$M$137)*$M$7)/A29taxstdlife))</f>
        <v>0</v>
      </c>
      <c r="BA852" s="164">
        <f>IF(A29taxstdlife="n/a","n/a",IF(BA$3&gt;(A29taxstdlife+$E852),((Input!$M$171+Input!$M$137)*$M$7)-SUM($M852:AZ852),((Input!$M$171+Input!$M$137)*$M$7)/A29taxstdlife))</f>
        <v>0</v>
      </c>
      <c r="BB852" s="164">
        <f>IF(A29taxstdlife="n/a","n/a",IF(BB$3&gt;(A29taxstdlife+$E852),((Input!$M$171+Input!$M$137)*$M$7)-SUM($M852:BA852),((Input!$M$171+Input!$M$137)*$M$7)/A29taxstdlife))</f>
        <v>0</v>
      </c>
      <c r="BC852" s="164">
        <f>IF(A29taxstdlife="n/a","n/a",IF(BC$3&gt;(A29taxstdlife+$E852),((Input!$M$171+Input!$M$137)*$M$7)-SUM($M852:BB852),((Input!$M$171+Input!$M$137)*$M$7)/A29taxstdlife))</f>
        <v>0</v>
      </c>
      <c r="BD852" s="164">
        <f>IF(A29taxstdlife="n/a","n/a",IF(BD$3&gt;(A29taxstdlife+$E852),((Input!$M$171+Input!$M$137)*$M$7)-SUM($M852:BC852),((Input!$M$171+Input!$M$137)*$M$7)/A29taxstdlife))</f>
        <v>0</v>
      </c>
      <c r="BE852" s="164">
        <f>IF(A29taxstdlife="n/a","n/a",IF(BE$3&gt;(A29taxstdlife+$E852),((Input!$M$171+Input!$M$137)*$M$7)-SUM($M852:BD852),((Input!$M$171+Input!$M$137)*$M$7)/A29taxstdlife))</f>
        <v>0</v>
      </c>
      <c r="BF852" s="164">
        <f>IF(A29taxstdlife="n/a","n/a",IF(BF$3&gt;(A29taxstdlife+$E852),((Input!$M$171+Input!$M$137)*$M$7)-SUM($M852:BE852),((Input!$M$171+Input!$M$137)*$M$7)/A29taxstdlife))</f>
        <v>0</v>
      </c>
      <c r="BG852" s="164">
        <f>IF(A29taxstdlife="n/a","n/a",IF(BG$3&gt;(A29taxstdlife+$E852),((Input!$M$171+Input!$M$137)*$M$7)-SUM($M852:BF852),((Input!$M$171+Input!$M$137)*$M$7)/A29taxstdlife))</f>
        <v>0</v>
      </c>
      <c r="BH852" s="164">
        <f>IF(A29taxstdlife="n/a","n/a",IF(BH$3&gt;(A29taxstdlife+$E852),((Input!$M$171+Input!$M$137)*$M$7)-SUM($M852:BG852),((Input!$M$171+Input!$M$137)*$M$7)/A29taxstdlife))</f>
        <v>0</v>
      </c>
      <c r="BI852" s="164">
        <f>IF(A29taxstdlife="n/a","n/a",IF(BI$3&gt;(A29taxstdlife+$E852),((Input!$M$171+Input!$M$137)*$M$7)-SUM($M852:BH852),((Input!$M$171+Input!$M$137)*$M$7)/A29taxstdlife))</f>
        <v>0</v>
      </c>
      <c r="BJ852" s="18"/>
      <c r="BK852" s="18"/>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c r="FS852"/>
      <c r="FT852"/>
      <c r="FU852"/>
      <c r="FV852"/>
      <c r="FW852"/>
      <c r="FX852"/>
      <c r="FY852"/>
      <c r="FZ852"/>
      <c r="GA852"/>
      <c r="GB852"/>
      <c r="GC852"/>
      <c r="GD852"/>
      <c r="GE852"/>
      <c r="GF852"/>
      <c r="GG852"/>
      <c r="GH852"/>
      <c r="GI852"/>
      <c r="GJ852"/>
      <c r="GK852"/>
      <c r="GL852"/>
      <c r="GM852"/>
      <c r="GN852"/>
      <c r="GO852"/>
      <c r="GP852"/>
      <c r="GQ852"/>
      <c r="GR852"/>
      <c r="GS852"/>
      <c r="GT852"/>
      <c r="GU852"/>
      <c r="GV852"/>
      <c r="GW852"/>
      <c r="GX852"/>
      <c r="GY852"/>
      <c r="GZ852"/>
      <c r="HA852"/>
      <c r="HB852"/>
      <c r="HC852"/>
      <c r="HD852"/>
      <c r="HE852"/>
      <c r="HF852"/>
      <c r="HG852"/>
      <c r="HH852"/>
      <c r="HI852"/>
      <c r="HJ852"/>
      <c r="HK852"/>
      <c r="HL852"/>
      <c r="HM852"/>
      <c r="HN852"/>
      <c r="HO852"/>
      <c r="HP852"/>
      <c r="HQ852"/>
      <c r="HR852"/>
      <c r="HS852"/>
      <c r="HT852"/>
      <c r="HU852"/>
      <c r="HV852"/>
      <c r="HW852"/>
      <c r="HX852"/>
      <c r="HY852"/>
      <c r="HZ852"/>
      <c r="IA852"/>
      <c r="IB852"/>
      <c r="IC852"/>
      <c r="ID852"/>
      <c r="IE852"/>
      <c r="IF852"/>
      <c r="IG852"/>
      <c r="IH852"/>
      <c r="II852"/>
      <c r="IJ852"/>
      <c r="IK852"/>
      <c r="IL852"/>
      <c r="IM852"/>
      <c r="IN852"/>
      <c r="IO852"/>
      <c r="IP852"/>
      <c r="IQ852"/>
      <c r="IR852"/>
      <c r="IS852"/>
      <c r="IT852"/>
      <c r="IU852"/>
      <c r="IV852"/>
    </row>
    <row r="853" spans="1:256" s="5" customFormat="1" hidden="1" outlineLevel="2">
      <c r="A853" s="18"/>
      <c r="B853" s="18"/>
      <c r="C853" s="36"/>
      <c r="D853" s="479"/>
      <c r="E853" s="283">
        <v>8</v>
      </c>
      <c r="F853" s="38"/>
      <c r="G853" s="306"/>
      <c r="H853" s="308"/>
      <c r="I853" s="308"/>
      <c r="J853" s="308"/>
      <c r="K853" s="308"/>
      <c r="L853" s="308"/>
      <c r="M853" s="308"/>
      <c r="N853" s="307"/>
      <c r="O853" s="164">
        <f>IF(A29taxstdlife="n/a","n/a",IF(O$3&gt;(A29taxstdlife+$E853),((Input!$N$171+Input!$N$137)*$N$7)-SUM($N853:N853),((Input!$N$171+Input!$N$137)*$N$7)/A29taxstdlife))</f>
        <v>0</v>
      </c>
      <c r="P853" s="164">
        <f>IF(A29taxstdlife="n/a","n/a",IF(P$3&gt;(A29taxstdlife+$E853),((Input!$N$171+Input!$N$137)*$N$7)-SUM($N853:O853),((Input!$N$171+Input!$N$137)*$N$7)/A29taxstdlife))</f>
        <v>0</v>
      </c>
      <c r="Q853" s="164">
        <f>IF(A29taxstdlife="n/a","n/a",IF(Q$3&gt;(A29taxstdlife+$E853),((Input!$N$171+Input!$N$137)*$N$7)-SUM($N853:P853),((Input!$N$171+Input!$N$137)*$N$7)/A29taxstdlife))</f>
        <v>0</v>
      </c>
      <c r="R853" s="164">
        <f>IF(A29taxstdlife="n/a","n/a",IF(R$3&gt;(A29taxstdlife+$E853),((Input!$N$171+Input!$N$137)*$N$7)-SUM($N853:Q853),((Input!$N$171+Input!$N$137)*$N$7)/A29taxstdlife))</f>
        <v>0</v>
      </c>
      <c r="S853" s="164">
        <f>IF(A29taxstdlife="n/a","n/a",IF(S$3&gt;(A29taxstdlife+$E853),((Input!$N$171+Input!$N$137)*$N$7)-SUM($N853:R853),((Input!$N$171+Input!$N$137)*$N$7)/A29taxstdlife))</f>
        <v>0</v>
      </c>
      <c r="T853" s="164">
        <f>IF(A29taxstdlife="n/a","n/a",IF(T$3&gt;(A29taxstdlife+$E853),((Input!$N$171+Input!$N$137)*$N$7)-SUM($N853:S853),((Input!$N$171+Input!$N$137)*$N$7)/A29taxstdlife))</f>
        <v>0</v>
      </c>
      <c r="U853" s="164">
        <f>IF(A29taxstdlife="n/a","n/a",IF(U$3&gt;(A29taxstdlife+$E853),((Input!$N$171+Input!$N$137)*$N$7)-SUM($N853:T853),((Input!$N$171+Input!$N$137)*$N$7)/A29taxstdlife))</f>
        <v>0</v>
      </c>
      <c r="V853" s="164">
        <f>IF(A29taxstdlife="n/a","n/a",IF(V$3&gt;(A29taxstdlife+$E853),((Input!$N$171+Input!$N$137)*$N$7)-SUM($N853:U853),((Input!$N$171+Input!$N$137)*$N$7)/A29taxstdlife))</f>
        <v>0</v>
      </c>
      <c r="W853" s="164">
        <f>IF(A29taxstdlife="n/a","n/a",IF(W$3&gt;(A29taxstdlife+$E853),((Input!$N$171+Input!$N$137)*$N$7)-SUM($N853:V853),((Input!$N$171+Input!$N$137)*$N$7)/A29taxstdlife))</f>
        <v>0</v>
      </c>
      <c r="X853" s="164">
        <f>IF(A29taxstdlife="n/a","n/a",IF(X$3&gt;(A29taxstdlife+$E853),((Input!$N$171+Input!$N$137)*$N$7)-SUM($N853:W853),((Input!$N$171+Input!$N$137)*$N$7)/A29taxstdlife))</f>
        <v>0</v>
      </c>
      <c r="Y853" s="164">
        <f>IF(A29taxstdlife="n/a","n/a",IF(Y$3&gt;(A29taxstdlife+$E853),((Input!$N$171+Input!$N$137)*$N$7)-SUM($N853:X853),((Input!$N$171+Input!$N$137)*$N$7)/A29taxstdlife))</f>
        <v>0</v>
      </c>
      <c r="Z853" s="164">
        <f>IF(A29taxstdlife="n/a","n/a",IF(Z$3&gt;(A29taxstdlife+$E853),((Input!$N$171+Input!$N$137)*$N$7)-SUM($N853:Y853),((Input!$N$171+Input!$N$137)*$N$7)/A29taxstdlife))</f>
        <v>0</v>
      </c>
      <c r="AA853" s="164">
        <f>IF(A29taxstdlife="n/a","n/a",IF(AA$3&gt;(A29taxstdlife+$E853),((Input!$N$171+Input!$N$137)*$N$7)-SUM($N853:Z853),((Input!$N$171+Input!$N$137)*$N$7)/A29taxstdlife))</f>
        <v>0</v>
      </c>
      <c r="AB853" s="164">
        <f>IF(A29taxstdlife="n/a","n/a",IF(AB$3&gt;(A29taxstdlife+$E853),((Input!$N$171+Input!$N$137)*$N$7)-SUM($N853:AA853),((Input!$N$171+Input!$N$137)*$N$7)/A29taxstdlife))</f>
        <v>0</v>
      </c>
      <c r="AC853" s="164">
        <f>IF(A29taxstdlife="n/a","n/a",IF(AC$3&gt;(A29taxstdlife+$E853),((Input!$N$171+Input!$N$137)*$N$7)-SUM($N853:AB853),((Input!$N$171+Input!$N$137)*$N$7)/A29taxstdlife))</f>
        <v>0</v>
      </c>
      <c r="AD853" s="164">
        <f>IF(A29taxstdlife="n/a","n/a",IF(AD$3&gt;(A29taxstdlife+$E853),((Input!$N$171+Input!$N$137)*$N$7)-SUM($N853:AC853),((Input!$N$171+Input!$N$137)*$N$7)/A29taxstdlife))</f>
        <v>0</v>
      </c>
      <c r="AE853" s="164">
        <f>IF(A29taxstdlife="n/a","n/a",IF(AE$3&gt;(A29taxstdlife+$E853),((Input!$N$171+Input!$N$137)*$N$7)-SUM($N853:AD853),((Input!$N$171+Input!$N$137)*$N$7)/A29taxstdlife))</f>
        <v>0</v>
      </c>
      <c r="AF853" s="164">
        <f>IF(A29taxstdlife="n/a","n/a",IF(AF$3&gt;(A29taxstdlife+$E853),((Input!$N$171+Input!$N$137)*$N$7)-SUM($N853:AE853),((Input!$N$171+Input!$N$137)*$N$7)/A29taxstdlife))</f>
        <v>0</v>
      </c>
      <c r="AG853" s="164">
        <f>IF(A29taxstdlife="n/a","n/a",IF(AG$3&gt;(A29taxstdlife+$E853),((Input!$N$171+Input!$N$137)*$N$7)-SUM($N853:AF853),((Input!$N$171+Input!$N$137)*$N$7)/A29taxstdlife))</f>
        <v>0</v>
      </c>
      <c r="AH853" s="164">
        <f>IF(A29taxstdlife="n/a","n/a",IF(AH$3&gt;(A29taxstdlife+$E853),((Input!$N$171+Input!$N$137)*$N$7)-SUM($N853:AG853),((Input!$N$171+Input!$N$137)*$N$7)/A29taxstdlife))</f>
        <v>0</v>
      </c>
      <c r="AI853" s="164">
        <f>IF(A29taxstdlife="n/a","n/a",IF(AI$3&gt;(A29taxstdlife+$E853),((Input!$N$171+Input!$N$137)*$N$7)-SUM($N853:AH853),((Input!$N$171+Input!$N$137)*$N$7)/A29taxstdlife))</f>
        <v>0</v>
      </c>
      <c r="AJ853" s="164">
        <f>IF(A29taxstdlife="n/a","n/a",IF(AJ$3&gt;(A29taxstdlife+$E853),((Input!$N$171+Input!$N$137)*$N$7)-SUM($N853:AI853),((Input!$N$171+Input!$N$137)*$N$7)/A29taxstdlife))</f>
        <v>0</v>
      </c>
      <c r="AK853" s="164">
        <f>IF(A29taxstdlife="n/a","n/a",IF(AK$3&gt;(A29taxstdlife+$E853),((Input!$N$171+Input!$N$137)*$N$7)-SUM($N853:AJ853),((Input!$N$171+Input!$N$137)*$N$7)/A29taxstdlife))</f>
        <v>0</v>
      </c>
      <c r="AL853" s="164">
        <f>IF(A29taxstdlife="n/a","n/a",IF(AL$3&gt;(A29taxstdlife+$E853),((Input!$N$171+Input!$N$137)*$N$7)-SUM($N853:AK853),((Input!$N$171+Input!$N$137)*$N$7)/A29taxstdlife))</f>
        <v>0</v>
      </c>
      <c r="AM853" s="164">
        <f>IF(A29taxstdlife="n/a","n/a",IF(AM$3&gt;(A29taxstdlife+$E853),((Input!$N$171+Input!$N$137)*$N$7)-SUM($N853:AL853),((Input!$N$171+Input!$N$137)*$N$7)/A29taxstdlife))</f>
        <v>0</v>
      </c>
      <c r="AN853" s="164">
        <f>IF(A29taxstdlife="n/a","n/a",IF(AN$3&gt;(A29taxstdlife+$E853),((Input!$N$171+Input!$N$137)*$N$7)-SUM($N853:AM853),((Input!$N$171+Input!$N$137)*$N$7)/A29taxstdlife))</f>
        <v>0</v>
      </c>
      <c r="AO853" s="164">
        <f>IF(A29taxstdlife="n/a","n/a",IF(AO$3&gt;(A29taxstdlife+$E853),((Input!$N$171+Input!$N$137)*$N$7)-SUM($N853:AN853),((Input!$N$171+Input!$N$137)*$N$7)/A29taxstdlife))</f>
        <v>0</v>
      </c>
      <c r="AP853" s="164">
        <f>IF(A29taxstdlife="n/a","n/a",IF(AP$3&gt;(A29taxstdlife+$E853),((Input!$N$171+Input!$N$137)*$N$7)-SUM($N853:AO853),((Input!$N$171+Input!$N$137)*$N$7)/A29taxstdlife))</f>
        <v>0</v>
      </c>
      <c r="AQ853" s="164">
        <f>IF(A29taxstdlife="n/a","n/a",IF(AQ$3&gt;(A29taxstdlife+$E853),((Input!$N$171+Input!$N$137)*$N$7)-SUM($N853:AP853),((Input!$N$171+Input!$N$137)*$N$7)/A29taxstdlife))</f>
        <v>0</v>
      </c>
      <c r="AR853" s="164">
        <f>IF(A29taxstdlife="n/a","n/a",IF(AR$3&gt;(A29taxstdlife+$E853),((Input!$N$171+Input!$N$137)*$N$7)-SUM($N853:AQ853),((Input!$N$171+Input!$N$137)*$N$7)/A29taxstdlife))</f>
        <v>0</v>
      </c>
      <c r="AS853" s="164">
        <f>IF(A29taxstdlife="n/a","n/a",IF(AS$3&gt;(A29taxstdlife+$E853),((Input!$N$171+Input!$N$137)*$N$7)-SUM($N853:AR853),((Input!$N$171+Input!$N$137)*$N$7)/A29taxstdlife))</f>
        <v>0</v>
      </c>
      <c r="AT853" s="164">
        <f>IF(A29taxstdlife="n/a","n/a",IF(AT$3&gt;(A29taxstdlife+$E853),((Input!$N$171+Input!$N$137)*$N$7)-SUM($N853:AS853),((Input!$N$171+Input!$N$137)*$N$7)/A29taxstdlife))</f>
        <v>0</v>
      </c>
      <c r="AU853" s="164">
        <f>IF(A29taxstdlife="n/a","n/a",IF(AU$3&gt;(A29taxstdlife+$E853),((Input!$N$171+Input!$N$137)*$N$7)-SUM($N853:AT853),((Input!$N$171+Input!$N$137)*$N$7)/A29taxstdlife))</f>
        <v>0</v>
      </c>
      <c r="AV853" s="164">
        <f>IF(A29taxstdlife="n/a","n/a",IF(AV$3&gt;(A29taxstdlife+$E853),((Input!$N$171+Input!$N$137)*$N$7)-SUM($N853:AU853),((Input!$N$171+Input!$N$137)*$N$7)/A29taxstdlife))</f>
        <v>0</v>
      </c>
      <c r="AW853" s="164">
        <f>IF(A29taxstdlife="n/a","n/a",IF(AW$3&gt;(A29taxstdlife+$E853),((Input!$N$171+Input!$N$137)*$N$7)-SUM($N853:AV853),((Input!$N$171+Input!$N$137)*$N$7)/A29taxstdlife))</f>
        <v>0</v>
      </c>
      <c r="AX853" s="164">
        <f>IF(A29taxstdlife="n/a","n/a",IF(AX$3&gt;(A29taxstdlife+$E853),((Input!$N$171+Input!$N$137)*$N$7)-SUM($N853:AW853),((Input!$N$171+Input!$N$137)*$N$7)/A29taxstdlife))</f>
        <v>0</v>
      </c>
      <c r="AY853" s="164">
        <f>IF(A29taxstdlife="n/a","n/a",IF(AY$3&gt;(A29taxstdlife+$E853),((Input!$N$171+Input!$N$137)*$N$7)-SUM($N853:AX853),((Input!$N$171+Input!$N$137)*$N$7)/A29taxstdlife))</f>
        <v>0</v>
      </c>
      <c r="AZ853" s="164">
        <f>IF(A29taxstdlife="n/a","n/a",IF(AZ$3&gt;(A29taxstdlife+$E853),((Input!$N$171+Input!$N$137)*$N$7)-SUM($N853:AY853),((Input!$N$171+Input!$N$137)*$N$7)/A29taxstdlife))</f>
        <v>0</v>
      </c>
      <c r="BA853" s="164">
        <f>IF(A29taxstdlife="n/a","n/a",IF(BA$3&gt;(A29taxstdlife+$E853),((Input!$N$171+Input!$N$137)*$N$7)-SUM($N853:AZ853),((Input!$N$171+Input!$N$137)*$N$7)/A29taxstdlife))</f>
        <v>0</v>
      </c>
      <c r="BB853" s="164">
        <f>IF(A29taxstdlife="n/a","n/a",IF(BB$3&gt;(A29taxstdlife+$E853),((Input!$N$171+Input!$N$137)*$N$7)-SUM($N853:BA853),((Input!$N$171+Input!$N$137)*$N$7)/A29taxstdlife))</f>
        <v>0</v>
      </c>
      <c r="BC853" s="164">
        <f>IF(A29taxstdlife="n/a","n/a",IF(BC$3&gt;(A29taxstdlife+$E853),((Input!$N$171+Input!$N$137)*$N$7)-SUM($N853:BB853),((Input!$N$171+Input!$N$137)*$N$7)/A29taxstdlife))</f>
        <v>0</v>
      </c>
      <c r="BD853" s="164">
        <f>IF(A29taxstdlife="n/a","n/a",IF(BD$3&gt;(A29taxstdlife+$E853),((Input!$N$171+Input!$N$137)*$N$7)-SUM($N853:BC853),((Input!$N$171+Input!$N$137)*$N$7)/A29taxstdlife))</f>
        <v>0</v>
      </c>
      <c r="BE853" s="164">
        <f>IF(A29taxstdlife="n/a","n/a",IF(BE$3&gt;(A29taxstdlife+$E853),((Input!$N$171+Input!$N$137)*$N$7)-SUM($N853:BD853),((Input!$N$171+Input!$N$137)*$N$7)/A29taxstdlife))</f>
        <v>0</v>
      </c>
      <c r="BF853" s="164">
        <f>IF(A29taxstdlife="n/a","n/a",IF(BF$3&gt;(A29taxstdlife+$E853),((Input!$N$171+Input!$N$137)*$N$7)-SUM($N853:BE853),((Input!$N$171+Input!$N$137)*$N$7)/A29taxstdlife))</f>
        <v>0</v>
      </c>
      <c r="BG853" s="164">
        <f>IF(A29taxstdlife="n/a","n/a",IF(BG$3&gt;(A29taxstdlife+$E853),((Input!$N$171+Input!$N$137)*$N$7)-SUM($N853:BF853),((Input!$N$171+Input!$N$137)*$N$7)/A29taxstdlife))</f>
        <v>0</v>
      </c>
      <c r="BH853" s="164">
        <f>IF(A29taxstdlife="n/a","n/a",IF(BH$3&gt;(A29taxstdlife+$E853),((Input!$N$171+Input!$N$137)*$N$7)-SUM($N853:BG853),((Input!$N$171+Input!$N$137)*$N$7)/A29taxstdlife))</f>
        <v>0</v>
      </c>
      <c r="BI853" s="164">
        <f>IF(A29taxstdlife="n/a","n/a",IF(BI$3&gt;(A29taxstdlife+$E853),((Input!$N$171+Input!$N$137)*$N$7)-SUM($N853:BH853),((Input!$N$171+Input!$N$137)*$N$7)/A29taxstdlife))</f>
        <v>0</v>
      </c>
      <c r="BJ853" s="18"/>
      <c r="BK853" s="18"/>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c r="FN853"/>
      <c r="FO853"/>
      <c r="FP853"/>
      <c r="FQ853"/>
      <c r="FR853"/>
      <c r="FS853"/>
      <c r="FT853"/>
      <c r="FU853"/>
      <c r="FV853"/>
      <c r="FW853"/>
      <c r="FX853"/>
      <c r="FY853"/>
      <c r="FZ853"/>
      <c r="GA853"/>
      <c r="GB853"/>
      <c r="GC853"/>
      <c r="GD853"/>
      <c r="GE853"/>
      <c r="GF853"/>
      <c r="GG853"/>
      <c r="GH853"/>
      <c r="GI853"/>
      <c r="GJ853"/>
      <c r="GK853"/>
      <c r="GL853"/>
      <c r="GM853"/>
      <c r="GN853"/>
      <c r="GO853"/>
      <c r="GP853"/>
      <c r="GQ853"/>
      <c r="GR853"/>
      <c r="GS853"/>
      <c r="GT853"/>
      <c r="GU853"/>
      <c r="GV853"/>
      <c r="GW853"/>
      <c r="GX853"/>
      <c r="GY853"/>
      <c r="GZ853"/>
      <c r="HA853"/>
      <c r="HB853"/>
      <c r="HC853"/>
      <c r="HD853"/>
      <c r="HE853"/>
      <c r="HF853"/>
      <c r="HG853"/>
      <c r="HH853"/>
      <c r="HI853"/>
      <c r="HJ853"/>
      <c r="HK853"/>
      <c r="HL853"/>
      <c r="HM853"/>
      <c r="HN853"/>
      <c r="HO853"/>
      <c r="HP853"/>
      <c r="HQ853"/>
      <c r="HR853"/>
      <c r="HS853"/>
      <c r="HT853"/>
      <c r="HU853"/>
      <c r="HV853"/>
      <c r="HW853"/>
      <c r="HX853"/>
      <c r="HY853"/>
      <c r="HZ853"/>
      <c r="IA853"/>
      <c r="IB853"/>
      <c r="IC853"/>
      <c r="ID853"/>
      <c r="IE853"/>
      <c r="IF853"/>
      <c r="IG853"/>
      <c r="IH853"/>
      <c r="II853"/>
      <c r="IJ853"/>
      <c r="IK853"/>
      <c r="IL853"/>
      <c r="IM853"/>
      <c r="IN853"/>
      <c r="IO853"/>
      <c r="IP853"/>
      <c r="IQ853"/>
      <c r="IR853"/>
      <c r="IS853"/>
      <c r="IT853"/>
      <c r="IU853"/>
      <c r="IV853"/>
    </row>
    <row r="854" spans="1:256" s="5" customFormat="1" hidden="1" outlineLevel="2">
      <c r="A854" s="18"/>
      <c r="B854" s="18"/>
      <c r="C854" s="36"/>
      <c r="D854" s="479"/>
      <c r="E854" s="283">
        <v>9</v>
      </c>
      <c r="F854" s="38"/>
      <c r="G854" s="306"/>
      <c r="H854" s="308"/>
      <c r="I854" s="308"/>
      <c r="J854" s="308"/>
      <c r="K854" s="308"/>
      <c r="L854" s="308"/>
      <c r="M854" s="308"/>
      <c r="N854" s="308"/>
      <c r="O854" s="307"/>
      <c r="P854" s="164">
        <f>IF(A29taxstdlife="n/a","n/a",IF(P$3&gt;(A29taxstdlife+$E854),((Input!$O$171+Input!$O$137)*$O$7)-SUM($O854:O854),((Input!$O$171+Input!$O$137)*$O$7)/A29taxstdlife))</f>
        <v>0</v>
      </c>
      <c r="Q854" s="164">
        <f>IF(A29taxstdlife="n/a","n/a",IF(Q$3&gt;(A29taxstdlife+$E854),((Input!$O$171+Input!$O$137)*$O$7)-SUM($O854:P854),((Input!$O$171+Input!$O$137)*$O$7)/A29taxstdlife))</f>
        <v>0</v>
      </c>
      <c r="R854" s="164">
        <f>IF(A29taxstdlife="n/a","n/a",IF(R$3&gt;(A29taxstdlife+$E854),((Input!$O$171+Input!$O$137)*$O$7)-SUM($O854:Q854),((Input!$O$171+Input!$O$137)*$O$7)/A29taxstdlife))</f>
        <v>0</v>
      </c>
      <c r="S854" s="164">
        <f>IF(A29taxstdlife="n/a","n/a",IF(S$3&gt;(A29taxstdlife+$E854),((Input!$O$171+Input!$O$137)*$O$7)-SUM($O854:R854),((Input!$O$171+Input!$O$137)*$O$7)/A29taxstdlife))</f>
        <v>0</v>
      </c>
      <c r="T854" s="164">
        <f>IF(A29taxstdlife="n/a","n/a",IF(T$3&gt;(A29taxstdlife+$E854),((Input!$O$171+Input!$O$137)*$O$7)-SUM($O854:S854),((Input!$O$171+Input!$O$137)*$O$7)/A29taxstdlife))</f>
        <v>0</v>
      </c>
      <c r="U854" s="164">
        <f>IF(A29taxstdlife="n/a","n/a",IF(U$3&gt;(A29taxstdlife+$E854),((Input!$O$171+Input!$O$137)*$O$7)-SUM($O854:T854),((Input!$O$171+Input!$O$137)*$O$7)/A29taxstdlife))</f>
        <v>0</v>
      </c>
      <c r="V854" s="164">
        <f>IF(A29taxstdlife="n/a","n/a",IF(V$3&gt;(A29taxstdlife+$E854),((Input!$O$171+Input!$O$137)*$O$7)-SUM($O854:U854),((Input!$O$171+Input!$O$137)*$O$7)/A29taxstdlife))</f>
        <v>0</v>
      </c>
      <c r="W854" s="164">
        <f>IF(A29taxstdlife="n/a","n/a",IF(W$3&gt;(A29taxstdlife+$E854),((Input!$O$171+Input!$O$137)*$O$7)-SUM($O854:V854),((Input!$O$171+Input!$O$137)*$O$7)/A29taxstdlife))</f>
        <v>0</v>
      </c>
      <c r="X854" s="164">
        <f>IF(A29taxstdlife="n/a","n/a",IF(X$3&gt;(A29taxstdlife+$E854),((Input!$O$171+Input!$O$137)*$O$7)-SUM($O854:W854),((Input!$O$171+Input!$O$137)*$O$7)/A29taxstdlife))</f>
        <v>0</v>
      </c>
      <c r="Y854" s="164">
        <f>IF(A29taxstdlife="n/a","n/a",IF(Y$3&gt;(A29taxstdlife+$E854),((Input!$O$171+Input!$O$137)*$O$7)-SUM($O854:X854),((Input!$O$171+Input!$O$137)*$O$7)/A29taxstdlife))</f>
        <v>0</v>
      </c>
      <c r="Z854" s="164">
        <f>IF(A29taxstdlife="n/a","n/a",IF(Z$3&gt;(A29taxstdlife+$E854),((Input!$O$171+Input!$O$137)*$O$7)-SUM($O854:Y854),((Input!$O$171+Input!$O$137)*$O$7)/A29taxstdlife))</f>
        <v>0</v>
      </c>
      <c r="AA854" s="164">
        <f>IF(A29taxstdlife="n/a","n/a",IF(AA$3&gt;(A29taxstdlife+$E854),((Input!$O$171+Input!$O$137)*$O$7)-SUM($O854:Z854),((Input!$O$171+Input!$O$137)*$O$7)/A29taxstdlife))</f>
        <v>0</v>
      </c>
      <c r="AB854" s="164">
        <f>IF(A29taxstdlife="n/a","n/a",IF(AB$3&gt;(A29taxstdlife+$E854),((Input!$O$171+Input!$O$137)*$O$7)-SUM($O854:AA854),((Input!$O$171+Input!$O$137)*$O$7)/A29taxstdlife))</f>
        <v>0</v>
      </c>
      <c r="AC854" s="164">
        <f>IF(A29taxstdlife="n/a","n/a",IF(AC$3&gt;(A29taxstdlife+$E854),((Input!$O$171+Input!$O$137)*$O$7)-SUM($O854:AB854),((Input!$O$171+Input!$O$137)*$O$7)/A29taxstdlife))</f>
        <v>0</v>
      </c>
      <c r="AD854" s="164">
        <f>IF(A29taxstdlife="n/a","n/a",IF(AD$3&gt;(A29taxstdlife+$E854),((Input!$O$171+Input!$O$137)*$O$7)-SUM($O854:AC854),((Input!$O$171+Input!$O$137)*$O$7)/A29taxstdlife))</f>
        <v>0</v>
      </c>
      <c r="AE854" s="164">
        <f>IF(A29taxstdlife="n/a","n/a",IF(AE$3&gt;(A29taxstdlife+$E854),((Input!$O$171+Input!$O$137)*$O$7)-SUM($O854:AD854),((Input!$O$171+Input!$O$137)*$O$7)/A29taxstdlife))</f>
        <v>0</v>
      </c>
      <c r="AF854" s="164">
        <f>IF(A29taxstdlife="n/a","n/a",IF(AF$3&gt;(A29taxstdlife+$E854),((Input!$O$171+Input!$O$137)*$O$7)-SUM($O854:AE854),((Input!$O$171+Input!$O$137)*$O$7)/A29taxstdlife))</f>
        <v>0</v>
      </c>
      <c r="AG854" s="164">
        <f>IF(A29taxstdlife="n/a","n/a",IF(AG$3&gt;(A29taxstdlife+$E854),((Input!$O$171+Input!$O$137)*$O$7)-SUM($O854:AF854),((Input!$O$171+Input!$O$137)*$O$7)/A29taxstdlife))</f>
        <v>0</v>
      </c>
      <c r="AH854" s="164">
        <f>IF(A29taxstdlife="n/a","n/a",IF(AH$3&gt;(A29taxstdlife+$E854),((Input!$O$171+Input!$O$137)*$O$7)-SUM($O854:AG854),((Input!$O$171+Input!$O$137)*$O$7)/A29taxstdlife))</f>
        <v>0</v>
      </c>
      <c r="AI854" s="164">
        <f>IF(A29taxstdlife="n/a","n/a",IF(AI$3&gt;(A29taxstdlife+$E854),((Input!$O$171+Input!$O$137)*$O$7)-SUM($O854:AH854),((Input!$O$171+Input!$O$137)*$O$7)/A29taxstdlife))</f>
        <v>0</v>
      </c>
      <c r="AJ854" s="164">
        <f>IF(A29taxstdlife="n/a","n/a",IF(AJ$3&gt;(A29taxstdlife+$E854),((Input!$O$171+Input!$O$137)*$O$7)-SUM($O854:AI854),((Input!$O$171+Input!$O$137)*$O$7)/A29taxstdlife))</f>
        <v>0</v>
      </c>
      <c r="AK854" s="164">
        <f>IF(A29taxstdlife="n/a","n/a",IF(AK$3&gt;(A29taxstdlife+$E854),((Input!$O$171+Input!$O$137)*$O$7)-SUM($O854:AJ854),((Input!$O$171+Input!$O$137)*$O$7)/A29taxstdlife))</f>
        <v>0</v>
      </c>
      <c r="AL854" s="164">
        <f>IF(A29taxstdlife="n/a","n/a",IF(AL$3&gt;(A29taxstdlife+$E854),((Input!$O$171+Input!$O$137)*$O$7)-SUM($O854:AK854),((Input!$O$171+Input!$O$137)*$O$7)/A29taxstdlife))</f>
        <v>0</v>
      </c>
      <c r="AM854" s="164">
        <f>IF(A29taxstdlife="n/a","n/a",IF(AM$3&gt;(A29taxstdlife+$E854),((Input!$O$171+Input!$O$137)*$O$7)-SUM($O854:AL854),((Input!$O$171+Input!$O$137)*$O$7)/A29taxstdlife))</f>
        <v>0</v>
      </c>
      <c r="AN854" s="164">
        <f>IF(A29taxstdlife="n/a","n/a",IF(AN$3&gt;(A29taxstdlife+$E854),((Input!$O$171+Input!$O$137)*$O$7)-SUM($O854:AM854),((Input!$O$171+Input!$O$137)*$O$7)/A29taxstdlife))</f>
        <v>0</v>
      </c>
      <c r="AO854" s="164">
        <f>IF(A29taxstdlife="n/a","n/a",IF(AO$3&gt;(A29taxstdlife+$E854),((Input!$O$171+Input!$O$137)*$O$7)-SUM($O854:AN854),((Input!$O$171+Input!$O$137)*$O$7)/A29taxstdlife))</f>
        <v>0</v>
      </c>
      <c r="AP854" s="164">
        <f>IF(A29taxstdlife="n/a","n/a",IF(AP$3&gt;(A29taxstdlife+$E854),((Input!$O$171+Input!$O$137)*$O$7)-SUM($O854:AO854),((Input!$O$171+Input!$O$137)*$O$7)/A29taxstdlife))</f>
        <v>0</v>
      </c>
      <c r="AQ854" s="164">
        <f>IF(A29taxstdlife="n/a","n/a",IF(AQ$3&gt;(A29taxstdlife+$E854),((Input!$O$171+Input!$O$137)*$O$7)-SUM($O854:AP854),((Input!$O$171+Input!$O$137)*$O$7)/A29taxstdlife))</f>
        <v>0</v>
      </c>
      <c r="AR854" s="164">
        <f>IF(A29taxstdlife="n/a","n/a",IF(AR$3&gt;(A29taxstdlife+$E854),((Input!$O$171+Input!$O$137)*$O$7)-SUM($O854:AQ854),((Input!$O$171+Input!$O$137)*$O$7)/A29taxstdlife))</f>
        <v>0</v>
      </c>
      <c r="AS854" s="164">
        <f>IF(A29taxstdlife="n/a","n/a",IF(AS$3&gt;(A29taxstdlife+$E854),((Input!$O$171+Input!$O$137)*$O$7)-SUM($O854:AR854),((Input!$O$171+Input!$O$137)*$O$7)/A29taxstdlife))</f>
        <v>0</v>
      </c>
      <c r="AT854" s="164">
        <f>IF(A29taxstdlife="n/a","n/a",IF(AT$3&gt;(A29taxstdlife+$E854),((Input!$O$171+Input!$O$137)*$O$7)-SUM($O854:AS854),((Input!$O$171+Input!$O$137)*$O$7)/A29taxstdlife))</f>
        <v>0</v>
      </c>
      <c r="AU854" s="164">
        <f>IF(A29taxstdlife="n/a","n/a",IF(AU$3&gt;(A29taxstdlife+$E854),((Input!$O$171+Input!$O$137)*$O$7)-SUM($O854:AT854),((Input!$O$171+Input!$O$137)*$O$7)/A29taxstdlife))</f>
        <v>0</v>
      </c>
      <c r="AV854" s="164">
        <f>IF(A29taxstdlife="n/a","n/a",IF(AV$3&gt;(A29taxstdlife+$E854),((Input!$O$171+Input!$O$137)*$O$7)-SUM($O854:AU854),((Input!$O$171+Input!$O$137)*$O$7)/A29taxstdlife))</f>
        <v>0</v>
      </c>
      <c r="AW854" s="164">
        <f>IF(A29taxstdlife="n/a","n/a",IF(AW$3&gt;(A29taxstdlife+$E854),((Input!$O$171+Input!$O$137)*$O$7)-SUM($O854:AV854),((Input!$O$171+Input!$O$137)*$O$7)/A29taxstdlife))</f>
        <v>0</v>
      </c>
      <c r="AX854" s="164">
        <f>IF(A29taxstdlife="n/a","n/a",IF(AX$3&gt;(A29taxstdlife+$E854),((Input!$O$171+Input!$O$137)*$O$7)-SUM($O854:AW854),((Input!$O$171+Input!$O$137)*$O$7)/A29taxstdlife))</f>
        <v>0</v>
      </c>
      <c r="AY854" s="164">
        <f>IF(A29taxstdlife="n/a","n/a",IF(AY$3&gt;(A29taxstdlife+$E854),((Input!$O$171+Input!$O$137)*$O$7)-SUM($O854:AX854),((Input!$O$171+Input!$O$137)*$O$7)/A29taxstdlife))</f>
        <v>0</v>
      </c>
      <c r="AZ854" s="164">
        <f>IF(A29taxstdlife="n/a","n/a",IF(AZ$3&gt;(A29taxstdlife+$E854),((Input!$O$171+Input!$O$137)*$O$7)-SUM($O854:AY854),((Input!$O$171+Input!$O$137)*$O$7)/A29taxstdlife))</f>
        <v>0</v>
      </c>
      <c r="BA854" s="164">
        <f>IF(A29taxstdlife="n/a","n/a",IF(BA$3&gt;(A29taxstdlife+$E854),((Input!$O$171+Input!$O$137)*$O$7)-SUM($O854:AZ854),((Input!$O$171+Input!$O$137)*$O$7)/A29taxstdlife))</f>
        <v>0</v>
      </c>
      <c r="BB854" s="164">
        <f>IF(A29taxstdlife="n/a","n/a",IF(BB$3&gt;(A29taxstdlife+$E854),((Input!$O$171+Input!$O$137)*$O$7)-SUM($O854:BA854),((Input!$O$171+Input!$O$137)*$O$7)/A29taxstdlife))</f>
        <v>0</v>
      </c>
      <c r="BC854" s="164">
        <f>IF(A29taxstdlife="n/a","n/a",IF(BC$3&gt;(A29taxstdlife+$E854),((Input!$O$171+Input!$O$137)*$O$7)-SUM($O854:BB854),((Input!$O$171+Input!$O$137)*$O$7)/A29taxstdlife))</f>
        <v>0</v>
      </c>
      <c r="BD854" s="164">
        <f>IF(A29taxstdlife="n/a","n/a",IF(BD$3&gt;(A29taxstdlife+$E854),((Input!$O$171+Input!$O$137)*$O$7)-SUM($O854:BC854),((Input!$O$171+Input!$O$137)*$O$7)/A29taxstdlife))</f>
        <v>0</v>
      </c>
      <c r="BE854" s="164">
        <f>IF(A29taxstdlife="n/a","n/a",IF(BE$3&gt;(A29taxstdlife+$E854),((Input!$O$171+Input!$O$137)*$O$7)-SUM($O854:BD854),((Input!$O$171+Input!$O$137)*$O$7)/A29taxstdlife))</f>
        <v>0</v>
      </c>
      <c r="BF854" s="164">
        <f>IF(A29taxstdlife="n/a","n/a",IF(BF$3&gt;(A29taxstdlife+$E854),((Input!$O$171+Input!$O$137)*$O$7)-SUM($O854:BE854),((Input!$O$171+Input!$O$137)*$O$7)/A29taxstdlife))</f>
        <v>0</v>
      </c>
      <c r="BG854" s="164">
        <f>IF(A29taxstdlife="n/a","n/a",IF(BG$3&gt;(A29taxstdlife+$E854),((Input!$O$171+Input!$O$137)*$O$7)-SUM($O854:BF854),((Input!$O$171+Input!$O$137)*$O$7)/A29taxstdlife))</f>
        <v>0</v>
      </c>
      <c r="BH854" s="164">
        <f>IF(A29taxstdlife="n/a","n/a",IF(BH$3&gt;(A29taxstdlife+$E854),((Input!$O$171+Input!$O$137)*$O$7)-SUM($O854:BG854),((Input!$O$171+Input!$O$137)*$O$7)/A29taxstdlife))</f>
        <v>0</v>
      </c>
      <c r="BI854" s="164">
        <f>IF(A29taxstdlife="n/a","n/a",IF(BI$3&gt;(A29taxstdlife+$E854),((Input!$O$171+Input!$O$137)*$O$7)-SUM($O854:BH854),((Input!$O$171+Input!$O$137)*$O$7)/A29taxstdlife))</f>
        <v>0</v>
      </c>
      <c r="BJ854" s="18"/>
      <c r="BK854" s="18"/>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c r="FS854"/>
      <c r="FT854"/>
      <c r="FU854"/>
      <c r="FV854"/>
      <c r="FW854"/>
      <c r="FX854"/>
      <c r="FY854"/>
      <c r="FZ854"/>
      <c r="GA854"/>
      <c r="GB854"/>
      <c r="GC854"/>
      <c r="GD854"/>
      <c r="GE854"/>
      <c r="GF854"/>
      <c r="GG854"/>
      <c r="GH854"/>
      <c r="GI854"/>
      <c r="GJ854"/>
      <c r="GK854"/>
      <c r="GL854"/>
      <c r="GM854"/>
      <c r="GN854"/>
      <c r="GO854"/>
      <c r="GP854"/>
      <c r="GQ854"/>
      <c r="GR854"/>
      <c r="GS854"/>
      <c r="GT854"/>
      <c r="GU854"/>
      <c r="GV854"/>
      <c r="GW854"/>
      <c r="GX854"/>
      <c r="GY854"/>
      <c r="GZ854"/>
      <c r="HA854"/>
      <c r="HB854"/>
      <c r="HC854"/>
      <c r="HD854"/>
      <c r="HE854"/>
      <c r="HF854"/>
      <c r="HG854"/>
      <c r="HH854"/>
      <c r="HI854"/>
      <c r="HJ854"/>
      <c r="HK854"/>
      <c r="HL854"/>
      <c r="HM854"/>
      <c r="HN854"/>
      <c r="HO854"/>
      <c r="HP854"/>
      <c r="HQ854"/>
      <c r="HR854"/>
      <c r="HS854"/>
      <c r="HT854"/>
      <c r="HU854"/>
      <c r="HV854"/>
      <c r="HW854"/>
      <c r="HX854"/>
      <c r="HY854"/>
      <c r="HZ854"/>
      <c r="IA854"/>
      <c r="IB854"/>
      <c r="IC854"/>
      <c r="ID854"/>
      <c r="IE854"/>
      <c r="IF854"/>
      <c r="IG854"/>
      <c r="IH854"/>
      <c r="II854"/>
      <c r="IJ854"/>
      <c r="IK854"/>
      <c r="IL854"/>
      <c r="IM854"/>
      <c r="IN854"/>
      <c r="IO854"/>
      <c r="IP854"/>
      <c r="IQ854"/>
      <c r="IR854"/>
      <c r="IS854"/>
      <c r="IT854"/>
      <c r="IU854"/>
      <c r="IV854"/>
    </row>
    <row r="855" spans="1:256" s="5" customFormat="1" hidden="1" outlineLevel="2">
      <c r="A855" s="18"/>
      <c r="B855" s="18"/>
      <c r="C855" s="36"/>
      <c r="D855" s="479"/>
      <c r="E855" s="284">
        <v>10</v>
      </c>
      <c r="F855" s="38"/>
      <c r="G855" s="306"/>
      <c r="H855" s="308"/>
      <c r="I855" s="308"/>
      <c r="J855" s="308"/>
      <c r="K855" s="308"/>
      <c r="L855" s="308"/>
      <c r="M855" s="308"/>
      <c r="N855" s="308"/>
      <c r="O855" s="308"/>
      <c r="P855" s="307"/>
      <c r="Q855" s="164">
        <f>IF(A29taxstdlife="n/a","n/a",IF(Q$3&gt;(A29taxstdlife+$E855),((Input!$P$171+Input!$P$137)*$P$7)-SUM($P855:P855),((Input!$P$171+Input!$P$137)*$P$7)/A29taxstdlife))</f>
        <v>0</v>
      </c>
      <c r="R855" s="164">
        <f>IF(A29taxstdlife="n/a","n/a",IF(R$3&gt;(A29taxstdlife+$E855),((Input!$P$171+Input!$P$137)*$P$7)-SUM($P855:Q855),((Input!$P$171+Input!$P$137)*$P$7)/A29taxstdlife))</f>
        <v>0</v>
      </c>
      <c r="S855" s="164">
        <f>IF(A29taxstdlife="n/a","n/a",IF(S$3&gt;(A29taxstdlife+$E855),((Input!$P$171+Input!$P$137)*$P$7)-SUM($P855:R855),((Input!$P$171+Input!$P$137)*$P$7)/A29taxstdlife))</f>
        <v>0</v>
      </c>
      <c r="T855" s="164">
        <f>IF(A29taxstdlife="n/a","n/a",IF(T$3&gt;(A29taxstdlife+$E855),((Input!$P$171+Input!$P$137)*$P$7)-SUM($P855:S855),((Input!$P$171+Input!$P$137)*$P$7)/A29taxstdlife))</f>
        <v>0</v>
      </c>
      <c r="U855" s="164">
        <f>IF(A29taxstdlife="n/a","n/a",IF(U$3&gt;(A29taxstdlife+$E855),((Input!$P$171+Input!$P$137)*$P$7)-SUM($P855:T855),((Input!$P$171+Input!$P$137)*$P$7)/A29taxstdlife))</f>
        <v>0</v>
      </c>
      <c r="V855" s="164">
        <f>IF(A29taxstdlife="n/a","n/a",IF(V$3&gt;(A29taxstdlife+$E855),((Input!$P$171+Input!$P$137)*$P$7)-SUM($P855:U855),((Input!$P$171+Input!$P$137)*$P$7)/A29taxstdlife))</f>
        <v>0</v>
      </c>
      <c r="W855" s="164">
        <f>IF(A29taxstdlife="n/a","n/a",IF(W$3&gt;(A29taxstdlife+$E855),((Input!$P$171+Input!$P$137)*$P$7)-SUM($P855:V855),((Input!$P$171+Input!$P$137)*$P$7)/A29taxstdlife))</f>
        <v>0</v>
      </c>
      <c r="X855" s="164">
        <f>IF(A29taxstdlife="n/a","n/a",IF(X$3&gt;(A29taxstdlife+$E855),((Input!$P$171+Input!$P$137)*$P$7)-SUM($P855:W855),((Input!$P$171+Input!$P$137)*$P$7)/A29taxstdlife))</f>
        <v>0</v>
      </c>
      <c r="Y855" s="164">
        <f>IF(A29taxstdlife="n/a","n/a",IF(Y$3&gt;(A29taxstdlife+$E855),((Input!$P$171+Input!$P$137)*$P$7)-SUM($P855:X855),((Input!$P$171+Input!$P$137)*$P$7)/A29taxstdlife))</f>
        <v>0</v>
      </c>
      <c r="Z855" s="164">
        <f>IF(A29taxstdlife="n/a","n/a",IF(Z$3&gt;(A29taxstdlife+$E855),((Input!$P$171+Input!$P$137)*$P$7)-SUM($P855:Y855),((Input!$P$171+Input!$P$137)*$P$7)/A29taxstdlife))</f>
        <v>0</v>
      </c>
      <c r="AA855" s="164">
        <f>IF(A29taxstdlife="n/a","n/a",IF(AA$3&gt;(A29taxstdlife+$E855),((Input!$P$171+Input!$P$137)*$P$7)-SUM($P855:Z855),((Input!$P$171+Input!$P$137)*$P$7)/A29taxstdlife))</f>
        <v>0</v>
      </c>
      <c r="AB855" s="164">
        <f>IF(A29taxstdlife="n/a","n/a",IF(AB$3&gt;(A29taxstdlife+$E855),((Input!$P$171+Input!$P$137)*$P$7)-SUM($P855:AA855),((Input!$P$171+Input!$P$137)*$P$7)/A29taxstdlife))</f>
        <v>0</v>
      </c>
      <c r="AC855" s="164">
        <f>IF(A29taxstdlife="n/a","n/a",IF(AC$3&gt;(A29taxstdlife+$E855),((Input!$P$171+Input!$P$137)*$P$7)-SUM($P855:AB855),((Input!$P$171+Input!$P$137)*$P$7)/A29taxstdlife))</f>
        <v>0</v>
      </c>
      <c r="AD855" s="164">
        <f>IF(A29taxstdlife="n/a","n/a",IF(AD$3&gt;(A29taxstdlife+$E855),((Input!$P$171+Input!$P$137)*$P$7)-SUM($P855:AC855),((Input!$P$171+Input!$P$137)*$P$7)/A29taxstdlife))</f>
        <v>0</v>
      </c>
      <c r="AE855" s="164">
        <f>IF(A29taxstdlife="n/a","n/a",IF(AE$3&gt;(A29taxstdlife+$E855),((Input!$P$171+Input!$P$137)*$P$7)-SUM($P855:AD855),((Input!$P$171+Input!$P$137)*$P$7)/A29taxstdlife))</f>
        <v>0</v>
      </c>
      <c r="AF855" s="164">
        <f>IF(A29taxstdlife="n/a","n/a",IF(AF$3&gt;(A29taxstdlife+$E855),((Input!$P$171+Input!$P$137)*$P$7)-SUM($P855:AE855),((Input!$P$171+Input!$P$137)*$P$7)/A29taxstdlife))</f>
        <v>0</v>
      </c>
      <c r="AG855" s="164">
        <f>IF(A29taxstdlife="n/a","n/a",IF(AG$3&gt;(A29taxstdlife+$E855),((Input!$P$171+Input!$P$137)*$P$7)-SUM($P855:AF855),((Input!$P$171+Input!$P$137)*$P$7)/A29taxstdlife))</f>
        <v>0</v>
      </c>
      <c r="AH855" s="164">
        <f>IF(A29taxstdlife="n/a","n/a",IF(AH$3&gt;(A29taxstdlife+$E855),((Input!$P$171+Input!$P$137)*$P$7)-SUM($P855:AG855),((Input!$P$171+Input!$P$137)*$P$7)/A29taxstdlife))</f>
        <v>0</v>
      </c>
      <c r="AI855" s="164">
        <f>IF(A29taxstdlife="n/a","n/a",IF(AI$3&gt;(A29taxstdlife+$E855),((Input!$P$171+Input!$P$137)*$P$7)-SUM($P855:AH855),((Input!$P$171+Input!$P$137)*$P$7)/A29taxstdlife))</f>
        <v>0</v>
      </c>
      <c r="AJ855" s="164">
        <f>IF(A29taxstdlife="n/a","n/a",IF(AJ$3&gt;(A29taxstdlife+$E855),((Input!$P$171+Input!$P$137)*$P$7)-SUM($P855:AI855),((Input!$P$171+Input!$P$137)*$P$7)/A29taxstdlife))</f>
        <v>0</v>
      </c>
      <c r="AK855" s="164">
        <f>IF(A29taxstdlife="n/a","n/a",IF(AK$3&gt;(A29taxstdlife+$E855),((Input!$P$171+Input!$P$137)*$P$7)-SUM($P855:AJ855),((Input!$P$171+Input!$P$137)*$P$7)/A29taxstdlife))</f>
        <v>0</v>
      </c>
      <c r="AL855" s="164">
        <f>IF(A29taxstdlife="n/a","n/a",IF(AL$3&gt;(A29taxstdlife+$E855),((Input!$P$171+Input!$P$137)*$P$7)-SUM($P855:AK855),((Input!$P$171+Input!$P$137)*$P$7)/A29taxstdlife))</f>
        <v>0</v>
      </c>
      <c r="AM855" s="164">
        <f>IF(A29taxstdlife="n/a","n/a",IF(AM$3&gt;(A29taxstdlife+$E855),((Input!$P$171+Input!$P$137)*$P$7)-SUM($P855:AL855),((Input!$P$171+Input!$P$137)*$P$7)/A29taxstdlife))</f>
        <v>0</v>
      </c>
      <c r="AN855" s="164">
        <f>IF(A29taxstdlife="n/a","n/a",IF(AN$3&gt;(A29taxstdlife+$E855),((Input!$P$171+Input!$P$137)*$P$7)-SUM($P855:AM855),((Input!$P$171+Input!$P$137)*$P$7)/A29taxstdlife))</f>
        <v>0</v>
      </c>
      <c r="AO855" s="164">
        <f>IF(A29taxstdlife="n/a","n/a",IF(AO$3&gt;(A29taxstdlife+$E855),((Input!$P$171+Input!$P$137)*$P$7)-SUM($P855:AN855),((Input!$P$171+Input!$P$137)*$P$7)/A29taxstdlife))</f>
        <v>0</v>
      </c>
      <c r="AP855" s="164">
        <f>IF(A29taxstdlife="n/a","n/a",IF(AP$3&gt;(A29taxstdlife+$E855),((Input!$P$171+Input!$P$137)*$P$7)-SUM($P855:AO855),((Input!$P$171+Input!$P$137)*$P$7)/A29taxstdlife))</f>
        <v>0</v>
      </c>
      <c r="AQ855" s="164">
        <f>IF(A29taxstdlife="n/a","n/a",IF(AQ$3&gt;(A29taxstdlife+$E855),((Input!$P$171+Input!$P$137)*$P$7)-SUM($P855:AP855),((Input!$P$171+Input!$P$137)*$P$7)/A29taxstdlife))</f>
        <v>0</v>
      </c>
      <c r="AR855" s="164">
        <f>IF(A29taxstdlife="n/a","n/a",IF(AR$3&gt;(A29taxstdlife+$E855),((Input!$P$171+Input!$P$137)*$P$7)-SUM($P855:AQ855),((Input!$P$171+Input!$P$137)*$P$7)/A29taxstdlife))</f>
        <v>0</v>
      </c>
      <c r="AS855" s="164">
        <f>IF(A29taxstdlife="n/a","n/a",IF(AS$3&gt;(A29taxstdlife+$E855),((Input!$P$171+Input!$P$137)*$P$7)-SUM($P855:AR855),((Input!$P$171+Input!$P$137)*$P$7)/A29taxstdlife))</f>
        <v>0</v>
      </c>
      <c r="AT855" s="164">
        <f>IF(A29taxstdlife="n/a","n/a",IF(AT$3&gt;(A29taxstdlife+$E855),((Input!$P$171+Input!$P$137)*$P$7)-SUM($P855:AS855),((Input!$P$171+Input!$P$137)*$P$7)/A29taxstdlife))</f>
        <v>0</v>
      </c>
      <c r="AU855" s="164">
        <f>IF(A29taxstdlife="n/a","n/a",IF(AU$3&gt;(A29taxstdlife+$E855),((Input!$P$171+Input!$P$137)*$P$7)-SUM($P855:AT855),((Input!$P$171+Input!$P$137)*$P$7)/A29taxstdlife))</f>
        <v>0</v>
      </c>
      <c r="AV855" s="164">
        <f>IF(A29taxstdlife="n/a","n/a",IF(AV$3&gt;(A29taxstdlife+$E855),((Input!$P$171+Input!$P$137)*$P$7)-SUM($P855:AU855),((Input!$P$171+Input!$P$137)*$P$7)/A29taxstdlife))</f>
        <v>0</v>
      </c>
      <c r="AW855" s="164">
        <f>IF(A29taxstdlife="n/a","n/a",IF(AW$3&gt;(A29taxstdlife+$E855),((Input!$P$171+Input!$P$137)*$P$7)-SUM($P855:AV855),((Input!$P$171+Input!$P$137)*$P$7)/A29taxstdlife))</f>
        <v>0</v>
      </c>
      <c r="AX855" s="164">
        <f>IF(A29taxstdlife="n/a","n/a",IF(AX$3&gt;(A29taxstdlife+$E855),((Input!$P$171+Input!$P$137)*$P$7)-SUM($P855:AW855),((Input!$P$171+Input!$P$137)*$P$7)/A29taxstdlife))</f>
        <v>0</v>
      </c>
      <c r="AY855" s="164">
        <f>IF(A29taxstdlife="n/a","n/a",IF(AY$3&gt;(A29taxstdlife+$E855),((Input!$P$171+Input!$P$137)*$P$7)-SUM($P855:AX855),((Input!$P$171+Input!$P$137)*$P$7)/A29taxstdlife))</f>
        <v>0</v>
      </c>
      <c r="AZ855" s="164">
        <f>IF(A29taxstdlife="n/a","n/a",IF(AZ$3&gt;(A29taxstdlife+$E855),((Input!$P$171+Input!$P$137)*$P$7)-SUM($P855:AY855),((Input!$P$171+Input!$P$137)*$P$7)/A29taxstdlife))</f>
        <v>0</v>
      </c>
      <c r="BA855" s="164">
        <f>IF(A29taxstdlife="n/a","n/a",IF(BA$3&gt;(A29taxstdlife+$E855),((Input!$P$171+Input!$P$137)*$P$7)-SUM($P855:AZ855),((Input!$P$171+Input!$P$137)*$P$7)/A29taxstdlife))</f>
        <v>0</v>
      </c>
      <c r="BB855" s="164">
        <f>IF(A29taxstdlife="n/a","n/a",IF(BB$3&gt;(A29taxstdlife+$E855),((Input!$P$171+Input!$P$137)*$P$7)-SUM($P855:BA855),((Input!$P$171+Input!$P$137)*$P$7)/A29taxstdlife))</f>
        <v>0</v>
      </c>
      <c r="BC855" s="164">
        <f>IF(A29taxstdlife="n/a","n/a",IF(BC$3&gt;(A29taxstdlife+$E855),((Input!$P$171+Input!$P$137)*$P$7)-SUM($P855:BB855),((Input!$P$171+Input!$P$137)*$P$7)/A29taxstdlife))</f>
        <v>0</v>
      </c>
      <c r="BD855" s="164">
        <f>IF(A29taxstdlife="n/a","n/a",IF(BD$3&gt;(A29taxstdlife+$E855),((Input!$P$171+Input!$P$137)*$P$7)-SUM($P855:BC855),((Input!$P$171+Input!$P$137)*$P$7)/A29taxstdlife))</f>
        <v>0</v>
      </c>
      <c r="BE855" s="164">
        <f>IF(A29taxstdlife="n/a","n/a",IF(BE$3&gt;(A29taxstdlife+$E855),((Input!$P$171+Input!$P$137)*$P$7)-SUM($P855:BD855),((Input!$P$171+Input!$P$137)*$P$7)/A29taxstdlife))</f>
        <v>0</v>
      </c>
      <c r="BF855" s="164">
        <f>IF(A29taxstdlife="n/a","n/a",IF(BF$3&gt;(A29taxstdlife+$E855),((Input!$P$171+Input!$P$137)*$P$7)-SUM($P855:BE855),((Input!$P$171+Input!$P$137)*$P$7)/A29taxstdlife))</f>
        <v>0</v>
      </c>
      <c r="BG855" s="164">
        <f>IF(A29taxstdlife="n/a","n/a",IF(BG$3&gt;(A29taxstdlife+$E855),((Input!$P$171+Input!$P$137)*$P$7)-SUM($P855:BF855),((Input!$P$171+Input!$P$137)*$P$7)/A29taxstdlife))</f>
        <v>0</v>
      </c>
      <c r="BH855" s="164">
        <f>IF(A29taxstdlife="n/a","n/a",IF(BH$3&gt;(A29taxstdlife+$E855),((Input!$P$171+Input!$P$137)*$P$7)-SUM($P855:BG855),((Input!$P$171+Input!$P$137)*$P$7)/A29taxstdlife))</f>
        <v>0</v>
      </c>
      <c r="BI855" s="164">
        <f>IF(A29taxstdlife="n/a","n/a",IF(BI$3&gt;(A29taxstdlife+$E855),((Input!$P$171+Input!$P$137)*$P$7)-SUM($P855:BH855),((Input!$P$171+Input!$P$137)*$P$7)/A29taxstdlife))</f>
        <v>0</v>
      </c>
      <c r="BJ855" s="18"/>
      <c r="BK855" s="18"/>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c r="FN855"/>
      <c r="FO855"/>
      <c r="FP855"/>
      <c r="FQ855"/>
      <c r="FR855"/>
      <c r="FS855"/>
      <c r="FT855"/>
      <c r="FU855"/>
      <c r="FV855"/>
      <c r="FW855"/>
      <c r="FX855"/>
      <c r="FY855"/>
      <c r="FZ855"/>
      <c r="GA855"/>
      <c r="GB855"/>
      <c r="GC855"/>
      <c r="GD855"/>
      <c r="GE855"/>
      <c r="GF855"/>
      <c r="GG855"/>
      <c r="GH855"/>
      <c r="GI855"/>
      <c r="GJ855"/>
      <c r="GK855"/>
      <c r="GL855"/>
      <c r="GM855"/>
      <c r="GN855"/>
      <c r="GO855"/>
      <c r="GP855"/>
      <c r="GQ855"/>
      <c r="GR855"/>
      <c r="GS855"/>
      <c r="GT855"/>
      <c r="GU855"/>
      <c r="GV855"/>
      <c r="GW855"/>
      <c r="GX855"/>
      <c r="GY855"/>
      <c r="GZ855"/>
      <c r="HA855"/>
      <c r="HB855"/>
      <c r="HC855"/>
      <c r="HD855"/>
      <c r="HE855"/>
      <c r="HF855"/>
      <c r="HG855"/>
      <c r="HH855"/>
      <c r="HI855"/>
      <c r="HJ855"/>
      <c r="HK855"/>
      <c r="HL855"/>
      <c r="HM855"/>
      <c r="HN855"/>
      <c r="HO855"/>
      <c r="HP855"/>
      <c r="HQ855"/>
      <c r="HR855"/>
      <c r="HS855"/>
      <c r="HT855"/>
      <c r="HU855"/>
      <c r="HV855"/>
      <c r="HW855"/>
      <c r="HX855"/>
      <c r="HY855"/>
      <c r="HZ855"/>
      <c r="IA855"/>
      <c r="IB855"/>
      <c r="IC855"/>
      <c r="ID855"/>
      <c r="IE855"/>
      <c r="IF855"/>
      <c r="IG855"/>
      <c r="IH855"/>
      <c r="II855"/>
      <c r="IJ855"/>
      <c r="IK855"/>
      <c r="IL855"/>
      <c r="IM855"/>
      <c r="IN855"/>
      <c r="IO855"/>
      <c r="IP855"/>
      <c r="IQ855"/>
      <c r="IR855"/>
      <c r="IS855"/>
      <c r="IT855"/>
      <c r="IU855"/>
      <c r="IV855"/>
    </row>
    <row r="856" spans="1:256" s="5" customFormat="1" hidden="1" outlineLevel="1">
      <c r="A856" s="18"/>
      <c r="B856" s="18"/>
      <c r="C856" s="36">
        <f>Asset29</f>
        <v>0</v>
      </c>
      <c r="D856" s="18"/>
      <c r="E856" s="18"/>
      <c r="F856" s="33"/>
      <c r="G856" s="159">
        <f t="shared" ref="G856:AL856" si="162">SUM(G844:G855)</f>
        <v>0</v>
      </c>
      <c r="H856" s="159">
        <f t="shared" si="162"/>
        <v>0</v>
      </c>
      <c r="I856" s="159">
        <f t="shared" si="162"/>
        <v>0</v>
      </c>
      <c r="J856" s="159">
        <f t="shared" si="162"/>
        <v>0</v>
      </c>
      <c r="K856" s="159">
        <f t="shared" si="162"/>
        <v>0</v>
      </c>
      <c r="L856" s="159">
        <f t="shared" si="162"/>
        <v>0</v>
      </c>
      <c r="M856" s="159">
        <f t="shared" si="162"/>
        <v>0</v>
      </c>
      <c r="N856" s="159">
        <f t="shared" si="162"/>
        <v>0</v>
      </c>
      <c r="O856" s="159">
        <f t="shared" si="162"/>
        <v>0</v>
      </c>
      <c r="P856" s="159">
        <f t="shared" si="162"/>
        <v>0</v>
      </c>
      <c r="Q856" s="159">
        <f t="shared" si="162"/>
        <v>0</v>
      </c>
      <c r="R856" s="159">
        <f t="shared" si="162"/>
        <v>0</v>
      </c>
      <c r="S856" s="159">
        <f t="shared" si="162"/>
        <v>0</v>
      </c>
      <c r="T856" s="159">
        <f t="shared" si="162"/>
        <v>0</v>
      </c>
      <c r="U856" s="159">
        <f t="shared" si="162"/>
        <v>0</v>
      </c>
      <c r="V856" s="159">
        <f t="shared" si="162"/>
        <v>0</v>
      </c>
      <c r="W856" s="159">
        <f t="shared" si="162"/>
        <v>0</v>
      </c>
      <c r="X856" s="159">
        <f t="shared" si="162"/>
        <v>0</v>
      </c>
      <c r="Y856" s="159">
        <f t="shared" si="162"/>
        <v>0</v>
      </c>
      <c r="Z856" s="159">
        <f t="shared" si="162"/>
        <v>0</v>
      </c>
      <c r="AA856" s="159">
        <f t="shared" si="162"/>
        <v>0</v>
      </c>
      <c r="AB856" s="159">
        <f t="shared" si="162"/>
        <v>0</v>
      </c>
      <c r="AC856" s="159">
        <f t="shared" si="162"/>
        <v>0</v>
      </c>
      <c r="AD856" s="159">
        <f t="shared" si="162"/>
        <v>0</v>
      </c>
      <c r="AE856" s="159">
        <f t="shared" si="162"/>
        <v>0</v>
      </c>
      <c r="AF856" s="159">
        <f t="shared" si="162"/>
        <v>0</v>
      </c>
      <c r="AG856" s="159">
        <f t="shared" si="162"/>
        <v>0</v>
      </c>
      <c r="AH856" s="159">
        <f t="shared" si="162"/>
        <v>0</v>
      </c>
      <c r="AI856" s="159">
        <f t="shared" si="162"/>
        <v>0</v>
      </c>
      <c r="AJ856" s="159">
        <f t="shared" si="162"/>
        <v>0</v>
      </c>
      <c r="AK856" s="159">
        <f t="shared" si="162"/>
        <v>0</v>
      </c>
      <c r="AL856" s="159">
        <f t="shared" si="162"/>
        <v>0</v>
      </c>
      <c r="AM856" s="159">
        <f t="shared" ref="AM856:BI856" si="163">SUM(AM844:AM855)</f>
        <v>0</v>
      </c>
      <c r="AN856" s="159">
        <f t="shared" si="163"/>
        <v>0</v>
      </c>
      <c r="AO856" s="159">
        <f t="shared" si="163"/>
        <v>0</v>
      </c>
      <c r="AP856" s="159">
        <f t="shared" si="163"/>
        <v>0</v>
      </c>
      <c r="AQ856" s="159">
        <f t="shared" si="163"/>
        <v>0</v>
      </c>
      <c r="AR856" s="159">
        <f t="shared" si="163"/>
        <v>0</v>
      </c>
      <c r="AS856" s="159">
        <f t="shared" si="163"/>
        <v>0</v>
      </c>
      <c r="AT856" s="159">
        <f t="shared" si="163"/>
        <v>0</v>
      </c>
      <c r="AU856" s="159">
        <f t="shared" si="163"/>
        <v>0</v>
      </c>
      <c r="AV856" s="159">
        <f t="shared" si="163"/>
        <v>0</v>
      </c>
      <c r="AW856" s="159">
        <f t="shared" si="163"/>
        <v>0</v>
      </c>
      <c r="AX856" s="159">
        <f t="shared" si="163"/>
        <v>0</v>
      </c>
      <c r="AY856" s="159">
        <f t="shared" si="163"/>
        <v>0</v>
      </c>
      <c r="AZ856" s="159">
        <f t="shared" si="163"/>
        <v>0</v>
      </c>
      <c r="BA856" s="159">
        <f t="shared" si="163"/>
        <v>0</v>
      </c>
      <c r="BB856" s="159">
        <f t="shared" si="163"/>
        <v>0</v>
      </c>
      <c r="BC856" s="159">
        <f t="shared" si="163"/>
        <v>0</v>
      </c>
      <c r="BD856" s="159">
        <f t="shared" si="163"/>
        <v>0</v>
      </c>
      <c r="BE856" s="159">
        <f t="shared" si="163"/>
        <v>0</v>
      </c>
      <c r="BF856" s="159">
        <f t="shared" si="163"/>
        <v>0</v>
      </c>
      <c r="BG856" s="159">
        <f t="shared" si="163"/>
        <v>0</v>
      </c>
      <c r="BH856" s="159">
        <f t="shared" si="163"/>
        <v>0</v>
      </c>
      <c r="BI856" s="159">
        <f t="shared" si="163"/>
        <v>0</v>
      </c>
      <c r="BJ856" s="18"/>
      <c r="BK856" s="18"/>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c r="FS856"/>
      <c r="FT856"/>
      <c r="FU856"/>
      <c r="FV856"/>
      <c r="FW856"/>
      <c r="FX856"/>
      <c r="FY856"/>
      <c r="FZ856"/>
      <c r="GA856"/>
      <c r="GB856"/>
      <c r="GC856"/>
      <c r="GD856"/>
      <c r="GE856"/>
      <c r="GF856"/>
      <c r="GG856"/>
      <c r="GH856"/>
      <c r="GI856"/>
      <c r="GJ856"/>
      <c r="GK856"/>
      <c r="GL856"/>
      <c r="GM856"/>
      <c r="GN856"/>
      <c r="GO856"/>
      <c r="GP856"/>
      <c r="GQ856"/>
      <c r="GR856"/>
      <c r="GS856"/>
      <c r="GT856"/>
      <c r="GU856"/>
      <c r="GV856"/>
      <c r="GW856"/>
      <c r="GX856"/>
      <c r="GY856"/>
      <c r="GZ856"/>
      <c r="HA856"/>
      <c r="HB856"/>
      <c r="HC856"/>
      <c r="HD856"/>
      <c r="HE856"/>
      <c r="HF856"/>
      <c r="HG856"/>
      <c r="HH856"/>
      <c r="HI856"/>
      <c r="HJ856"/>
      <c r="HK856"/>
      <c r="HL856"/>
      <c r="HM856"/>
      <c r="HN856"/>
      <c r="HO856"/>
      <c r="HP856"/>
      <c r="HQ856"/>
      <c r="HR856"/>
      <c r="HS856"/>
      <c r="HT856"/>
      <c r="HU856"/>
      <c r="HV856"/>
      <c r="HW856"/>
      <c r="HX856"/>
      <c r="HY856"/>
      <c r="HZ856"/>
      <c r="IA856"/>
      <c r="IB856"/>
      <c r="IC856"/>
      <c r="ID856"/>
      <c r="IE856"/>
      <c r="IF856"/>
      <c r="IG856"/>
      <c r="IH856"/>
      <c r="II856"/>
      <c r="IJ856"/>
      <c r="IK856"/>
      <c r="IL856"/>
      <c r="IM856"/>
      <c r="IN856"/>
      <c r="IO856"/>
      <c r="IP856"/>
      <c r="IQ856"/>
      <c r="IR856"/>
      <c r="IS856"/>
      <c r="IT856"/>
      <c r="IU856"/>
      <c r="IV856"/>
    </row>
    <row r="857" spans="1:256" s="5" customFormat="1" hidden="1" outlineLevel="2">
      <c r="A857" s="18"/>
      <c r="B857" s="127">
        <f>C869</f>
        <v>0</v>
      </c>
      <c r="C857" s="44"/>
      <c r="D857" s="45" t="s">
        <v>72</v>
      </c>
      <c r="E857" s="44"/>
      <c r="F857" s="46"/>
      <c r="G857" s="163">
        <f>IF(G$3&gt;A30taxremlife,A30taxvalue-SUM($F857:F857),IF(A30taxremlife="N/A","n/a",A30taxvalue/A30taxremlife))</f>
        <v>0</v>
      </c>
      <c r="H857" s="163">
        <f>IF(H$3&gt;A30taxremlife,A30taxvalue-SUM($F857:G857),IF(A30taxremlife="N/A","n/a",A30taxvalue/A30taxremlife))</f>
        <v>0</v>
      </c>
      <c r="I857" s="163">
        <f>IF(I$3&gt;A30taxremlife,A30taxvalue-SUM($F857:H857),IF(A30taxremlife="N/A","n/a",A30taxvalue/A30taxremlife))</f>
        <v>0</v>
      </c>
      <c r="J857" s="163">
        <f>IF(J$3&gt;A30taxremlife,A30taxvalue-SUM($F857:I857),IF(A30taxremlife="N/A","n/a",A30taxvalue/A30taxremlife))</f>
        <v>0</v>
      </c>
      <c r="K857" s="163">
        <f>IF(K$3&gt;A30taxremlife,A30taxvalue-SUM($F857:J857),IF(A30taxremlife="N/A","n/a",A30taxvalue/A30taxremlife))</f>
        <v>0</v>
      </c>
      <c r="L857" s="163">
        <f>IF(L$3&gt;A30taxremlife,A30taxvalue-SUM($F857:K857),IF(A30taxremlife="N/A","n/a",A30taxvalue/A30taxremlife))</f>
        <v>0</v>
      </c>
      <c r="M857" s="163">
        <f>IF(M$3&gt;A30taxremlife,A30taxvalue-SUM($F857:L857),IF(A30taxremlife="N/A","n/a",A30taxvalue/A30taxremlife))</f>
        <v>0</v>
      </c>
      <c r="N857" s="163">
        <f>IF(N$3&gt;A30taxremlife,A30taxvalue-SUM($F857:M857),IF(A30taxremlife="N/A","n/a",A30taxvalue/A30taxremlife))</f>
        <v>0</v>
      </c>
      <c r="O857" s="163">
        <f>IF(O$3&gt;A30taxremlife,A30taxvalue-SUM($F857:N857),IF(A30taxremlife="N/A","n/a",A30taxvalue/A30taxremlife))</f>
        <v>0</v>
      </c>
      <c r="P857" s="163">
        <f>IF(P$3&gt;A30taxremlife,A30taxvalue-SUM($F857:O857),IF(A30taxremlife="N/A","n/a",A30taxvalue/A30taxremlife))</f>
        <v>0</v>
      </c>
      <c r="Q857" s="163">
        <f>IF(Q$3&gt;A30taxremlife,A30taxvalue-SUM($F857:P857),IF(A30taxremlife="N/A","n/a",A30taxvalue/A30taxremlife))</f>
        <v>0</v>
      </c>
      <c r="R857" s="163">
        <f>IF(R$3&gt;A30taxremlife,A30taxvalue-SUM($F857:Q857),IF(A30taxremlife="N/A","n/a",A30taxvalue/A30taxremlife))</f>
        <v>0</v>
      </c>
      <c r="S857" s="163">
        <f>IF(S$3&gt;A30taxremlife,A30taxvalue-SUM($F857:R857),IF(A30taxremlife="N/A","n/a",A30taxvalue/A30taxremlife))</f>
        <v>0</v>
      </c>
      <c r="T857" s="163">
        <f>IF(T$3&gt;A30taxremlife,A30taxvalue-SUM($F857:S857),IF(A30taxremlife="N/A","n/a",A30taxvalue/A30taxremlife))</f>
        <v>0</v>
      </c>
      <c r="U857" s="163">
        <f>IF(U$3&gt;A30taxremlife,A30taxvalue-SUM($F857:T857),IF(A30taxremlife="N/A","n/a",A30taxvalue/A30taxremlife))</f>
        <v>0</v>
      </c>
      <c r="V857" s="163">
        <f>IF(V$3&gt;A30taxremlife,A30taxvalue-SUM($F857:U857),IF(A30taxremlife="N/A","n/a",A30taxvalue/A30taxremlife))</f>
        <v>0</v>
      </c>
      <c r="W857" s="163">
        <f>IF(W$3&gt;A30taxremlife,A30taxvalue-SUM($F857:V857),IF(A30taxremlife="N/A","n/a",A30taxvalue/A30taxremlife))</f>
        <v>0</v>
      </c>
      <c r="X857" s="163">
        <f>IF(X$3&gt;A30taxremlife,A30taxvalue-SUM($F857:W857),IF(A30taxremlife="N/A","n/a",A30taxvalue/A30taxremlife))</f>
        <v>0</v>
      </c>
      <c r="Y857" s="163">
        <f>IF(Y$3&gt;A30taxremlife,A30taxvalue-SUM($F857:X857),IF(A30taxremlife="N/A","n/a",A30taxvalue/A30taxremlife))</f>
        <v>0</v>
      </c>
      <c r="Z857" s="163">
        <f>IF(Z$3&gt;A30taxremlife,A30taxvalue-SUM($F857:Y857),IF(A30taxremlife="N/A","n/a",A30taxvalue/A30taxremlife))</f>
        <v>0</v>
      </c>
      <c r="AA857" s="163">
        <f>IF(AA$3&gt;A30taxremlife,A30taxvalue-SUM($F857:Z857),IF(A30taxremlife="N/A","n/a",A30taxvalue/A30taxremlife))</f>
        <v>0</v>
      </c>
      <c r="AB857" s="163">
        <f>IF(AB$3&gt;A30taxremlife,A30taxvalue-SUM($F857:AA857),IF(A30taxremlife="N/A","n/a",A30taxvalue/A30taxremlife))</f>
        <v>0</v>
      </c>
      <c r="AC857" s="163">
        <f>IF(AC$3&gt;A30taxremlife,A30taxvalue-SUM($F857:AB857),IF(A30taxremlife="N/A","n/a",A30taxvalue/A30taxremlife))</f>
        <v>0</v>
      </c>
      <c r="AD857" s="163">
        <f>IF(AD$3&gt;A30taxremlife,A30taxvalue-SUM($F857:AC857),IF(A30taxremlife="N/A","n/a",A30taxvalue/A30taxremlife))</f>
        <v>0</v>
      </c>
      <c r="AE857" s="163">
        <f>IF(AE$3&gt;A30taxremlife,A30taxvalue-SUM($F857:AD857),IF(A30taxremlife="N/A","n/a",A30taxvalue/A30taxremlife))</f>
        <v>0</v>
      </c>
      <c r="AF857" s="163">
        <f>IF(AF$3&gt;A30taxremlife,A30taxvalue-SUM($F857:AE857),IF(A30taxremlife="N/A","n/a",A30taxvalue/A30taxremlife))</f>
        <v>0</v>
      </c>
      <c r="AG857" s="163">
        <f>IF(AG$3&gt;A30taxremlife,A30taxvalue-SUM($F857:AF857),IF(A30taxremlife="N/A","n/a",A30taxvalue/A30taxremlife))</f>
        <v>0</v>
      </c>
      <c r="AH857" s="163">
        <f>IF(AH$3&gt;A30taxremlife,A30taxvalue-SUM($F857:AG857),IF(A30taxremlife="N/A","n/a",A30taxvalue/A30taxremlife))</f>
        <v>0</v>
      </c>
      <c r="AI857" s="163">
        <f>IF(AI$3&gt;A30taxremlife,A30taxvalue-SUM($F857:AH857),IF(A30taxremlife="N/A","n/a",A30taxvalue/A30taxremlife))</f>
        <v>0</v>
      </c>
      <c r="AJ857" s="163">
        <f>IF(AJ$3&gt;A30taxremlife,A30taxvalue-SUM($F857:AI857),IF(A30taxremlife="N/A","n/a",A30taxvalue/A30taxremlife))</f>
        <v>0</v>
      </c>
      <c r="AK857" s="163">
        <f>IF(AK$3&gt;A30taxremlife,A30taxvalue-SUM($F857:AJ857),IF(A30taxremlife="N/A","n/a",A30taxvalue/A30taxremlife))</f>
        <v>0</v>
      </c>
      <c r="AL857" s="163">
        <f>IF(AL$3&gt;A30taxremlife,A30taxvalue-SUM($F857:AK857),IF(A30taxremlife="N/A","n/a",A30taxvalue/A30taxremlife))</f>
        <v>0</v>
      </c>
      <c r="AM857" s="163">
        <f>IF(AM$3&gt;A30taxremlife,A30taxvalue-SUM($F857:AL857),IF(A30taxremlife="N/A","n/a",A30taxvalue/A30taxremlife))</f>
        <v>0</v>
      </c>
      <c r="AN857" s="163">
        <f>IF(AN$3&gt;A30taxremlife,A30taxvalue-SUM($F857:AM857),IF(A30taxremlife="N/A","n/a",A30taxvalue/A30taxremlife))</f>
        <v>0</v>
      </c>
      <c r="AO857" s="163">
        <f>IF(AO$3&gt;A30taxremlife,A30taxvalue-SUM($F857:AN857),IF(A30taxremlife="N/A","n/a",A30taxvalue/A30taxremlife))</f>
        <v>0</v>
      </c>
      <c r="AP857" s="163">
        <f>IF(AP$3&gt;A30taxremlife,A30taxvalue-SUM($F857:AO857),IF(A30taxremlife="N/A","n/a",A30taxvalue/A30taxremlife))</f>
        <v>0</v>
      </c>
      <c r="AQ857" s="163">
        <f>IF(AQ$3&gt;A30taxremlife,A30taxvalue-SUM($F857:AP857),IF(A30taxremlife="N/A","n/a",A30taxvalue/A30taxremlife))</f>
        <v>0</v>
      </c>
      <c r="AR857" s="163">
        <f>IF(AR$3&gt;A30taxremlife,A30taxvalue-SUM($F857:AQ857),IF(A30taxremlife="N/A","n/a",A30taxvalue/A30taxremlife))</f>
        <v>0</v>
      </c>
      <c r="AS857" s="163">
        <f>IF(AS$3&gt;A30taxremlife,A30taxvalue-SUM($F857:AR857),IF(A30taxremlife="N/A","n/a",A30taxvalue/A30taxremlife))</f>
        <v>0</v>
      </c>
      <c r="AT857" s="163">
        <f>IF(AT$3&gt;A30taxremlife,A30taxvalue-SUM($F857:AS857),IF(A30taxremlife="N/A","n/a",A30taxvalue/A30taxremlife))</f>
        <v>0</v>
      </c>
      <c r="AU857" s="163">
        <f>IF(AU$3&gt;A30taxremlife,A30taxvalue-SUM($F857:AT857),IF(A30taxremlife="N/A","n/a",A30taxvalue/A30taxremlife))</f>
        <v>0</v>
      </c>
      <c r="AV857" s="163">
        <f>IF(AV$3&gt;A30taxremlife,A30taxvalue-SUM($F857:AU857),IF(A30taxremlife="N/A","n/a",A30taxvalue/A30taxremlife))</f>
        <v>0</v>
      </c>
      <c r="AW857" s="163">
        <f>IF(AW$3&gt;A30taxremlife,A30taxvalue-SUM($F857:AV857),IF(A30taxremlife="N/A","n/a",A30taxvalue/A30taxremlife))</f>
        <v>0</v>
      </c>
      <c r="AX857" s="163">
        <f>IF(AX$3&gt;A30taxremlife,A30taxvalue-SUM($F857:AW857),IF(A30taxremlife="N/A","n/a",A30taxvalue/A30taxremlife))</f>
        <v>0</v>
      </c>
      <c r="AY857" s="163">
        <f>IF(AY$3&gt;A30taxremlife,A30taxvalue-SUM($F857:AX857),IF(A30taxremlife="N/A","n/a",A30taxvalue/A30taxremlife))</f>
        <v>0</v>
      </c>
      <c r="AZ857" s="163">
        <f>IF(AZ$3&gt;A30taxremlife,A30taxvalue-SUM($F857:AY857),IF(A30taxremlife="N/A","n/a",A30taxvalue/A30taxremlife))</f>
        <v>0</v>
      </c>
      <c r="BA857" s="163">
        <f>IF(BA$3&gt;A30taxremlife,A30taxvalue-SUM($F857:AZ857),IF(A30taxremlife="N/A","n/a",A30taxvalue/A30taxremlife))</f>
        <v>0</v>
      </c>
      <c r="BB857" s="163">
        <f>IF(BB$3&gt;A30taxremlife,A30taxvalue-SUM($F857:BA857),IF(A30taxremlife="N/A","n/a",A30taxvalue/A30taxremlife))</f>
        <v>0</v>
      </c>
      <c r="BC857" s="163">
        <f>IF(BC$3&gt;A30taxremlife,A30taxvalue-SUM($F857:BB857),IF(A30taxremlife="N/A","n/a",A30taxvalue/A30taxremlife))</f>
        <v>0</v>
      </c>
      <c r="BD857" s="163">
        <f>IF(BD$3&gt;A30taxremlife,A30taxvalue-SUM($F857:BC857),IF(A30taxremlife="N/A","n/a",A30taxvalue/A30taxremlife))</f>
        <v>0</v>
      </c>
      <c r="BE857" s="163">
        <f>IF(BE$3&gt;A30taxremlife,A30taxvalue-SUM($F857:BD857),IF(A30taxremlife="N/A","n/a",A30taxvalue/A30taxremlife))</f>
        <v>0</v>
      </c>
      <c r="BF857" s="163">
        <f>IF(BF$3&gt;A30taxremlife,A30taxvalue-SUM($F857:BE857),IF(A30taxremlife="N/A","n/a",A30taxvalue/A30taxremlife))</f>
        <v>0</v>
      </c>
      <c r="BG857" s="163">
        <f>IF(BG$3&gt;A30taxremlife,A30taxvalue-SUM($F857:BF857),IF(A30taxremlife="N/A","n/a",A30taxvalue/A30taxremlife))</f>
        <v>0</v>
      </c>
      <c r="BH857" s="163">
        <f>IF(BH$3&gt;A30taxremlife,A30taxvalue-SUM($F857:BG857),IF(A30taxremlife="N/A","n/a",A30taxvalue/A30taxremlife))</f>
        <v>0</v>
      </c>
      <c r="BI857" s="163">
        <f>IF(BI$3&gt;A30taxremlife,A30taxvalue-SUM($F857:BH857),IF(A30taxremlife="N/A","n/a",A30taxvalue/A30taxremlife))</f>
        <v>0</v>
      </c>
      <c r="BJ857" s="18"/>
      <c r="BK857" s="18"/>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c r="FS857"/>
      <c r="FT857"/>
      <c r="FU857"/>
      <c r="FV857"/>
      <c r="FW857"/>
      <c r="FX857"/>
      <c r="FY857"/>
      <c r="FZ857"/>
      <c r="GA857"/>
      <c r="GB857"/>
      <c r="GC857"/>
      <c r="GD857"/>
      <c r="GE857"/>
      <c r="GF857"/>
      <c r="GG857"/>
      <c r="GH857"/>
      <c r="GI857"/>
      <c r="GJ857"/>
      <c r="GK857"/>
      <c r="GL857"/>
      <c r="GM857"/>
      <c r="GN857"/>
      <c r="GO857"/>
      <c r="GP857"/>
      <c r="GQ857"/>
      <c r="GR857"/>
      <c r="GS857"/>
      <c r="GT857"/>
      <c r="GU857"/>
      <c r="GV857"/>
      <c r="GW857"/>
      <c r="GX857"/>
      <c r="GY857"/>
      <c r="GZ857"/>
      <c r="HA857"/>
      <c r="HB857"/>
      <c r="HC857"/>
      <c r="HD857"/>
      <c r="HE857"/>
      <c r="HF857"/>
      <c r="HG857"/>
      <c r="HH857"/>
      <c r="HI857"/>
      <c r="HJ857"/>
      <c r="HK857"/>
      <c r="HL857"/>
      <c r="HM857"/>
      <c r="HN857"/>
      <c r="HO857"/>
      <c r="HP857"/>
      <c r="HQ857"/>
      <c r="HR857"/>
      <c r="HS857"/>
      <c r="HT857"/>
      <c r="HU857"/>
      <c r="HV857"/>
      <c r="HW857"/>
      <c r="HX857"/>
      <c r="HY857"/>
      <c r="HZ857"/>
      <c r="IA857"/>
      <c r="IB857"/>
      <c r="IC857"/>
      <c r="ID857"/>
      <c r="IE857"/>
      <c r="IF857"/>
      <c r="IG857"/>
      <c r="IH857"/>
      <c r="II857"/>
      <c r="IJ857"/>
      <c r="IK857"/>
      <c r="IL857"/>
      <c r="IM857"/>
      <c r="IN857"/>
      <c r="IO857"/>
      <c r="IP857"/>
      <c r="IQ857"/>
      <c r="IR857"/>
      <c r="IS857"/>
      <c r="IT857"/>
      <c r="IU857"/>
      <c r="IV857"/>
    </row>
    <row r="858" spans="1:256" s="5" customFormat="1" hidden="1" outlineLevel="2">
      <c r="A858" s="18"/>
      <c r="B858" s="18"/>
      <c r="C858" s="36"/>
      <c r="D858" s="479" t="s">
        <v>71</v>
      </c>
      <c r="E858" s="283">
        <v>0</v>
      </c>
      <c r="F858" s="38"/>
      <c r="G858" s="164"/>
      <c r="H858" s="164"/>
      <c r="I858" s="164"/>
      <c r="J858" s="164"/>
      <c r="K858" s="164"/>
      <c r="L858" s="164"/>
      <c r="M858" s="164"/>
      <c r="N858" s="164"/>
      <c r="O858" s="164"/>
      <c r="P858" s="164"/>
      <c r="Q858" s="164"/>
      <c r="R858" s="164"/>
      <c r="S858" s="164"/>
      <c r="T858" s="164"/>
      <c r="U858" s="164"/>
      <c r="V858" s="164"/>
      <c r="W858" s="164"/>
      <c r="X858" s="164"/>
      <c r="Y858" s="164"/>
      <c r="Z858" s="164"/>
      <c r="AA858" s="164"/>
      <c r="AB858" s="164"/>
      <c r="AC858" s="164"/>
      <c r="AD858" s="164"/>
      <c r="AE858" s="164"/>
      <c r="AF858" s="164"/>
      <c r="AG858" s="164"/>
      <c r="AH858" s="164"/>
      <c r="AI858" s="164"/>
      <c r="AJ858" s="164"/>
      <c r="AK858" s="164"/>
      <c r="AL858" s="164"/>
      <c r="AM858" s="164"/>
      <c r="AN858" s="164"/>
      <c r="AO858" s="164"/>
      <c r="AP858" s="164"/>
      <c r="AQ858" s="164"/>
      <c r="AR858" s="164"/>
      <c r="AS858" s="164"/>
      <c r="AT858" s="164"/>
      <c r="AU858" s="164"/>
      <c r="AV858" s="164"/>
      <c r="AW858" s="164"/>
      <c r="AX858" s="164"/>
      <c r="AY858" s="164"/>
      <c r="AZ858" s="164"/>
      <c r="BA858" s="164"/>
      <c r="BB858" s="164"/>
      <c r="BC858" s="164"/>
      <c r="BD858" s="164"/>
      <c r="BE858" s="164"/>
      <c r="BF858" s="164"/>
      <c r="BG858" s="164"/>
      <c r="BH858" s="164"/>
      <c r="BI858" s="164"/>
      <c r="BJ858" s="18"/>
      <c r="BK858" s="18"/>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c r="FN858"/>
      <c r="FO858"/>
      <c r="FP858"/>
      <c r="FQ858"/>
      <c r="FR858"/>
      <c r="FS858"/>
      <c r="FT858"/>
      <c r="FU858"/>
      <c r="FV858"/>
      <c r="FW858"/>
      <c r="FX858"/>
      <c r="FY858"/>
      <c r="FZ858"/>
      <c r="GA858"/>
      <c r="GB858"/>
      <c r="GC858"/>
      <c r="GD858"/>
      <c r="GE858"/>
      <c r="GF858"/>
      <c r="GG858"/>
      <c r="GH858"/>
      <c r="GI858"/>
      <c r="GJ858"/>
      <c r="GK858"/>
      <c r="GL858"/>
      <c r="GM858"/>
      <c r="GN858"/>
      <c r="GO858"/>
      <c r="GP858"/>
      <c r="GQ858"/>
      <c r="GR858"/>
      <c r="GS858"/>
      <c r="GT858"/>
      <c r="GU858"/>
      <c r="GV858"/>
      <c r="GW858"/>
      <c r="GX858"/>
      <c r="GY858"/>
      <c r="GZ858"/>
      <c r="HA858"/>
      <c r="HB858"/>
      <c r="HC858"/>
      <c r="HD858"/>
      <c r="HE858"/>
      <c r="HF858"/>
      <c r="HG858"/>
      <c r="HH858"/>
      <c r="HI858"/>
      <c r="HJ858"/>
      <c r="HK858"/>
      <c r="HL858"/>
      <c r="HM858"/>
      <c r="HN858"/>
      <c r="HO858"/>
      <c r="HP858"/>
      <c r="HQ858"/>
      <c r="HR858"/>
      <c r="HS858"/>
      <c r="HT858"/>
      <c r="HU858"/>
      <c r="HV858"/>
      <c r="HW858"/>
      <c r="HX858"/>
      <c r="HY858"/>
      <c r="HZ858"/>
      <c r="IA858"/>
      <c r="IB858"/>
      <c r="IC858"/>
      <c r="ID858"/>
      <c r="IE858"/>
      <c r="IF858"/>
      <c r="IG858"/>
      <c r="IH858"/>
      <c r="II858"/>
      <c r="IJ858"/>
      <c r="IK858"/>
      <c r="IL858"/>
      <c r="IM858"/>
      <c r="IN858"/>
      <c r="IO858"/>
      <c r="IP858"/>
      <c r="IQ858"/>
      <c r="IR858"/>
      <c r="IS858"/>
      <c r="IT858"/>
      <c r="IU858"/>
      <c r="IV858"/>
    </row>
    <row r="859" spans="1:256" s="5" customFormat="1" hidden="1" outlineLevel="2">
      <c r="A859" s="18"/>
      <c r="B859" s="18"/>
      <c r="C859" s="36"/>
      <c r="D859" s="479"/>
      <c r="E859" s="283">
        <v>1</v>
      </c>
      <c r="F859" s="38"/>
      <c r="G859" s="305"/>
      <c r="H859" s="164">
        <f>IF(A30taxstdlife="n/a","n/a",IF(H$3&gt;(A30taxstdlife+$E859),((Input!$G$172+Input!$G$138)*$G$7)-SUM($G859:G859),((Input!$G$172+Input!$G$138)*$G$7)/A30taxstdlife))</f>
        <v>0</v>
      </c>
      <c r="I859" s="164">
        <f>IF(A30taxstdlife="n/a","n/a",IF(I$3&gt;(A30taxstdlife+$E859),((Input!$G$172+Input!$G$138)*$G$7)-SUM($G859:H859),((Input!$G$172+Input!$G$138)*$G$7)/A30taxstdlife))</f>
        <v>0</v>
      </c>
      <c r="J859" s="164">
        <f>IF(A30taxstdlife="n/a","n/a",IF(J$3&gt;(A30taxstdlife+$E859),((Input!$G$172+Input!$G$138)*$G$7)-SUM($G859:I859),((Input!$G$172+Input!$G$138)*$G$7)/A30taxstdlife))</f>
        <v>0</v>
      </c>
      <c r="K859" s="164">
        <f>IF(A30taxstdlife="n/a","n/a",IF(K$3&gt;(A30taxstdlife+$E859),((Input!$G$172+Input!$G$138)*$G$7)-SUM($G859:J859),((Input!$G$172+Input!$G$138)*$G$7)/A30taxstdlife))</f>
        <v>0</v>
      </c>
      <c r="L859" s="164">
        <f>IF(A30taxstdlife="n/a","n/a",IF(L$3&gt;(A30taxstdlife+$E859),((Input!$G$172+Input!$G$138)*$G$7)-SUM($G859:K859),((Input!$G$172+Input!$G$138)*$G$7)/A30taxstdlife))</f>
        <v>0</v>
      </c>
      <c r="M859" s="164">
        <f>IF(A30taxstdlife="n/a","n/a",IF(M$3&gt;(A30taxstdlife+$E859),((Input!$G$172+Input!$G$138)*$G$7)-SUM($G859:L859),((Input!$G$172+Input!$G$138)*$G$7)/A30taxstdlife))</f>
        <v>0</v>
      </c>
      <c r="N859" s="164">
        <f>IF(A30taxstdlife="n/a","n/a",IF(N$3&gt;(A30taxstdlife+$E859),((Input!$G$172+Input!$G$138)*$G$7)-SUM($G859:M859),((Input!$G$172+Input!$G$138)*$G$7)/A30taxstdlife))</f>
        <v>0</v>
      </c>
      <c r="O859" s="164">
        <f>IF(A30taxstdlife="n/a","n/a",IF(O$3&gt;(A30taxstdlife+$E859),((Input!$G$172+Input!$G$138)*$G$7)-SUM($G859:N859),((Input!$G$172+Input!$G$138)*$G$7)/A30taxstdlife))</f>
        <v>0</v>
      </c>
      <c r="P859" s="164">
        <f>IF(A30taxstdlife="n/a","n/a",IF(P$3&gt;(A30taxstdlife+$E859),((Input!$G$172+Input!$G$138)*$G$7)-SUM($G859:O859),((Input!$G$172+Input!$G$138)*$G$7)/A30taxstdlife))</f>
        <v>0</v>
      </c>
      <c r="Q859" s="164">
        <f>IF(A30taxstdlife="n/a","n/a",IF(Q$3&gt;(A30taxstdlife+$E859),((Input!$G$172+Input!$G$138)*$G$7)-SUM($G859:P859),((Input!$G$172+Input!$G$138)*$G$7)/A30taxstdlife))</f>
        <v>0</v>
      </c>
      <c r="R859" s="164">
        <f>IF(A30taxstdlife="n/a","n/a",IF(R$3&gt;(A30taxstdlife+$E859),((Input!$G$172+Input!$G$138)*$G$7)-SUM($G859:Q859),((Input!$G$172+Input!$G$138)*$G$7)/A30taxstdlife))</f>
        <v>0</v>
      </c>
      <c r="S859" s="164">
        <f>IF(A30taxstdlife="n/a","n/a",IF(S$3&gt;(A30taxstdlife+$E859),((Input!$G$172+Input!$G$138)*$G$7)-SUM($G859:R859),((Input!$G$172+Input!$G$138)*$G$7)/A30taxstdlife))</f>
        <v>0</v>
      </c>
      <c r="T859" s="164">
        <f>IF(A30taxstdlife="n/a","n/a",IF(T$3&gt;(A30taxstdlife+$E859),((Input!$G$172+Input!$G$138)*$G$7)-SUM($G859:S859),((Input!$G$172+Input!$G$138)*$G$7)/A30taxstdlife))</f>
        <v>0</v>
      </c>
      <c r="U859" s="164">
        <f>IF(A30taxstdlife="n/a","n/a",IF(U$3&gt;(A30taxstdlife+$E859),((Input!$G$172+Input!$G$138)*$G$7)-SUM($G859:T859),((Input!$G$172+Input!$G$138)*$G$7)/A30taxstdlife))</f>
        <v>0</v>
      </c>
      <c r="V859" s="164">
        <f>IF(A30taxstdlife="n/a","n/a",IF(V$3&gt;(A30taxstdlife+$E859),((Input!$G$172+Input!$G$138)*$G$7)-SUM($G859:U859),((Input!$G$172+Input!$G$138)*$G$7)/A30taxstdlife))</f>
        <v>0</v>
      </c>
      <c r="W859" s="164">
        <f>IF(A30taxstdlife="n/a","n/a",IF(W$3&gt;(A30taxstdlife+$E859),((Input!$G$172+Input!$G$138)*$G$7)-SUM($G859:V859),((Input!$G$172+Input!$G$138)*$G$7)/A30taxstdlife))</f>
        <v>0</v>
      </c>
      <c r="X859" s="164">
        <f>IF(A30taxstdlife="n/a","n/a",IF(X$3&gt;(A30taxstdlife+$E859),((Input!$G$172+Input!$G$138)*$G$7)-SUM($G859:W859),((Input!$G$172+Input!$G$138)*$G$7)/A30taxstdlife))</f>
        <v>0</v>
      </c>
      <c r="Y859" s="164">
        <f>IF(A30taxstdlife="n/a","n/a",IF(Y$3&gt;(A30taxstdlife+$E859),((Input!$G$172+Input!$G$138)*$G$7)-SUM($G859:X859),((Input!$G$172+Input!$G$138)*$G$7)/A30taxstdlife))</f>
        <v>0</v>
      </c>
      <c r="Z859" s="164">
        <f>IF(A30taxstdlife="n/a","n/a",IF(Z$3&gt;(A30taxstdlife+$E859),((Input!$G$172+Input!$G$138)*$G$7)-SUM($G859:Y859),((Input!$G$172+Input!$G$138)*$G$7)/A30taxstdlife))</f>
        <v>0</v>
      </c>
      <c r="AA859" s="164">
        <f>IF(A30taxstdlife="n/a","n/a",IF(AA$3&gt;(A30taxstdlife+$E859),((Input!$G$172+Input!$G$138)*$G$7)-SUM($G859:Z859),((Input!$G$172+Input!$G$138)*$G$7)/A30taxstdlife))</f>
        <v>0</v>
      </c>
      <c r="AB859" s="164">
        <f>IF(A30taxstdlife="n/a","n/a",IF(AB$3&gt;(A30taxstdlife+$E859),((Input!$G$172+Input!$G$138)*$G$7)-SUM($G859:AA859),((Input!$G$172+Input!$G$138)*$G$7)/A30taxstdlife))</f>
        <v>0</v>
      </c>
      <c r="AC859" s="164">
        <f>IF(A30taxstdlife="n/a","n/a",IF(AC$3&gt;(A30taxstdlife+$E859),((Input!$G$172+Input!$G$138)*$G$7)-SUM($G859:AB859),((Input!$G$172+Input!$G$138)*$G$7)/A30taxstdlife))</f>
        <v>0</v>
      </c>
      <c r="AD859" s="164">
        <f>IF(A30taxstdlife="n/a","n/a",IF(AD$3&gt;(A30taxstdlife+$E859),((Input!$G$172+Input!$G$138)*$G$7)-SUM($G859:AC859),((Input!$G$172+Input!$G$138)*$G$7)/A30taxstdlife))</f>
        <v>0</v>
      </c>
      <c r="AE859" s="164">
        <f>IF(A30taxstdlife="n/a","n/a",IF(AE$3&gt;(A30taxstdlife+$E859),((Input!$G$172+Input!$G$138)*$G$7)-SUM($G859:AD859),((Input!$G$172+Input!$G$138)*$G$7)/A30taxstdlife))</f>
        <v>0</v>
      </c>
      <c r="AF859" s="164">
        <f>IF(A30taxstdlife="n/a","n/a",IF(AF$3&gt;(A30taxstdlife+$E859),((Input!$G$172+Input!$G$138)*$G$7)-SUM($G859:AE859),((Input!$G$172+Input!$G$138)*$G$7)/A30taxstdlife))</f>
        <v>0</v>
      </c>
      <c r="AG859" s="164">
        <f>IF(A30taxstdlife="n/a","n/a",IF(AG$3&gt;(A30taxstdlife+$E859),((Input!$G$172+Input!$G$138)*$G$7)-SUM($G859:AF859),((Input!$G$172+Input!$G$138)*$G$7)/A30taxstdlife))</f>
        <v>0</v>
      </c>
      <c r="AH859" s="164">
        <f>IF(A30taxstdlife="n/a","n/a",IF(AH$3&gt;(A30taxstdlife+$E859),((Input!$G$172+Input!$G$138)*$G$7)-SUM($G859:AG859),((Input!$G$172+Input!$G$138)*$G$7)/A30taxstdlife))</f>
        <v>0</v>
      </c>
      <c r="AI859" s="164">
        <f>IF(A30taxstdlife="n/a","n/a",IF(AI$3&gt;(A30taxstdlife+$E859),((Input!$G$172+Input!$G$138)*$G$7)-SUM($G859:AH859),((Input!$G$172+Input!$G$138)*$G$7)/A30taxstdlife))</f>
        <v>0</v>
      </c>
      <c r="AJ859" s="164">
        <f>IF(A30taxstdlife="n/a","n/a",IF(AJ$3&gt;(A30taxstdlife+$E859),((Input!$G$172+Input!$G$138)*$G$7)-SUM($G859:AI859),((Input!$G$172+Input!$G$138)*$G$7)/A30taxstdlife))</f>
        <v>0</v>
      </c>
      <c r="AK859" s="164">
        <f>IF(A30taxstdlife="n/a","n/a",IF(AK$3&gt;(A30taxstdlife+$E859),((Input!$G$172+Input!$G$138)*$G$7)-SUM($G859:AJ859),((Input!$G$172+Input!$G$138)*$G$7)/A30taxstdlife))</f>
        <v>0</v>
      </c>
      <c r="AL859" s="164">
        <f>IF(A30taxstdlife="n/a","n/a",IF(AL$3&gt;(A30taxstdlife+$E859),((Input!$G$172+Input!$G$138)*$G$7)-SUM($G859:AK859),((Input!$G$172+Input!$G$138)*$G$7)/A30taxstdlife))</f>
        <v>0</v>
      </c>
      <c r="AM859" s="164">
        <f>IF(A30taxstdlife="n/a","n/a",IF(AM$3&gt;(A30taxstdlife+$E859),((Input!$G$172+Input!$G$138)*$G$7)-SUM($G859:AL859),((Input!$G$172+Input!$G$138)*$G$7)/A30taxstdlife))</f>
        <v>0</v>
      </c>
      <c r="AN859" s="164">
        <f>IF(A30taxstdlife="n/a","n/a",IF(AN$3&gt;(A30taxstdlife+$E859),((Input!$G$172+Input!$G$138)*$G$7)-SUM($G859:AM859),((Input!$G$172+Input!$G$138)*$G$7)/A30taxstdlife))</f>
        <v>0</v>
      </c>
      <c r="AO859" s="164">
        <f>IF(A30taxstdlife="n/a","n/a",IF(AO$3&gt;(A30taxstdlife+$E859),((Input!$G$172+Input!$G$138)*$G$7)-SUM($G859:AN859),((Input!$G$172+Input!$G$138)*$G$7)/A30taxstdlife))</f>
        <v>0</v>
      </c>
      <c r="AP859" s="164">
        <f>IF(A30taxstdlife="n/a","n/a",IF(AP$3&gt;(A30taxstdlife+$E859),((Input!$G$172+Input!$G$138)*$G$7)-SUM($G859:AO859),((Input!$G$172+Input!$G$138)*$G$7)/A30taxstdlife))</f>
        <v>0</v>
      </c>
      <c r="AQ859" s="164">
        <f>IF(A30taxstdlife="n/a","n/a",IF(AQ$3&gt;(A30taxstdlife+$E859),((Input!$G$172+Input!$G$138)*$G$7)-SUM($G859:AP859),((Input!$G$172+Input!$G$138)*$G$7)/A30taxstdlife))</f>
        <v>0</v>
      </c>
      <c r="AR859" s="164">
        <f>IF(A30taxstdlife="n/a","n/a",IF(AR$3&gt;(A30taxstdlife+$E859),((Input!$G$172+Input!$G$138)*$G$7)-SUM($G859:AQ859),((Input!$G$172+Input!$G$138)*$G$7)/A30taxstdlife))</f>
        <v>0</v>
      </c>
      <c r="AS859" s="164">
        <f>IF(A30taxstdlife="n/a","n/a",IF(AS$3&gt;(A30taxstdlife+$E859),((Input!$G$172+Input!$G$138)*$G$7)-SUM($G859:AR859),((Input!$G$172+Input!$G$138)*$G$7)/A30taxstdlife))</f>
        <v>0</v>
      </c>
      <c r="AT859" s="164">
        <f>IF(A30taxstdlife="n/a","n/a",IF(AT$3&gt;(A30taxstdlife+$E859),((Input!$G$172+Input!$G$138)*$G$7)-SUM($G859:AS859),((Input!$G$172+Input!$G$138)*$G$7)/A30taxstdlife))</f>
        <v>0</v>
      </c>
      <c r="AU859" s="164">
        <f>IF(A30taxstdlife="n/a","n/a",IF(AU$3&gt;(A30taxstdlife+$E859),((Input!$G$172+Input!$G$138)*$G$7)-SUM($G859:AT859),((Input!$G$172+Input!$G$138)*$G$7)/A30taxstdlife))</f>
        <v>0</v>
      </c>
      <c r="AV859" s="164">
        <f>IF(A30taxstdlife="n/a","n/a",IF(AV$3&gt;(A30taxstdlife+$E859),((Input!$G$172+Input!$G$138)*$G$7)-SUM($G859:AU859),((Input!$G$172+Input!$G$138)*$G$7)/A30taxstdlife))</f>
        <v>0</v>
      </c>
      <c r="AW859" s="164">
        <f>IF(A30taxstdlife="n/a","n/a",IF(AW$3&gt;(A30taxstdlife+$E859),((Input!$G$172+Input!$G$138)*$G$7)-SUM($G859:AV859),((Input!$G$172+Input!$G$138)*$G$7)/A30taxstdlife))</f>
        <v>0</v>
      </c>
      <c r="AX859" s="164">
        <f>IF(A30taxstdlife="n/a","n/a",IF(AX$3&gt;(A30taxstdlife+$E859),((Input!$G$172+Input!$G$138)*$G$7)-SUM($G859:AW859),((Input!$G$172+Input!$G$138)*$G$7)/A30taxstdlife))</f>
        <v>0</v>
      </c>
      <c r="AY859" s="164">
        <f>IF(A30taxstdlife="n/a","n/a",IF(AY$3&gt;(A30taxstdlife+$E859),((Input!$G$172+Input!$G$138)*$G$7)-SUM($G859:AX859),((Input!$G$172+Input!$G$138)*$G$7)/A30taxstdlife))</f>
        <v>0</v>
      </c>
      <c r="AZ859" s="164">
        <f>IF(A30taxstdlife="n/a","n/a",IF(AZ$3&gt;(A30taxstdlife+$E859),((Input!$G$172+Input!$G$138)*$G$7)-SUM($G859:AY859),((Input!$G$172+Input!$G$138)*$G$7)/A30taxstdlife))</f>
        <v>0</v>
      </c>
      <c r="BA859" s="164">
        <f>IF(A30taxstdlife="n/a","n/a",IF(BA$3&gt;(A30taxstdlife+$E859),((Input!$G$172+Input!$G$138)*$G$7)-SUM($G859:AZ859),((Input!$G$172+Input!$G$138)*$G$7)/A30taxstdlife))</f>
        <v>0</v>
      </c>
      <c r="BB859" s="164">
        <f>IF(A30taxstdlife="n/a","n/a",IF(BB$3&gt;(A30taxstdlife+$E859),((Input!$G$172+Input!$G$138)*$G$7)-SUM($G859:BA859),((Input!$G$172+Input!$G$138)*$G$7)/A30taxstdlife))</f>
        <v>0</v>
      </c>
      <c r="BC859" s="164">
        <f>IF(A30taxstdlife="n/a","n/a",IF(BC$3&gt;(A30taxstdlife+$E859),((Input!$G$172+Input!$G$138)*$G$7)-SUM($G859:BB859),((Input!$G$172+Input!$G$138)*$G$7)/A30taxstdlife))</f>
        <v>0</v>
      </c>
      <c r="BD859" s="164">
        <f>IF(A30taxstdlife="n/a","n/a",IF(BD$3&gt;(A30taxstdlife+$E859),((Input!$G$172+Input!$G$138)*$G$7)-SUM($G859:BC859),((Input!$G$172+Input!$G$138)*$G$7)/A30taxstdlife))</f>
        <v>0</v>
      </c>
      <c r="BE859" s="164">
        <f>IF(A30taxstdlife="n/a","n/a",IF(BE$3&gt;(A30taxstdlife+$E859),((Input!$G$172+Input!$G$138)*$G$7)-SUM($G859:BD859),((Input!$G$172+Input!$G$138)*$G$7)/A30taxstdlife))</f>
        <v>0</v>
      </c>
      <c r="BF859" s="164">
        <f>IF(A30taxstdlife="n/a","n/a",IF(BF$3&gt;(A30taxstdlife+$E859),((Input!$G$172+Input!$G$138)*$G$7)-SUM($G859:BE859),((Input!$G$172+Input!$G$138)*$G$7)/A30taxstdlife))</f>
        <v>0</v>
      </c>
      <c r="BG859" s="164">
        <f>IF(A30taxstdlife="n/a","n/a",IF(BG$3&gt;(A30taxstdlife+$E859),((Input!$G$172+Input!$G$138)*$G$7)-SUM($G859:BF859),((Input!$G$172+Input!$G$138)*$G$7)/A30taxstdlife))</f>
        <v>0</v>
      </c>
      <c r="BH859" s="164">
        <f>IF(A30taxstdlife="n/a","n/a",IF(BH$3&gt;(A30taxstdlife+$E859),((Input!$G$172+Input!$G$138)*$G$7)-SUM($G859:BG859),((Input!$G$172+Input!$G$138)*$G$7)/A30taxstdlife))</f>
        <v>0</v>
      </c>
      <c r="BI859" s="164">
        <f>IF(A30taxstdlife="n/a","n/a",IF(BI$3&gt;(A30taxstdlife+$E859),((Input!$G$172+Input!$G$138)*$G$7)-SUM($G859:BH859),((Input!$G$172+Input!$G$138)*$G$7)/A30taxstdlife))</f>
        <v>0</v>
      </c>
      <c r="BJ859" s="18"/>
      <c r="BK859" s="18"/>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c r="FN859"/>
      <c r="FO859"/>
      <c r="FP859"/>
      <c r="FQ859"/>
      <c r="FR859"/>
      <c r="FS859"/>
      <c r="FT859"/>
      <c r="FU859"/>
      <c r="FV859"/>
      <c r="FW859"/>
      <c r="FX859"/>
      <c r="FY859"/>
      <c r="FZ859"/>
      <c r="GA859"/>
      <c r="GB859"/>
      <c r="GC859"/>
      <c r="GD859"/>
      <c r="GE859"/>
      <c r="GF859"/>
      <c r="GG859"/>
      <c r="GH859"/>
      <c r="GI859"/>
      <c r="GJ859"/>
      <c r="GK859"/>
      <c r="GL859"/>
      <c r="GM859"/>
      <c r="GN859"/>
      <c r="GO859"/>
      <c r="GP859"/>
      <c r="GQ859"/>
      <c r="GR859"/>
      <c r="GS859"/>
      <c r="GT859"/>
      <c r="GU859"/>
      <c r="GV859"/>
      <c r="GW859"/>
      <c r="GX859"/>
      <c r="GY859"/>
      <c r="GZ859"/>
      <c r="HA859"/>
      <c r="HB859"/>
      <c r="HC859"/>
      <c r="HD859"/>
      <c r="HE859"/>
      <c r="HF859"/>
      <c r="HG859"/>
      <c r="HH859"/>
      <c r="HI859"/>
      <c r="HJ859"/>
      <c r="HK859"/>
      <c r="HL859"/>
      <c r="HM859"/>
      <c r="HN859"/>
      <c r="HO859"/>
      <c r="HP859"/>
      <c r="HQ859"/>
      <c r="HR859"/>
      <c r="HS859"/>
      <c r="HT859"/>
      <c r="HU859"/>
      <c r="HV859"/>
      <c r="HW859"/>
      <c r="HX859"/>
      <c r="HY859"/>
      <c r="HZ859"/>
      <c r="IA859"/>
      <c r="IB859"/>
      <c r="IC859"/>
      <c r="ID859"/>
      <c r="IE859"/>
      <c r="IF859"/>
      <c r="IG859"/>
      <c r="IH859"/>
      <c r="II859"/>
      <c r="IJ859"/>
      <c r="IK859"/>
      <c r="IL859"/>
      <c r="IM859"/>
      <c r="IN859"/>
      <c r="IO859"/>
      <c r="IP859"/>
      <c r="IQ859"/>
      <c r="IR859"/>
      <c r="IS859"/>
      <c r="IT859"/>
      <c r="IU859"/>
      <c r="IV859"/>
    </row>
    <row r="860" spans="1:256" s="5" customFormat="1" hidden="1" outlineLevel="2">
      <c r="A860" s="18"/>
      <c r="B860" s="18"/>
      <c r="C860" s="36"/>
      <c r="D860" s="479"/>
      <c r="E860" s="283">
        <v>2</v>
      </c>
      <c r="F860" s="38"/>
      <c r="G860" s="306"/>
      <c r="H860" s="307"/>
      <c r="I860" s="164">
        <f>IF(A30taxstdlife="n/a","n/a",IF(I$3&gt;(A30taxstdlife+$E860),((Input!$H$172+Input!$H$138)*$H$7)-SUM($H860:H860),((Input!$H$172+Input!$H$138)*$H$7)/A30taxstdlife))</f>
        <v>0</v>
      </c>
      <c r="J860" s="164">
        <f>IF(A30taxstdlife="n/a","n/a",IF(J$3&gt;(A30taxstdlife+$E860),((Input!$H$172+Input!$H$138)*$H$7)-SUM($H860:I860),((Input!$H$172+Input!$H$138)*$H$7)/A30taxstdlife))</f>
        <v>0</v>
      </c>
      <c r="K860" s="164">
        <f>IF(A30taxstdlife="n/a","n/a",IF(K$3&gt;(A30taxstdlife+$E860),((Input!$H$172+Input!$H$138)*$H$7)-SUM($H860:J860),((Input!$H$172+Input!$H$138)*$H$7)/A30taxstdlife))</f>
        <v>0</v>
      </c>
      <c r="L860" s="164">
        <f>IF(A30taxstdlife="n/a","n/a",IF(L$3&gt;(A30taxstdlife+$E860),((Input!$H$172+Input!$H$138)*$H$7)-SUM($H860:K860),((Input!$H$172+Input!$H$138)*$H$7)/A30taxstdlife))</f>
        <v>0</v>
      </c>
      <c r="M860" s="164">
        <f>IF(A30taxstdlife="n/a","n/a",IF(M$3&gt;(A30taxstdlife+$E860),((Input!$H$172+Input!$H$138)*$H$7)-SUM($H860:L860),((Input!$H$172+Input!$H$138)*$H$7)/A30taxstdlife))</f>
        <v>0</v>
      </c>
      <c r="N860" s="164">
        <f>IF(A30taxstdlife="n/a","n/a",IF(N$3&gt;(A30taxstdlife+$E860),((Input!$H$172+Input!$H$138)*$H$7)-SUM($H860:M860),((Input!$H$172+Input!$H$138)*$H$7)/A30taxstdlife))</f>
        <v>0</v>
      </c>
      <c r="O860" s="164">
        <f>IF(A30taxstdlife="n/a","n/a",IF(O$3&gt;(A30taxstdlife+$E860),((Input!$H$172+Input!$H$138)*$H$7)-SUM($H860:N860),((Input!$H$172+Input!$H$138)*$H$7)/A30taxstdlife))</f>
        <v>0</v>
      </c>
      <c r="P860" s="164">
        <f>IF(A30taxstdlife="n/a","n/a",IF(P$3&gt;(A30taxstdlife+$E860),((Input!$H$172+Input!$H$138)*$H$7)-SUM($H860:O860),((Input!$H$172+Input!$H$138)*$H$7)/A30taxstdlife))</f>
        <v>0</v>
      </c>
      <c r="Q860" s="164">
        <f>IF(A30taxstdlife="n/a","n/a",IF(Q$3&gt;(A30taxstdlife+$E860),((Input!$H$172+Input!$H$138)*$H$7)-SUM($H860:P860),((Input!$H$172+Input!$H$138)*$H$7)/A30taxstdlife))</f>
        <v>0</v>
      </c>
      <c r="R860" s="164">
        <f>IF(A30taxstdlife="n/a","n/a",IF(R$3&gt;(A30taxstdlife+$E860),((Input!$H$172+Input!$H$138)*$H$7)-SUM($H860:Q860),((Input!$H$172+Input!$H$138)*$H$7)/A30taxstdlife))</f>
        <v>0</v>
      </c>
      <c r="S860" s="164">
        <f>IF(A30taxstdlife="n/a","n/a",IF(S$3&gt;(A30taxstdlife+$E860),((Input!$H$172+Input!$H$138)*$H$7)-SUM($H860:R860),((Input!$H$172+Input!$H$138)*$H$7)/A30taxstdlife))</f>
        <v>0</v>
      </c>
      <c r="T860" s="164">
        <f>IF(A30taxstdlife="n/a","n/a",IF(T$3&gt;(A30taxstdlife+$E860),((Input!$H$172+Input!$H$138)*$H$7)-SUM($H860:S860),((Input!$H$172+Input!$H$138)*$H$7)/A30taxstdlife))</f>
        <v>0</v>
      </c>
      <c r="U860" s="164">
        <f>IF(A30taxstdlife="n/a","n/a",IF(U$3&gt;(A30taxstdlife+$E860),((Input!$H$172+Input!$H$138)*$H$7)-SUM($H860:T860),((Input!$H$172+Input!$H$138)*$H$7)/A30taxstdlife))</f>
        <v>0</v>
      </c>
      <c r="V860" s="164">
        <f>IF(A30taxstdlife="n/a","n/a",IF(V$3&gt;(A30taxstdlife+$E860),((Input!$H$172+Input!$H$138)*$H$7)-SUM($H860:U860),((Input!$H$172+Input!$H$138)*$H$7)/A30taxstdlife))</f>
        <v>0</v>
      </c>
      <c r="W860" s="164">
        <f>IF(A30taxstdlife="n/a","n/a",IF(W$3&gt;(A30taxstdlife+$E860),((Input!$H$172+Input!$H$138)*$H$7)-SUM($H860:V860),((Input!$H$172+Input!$H$138)*$H$7)/A30taxstdlife))</f>
        <v>0</v>
      </c>
      <c r="X860" s="164">
        <f>IF(A30taxstdlife="n/a","n/a",IF(X$3&gt;(A30taxstdlife+$E860),((Input!$H$172+Input!$H$138)*$H$7)-SUM($H860:W860),((Input!$H$172+Input!$H$138)*$H$7)/A30taxstdlife))</f>
        <v>0</v>
      </c>
      <c r="Y860" s="164">
        <f>IF(A30taxstdlife="n/a","n/a",IF(Y$3&gt;(A30taxstdlife+$E860),((Input!$H$172+Input!$H$138)*$H$7)-SUM($H860:X860),((Input!$H$172+Input!$H$138)*$H$7)/A30taxstdlife))</f>
        <v>0</v>
      </c>
      <c r="Z860" s="164">
        <f>IF(A30taxstdlife="n/a","n/a",IF(Z$3&gt;(A30taxstdlife+$E860),((Input!$H$172+Input!$H$138)*$H$7)-SUM($H860:Y860),((Input!$H$172+Input!$H$138)*$H$7)/A30taxstdlife))</f>
        <v>0</v>
      </c>
      <c r="AA860" s="164">
        <f>IF(A30taxstdlife="n/a","n/a",IF(AA$3&gt;(A30taxstdlife+$E860),((Input!$H$172+Input!$H$138)*$H$7)-SUM($H860:Z860),((Input!$H$172+Input!$H$138)*$H$7)/A30taxstdlife))</f>
        <v>0</v>
      </c>
      <c r="AB860" s="164">
        <f>IF(A30taxstdlife="n/a","n/a",IF(AB$3&gt;(A30taxstdlife+$E860),((Input!$H$172+Input!$H$138)*$H$7)-SUM($H860:AA860),((Input!$H$172+Input!$H$138)*$H$7)/A30taxstdlife))</f>
        <v>0</v>
      </c>
      <c r="AC860" s="164">
        <f>IF(A30taxstdlife="n/a","n/a",IF(AC$3&gt;(A30taxstdlife+$E860),((Input!$H$172+Input!$H$138)*$H$7)-SUM($H860:AB860),((Input!$H$172+Input!$H$138)*$H$7)/A30taxstdlife))</f>
        <v>0</v>
      </c>
      <c r="AD860" s="164">
        <f>IF(A30taxstdlife="n/a","n/a",IF(AD$3&gt;(A30taxstdlife+$E860),((Input!$H$172+Input!$H$138)*$H$7)-SUM($H860:AC860),((Input!$H$172+Input!$H$138)*$H$7)/A30taxstdlife))</f>
        <v>0</v>
      </c>
      <c r="AE860" s="164">
        <f>IF(A30taxstdlife="n/a","n/a",IF(AE$3&gt;(A30taxstdlife+$E860),((Input!$H$172+Input!$H$138)*$H$7)-SUM($H860:AD860),((Input!$H$172+Input!$H$138)*$H$7)/A30taxstdlife))</f>
        <v>0</v>
      </c>
      <c r="AF860" s="164">
        <f>IF(A30taxstdlife="n/a","n/a",IF(AF$3&gt;(A30taxstdlife+$E860),((Input!$H$172+Input!$H$138)*$H$7)-SUM($H860:AE860),((Input!$H$172+Input!$H$138)*$H$7)/A30taxstdlife))</f>
        <v>0</v>
      </c>
      <c r="AG860" s="164">
        <f>IF(A30taxstdlife="n/a","n/a",IF(AG$3&gt;(A30taxstdlife+$E860),((Input!$H$172+Input!$H$138)*$H$7)-SUM($H860:AF860),((Input!$H$172+Input!$H$138)*$H$7)/A30taxstdlife))</f>
        <v>0</v>
      </c>
      <c r="AH860" s="164">
        <f>IF(A30taxstdlife="n/a","n/a",IF(AH$3&gt;(A30taxstdlife+$E860),((Input!$H$172+Input!$H$138)*$H$7)-SUM($H860:AG860),((Input!$H$172+Input!$H$138)*$H$7)/A30taxstdlife))</f>
        <v>0</v>
      </c>
      <c r="AI860" s="164">
        <f>IF(A30taxstdlife="n/a","n/a",IF(AI$3&gt;(A30taxstdlife+$E860),((Input!$H$172+Input!$H$138)*$H$7)-SUM($H860:AH860),((Input!$H$172+Input!$H$138)*$H$7)/A30taxstdlife))</f>
        <v>0</v>
      </c>
      <c r="AJ860" s="164">
        <f>IF(A30taxstdlife="n/a","n/a",IF(AJ$3&gt;(A30taxstdlife+$E860),((Input!$H$172+Input!$H$138)*$H$7)-SUM($H860:AI860),((Input!$H$172+Input!$H$138)*$H$7)/A30taxstdlife))</f>
        <v>0</v>
      </c>
      <c r="AK860" s="164">
        <f>IF(A30taxstdlife="n/a","n/a",IF(AK$3&gt;(A30taxstdlife+$E860),((Input!$H$172+Input!$H$138)*$H$7)-SUM($H860:AJ860),((Input!$H$172+Input!$H$138)*$H$7)/A30taxstdlife))</f>
        <v>0</v>
      </c>
      <c r="AL860" s="164">
        <f>IF(A30taxstdlife="n/a","n/a",IF(AL$3&gt;(A30taxstdlife+$E860),((Input!$H$172+Input!$H$138)*$H$7)-SUM($H860:AK860),((Input!$H$172+Input!$H$138)*$H$7)/A30taxstdlife))</f>
        <v>0</v>
      </c>
      <c r="AM860" s="164">
        <f>IF(A30taxstdlife="n/a","n/a",IF(AM$3&gt;(A30taxstdlife+$E860),((Input!$H$172+Input!$H$138)*$H$7)-SUM($H860:AL860),((Input!$H$172+Input!$H$138)*$H$7)/A30taxstdlife))</f>
        <v>0</v>
      </c>
      <c r="AN860" s="164">
        <f>IF(A30taxstdlife="n/a","n/a",IF(AN$3&gt;(A30taxstdlife+$E860),((Input!$H$172+Input!$H$138)*$H$7)-SUM($H860:AM860),((Input!$H$172+Input!$H$138)*$H$7)/A30taxstdlife))</f>
        <v>0</v>
      </c>
      <c r="AO860" s="164">
        <f>IF(A30taxstdlife="n/a","n/a",IF(AO$3&gt;(A30taxstdlife+$E860),((Input!$H$172+Input!$H$138)*$H$7)-SUM($H860:AN860),((Input!$H$172+Input!$H$138)*$H$7)/A30taxstdlife))</f>
        <v>0</v>
      </c>
      <c r="AP860" s="164">
        <f>IF(A30taxstdlife="n/a","n/a",IF(AP$3&gt;(A30taxstdlife+$E860),((Input!$H$172+Input!$H$138)*$H$7)-SUM($H860:AO860),((Input!$H$172+Input!$H$138)*$H$7)/A30taxstdlife))</f>
        <v>0</v>
      </c>
      <c r="AQ860" s="164">
        <f>IF(A30taxstdlife="n/a","n/a",IF(AQ$3&gt;(A30taxstdlife+$E860),((Input!$H$172+Input!$H$138)*$H$7)-SUM($H860:AP860),((Input!$H$172+Input!$H$138)*$H$7)/A30taxstdlife))</f>
        <v>0</v>
      </c>
      <c r="AR860" s="164">
        <f>IF(A30taxstdlife="n/a","n/a",IF(AR$3&gt;(A30taxstdlife+$E860),((Input!$H$172+Input!$H$138)*$H$7)-SUM($H860:AQ860),((Input!$H$172+Input!$H$138)*$H$7)/A30taxstdlife))</f>
        <v>0</v>
      </c>
      <c r="AS860" s="164">
        <f>IF(A30taxstdlife="n/a","n/a",IF(AS$3&gt;(A30taxstdlife+$E860),((Input!$H$172+Input!$H$138)*$H$7)-SUM($H860:AR860),((Input!$H$172+Input!$H$138)*$H$7)/A30taxstdlife))</f>
        <v>0</v>
      </c>
      <c r="AT860" s="164">
        <f>IF(A30taxstdlife="n/a","n/a",IF(AT$3&gt;(A30taxstdlife+$E860),((Input!$H$172+Input!$H$138)*$H$7)-SUM($H860:AS860),((Input!$H$172+Input!$H$138)*$H$7)/A30taxstdlife))</f>
        <v>0</v>
      </c>
      <c r="AU860" s="164">
        <f>IF(A30taxstdlife="n/a","n/a",IF(AU$3&gt;(A30taxstdlife+$E860),((Input!$H$172+Input!$H$138)*$H$7)-SUM($H860:AT860),((Input!$H$172+Input!$H$138)*$H$7)/A30taxstdlife))</f>
        <v>0</v>
      </c>
      <c r="AV860" s="164">
        <f>IF(A30taxstdlife="n/a","n/a",IF(AV$3&gt;(A30taxstdlife+$E860),((Input!$H$172+Input!$H$138)*$H$7)-SUM($H860:AU860),((Input!$H$172+Input!$H$138)*$H$7)/A30taxstdlife))</f>
        <v>0</v>
      </c>
      <c r="AW860" s="164">
        <f>IF(A30taxstdlife="n/a","n/a",IF(AW$3&gt;(A30taxstdlife+$E860),((Input!$H$172+Input!$H$138)*$H$7)-SUM($H860:AV860),((Input!$H$172+Input!$H$138)*$H$7)/A30taxstdlife))</f>
        <v>0</v>
      </c>
      <c r="AX860" s="164">
        <f>IF(A30taxstdlife="n/a","n/a",IF(AX$3&gt;(A30taxstdlife+$E860),((Input!$H$172+Input!$H$138)*$H$7)-SUM($H860:AW860),((Input!$H$172+Input!$H$138)*$H$7)/A30taxstdlife))</f>
        <v>0</v>
      </c>
      <c r="AY860" s="164">
        <f>IF(A30taxstdlife="n/a","n/a",IF(AY$3&gt;(A30taxstdlife+$E860),((Input!$H$172+Input!$H$138)*$H$7)-SUM($H860:AX860),((Input!$H$172+Input!$H$138)*$H$7)/A30taxstdlife))</f>
        <v>0</v>
      </c>
      <c r="AZ860" s="164">
        <f>IF(A30taxstdlife="n/a","n/a",IF(AZ$3&gt;(A30taxstdlife+$E860),((Input!$H$172+Input!$H$138)*$H$7)-SUM($H860:AY860),((Input!$H$172+Input!$H$138)*$H$7)/A30taxstdlife))</f>
        <v>0</v>
      </c>
      <c r="BA860" s="164">
        <f>IF(A30taxstdlife="n/a","n/a",IF(BA$3&gt;(A30taxstdlife+$E860),((Input!$H$172+Input!$H$138)*$H$7)-SUM($H860:AZ860),((Input!$H$172+Input!$H$138)*$H$7)/A30taxstdlife))</f>
        <v>0</v>
      </c>
      <c r="BB860" s="164">
        <f>IF(A30taxstdlife="n/a","n/a",IF(BB$3&gt;(A30taxstdlife+$E860),((Input!$H$172+Input!$H$138)*$H$7)-SUM($H860:BA860),((Input!$H$172+Input!$H$138)*$H$7)/A30taxstdlife))</f>
        <v>0</v>
      </c>
      <c r="BC860" s="164">
        <f>IF(A30taxstdlife="n/a","n/a",IF(BC$3&gt;(A30taxstdlife+$E860),((Input!$H$172+Input!$H$138)*$H$7)-SUM($H860:BB860),((Input!$H$172+Input!$H$138)*$H$7)/A30taxstdlife))</f>
        <v>0</v>
      </c>
      <c r="BD860" s="164">
        <f>IF(A30taxstdlife="n/a","n/a",IF(BD$3&gt;(A30taxstdlife+$E860),((Input!$H$172+Input!$H$138)*$H$7)-SUM($H860:BC860),((Input!$H$172+Input!$H$138)*$H$7)/A30taxstdlife))</f>
        <v>0</v>
      </c>
      <c r="BE860" s="164">
        <f>IF(A30taxstdlife="n/a","n/a",IF(BE$3&gt;(A30taxstdlife+$E860),((Input!$H$172+Input!$H$138)*$H$7)-SUM($H860:BD860),((Input!$H$172+Input!$H$138)*$H$7)/A30taxstdlife))</f>
        <v>0</v>
      </c>
      <c r="BF860" s="164">
        <f>IF(A30taxstdlife="n/a","n/a",IF(BF$3&gt;(A30taxstdlife+$E860),((Input!$H$172+Input!$H$138)*$H$7)-SUM($H860:BE860),((Input!$H$172+Input!$H$138)*$H$7)/A30taxstdlife))</f>
        <v>0</v>
      </c>
      <c r="BG860" s="164">
        <f>IF(A30taxstdlife="n/a","n/a",IF(BG$3&gt;(A30taxstdlife+$E860),((Input!$H$172+Input!$H$138)*$H$7)-SUM($H860:BF860),((Input!$H$172+Input!$H$138)*$H$7)/A30taxstdlife))</f>
        <v>0</v>
      </c>
      <c r="BH860" s="164">
        <f>IF(A30taxstdlife="n/a","n/a",IF(BH$3&gt;(A30taxstdlife+$E860),((Input!$H$172+Input!$H$138)*$H$7)-SUM($H860:BG860),((Input!$H$172+Input!$H$138)*$H$7)/A30taxstdlife))</f>
        <v>0</v>
      </c>
      <c r="BI860" s="164">
        <f>IF(A30taxstdlife="n/a","n/a",IF(BI$3&gt;(A30taxstdlife+$E860),((Input!$H$172+Input!$H$138)*$H$7)-SUM($H860:BH860),((Input!$H$172+Input!$H$138)*$H$7)/A30taxstdlife))</f>
        <v>0</v>
      </c>
      <c r="BJ860" s="18"/>
      <c r="BK860" s="18"/>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c r="FH860"/>
      <c r="FI860"/>
      <c r="FJ860"/>
      <c r="FK860"/>
      <c r="FL860"/>
      <c r="FM860"/>
      <c r="FN860"/>
      <c r="FO860"/>
      <c r="FP860"/>
      <c r="FQ860"/>
      <c r="FR860"/>
      <c r="FS860"/>
      <c r="FT860"/>
      <c r="FU860"/>
      <c r="FV860"/>
      <c r="FW860"/>
      <c r="FX860"/>
      <c r="FY860"/>
      <c r="FZ860"/>
      <c r="GA860"/>
      <c r="GB860"/>
      <c r="GC860"/>
      <c r="GD860"/>
      <c r="GE860"/>
      <c r="GF860"/>
      <c r="GG860"/>
      <c r="GH860"/>
      <c r="GI860"/>
      <c r="GJ860"/>
      <c r="GK860"/>
      <c r="GL860"/>
      <c r="GM860"/>
      <c r="GN860"/>
      <c r="GO860"/>
      <c r="GP860"/>
      <c r="GQ860"/>
      <c r="GR860"/>
      <c r="GS860"/>
      <c r="GT860"/>
      <c r="GU860"/>
      <c r="GV860"/>
      <c r="GW860"/>
      <c r="GX860"/>
      <c r="GY860"/>
      <c r="GZ860"/>
      <c r="HA860"/>
      <c r="HB860"/>
      <c r="HC860"/>
      <c r="HD860"/>
      <c r="HE860"/>
      <c r="HF860"/>
      <c r="HG860"/>
      <c r="HH860"/>
      <c r="HI860"/>
      <c r="HJ860"/>
      <c r="HK860"/>
      <c r="HL860"/>
      <c r="HM860"/>
      <c r="HN860"/>
      <c r="HO860"/>
      <c r="HP860"/>
      <c r="HQ860"/>
      <c r="HR860"/>
      <c r="HS860"/>
      <c r="HT860"/>
      <c r="HU860"/>
      <c r="HV860"/>
      <c r="HW860"/>
      <c r="HX860"/>
      <c r="HY860"/>
      <c r="HZ860"/>
      <c r="IA860"/>
      <c r="IB860"/>
      <c r="IC860"/>
      <c r="ID860"/>
      <c r="IE860"/>
      <c r="IF860"/>
      <c r="IG860"/>
      <c r="IH860"/>
      <c r="II860"/>
      <c r="IJ860"/>
      <c r="IK860"/>
      <c r="IL860"/>
      <c r="IM860"/>
      <c r="IN860"/>
      <c r="IO860"/>
      <c r="IP860"/>
      <c r="IQ860"/>
      <c r="IR860"/>
      <c r="IS860"/>
      <c r="IT860"/>
      <c r="IU860"/>
      <c r="IV860"/>
    </row>
    <row r="861" spans="1:256" s="5" customFormat="1" hidden="1" outlineLevel="2">
      <c r="A861" s="18"/>
      <c r="B861" s="18"/>
      <c r="C861" s="36"/>
      <c r="D861" s="479"/>
      <c r="E861" s="283">
        <v>3</v>
      </c>
      <c r="F861" s="38"/>
      <c r="G861" s="306"/>
      <c r="H861" s="308"/>
      <c r="I861" s="307"/>
      <c r="J861" s="164">
        <f>IF(A30taxstdlife="n/a","n/a",IF(J$3&gt;(A30taxstdlife+$E861),((Input!$I$172+Input!$I$138)*$I$7)-SUM($I861:I861),((Input!$I$172+Input!$I$138)*$I$7)/A30taxstdlife))</f>
        <v>0</v>
      </c>
      <c r="K861" s="164">
        <f>IF(A30taxstdlife="n/a","n/a",IF(K$3&gt;(A30taxstdlife+$E861),((Input!$I$172+Input!$I$138)*$I$7)-SUM($I861:J861),((Input!$I$172+Input!$I$138)*$I$7)/A30taxstdlife))</f>
        <v>0</v>
      </c>
      <c r="L861" s="164">
        <f>IF(A30taxstdlife="n/a","n/a",IF(L$3&gt;(A30taxstdlife+$E861),((Input!$I$172+Input!$I$138)*$I$7)-SUM($I861:K861),((Input!$I$172+Input!$I$138)*$I$7)/A30taxstdlife))</f>
        <v>0</v>
      </c>
      <c r="M861" s="164">
        <f>IF(A30taxstdlife="n/a","n/a",IF(M$3&gt;(A30taxstdlife+$E861),((Input!$I$172+Input!$I$138)*$I$7)-SUM($I861:L861),((Input!$I$172+Input!$I$138)*$I$7)/A30taxstdlife))</f>
        <v>0</v>
      </c>
      <c r="N861" s="164">
        <f>IF(A30taxstdlife="n/a","n/a",IF(N$3&gt;(A30taxstdlife+$E861),((Input!$I$172+Input!$I$138)*$I$7)-SUM($I861:M861),((Input!$I$172+Input!$I$138)*$I$7)/A30taxstdlife))</f>
        <v>0</v>
      </c>
      <c r="O861" s="164">
        <f>IF(A30taxstdlife="n/a","n/a",IF(O$3&gt;(A30taxstdlife+$E861),((Input!$I$172+Input!$I$138)*$I$7)-SUM($I861:N861),((Input!$I$172+Input!$I$138)*$I$7)/A30taxstdlife))</f>
        <v>0</v>
      </c>
      <c r="P861" s="164">
        <f>IF(A30taxstdlife="n/a","n/a",IF(P$3&gt;(A30taxstdlife+$E861),((Input!$I$172+Input!$I$138)*$I$7)-SUM($I861:O861),((Input!$I$172+Input!$I$138)*$I$7)/A30taxstdlife))</f>
        <v>0</v>
      </c>
      <c r="Q861" s="164">
        <f>IF(A30taxstdlife="n/a","n/a",IF(Q$3&gt;(A30taxstdlife+$E861),((Input!$I$172+Input!$I$138)*$I$7)-SUM($I861:P861),((Input!$I$172+Input!$I$138)*$I$7)/A30taxstdlife))</f>
        <v>0</v>
      </c>
      <c r="R861" s="164">
        <f>IF(A30taxstdlife="n/a","n/a",IF(R$3&gt;(A30taxstdlife+$E861),((Input!$I$172+Input!$I$138)*$I$7)-SUM($I861:Q861),((Input!$I$172+Input!$I$138)*$I$7)/A30taxstdlife))</f>
        <v>0</v>
      </c>
      <c r="S861" s="164">
        <f>IF(A30taxstdlife="n/a","n/a",IF(S$3&gt;(A30taxstdlife+$E861),((Input!$I$172+Input!$I$138)*$I$7)-SUM($I861:R861),((Input!$I$172+Input!$I$138)*$I$7)/A30taxstdlife))</f>
        <v>0</v>
      </c>
      <c r="T861" s="164">
        <f>IF(A30taxstdlife="n/a","n/a",IF(T$3&gt;(A30taxstdlife+$E861),((Input!$I$172+Input!$I$138)*$I$7)-SUM($I861:S861),((Input!$I$172+Input!$I$138)*$I$7)/A30taxstdlife))</f>
        <v>0</v>
      </c>
      <c r="U861" s="164">
        <f>IF(A30taxstdlife="n/a","n/a",IF(U$3&gt;(A30taxstdlife+$E861),((Input!$I$172+Input!$I$138)*$I$7)-SUM($I861:T861),((Input!$I$172+Input!$I$138)*$I$7)/A30taxstdlife))</f>
        <v>0</v>
      </c>
      <c r="V861" s="164">
        <f>IF(A30taxstdlife="n/a","n/a",IF(V$3&gt;(A30taxstdlife+$E861),((Input!$I$172+Input!$I$138)*$I$7)-SUM($I861:U861),((Input!$I$172+Input!$I$138)*$I$7)/A30taxstdlife))</f>
        <v>0</v>
      </c>
      <c r="W861" s="164">
        <f>IF(A30taxstdlife="n/a","n/a",IF(W$3&gt;(A30taxstdlife+$E861),((Input!$I$172+Input!$I$138)*$I$7)-SUM($I861:V861),((Input!$I$172+Input!$I$138)*$I$7)/A30taxstdlife))</f>
        <v>0</v>
      </c>
      <c r="X861" s="164">
        <f>IF(A30taxstdlife="n/a","n/a",IF(X$3&gt;(A30taxstdlife+$E861),((Input!$I$172+Input!$I$138)*$I$7)-SUM($I861:W861),((Input!$I$172+Input!$I$138)*$I$7)/A30taxstdlife))</f>
        <v>0</v>
      </c>
      <c r="Y861" s="164">
        <f>IF(A30taxstdlife="n/a","n/a",IF(Y$3&gt;(A30taxstdlife+$E861),((Input!$I$172+Input!$I$138)*$I$7)-SUM($I861:X861),((Input!$I$172+Input!$I$138)*$I$7)/A30taxstdlife))</f>
        <v>0</v>
      </c>
      <c r="Z861" s="164">
        <f>IF(A30taxstdlife="n/a","n/a",IF(Z$3&gt;(A30taxstdlife+$E861),((Input!$I$172+Input!$I$138)*$I$7)-SUM($I861:Y861),((Input!$I$172+Input!$I$138)*$I$7)/A30taxstdlife))</f>
        <v>0</v>
      </c>
      <c r="AA861" s="164">
        <f>IF(A30taxstdlife="n/a","n/a",IF(AA$3&gt;(A30taxstdlife+$E861),((Input!$I$172+Input!$I$138)*$I$7)-SUM($I861:Z861),((Input!$I$172+Input!$I$138)*$I$7)/A30taxstdlife))</f>
        <v>0</v>
      </c>
      <c r="AB861" s="164">
        <f>IF(A30taxstdlife="n/a","n/a",IF(AB$3&gt;(A30taxstdlife+$E861),((Input!$I$172+Input!$I$138)*$I$7)-SUM($I861:AA861),((Input!$I$172+Input!$I$138)*$I$7)/A30taxstdlife))</f>
        <v>0</v>
      </c>
      <c r="AC861" s="164">
        <f>IF(A30taxstdlife="n/a","n/a",IF(AC$3&gt;(A30taxstdlife+$E861),((Input!$I$172+Input!$I$138)*$I$7)-SUM($I861:AB861),((Input!$I$172+Input!$I$138)*$I$7)/A30taxstdlife))</f>
        <v>0</v>
      </c>
      <c r="AD861" s="164">
        <f>IF(A30taxstdlife="n/a","n/a",IF(AD$3&gt;(A30taxstdlife+$E861),((Input!$I$172+Input!$I$138)*$I$7)-SUM($I861:AC861),((Input!$I$172+Input!$I$138)*$I$7)/A30taxstdlife))</f>
        <v>0</v>
      </c>
      <c r="AE861" s="164">
        <f>IF(A30taxstdlife="n/a","n/a",IF(AE$3&gt;(A30taxstdlife+$E861),((Input!$I$172+Input!$I$138)*$I$7)-SUM($I861:AD861),((Input!$I$172+Input!$I$138)*$I$7)/A30taxstdlife))</f>
        <v>0</v>
      </c>
      <c r="AF861" s="164">
        <f>IF(A30taxstdlife="n/a","n/a",IF(AF$3&gt;(A30taxstdlife+$E861),((Input!$I$172+Input!$I$138)*$I$7)-SUM($I861:AE861),((Input!$I$172+Input!$I$138)*$I$7)/A30taxstdlife))</f>
        <v>0</v>
      </c>
      <c r="AG861" s="164">
        <f>IF(A30taxstdlife="n/a","n/a",IF(AG$3&gt;(A30taxstdlife+$E861),((Input!$I$172+Input!$I$138)*$I$7)-SUM($I861:AF861),((Input!$I$172+Input!$I$138)*$I$7)/A30taxstdlife))</f>
        <v>0</v>
      </c>
      <c r="AH861" s="164">
        <f>IF(A30taxstdlife="n/a","n/a",IF(AH$3&gt;(A30taxstdlife+$E861),((Input!$I$172+Input!$I$138)*$I$7)-SUM($I861:AG861),((Input!$I$172+Input!$I$138)*$I$7)/A30taxstdlife))</f>
        <v>0</v>
      </c>
      <c r="AI861" s="164">
        <f>IF(A30taxstdlife="n/a","n/a",IF(AI$3&gt;(A30taxstdlife+$E861),((Input!$I$172+Input!$I$138)*$I$7)-SUM($I861:AH861),((Input!$I$172+Input!$I$138)*$I$7)/A30taxstdlife))</f>
        <v>0</v>
      </c>
      <c r="AJ861" s="164">
        <f>IF(A30taxstdlife="n/a","n/a",IF(AJ$3&gt;(A30taxstdlife+$E861),((Input!$I$172+Input!$I$138)*$I$7)-SUM($I861:AI861),((Input!$I$172+Input!$I$138)*$I$7)/A30taxstdlife))</f>
        <v>0</v>
      </c>
      <c r="AK861" s="164">
        <f>IF(A30taxstdlife="n/a","n/a",IF(AK$3&gt;(A30taxstdlife+$E861),((Input!$I$172+Input!$I$138)*$I$7)-SUM($I861:AJ861),((Input!$I$172+Input!$I$138)*$I$7)/A30taxstdlife))</f>
        <v>0</v>
      </c>
      <c r="AL861" s="164">
        <f>IF(A30taxstdlife="n/a","n/a",IF(AL$3&gt;(A30taxstdlife+$E861),((Input!$I$172+Input!$I$138)*$I$7)-SUM($I861:AK861),((Input!$I$172+Input!$I$138)*$I$7)/A30taxstdlife))</f>
        <v>0</v>
      </c>
      <c r="AM861" s="164">
        <f>IF(A30taxstdlife="n/a","n/a",IF(AM$3&gt;(A30taxstdlife+$E861),((Input!$I$172+Input!$I$138)*$I$7)-SUM($I861:AL861),((Input!$I$172+Input!$I$138)*$I$7)/A30taxstdlife))</f>
        <v>0</v>
      </c>
      <c r="AN861" s="164">
        <f>IF(A30taxstdlife="n/a","n/a",IF(AN$3&gt;(A30taxstdlife+$E861),((Input!$I$172+Input!$I$138)*$I$7)-SUM($I861:AM861),((Input!$I$172+Input!$I$138)*$I$7)/A30taxstdlife))</f>
        <v>0</v>
      </c>
      <c r="AO861" s="164">
        <f>IF(A30taxstdlife="n/a","n/a",IF(AO$3&gt;(A30taxstdlife+$E861),((Input!$I$172+Input!$I$138)*$I$7)-SUM($I861:AN861),((Input!$I$172+Input!$I$138)*$I$7)/A30taxstdlife))</f>
        <v>0</v>
      </c>
      <c r="AP861" s="164">
        <f>IF(A30taxstdlife="n/a","n/a",IF(AP$3&gt;(A30taxstdlife+$E861),((Input!$I$172+Input!$I$138)*$I$7)-SUM($I861:AO861),((Input!$I$172+Input!$I$138)*$I$7)/A30taxstdlife))</f>
        <v>0</v>
      </c>
      <c r="AQ861" s="164">
        <f>IF(A30taxstdlife="n/a","n/a",IF(AQ$3&gt;(A30taxstdlife+$E861),((Input!$I$172+Input!$I$138)*$I$7)-SUM($I861:AP861),((Input!$I$172+Input!$I$138)*$I$7)/A30taxstdlife))</f>
        <v>0</v>
      </c>
      <c r="AR861" s="164">
        <f>IF(A30taxstdlife="n/a","n/a",IF(AR$3&gt;(A30taxstdlife+$E861),((Input!$I$172+Input!$I$138)*$I$7)-SUM($I861:AQ861),((Input!$I$172+Input!$I$138)*$I$7)/A30taxstdlife))</f>
        <v>0</v>
      </c>
      <c r="AS861" s="164">
        <f>IF(A30taxstdlife="n/a","n/a",IF(AS$3&gt;(A30taxstdlife+$E861),((Input!$I$172+Input!$I$138)*$I$7)-SUM($I861:AR861),((Input!$I$172+Input!$I$138)*$I$7)/A30taxstdlife))</f>
        <v>0</v>
      </c>
      <c r="AT861" s="164">
        <f>IF(A30taxstdlife="n/a","n/a",IF(AT$3&gt;(A30taxstdlife+$E861),((Input!$I$172+Input!$I$138)*$I$7)-SUM($I861:AS861),((Input!$I$172+Input!$I$138)*$I$7)/A30taxstdlife))</f>
        <v>0</v>
      </c>
      <c r="AU861" s="164">
        <f>IF(A30taxstdlife="n/a","n/a",IF(AU$3&gt;(A30taxstdlife+$E861),((Input!$I$172+Input!$I$138)*$I$7)-SUM($I861:AT861),((Input!$I$172+Input!$I$138)*$I$7)/A30taxstdlife))</f>
        <v>0</v>
      </c>
      <c r="AV861" s="164">
        <f>IF(A30taxstdlife="n/a","n/a",IF(AV$3&gt;(A30taxstdlife+$E861),((Input!$I$172+Input!$I$138)*$I$7)-SUM($I861:AU861),((Input!$I$172+Input!$I$138)*$I$7)/A30taxstdlife))</f>
        <v>0</v>
      </c>
      <c r="AW861" s="164">
        <f>IF(A30taxstdlife="n/a","n/a",IF(AW$3&gt;(A30taxstdlife+$E861),((Input!$I$172+Input!$I$138)*$I$7)-SUM($I861:AV861),((Input!$I$172+Input!$I$138)*$I$7)/A30taxstdlife))</f>
        <v>0</v>
      </c>
      <c r="AX861" s="164">
        <f>IF(A30taxstdlife="n/a","n/a",IF(AX$3&gt;(A30taxstdlife+$E861),((Input!$I$172+Input!$I$138)*$I$7)-SUM($I861:AW861),((Input!$I$172+Input!$I$138)*$I$7)/A30taxstdlife))</f>
        <v>0</v>
      </c>
      <c r="AY861" s="164">
        <f>IF(A30taxstdlife="n/a","n/a",IF(AY$3&gt;(A30taxstdlife+$E861),((Input!$I$172+Input!$I$138)*$I$7)-SUM($I861:AX861),((Input!$I$172+Input!$I$138)*$I$7)/A30taxstdlife))</f>
        <v>0</v>
      </c>
      <c r="AZ861" s="164">
        <f>IF(A30taxstdlife="n/a","n/a",IF(AZ$3&gt;(A30taxstdlife+$E861),((Input!$I$172+Input!$I$138)*$I$7)-SUM($I861:AY861),((Input!$I$172+Input!$I$138)*$I$7)/A30taxstdlife))</f>
        <v>0</v>
      </c>
      <c r="BA861" s="164">
        <f>IF(A30taxstdlife="n/a","n/a",IF(BA$3&gt;(A30taxstdlife+$E861),((Input!$I$172+Input!$I$138)*$I$7)-SUM($I861:AZ861),((Input!$I$172+Input!$I$138)*$I$7)/A30taxstdlife))</f>
        <v>0</v>
      </c>
      <c r="BB861" s="164">
        <f>IF(A30taxstdlife="n/a","n/a",IF(BB$3&gt;(A30taxstdlife+$E861),((Input!$I$172+Input!$I$138)*$I$7)-SUM($I861:BA861),((Input!$I$172+Input!$I$138)*$I$7)/A30taxstdlife))</f>
        <v>0</v>
      </c>
      <c r="BC861" s="164">
        <f>IF(A30taxstdlife="n/a","n/a",IF(BC$3&gt;(A30taxstdlife+$E861),((Input!$I$172+Input!$I$138)*$I$7)-SUM($I861:BB861),((Input!$I$172+Input!$I$138)*$I$7)/A30taxstdlife))</f>
        <v>0</v>
      </c>
      <c r="BD861" s="164">
        <f>IF(A30taxstdlife="n/a","n/a",IF(BD$3&gt;(A30taxstdlife+$E861),((Input!$I$172+Input!$I$138)*$I$7)-SUM($I861:BC861),((Input!$I$172+Input!$I$138)*$I$7)/A30taxstdlife))</f>
        <v>0</v>
      </c>
      <c r="BE861" s="164">
        <f>IF(A30taxstdlife="n/a","n/a",IF(BE$3&gt;(A30taxstdlife+$E861),((Input!$I$172+Input!$I$138)*$I$7)-SUM($I861:BD861),((Input!$I$172+Input!$I$138)*$I$7)/A30taxstdlife))</f>
        <v>0</v>
      </c>
      <c r="BF861" s="164">
        <f>IF(A30taxstdlife="n/a","n/a",IF(BF$3&gt;(A30taxstdlife+$E861),((Input!$I$172+Input!$I$138)*$I$7)-SUM($I861:BE861),((Input!$I$172+Input!$I$138)*$I$7)/A30taxstdlife))</f>
        <v>0</v>
      </c>
      <c r="BG861" s="164">
        <f>IF(A30taxstdlife="n/a","n/a",IF(BG$3&gt;(A30taxstdlife+$E861),((Input!$I$172+Input!$I$138)*$I$7)-SUM($I861:BF861),((Input!$I$172+Input!$I$138)*$I$7)/A30taxstdlife))</f>
        <v>0</v>
      </c>
      <c r="BH861" s="164">
        <f>IF(A30taxstdlife="n/a","n/a",IF(BH$3&gt;(A30taxstdlife+$E861),((Input!$I$172+Input!$I$138)*$I$7)-SUM($I861:BG861),((Input!$I$172+Input!$I$138)*$I$7)/A30taxstdlife))</f>
        <v>0</v>
      </c>
      <c r="BI861" s="164">
        <f>IF(A30taxstdlife="n/a","n/a",IF(BI$3&gt;(A30taxstdlife+$E861),((Input!$I$172+Input!$I$138)*$I$7)-SUM($I861:BH861),((Input!$I$172+Input!$I$138)*$I$7)/A30taxstdlife))</f>
        <v>0</v>
      </c>
      <c r="BJ861" s="164"/>
      <c r="BK861" s="18"/>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c r="FS861"/>
      <c r="FT861"/>
      <c r="FU861"/>
      <c r="FV861"/>
      <c r="FW861"/>
      <c r="FX861"/>
      <c r="FY861"/>
      <c r="FZ861"/>
      <c r="GA861"/>
      <c r="GB861"/>
      <c r="GC861"/>
      <c r="GD861"/>
      <c r="GE861"/>
      <c r="GF861"/>
      <c r="GG861"/>
      <c r="GH861"/>
      <c r="GI861"/>
      <c r="GJ861"/>
      <c r="GK861"/>
      <c r="GL861"/>
      <c r="GM861"/>
      <c r="GN861"/>
      <c r="GO861"/>
      <c r="GP861"/>
      <c r="GQ861"/>
      <c r="GR861"/>
      <c r="GS861"/>
      <c r="GT861"/>
      <c r="GU861"/>
      <c r="GV861"/>
      <c r="GW861"/>
      <c r="GX861"/>
      <c r="GY861"/>
      <c r="GZ861"/>
      <c r="HA861"/>
      <c r="HB861"/>
      <c r="HC861"/>
      <c r="HD861"/>
      <c r="HE861"/>
      <c r="HF861"/>
      <c r="HG861"/>
      <c r="HH861"/>
      <c r="HI861"/>
      <c r="HJ861"/>
      <c r="HK861"/>
      <c r="HL861"/>
      <c r="HM861"/>
      <c r="HN861"/>
      <c r="HO861"/>
      <c r="HP861"/>
      <c r="HQ861"/>
      <c r="HR861"/>
      <c r="HS861"/>
      <c r="HT861"/>
      <c r="HU861"/>
      <c r="HV861"/>
      <c r="HW861"/>
      <c r="HX861"/>
      <c r="HY861"/>
      <c r="HZ861"/>
      <c r="IA861"/>
      <c r="IB861"/>
      <c r="IC861"/>
      <c r="ID861"/>
      <c r="IE861"/>
      <c r="IF861"/>
      <c r="IG861"/>
      <c r="IH861"/>
      <c r="II861"/>
      <c r="IJ861"/>
      <c r="IK861"/>
      <c r="IL861"/>
      <c r="IM861"/>
      <c r="IN861"/>
      <c r="IO861"/>
      <c r="IP861"/>
      <c r="IQ861"/>
      <c r="IR861"/>
      <c r="IS861"/>
      <c r="IT861"/>
      <c r="IU861"/>
      <c r="IV861"/>
    </row>
    <row r="862" spans="1:256" s="5" customFormat="1" hidden="1" outlineLevel="2">
      <c r="A862" s="18"/>
      <c r="B862" s="18"/>
      <c r="C862" s="36"/>
      <c r="D862" s="479"/>
      <c r="E862" s="283">
        <v>4</v>
      </c>
      <c r="F862" s="38"/>
      <c r="G862" s="306"/>
      <c r="H862" s="308"/>
      <c r="I862" s="308"/>
      <c r="J862" s="307"/>
      <c r="K862" s="164">
        <f>IF(A30taxstdlife="n/a","n/a",IF(K$3&gt;(A30taxstdlife+$E862),((Input!$J$172+Input!$J$138)*$J$7)-SUM($J862:J862),((Input!$J$172+Input!$J$138)*$J$7)/A30taxstdlife))</f>
        <v>0</v>
      </c>
      <c r="L862" s="164">
        <f>IF(A30taxstdlife="n/a","n/a",IF(L$3&gt;(A30taxstdlife+$E862),((Input!$J$172+Input!$J$138)*$J$7)-SUM($J862:K862),((Input!$J$172+Input!$J$138)*$J$7)/A30taxstdlife))</f>
        <v>0</v>
      </c>
      <c r="M862" s="164">
        <f>IF(A30taxstdlife="n/a","n/a",IF(M$3&gt;(A30taxstdlife+$E862),((Input!$J$172+Input!$J$138)*$J$7)-SUM($J862:L862),((Input!$J$172+Input!$J$138)*$J$7)/A30taxstdlife))</f>
        <v>0</v>
      </c>
      <c r="N862" s="164">
        <f>IF(A30taxstdlife="n/a","n/a",IF(N$3&gt;(A30taxstdlife+$E862),((Input!$J$172+Input!$J$138)*$J$7)-SUM($J862:M862),((Input!$J$172+Input!$J$138)*$J$7)/A30taxstdlife))</f>
        <v>0</v>
      </c>
      <c r="O862" s="164">
        <f>IF(A30taxstdlife="n/a","n/a",IF(O$3&gt;(A30taxstdlife+$E862),((Input!$J$172+Input!$J$138)*$J$7)-SUM($J862:N862),((Input!$J$172+Input!$J$138)*$J$7)/A30taxstdlife))</f>
        <v>0</v>
      </c>
      <c r="P862" s="164">
        <f>IF(A30taxstdlife="n/a","n/a",IF(P$3&gt;(A30taxstdlife+$E862),((Input!$J$172+Input!$J$138)*$J$7)-SUM($J862:O862),((Input!$J$172+Input!$J$138)*$J$7)/A30taxstdlife))</f>
        <v>0</v>
      </c>
      <c r="Q862" s="164">
        <f>IF(A30taxstdlife="n/a","n/a",IF(Q$3&gt;(A30taxstdlife+$E862),((Input!$J$172+Input!$J$138)*$J$7)-SUM($J862:P862),((Input!$J$172+Input!$J$138)*$J$7)/A30taxstdlife))</f>
        <v>0</v>
      </c>
      <c r="R862" s="164">
        <f>IF(A30taxstdlife="n/a","n/a",IF(R$3&gt;(A30taxstdlife+$E862),((Input!$J$172+Input!$J$138)*$J$7)-SUM($J862:Q862),((Input!$J$172+Input!$J$138)*$J$7)/A30taxstdlife))</f>
        <v>0</v>
      </c>
      <c r="S862" s="164">
        <f>IF(A30taxstdlife="n/a","n/a",IF(S$3&gt;(A30taxstdlife+$E862),((Input!$J$172+Input!$J$138)*$J$7)-SUM($J862:R862),((Input!$J$172+Input!$J$138)*$J$7)/A30taxstdlife))</f>
        <v>0</v>
      </c>
      <c r="T862" s="164">
        <f>IF(A30taxstdlife="n/a","n/a",IF(T$3&gt;(A30taxstdlife+$E862),((Input!$J$172+Input!$J$138)*$J$7)-SUM($J862:S862),((Input!$J$172+Input!$J$138)*$J$7)/A30taxstdlife))</f>
        <v>0</v>
      </c>
      <c r="U862" s="164">
        <f>IF(A30taxstdlife="n/a","n/a",IF(U$3&gt;(A30taxstdlife+$E862),((Input!$J$172+Input!$J$138)*$J$7)-SUM($J862:T862),((Input!$J$172+Input!$J$138)*$J$7)/A30taxstdlife))</f>
        <v>0</v>
      </c>
      <c r="V862" s="164">
        <f>IF(A30taxstdlife="n/a","n/a",IF(V$3&gt;(A30taxstdlife+$E862),((Input!$J$172+Input!$J$138)*$J$7)-SUM($J862:U862),((Input!$J$172+Input!$J$138)*$J$7)/A30taxstdlife))</f>
        <v>0</v>
      </c>
      <c r="W862" s="164">
        <f>IF(A30taxstdlife="n/a","n/a",IF(W$3&gt;(A30taxstdlife+$E862),((Input!$J$172+Input!$J$138)*$J$7)-SUM($J862:V862),((Input!$J$172+Input!$J$138)*$J$7)/A30taxstdlife))</f>
        <v>0</v>
      </c>
      <c r="X862" s="164">
        <f>IF(A30taxstdlife="n/a","n/a",IF(X$3&gt;(A30taxstdlife+$E862),((Input!$J$172+Input!$J$138)*$J$7)-SUM($J862:W862),((Input!$J$172+Input!$J$138)*$J$7)/A30taxstdlife))</f>
        <v>0</v>
      </c>
      <c r="Y862" s="164">
        <f>IF(A30taxstdlife="n/a","n/a",IF(Y$3&gt;(A30taxstdlife+$E862),((Input!$J$172+Input!$J$138)*$J$7)-SUM($J862:X862),((Input!$J$172+Input!$J$138)*$J$7)/A30taxstdlife))</f>
        <v>0</v>
      </c>
      <c r="Z862" s="164">
        <f>IF(A30taxstdlife="n/a","n/a",IF(Z$3&gt;(A30taxstdlife+$E862),((Input!$J$172+Input!$J$138)*$J$7)-SUM($J862:Y862),((Input!$J$172+Input!$J$138)*$J$7)/A30taxstdlife))</f>
        <v>0</v>
      </c>
      <c r="AA862" s="164">
        <f>IF(A30taxstdlife="n/a","n/a",IF(AA$3&gt;(A30taxstdlife+$E862),((Input!$J$172+Input!$J$138)*$J$7)-SUM($J862:Z862),((Input!$J$172+Input!$J$138)*$J$7)/A30taxstdlife))</f>
        <v>0</v>
      </c>
      <c r="AB862" s="164">
        <f>IF(A30taxstdlife="n/a","n/a",IF(AB$3&gt;(A30taxstdlife+$E862),((Input!$J$172+Input!$J$138)*$J$7)-SUM($J862:AA862),((Input!$J$172+Input!$J$138)*$J$7)/A30taxstdlife))</f>
        <v>0</v>
      </c>
      <c r="AC862" s="164">
        <f>IF(A30taxstdlife="n/a","n/a",IF(AC$3&gt;(A30taxstdlife+$E862),((Input!$J$172+Input!$J$138)*$J$7)-SUM($J862:AB862),((Input!$J$172+Input!$J$138)*$J$7)/A30taxstdlife))</f>
        <v>0</v>
      </c>
      <c r="AD862" s="164">
        <f>IF(A30taxstdlife="n/a","n/a",IF(AD$3&gt;(A30taxstdlife+$E862),((Input!$J$172+Input!$J$138)*$J$7)-SUM($J862:AC862),((Input!$J$172+Input!$J$138)*$J$7)/A30taxstdlife))</f>
        <v>0</v>
      </c>
      <c r="AE862" s="164">
        <f>IF(A30taxstdlife="n/a","n/a",IF(AE$3&gt;(A30taxstdlife+$E862),((Input!$J$172+Input!$J$138)*$J$7)-SUM($J862:AD862),((Input!$J$172+Input!$J$138)*$J$7)/A30taxstdlife))</f>
        <v>0</v>
      </c>
      <c r="AF862" s="164">
        <f>IF(A30taxstdlife="n/a","n/a",IF(AF$3&gt;(A30taxstdlife+$E862),((Input!$J$172+Input!$J$138)*$J$7)-SUM($J862:AE862),((Input!$J$172+Input!$J$138)*$J$7)/A30taxstdlife))</f>
        <v>0</v>
      </c>
      <c r="AG862" s="164">
        <f>IF(A30taxstdlife="n/a","n/a",IF(AG$3&gt;(A30taxstdlife+$E862),((Input!$J$172+Input!$J$138)*$J$7)-SUM($J862:AF862),((Input!$J$172+Input!$J$138)*$J$7)/A30taxstdlife))</f>
        <v>0</v>
      </c>
      <c r="AH862" s="164">
        <f>IF(A30taxstdlife="n/a","n/a",IF(AH$3&gt;(A30taxstdlife+$E862),((Input!$J$172+Input!$J$138)*$J$7)-SUM($J862:AG862),((Input!$J$172+Input!$J$138)*$J$7)/A30taxstdlife))</f>
        <v>0</v>
      </c>
      <c r="AI862" s="164">
        <f>IF(A30taxstdlife="n/a","n/a",IF(AI$3&gt;(A30taxstdlife+$E862),((Input!$J$172+Input!$J$138)*$J$7)-SUM($J862:AH862),((Input!$J$172+Input!$J$138)*$J$7)/A30taxstdlife))</f>
        <v>0</v>
      </c>
      <c r="AJ862" s="164">
        <f>IF(A30taxstdlife="n/a","n/a",IF(AJ$3&gt;(A30taxstdlife+$E862),((Input!$J$172+Input!$J$138)*$J$7)-SUM($J862:AI862),((Input!$J$172+Input!$J$138)*$J$7)/A30taxstdlife))</f>
        <v>0</v>
      </c>
      <c r="AK862" s="164">
        <f>IF(A30taxstdlife="n/a","n/a",IF(AK$3&gt;(A30taxstdlife+$E862),((Input!$J$172+Input!$J$138)*$J$7)-SUM($J862:AJ862),((Input!$J$172+Input!$J$138)*$J$7)/A30taxstdlife))</f>
        <v>0</v>
      </c>
      <c r="AL862" s="164">
        <f>IF(A30taxstdlife="n/a","n/a",IF(AL$3&gt;(A30taxstdlife+$E862),((Input!$J$172+Input!$J$138)*$J$7)-SUM($J862:AK862),((Input!$J$172+Input!$J$138)*$J$7)/A30taxstdlife))</f>
        <v>0</v>
      </c>
      <c r="AM862" s="164">
        <f>IF(A30taxstdlife="n/a","n/a",IF(AM$3&gt;(A30taxstdlife+$E862),((Input!$J$172+Input!$J$138)*$J$7)-SUM($J862:AL862),((Input!$J$172+Input!$J$138)*$J$7)/A30taxstdlife))</f>
        <v>0</v>
      </c>
      <c r="AN862" s="164">
        <f>IF(A30taxstdlife="n/a","n/a",IF(AN$3&gt;(A30taxstdlife+$E862),((Input!$J$172+Input!$J$138)*$J$7)-SUM($J862:AM862),((Input!$J$172+Input!$J$138)*$J$7)/A30taxstdlife))</f>
        <v>0</v>
      </c>
      <c r="AO862" s="164">
        <f>IF(A30taxstdlife="n/a","n/a",IF(AO$3&gt;(A30taxstdlife+$E862),((Input!$J$172+Input!$J$138)*$J$7)-SUM($J862:AN862),((Input!$J$172+Input!$J$138)*$J$7)/A30taxstdlife))</f>
        <v>0</v>
      </c>
      <c r="AP862" s="164">
        <f>IF(A30taxstdlife="n/a","n/a",IF(AP$3&gt;(A30taxstdlife+$E862),((Input!$J$172+Input!$J$138)*$J$7)-SUM($J862:AO862),((Input!$J$172+Input!$J$138)*$J$7)/A30taxstdlife))</f>
        <v>0</v>
      </c>
      <c r="AQ862" s="164">
        <f>IF(A30taxstdlife="n/a","n/a",IF(AQ$3&gt;(A30taxstdlife+$E862),((Input!$J$172+Input!$J$138)*$J$7)-SUM($J862:AP862),((Input!$J$172+Input!$J$138)*$J$7)/A30taxstdlife))</f>
        <v>0</v>
      </c>
      <c r="AR862" s="164">
        <f>IF(A30taxstdlife="n/a","n/a",IF(AR$3&gt;(A30taxstdlife+$E862),((Input!$J$172+Input!$J$138)*$J$7)-SUM($J862:AQ862),((Input!$J$172+Input!$J$138)*$J$7)/A30taxstdlife))</f>
        <v>0</v>
      </c>
      <c r="AS862" s="164">
        <f>IF(A30taxstdlife="n/a","n/a",IF(AS$3&gt;(A30taxstdlife+$E862),((Input!$J$172+Input!$J$138)*$J$7)-SUM($J862:AR862),((Input!$J$172+Input!$J$138)*$J$7)/A30taxstdlife))</f>
        <v>0</v>
      </c>
      <c r="AT862" s="164">
        <f>IF(A30taxstdlife="n/a","n/a",IF(AT$3&gt;(A30taxstdlife+$E862),((Input!$J$172+Input!$J$138)*$J$7)-SUM($J862:AS862),((Input!$J$172+Input!$J$138)*$J$7)/A30taxstdlife))</f>
        <v>0</v>
      </c>
      <c r="AU862" s="164">
        <f>IF(A30taxstdlife="n/a","n/a",IF(AU$3&gt;(A30taxstdlife+$E862),((Input!$J$172+Input!$J$138)*$J$7)-SUM($J862:AT862),((Input!$J$172+Input!$J$138)*$J$7)/A30taxstdlife))</f>
        <v>0</v>
      </c>
      <c r="AV862" s="164">
        <f>IF(A30taxstdlife="n/a","n/a",IF(AV$3&gt;(A30taxstdlife+$E862),((Input!$J$172+Input!$J$138)*$J$7)-SUM($J862:AU862),((Input!$J$172+Input!$J$138)*$J$7)/A30taxstdlife))</f>
        <v>0</v>
      </c>
      <c r="AW862" s="164">
        <f>IF(A30taxstdlife="n/a","n/a",IF(AW$3&gt;(A30taxstdlife+$E862),((Input!$J$172+Input!$J$138)*$J$7)-SUM($J862:AV862),((Input!$J$172+Input!$J$138)*$J$7)/A30taxstdlife))</f>
        <v>0</v>
      </c>
      <c r="AX862" s="164">
        <f>IF(A30taxstdlife="n/a","n/a",IF(AX$3&gt;(A30taxstdlife+$E862),((Input!$J$172+Input!$J$138)*$J$7)-SUM($J862:AW862),((Input!$J$172+Input!$J$138)*$J$7)/A30taxstdlife))</f>
        <v>0</v>
      </c>
      <c r="AY862" s="164">
        <f>IF(A30taxstdlife="n/a","n/a",IF(AY$3&gt;(A30taxstdlife+$E862),((Input!$J$172+Input!$J$138)*$J$7)-SUM($J862:AX862),((Input!$J$172+Input!$J$138)*$J$7)/A30taxstdlife))</f>
        <v>0</v>
      </c>
      <c r="AZ862" s="164">
        <f>IF(A30taxstdlife="n/a","n/a",IF(AZ$3&gt;(A30taxstdlife+$E862),((Input!$J$172+Input!$J$138)*$J$7)-SUM($J862:AY862),((Input!$J$172+Input!$J$138)*$J$7)/A30taxstdlife))</f>
        <v>0</v>
      </c>
      <c r="BA862" s="164">
        <f>IF(A30taxstdlife="n/a","n/a",IF(BA$3&gt;(A30taxstdlife+$E862),((Input!$J$172+Input!$J$138)*$J$7)-SUM($J862:AZ862),((Input!$J$172+Input!$J$138)*$J$7)/A30taxstdlife))</f>
        <v>0</v>
      </c>
      <c r="BB862" s="164">
        <f>IF(A30taxstdlife="n/a","n/a",IF(BB$3&gt;(A30taxstdlife+$E862),((Input!$J$172+Input!$J$138)*$J$7)-SUM($J862:BA862),((Input!$J$172+Input!$J$138)*$J$7)/A30taxstdlife))</f>
        <v>0</v>
      </c>
      <c r="BC862" s="164">
        <f>IF(A30taxstdlife="n/a","n/a",IF(BC$3&gt;(A30taxstdlife+$E862),((Input!$J$172+Input!$J$138)*$J$7)-SUM($J862:BB862),((Input!$J$172+Input!$J$138)*$J$7)/A30taxstdlife))</f>
        <v>0</v>
      </c>
      <c r="BD862" s="164">
        <f>IF(A30taxstdlife="n/a","n/a",IF(BD$3&gt;(A30taxstdlife+$E862),((Input!$J$172+Input!$J$138)*$J$7)-SUM($J862:BC862),((Input!$J$172+Input!$J$138)*$J$7)/A30taxstdlife))</f>
        <v>0</v>
      </c>
      <c r="BE862" s="164">
        <f>IF(A30taxstdlife="n/a","n/a",IF(BE$3&gt;(A30taxstdlife+$E862),((Input!$J$172+Input!$J$138)*$J$7)-SUM($J862:BD862),((Input!$J$172+Input!$J$138)*$J$7)/A30taxstdlife))</f>
        <v>0</v>
      </c>
      <c r="BF862" s="164">
        <f>IF(A30taxstdlife="n/a","n/a",IF(BF$3&gt;(A30taxstdlife+$E862),((Input!$J$172+Input!$J$138)*$J$7)-SUM($J862:BE862),((Input!$J$172+Input!$J$138)*$J$7)/A30taxstdlife))</f>
        <v>0</v>
      </c>
      <c r="BG862" s="164">
        <f>IF(A30taxstdlife="n/a","n/a",IF(BG$3&gt;(A30taxstdlife+$E862),((Input!$J$172+Input!$J$138)*$J$7)-SUM($J862:BF862),((Input!$J$172+Input!$J$138)*$J$7)/A30taxstdlife))</f>
        <v>0</v>
      </c>
      <c r="BH862" s="164">
        <f>IF(A30taxstdlife="n/a","n/a",IF(BH$3&gt;(A30taxstdlife+$E862),((Input!$J$172+Input!$J$138)*$J$7)-SUM($J862:BG862),((Input!$J$172+Input!$J$138)*$J$7)/A30taxstdlife))</f>
        <v>0</v>
      </c>
      <c r="BI862" s="164">
        <f>IF(A30taxstdlife="n/a","n/a",IF(BI$3&gt;(A30taxstdlife+$E862),((Input!$J$172+Input!$J$138)*$J$7)-SUM($J862:BH862),((Input!$J$172+Input!$J$138)*$J$7)/A30taxstdlife))</f>
        <v>0</v>
      </c>
      <c r="BJ862" s="18"/>
      <c r="BK862" s="18"/>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c r="FN862"/>
      <c r="FO862"/>
      <c r="FP862"/>
      <c r="FQ862"/>
      <c r="FR862"/>
      <c r="FS862"/>
      <c r="FT862"/>
      <c r="FU862"/>
      <c r="FV862"/>
      <c r="FW862"/>
      <c r="FX862"/>
      <c r="FY862"/>
      <c r="FZ862"/>
      <c r="GA862"/>
      <c r="GB862"/>
      <c r="GC862"/>
      <c r="GD862"/>
      <c r="GE862"/>
      <c r="GF862"/>
      <c r="GG862"/>
      <c r="GH862"/>
      <c r="GI862"/>
      <c r="GJ862"/>
      <c r="GK862"/>
      <c r="GL862"/>
      <c r="GM862"/>
      <c r="GN862"/>
      <c r="GO862"/>
      <c r="GP862"/>
      <c r="GQ862"/>
      <c r="GR862"/>
      <c r="GS862"/>
      <c r="GT862"/>
      <c r="GU862"/>
      <c r="GV862"/>
      <c r="GW862"/>
      <c r="GX862"/>
      <c r="GY862"/>
      <c r="GZ862"/>
      <c r="HA862"/>
      <c r="HB862"/>
      <c r="HC862"/>
      <c r="HD862"/>
      <c r="HE862"/>
      <c r="HF862"/>
      <c r="HG862"/>
      <c r="HH862"/>
      <c r="HI862"/>
      <c r="HJ862"/>
      <c r="HK862"/>
      <c r="HL862"/>
      <c r="HM862"/>
      <c r="HN862"/>
      <c r="HO862"/>
      <c r="HP862"/>
      <c r="HQ862"/>
      <c r="HR862"/>
      <c r="HS862"/>
      <c r="HT862"/>
      <c r="HU862"/>
      <c r="HV862"/>
      <c r="HW862"/>
      <c r="HX862"/>
      <c r="HY862"/>
      <c r="HZ862"/>
      <c r="IA862"/>
      <c r="IB862"/>
      <c r="IC862"/>
      <c r="ID862"/>
      <c r="IE862"/>
      <c r="IF862"/>
      <c r="IG862"/>
      <c r="IH862"/>
      <c r="II862"/>
      <c r="IJ862"/>
      <c r="IK862"/>
      <c r="IL862"/>
      <c r="IM862"/>
      <c r="IN862"/>
      <c r="IO862"/>
      <c r="IP862"/>
      <c r="IQ862"/>
      <c r="IR862"/>
      <c r="IS862"/>
      <c r="IT862"/>
      <c r="IU862"/>
      <c r="IV862"/>
    </row>
    <row r="863" spans="1:256" s="5" customFormat="1" hidden="1" outlineLevel="2">
      <c r="A863" s="18"/>
      <c r="B863" s="18"/>
      <c r="C863" s="36"/>
      <c r="D863" s="479"/>
      <c r="E863" s="283">
        <v>5</v>
      </c>
      <c r="F863" s="38"/>
      <c r="G863" s="306"/>
      <c r="H863" s="308"/>
      <c r="I863" s="308"/>
      <c r="J863" s="308"/>
      <c r="K863" s="307"/>
      <c r="L863" s="164">
        <f>IF(A30taxstdlife="n/a","n/a",IF(L$3&gt;(A30taxstdlife+$E863),((Input!$K$172+Input!$K$138)*$K$7)-SUM($K863:K863),((Input!$K$172+Input!$K$138)*$K$7)/A30taxstdlife))</f>
        <v>0</v>
      </c>
      <c r="M863" s="164">
        <f>IF(A30taxstdlife="n/a","n/a",IF(M$3&gt;(A30taxstdlife+$E863),((Input!$K$172+Input!$K$138)*$K$7)-SUM($K863:L863),((Input!$K$172+Input!$K$138)*$K$7)/A30taxstdlife))</f>
        <v>0</v>
      </c>
      <c r="N863" s="164">
        <f>IF(A30taxstdlife="n/a","n/a",IF(N$3&gt;(A30taxstdlife+$E863),((Input!$K$172+Input!$K$138)*$K$7)-SUM($K863:M863),((Input!$K$172+Input!$K$138)*$K$7)/A30taxstdlife))</f>
        <v>0</v>
      </c>
      <c r="O863" s="164">
        <f>IF(A30taxstdlife="n/a","n/a",IF(O$3&gt;(A30taxstdlife+$E863),((Input!$K$172+Input!$K$138)*$K$7)-SUM($K863:N863),((Input!$K$172+Input!$K$138)*$K$7)/A30taxstdlife))</f>
        <v>0</v>
      </c>
      <c r="P863" s="164">
        <f>IF(A30taxstdlife="n/a","n/a",IF(P$3&gt;(A30taxstdlife+$E863),((Input!$K$172+Input!$K$138)*$K$7)-SUM($K863:O863),((Input!$K$172+Input!$K$138)*$K$7)/A30taxstdlife))</f>
        <v>0</v>
      </c>
      <c r="Q863" s="164">
        <f>IF(A30taxstdlife="n/a","n/a",IF(Q$3&gt;(A30taxstdlife+$E863),((Input!$K$172+Input!$K$138)*$K$7)-SUM($K863:P863),((Input!$K$172+Input!$K$138)*$K$7)/A30taxstdlife))</f>
        <v>0</v>
      </c>
      <c r="R863" s="164">
        <f>IF(A30taxstdlife="n/a","n/a",IF(R$3&gt;(A30taxstdlife+$E863),((Input!$K$172+Input!$K$138)*$K$7)-SUM($K863:Q863),((Input!$K$172+Input!$K$138)*$K$7)/A30taxstdlife))</f>
        <v>0</v>
      </c>
      <c r="S863" s="164">
        <f>IF(A30taxstdlife="n/a","n/a",IF(S$3&gt;(A30taxstdlife+$E863),((Input!$K$172+Input!$K$138)*$K$7)-SUM($K863:R863),((Input!$K$172+Input!$K$138)*$K$7)/A30taxstdlife))</f>
        <v>0</v>
      </c>
      <c r="T863" s="164">
        <f>IF(A30taxstdlife="n/a","n/a",IF(T$3&gt;(A30taxstdlife+$E863),((Input!$K$172+Input!$K$138)*$K$7)-SUM($K863:S863),((Input!$K$172+Input!$K$138)*$K$7)/A30taxstdlife))</f>
        <v>0</v>
      </c>
      <c r="U863" s="164">
        <f>IF(A30taxstdlife="n/a","n/a",IF(U$3&gt;(A30taxstdlife+$E863),((Input!$K$172+Input!$K$138)*$K$7)-SUM($K863:T863),((Input!$K$172+Input!$K$138)*$K$7)/A30taxstdlife))</f>
        <v>0</v>
      </c>
      <c r="V863" s="164">
        <f>IF(A30taxstdlife="n/a","n/a",IF(V$3&gt;(A30taxstdlife+$E863),((Input!$K$172+Input!$K$138)*$K$7)-SUM($K863:U863),((Input!$K$172+Input!$K$138)*$K$7)/A30taxstdlife))</f>
        <v>0</v>
      </c>
      <c r="W863" s="164">
        <f>IF(A30taxstdlife="n/a","n/a",IF(W$3&gt;(A30taxstdlife+$E863),((Input!$K$172+Input!$K$138)*$K$7)-SUM($K863:V863),((Input!$K$172+Input!$K$138)*$K$7)/A30taxstdlife))</f>
        <v>0</v>
      </c>
      <c r="X863" s="164">
        <f>IF(A30taxstdlife="n/a","n/a",IF(X$3&gt;(A30taxstdlife+$E863),((Input!$K$172+Input!$K$138)*$K$7)-SUM($K863:W863),((Input!$K$172+Input!$K$138)*$K$7)/A30taxstdlife))</f>
        <v>0</v>
      </c>
      <c r="Y863" s="164">
        <f>IF(A30taxstdlife="n/a","n/a",IF(Y$3&gt;(A30taxstdlife+$E863),((Input!$K$172+Input!$K$138)*$K$7)-SUM($K863:X863),((Input!$K$172+Input!$K$138)*$K$7)/A30taxstdlife))</f>
        <v>0</v>
      </c>
      <c r="Z863" s="164">
        <f>IF(A30taxstdlife="n/a","n/a",IF(Z$3&gt;(A30taxstdlife+$E863),((Input!$K$172+Input!$K$138)*$K$7)-SUM($K863:Y863),((Input!$K$172+Input!$K$138)*$K$7)/A30taxstdlife))</f>
        <v>0</v>
      </c>
      <c r="AA863" s="164">
        <f>IF(A30taxstdlife="n/a","n/a",IF(AA$3&gt;(A30taxstdlife+$E863),((Input!$K$172+Input!$K$138)*$K$7)-SUM($K863:Z863),((Input!$K$172+Input!$K$138)*$K$7)/A30taxstdlife))</f>
        <v>0</v>
      </c>
      <c r="AB863" s="164">
        <f>IF(A30taxstdlife="n/a","n/a",IF(AB$3&gt;(A30taxstdlife+$E863),((Input!$K$172+Input!$K$138)*$K$7)-SUM($K863:AA863),((Input!$K$172+Input!$K$138)*$K$7)/A30taxstdlife))</f>
        <v>0</v>
      </c>
      <c r="AC863" s="164">
        <f>IF(A30taxstdlife="n/a","n/a",IF(AC$3&gt;(A30taxstdlife+$E863),((Input!$K$172+Input!$K$138)*$K$7)-SUM($K863:AB863),((Input!$K$172+Input!$K$138)*$K$7)/A30taxstdlife))</f>
        <v>0</v>
      </c>
      <c r="AD863" s="164">
        <f>IF(A30taxstdlife="n/a","n/a",IF(AD$3&gt;(A30taxstdlife+$E863),((Input!$K$172+Input!$K$138)*$K$7)-SUM($K863:AC863),((Input!$K$172+Input!$K$138)*$K$7)/A30taxstdlife))</f>
        <v>0</v>
      </c>
      <c r="AE863" s="164">
        <f>IF(A30taxstdlife="n/a","n/a",IF(AE$3&gt;(A30taxstdlife+$E863),((Input!$K$172+Input!$K$138)*$K$7)-SUM($K863:AD863),((Input!$K$172+Input!$K$138)*$K$7)/A30taxstdlife))</f>
        <v>0</v>
      </c>
      <c r="AF863" s="164">
        <f>IF(A30taxstdlife="n/a","n/a",IF(AF$3&gt;(A30taxstdlife+$E863),((Input!$K$172+Input!$K$138)*$K$7)-SUM($K863:AE863),((Input!$K$172+Input!$K$138)*$K$7)/A30taxstdlife))</f>
        <v>0</v>
      </c>
      <c r="AG863" s="164">
        <f>IF(A30taxstdlife="n/a","n/a",IF(AG$3&gt;(A30taxstdlife+$E863),((Input!$K$172+Input!$K$138)*$K$7)-SUM($K863:AF863),((Input!$K$172+Input!$K$138)*$K$7)/A30taxstdlife))</f>
        <v>0</v>
      </c>
      <c r="AH863" s="164">
        <f>IF(A30taxstdlife="n/a","n/a",IF(AH$3&gt;(A30taxstdlife+$E863),((Input!$K$172+Input!$K$138)*$K$7)-SUM($K863:AG863),((Input!$K$172+Input!$K$138)*$K$7)/A30taxstdlife))</f>
        <v>0</v>
      </c>
      <c r="AI863" s="164">
        <f>IF(A30taxstdlife="n/a","n/a",IF(AI$3&gt;(A30taxstdlife+$E863),((Input!$K$172+Input!$K$138)*$K$7)-SUM($K863:AH863),((Input!$K$172+Input!$K$138)*$K$7)/A30taxstdlife))</f>
        <v>0</v>
      </c>
      <c r="AJ863" s="164">
        <f>IF(A30taxstdlife="n/a","n/a",IF(AJ$3&gt;(A30taxstdlife+$E863),((Input!$K$172+Input!$K$138)*$K$7)-SUM($K863:AI863),((Input!$K$172+Input!$K$138)*$K$7)/A30taxstdlife))</f>
        <v>0</v>
      </c>
      <c r="AK863" s="164">
        <f>IF(A30taxstdlife="n/a","n/a",IF(AK$3&gt;(A30taxstdlife+$E863),((Input!$K$172+Input!$K$138)*$K$7)-SUM($K863:AJ863),((Input!$K$172+Input!$K$138)*$K$7)/A30taxstdlife))</f>
        <v>0</v>
      </c>
      <c r="AL863" s="164">
        <f>IF(A30taxstdlife="n/a","n/a",IF(AL$3&gt;(A30taxstdlife+$E863),((Input!$K$172+Input!$K$138)*$K$7)-SUM($K863:AK863),((Input!$K$172+Input!$K$138)*$K$7)/A30taxstdlife))</f>
        <v>0</v>
      </c>
      <c r="AM863" s="164">
        <f>IF(A30taxstdlife="n/a","n/a",IF(AM$3&gt;(A30taxstdlife+$E863),((Input!$K$172+Input!$K$138)*$K$7)-SUM($K863:AL863),((Input!$K$172+Input!$K$138)*$K$7)/A30taxstdlife))</f>
        <v>0</v>
      </c>
      <c r="AN863" s="164">
        <f>IF(A30taxstdlife="n/a","n/a",IF(AN$3&gt;(A30taxstdlife+$E863),((Input!$K$172+Input!$K$138)*$K$7)-SUM($K863:AM863),((Input!$K$172+Input!$K$138)*$K$7)/A30taxstdlife))</f>
        <v>0</v>
      </c>
      <c r="AO863" s="164">
        <f>IF(A30taxstdlife="n/a","n/a",IF(AO$3&gt;(A30taxstdlife+$E863),((Input!$K$172+Input!$K$138)*$K$7)-SUM($K863:AN863),((Input!$K$172+Input!$K$138)*$K$7)/A30taxstdlife))</f>
        <v>0</v>
      </c>
      <c r="AP863" s="164">
        <f>IF(A30taxstdlife="n/a","n/a",IF(AP$3&gt;(A30taxstdlife+$E863),((Input!$K$172+Input!$K$138)*$K$7)-SUM($K863:AO863),((Input!$K$172+Input!$K$138)*$K$7)/A30taxstdlife))</f>
        <v>0</v>
      </c>
      <c r="AQ863" s="164">
        <f>IF(A30taxstdlife="n/a","n/a",IF(AQ$3&gt;(A30taxstdlife+$E863),((Input!$K$172+Input!$K$138)*$K$7)-SUM($K863:AP863),((Input!$K$172+Input!$K$138)*$K$7)/A30taxstdlife))</f>
        <v>0</v>
      </c>
      <c r="AR863" s="164">
        <f>IF(A30taxstdlife="n/a","n/a",IF(AR$3&gt;(A30taxstdlife+$E863),((Input!$K$172+Input!$K$138)*$K$7)-SUM($K863:AQ863),((Input!$K$172+Input!$K$138)*$K$7)/A30taxstdlife))</f>
        <v>0</v>
      </c>
      <c r="AS863" s="164">
        <f>IF(A30taxstdlife="n/a","n/a",IF(AS$3&gt;(A30taxstdlife+$E863),((Input!$K$172+Input!$K$138)*$K$7)-SUM($K863:AR863),((Input!$K$172+Input!$K$138)*$K$7)/A30taxstdlife))</f>
        <v>0</v>
      </c>
      <c r="AT863" s="164">
        <f>IF(A30taxstdlife="n/a","n/a",IF(AT$3&gt;(A30taxstdlife+$E863),((Input!$K$172+Input!$K$138)*$K$7)-SUM($K863:AS863),((Input!$K$172+Input!$K$138)*$K$7)/A30taxstdlife))</f>
        <v>0</v>
      </c>
      <c r="AU863" s="164">
        <f>IF(A30taxstdlife="n/a","n/a",IF(AU$3&gt;(A30taxstdlife+$E863),((Input!$K$172+Input!$K$138)*$K$7)-SUM($K863:AT863),((Input!$K$172+Input!$K$138)*$K$7)/A30taxstdlife))</f>
        <v>0</v>
      </c>
      <c r="AV863" s="164">
        <f>IF(A30taxstdlife="n/a","n/a",IF(AV$3&gt;(A30taxstdlife+$E863),((Input!$K$172+Input!$K$138)*$K$7)-SUM($K863:AU863),((Input!$K$172+Input!$K$138)*$K$7)/A30taxstdlife))</f>
        <v>0</v>
      </c>
      <c r="AW863" s="164">
        <f>IF(A30taxstdlife="n/a","n/a",IF(AW$3&gt;(A30taxstdlife+$E863),((Input!$K$172+Input!$K$138)*$K$7)-SUM($K863:AV863),((Input!$K$172+Input!$K$138)*$K$7)/A30taxstdlife))</f>
        <v>0</v>
      </c>
      <c r="AX863" s="164">
        <f>IF(A30taxstdlife="n/a","n/a",IF(AX$3&gt;(A30taxstdlife+$E863),((Input!$K$172+Input!$K$138)*$K$7)-SUM($K863:AW863),((Input!$K$172+Input!$K$138)*$K$7)/A30taxstdlife))</f>
        <v>0</v>
      </c>
      <c r="AY863" s="164">
        <f>IF(A30taxstdlife="n/a","n/a",IF(AY$3&gt;(A30taxstdlife+$E863),((Input!$K$172+Input!$K$138)*$K$7)-SUM($K863:AX863),((Input!$K$172+Input!$K$138)*$K$7)/A30taxstdlife))</f>
        <v>0</v>
      </c>
      <c r="AZ863" s="164">
        <f>IF(A30taxstdlife="n/a","n/a",IF(AZ$3&gt;(A30taxstdlife+$E863),((Input!$K$172+Input!$K$138)*$K$7)-SUM($K863:AY863),((Input!$K$172+Input!$K$138)*$K$7)/A30taxstdlife))</f>
        <v>0</v>
      </c>
      <c r="BA863" s="164">
        <f>IF(A30taxstdlife="n/a","n/a",IF(BA$3&gt;(A30taxstdlife+$E863),((Input!$K$172+Input!$K$138)*$K$7)-SUM($K863:AZ863),((Input!$K$172+Input!$K$138)*$K$7)/A30taxstdlife))</f>
        <v>0</v>
      </c>
      <c r="BB863" s="164">
        <f>IF(A30taxstdlife="n/a","n/a",IF(BB$3&gt;(A30taxstdlife+$E863),((Input!$K$172+Input!$K$138)*$K$7)-SUM($K863:BA863),((Input!$K$172+Input!$K$138)*$K$7)/A30taxstdlife))</f>
        <v>0</v>
      </c>
      <c r="BC863" s="164">
        <f>IF(A30taxstdlife="n/a","n/a",IF(BC$3&gt;(A30taxstdlife+$E863),((Input!$K$172+Input!$K$138)*$K$7)-SUM($K863:BB863),((Input!$K$172+Input!$K$138)*$K$7)/A30taxstdlife))</f>
        <v>0</v>
      </c>
      <c r="BD863" s="164">
        <f>IF(A30taxstdlife="n/a","n/a",IF(BD$3&gt;(A30taxstdlife+$E863),((Input!$K$172+Input!$K$138)*$K$7)-SUM($K863:BC863),((Input!$K$172+Input!$K$138)*$K$7)/A30taxstdlife))</f>
        <v>0</v>
      </c>
      <c r="BE863" s="164">
        <f>IF(A30taxstdlife="n/a","n/a",IF(BE$3&gt;(A30taxstdlife+$E863),((Input!$K$172+Input!$K$138)*$K$7)-SUM($K863:BD863),((Input!$K$172+Input!$K$138)*$K$7)/A30taxstdlife))</f>
        <v>0</v>
      </c>
      <c r="BF863" s="164">
        <f>IF(A30taxstdlife="n/a","n/a",IF(BF$3&gt;(A30taxstdlife+$E863),((Input!$K$172+Input!$K$138)*$K$7)-SUM($K863:BE863),((Input!$K$172+Input!$K$138)*$K$7)/A30taxstdlife))</f>
        <v>0</v>
      </c>
      <c r="BG863" s="164">
        <f>IF(A30taxstdlife="n/a","n/a",IF(BG$3&gt;(A30taxstdlife+$E863),((Input!$K$172+Input!$K$138)*$K$7)-SUM($K863:BF863),((Input!$K$172+Input!$K$138)*$K$7)/A30taxstdlife))</f>
        <v>0</v>
      </c>
      <c r="BH863" s="164">
        <f>IF(A30taxstdlife="n/a","n/a",IF(BH$3&gt;(A30taxstdlife+$E863),((Input!$K$172+Input!$K$138)*$K$7)-SUM($K863:BG863),((Input!$K$172+Input!$K$138)*$K$7)/A30taxstdlife))</f>
        <v>0</v>
      </c>
      <c r="BI863" s="164">
        <f>IF(A30taxstdlife="n/a","n/a",IF(BI$3&gt;(A30taxstdlife+$E863),((Input!$K$172+Input!$K$138)*$K$7)-SUM($K863:BH863),((Input!$K$172+Input!$K$138)*$K$7)/A30taxstdlife))</f>
        <v>0</v>
      </c>
      <c r="BJ863" s="18"/>
      <c r="BK863" s="18"/>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c r="FS863"/>
      <c r="FT863"/>
      <c r="FU863"/>
      <c r="FV863"/>
      <c r="FW863"/>
      <c r="FX863"/>
      <c r="FY863"/>
      <c r="FZ863"/>
      <c r="GA863"/>
      <c r="GB863"/>
      <c r="GC863"/>
      <c r="GD863"/>
      <c r="GE863"/>
      <c r="GF863"/>
      <c r="GG863"/>
      <c r="GH863"/>
      <c r="GI863"/>
      <c r="GJ863"/>
      <c r="GK863"/>
      <c r="GL863"/>
      <c r="GM863"/>
      <c r="GN863"/>
      <c r="GO863"/>
      <c r="GP863"/>
      <c r="GQ863"/>
      <c r="GR863"/>
      <c r="GS863"/>
      <c r="GT863"/>
      <c r="GU863"/>
      <c r="GV863"/>
      <c r="GW863"/>
      <c r="GX863"/>
      <c r="GY863"/>
      <c r="GZ863"/>
      <c r="HA863"/>
      <c r="HB863"/>
      <c r="HC863"/>
      <c r="HD863"/>
      <c r="HE863"/>
      <c r="HF863"/>
      <c r="HG863"/>
      <c r="HH863"/>
      <c r="HI863"/>
      <c r="HJ863"/>
      <c r="HK863"/>
      <c r="HL863"/>
      <c r="HM863"/>
      <c r="HN863"/>
      <c r="HO863"/>
      <c r="HP863"/>
      <c r="HQ863"/>
      <c r="HR863"/>
      <c r="HS863"/>
      <c r="HT863"/>
      <c r="HU863"/>
      <c r="HV863"/>
      <c r="HW863"/>
      <c r="HX863"/>
      <c r="HY863"/>
      <c r="HZ863"/>
      <c r="IA863"/>
      <c r="IB863"/>
      <c r="IC863"/>
      <c r="ID863"/>
      <c r="IE863"/>
      <c r="IF863"/>
      <c r="IG863"/>
      <c r="IH863"/>
      <c r="II863"/>
      <c r="IJ863"/>
      <c r="IK863"/>
      <c r="IL863"/>
      <c r="IM863"/>
      <c r="IN863"/>
      <c r="IO863"/>
      <c r="IP863"/>
      <c r="IQ863"/>
      <c r="IR863"/>
      <c r="IS863"/>
      <c r="IT863"/>
      <c r="IU863"/>
      <c r="IV863"/>
    </row>
    <row r="864" spans="1:256" s="5" customFormat="1" hidden="1" outlineLevel="2">
      <c r="A864" s="18"/>
      <c r="B864" s="18"/>
      <c r="C864" s="36"/>
      <c r="D864" s="479"/>
      <c r="E864" s="283">
        <v>6</v>
      </c>
      <c r="F864" s="38"/>
      <c r="G864" s="306"/>
      <c r="H864" s="308"/>
      <c r="I864" s="308"/>
      <c r="J864" s="308"/>
      <c r="K864" s="308"/>
      <c r="L864" s="307"/>
      <c r="M864" s="164">
        <f>IF(A30taxstdlife="n/a","n/a",IF(M$3&gt;(A30taxstdlife+$E864),((Input!$L$172+Input!$L$138)*$L$7)-SUM($L864:L864),((Input!$L$172+Input!$L$138)*$L$7)/A30taxstdlife))</f>
        <v>0</v>
      </c>
      <c r="N864" s="164">
        <f>IF(A30taxstdlife="n/a","n/a",IF(N$3&gt;(A30taxstdlife+$E864),((Input!$L$172+Input!$L$138)*$L$7)-SUM($L864:M864),((Input!$L$172+Input!$L$138)*$L$7)/A30taxstdlife))</f>
        <v>0</v>
      </c>
      <c r="O864" s="164">
        <f>IF(A30taxstdlife="n/a","n/a",IF(O$3&gt;(A30taxstdlife+$E864),((Input!$L$172+Input!$L$138)*$L$7)-SUM($L864:N864),((Input!$L$172+Input!$L$138)*$L$7)/A30taxstdlife))</f>
        <v>0</v>
      </c>
      <c r="P864" s="164">
        <f>IF(A30taxstdlife="n/a","n/a",IF(P$3&gt;(A30taxstdlife+$E864),((Input!$L$172+Input!$L$138)*$L$7)-SUM($L864:O864),((Input!$L$172+Input!$L$138)*$L$7)/A30taxstdlife))</f>
        <v>0</v>
      </c>
      <c r="Q864" s="164">
        <f>IF(A30taxstdlife="n/a","n/a",IF(Q$3&gt;(A30taxstdlife+$E864),((Input!$L$172+Input!$L$138)*$L$7)-SUM($L864:P864),((Input!$L$172+Input!$L$138)*$L$7)/A30taxstdlife))</f>
        <v>0</v>
      </c>
      <c r="R864" s="164">
        <f>IF(A30taxstdlife="n/a","n/a",IF(R$3&gt;(A30taxstdlife+$E864),((Input!$L$172+Input!$L$138)*$L$7)-SUM($L864:Q864),((Input!$L$172+Input!$L$138)*$L$7)/A30taxstdlife))</f>
        <v>0</v>
      </c>
      <c r="S864" s="164">
        <f>IF(A30taxstdlife="n/a","n/a",IF(S$3&gt;(A30taxstdlife+$E864),((Input!$L$172+Input!$L$138)*$L$7)-SUM($L864:R864),((Input!$L$172+Input!$L$138)*$L$7)/A30taxstdlife))</f>
        <v>0</v>
      </c>
      <c r="T864" s="164">
        <f>IF(A30taxstdlife="n/a","n/a",IF(T$3&gt;(A30taxstdlife+$E864),((Input!$L$172+Input!$L$138)*$L$7)-SUM($L864:S864),((Input!$L$172+Input!$L$138)*$L$7)/A30taxstdlife))</f>
        <v>0</v>
      </c>
      <c r="U864" s="164">
        <f>IF(A30taxstdlife="n/a","n/a",IF(U$3&gt;(A30taxstdlife+$E864),((Input!$L$172+Input!$L$138)*$L$7)-SUM($L864:T864),((Input!$L$172+Input!$L$138)*$L$7)/A30taxstdlife))</f>
        <v>0</v>
      </c>
      <c r="V864" s="164">
        <f>IF(A30taxstdlife="n/a","n/a",IF(V$3&gt;(A30taxstdlife+$E864),((Input!$L$172+Input!$L$138)*$L$7)-SUM($L864:U864),((Input!$L$172+Input!$L$138)*$L$7)/A30taxstdlife))</f>
        <v>0</v>
      </c>
      <c r="W864" s="164">
        <f>IF(A30taxstdlife="n/a","n/a",IF(W$3&gt;(A30taxstdlife+$E864),((Input!$L$172+Input!$L$138)*$L$7)-SUM($L864:V864),((Input!$L$172+Input!$L$138)*$L$7)/A30taxstdlife))</f>
        <v>0</v>
      </c>
      <c r="X864" s="164">
        <f>IF(A30taxstdlife="n/a","n/a",IF(X$3&gt;(A30taxstdlife+$E864),((Input!$L$172+Input!$L$138)*$L$7)-SUM($L864:W864),((Input!$L$172+Input!$L$138)*$L$7)/A30taxstdlife))</f>
        <v>0</v>
      </c>
      <c r="Y864" s="164">
        <f>IF(A30taxstdlife="n/a","n/a",IF(Y$3&gt;(A30taxstdlife+$E864),((Input!$L$172+Input!$L$138)*$L$7)-SUM($L864:X864),((Input!$L$172+Input!$L$138)*$L$7)/A30taxstdlife))</f>
        <v>0</v>
      </c>
      <c r="Z864" s="164">
        <f>IF(A30taxstdlife="n/a","n/a",IF(Z$3&gt;(A30taxstdlife+$E864),((Input!$L$172+Input!$L$138)*$L$7)-SUM($L864:Y864),((Input!$L$172+Input!$L$138)*$L$7)/A30taxstdlife))</f>
        <v>0</v>
      </c>
      <c r="AA864" s="164">
        <f>IF(A30taxstdlife="n/a","n/a",IF(AA$3&gt;(A30taxstdlife+$E864),((Input!$L$172+Input!$L$138)*$L$7)-SUM($L864:Z864),((Input!$L$172+Input!$L$138)*$L$7)/A30taxstdlife))</f>
        <v>0</v>
      </c>
      <c r="AB864" s="164">
        <f>IF(A30taxstdlife="n/a","n/a",IF(AB$3&gt;(A30taxstdlife+$E864),((Input!$L$172+Input!$L$138)*$L$7)-SUM($L864:AA864),((Input!$L$172+Input!$L$138)*$L$7)/A30taxstdlife))</f>
        <v>0</v>
      </c>
      <c r="AC864" s="164">
        <f>IF(A30taxstdlife="n/a","n/a",IF(AC$3&gt;(A30taxstdlife+$E864),((Input!$L$172+Input!$L$138)*$L$7)-SUM($L864:AB864),((Input!$L$172+Input!$L$138)*$L$7)/A30taxstdlife))</f>
        <v>0</v>
      </c>
      <c r="AD864" s="164">
        <f>IF(A30taxstdlife="n/a","n/a",IF(AD$3&gt;(A30taxstdlife+$E864),((Input!$L$172+Input!$L$138)*$L$7)-SUM($L864:AC864),((Input!$L$172+Input!$L$138)*$L$7)/A30taxstdlife))</f>
        <v>0</v>
      </c>
      <c r="AE864" s="164">
        <f>IF(A30taxstdlife="n/a","n/a",IF(AE$3&gt;(A30taxstdlife+$E864),((Input!$L$172+Input!$L$138)*$L$7)-SUM($L864:AD864),((Input!$L$172+Input!$L$138)*$L$7)/A30taxstdlife))</f>
        <v>0</v>
      </c>
      <c r="AF864" s="164">
        <f>IF(A30taxstdlife="n/a","n/a",IF(AF$3&gt;(A30taxstdlife+$E864),((Input!$L$172+Input!$L$138)*$L$7)-SUM($L864:AE864),((Input!$L$172+Input!$L$138)*$L$7)/A30taxstdlife))</f>
        <v>0</v>
      </c>
      <c r="AG864" s="164">
        <f>IF(A30taxstdlife="n/a","n/a",IF(AG$3&gt;(A30taxstdlife+$E864),((Input!$L$172+Input!$L$138)*$L$7)-SUM($L864:AF864),((Input!$L$172+Input!$L$138)*$L$7)/A30taxstdlife))</f>
        <v>0</v>
      </c>
      <c r="AH864" s="164">
        <f>IF(A30taxstdlife="n/a","n/a",IF(AH$3&gt;(A30taxstdlife+$E864),((Input!$L$172+Input!$L$138)*$L$7)-SUM($L864:AG864),((Input!$L$172+Input!$L$138)*$L$7)/A30taxstdlife))</f>
        <v>0</v>
      </c>
      <c r="AI864" s="164">
        <f>IF(A30taxstdlife="n/a","n/a",IF(AI$3&gt;(A30taxstdlife+$E864),((Input!$L$172+Input!$L$138)*$L$7)-SUM($L864:AH864),((Input!$L$172+Input!$L$138)*$L$7)/A30taxstdlife))</f>
        <v>0</v>
      </c>
      <c r="AJ864" s="164">
        <f>IF(A30taxstdlife="n/a","n/a",IF(AJ$3&gt;(A30taxstdlife+$E864),((Input!$L$172+Input!$L$138)*$L$7)-SUM($L864:AI864),((Input!$L$172+Input!$L$138)*$L$7)/A30taxstdlife))</f>
        <v>0</v>
      </c>
      <c r="AK864" s="164">
        <f>IF(A30taxstdlife="n/a","n/a",IF(AK$3&gt;(A30taxstdlife+$E864),((Input!$L$172+Input!$L$138)*$L$7)-SUM($L864:AJ864),((Input!$L$172+Input!$L$138)*$L$7)/A30taxstdlife))</f>
        <v>0</v>
      </c>
      <c r="AL864" s="164">
        <f>IF(A30taxstdlife="n/a","n/a",IF(AL$3&gt;(A30taxstdlife+$E864),((Input!$L$172+Input!$L$138)*$L$7)-SUM($L864:AK864),((Input!$L$172+Input!$L$138)*$L$7)/A30taxstdlife))</f>
        <v>0</v>
      </c>
      <c r="AM864" s="164">
        <f>IF(A30taxstdlife="n/a","n/a",IF(AM$3&gt;(A30taxstdlife+$E864),((Input!$L$172+Input!$L$138)*$L$7)-SUM($L864:AL864),((Input!$L$172+Input!$L$138)*$L$7)/A30taxstdlife))</f>
        <v>0</v>
      </c>
      <c r="AN864" s="164">
        <f>IF(A30taxstdlife="n/a","n/a",IF(AN$3&gt;(A30taxstdlife+$E864),((Input!$L$172+Input!$L$138)*$L$7)-SUM($L864:AM864),((Input!$L$172+Input!$L$138)*$L$7)/A30taxstdlife))</f>
        <v>0</v>
      </c>
      <c r="AO864" s="164">
        <f>IF(A30taxstdlife="n/a","n/a",IF(AO$3&gt;(A30taxstdlife+$E864),((Input!$L$172+Input!$L$138)*$L$7)-SUM($L864:AN864),((Input!$L$172+Input!$L$138)*$L$7)/A30taxstdlife))</f>
        <v>0</v>
      </c>
      <c r="AP864" s="164">
        <f>IF(A30taxstdlife="n/a","n/a",IF(AP$3&gt;(A30taxstdlife+$E864),((Input!$L$172+Input!$L$138)*$L$7)-SUM($L864:AO864),((Input!$L$172+Input!$L$138)*$L$7)/A30taxstdlife))</f>
        <v>0</v>
      </c>
      <c r="AQ864" s="164">
        <f>IF(A30taxstdlife="n/a","n/a",IF(AQ$3&gt;(A30taxstdlife+$E864),((Input!$L$172+Input!$L$138)*$L$7)-SUM($L864:AP864),((Input!$L$172+Input!$L$138)*$L$7)/A30taxstdlife))</f>
        <v>0</v>
      </c>
      <c r="AR864" s="164">
        <f>IF(A30taxstdlife="n/a","n/a",IF(AR$3&gt;(A30taxstdlife+$E864),((Input!$L$172+Input!$L$138)*$L$7)-SUM($L864:AQ864),((Input!$L$172+Input!$L$138)*$L$7)/A30taxstdlife))</f>
        <v>0</v>
      </c>
      <c r="AS864" s="164">
        <f>IF(A30taxstdlife="n/a","n/a",IF(AS$3&gt;(A30taxstdlife+$E864),((Input!$L$172+Input!$L$138)*$L$7)-SUM($L864:AR864),((Input!$L$172+Input!$L$138)*$L$7)/A30taxstdlife))</f>
        <v>0</v>
      </c>
      <c r="AT864" s="164">
        <f>IF(A30taxstdlife="n/a","n/a",IF(AT$3&gt;(A30taxstdlife+$E864),((Input!$L$172+Input!$L$138)*$L$7)-SUM($L864:AS864),((Input!$L$172+Input!$L$138)*$L$7)/A30taxstdlife))</f>
        <v>0</v>
      </c>
      <c r="AU864" s="164">
        <f>IF(A30taxstdlife="n/a","n/a",IF(AU$3&gt;(A30taxstdlife+$E864),((Input!$L$172+Input!$L$138)*$L$7)-SUM($L864:AT864),((Input!$L$172+Input!$L$138)*$L$7)/A30taxstdlife))</f>
        <v>0</v>
      </c>
      <c r="AV864" s="164">
        <f>IF(A30taxstdlife="n/a","n/a",IF(AV$3&gt;(A30taxstdlife+$E864),((Input!$L$172+Input!$L$138)*$L$7)-SUM($L864:AU864),((Input!$L$172+Input!$L$138)*$L$7)/A30taxstdlife))</f>
        <v>0</v>
      </c>
      <c r="AW864" s="164">
        <f>IF(A30taxstdlife="n/a","n/a",IF(AW$3&gt;(A30taxstdlife+$E864),((Input!$L$172+Input!$L$138)*$L$7)-SUM($L864:AV864),((Input!$L$172+Input!$L$138)*$L$7)/A30taxstdlife))</f>
        <v>0</v>
      </c>
      <c r="AX864" s="164">
        <f>IF(A30taxstdlife="n/a","n/a",IF(AX$3&gt;(A30taxstdlife+$E864),((Input!$L$172+Input!$L$138)*$L$7)-SUM($L864:AW864),((Input!$L$172+Input!$L$138)*$L$7)/A30taxstdlife))</f>
        <v>0</v>
      </c>
      <c r="AY864" s="164">
        <f>IF(A30taxstdlife="n/a","n/a",IF(AY$3&gt;(A30taxstdlife+$E864),((Input!$L$172+Input!$L$138)*$L$7)-SUM($L864:AX864),((Input!$L$172+Input!$L$138)*$L$7)/A30taxstdlife))</f>
        <v>0</v>
      </c>
      <c r="AZ864" s="164">
        <f>IF(A30taxstdlife="n/a","n/a",IF(AZ$3&gt;(A30taxstdlife+$E864),((Input!$L$172+Input!$L$138)*$L$7)-SUM($L864:AY864),((Input!$L$172+Input!$L$138)*$L$7)/A30taxstdlife))</f>
        <v>0</v>
      </c>
      <c r="BA864" s="164">
        <f>IF(A30taxstdlife="n/a","n/a",IF(BA$3&gt;(A30taxstdlife+$E864),((Input!$L$172+Input!$L$138)*$L$7)-SUM($L864:AZ864),((Input!$L$172+Input!$L$138)*$L$7)/A30taxstdlife))</f>
        <v>0</v>
      </c>
      <c r="BB864" s="164">
        <f>IF(A30taxstdlife="n/a","n/a",IF(BB$3&gt;(A30taxstdlife+$E864),((Input!$L$172+Input!$L$138)*$L$7)-SUM($L864:BA864),((Input!$L$172+Input!$L$138)*$L$7)/A30taxstdlife))</f>
        <v>0</v>
      </c>
      <c r="BC864" s="164">
        <f>IF(A30taxstdlife="n/a","n/a",IF(BC$3&gt;(A30taxstdlife+$E864),((Input!$L$172+Input!$L$138)*$L$7)-SUM($L864:BB864),((Input!$L$172+Input!$L$138)*$L$7)/A30taxstdlife))</f>
        <v>0</v>
      </c>
      <c r="BD864" s="164">
        <f>IF(A30taxstdlife="n/a","n/a",IF(BD$3&gt;(A30taxstdlife+$E864),((Input!$L$172+Input!$L$138)*$L$7)-SUM($L864:BC864),((Input!$L$172+Input!$L$138)*$L$7)/A30taxstdlife))</f>
        <v>0</v>
      </c>
      <c r="BE864" s="164">
        <f>IF(A30taxstdlife="n/a","n/a",IF(BE$3&gt;(A30taxstdlife+$E864),((Input!$L$172+Input!$L$138)*$L$7)-SUM($L864:BD864),((Input!$L$172+Input!$L$138)*$L$7)/A30taxstdlife))</f>
        <v>0</v>
      </c>
      <c r="BF864" s="164">
        <f>IF(A30taxstdlife="n/a","n/a",IF(BF$3&gt;(A30taxstdlife+$E864),((Input!$L$172+Input!$L$138)*$L$7)-SUM($L864:BE864),((Input!$L$172+Input!$L$138)*$L$7)/A30taxstdlife))</f>
        <v>0</v>
      </c>
      <c r="BG864" s="164">
        <f>IF(A30taxstdlife="n/a","n/a",IF(BG$3&gt;(A30taxstdlife+$E864),((Input!$L$172+Input!$L$138)*$L$7)-SUM($L864:BF864),((Input!$L$172+Input!$L$138)*$L$7)/A30taxstdlife))</f>
        <v>0</v>
      </c>
      <c r="BH864" s="164">
        <f>IF(A30taxstdlife="n/a","n/a",IF(BH$3&gt;(A30taxstdlife+$E864),((Input!$L$172+Input!$L$138)*$L$7)-SUM($L864:BG864),((Input!$L$172+Input!$L$138)*$L$7)/A30taxstdlife))</f>
        <v>0</v>
      </c>
      <c r="BI864" s="164">
        <f>IF(A30taxstdlife="n/a","n/a",IF(BI$3&gt;(A30taxstdlife+$E864),((Input!$L$172+Input!$L$138)*$L$7)-SUM($L864:BH864),((Input!$L$172+Input!$L$138)*$L$7)/A30taxstdlife))</f>
        <v>0</v>
      </c>
      <c r="BJ864" s="18"/>
      <c r="BK864" s="18"/>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c r="FN864"/>
      <c r="FO864"/>
      <c r="FP864"/>
      <c r="FQ864"/>
      <c r="FR864"/>
      <c r="FS864"/>
      <c r="FT864"/>
      <c r="FU864"/>
      <c r="FV864"/>
      <c r="FW864"/>
      <c r="FX864"/>
      <c r="FY864"/>
      <c r="FZ864"/>
      <c r="GA864"/>
      <c r="GB864"/>
      <c r="GC864"/>
      <c r="GD864"/>
      <c r="GE864"/>
      <c r="GF864"/>
      <c r="GG864"/>
      <c r="GH864"/>
      <c r="GI864"/>
      <c r="GJ864"/>
      <c r="GK864"/>
      <c r="GL864"/>
      <c r="GM864"/>
      <c r="GN864"/>
      <c r="GO864"/>
      <c r="GP864"/>
      <c r="GQ864"/>
      <c r="GR864"/>
      <c r="GS864"/>
      <c r="GT864"/>
      <c r="GU864"/>
      <c r="GV864"/>
      <c r="GW864"/>
      <c r="GX864"/>
      <c r="GY864"/>
      <c r="GZ864"/>
      <c r="HA864"/>
      <c r="HB864"/>
      <c r="HC864"/>
      <c r="HD864"/>
      <c r="HE864"/>
      <c r="HF864"/>
      <c r="HG864"/>
      <c r="HH864"/>
      <c r="HI864"/>
      <c r="HJ864"/>
      <c r="HK864"/>
      <c r="HL864"/>
      <c r="HM864"/>
      <c r="HN864"/>
      <c r="HO864"/>
      <c r="HP864"/>
      <c r="HQ864"/>
      <c r="HR864"/>
      <c r="HS864"/>
      <c r="HT864"/>
      <c r="HU864"/>
      <c r="HV864"/>
      <c r="HW864"/>
      <c r="HX864"/>
      <c r="HY864"/>
      <c r="HZ864"/>
      <c r="IA864"/>
      <c r="IB864"/>
      <c r="IC864"/>
      <c r="ID864"/>
      <c r="IE864"/>
      <c r="IF864"/>
      <c r="IG864"/>
      <c r="IH864"/>
      <c r="II864"/>
      <c r="IJ864"/>
      <c r="IK864"/>
      <c r="IL864"/>
      <c r="IM864"/>
      <c r="IN864"/>
      <c r="IO864"/>
      <c r="IP864"/>
      <c r="IQ864"/>
      <c r="IR864"/>
      <c r="IS864"/>
      <c r="IT864"/>
      <c r="IU864"/>
      <c r="IV864"/>
    </row>
    <row r="865" spans="1:256" s="5" customFormat="1" hidden="1" outlineLevel="2">
      <c r="A865" s="18"/>
      <c r="B865" s="18"/>
      <c r="C865" s="36"/>
      <c r="D865" s="479"/>
      <c r="E865" s="283">
        <v>7</v>
      </c>
      <c r="F865" s="38"/>
      <c r="G865" s="306"/>
      <c r="H865" s="308"/>
      <c r="I865" s="308"/>
      <c r="J865" s="308"/>
      <c r="K865" s="308"/>
      <c r="L865" s="308"/>
      <c r="M865" s="307"/>
      <c r="N865" s="164">
        <f>IF(A30taxstdlife="n/a","n/a",IF(N$3&gt;(A30taxstdlife+$E865),((Input!$M$172+Input!$M$138)*$M$7)-SUM($M865:M865),((Input!$M$172+Input!$M$138)*$M$7)/A30taxstdlife))</f>
        <v>0</v>
      </c>
      <c r="O865" s="164">
        <f>IF(A30taxstdlife="n/a","n/a",IF(O$3&gt;(A30taxstdlife+$E865),((Input!$M$172+Input!$M$138)*$M$7)-SUM($M865:N865),((Input!$M$172+Input!$M$138)*$M$7)/A30taxstdlife))</f>
        <v>0</v>
      </c>
      <c r="P865" s="164">
        <f>IF(A30taxstdlife="n/a","n/a",IF(P$3&gt;(A30taxstdlife+$E865),((Input!$M$172+Input!$M$138)*$M$7)-SUM($M865:O865),((Input!$M$172+Input!$M$138)*$M$7)/A30taxstdlife))</f>
        <v>0</v>
      </c>
      <c r="Q865" s="164">
        <f>IF(A30taxstdlife="n/a","n/a",IF(Q$3&gt;(A30taxstdlife+$E865),((Input!$M$172+Input!$M$138)*$M$7)-SUM($M865:P865),((Input!$M$172+Input!$M$138)*$M$7)/A30taxstdlife))</f>
        <v>0</v>
      </c>
      <c r="R865" s="164">
        <f>IF(A30taxstdlife="n/a","n/a",IF(R$3&gt;(A30taxstdlife+$E865),((Input!$M$172+Input!$M$138)*$M$7)-SUM($M865:Q865),((Input!$M$172+Input!$M$138)*$M$7)/A30taxstdlife))</f>
        <v>0</v>
      </c>
      <c r="S865" s="164">
        <f>IF(A30taxstdlife="n/a","n/a",IF(S$3&gt;(A30taxstdlife+$E865),((Input!$M$172+Input!$M$138)*$M$7)-SUM($M865:R865),((Input!$M$172+Input!$M$138)*$M$7)/A30taxstdlife))</f>
        <v>0</v>
      </c>
      <c r="T865" s="164">
        <f>IF(A30taxstdlife="n/a","n/a",IF(T$3&gt;(A30taxstdlife+$E865),((Input!$M$172+Input!$M$138)*$M$7)-SUM($M865:S865),((Input!$M$172+Input!$M$138)*$M$7)/A30taxstdlife))</f>
        <v>0</v>
      </c>
      <c r="U865" s="164">
        <f>IF(A30taxstdlife="n/a","n/a",IF(U$3&gt;(A30taxstdlife+$E865),((Input!$M$172+Input!$M$138)*$M$7)-SUM($M865:T865),((Input!$M$172+Input!$M$138)*$M$7)/A30taxstdlife))</f>
        <v>0</v>
      </c>
      <c r="V865" s="164">
        <f>IF(A30taxstdlife="n/a","n/a",IF(V$3&gt;(A30taxstdlife+$E865),((Input!$M$172+Input!$M$138)*$M$7)-SUM($M865:U865),((Input!$M$172+Input!$M$138)*$M$7)/A30taxstdlife))</f>
        <v>0</v>
      </c>
      <c r="W865" s="164">
        <f>IF(A30taxstdlife="n/a","n/a",IF(W$3&gt;(A30taxstdlife+$E865),((Input!$M$172+Input!$M$138)*$M$7)-SUM($M865:V865),((Input!$M$172+Input!$M$138)*$M$7)/A30taxstdlife))</f>
        <v>0</v>
      </c>
      <c r="X865" s="164">
        <f>IF(A30taxstdlife="n/a","n/a",IF(X$3&gt;(A30taxstdlife+$E865),((Input!$M$172+Input!$M$138)*$M$7)-SUM($M865:W865),((Input!$M$172+Input!$M$138)*$M$7)/A30taxstdlife))</f>
        <v>0</v>
      </c>
      <c r="Y865" s="164">
        <f>IF(A30taxstdlife="n/a","n/a",IF(Y$3&gt;(A30taxstdlife+$E865),((Input!$M$172+Input!$M$138)*$M$7)-SUM($M865:X865),((Input!$M$172+Input!$M$138)*$M$7)/A30taxstdlife))</f>
        <v>0</v>
      </c>
      <c r="Z865" s="164">
        <f>IF(A30taxstdlife="n/a","n/a",IF(Z$3&gt;(A30taxstdlife+$E865),((Input!$M$172+Input!$M$138)*$M$7)-SUM($M865:Y865),((Input!$M$172+Input!$M$138)*$M$7)/A30taxstdlife))</f>
        <v>0</v>
      </c>
      <c r="AA865" s="164">
        <f>IF(A30taxstdlife="n/a","n/a",IF(AA$3&gt;(A30taxstdlife+$E865),((Input!$M$172+Input!$M$138)*$M$7)-SUM($M865:Z865),((Input!$M$172+Input!$M$138)*$M$7)/A30taxstdlife))</f>
        <v>0</v>
      </c>
      <c r="AB865" s="164">
        <f>IF(A30taxstdlife="n/a","n/a",IF(AB$3&gt;(A30taxstdlife+$E865),((Input!$M$172+Input!$M$138)*$M$7)-SUM($M865:AA865),((Input!$M$172+Input!$M$138)*$M$7)/A30taxstdlife))</f>
        <v>0</v>
      </c>
      <c r="AC865" s="164">
        <f>IF(A30taxstdlife="n/a","n/a",IF(AC$3&gt;(A30taxstdlife+$E865),((Input!$M$172+Input!$M$138)*$M$7)-SUM($M865:AB865),((Input!$M$172+Input!$M$138)*$M$7)/A30taxstdlife))</f>
        <v>0</v>
      </c>
      <c r="AD865" s="164">
        <f>IF(A30taxstdlife="n/a","n/a",IF(AD$3&gt;(A30taxstdlife+$E865),((Input!$M$172+Input!$M$138)*$M$7)-SUM($M865:AC865),((Input!$M$172+Input!$M$138)*$M$7)/A30taxstdlife))</f>
        <v>0</v>
      </c>
      <c r="AE865" s="164">
        <f>IF(A30taxstdlife="n/a","n/a",IF(AE$3&gt;(A30taxstdlife+$E865),((Input!$M$172+Input!$M$138)*$M$7)-SUM($M865:AD865),((Input!$M$172+Input!$M$138)*$M$7)/A30taxstdlife))</f>
        <v>0</v>
      </c>
      <c r="AF865" s="164">
        <f>IF(A30taxstdlife="n/a","n/a",IF(AF$3&gt;(A30taxstdlife+$E865),((Input!$M$172+Input!$M$138)*$M$7)-SUM($M865:AE865),((Input!$M$172+Input!$M$138)*$M$7)/A30taxstdlife))</f>
        <v>0</v>
      </c>
      <c r="AG865" s="164">
        <f>IF(A30taxstdlife="n/a","n/a",IF(AG$3&gt;(A30taxstdlife+$E865),((Input!$M$172+Input!$M$138)*$M$7)-SUM($M865:AF865),((Input!$M$172+Input!$M$138)*$M$7)/A30taxstdlife))</f>
        <v>0</v>
      </c>
      <c r="AH865" s="164">
        <f>IF(A30taxstdlife="n/a","n/a",IF(AH$3&gt;(A30taxstdlife+$E865),((Input!$M$172+Input!$M$138)*$M$7)-SUM($M865:AG865),((Input!$M$172+Input!$M$138)*$M$7)/A30taxstdlife))</f>
        <v>0</v>
      </c>
      <c r="AI865" s="164">
        <f>IF(A30taxstdlife="n/a","n/a",IF(AI$3&gt;(A30taxstdlife+$E865),((Input!$M$172+Input!$M$138)*$M$7)-SUM($M865:AH865),((Input!$M$172+Input!$M$138)*$M$7)/A30taxstdlife))</f>
        <v>0</v>
      </c>
      <c r="AJ865" s="164">
        <f>IF(A30taxstdlife="n/a","n/a",IF(AJ$3&gt;(A30taxstdlife+$E865),((Input!$M$172+Input!$M$138)*$M$7)-SUM($M865:AI865),((Input!$M$172+Input!$M$138)*$M$7)/A30taxstdlife))</f>
        <v>0</v>
      </c>
      <c r="AK865" s="164">
        <f>IF(A30taxstdlife="n/a","n/a",IF(AK$3&gt;(A30taxstdlife+$E865),((Input!$M$172+Input!$M$138)*$M$7)-SUM($M865:AJ865),((Input!$M$172+Input!$M$138)*$M$7)/A30taxstdlife))</f>
        <v>0</v>
      </c>
      <c r="AL865" s="164">
        <f>IF(A30taxstdlife="n/a","n/a",IF(AL$3&gt;(A30taxstdlife+$E865),((Input!$M$172+Input!$M$138)*$M$7)-SUM($M865:AK865),((Input!$M$172+Input!$M$138)*$M$7)/A30taxstdlife))</f>
        <v>0</v>
      </c>
      <c r="AM865" s="164">
        <f>IF(A30taxstdlife="n/a","n/a",IF(AM$3&gt;(A30taxstdlife+$E865),((Input!$M$172+Input!$M$138)*$M$7)-SUM($M865:AL865),((Input!$M$172+Input!$M$138)*$M$7)/A30taxstdlife))</f>
        <v>0</v>
      </c>
      <c r="AN865" s="164">
        <f>IF(A30taxstdlife="n/a","n/a",IF(AN$3&gt;(A30taxstdlife+$E865),((Input!$M$172+Input!$M$138)*$M$7)-SUM($M865:AM865),((Input!$M$172+Input!$M$138)*$M$7)/A30taxstdlife))</f>
        <v>0</v>
      </c>
      <c r="AO865" s="164">
        <f>IF(A30taxstdlife="n/a","n/a",IF(AO$3&gt;(A30taxstdlife+$E865),((Input!$M$172+Input!$M$138)*$M$7)-SUM($M865:AN865),((Input!$M$172+Input!$M$138)*$M$7)/A30taxstdlife))</f>
        <v>0</v>
      </c>
      <c r="AP865" s="164">
        <f>IF(A30taxstdlife="n/a","n/a",IF(AP$3&gt;(A30taxstdlife+$E865),((Input!$M$172+Input!$M$138)*$M$7)-SUM($M865:AO865),((Input!$M$172+Input!$M$138)*$M$7)/A30taxstdlife))</f>
        <v>0</v>
      </c>
      <c r="AQ865" s="164">
        <f>IF(A30taxstdlife="n/a","n/a",IF(AQ$3&gt;(A30taxstdlife+$E865),((Input!$M$172+Input!$M$138)*$M$7)-SUM($M865:AP865),((Input!$M$172+Input!$M$138)*$M$7)/A30taxstdlife))</f>
        <v>0</v>
      </c>
      <c r="AR865" s="164">
        <f>IF(A30taxstdlife="n/a","n/a",IF(AR$3&gt;(A30taxstdlife+$E865),((Input!$M$172+Input!$M$138)*$M$7)-SUM($M865:AQ865),((Input!$M$172+Input!$M$138)*$M$7)/A30taxstdlife))</f>
        <v>0</v>
      </c>
      <c r="AS865" s="164">
        <f>IF(A30taxstdlife="n/a","n/a",IF(AS$3&gt;(A30taxstdlife+$E865),((Input!$M$172+Input!$M$138)*$M$7)-SUM($M865:AR865),((Input!$M$172+Input!$M$138)*$M$7)/A30taxstdlife))</f>
        <v>0</v>
      </c>
      <c r="AT865" s="164">
        <f>IF(A30taxstdlife="n/a","n/a",IF(AT$3&gt;(A30taxstdlife+$E865),((Input!$M$172+Input!$M$138)*$M$7)-SUM($M865:AS865),((Input!$M$172+Input!$M$138)*$M$7)/A30taxstdlife))</f>
        <v>0</v>
      </c>
      <c r="AU865" s="164">
        <f>IF(A30taxstdlife="n/a","n/a",IF(AU$3&gt;(A30taxstdlife+$E865),((Input!$M$172+Input!$M$138)*$M$7)-SUM($M865:AT865),((Input!$M$172+Input!$M$138)*$M$7)/A30taxstdlife))</f>
        <v>0</v>
      </c>
      <c r="AV865" s="164">
        <f>IF(A30taxstdlife="n/a","n/a",IF(AV$3&gt;(A30taxstdlife+$E865),((Input!$M$172+Input!$M$138)*$M$7)-SUM($M865:AU865),((Input!$M$172+Input!$M$138)*$M$7)/A30taxstdlife))</f>
        <v>0</v>
      </c>
      <c r="AW865" s="164">
        <f>IF(A30taxstdlife="n/a","n/a",IF(AW$3&gt;(A30taxstdlife+$E865),((Input!$M$172+Input!$M$138)*$M$7)-SUM($M865:AV865),((Input!$M$172+Input!$M$138)*$M$7)/A30taxstdlife))</f>
        <v>0</v>
      </c>
      <c r="AX865" s="164">
        <f>IF(A30taxstdlife="n/a","n/a",IF(AX$3&gt;(A30taxstdlife+$E865),((Input!$M$172+Input!$M$138)*$M$7)-SUM($M865:AW865),((Input!$M$172+Input!$M$138)*$M$7)/A30taxstdlife))</f>
        <v>0</v>
      </c>
      <c r="AY865" s="164">
        <f>IF(A30taxstdlife="n/a","n/a",IF(AY$3&gt;(A30taxstdlife+$E865),((Input!$M$172+Input!$M$138)*$M$7)-SUM($M865:AX865),((Input!$M$172+Input!$M$138)*$M$7)/A30taxstdlife))</f>
        <v>0</v>
      </c>
      <c r="AZ865" s="164">
        <f>IF(A30taxstdlife="n/a","n/a",IF(AZ$3&gt;(A30taxstdlife+$E865),((Input!$M$172+Input!$M$138)*$M$7)-SUM($M865:AY865),((Input!$M$172+Input!$M$138)*$M$7)/A30taxstdlife))</f>
        <v>0</v>
      </c>
      <c r="BA865" s="164">
        <f>IF(A30taxstdlife="n/a","n/a",IF(BA$3&gt;(A30taxstdlife+$E865),((Input!$M$172+Input!$M$138)*$M$7)-SUM($M865:AZ865),((Input!$M$172+Input!$M$138)*$M$7)/A30taxstdlife))</f>
        <v>0</v>
      </c>
      <c r="BB865" s="164">
        <f>IF(A30taxstdlife="n/a","n/a",IF(BB$3&gt;(A30taxstdlife+$E865),((Input!$M$172+Input!$M$138)*$M$7)-SUM($M865:BA865),((Input!$M$172+Input!$M$138)*$M$7)/A30taxstdlife))</f>
        <v>0</v>
      </c>
      <c r="BC865" s="164">
        <f>IF(A30taxstdlife="n/a","n/a",IF(BC$3&gt;(A30taxstdlife+$E865),((Input!$M$172+Input!$M$138)*$M$7)-SUM($M865:BB865),((Input!$M$172+Input!$M$138)*$M$7)/A30taxstdlife))</f>
        <v>0</v>
      </c>
      <c r="BD865" s="164">
        <f>IF(A30taxstdlife="n/a","n/a",IF(BD$3&gt;(A30taxstdlife+$E865),((Input!$M$172+Input!$M$138)*$M$7)-SUM($M865:BC865),((Input!$M$172+Input!$M$138)*$M$7)/A30taxstdlife))</f>
        <v>0</v>
      </c>
      <c r="BE865" s="164">
        <f>IF(A30taxstdlife="n/a","n/a",IF(BE$3&gt;(A30taxstdlife+$E865),((Input!$M$172+Input!$M$138)*$M$7)-SUM($M865:BD865),((Input!$M$172+Input!$M$138)*$M$7)/A30taxstdlife))</f>
        <v>0</v>
      </c>
      <c r="BF865" s="164">
        <f>IF(A30taxstdlife="n/a","n/a",IF(BF$3&gt;(A30taxstdlife+$E865),((Input!$M$172+Input!$M$138)*$M$7)-SUM($M865:BE865),((Input!$M$172+Input!$M$138)*$M$7)/A30taxstdlife))</f>
        <v>0</v>
      </c>
      <c r="BG865" s="164">
        <f>IF(A30taxstdlife="n/a","n/a",IF(BG$3&gt;(A30taxstdlife+$E865),((Input!$M$172+Input!$M$138)*$M$7)-SUM($M865:BF865),((Input!$M$172+Input!$M$138)*$M$7)/A30taxstdlife))</f>
        <v>0</v>
      </c>
      <c r="BH865" s="164">
        <f>IF(A30taxstdlife="n/a","n/a",IF(BH$3&gt;(A30taxstdlife+$E865),((Input!$M$172+Input!$M$138)*$M$7)-SUM($M865:BG865),((Input!$M$172+Input!$M$138)*$M$7)/A30taxstdlife))</f>
        <v>0</v>
      </c>
      <c r="BI865" s="164">
        <f>IF(A30taxstdlife="n/a","n/a",IF(BI$3&gt;(A30taxstdlife+$E865),((Input!$M$172+Input!$M$138)*$M$7)-SUM($M865:BH865),((Input!$M$172+Input!$M$138)*$M$7)/A30taxstdlife))</f>
        <v>0</v>
      </c>
      <c r="BJ865" s="18"/>
      <c r="BK865" s="18"/>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c r="FN865"/>
      <c r="FO865"/>
      <c r="FP865"/>
      <c r="FQ865"/>
      <c r="FR865"/>
      <c r="FS865"/>
      <c r="FT865"/>
      <c r="FU865"/>
      <c r="FV865"/>
      <c r="FW865"/>
      <c r="FX865"/>
      <c r="FY865"/>
      <c r="FZ865"/>
      <c r="GA865"/>
      <c r="GB865"/>
      <c r="GC865"/>
      <c r="GD865"/>
      <c r="GE865"/>
      <c r="GF865"/>
      <c r="GG865"/>
      <c r="GH865"/>
      <c r="GI865"/>
      <c r="GJ865"/>
      <c r="GK865"/>
      <c r="GL865"/>
      <c r="GM865"/>
      <c r="GN865"/>
      <c r="GO865"/>
      <c r="GP865"/>
      <c r="GQ865"/>
      <c r="GR865"/>
      <c r="GS865"/>
      <c r="GT865"/>
      <c r="GU865"/>
      <c r="GV865"/>
      <c r="GW865"/>
      <c r="GX865"/>
      <c r="GY865"/>
      <c r="GZ865"/>
      <c r="HA865"/>
      <c r="HB865"/>
      <c r="HC865"/>
      <c r="HD865"/>
      <c r="HE865"/>
      <c r="HF865"/>
      <c r="HG865"/>
      <c r="HH865"/>
      <c r="HI865"/>
      <c r="HJ865"/>
      <c r="HK865"/>
      <c r="HL865"/>
      <c r="HM865"/>
      <c r="HN865"/>
      <c r="HO865"/>
      <c r="HP865"/>
      <c r="HQ865"/>
      <c r="HR865"/>
      <c r="HS865"/>
      <c r="HT865"/>
      <c r="HU865"/>
      <c r="HV865"/>
      <c r="HW865"/>
      <c r="HX865"/>
      <c r="HY865"/>
      <c r="HZ865"/>
      <c r="IA865"/>
      <c r="IB865"/>
      <c r="IC865"/>
      <c r="ID865"/>
      <c r="IE865"/>
      <c r="IF865"/>
      <c r="IG865"/>
      <c r="IH865"/>
      <c r="II865"/>
      <c r="IJ865"/>
      <c r="IK865"/>
      <c r="IL865"/>
      <c r="IM865"/>
      <c r="IN865"/>
      <c r="IO865"/>
      <c r="IP865"/>
      <c r="IQ865"/>
      <c r="IR865"/>
      <c r="IS865"/>
      <c r="IT865"/>
      <c r="IU865"/>
      <c r="IV865"/>
    </row>
    <row r="866" spans="1:256" s="5" customFormat="1" hidden="1" outlineLevel="2">
      <c r="A866" s="18"/>
      <c r="B866" s="18"/>
      <c r="C866" s="36"/>
      <c r="D866" s="479"/>
      <c r="E866" s="283">
        <v>8</v>
      </c>
      <c r="F866" s="38"/>
      <c r="G866" s="306"/>
      <c r="H866" s="308"/>
      <c r="I866" s="308"/>
      <c r="J866" s="308"/>
      <c r="K866" s="308"/>
      <c r="L866" s="308"/>
      <c r="M866" s="308"/>
      <c r="N866" s="307"/>
      <c r="O866" s="164">
        <f>IF(A30taxstdlife="n/a","n/a",IF(O$3&gt;(A30taxstdlife+$E866),((Input!$N$172+Input!$N$138)*$N$7)-SUM($N866:N866),((Input!$N$172+Input!$N$138)*$N$7)/A30taxstdlife))</f>
        <v>0</v>
      </c>
      <c r="P866" s="164">
        <f>IF(A30taxstdlife="n/a","n/a",IF(P$3&gt;(A30taxstdlife+$E866),((Input!$N$172+Input!$N$138)*$N$7)-SUM($N866:O866),((Input!$N$172+Input!$N$138)*$N$7)/A30taxstdlife))</f>
        <v>0</v>
      </c>
      <c r="Q866" s="164">
        <f>IF(A30taxstdlife="n/a","n/a",IF(Q$3&gt;(A30taxstdlife+$E866),((Input!$N$172+Input!$N$138)*$N$7)-SUM($N866:P866),((Input!$N$172+Input!$N$138)*$N$7)/A30taxstdlife))</f>
        <v>0</v>
      </c>
      <c r="R866" s="164">
        <f>IF(A30taxstdlife="n/a","n/a",IF(R$3&gt;(A30taxstdlife+$E866),((Input!$N$172+Input!$N$138)*$N$7)-SUM($N866:Q866),((Input!$N$172+Input!$N$138)*$N$7)/A30taxstdlife))</f>
        <v>0</v>
      </c>
      <c r="S866" s="164">
        <f>IF(A30taxstdlife="n/a","n/a",IF(S$3&gt;(A30taxstdlife+$E866),((Input!$N$172+Input!$N$138)*$N$7)-SUM($N866:R866),((Input!$N$172+Input!$N$138)*$N$7)/A30taxstdlife))</f>
        <v>0</v>
      </c>
      <c r="T866" s="164">
        <f>IF(A30taxstdlife="n/a","n/a",IF(T$3&gt;(A30taxstdlife+$E866),((Input!$N$172+Input!$N$138)*$N$7)-SUM($N866:S866),((Input!$N$172+Input!$N$138)*$N$7)/A30taxstdlife))</f>
        <v>0</v>
      </c>
      <c r="U866" s="164">
        <f>IF(A30taxstdlife="n/a","n/a",IF(U$3&gt;(A30taxstdlife+$E866),((Input!$N$172+Input!$N$138)*$N$7)-SUM($N866:T866),((Input!$N$172+Input!$N$138)*$N$7)/A30taxstdlife))</f>
        <v>0</v>
      </c>
      <c r="V866" s="164">
        <f>IF(A30taxstdlife="n/a","n/a",IF(V$3&gt;(A30taxstdlife+$E866),((Input!$N$172+Input!$N$138)*$N$7)-SUM($N866:U866),((Input!$N$172+Input!$N$138)*$N$7)/A30taxstdlife))</f>
        <v>0</v>
      </c>
      <c r="W866" s="164">
        <f>IF(A30taxstdlife="n/a","n/a",IF(W$3&gt;(A30taxstdlife+$E866),((Input!$N$172+Input!$N$138)*$N$7)-SUM($N866:V866),((Input!$N$172+Input!$N$138)*$N$7)/A30taxstdlife))</f>
        <v>0</v>
      </c>
      <c r="X866" s="164">
        <f>IF(A30taxstdlife="n/a","n/a",IF(X$3&gt;(A30taxstdlife+$E866),((Input!$N$172+Input!$N$138)*$N$7)-SUM($N866:W866),((Input!$N$172+Input!$N$138)*$N$7)/A30taxstdlife))</f>
        <v>0</v>
      </c>
      <c r="Y866" s="164">
        <f>IF(A30taxstdlife="n/a","n/a",IF(Y$3&gt;(A30taxstdlife+$E866),((Input!$N$172+Input!$N$138)*$N$7)-SUM($N866:X866),((Input!$N$172+Input!$N$138)*$N$7)/A30taxstdlife))</f>
        <v>0</v>
      </c>
      <c r="Z866" s="164">
        <f>IF(A30taxstdlife="n/a","n/a",IF(Z$3&gt;(A30taxstdlife+$E866),((Input!$N$172+Input!$N$138)*$N$7)-SUM($N866:Y866),((Input!$N$172+Input!$N$138)*$N$7)/A30taxstdlife))</f>
        <v>0</v>
      </c>
      <c r="AA866" s="164">
        <f>IF(A30taxstdlife="n/a","n/a",IF(AA$3&gt;(A30taxstdlife+$E866),((Input!$N$172+Input!$N$138)*$N$7)-SUM($N866:Z866),((Input!$N$172+Input!$N$138)*$N$7)/A30taxstdlife))</f>
        <v>0</v>
      </c>
      <c r="AB866" s="164">
        <f>IF(A30taxstdlife="n/a","n/a",IF(AB$3&gt;(A30taxstdlife+$E866),((Input!$N$172+Input!$N$138)*$N$7)-SUM($N866:AA866),((Input!$N$172+Input!$N$138)*$N$7)/A30taxstdlife))</f>
        <v>0</v>
      </c>
      <c r="AC866" s="164">
        <f>IF(A30taxstdlife="n/a","n/a",IF(AC$3&gt;(A30taxstdlife+$E866),((Input!$N$172+Input!$N$138)*$N$7)-SUM($N866:AB866),((Input!$N$172+Input!$N$138)*$N$7)/A30taxstdlife))</f>
        <v>0</v>
      </c>
      <c r="AD866" s="164">
        <f>IF(A30taxstdlife="n/a","n/a",IF(AD$3&gt;(A30taxstdlife+$E866),((Input!$N$172+Input!$N$138)*$N$7)-SUM($N866:AC866),((Input!$N$172+Input!$N$138)*$N$7)/A30taxstdlife))</f>
        <v>0</v>
      </c>
      <c r="AE866" s="164">
        <f>IF(A30taxstdlife="n/a","n/a",IF(AE$3&gt;(A30taxstdlife+$E866),((Input!$N$172+Input!$N$138)*$N$7)-SUM($N866:AD866),((Input!$N$172+Input!$N$138)*$N$7)/A30taxstdlife))</f>
        <v>0</v>
      </c>
      <c r="AF866" s="164">
        <f>IF(A30taxstdlife="n/a","n/a",IF(AF$3&gt;(A30taxstdlife+$E866),((Input!$N$172+Input!$N$138)*$N$7)-SUM($N866:AE866),((Input!$N$172+Input!$N$138)*$N$7)/A30taxstdlife))</f>
        <v>0</v>
      </c>
      <c r="AG866" s="164">
        <f>IF(A30taxstdlife="n/a","n/a",IF(AG$3&gt;(A30taxstdlife+$E866),((Input!$N$172+Input!$N$138)*$N$7)-SUM($N866:AF866),((Input!$N$172+Input!$N$138)*$N$7)/A30taxstdlife))</f>
        <v>0</v>
      </c>
      <c r="AH866" s="164">
        <f>IF(A30taxstdlife="n/a","n/a",IF(AH$3&gt;(A30taxstdlife+$E866),((Input!$N$172+Input!$N$138)*$N$7)-SUM($N866:AG866),((Input!$N$172+Input!$N$138)*$N$7)/A30taxstdlife))</f>
        <v>0</v>
      </c>
      <c r="AI866" s="164">
        <f>IF(A30taxstdlife="n/a","n/a",IF(AI$3&gt;(A30taxstdlife+$E866),((Input!$N$172+Input!$N$138)*$N$7)-SUM($N866:AH866),((Input!$N$172+Input!$N$138)*$N$7)/A30taxstdlife))</f>
        <v>0</v>
      </c>
      <c r="AJ866" s="164">
        <f>IF(A30taxstdlife="n/a","n/a",IF(AJ$3&gt;(A30taxstdlife+$E866),((Input!$N$172+Input!$N$138)*$N$7)-SUM($N866:AI866),((Input!$N$172+Input!$N$138)*$N$7)/A30taxstdlife))</f>
        <v>0</v>
      </c>
      <c r="AK866" s="164">
        <f>IF(A30taxstdlife="n/a","n/a",IF(AK$3&gt;(A30taxstdlife+$E866),((Input!$N$172+Input!$N$138)*$N$7)-SUM($N866:AJ866),((Input!$N$172+Input!$N$138)*$N$7)/A30taxstdlife))</f>
        <v>0</v>
      </c>
      <c r="AL866" s="164">
        <f>IF(A30taxstdlife="n/a","n/a",IF(AL$3&gt;(A30taxstdlife+$E866),((Input!$N$172+Input!$N$138)*$N$7)-SUM($N866:AK866),((Input!$N$172+Input!$N$138)*$N$7)/A30taxstdlife))</f>
        <v>0</v>
      </c>
      <c r="AM866" s="164">
        <f>IF(A30taxstdlife="n/a","n/a",IF(AM$3&gt;(A30taxstdlife+$E866),((Input!$N$172+Input!$N$138)*$N$7)-SUM($N866:AL866),((Input!$N$172+Input!$N$138)*$N$7)/A30taxstdlife))</f>
        <v>0</v>
      </c>
      <c r="AN866" s="164">
        <f>IF(A30taxstdlife="n/a","n/a",IF(AN$3&gt;(A30taxstdlife+$E866),((Input!$N$172+Input!$N$138)*$N$7)-SUM($N866:AM866),((Input!$N$172+Input!$N$138)*$N$7)/A30taxstdlife))</f>
        <v>0</v>
      </c>
      <c r="AO866" s="164">
        <f>IF(A30taxstdlife="n/a","n/a",IF(AO$3&gt;(A30taxstdlife+$E866),((Input!$N$172+Input!$N$138)*$N$7)-SUM($N866:AN866),((Input!$N$172+Input!$N$138)*$N$7)/A30taxstdlife))</f>
        <v>0</v>
      </c>
      <c r="AP866" s="164">
        <f>IF(A30taxstdlife="n/a","n/a",IF(AP$3&gt;(A30taxstdlife+$E866),((Input!$N$172+Input!$N$138)*$N$7)-SUM($N866:AO866),((Input!$N$172+Input!$N$138)*$N$7)/A30taxstdlife))</f>
        <v>0</v>
      </c>
      <c r="AQ866" s="164">
        <f>IF(A30taxstdlife="n/a","n/a",IF(AQ$3&gt;(A30taxstdlife+$E866),((Input!$N$172+Input!$N$138)*$N$7)-SUM($N866:AP866),((Input!$N$172+Input!$N$138)*$N$7)/A30taxstdlife))</f>
        <v>0</v>
      </c>
      <c r="AR866" s="164">
        <f>IF(A30taxstdlife="n/a","n/a",IF(AR$3&gt;(A30taxstdlife+$E866),((Input!$N$172+Input!$N$138)*$N$7)-SUM($N866:AQ866),((Input!$N$172+Input!$N$138)*$N$7)/A30taxstdlife))</f>
        <v>0</v>
      </c>
      <c r="AS866" s="164">
        <f>IF(A30taxstdlife="n/a","n/a",IF(AS$3&gt;(A30taxstdlife+$E866),((Input!$N$172+Input!$N$138)*$N$7)-SUM($N866:AR866),((Input!$N$172+Input!$N$138)*$N$7)/A30taxstdlife))</f>
        <v>0</v>
      </c>
      <c r="AT866" s="164">
        <f>IF(A30taxstdlife="n/a","n/a",IF(AT$3&gt;(A30taxstdlife+$E866),((Input!$N$172+Input!$N$138)*$N$7)-SUM($N866:AS866),((Input!$N$172+Input!$N$138)*$N$7)/A30taxstdlife))</f>
        <v>0</v>
      </c>
      <c r="AU866" s="164">
        <f>IF(A30taxstdlife="n/a","n/a",IF(AU$3&gt;(A30taxstdlife+$E866),((Input!$N$172+Input!$N$138)*$N$7)-SUM($N866:AT866),((Input!$N$172+Input!$N$138)*$N$7)/A30taxstdlife))</f>
        <v>0</v>
      </c>
      <c r="AV866" s="164">
        <f>IF(A30taxstdlife="n/a","n/a",IF(AV$3&gt;(A30taxstdlife+$E866),((Input!$N$172+Input!$N$138)*$N$7)-SUM($N866:AU866),((Input!$N$172+Input!$N$138)*$N$7)/A30taxstdlife))</f>
        <v>0</v>
      </c>
      <c r="AW866" s="164">
        <f>IF(A30taxstdlife="n/a","n/a",IF(AW$3&gt;(A30taxstdlife+$E866),((Input!$N$172+Input!$N$138)*$N$7)-SUM($N866:AV866),((Input!$N$172+Input!$N$138)*$N$7)/A30taxstdlife))</f>
        <v>0</v>
      </c>
      <c r="AX866" s="164">
        <f>IF(A30taxstdlife="n/a","n/a",IF(AX$3&gt;(A30taxstdlife+$E866),((Input!$N$172+Input!$N$138)*$N$7)-SUM($N866:AW866),((Input!$N$172+Input!$N$138)*$N$7)/A30taxstdlife))</f>
        <v>0</v>
      </c>
      <c r="AY866" s="164">
        <f>IF(A30taxstdlife="n/a","n/a",IF(AY$3&gt;(A30taxstdlife+$E866),((Input!$N$172+Input!$N$138)*$N$7)-SUM($N866:AX866),((Input!$N$172+Input!$N$138)*$N$7)/A30taxstdlife))</f>
        <v>0</v>
      </c>
      <c r="AZ866" s="164">
        <f>IF(A30taxstdlife="n/a","n/a",IF(AZ$3&gt;(A30taxstdlife+$E866),((Input!$N$172+Input!$N$138)*$N$7)-SUM($N866:AY866),((Input!$N$172+Input!$N$138)*$N$7)/A30taxstdlife))</f>
        <v>0</v>
      </c>
      <c r="BA866" s="164">
        <f>IF(A30taxstdlife="n/a","n/a",IF(BA$3&gt;(A30taxstdlife+$E866),((Input!$N$172+Input!$N$138)*$N$7)-SUM($N866:AZ866),((Input!$N$172+Input!$N$138)*$N$7)/A30taxstdlife))</f>
        <v>0</v>
      </c>
      <c r="BB866" s="164">
        <f>IF(A30taxstdlife="n/a","n/a",IF(BB$3&gt;(A30taxstdlife+$E866),((Input!$N$172+Input!$N$138)*$N$7)-SUM($N866:BA866),((Input!$N$172+Input!$N$138)*$N$7)/A30taxstdlife))</f>
        <v>0</v>
      </c>
      <c r="BC866" s="164">
        <f>IF(A30taxstdlife="n/a","n/a",IF(BC$3&gt;(A30taxstdlife+$E866),((Input!$N$172+Input!$N$138)*$N$7)-SUM($N866:BB866),((Input!$N$172+Input!$N$138)*$N$7)/A30taxstdlife))</f>
        <v>0</v>
      </c>
      <c r="BD866" s="164">
        <f>IF(A30taxstdlife="n/a","n/a",IF(BD$3&gt;(A30taxstdlife+$E866),((Input!$N$172+Input!$N$138)*$N$7)-SUM($N866:BC866),((Input!$N$172+Input!$N$138)*$N$7)/A30taxstdlife))</f>
        <v>0</v>
      </c>
      <c r="BE866" s="164">
        <f>IF(A30taxstdlife="n/a","n/a",IF(BE$3&gt;(A30taxstdlife+$E866),((Input!$N$172+Input!$N$138)*$N$7)-SUM($N866:BD866),((Input!$N$172+Input!$N$138)*$N$7)/A30taxstdlife))</f>
        <v>0</v>
      </c>
      <c r="BF866" s="164">
        <f>IF(A30taxstdlife="n/a","n/a",IF(BF$3&gt;(A30taxstdlife+$E866),((Input!$N$172+Input!$N$138)*$N$7)-SUM($N866:BE866),((Input!$N$172+Input!$N$138)*$N$7)/A30taxstdlife))</f>
        <v>0</v>
      </c>
      <c r="BG866" s="164">
        <f>IF(A30taxstdlife="n/a","n/a",IF(BG$3&gt;(A30taxstdlife+$E866),((Input!$N$172+Input!$N$138)*$N$7)-SUM($N866:BF866),((Input!$N$172+Input!$N$138)*$N$7)/A30taxstdlife))</f>
        <v>0</v>
      </c>
      <c r="BH866" s="164">
        <f>IF(A30taxstdlife="n/a","n/a",IF(BH$3&gt;(A30taxstdlife+$E866),((Input!$N$172+Input!$N$138)*$N$7)-SUM($N866:BG866),((Input!$N$172+Input!$N$138)*$N$7)/A30taxstdlife))</f>
        <v>0</v>
      </c>
      <c r="BI866" s="164">
        <f>IF(A30taxstdlife="n/a","n/a",IF(BI$3&gt;(A30taxstdlife+$E866),((Input!$N$172+Input!$N$138)*$N$7)-SUM($N866:BH866),((Input!$N$172+Input!$N$138)*$N$7)/A30taxstdlife))</f>
        <v>0</v>
      </c>
      <c r="BJ866" s="18"/>
      <c r="BK866" s="18"/>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c r="FS866"/>
      <c r="FT866"/>
      <c r="FU866"/>
      <c r="FV866"/>
      <c r="FW866"/>
      <c r="FX866"/>
      <c r="FY866"/>
      <c r="FZ866"/>
      <c r="GA866"/>
      <c r="GB866"/>
      <c r="GC866"/>
      <c r="GD866"/>
      <c r="GE866"/>
      <c r="GF866"/>
      <c r="GG866"/>
      <c r="GH866"/>
      <c r="GI866"/>
      <c r="GJ866"/>
      <c r="GK866"/>
      <c r="GL866"/>
      <c r="GM866"/>
      <c r="GN866"/>
      <c r="GO866"/>
      <c r="GP866"/>
      <c r="GQ866"/>
      <c r="GR866"/>
      <c r="GS866"/>
      <c r="GT866"/>
      <c r="GU866"/>
      <c r="GV866"/>
      <c r="GW866"/>
      <c r="GX866"/>
      <c r="GY866"/>
      <c r="GZ866"/>
      <c r="HA866"/>
      <c r="HB866"/>
      <c r="HC866"/>
      <c r="HD866"/>
      <c r="HE866"/>
      <c r="HF866"/>
      <c r="HG866"/>
      <c r="HH866"/>
      <c r="HI866"/>
      <c r="HJ866"/>
      <c r="HK866"/>
      <c r="HL866"/>
      <c r="HM866"/>
      <c r="HN866"/>
      <c r="HO866"/>
      <c r="HP866"/>
      <c r="HQ866"/>
      <c r="HR866"/>
      <c r="HS866"/>
      <c r="HT866"/>
      <c r="HU866"/>
      <c r="HV866"/>
      <c r="HW866"/>
      <c r="HX866"/>
      <c r="HY866"/>
      <c r="HZ866"/>
      <c r="IA866"/>
      <c r="IB866"/>
      <c r="IC866"/>
      <c r="ID866"/>
      <c r="IE866"/>
      <c r="IF866"/>
      <c r="IG866"/>
      <c r="IH866"/>
      <c r="II866"/>
      <c r="IJ866"/>
      <c r="IK866"/>
      <c r="IL866"/>
      <c r="IM866"/>
      <c r="IN866"/>
      <c r="IO866"/>
      <c r="IP866"/>
      <c r="IQ866"/>
      <c r="IR866"/>
      <c r="IS866"/>
      <c r="IT866"/>
      <c r="IU866"/>
      <c r="IV866"/>
    </row>
    <row r="867" spans="1:256" s="5" customFormat="1" hidden="1" outlineLevel="2">
      <c r="A867" s="18"/>
      <c r="B867" s="18"/>
      <c r="C867" s="36"/>
      <c r="D867" s="479"/>
      <c r="E867" s="283">
        <v>9</v>
      </c>
      <c r="F867" s="38"/>
      <c r="G867" s="306"/>
      <c r="H867" s="308"/>
      <c r="I867" s="308"/>
      <c r="J867" s="308"/>
      <c r="K867" s="308"/>
      <c r="L867" s="308"/>
      <c r="M867" s="308"/>
      <c r="N867" s="308"/>
      <c r="O867" s="307"/>
      <c r="P867" s="164">
        <f>IF(A30taxstdlife="n/a","n/a",IF(P$3&gt;(A30taxstdlife+$E867),((Input!$O$172+Input!$O$138)*$O$7)-SUM($O867:O867),((Input!$O$172+Input!$O$138)*$O$7)/A30taxstdlife))</f>
        <v>0</v>
      </c>
      <c r="Q867" s="164">
        <f>IF(A30taxstdlife="n/a","n/a",IF(Q$3&gt;(A30taxstdlife+$E867),((Input!$O$172+Input!$O$138)*$O$7)-SUM($O867:P867),((Input!$O$172+Input!$O$138)*$O$7)/A30taxstdlife))</f>
        <v>0</v>
      </c>
      <c r="R867" s="164">
        <f>IF(A30taxstdlife="n/a","n/a",IF(R$3&gt;(A30taxstdlife+$E867),((Input!$O$172+Input!$O$138)*$O$7)-SUM($O867:Q867),((Input!$O$172+Input!$O$138)*$O$7)/A30taxstdlife))</f>
        <v>0</v>
      </c>
      <c r="S867" s="164">
        <f>IF(A30taxstdlife="n/a","n/a",IF(S$3&gt;(A30taxstdlife+$E867),((Input!$O$172+Input!$O$138)*$O$7)-SUM($O867:R867),((Input!$O$172+Input!$O$138)*$O$7)/A30taxstdlife))</f>
        <v>0</v>
      </c>
      <c r="T867" s="164">
        <f>IF(A30taxstdlife="n/a","n/a",IF(T$3&gt;(A30taxstdlife+$E867),((Input!$O$172+Input!$O$138)*$O$7)-SUM($O867:S867),((Input!$O$172+Input!$O$138)*$O$7)/A30taxstdlife))</f>
        <v>0</v>
      </c>
      <c r="U867" s="164">
        <f>IF(A30taxstdlife="n/a","n/a",IF(U$3&gt;(A30taxstdlife+$E867),((Input!$O$172+Input!$O$138)*$O$7)-SUM($O867:T867),((Input!$O$172+Input!$O$138)*$O$7)/A30taxstdlife))</f>
        <v>0</v>
      </c>
      <c r="V867" s="164">
        <f>IF(A30taxstdlife="n/a","n/a",IF(V$3&gt;(A30taxstdlife+$E867),((Input!$O$172+Input!$O$138)*$O$7)-SUM($O867:U867),((Input!$O$172+Input!$O$138)*$O$7)/A30taxstdlife))</f>
        <v>0</v>
      </c>
      <c r="W867" s="164">
        <f>IF(A30taxstdlife="n/a","n/a",IF(W$3&gt;(A30taxstdlife+$E867),((Input!$O$172+Input!$O$138)*$O$7)-SUM($O867:V867),((Input!$O$172+Input!$O$138)*$O$7)/A30taxstdlife))</f>
        <v>0</v>
      </c>
      <c r="X867" s="164">
        <f>IF(A30taxstdlife="n/a","n/a",IF(X$3&gt;(A30taxstdlife+$E867),((Input!$O$172+Input!$O$138)*$O$7)-SUM($O867:W867),((Input!$O$172+Input!$O$138)*$O$7)/A30taxstdlife))</f>
        <v>0</v>
      </c>
      <c r="Y867" s="164">
        <f>IF(A30taxstdlife="n/a","n/a",IF(Y$3&gt;(A30taxstdlife+$E867),((Input!$O$172+Input!$O$138)*$O$7)-SUM($O867:X867),((Input!$O$172+Input!$O$138)*$O$7)/A30taxstdlife))</f>
        <v>0</v>
      </c>
      <c r="Z867" s="164">
        <f>IF(A30taxstdlife="n/a","n/a",IF(Z$3&gt;(A30taxstdlife+$E867),((Input!$O$172+Input!$O$138)*$O$7)-SUM($O867:Y867),((Input!$O$172+Input!$O$138)*$O$7)/A30taxstdlife))</f>
        <v>0</v>
      </c>
      <c r="AA867" s="164">
        <f>IF(A30taxstdlife="n/a","n/a",IF(AA$3&gt;(A30taxstdlife+$E867),((Input!$O$172+Input!$O$138)*$O$7)-SUM($O867:Z867),((Input!$O$172+Input!$O$138)*$O$7)/A30taxstdlife))</f>
        <v>0</v>
      </c>
      <c r="AB867" s="164">
        <f>IF(A30taxstdlife="n/a","n/a",IF(AB$3&gt;(A30taxstdlife+$E867),((Input!$O$172+Input!$O$138)*$O$7)-SUM($O867:AA867),((Input!$O$172+Input!$O$138)*$O$7)/A30taxstdlife))</f>
        <v>0</v>
      </c>
      <c r="AC867" s="164">
        <f>IF(A30taxstdlife="n/a","n/a",IF(AC$3&gt;(A30taxstdlife+$E867),((Input!$O$172+Input!$O$138)*$O$7)-SUM($O867:AB867),((Input!$O$172+Input!$O$138)*$O$7)/A30taxstdlife))</f>
        <v>0</v>
      </c>
      <c r="AD867" s="164">
        <f>IF(A30taxstdlife="n/a","n/a",IF(AD$3&gt;(A30taxstdlife+$E867),((Input!$O$172+Input!$O$138)*$O$7)-SUM($O867:AC867),((Input!$O$172+Input!$O$138)*$O$7)/A30taxstdlife))</f>
        <v>0</v>
      </c>
      <c r="AE867" s="164">
        <f>IF(A30taxstdlife="n/a","n/a",IF(AE$3&gt;(A30taxstdlife+$E867),((Input!$O$172+Input!$O$138)*$O$7)-SUM($O867:AD867),((Input!$O$172+Input!$O$138)*$O$7)/A30taxstdlife))</f>
        <v>0</v>
      </c>
      <c r="AF867" s="164">
        <f>IF(A30taxstdlife="n/a","n/a",IF(AF$3&gt;(A30taxstdlife+$E867),((Input!$O$172+Input!$O$138)*$O$7)-SUM($O867:AE867),((Input!$O$172+Input!$O$138)*$O$7)/A30taxstdlife))</f>
        <v>0</v>
      </c>
      <c r="AG867" s="164">
        <f>IF(A30taxstdlife="n/a","n/a",IF(AG$3&gt;(A30taxstdlife+$E867),((Input!$O$172+Input!$O$138)*$O$7)-SUM($O867:AF867),((Input!$O$172+Input!$O$138)*$O$7)/A30taxstdlife))</f>
        <v>0</v>
      </c>
      <c r="AH867" s="164">
        <f>IF(A30taxstdlife="n/a","n/a",IF(AH$3&gt;(A30taxstdlife+$E867),((Input!$O$172+Input!$O$138)*$O$7)-SUM($O867:AG867),((Input!$O$172+Input!$O$138)*$O$7)/A30taxstdlife))</f>
        <v>0</v>
      </c>
      <c r="AI867" s="164">
        <f>IF(A30taxstdlife="n/a","n/a",IF(AI$3&gt;(A30taxstdlife+$E867),((Input!$O$172+Input!$O$138)*$O$7)-SUM($O867:AH867),((Input!$O$172+Input!$O$138)*$O$7)/A30taxstdlife))</f>
        <v>0</v>
      </c>
      <c r="AJ867" s="164">
        <f>IF(A30taxstdlife="n/a","n/a",IF(AJ$3&gt;(A30taxstdlife+$E867),((Input!$O$172+Input!$O$138)*$O$7)-SUM($O867:AI867),((Input!$O$172+Input!$O$138)*$O$7)/A30taxstdlife))</f>
        <v>0</v>
      </c>
      <c r="AK867" s="164">
        <f>IF(A30taxstdlife="n/a","n/a",IF(AK$3&gt;(A30taxstdlife+$E867),((Input!$O$172+Input!$O$138)*$O$7)-SUM($O867:AJ867),((Input!$O$172+Input!$O$138)*$O$7)/A30taxstdlife))</f>
        <v>0</v>
      </c>
      <c r="AL867" s="164">
        <f>IF(A30taxstdlife="n/a","n/a",IF(AL$3&gt;(A30taxstdlife+$E867),((Input!$O$172+Input!$O$138)*$O$7)-SUM($O867:AK867),((Input!$O$172+Input!$O$138)*$O$7)/A30taxstdlife))</f>
        <v>0</v>
      </c>
      <c r="AM867" s="164">
        <f>IF(A30taxstdlife="n/a","n/a",IF(AM$3&gt;(A30taxstdlife+$E867),((Input!$O$172+Input!$O$138)*$O$7)-SUM($O867:AL867),((Input!$O$172+Input!$O$138)*$O$7)/A30taxstdlife))</f>
        <v>0</v>
      </c>
      <c r="AN867" s="164">
        <f>IF(A30taxstdlife="n/a","n/a",IF(AN$3&gt;(A30taxstdlife+$E867),((Input!$O$172+Input!$O$138)*$O$7)-SUM($O867:AM867),((Input!$O$172+Input!$O$138)*$O$7)/A30taxstdlife))</f>
        <v>0</v>
      </c>
      <c r="AO867" s="164">
        <f>IF(A30taxstdlife="n/a","n/a",IF(AO$3&gt;(A30taxstdlife+$E867),((Input!$O$172+Input!$O$138)*$O$7)-SUM($O867:AN867),((Input!$O$172+Input!$O$138)*$O$7)/A30taxstdlife))</f>
        <v>0</v>
      </c>
      <c r="AP867" s="164">
        <f>IF(A30taxstdlife="n/a","n/a",IF(AP$3&gt;(A30taxstdlife+$E867),((Input!$O$172+Input!$O$138)*$O$7)-SUM($O867:AO867),((Input!$O$172+Input!$O$138)*$O$7)/A30taxstdlife))</f>
        <v>0</v>
      </c>
      <c r="AQ867" s="164">
        <f>IF(A30taxstdlife="n/a","n/a",IF(AQ$3&gt;(A30taxstdlife+$E867),((Input!$O$172+Input!$O$138)*$O$7)-SUM($O867:AP867),((Input!$O$172+Input!$O$138)*$O$7)/A30taxstdlife))</f>
        <v>0</v>
      </c>
      <c r="AR867" s="164">
        <f>IF(A30taxstdlife="n/a","n/a",IF(AR$3&gt;(A30taxstdlife+$E867),((Input!$O$172+Input!$O$138)*$O$7)-SUM($O867:AQ867),((Input!$O$172+Input!$O$138)*$O$7)/A30taxstdlife))</f>
        <v>0</v>
      </c>
      <c r="AS867" s="164">
        <f>IF(A30taxstdlife="n/a","n/a",IF(AS$3&gt;(A30taxstdlife+$E867),((Input!$O$172+Input!$O$138)*$O$7)-SUM($O867:AR867),((Input!$O$172+Input!$O$138)*$O$7)/A30taxstdlife))</f>
        <v>0</v>
      </c>
      <c r="AT867" s="164">
        <f>IF(A30taxstdlife="n/a","n/a",IF(AT$3&gt;(A30taxstdlife+$E867),((Input!$O$172+Input!$O$138)*$O$7)-SUM($O867:AS867),((Input!$O$172+Input!$O$138)*$O$7)/A30taxstdlife))</f>
        <v>0</v>
      </c>
      <c r="AU867" s="164">
        <f>IF(A30taxstdlife="n/a","n/a",IF(AU$3&gt;(A30taxstdlife+$E867),((Input!$O$172+Input!$O$138)*$O$7)-SUM($O867:AT867),((Input!$O$172+Input!$O$138)*$O$7)/A30taxstdlife))</f>
        <v>0</v>
      </c>
      <c r="AV867" s="164">
        <f>IF(A30taxstdlife="n/a","n/a",IF(AV$3&gt;(A30taxstdlife+$E867),((Input!$O$172+Input!$O$138)*$O$7)-SUM($O867:AU867),((Input!$O$172+Input!$O$138)*$O$7)/A30taxstdlife))</f>
        <v>0</v>
      </c>
      <c r="AW867" s="164">
        <f>IF(A30taxstdlife="n/a","n/a",IF(AW$3&gt;(A30taxstdlife+$E867),((Input!$O$172+Input!$O$138)*$O$7)-SUM($O867:AV867),((Input!$O$172+Input!$O$138)*$O$7)/A30taxstdlife))</f>
        <v>0</v>
      </c>
      <c r="AX867" s="164">
        <f>IF(A30taxstdlife="n/a","n/a",IF(AX$3&gt;(A30taxstdlife+$E867),((Input!$O$172+Input!$O$138)*$O$7)-SUM($O867:AW867),((Input!$O$172+Input!$O$138)*$O$7)/A30taxstdlife))</f>
        <v>0</v>
      </c>
      <c r="AY867" s="164">
        <f>IF(A30taxstdlife="n/a","n/a",IF(AY$3&gt;(A30taxstdlife+$E867),((Input!$O$172+Input!$O$138)*$O$7)-SUM($O867:AX867),((Input!$O$172+Input!$O$138)*$O$7)/A30taxstdlife))</f>
        <v>0</v>
      </c>
      <c r="AZ867" s="164">
        <f>IF(A30taxstdlife="n/a","n/a",IF(AZ$3&gt;(A30taxstdlife+$E867),((Input!$O$172+Input!$O$138)*$O$7)-SUM($O867:AY867),((Input!$O$172+Input!$O$138)*$O$7)/A30taxstdlife))</f>
        <v>0</v>
      </c>
      <c r="BA867" s="164">
        <f>IF(A30taxstdlife="n/a","n/a",IF(BA$3&gt;(A30taxstdlife+$E867),((Input!$O$172+Input!$O$138)*$O$7)-SUM($O867:AZ867),((Input!$O$172+Input!$O$138)*$O$7)/A30taxstdlife))</f>
        <v>0</v>
      </c>
      <c r="BB867" s="164">
        <f>IF(A30taxstdlife="n/a","n/a",IF(BB$3&gt;(A30taxstdlife+$E867),((Input!$O$172+Input!$O$138)*$O$7)-SUM($O867:BA867),((Input!$O$172+Input!$O$138)*$O$7)/A30taxstdlife))</f>
        <v>0</v>
      </c>
      <c r="BC867" s="164">
        <f>IF(A30taxstdlife="n/a","n/a",IF(BC$3&gt;(A30taxstdlife+$E867),((Input!$O$172+Input!$O$138)*$O$7)-SUM($O867:BB867),((Input!$O$172+Input!$O$138)*$O$7)/A30taxstdlife))</f>
        <v>0</v>
      </c>
      <c r="BD867" s="164">
        <f>IF(A30taxstdlife="n/a","n/a",IF(BD$3&gt;(A30taxstdlife+$E867),((Input!$O$172+Input!$O$138)*$O$7)-SUM($O867:BC867),((Input!$O$172+Input!$O$138)*$O$7)/A30taxstdlife))</f>
        <v>0</v>
      </c>
      <c r="BE867" s="164">
        <f>IF(A30taxstdlife="n/a","n/a",IF(BE$3&gt;(A30taxstdlife+$E867),((Input!$O$172+Input!$O$138)*$O$7)-SUM($O867:BD867),((Input!$O$172+Input!$O$138)*$O$7)/A30taxstdlife))</f>
        <v>0</v>
      </c>
      <c r="BF867" s="164">
        <f>IF(A30taxstdlife="n/a","n/a",IF(BF$3&gt;(A30taxstdlife+$E867),((Input!$O$172+Input!$O$138)*$O$7)-SUM($O867:BE867),((Input!$O$172+Input!$O$138)*$O$7)/A30taxstdlife))</f>
        <v>0</v>
      </c>
      <c r="BG867" s="164">
        <f>IF(A30taxstdlife="n/a","n/a",IF(BG$3&gt;(A30taxstdlife+$E867),((Input!$O$172+Input!$O$138)*$O$7)-SUM($O867:BF867),((Input!$O$172+Input!$O$138)*$O$7)/A30taxstdlife))</f>
        <v>0</v>
      </c>
      <c r="BH867" s="164">
        <f>IF(A30taxstdlife="n/a","n/a",IF(BH$3&gt;(A30taxstdlife+$E867),((Input!$O$172+Input!$O$138)*$O$7)-SUM($O867:BG867),((Input!$O$172+Input!$O$138)*$O$7)/A30taxstdlife))</f>
        <v>0</v>
      </c>
      <c r="BI867" s="164">
        <f>IF(A30taxstdlife="n/a","n/a",IF(BI$3&gt;(A30taxstdlife+$E867),((Input!$O$172+Input!$O$138)*$O$7)-SUM($O867:BH867),((Input!$O$172+Input!$O$138)*$O$7)/A30taxstdlife))</f>
        <v>0</v>
      </c>
      <c r="BJ867" s="18"/>
      <c r="BK867" s="18"/>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c r="FS867"/>
      <c r="FT867"/>
      <c r="FU867"/>
      <c r="FV867"/>
      <c r="FW867"/>
      <c r="FX867"/>
      <c r="FY867"/>
      <c r="FZ867"/>
      <c r="GA867"/>
      <c r="GB867"/>
      <c r="GC867"/>
      <c r="GD867"/>
      <c r="GE867"/>
      <c r="GF867"/>
      <c r="GG867"/>
      <c r="GH867"/>
      <c r="GI867"/>
      <c r="GJ867"/>
      <c r="GK867"/>
      <c r="GL867"/>
      <c r="GM867"/>
      <c r="GN867"/>
      <c r="GO867"/>
      <c r="GP867"/>
      <c r="GQ867"/>
      <c r="GR867"/>
      <c r="GS867"/>
      <c r="GT867"/>
      <c r="GU867"/>
      <c r="GV867"/>
      <c r="GW867"/>
      <c r="GX867"/>
      <c r="GY867"/>
      <c r="GZ867"/>
      <c r="HA867"/>
      <c r="HB867"/>
      <c r="HC867"/>
      <c r="HD867"/>
      <c r="HE867"/>
      <c r="HF867"/>
      <c r="HG867"/>
      <c r="HH867"/>
      <c r="HI867"/>
      <c r="HJ867"/>
      <c r="HK867"/>
      <c r="HL867"/>
      <c r="HM867"/>
      <c r="HN867"/>
      <c r="HO867"/>
      <c r="HP867"/>
      <c r="HQ867"/>
      <c r="HR867"/>
      <c r="HS867"/>
      <c r="HT867"/>
      <c r="HU867"/>
      <c r="HV867"/>
      <c r="HW867"/>
      <c r="HX867"/>
      <c r="HY867"/>
      <c r="HZ867"/>
      <c r="IA867"/>
      <c r="IB867"/>
      <c r="IC867"/>
      <c r="ID867"/>
      <c r="IE867"/>
      <c r="IF867"/>
      <c r="IG867"/>
      <c r="IH867"/>
      <c r="II867"/>
      <c r="IJ867"/>
      <c r="IK867"/>
      <c r="IL867"/>
      <c r="IM867"/>
      <c r="IN867"/>
      <c r="IO867"/>
      <c r="IP867"/>
      <c r="IQ867"/>
      <c r="IR867"/>
      <c r="IS867"/>
      <c r="IT867"/>
      <c r="IU867"/>
      <c r="IV867"/>
    </row>
    <row r="868" spans="1:256" s="5" customFormat="1" hidden="1" outlineLevel="2">
      <c r="A868" s="18"/>
      <c r="B868" s="18"/>
      <c r="C868" s="36"/>
      <c r="D868" s="479"/>
      <c r="E868" s="284">
        <v>10</v>
      </c>
      <c r="F868" s="38"/>
      <c r="G868" s="306"/>
      <c r="H868" s="308"/>
      <c r="I868" s="308"/>
      <c r="J868" s="308"/>
      <c r="K868" s="308"/>
      <c r="L868" s="308"/>
      <c r="M868" s="308"/>
      <c r="N868" s="308"/>
      <c r="O868" s="308"/>
      <c r="P868" s="307"/>
      <c r="Q868" s="164">
        <f>IF(A30taxstdlife="n/a","n/a",IF(Q$3&gt;(A30taxstdlife+$E868),((Input!$P$172+Input!$P$138)*$P$7)-SUM($P868:P868),((Input!$P$172+Input!$P$138)*$P$7)/A30taxstdlife))</f>
        <v>0</v>
      </c>
      <c r="R868" s="164">
        <f>IF(A30taxstdlife="n/a","n/a",IF(R$3&gt;(A30taxstdlife+$E868),((Input!$P$172+Input!$P$138)*$P$7)-SUM($P868:Q868),((Input!$P$172+Input!$P$138)*$P$7)/A30taxstdlife))</f>
        <v>0</v>
      </c>
      <c r="S868" s="164">
        <f>IF(A30taxstdlife="n/a","n/a",IF(S$3&gt;(A30taxstdlife+$E868),((Input!$P$172+Input!$P$138)*$P$7)-SUM($P868:R868),((Input!$P$172+Input!$P$138)*$P$7)/A30taxstdlife))</f>
        <v>0</v>
      </c>
      <c r="T868" s="164">
        <f>IF(A30taxstdlife="n/a","n/a",IF(T$3&gt;(A30taxstdlife+$E868),((Input!$P$172+Input!$P$138)*$P$7)-SUM($P868:S868),((Input!$P$172+Input!$P$138)*$P$7)/A30taxstdlife))</f>
        <v>0</v>
      </c>
      <c r="U868" s="164">
        <f>IF(A30taxstdlife="n/a","n/a",IF(U$3&gt;(A30taxstdlife+$E868),((Input!$P$172+Input!$P$138)*$P$7)-SUM($P868:T868),((Input!$P$172+Input!$P$138)*$P$7)/A30taxstdlife))</f>
        <v>0</v>
      </c>
      <c r="V868" s="164">
        <f>IF(A30taxstdlife="n/a","n/a",IF(V$3&gt;(A30taxstdlife+$E868),((Input!$P$172+Input!$P$138)*$P$7)-SUM($P868:U868),((Input!$P$172+Input!$P$138)*$P$7)/A30taxstdlife))</f>
        <v>0</v>
      </c>
      <c r="W868" s="164">
        <f>IF(A30taxstdlife="n/a","n/a",IF(W$3&gt;(A30taxstdlife+$E868),((Input!$P$172+Input!$P$138)*$P$7)-SUM($P868:V868),((Input!$P$172+Input!$P$138)*$P$7)/A30taxstdlife))</f>
        <v>0</v>
      </c>
      <c r="X868" s="164">
        <f>IF(A30taxstdlife="n/a","n/a",IF(X$3&gt;(A30taxstdlife+$E868),((Input!$P$172+Input!$P$138)*$P$7)-SUM($P868:W868),((Input!$P$172+Input!$P$138)*$P$7)/A30taxstdlife))</f>
        <v>0</v>
      </c>
      <c r="Y868" s="164">
        <f>IF(A30taxstdlife="n/a","n/a",IF(Y$3&gt;(A30taxstdlife+$E868),((Input!$P$172+Input!$P$138)*$P$7)-SUM($P868:X868),((Input!$P$172+Input!$P$138)*$P$7)/A30taxstdlife))</f>
        <v>0</v>
      </c>
      <c r="Z868" s="164">
        <f>IF(A30taxstdlife="n/a","n/a",IF(Z$3&gt;(A30taxstdlife+$E868),((Input!$P$172+Input!$P$138)*$P$7)-SUM($P868:Y868),((Input!$P$172+Input!$P$138)*$P$7)/A30taxstdlife))</f>
        <v>0</v>
      </c>
      <c r="AA868" s="164">
        <f>IF(A30taxstdlife="n/a","n/a",IF(AA$3&gt;(A30taxstdlife+$E868),((Input!$P$172+Input!$P$138)*$P$7)-SUM($P868:Z868),((Input!$P$172+Input!$P$138)*$P$7)/A30taxstdlife))</f>
        <v>0</v>
      </c>
      <c r="AB868" s="164">
        <f>IF(A30taxstdlife="n/a","n/a",IF(AB$3&gt;(A30taxstdlife+$E868),((Input!$P$172+Input!$P$138)*$P$7)-SUM($P868:AA868),((Input!$P$172+Input!$P$138)*$P$7)/A30taxstdlife))</f>
        <v>0</v>
      </c>
      <c r="AC868" s="164">
        <f>IF(A30taxstdlife="n/a","n/a",IF(AC$3&gt;(A30taxstdlife+$E868),((Input!$P$172+Input!$P$138)*$P$7)-SUM($P868:AB868),((Input!$P$172+Input!$P$138)*$P$7)/A30taxstdlife))</f>
        <v>0</v>
      </c>
      <c r="AD868" s="164">
        <f>IF(A30taxstdlife="n/a","n/a",IF(AD$3&gt;(A30taxstdlife+$E868),((Input!$P$172+Input!$P$138)*$P$7)-SUM($P868:AC868),((Input!$P$172+Input!$P$138)*$P$7)/A30taxstdlife))</f>
        <v>0</v>
      </c>
      <c r="AE868" s="164">
        <f>IF(A30taxstdlife="n/a","n/a",IF(AE$3&gt;(A30taxstdlife+$E868),((Input!$P$172+Input!$P$138)*$P$7)-SUM($P868:AD868),((Input!$P$172+Input!$P$138)*$P$7)/A30taxstdlife))</f>
        <v>0</v>
      </c>
      <c r="AF868" s="164">
        <f>IF(A30taxstdlife="n/a","n/a",IF(AF$3&gt;(A30taxstdlife+$E868),((Input!$P$172+Input!$P$138)*$P$7)-SUM($P868:AE868),((Input!$P$172+Input!$P$138)*$P$7)/A30taxstdlife))</f>
        <v>0</v>
      </c>
      <c r="AG868" s="164">
        <f>IF(A30taxstdlife="n/a","n/a",IF(AG$3&gt;(A30taxstdlife+$E868),((Input!$P$172+Input!$P$138)*$P$7)-SUM($P868:AF868),((Input!$P$172+Input!$P$138)*$P$7)/A30taxstdlife))</f>
        <v>0</v>
      </c>
      <c r="AH868" s="164">
        <f>IF(A30taxstdlife="n/a","n/a",IF(AH$3&gt;(A30taxstdlife+$E868),((Input!$P$172+Input!$P$138)*$P$7)-SUM($P868:AG868),((Input!$P$172+Input!$P$138)*$P$7)/A30taxstdlife))</f>
        <v>0</v>
      </c>
      <c r="AI868" s="164">
        <f>IF(A30taxstdlife="n/a","n/a",IF(AI$3&gt;(A30taxstdlife+$E868),((Input!$P$172+Input!$P$138)*$P$7)-SUM($P868:AH868),((Input!$P$172+Input!$P$138)*$P$7)/A30taxstdlife))</f>
        <v>0</v>
      </c>
      <c r="AJ868" s="164">
        <f>IF(A30taxstdlife="n/a","n/a",IF(AJ$3&gt;(A30taxstdlife+$E868),((Input!$P$172+Input!$P$138)*$P$7)-SUM($P868:AI868),((Input!$P$172+Input!$P$138)*$P$7)/A30taxstdlife))</f>
        <v>0</v>
      </c>
      <c r="AK868" s="164">
        <f>IF(A30taxstdlife="n/a","n/a",IF(AK$3&gt;(A30taxstdlife+$E868),((Input!$P$172+Input!$P$138)*$P$7)-SUM($P868:AJ868),((Input!$P$172+Input!$P$138)*$P$7)/A30taxstdlife))</f>
        <v>0</v>
      </c>
      <c r="AL868" s="164">
        <f>IF(A30taxstdlife="n/a","n/a",IF(AL$3&gt;(A30taxstdlife+$E868),((Input!$P$172+Input!$P$138)*$P$7)-SUM($P868:AK868),((Input!$P$172+Input!$P$138)*$P$7)/A30taxstdlife))</f>
        <v>0</v>
      </c>
      <c r="AM868" s="164">
        <f>IF(A30taxstdlife="n/a","n/a",IF(AM$3&gt;(A30taxstdlife+$E868),((Input!$P$172+Input!$P$138)*$P$7)-SUM($P868:AL868),((Input!$P$172+Input!$P$138)*$P$7)/A30taxstdlife))</f>
        <v>0</v>
      </c>
      <c r="AN868" s="164">
        <f>IF(A30taxstdlife="n/a","n/a",IF(AN$3&gt;(A30taxstdlife+$E868),((Input!$P$172+Input!$P$138)*$P$7)-SUM($P868:AM868),((Input!$P$172+Input!$P$138)*$P$7)/A30taxstdlife))</f>
        <v>0</v>
      </c>
      <c r="AO868" s="164">
        <f>IF(A30taxstdlife="n/a","n/a",IF(AO$3&gt;(A30taxstdlife+$E868),((Input!$P$172+Input!$P$138)*$P$7)-SUM($P868:AN868),((Input!$P$172+Input!$P$138)*$P$7)/A30taxstdlife))</f>
        <v>0</v>
      </c>
      <c r="AP868" s="164">
        <f>IF(A30taxstdlife="n/a","n/a",IF(AP$3&gt;(A30taxstdlife+$E868),((Input!$P$172+Input!$P$138)*$P$7)-SUM($P868:AO868),((Input!$P$172+Input!$P$138)*$P$7)/A30taxstdlife))</f>
        <v>0</v>
      </c>
      <c r="AQ868" s="164">
        <f>IF(A30taxstdlife="n/a","n/a",IF(AQ$3&gt;(A30taxstdlife+$E868),((Input!$P$172+Input!$P$138)*$P$7)-SUM($P868:AP868),((Input!$P$172+Input!$P$138)*$P$7)/A30taxstdlife))</f>
        <v>0</v>
      </c>
      <c r="AR868" s="164">
        <f>IF(A30taxstdlife="n/a","n/a",IF(AR$3&gt;(A30taxstdlife+$E868),((Input!$P$172+Input!$P$138)*$P$7)-SUM($P868:AQ868),((Input!$P$172+Input!$P$138)*$P$7)/A30taxstdlife))</f>
        <v>0</v>
      </c>
      <c r="AS868" s="164">
        <f>IF(A30taxstdlife="n/a","n/a",IF(AS$3&gt;(A30taxstdlife+$E868),((Input!$P$172+Input!$P$138)*$P$7)-SUM($P868:AR868),((Input!$P$172+Input!$P$138)*$P$7)/A30taxstdlife))</f>
        <v>0</v>
      </c>
      <c r="AT868" s="164">
        <f>IF(A30taxstdlife="n/a","n/a",IF(AT$3&gt;(A30taxstdlife+$E868),((Input!$P$172+Input!$P$138)*$P$7)-SUM($P868:AS868),((Input!$P$172+Input!$P$138)*$P$7)/A30taxstdlife))</f>
        <v>0</v>
      </c>
      <c r="AU868" s="164">
        <f>IF(A30taxstdlife="n/a","n/a",IF(AU$3&gt;(A30taxstdlife+$E868),((Input!$P$172+Input!$P$138)*$P$7)-SUM($P868:AT868),((Input!$P$172+Input!$P$138)*$P$7)/A30taxstdlife))</f>
        <v>0</v>
      </c>
      <c r="AV868" s="164">
        <f>IF(A30taxstdlife="n/a","n/a",IF(AV$3&gt;(A30taxstdlife+$E868),((Input!$P$172+Input!$P$138)*$P$7)-SUM($P868:AU868),((Input!$P$172+Input!$P$138)*$P$7)/A30taxstdlife))</f>
        <v>0</v>
      </c>
      <c r="AW868" s="164">
        <f>IF(A30taxstdlife="n/a","n/a",IF(AW$3&gt;(A30taxstdlife+$E868),((Input!$P$172+Input!$P$138)*$P$7)-SUM($P868:AV868),((Input!$P$172+Input!$P$138)*$P$7)/A30taxstdlife))</f>
        <v>0</v>
      </c>
      <c r="AX868" s="164">
        <f>IF(A30taxstdlife="n/a","n/a",IF(AX$3&gt;(A30taxstdlife+$E868),((Input!$P$172+Input!$P$138)*$P$7)-SUM($P868:AW868),((Input!$P$172+Input!$P$138)*$P$7)/A30taxstdlife))</f>
        <v>0</v>
      </c>
      <c r="AY868" s="164">
        <f>IF(A30taxstdlife="n/a","n/a",IF(AY$3&gt;(A30taxstdlife+$E868),((Input!$P$172+Input!$P$138)*$P$7)-SUM($P868:AX868),((Input!$P$172+Input!$P$138)*$P$7)/A30taxstdlife))</f>
        <v>0</v>
      </c>
      <c r="AZ868" s="164">
        <f>IF(A30taxstdlife="n/a","n/a",IF(AZ$3&gt;(A30taxstdlife+$E868),((Input!$P$172+Input!$P$138)*$P$7)-SUM($P868:AY868),((Input!$P$172+Input!$P$138)*$P$7)/A30taxstdlife))</f>
        <v>0</v>
      </c>
      <c r="BA868" s="164">
        <f>IF(A30taxstdlife="n/a","n/a",IF(BA$3&gt;(A30taxstdlife+$E868),((Input!$P$172+Input!$P$138)*$P$7)-SUM($P868:AZ868),((Input!$P$172+Input!$P$138)*$P$7)/A30taxstdlife))</f>
        <v>0</v>
      </c>
      <c r="BB868" s="164">
        <f>IF(A30taxstdlife="n/a","n/a",IF(BB$3&gt;(A30taxstdlife+$E868),((Input!$P$172+Input!$P$138)*$P$7)-SUM($P868:BA868),((Input!$P$172+Input!$P$138)*$P$7)/A30taxstdlife))</f>
        <v>0</v>
      </c>
      <c r="BC868" s="164">
        <f>IF(A30taxstdlife="n/a","n/a",IF(BC$3&gt;(A30taxstdlife+$E868),((Input!$P$172+Input!$P$138)*$P$7)-SUM($P868:BB868),((Input!$P$172+Input!$P$138)*$P$7)/A30taxstdlife))</f>
        <v>0</v>
      </c>
      <c r="BD868" s="164">
        <f>IF(A30taxstdlife="n/a","n/a",IF(BD$3&gt;(A30taxstdlife+$E868),((Input!$P$172+Input!$P$138)*$P$7)-SUM($P868:BC868),((Input!$P$172+Input!$P$138)*$P$7)/A30taxstdlife))</f>
        <v>0</v>
      </c>
      <c r="BE868" s="164">
        <f>IF(A30taxstdlife="n/a","n/a",IF(BE$3&gt;(A30taxstdlife+$E868),((Input!$P$172+Input!$P$138)*$P$7)-SUM($P868:BD868),((Input!$P$172+Input!$P$138)*$P$7)/A30taxstdlife))</f>
        <v>0</v>
      </c>
      <c r="BF868" s="164">
        <f>IF(A30taxstdlife="n/a","n/a",IF(BF$3&gt;(A30taxstdlife+$E868),((Input!$P$172+Input!$P$138)*$P$7)-SUM($P868:BE868),((Input!$P$172+Input!$P$138)*$P$7)/A30taxstdlife))</f>
        <v>0</v>
      </c>
      <c r="BG868" s="164">
        <f>IF(A30taxstdlife="n/a","n/a",IF(BG$3&gt;(A30taxstdlife+$E868),((Input!$P$172+Input!$P$138)*$P$7)-SUM($P868:BF868),((Input!$P$172+Input!$P$138)*$P$7)/A30taxstdlife))</f>
        <v>0</v>
      </c>
      <c r="BH868" s="164">
        <f>IF(A30taxstdlife="n/a","n/a",IF(BH$3&gt;(A30taxstdlife+$E868),((Input!$P$172+Input!$P$138)*$P$7)-SUM($P868:BG868),((Input!$P$172+Input!$P$138)*$P$7)/A30taxstdlife))</f>
        <v>0</v>
      </c>
      <c r="BI868" s="164">
        <f>IF(A30taxstdlife="n/a","n/a",IF(BI$3&gt;(A30taxstdlife+$E868),((Input!$P$172+Input!$P$138)*$P$7)-SUM($P868:BH868),((Input!$P$172+Input!$P$138)*$P$7)/A30taxstdlife))</f>
        <v>0</v>
      </c>
      <c r="BJ868" s="18"/>
      <c r="BK868" s="18"/>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c r="FN868"/>
      <c r="FO868"/>
      <c r="FP868"/>
      <c r="FQ868"/>
      <c r="FR868"/>
      <c r="FS868"/>
      <c r="FT868"/>
      <c r="FU868"/>
      <c r="FV868"/>
      <c r="FW868"/>
      <c r="FX868"/>
      <c r="FY868"/>
      <c r="FZ868"/>
      <c r="GA868"/>
      <c r="GB868"/>
      <c r="GC868"/>
      <c r="GD868"/>
      <c r="GE868"/>
      <c r="GF868"/>
      <c r="GG868"/>
      <c r="GH868"/>
      <c r="GI868"/>
      <c r="GJ868"/>
      <c r="GK868"/>
      <c r="GL868"/>
      <c r="GM868"/>
      <c r="GN868"/>
      <c r="GO868"/>
      <c r="GP868"/>
      <c r="GQ868"/>
      <c r="GR868"/>
      <c r="GS868"/>
      <c r="GT868"/>
      <c r="GU868"/>
      <c r="GV868"/>
      <c r="GW868"/>
      <c r="GX868"/>
      <c r="GY868"/>
      <c r="GZ868"/>
      <c r="HA868"/>
      <c r="HB868"/>
      <c r="HC868"/>
      <c r="HD868"/>
      <c r="HE868"/>
      <c r="HF868"/>
      <c r="HG868"/>
      <c r="HH868"/>
      <c r="HI868"/>
      <c r="HJ868"/>
      <c r="HK868"/>
      <c r="HL868"/>
      <c r="HM868"/>
      <c r="HN868"/>
      <c r="HO868"/>
      <c r="HP868"/>
      <c r="HQ868"/>
      <c r="HR868"/>
      <c r="HS868"/>
      <c r="HT868"/>
      <c r="HU868"/>
      <c r="HV868"/>
      <c r="HW868"/>
      <c r="HX868"/>
      <c r="HY868"/>
      <c r="HZ868"/>
      <c r="IA868"/>
      <c r="IB868"/>
      <c r="IC868"/>
      <c r="ID868"/>
      <c r="IE868"/>
      <c r="IF868"/>
      <c r="IG868"/>
      <c r="IH868"/>
      <c r="II868"/>
      <c r="IJ868"/>
      <c r="IK868"/>
      <c r="IL868"/>
      <c r="IM868"/>
      <c r="IN868"/>
      <c r="IO868"/>
      <c r="IP868"/>
      <c r="IQ868"/>
      <c r="IR868"/>
      <c r="IS868"/>
      <c r="IT868"/>
      <c r="IU868"/>
      <c r="IV868"/>
    </row>
    <row r="869" spans="1:256" s="5" customFormat="1" hidden="1" outlineLevel="1">
      <c r="A869" s="18"/>
      <c r="B869" s="18"/>
      <c r="C869" s="36">
        <f>Asset30</f>
        <v>0</v>
      </c>
      <c r="D869" s="18"/>
      <c r="E869" s="18"/>
      <c r="F869" s="33"/>
      <c r="G869" s="159">
        <f t="shared" ref="G869:AL869" si="164">SUM(G857:G868)</f>
        <v>0</v>
      </c>
      <c r="H869" s="159">
        <f t="shared" si="164"/>
        <v>0</v>
      </c>
      <c r="I869" s="159">
        <f t="shared" si="164"/>
        <v>0</v>
      </c>
      <c r="J869" s="159">
        <f t="shared" si="164"/>
        <v>0</v>
      </c>
      <c r="K869" s="159">
        <f t="shared" si="164"/>
        <v>0</v>
      </c>
      <c r="L869" s="159">
        <f t="shared" si="164"/>
        <v>0</v>
      </c>
      <c r="M869" s="159">
        <f t="shared" si="164"/>
        <v>0</v>
      </c>
      <c r="N869" s="159">
        <f t="shared" si="164"/>
        <v>0</v>
      </c>
      <c r="O869" s="159">
        <f t="shared" si="164"/>
        <v>0</v>
      </c>
      <c r="P869" s="159">
        <f t="shared" si="164"/>
        <v>0</v>
      </c>
      <c r="Q869" s="159">
        <f t="shared" si="164"/>
        <v>0</v>
      </c>
      <c r="R869" s="159">
        <f t="shared" si="164"/>
        <v>0</v>
      </c>
      <c r="S869" s="159">
        <f t="shared" si="164"/>
        <v>0</v>
      </c>
      <c r="T869" s="159">
        <f t="shared" si="164"/>
        <v>0</v>
      </c>
      <c r="U869" s="159">
        <f t="shared" si="164"/>
        <v>0</v>
      </c>
      <c r="V869" s="159">
        <f t="shared" si="164"/>
        <v>0</v>
      </c>
      <c r="W869" s="159">
        <f t="shared" si="164"/>
        <v>0</v>
      </c>
      <c r="X869" s="159">
        <f t="shared" si="164"/>
        <v>0</v>
      </c>
      <c r="Y869" s="159">
        <f t="shared" si="164"/>
        <v>0</v>
      </c>
      <c r="Z869" s="159">
        <f t="shared" si="164"/>
        <v>0</v>
      </c>
      <c r="AA869" s="159">
        <f t="shared" si="164"/>
        <v>0</v>
      </c>
      <c r="AB869" s="159">
        <f t="shared" si="164"/>
        <v>0</v>
      </c>
      <c r="AC869" s="159">
        <f t="shared" si="164"/>
        <v>0</v>
      </c>
      <c r="AD869" s="159">
        <f t="shared" si="164"/>
        <v>0</v>
      </c>
      <c r="AE869" s="159">
        <f t="shared" si="164"/>
        <v>0</v>
      </c>
      <c r="AF869" s="159">
        <f t="shared" si="164"/>
        <v>0</v>
      </c>
      <c r="AG869" s="159">
        <f t="shared" si="164"/>
        <v>0</v>
      </c>
      <c r="AH869" s="159">
        <f t="shared" si="164"/>
        <v>0</v>
      </c>
      <c r="AI869" s="159">
        <f t="shared" si="164"/>
        <v>0</v>
      </c>
      <c r="AJ869" s="159">
        <f t="shared" si="164"/>
        <v>0</v>
      </c>
      <c r="AK869" s="159">
        <f t="shared" si="164"/>
        <v>0</v>
      </c>
      <c r="AL869" s="159">
        <f t="shared" si="164"/>
        <v>0</v>
      </c>
      <c r="AM869" s="159">
        <f t="shared" ref="AM869:BI869" si="165">SUM(AM857:AM868)</f>
        <v>0</v>
      </c>
      <c r="AN869" s="159">
        <f t="shared" si="165"/>
        <v>0</v>
      </c>
      <c r="AO869" s="159">
        <f t="shared" si="165"/>
        <v>0</v>
      </c>
      <c r="AP869" s="159">
        <f t="shared" si="165"/>
        <v>0</v>
      </c>
      <c r="AQ869" s="159">
        <f t="shared" si="165"/>
        <v>0</v>
      </c>
      <c r="AR869" s="159">
        <f t="shared" si="165"/>
        <v>0</v>
      </c>
      <c r="AS869" s="159">
        <f t="shared" si="165"/>
        <v>0</v>
      </c>
      <c r="AT869" s="159">
        <f t="shared" si="165"/>
        <v>0</v>
      </c>
      <c r="AU869" s="159">
        <f t="shared" si="165"/>
        <v>0</v>
      </c>
      <c r="AV869" s="159">
        <f t="shared" si="165"/>
        <v>0</v>
      </c>
      <c r="AW869" s="159">
        <f t="shared" si="165"/>
        <v>0</v>
      </c>
      <c r="AX869" s="159">
        <f t="shared" si="165"/>
        <v>0</v>
      </c>
      <c r="AY869" s="159">
        <f t="shared" si="165"/>
        <v>0</v>
      </c>
      <c r="AZ869" s="159">
        <f t="shared" si="165"/>
        <v>0</v>
      </c>
      <c r="BA869" s="159">
        <f t="shared" si="165"/>
        <v>0</v>
      </c>
      <c r="BB869" s="159">
        <f t="shared" si="165"/>
        <v>0</v>
      </c>
      <c r="BC869" s="159">
        <f t="shared" si="165"/>
        <v>0</v>
      </c>
      <c r="BD869" s="159">
        <f t="shared" si="165"/>
        <v>0</v>
      </c>
      <c r="BE869" s="159">
        <f t="shared" si="165"/>
        <v>0</v>
      </c>
      <c r="BF869" s="159">
        <f t="shared" si="165"/>
        <v>0</v>
      </c>
      <c r="BG869" s="159">
        <f t="shared" si="165"/>
        <v>0</v>
      </c>
      <c r="BH869" s="159">
        <f t="shared" si="165"/>
        <v>0</v>
      </c>
      <c r="BI869" s="159">
        <f t="shared" si="165"/>
        <v>0</v>
      </c>
      <c r="BJ869" s="18"/>
      <c r="BK869" s="18"/>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c r="FH869"/>
      <c r="FI869"/>
      <c r="FJ869"/>
      <c r="FK869"/>
      <c r="FL869"/>
      <c r="FM869"/>
      <c r="FN869"/>
      <c r="FO869"/>
      <c r="FP869"/>
      <c r="FQ869"/>
      <c r="FR869"/>
      <c r="FS869"/>
      <c r="FT869"/>
      <c r="FU869"/>
      <c r="FV869"/>
      <c r="FW869"/>
      <c r="FX869"/>
      <c r="FY869"/>
      <c r="FZ869"/>
      <c r="GA869"/>
      <c r="GB869"/>
      <c r="GC869"/>
      <c r="GD869"/>
      <c r="GE869"/>
      <c r="GF869"/>
      <c r="GG869"/>
      <c r="GH869"/>
      <c r="GI869"/>
      <c r="GJ869"/>
      <c r="GK869"/>
      <c r="GL869"/>
      <c r="GM869"/>
      <c r="GN869"/>
      <c r="GO869"/>
      <c r="GP869"/>
      <c r="GQ869"/>
      <c r="GR869"/>
      <c r="GS869"/>
      <c r="GT869"/>
      <c r="GU869"/>
      <c r="GV869"/>
      <c r="GW869"/>
      <c r="GX869"/>
      <c r="GY869"/>
      <c r="GZ869"/>
      <c r="HA869"/>
      <c r="HB869"/>
      <c r="HC869"/>
      <c r="HD869"/>
      <c r="HE869"/>
      <c r="HF869"/>
      <c r="HG869"/>
      <c r="HH869"/>
      <c r="HI869"/>
      <c r="HJ869"/>
      <c r="HK869"/>
      <c r="HL869"/>
      <c r="HM869"/>
      <c r="HN869"/>
      <c r="HO869"/>
      <c r="HP869"/>
      <c r="HQ869"/>
      <c r="HR869"/>
      <c r="HS869"/>
      <c r="HT869"/>
      <c r="HU869"/>
      <c r="HV869"/>
      <c r="HW869"/>
      <c r="HX869"/>
      <c r="HY869"/>
      <c r="HZ869"/>
      <c r="IA869"/>
      <c r="IB869"/>
      <c r="IC869"/>
      <c r="ID869"/>
      <c r="IE869"/>
      <c r="IF869"/>
      <c r="IG869"/>
      <c r="IH869"/>
      <c r="II869"/>
      <c r="IJ869"/>
      <c r="IK869"/>
      <c r="IL869"/>
      <c r="IM869"/>
      <c r="IN869"/>
      <c r="IO869"/>
      <c r="IP869"/>
      <c r="IQ869"/>
      <c r="IR869"/>
      <c r="IS869"/>
      <c r="IT869"/>
      <c r="IU869"/>
      <c r="IV869"/>
    </row>
    <row r="870" spans="1:256" collapsed="1">
      <c r="A870" s="18"/>
      <c r="B870" s="18" t="s">
        <v>17</v>
      </c>
      <c r="C870" s="18"/>
      <c r="D870" s="18"/>
      <c r="E870" s="18"/>
      <c r="F870" s="162">
        <f>Input!N37</f>
        <v>1630.956345006857</v>
      </c>
      <c r="G870" s="162">
        <f>F870-G479+(Input!G173+Input!G139)*G7</f>
        <v>1733.2183161016035</v>
      </c>
      <c r="H870" s="162">
        <f>G870-H479+(Input!H173+Input!H139)*H7</f>
        <v>1830.1185415517339</v>
      </c>
      <c r="I870" s="162">
        <f>H870-I479+(Input!I173+Input!I139)*I7</f>
        <v>1865.2750658810269</v>
      </c>
      <c r="J870" s="162">
        <f>I870-J479+(Input!J173+Input!J139)*J7</f>
        <v>1904.769602689066</v>
      </c>
      <c r="K870" s="162">
        <f>J870-K479+(Input!K173+Input!K139)*K7</f>
        <v>1915.7302855454036</v>
      </c>
      <c r="L870" s="162">
        <f>K870-L479+(Input!L173+Input!L139)*L7</f>
        <v>1851.1470312634274</v>
      </c>
      <c r="M870" s="162">
        <f>L870-M479+(Input!M173+Input!M139)*M7</f>
        <v>1788.0034306608147</v>
      </c>
      <c r="N870" s="162">
        <f>M870-N479+(Input!N173+Input!N139)*N7</f>
        <v>1726.1030652939519</v>
      </c>
      <c r="O870" s="162">
        <f>N870-O479+(Input!O173+Input!O139)*O7</f>
        <v>1666.6872448656429</v>
      </c>
      <c r="P870" s="162">
        <f>O870-P479+(Input!P173+Input!P139)*P7</f>
        <v>1609.2235220723474</v>
      </c>
      <c r="Q870" s="162">
        <f>P870-Q479+(Input!Q173+Input!Q139)*Q7</f>
        <v>1552.426114867714</v>
      </c>
      <c r="R870" s="162">
        <f>Q870-R479+(Input!R173+Input!R139)*R7</f>
        <v>1496.0949142617674</v>
      </c>
      <c r="S870" s="162">
        <f>R870-S479+(Input!S173+Input!S139)*S7</f>
        <v>1440.8547720203226</v>
      </c>
      <c r="T870" s="162">
        <f>S870-T479+(Input!T173+Input!T139)*T7</f>
        <v>1386.6129259414586</v>
      </c>
      <c r="U870" s="162">
        <f>T870-U479+(Input!U173+Input!U139)*U7</f>
        <v>1335.5768784136715</v>
      </c>
      <c r="V870" s="162">
        <f>U870-V479+(Input!V173+Input!V139)*V7</f>
        <v>1284.8684428948563</v>
      </c>
      <c r="W870" s="162">
        <f>V870-W479+(Input!W173+Input!W139)*W7</f>
        <v>1234.8794877751041</v>
      </c>
      <c r="X870" s="162">
        <f>W870-X479+(Input!X173+Input!X139)*X7</f>
        <v>1185.829699075128</v>
      </c>
      <c r="Y870" s="162">
        <f>X870-Y479+(Input!Y173+Input!Y139)*Y7</f>
        <v>1137.3461431990452</v>
      </c>
      <c r="Z870" s="162">
        <f>Y870-Z479+(Input!Z173+Input!Z139)*Z7</f>
        <v>1089.3859946469681</v>
      </c>
      <c r="AA870" s="162">
        <f>Z870-AA479+(Input!AA173+Input!AA139)*AA7</f>
        <v>1041.8286756048719</v>
      </c>
      <c r="AB870" s="162">
        <f>AA870-AB479+(Input!AB173+Input!AB139)*AB7</f>
        <v>994.33501711125939</v>
      </c>
      <c r="AC870" s="162">
        <f>AB870-AC479+(Input!AC173+Input!AC139)*AC7</f>
        <v>946.88790216427208</v>
      </c>
      <c r="AD870" s="162">
        <f>AC870-AD479+(Input!AD173+Input!AD139)*AD7</f>
        <v>899.49514438385859</v>
      </c>
      <c r="AE870" s="162">
        <f>AD870-AE479+(Input!AE173+Input!AE139)*AE7</f>
        <v>852.17035361297701</v>
      </c>
      <c r="AF870" s="162">
        <f>AE870-AF479+(Input!AF173+Input!AF139)*AF7</f>
        <v>804.91046717894255</v>
      </c>
      <c r="AG870" s="162">
        <f>AF870-AG479+(Input!AG173+Input!AG139)*AG7</f>
        <v>757.6505807449081</v>
      </c>
      <c r="AH870" s="162">
        <f>AG870-AH479+(Input!AH173+Input!AH139)*AH7</f>
        <v>710.39069431087364</v>
      </c>
      <c r="AI870" s="162">
        <f>AH870-AI479+(Input!AI173+Input!AI139)*AI7</f>
        <v>663.13080787683919</v>
      </c>
      <c r="AJ870" s="162">
        <f>AI870-AJ479+(Input!AJ173+Input!AJ139)*AJ7</f>
        <v>615.87092144280473</v>
      </c>
      <c r="AK870" s="162">
        <f>AJ870-AK479+(Input!AK173+Input!AK139)*AK7</f>
        <v>573.77421274530946</v>
      </c>
      <c r="AL870" s="162">
        <f>AK870-AL479+(Input!AL173+Input!AL139)*AL7</f>
        <v>534.79442211557307</v>
      </c>
      <c r="AM870" s="162">
        <f>AL870-AM479+(Input!AM173+Input!AM139)*AM7</f>
        <v>496.8569462696272</v>
      </c>
      <c r="AN870" s="162">
        <f>AM870-AN479+(Input!AN173+Input!AN139)*AN7</f>
        <v>462.66491817223948</v>
      </c>
      <c r="AO870" s="162">
        <f>AN870-AO479+(Input!AO173+Input!AO139)*AO7</f>
        <v>436.97364571705475</v>
      </c>
      <c r="AP870" s="162">
        <f>AO870-AP479+(Input!AP173+Input!AP139)*AP7</f>
        <v>411.45809634886859</v>
      </c>
      <c r="AQ870" s="162">
        <f>AP870-AQ479+(Input!AQ173+Input!AQ139)*AQ7</f>
        <v>385.94254698068244</v>
      </c>
      <c r="AR870" s="162">
        <f>AQ870-AR479+(Input!AR173+Input!AR139)*AR7</f>
        <v>360.45457110455027</v>
      </c>
      <c r="AS870" s="162">
        <f>AR870-AS479+(Input!AS173+Input!AS139)*AS7</f>
        <v>341.51004115337264</v>
      </c>
      <c r="AT870" s="162">
        <f>AS870-AT479+(Input!AT173+Input!AT139)*AT7</f>
        <v>329.86200945397115</v>
      </c>
      <c r="AU870" s="162">
        <f>AT870-AU479+(Input!AU173+Input!AU139)*AU7</f>
        <v>318.65122408021398</v>
      </c>
      <c r="AV870" s="162">
        <f>AU870-AV479+(Input!AV173+Input!AV139)*AV7</f>
        <v>309.09638834591954</v>
      </c>
      <c r="AW870" s="162">
        <f>AV870-AW479+(Input!AW173+Input!AW139)*AW7</f>
        <v>301.63448962613683</v>
      </c>
      <c r="AX870" s="162">
        <f>AW870-AX479+(Input!AX173+Input!AX139)*AX7</f>
        <v>295.36225886813111</v>
      </c>
      <c r="AY870" s="162">
        <f>AX870-AY479+(Input!AY173+Input!AY139)*AY7</f>
        <v>290.39093444579709</v>
      </c>
      <c r="AZ870" s="162">
        <f>AY870-AZ479+(Input!AZ173+Input!AZ139)*AZ7</f>
        <v>286.10243785181251</v>
      </c>
      <c r="BA870" s="162">
        <f>AZ870-BA479+(Input!BA173+Input!BA139)*BA7</f>
        <v>281.99354888603824</v>
      </c>
      <c r="BB870" s="162">
        <f>BA870-BB479+(Input!BB173+Input!BB139)*BB7</f>
        <v>278.07232510718251</v>
      </c>
      <c r="BC870" s="162">
        <f>BB870-BC479+(Input!BC173+Input!BC139)*BC7</f>
        <v>275.21130167372502</v>
      </c>
      <c r="BD870" s="162">
        <f>BC870-BD479+(Input!BD173+Input!BD139)*BD7</f>
        <v>273.16600887401222</v>
      </c>
      <c r="BE870" s="162">
        <f>BD870-BE479+(Input!BE173+Input!BE139)*BE7</f>
        <v>271.73007089918087</v>
      </c>
      <c r="BF870" s="162">
        <f>BE870-BF479+(Input!BF173+Input!BF139)*BF7</f>
        <v>270.90346487923819</v>
      </c>
      <c r="BG870" s="162">
        <f>BF870-BG479+(Input!BG173+Input!BG139)*BG7</f>
        <v>270.79588935168147</v>
      </c>
      <c r="BH870" s="162">
        <f>BG870-BH479+(Input!BH173+Input!BH139)*BH7</f>
        <v>270.79588935168147</v>
      </c>
      <c r="BI870" s="162">
        <f>BH870-BI479+(Input!BI173+Input!BI139)*BI7</f>
        <v>270.79588935168147</v>
      </c>
      <c r="BJ870" s="18"/>
      <c r="BK870" s="18"/>
    </row>
    <row r="871" spans="1:256" ht="12"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c r="AA871" s="18"/>
      <c r="AB871" s="18"/>
      <c r="AC871" s="18"/>
      <c r="AD871" s="18"/>
      <c r="AE871" s="18"/>
      <c r="AF871" s="18"/>
      <c r="AG871" s="18"/>
      <c r="AH871" s="18"/>
      <c r="AI871" s="18"/>
      <c r="AJ871" s="18"/>
      <c r="AK871" s="18"/>
      <c r="AL871" s="18"/>
      <c r="AM871" s="18"/>
      <c r="AN871" s="18"/>
      <c r="AO871" s="18"/>
      <c r="AP871" s="18"/>
      <c r="AQ871" s="18"/>
      <c r="AR871" s="18"/>
      <c r="AS871" s="18"/>
      <c r="AT871" s="18"/>
      <c r="AU871" s="18"/>
      <c r="AV871" s="18"/>
      <c r="AW871" s="18"/>
      <c r="AX871" s="18"/>
      <c r="AY871" s="18"/>
      <c r="AZ871" s="18"/>
      <c r="BA871" s="18"/>
      <c r="BB871" s="18"/>
      <c r="BC871" s="18"/>
      <c r="BD871" s="18"/>
      <c r="BE871" s="18"/>
      <c r="BF871" s="18"/>
      <c r="BG871" s="18"/>
      <c r="BH871" s="18"/>
      <c r="BI871" s="18"/>
      <c r="BJ871" s="18"/>
      <c r="BK871" s="18"/>
    </row>
    <row r="872" spans="1:256" ht="12"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c r="AA872" s="18"/>
      <c r="AB872" s="18"/>
      <c r="AC872" s="18"/>
      <c r="AD872" s="18"/>
      <c r="AE872" s="18"/>
      <c r="AF872" s="18"/>
      <c r="AG872" s="18"/>
      <c r="AH872" s="18"/>
      <c r="AI872" s="18"/>
      <c r="AJ872" s="18"/>
      <c r="AK872" s="18"/>
      <c r="AL872" s="18"/>
      <c r="AM872" s="18"/>
      <c r="AN872" s="18"/>
      <c r="AO872" s="18"/>
      <c r="AP872" s="18"/>
      <c r="AQ872" s="18"/>
      <c r="AR872" s="18"/>
      <c r="AS872" s="18"/>
      <c r="AT872" s="18"/>
      <c r="AU872" s="18"/>
      <c r="AV872" s="18"/>
      <c r="AW872" s="18"/>
      <c r="AX872" s="18"/>
      <c r="AY872" s="18"/>
      <c r="AZ872" s="18"/>
      <c r="BA872" s="18"/>
      <c r="BB872" s="18"/>
      <c r="BC872" s="18"/>
      <c r="BD872" s="18"/>
      <c r="BE872" s="18"/>
      <c r="BF872" s="18"/>
      <c r="BG872" s="18"/>
      <c r="BH872" s="18"/>
      <c r="BI872" s="18"/>
      <c r="BJ872" s="18"/>
      <c r="BK872" s="18"/>
    </row>
    <row r="873" spans="1:256" ht="12"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c r="AA873" s="18"/>
      <c r="AB873" s="18"/>
      <c r="AC873" s="18"/>
      <c r="AD873" s="18"/>
      <c r="AE873" s="18"/>
      <c r="AF873" s="18"/>
      <c r="AG873" s="18"/>
      <c r="AH873" s="18"/>
      <c r="AI873" s="18"/>
      <c r="AJ873" s="18"/>
      <c r="AK873" s="18"/>
      <c r="AL873" s="18"/>
      <c r="AM873" s="18"/>
      <c r="AN873" s="18"/>
      <c r="AO873" s="18"/>
      <c r="AP873" s="18"/>
      <c r="AQ873" s="18"/>
      <c r="AR873" s="18"/>
      <c r="AS873" s="18"/>
      <c r="AT873" s="18"/>
      <c r="AU873" s="18"/>
      <c r="AV873" s="18"/>
      <c r="AW873" s="18"/>
      <c r="AX873" s="18"/>
      <c r="AY873" s="18"/>
      <c r="AZ873" s="18"/>
      <c r="BA873" s="18"/>
      <c r="BB873" s="18"/>
      <c r="BC873" s="18"/>
      <c r="BD873" s="18"/>
      <c r="BE873" s="18"/>
      <c r="BF873" s="18"/>
      <c r="BG873" s="18"/>
      <c r="BH873" s="18"/>
      <c r="BI873" s="18"/>
      <c r="BJ873" s="18"/>
      <c r="BK873" s="18"/>
    </row>
    <row r="874" spans="1:256" ht="12"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c r="AA874" s="18"/>
      <c r="AB874" s="18"/>
      <c r="AC874" s="18"/>
      <c r="AD874" s="18"/>
      <c r="AE874" s="18"/>
      <c r="AF874" s="18"/>
      <c r="AG874" s="18"/>
      <c r="AH874" s="18"/>
      <c r="AI874" s="18"/>
      <c r="AJ874" s="18"/>
      <c r="AK874" s="18"/>
      <c r="AL874" s="18"/>
      <c r="AM874" s="18"/>
      <c r="AN874" s="18"/>
      <c r="AO874" s="18"/>
      <c r="AP874" s="18"/>
      <c r="AQ874" s="18"/>
      <c r="AR874" s="18"/>
      <c r="AS874" s="18"/>
      <c r="AT874" s="18"/>
      <c r="AU874" s="18"/>
      <c r="AV874" s="18"/>
      <c r="AW874" s="18"/>
      <c r="AX874" s="18"/>
      <c r="AY874" s="18"/>
      <c r="AZ874" s="18"/>
      <c r="BA874" s="18"/>
      <c r="BB874" s="18"/>
      <c r="BC874" s="18"/>
      <c r="BD874" s="18"/>
      <c r="BE874" s="18"/>
      <c r="BF874" s="18"/>
      <c r="BG874" s="18"/>
      <c r="BH874" s="18"/>
      <c r="BI874" s="18"/>
      <c r="BJ874" s="18"/>
      <c r="BK874" s="18"/>
    </row>
    <row r="875" spans="1:256" ht="12"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c r="AA875" s="18"/>
      <c r="AB875" s="18"/>
      <c r="AC875" s="18"/>
      <c r="AD875" s="18"/>
      <c r="AE875" s="18"/>
      <c r="AF875" s="18"/>
      <c r="AG875" s="18"/>
      <c r="AH875" s="18"/>
      <c r="AI875" s="18"/>
      <c r="AJ875" s="18"/>
      <c r="AK875" s="18"/>
      <c r="AL875" s="18"/>
      <c r="AM875" s="18"/>
      <c r="AN875" s="18"/>
      <c r="AO875" s="18"/>
      <c r="AP875" s="18"/>
      <c r="AQ875" s="18"/>
      <c r="AR875" s="18"/>
      <c r="AS875" s="18"/>
      <c r="AT875" s="18"/>
      <c r="AU875" s="18"/>
      <c r="AV875" s="18"/>
      <c r="AW875" s="18"/>
      <c r="AX875" s="18"/>
      <c r="AY875" s="18"/>
      <c r="AZ875" s="18"/>
      <c r="BA875" s="18"/>
      <c r="BB875" s="18"/>
      <c r="BC875" s="18"/>
      <c r="BD875" s="18"/>
      <c r="BE875" s="18"/>
      <c r="BF875" s="18"/>
      <c r="BG875" s="18"/>
      <c r="BH875" s="18"/>
      <c r="BI875" s="18"/>
      <c r="BJ875" s="18"/>
      <c r="BK875" s="18"/>
    </row>
    <row r="876" spans="1:256" ht="12" customHeight="1">
      <c r="A876" s="18"/>
      <c r="B876" s="18"/>
      <c r="C876" s="18"/>
      <c r="D876" s="18"/>
      <c r="E876" s="18"/>
      <c r="F876" s="18"/>
      <c r="G876" s="48"/>
      <c r="H876" s="18"/>
      <c r="I876" s="18"/>
      <c r="J876" s="18"/>
      <c r="K876" s="18"/>
      <c r="L876" s="18"/>
      <c r="M876" s="18"/>
      <c r="N876" s="18"/>
      <c r="O876" s="18"/>
      <c r="P876" s="18"/>
      <c r="Q876" s="18"/>
      <c r="R876" s="18"/>
      <c r="S876" s="18"/>
      <c r="T876" s="18"/>
      <c r="U876" s="18"/>
      <c r="V876" s="18"/>
      <c r="W876" s="18"/>
      <c r="X876" s="18"/>
      <c r="Y876" s="18"/>
      <c r="Z876" s="18"/>
      <c r="AA876" s="18"/>
      <c r="AB876" s="18"/>
      <c r="AC876" s="18"/>
      <c r="AD876" s="18"/>
      <c r="AE876" s="18"/>
      <c r="AF876" s="18"/>
      <c r="AG876" s="18"/>
      <c r="AH876" s="18"/>
      <c r="AI876" s="18"/>
      <c r="AJ876" s="18"/>
      <c r="AK876" s="18"/>
      <c r="AL876" s="18"/>
      <c r="AM876" s="18"/>
      <c r="AN876" s="18"/>
      <c r="AO876" s="18"/>
      <c r="AP876" s="18"/>
      <c r="AQ876" s="18"/>
      <c r="AR876" s="18"/>
      <c r="AS876" s="18"/>
      <c r="AT876" s="18"/>
      <c r="AU876" s="18"/>
      <c r="AV876" s="18"/>
      <c r="AW876" s="18"/>
      <c r="AX876" s="18"/>
      <c r="AY876" s="18"/>
      <c r="AZ876" s="18"/>
      <c r="BA876" s="18"/>
      <c r="BB876" s="18"/>
      <c r="BC876" s="18"/>
      <c r="BD876" s="18"/>
      <c r="BE876" s="18"/>
      <c r="BF876" s="18"/>
      <c r="BG876" s="18"/>
      <c r="BH876" s="18"/>
      <c r="BI876" s="18"/>
      <c r="BJ876" s="18"/>
      <c r="BK876" s="18"/>
    </row>
    <row r="877" spans="1:256" ht="12" customHeight="1">
      <c r="A877" s="18"/>
      <c r="B877" s="18"/>
      <c r="C877" s="18"/>
      <c r="D877" s="18"/>
      <c r="E877" s="18"/>
      <c r="F877" s="18"/>
      <c r="G877" s="48"/>
      <c r="H877" s="18"/>
      <c r="I877" s="18"/>
      <c r="J877" s="18"/>
      <c r="K877" s="18"/>
      <c r="L877" s="18"/>
      <c r="M877" s="18"/>
      <c r="N877" s="18"/>
      <c r="O877" s="18"/>
      <c r="P877" s="18"/>
      <c r="Q877" s="18"/>
      <c r="R877" s="18"/>
      <c r="S877" s="18"/>
      <c r="T877" s="18"/>
      <c r="U877" s="18"/>
      <c r="V877" s="18"/>
      <c r="W877" s="18"/>
      <c r="X877" s="18"/>
      <c r="Y877" s="18"/>
      <c r="Z877" s="18"/>
      <c r="AA877" s="18"/>
      <c r="AB877" s="18"/>
      <c r="AC877" s="18"/>
      <c r="AD877" s="18"/>
      <c r="AE877" s="18"/>
      <c r="AF877" s="18"/>
      <c r="AG877" s="18"/>
      <c r="AH877" s="18"/>
      <c r="AI877" s="18"/>
      <c r="AJ877" s="18"/>
      <c r="AK877" s="18"/>
      <c r="AL877" s="18"/>
      <c r="AM877" s="18"/>
      <c r="AN877" s="18"/>
      <c r="AO877" s="18"/>
      <c r="AP877" s="18"/>
      <c r="AQ877" s="18"/>
      <c r="AR877" s="18"/>
      <c r="AS877" s="18"/>
      <c r="AT877" s="18"/>
      <c r="AU877" s="18"/>
      <c r="AV877" s="18"/>
      <c r="AW877" s="18"/>
      <c r="AX877" s="18"/>
      <c r="AY877" s="18"/>
      <c r="AZ877" s="18"/>
      <c r="BA877" s="18"/>
      <c r="BB877" s="18"/>
      <c r="BC877" s="18"/>
      <c r="BD877" s="18"/>
      <c r="BE877" s="18"/>
      <c r="BF877" s="18"/>
      <c r="BG877" s="18"/>
      <c r="BH877" s="18"/>
      <c r="BI877" s="18"/>
      <c r="BJ877" s="18"/>
      <c r="BK877" s="18"/>
    </row>
    <row r="878" spans="1:256" ht="12"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c r="AA878" s="18"/>
      <c r="AB878" s="18"/>
      <c r="AC878" s="18"/>
      <c r="AD878" s="18"/>
      <c r="AE878" s="18"/>
      <c r="AF878" s="18"/>
      <c r="AG878" s="18"/>
      <c r="AH878" s="18"/>
      <c r="AI878" s="18"/>
      <c r="AJ878" s="18"/>
      <c r="AK878" s="18"/>
      <c r="AL878" s="18"/>
      <c r="AM878" s="18"/>
      <c r="AN878" s="18"/>
      <c r="AO878" s="18"/>
      <c r="AP878" s="18"/>
      <c r="AQ878" s="18"/>
      <c r="AR878" s="18"/>
      <c r="AS878" s="18"/>
      <c r="AT878" s="18"/>
      <c r="AU878" s="18"/>
      <c r="AV878" s="18"/>
      <c r="AW878" s="18"/>
      <c r="AX878" s="18"/>
      <c r="AY878" s="18"/>
      <c r="AZ878" s="18"/>
      <c r="BA878" s="18"/>
      <c r="BB878" s="18"/>
      <c r="BC878" s="18"/>
      <c r="BD878" s="18"/>
      <c r="BE878" s="18"/>
      <c r="BF878" s="18"/>
      <c r="BG878" s="18"/>
      <c r="BH878" s="18"/>
      <c r="BI878" s="18"/>
      <c r="BJ878" s="18"/>
      <c r="BK878" s="18"/>
    </row>
    <row r="879" spans="1:256" ht="12" customHeight="1">
      <c r="A879" s="18"/>
      <c r="B879" s="18"/>
      <c r="C879" s="18"/>
      <c r="D879" s="18"/>
      <c r="E879" s="18"/>
      <c r="F879" s="18"/>
      <c r="G879" s="18"/>
      <c r="H879" s="18"/>
      <c r="I879" s="18"/>
      <c r="J879" s="18"/>
      <c r="K879" s="325"/>
      <c r="L879" s="18"/>
      <c r="M879" s="18"/>
      <c r="N879" s="18"/>
      <c r="O879" s="18"/>
      <c r="P879" s="18"/>
      <c r="Q879" s="18"/>
      <c r="R879" s="18"/>
      <c r="S879" s="18"/>
      <c r="T879" s="18"/>
      <c r="U879" s="18"/>
      <c r="V879" s="18"/>
      <c r="W879" s="18"/>
      <c r="X879" s="18"/>
      <c r="Y879" s="18"/>
      <c r="Z879" s="18"/>
      <c r="AA879" s="18"/>
      <c r="AB879" s="18"/>
      <c r="AC879" s="18"/>
      <c r="AD879" s="18"/>
      <c r="AE879" s="18"/>
      <c r="AF879" s="18"/>
      <c r="AG879" s="18"/>
      <c r="AH879" s="18"/>
      <c r="AI879" s="18"/>
      <c r="AJ879" s="18"/>
      <c r="AK879" s="18"/>
      <c r="AL879" s="18"/>
      <c r="AM879" s="18"/>
      <c r="AN879" s="18"/>
      <c r="AO879" s="18"/>
      <c r="AP879" s="18"/>
      <c r="AQ879" s="18"/>
      <c r="AR879" s="18"/>
      <c r="AS879" s="18"/>
      <c r="AT879" s="18"/>
      <c r="AU879" s="18"/>
      <c r="AV879" s="18"/>
      <c r="AW879" s="18"/>
      <c r="AX879" s="18"/>
      <c r="AY879" s="18"/>
      <c r="AZ879" s="18"/>
      <c r="BA879" s="18"/>
      <c r="BB879" s="18"/>
      <c r="BC879" s="18"/>
      <c r="BD879" s="18"/>
      <c r="BE879" s="18"/>
      <c r="BF879" s="18"/>
      <c r="BG879" s="18"/>
      <c r="BH879" s="18"/>
      <c r="BI879" s="18"/>
      <c r="BJ879" s="18"/>
      <c r="BK879" s="18"/>
    </row>
    <row r="880" spans="1:256" ht="12"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c r="AA880" s="18"/>
      <c r="AB880" s="18"/>
      <c r="AC880" s="18"/>
      <c r="AD880" s="18"/>
      <c r="AE880" s="18"/>
      <c r="AF880" s="18"/>
      <c r="AG880" s="18"/>
      <c r="AH880" s="18"/>
      <c r="AI880" s="18"/>
      <c r="AJ880" s="18"/>
      <c r="AK880" s="18"/>
      <c r="AL880" s="18"/>
      <c r="AM880" s="18"/>
      <c r="AN880" s="18"/>
      <c r="AO880" s="18"/>
      <c r="AP880" s="18"/>
      <c r="AQ880" s="18"/>
      <c r="AR880" s="18"/>
      <c r="AS880" s="18"/>
      <c r="AT880" s="18"/>
      <c r="AU880" s="18"/>
      <c r="AV880" s="18"/>
      <c r="AW880" s="18"/>
      <c r="AX880" s="18"/>
      <c r="AY880" s="18"/>
      <c r="AZ880" s="18"/>
      <c r="BA880" s="18"/>
      <c r="BB880" s="18"/>
      <c r="BC880" s="18"/>
      <c r="BD880" s="18"/>
      <c r="BE880" s="18"/>
      <c r="BF880" s="18"/>
      <c r="BG880" s="18"/>
      <c r="BH880" s="18"/>
      <c r="BI880" s="18"/>
      <c r="BJ880" s="18"/>
      <c r="BK880" s="18"/>
    </row>
    <row r="881" spans="1:63" ht="12"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c r="AA881" s="18"/>
      <c r="AB881" s="18"/>
      <c r="AC881" s="18"/>
      <c r="AD881" s="18"/>
      <c r="AE881" s="18"/>
      <c r="AF881" s="18"/>
      <c r="AG881" s="18"/>
      <c r="AH881" s="18"/>
      <c r="AI881" s="18"/>
      <c r="AJ881" s="18"/>
      <c r="AK881" s="18"/>
      <c r="AL881" s="18"/>
      <c r="AM881" s="18"/>
      <c r="AN881" s="18"/>
      <c r="AO881" s="18"/>
      <c r="AP881" s="18"/>
      <c r="AQ881" s="18"/>
      <c r="AR881" s="18"/>
      <c r="AS881" s="18"/>
      <c r="AT881" s="18"/>
      <c r="AU881" s="18"/>
      <c r="AV881" s="18"/>
      <c r="AW881" s="18"/>
      <c r="AX881" s="18"/>
      <c r="AY881" s="18"/>
      <c r="AZ881" s="18"/>
      <c r="BA881" s="18"/>
      <c r="BB881" s="18"/>
      <c r="BC881" s="18"/>
      <c r="BD881" s="18"/>
      <c r="BE881" s="18"/>
      <c r="BF881" s="18"/>
      <c r="BG881" s="18"/>
      <c r="BH881" s="18"/>
      <c r="BI881" s="18"/>
      <c r="BJ881" s="18"/>
      <c r="BK881" s="18"/>
    </row>
    <row r="882" spans="1:63" ht="12" customHeight="1">
      <c r="A882" s="18"/>
      <c r="B882" s="18"/>
      <c r="C882" s="18"/>
      <c r="D882" s="18"/>
      <c r="E882" s="18"/>
      <c r="F882" s="18"/>
      <c r="G882" s="18"/>
      <c r="H882" s="18"/>
      <c r="I882" s="18"/>
      <c r="J882" s="18"/>
      <c r="K882" s="425"/>
      <c r="L882" s="18"/>
      <c r="M882" s="18"/>
      <c r="N882" s="18"/>
      <c r="O882" s="18"/>
      <c r="P882" s="18"/>
      <c r="Q882" s="18"/>
      <c r="R882" s="18"/>
      <c r="S882" s="18"/>
      <c r="T882" s="18"/>
      <c r="U882" s="18"/>
      <c r="V882" s="18"/>
      <c r="W882" s="18"/>
      <c r="X882" s="18"/>
      <c r="Y882" s="18"/>
      <c r="Z882" s="18"/>
      <c r="AA882" s="18"/>
      <c r="AB882" s="18"/>
      <c r="AC882" s="18"/>
      <c r="AD882" s="18"/>
      <c r="AE882" s="18"/>
      <c r="AF882" s="18"/>
      <c r="AG882" s="18"/>
      <c r="AH882" s="18"/>
      <c r="AI882" s="18"/>
      <c r="AJ882" s="18"/>
      <c r="AK882" s="18"/>
      <c r="AL882" s="18"/>
      <c r="AM882" s="18"/>
      <c r="AN882" s="18"/>
      <c r="AO882" s="18"/>
      <c r="AP882" s="18"/>
      <c r="AQ882" s="18"/>
      <c r="AR882" s="18"/>
      <c r="AS882" s="18"/>
      <c r="AT882" s="18"/>
      <c r="AU882" s="18"/>
      <c r="AV882" s="18"/>
      <c r="AW882" s="18"/>
      <c r="AX882" s="18"/>
      <c r="AY882" s="18"/>
      <c r="AZ882" s="18"/>
      <c r="BA882" s="18"/>
      <c r="BB882" s="18"/>
      <c r="BC882" s="18"/>
      <c r="BD882" s="18"/>
      <c r="BE882" s="18"/>
      <c r="BF882" s="18"/>
      <c r="BG882" s="18"/>
      <c r="BH882" s="18"/>
      <c r="BI882" s="18"/>
      <c r="BJ882" s="18"/>
      <c r="BK882" s="18"/>
    </row>
    <row r="883" spans="1:63" ht="12"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c r="AA883" s="18"/>
      <c r="AB883" s="18"/>
      <c r="AC883" s="18"/>
      <c r="AD883" s="18"/>
      <c r="AE883" s="18"/>
      <c r="AF883" s="18"/>
      <c r="AG883" s="18"/>
      <c r="AH883" s="18"/>
      <c r="AI883" s="18"/>
      <c r="AJ883" s="18"/>
      <c r="AK883" s="18"/>
      <c r="AL883" s="18"/>
      <c r="AM883" s="18"/>
      <c r="AN883" s="18"/>
      <c r="AO883" s="18"/>
      <c r="AP883" s="18"/>
      <c r="AQ883" s="18"/>
      <c r="AR883" s="18"/>
      <c r="AS883" s="18"/>
      <c r="AT883" s="18"/>
      <c r="AU883" s="18"/>
      <c r="AV883" s="18"/>
      <c r="AW883" s="18"/>
      <c r="AX883" s="18"/>
      <c r="AY883" s="18"/>
      <c r="AZ883" s="18"/>
      <c r="BA883" s="18"/>
      <c r="BB883" s="18"/>
      <c r="BC883" s="18"/>
      <c r="BD883" s="18"/>
      <c r="BE883" s="18"/>
      <c r="BF883" s="18"/>
      <c r="BG883" s="18"/>
      <c r="BH883" s="18"/>
      <c r="BI883" s="18"/>
      <c r="BJ883" s="18"/>
      <c r="BK883" s="18"/>
    </row>
    <row r="884" spans="1:63" ht="12"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c r="AA884" s="18"/>
      <c r="AB884" s="18"/>
      <c r="AC884" s="18"/>
      <c r="AD884" s="18"/>
      <c r="AE884" s="18"/>
      <c r="AF884" s="18"/>
      <c r="AG884" s="18"/>
      <c r="AH884" s="18"/>
      <c r="AI884" s="18"/>
      <c r="AJ884" s="18"/>
      <c r="AK884" s="18"/>
      <c r="AL884" s="18"/>
      <c r="AM884" s="18"/>
      <c r="AN884" s="18"/>
      <c r="AO884" s="18"/>
      <c r="AP884" s="18"/>
      <c r="AQ884" s="18"/>
      <c r="AR884" s="18"/>
      <c r="AS884" s="18"/>
      <c r="AT884" s="18"/>
      <c r="AU884" s="18"/>
      <c r="AV884" s="18"/>
      <c r="AW884" s="18"/>
      <c r="AX884" s="18"/>
      <c r="AY884" s="18"/>
      <c r="AZ884" s="18"/>
      <c r="BA884" s="18"/>
      <c r="BB884" s="18"/>
      <c r="BC884" s="18"/>
      <c r="BD884" s="18"/>
      <c r="BE884" s="18"/>
      <c r="BF884" s="18"/>
      <c r="BG884" s="18"/>
      <c r="BH884" s="18"/>
      <c r="BI884" s="18"/>
      <c r="BJ884" s="18"/>
      <c r="BK884" s="18"/>
    </row>
    <row r="885" spans="1:63" ht="12"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c r="AA885" s="18"/>
      <c r="AB885" s="18"/>
      <c r="AC885" s="18"/>
      <c r="AD885" s="18"/>
      <c r="AE885" s="18"/>
      <c r="AF885" s="18"/>
      <c r="AG885" s="18"/>
      <c r="AH885" s="18"/>
      <c r="AI885" s="18"/>
      <c r="AJ885" s="18"/>
      <c r="AK885" s="18"/>
      <c r="AL885" s="18"/>
      <c r="AM885" s="18"/>
      <c r="AN885" s="18"/>
      <c r="AO885" s="18"/>
      <c r="AP885" s="18"/>
      <c r="AQ885" s="18"/>
      <c r="AR885" s="18"/>
      <c r="AS885" s="18"/>
      <c r="AT885" s="18"/>
      <c r="AU885" s="18"/>
      <c r="AV885" s="18"/>
      <c r="AW885" s="18"/>
      <c r="AX885" s="18"/>
      <c r="AY885" s="18"/>
      <c r="AZ885" s="18"/>
      <c r="BA885" s="18"/>
      <c r="BB885" s="18"/>
      <c r="BC885" s="18"/>
      <c r="BD885" s="18"/>
      <c r="BE885" s="18"/>
      <c r="BF885" s="18"/>
      <c r="BG885" s="18"/>
      <c r="BH885" s="18"/>
      <c r="BI885" s="18"/>
      <c r="BJ885" s="18"/>
      <c r="BK885" s="18"/>
    </row>
    <row r="886" spans="1:63" ht="12"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c r="AA886" s="18"/>
      <c r="AB886" s="18"/>
      <c r="AC886" s="18"/>
      <c r="AD886" s="18"/>
      <c r="AE886" s="18"/>
      <c r="AF886" s="18"/>
      <c r="AG886" s="18"/>
      <c r="AH886" s="18"/>
      <c r="AI886" s="18"/>
      <c r="AJ886" s="18"/>
      <c r="AK886" s="18"/>
      <c r="AL886" s="18"/>
      <c r="AM886" s="18"/>
      <c r="AN886" s="18"/>
      <c r="AO886" s="18"/>
      <c r="AP886" s="18"/>
      <c r="AQ886" s="18"/>
      <c r="AR886" s="18"/>
      <c r="AS886" s="18"/>
      <c r="AT886" s="18"/>
      <c r="AU886" s="18"/>
      <c r="AV886" s="18"/>
      <c r="AW886" s="18"/>
      <c r="AX886" s="18"/>
      <c r="AY886" s="18"/>
      <c r="AZ886" s="18"/>
      <c r="BA886" s="18"/>
      <c r="BB886" s="18"/>
      <c r="BC886" s="18"/>
      <c r="BD886" s="18"/>
      <c r="BE886" s="18"/>
      <c r="BF886" s="18"/>
      <c r="BG886" s="18"/>
      <c r="BH886" s="18"/>
      <c r="BI886" s="18"/>
      <c r="BJ886" s="18"/>
      <c r="BK886" s="18"/>
    </row>
    <row r="887" spans="1:63" ht="12"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c r="AA887" s="18"/>
      <c r="AB887" s="18"/>
      <c r="AC887" s="18"/>
      <c r="AD887" s="18"/>
      <c r="AE887" s="18"/>
      <c r="AF887" s="18"/>
      <c r="AG887" s="18"/>
      <c r="AH887" s="18"/>
      <c r="AI887" s="18"/>
      <c r="AJ887" s="18"/>
      <c r="AK887" s="18"/>
      <c r="AL887" s="18"/>
      <c r="AM887" s="18"/>
      <c r="AN887" s="18"/>
      <c r="AO887" s="18"/>
      <c r="AP887" s="18"/>
      <c r="AQ887" s="18"/>
      <c r="AR887" s="18"/>
      <c r="AS887" s="18"/>
      <c r="AT887" s="18"/>
      <c r="AU887" s="18"/>
      <c r="AV887" s="18"/>
      <c r="AW887" s="18"/>
      <c r="AX887" s="18"/>
      <c r="AY887" s="18"/>
      <c r="AZ887" s="18"/>
      <c r="BA887" s="18"/>
      <c r="BB887" s="18"/>
      <c r="BC887" s="18"/>
      <c r="BD887" s="18"/>
      <c r="BE887" s="18"/>
      <c r="BF887" s="18"/>
      <c r="BG887" s="18"/>
      <c r="BH887" s="18"/>
      <c r="BI887" s="18"/>
      <c r="BJ887" s="18"/>
      <c r="BK887" s="18"/>
    </row>
    <row r="888" spans="1:63" ht="12"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c r="AA888" s="18"/>
      <c r="AB888" s="18"/>
      <c r="AC888" s="18"/>
      <c r="AD888" s="18"/>
      <c r="AE888" s="18"/>
      <c r="AF888" s="18"/>
      <c r="AG888" s="18"/>
      <c r="AH888" s="18"/>
      <c r="AI888" s="18"/>
      <c r="AJ888" s="18"/>
      <c r="AK888" s="18"/>
      <c r="AL888" s="18"/>
      <c r="AM888" s="18"/>
      <c r="AN888" s="18"/>
      <c r="AO888" s="18"/>
      <c r="AP888" s="18"/>
      <c r="AQ888" s="18"/>
      <c r="AR888" s="18"/>
      <c r="AS888" s="18"/>
      <c r="AT888" s="18"/>
      <c r="AU888" s="18"/>
      <c r="AV888" s="18"/>
      <c r="AW888" s="18"/>
      <c r="AX888" s="18"/>
      <c r="AY888" s="18"/>
      <c r="AZ888" s="18"/>
      <c r="BA888" s="18"/>
      <c r="BB888" s="18"/>
      <c r="BC888" s="18"/>
      <c r="BD888" s="18"/>
      <c r="BE888" s="18"/>
      <c r="BF888" s="18"/>
      <c r="BG888" s="18"/>
      <c r="BH888" s="18"/>
      <c r="BI888" s="18"/>
      <c r="BJ888" s="18"/>
      <c r="BK888" s="18"/>
    </row>
    <row r="889" spans="1:63" ht="12"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c r="AA889" s="18"/>
      <c r="AB889" s="18"/>
      <c r="AC889" s="18"/>
      <c r="AD889" s="18"/>
      <c r="AE889" s="18"/>
      <c r="AF889" s="18"/>
      <c r="AG889" s="18"/>
      <c r="AH889" s="18"/>
      <c r="AI889" s="18"/>
      <c r="AJ889" s="18"/>
      <c r="AK889" s="18"/>
      <c r="AL889" s="18"/>
      <c r="AM889" s="18"/>
      <c r="AN889" s="18"/>
      <c r="AO889" s="18"/>
      <c r="AP889" s="18"/>
      <c r="AQ889" s="18"/>
      <c r="AR889" s="18"/>
      <c r="AS889" s="18"/>
      <c r="AT889" s="18"/>
      <c r="AU889" s="18"/>
      <c r="AV889" s="18"/>
      <c r="AW889" s="18"/>
      <c r="AX889" s="18"/>
      <c r="AY889" s="18"/>
      <c r="AZ889" s="18"/>
      <c r="BA889" s="18"/>
      <c r="BB889" s="18"/>
      <c r="BC889" s="18"/>
      <c r="BD889" s="18"/>
      <c r="BE889" s="18"/>
      <c r="BF889" s="18"/>
      <c r="BG889" s="18"/>
      <c r="BH889" s="18"/>
      <c r="BI889" s="18"/>
      <c r="BJ889" s="18"/>
      <c r="BK889" s="18"/>
    </row>
    <row r="890" spans="1:63" ht="12"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c r="AA890" s="18"/>
      <c r="AB890" s="18"/>
      <c r="AC890" s="18"/>
      <c r="AD890" s="18"/>
      <c r="AE890" s="18"/>
      <c r="AF890" s="18"/>
      <c r="AG890" s="18"/>
      <c r="AH890" s="18"/>
      <c r="AI890" s="18"/>
      <c r="AJ890" s="18"/>
      <c r="AK890" s="18"/>
      <c r="AL890" s="18"/>
      <c r="AM890" s="18"/>
      <c r="AN890" s="18"/>
      <c r="AO890" s="18"/>
      <c r="AP890" s="18"/>
      <c r="AQ890" s="18"/>
      <c r="AR890" s="18"/>
      <c r="AS890" s="18"/>
      <c r="AT890" s="18"/>
      <c r="AU890" s="18"/>
      <c r="AV890" s="18"/>
      <c r="AW890" s="18"/>
      <c r="AX890" s="18"/>
      <c r="AY890" s="18"/>
      <c r="AZ890" s="18"/>
      <c r="BA890" s="18"/>
      <c r="BB890" s="18"/>
      <c r="BC890" s="18"/>
      <c r="BD890" s="18"/>
      <c r="BE890" s="18"/>
      <c r="BF890" s="18"/>
      <c r="BG890" s="18"/>
      <c r="BH890" s="18"/>
      <c r="BI890" s="18"/>
      <c r="BJ890" s="18"/>
      <c r="BK890" s="18"/>
    </row>
    <row r="891" spans="1:63" ht="12"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c r="AA891" s="18"/>
      <c r="AB891" s="18"/>
      <c r="AC891" s="18"/>
      <c r="AD891" s="18"/>
      <c r="AE891" s="18"/>
      <c r="AF891" s="18"/>
      <c r="AG891" s="18"/>
      <c r="AH891" s="18"/>
      <c r="AI891" s="18"/>
      <c r="AJ891" s="18"/>
      <c r="AK891" s="18"/>
      <c r="AL891" s="18"/>
      <c r="AM891" s="18"/>
      <c r="AN891" s="18"/>
      <c r="AO891" s="18"/>
      <c r="AP891" s="18"/>
      <c r="AQ891" s="18"/>
      <c r="AR891" s="18"/>
      <c r="AS891" s="18"/>
      <c r="AT891" s="18"/>
      <c r="AU891" s="18"/>
      <c r="AV891" s="18"/>
      <c r="AW891" s="18"/>
      <c r="AX891" s="18"/>
      <c r="AY891" s="18"/>
      <c r="AZ891" s="18"/>
      <c r="BA891" s="18"/>
      <c r="BB891" s="18"/>
      <c r="BC891" s="18"/>
      <c r="BD891" s="18"/>
      <c r="BE891" s="18"/>
      <c r="BF891" s="18"/>
      <c r="BG891" s="18"/>
      <c r="BH891" s="18"/>
      <c r="BI891" s="18"/>
      <c r="BJ891" s="18"/>
      <c r="BK891" s="18"/>
    </row>
    <row r="892" spans="1:63" ht="12"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c r="AA892" s="18"/>
      <c r="AB892" s="18"/>
      <c r="AC892" s="18"/>
      <c r="AD892" s="18"/>
      <c r="AE892" s="18"/>
      <c r="AF892" s="18"/>
      <c r="AG892" s="18"/>
      <c r="AH892" s="18"/>
      <c r="AI892" s="18"/>
      <c r="AJ892" s="18"/>
      <c r="AK892" s="18"/>
      <c r="AL892" s="18"/>
      <c r="AM892" s="18"/>
      <c r="AN892" s="18"/>
      <c r="AO892" s="18"/>
      <c r="AP892" s="18"/>
      <c r="AQ892" s="18"/>
      <c r="AR892" s="18"/>
      <c r="AS892" s="18"/>
      <c r="AT892" s="18"/>
      <c r="AU892" s="18"/>
      <c r="AV892" s="18"/>
      <c r="AW892" s="18"/>
      <c r="AX892" s="18"/>
      <c r="AY892" s="18"/>
      <c r="AZ892" s="18"/>
      <c r="BA892" s="18"/>
      <c r="BB892" s="18"/>
      <c r="BC892" s="18"/>
      <c r="BD892" s="18"/>
      <c r="BE892" s="18"/>
      <c r="BF892" s="18"/>
      <c r="BG892" s="18"/>
      <c r="BH892" s="18"/>
      <c r="BI892" s="18"/>
      <c r="BJ892" s="18"/>
      <c r="BK892" s="18"/>
    </row>
    <row r="893" spans="1:63" ht="12"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c r="AA893" s="18"/>
      <c r="AB893" s="18"/>
      <c r="AC893" s="18"/>
      <c r="AD893" s="18"/>
      <c r="AE893" s="18"/>
      <c r="AF893" s="18"/>
      <c r="AG893" s="18"/>
      <c r="AH893" s="18"/>
      <c r="AI893" s="18"/>
      <c r="AJ893" s="18"/>
      <c r="AK893" s="18"/>
      <c r="AL893" s="18"/>
      <c r="AM893" s="18"/>
      <c r="AN893" s="18"/>
      <c r="AO893" s="18"/>
      <c r="AP893" s="18"/>
      <c r="AQ893" s="18"/>
      <c r="AR893" s="18"/>
      <c r="AS893" s="18"/>
      <c r="AT893" s="18"/>
      <c r="AU893" s="18"/>
      <c r="AV893" s="18"/>
      <c r="AW893" s="18"/>
      <c r="AX893" s="18"/>
      <c r="AY893" s="18"/>
      <c r="AZ893" s="18"/>
      <c r="BA893" s="18"/>
      <c r="BB893" s="18"/>
      <c r="BC893" s="18"/>
      <c r="BD893" s="18"/>
      <c r="BE893" s="18"/>
      <c r="BF893" s="18"/>
      <c r="BG893" s="18"/>
      <c r="BH893" s="18"/>
      <c r="BI893" s="18"/>
      <c r="BJ893" s="18"/>
      <c r="BK893" s="18"/>
    </row>
    <row r="894" spans="1:63" ht="12"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c r="AA894" s="18"/>
      <c r="AB894" s="18"/>
      <c r="AC894" s="18"/>
      <c r="AD894" s="18"/>
      <c r="AE894" s="18"/>
      <c r="AF894" s="18"/>
      <c r="AG894" s="18"/>
      <c r="AH894" s="18"/>
      <c r="AI894" s="18"/>
      <c r="AJ894" s="18"/>
      <c r="AK894" s="18"/>
      <c r="AL894" s="18"/>
      <c r="AM894" s="18"/>
      <c r="AN894" s="18"/>
      <c r="AO894" s="18"/>
      <c r="AP894" s="18"/>
      <c r="AQ894" s="18"/>
      <c r="AR894" s="18"/>
      <c r="AS894" s="18"/>
      <c r="AT894" s="18"/>
      <c r="AU894" s="18"/>
      <c r="AV894" s="18"/>
      <c r="AW894" s="18"/>
      <c r="AX894" s="18"/>
      <c r="AY894" s="18"/>
      <c r="AZ894" s="18"/>
      <c r="BA894" s="18"/>
      <c r="BB894" s="18"/>
      <c r="BC894" s="18"/>
      <c r="BD894" s="18"/>
      <c r="BE894" s="18"/>
      <c r="BF894" s="18"/>
      <c r="BG894" s="18"/>
      <c r="BH894" s="18"/>
      <c r="BI894" s="18"/>
      <c r="BJ894" s="18"/>
      <c r="BK894" s="18"/>
    </row>
    <row r="895" spans="1:63" ht="12"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c r="AA895" s="18"/>
      <c r="AB895" s="18"/>
      <c r="AC895" s="18"/>
      <c r="AD895" s="18"/>
      <c r="AE895" s="18"/>
      <c r="AF895" s="18"/>
      <c r="AG895" s="18"/>
      <c r="AH895" s="18"/>
      <c r="AI895" s="18"/>
      <c r="AJ895" s="18"/>
      <c r="AK895" s="18"/>
      <c r="AL895" s="18"/>
      <c r="AM895" s="18"/>
      <c r="AN895" s="18"/>
      <c r="AO895" s="18"/>
      <c r="AP895" s="18"/>
      <c r="AQ895" s="18"/>
      <c r="AR895" s="18"/>
      <c r="AS895" s="18"/>
      <c r="AT895" s="18"/>
      <c r="AU895" s="18"/>
      <c r="AV895" s="18"/>
      <c r="AW895" s="18"/>
      <c r="AX895" s="18"/>
      <c r="AY895" s="18"/>
      <c r="AZ895" s="18"/>
      <c r="BA895" s="18"/>
      <c r="BB895" s="18"/>
      <c r="BC895" s="18"/>
      <c r="BD895" s="18"/>
      <c r="BE895" s="18"/>
      <c r="BF895" s="18"/>
      <c r="BG895" s="18"/>
      <c r="BH895" s="18"/>
      <c r="BI895" s="18"/>
      <c r="BJ895" s="18"/>
      <c r="BK895" s="18"/>
    </row>
    <row r="896" spans="1:63" ht="12"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c r="AA896" s="18"/>
      <c r="AB896" s="18"/>
      <c r="AC896" s="18"/>
      <c r="AD896" s="18"/>
      <c r="AE896" s="18"/>
      <c r="AF896" s="18"/>
      <c r="AG896" s="18"/>
      <c r="AH896" s="18"/>
      <c r="AI896" s="18"/>
      <c r="AJ896" s="18"/>
      <c r="AK896" s="18"/>
      <c r="AL896" s="18"/>
      <c r="AM896" s="18"/>
      <c r="AN896" s="18"/>
      <c r="AO896" s="18"/>
      <c r="AP896" s="18"/>
      <c r="AQ896" s="18"/>
      <c r="AR896" s="18"/>
      <c r="AS896" s="18"/>
      <c r="AT896" s="18"/>
      <c r="AU896" s="18"/>
      <c r="AV896" s="18"/>
      <c r="AW896" s="18"/>
      <c r="AX896" s="18"/>
      <c r="AY896" s="18"/>
      <c r="AZ896" s="18"/>
      <c r="BA896" s="18"/>
      <c r="BB896" s="18"/>
      <c r="BC896" s="18"/>
      <c r="BD896" s="18"/>
      <c r="BE896" s="18"/>
      <c r="BF896" s="18"/>
      <c r="BG896" s="18"/>
      <c r="BH896" s="18"/>
      <c r="BI896" s="18"/>
      <c r="BJ896" s="18"/>
      <c r="BK896" s="18"/>
    </row>
    <row r="897" spans="1:63" ht="12"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c r="AA897" s="18"/>
      <c r="AB897" s="18"/>
      <c r="AC897" s="18"/>
      <c r="AD897" s="18"/>
      <c r="AE897" s="18"/>
      <c r="AF897" s="18"/>
      <c r="AG897" s="18"/>
      <c r="AH897" s="18"/>
      <c r="AI897" s="18"/>
      <c r="AJ897" s="18"/>
      <c r="AK897" s="18"/>
      <c r="AL897" s="18"/>
      <c r="AM897" s="18"/>
      <c r="AN897" s="18"/>
      <c r="AO897" s="18"/>
      <c r="AP897" s="18"/>
      <c r="AQ897" s="18"/>
      <c r="AR897" s="18"/>
      <c r="AS897" s="18"/>
      <c r="AT897" s="18"/>
      <c r="AU897" s="18"/>
      <c r="AV897" s="18"/>
      <c r="AW897" s="18"/>
      <c r="AX897" s="18"/>
      <c r="AY897" s="18"/>
      <c r="AZ897" s="18"/>
      <c r="BA897" s="18"/>
      <c r="BB897" s="18"/>
      <c r="BC897" s="18"/>
      <c r="BD897" s="18"/>
      <c r="BE897" s="18"/>
      <c r="BF897" s="18"/>
      <c r="BG897" s="18"/>
      <c r="BH897" s="18"/>
      <c r="BI897" s="18"/>
      <c r="BJ897" s="18"/>
      <c r="BK897" s="18"/>
    </row>
    <row r="898" spans="1:63" ht="12"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c r="AA898" s="18"/>
      <c r="AB898" s="18"/>
      <c r="AC898" s="18"/>
      <c r="AD898" s="18"/>
      <c r="AE898" s="18"/>
      <c r="AF898" s="18"/>
      <c r="AG898" s="18"/>
      <c r="AH898" s="18"/>
      <c r="AI898" s="18"/>
      <c r="AJ898" s="18"/>
      <c r="AK898" s="18"/>
      <c r="AL898" s="18"/>
      <c r="AM898" s="18"/>
      <c r="AN898" s="18"/>
      <c r="AO898" s="18"/>
      <c r="AP898" s="18"/>
      <c r="AQ898" s="18"/>
      <c r="AR898" s="18"/>
      <c r="AS898" s="18"/>
      <c r="AT898" s="18"/>
      <c r="AU898" s="18"/>
      <c r="AV898" s="18"/>
      <c r="AW898" s="18"/>
      <c r="AX898" s="18"/>
      <c r="AY898" s="18"/>
      <c r="AZ898" s="18"/>
      <c r="BA898" s="18"/>
      <c r="BB898" s="18"/>
      <c r="BC898" s="18"/>
      <c r="BD898" s="18"/>
      <c r="BE898" s="18"/>
      <c r="BF898" s="18"/>
      <c r="BG898" s="18"/>
      <c r="BH898" s="18"/>
      <c r="BI898" s="18"/>
      <c r="BJ898" s="18"/>
      <c r="BK898" s="18"/>
    </row>
    <row r="899" spans="1:63">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c r="AA899" s="18"/>
      <c r="AB899" s="18"/>
      <c r="AC899" s="18"/>
      <c r="AD899" s="18"/>
      <c r="AE899" s="18"/>
      <c r="AF899" s="18"/>
      <c r="AG899" s="18"/>
      <c r="AH899" s="18"/>
      <c r="AI899" s="18"/>
      <c r="AJ899" s="18"/>
      <c r="AK899" s="18"/>
      <c r="AL899" s="18"/>
      <c r="AM899" s="18"/>
      <c r="AN899" s="18"/>
      <c r="AO899" s="18"/>
      <c r="AP899" s="18"/>
      <c r="AQ899" s="18"/>
      <c r="AR899" s="18"/>
      <c r="AS899" s="18"/>
      <c r="AT899" s="18"/>
      <c r="AU899" s="18"/>
      <c r="AV899" s="18"/>
      <c r="AW899" s="18"/>
      <c r="AX899" s="18"/>
      <c r="AY899" s="18"/>
      <c r="AZ899" s="18"/>
      <c r="BA899" s="18"/>
      <c r="BB899" s="18"/>
      <c r="BC899" s="18"/>
      <c r="BD899" s="18"/>
      <c r="BE899" s="18"/>
      <c r="BF899" s="18"/>
      <c r="BG899" s="18"/>
      <c r="BH899" s="18"/>
      <c r="BI899" s="18"/>
      <c r="BJ899" s="18"/>
      <c r="BK899" s="18"/>
    </row>
    <row r="900" spans="1:63">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c r="AA900" s="18"/>
      <c r="AB900" s="18"/>
      <c r="AC900" s="18"/>
      <c r="AD900" s="18"/>
      <c r="AE900" s="18"/>
      <c r="AF900" s="18"/>
      <c r="AG900" s="18"/>
      <c r="AH900" s="18"/>
      <c r="AI900" s="18"/>
      <c r="AJ900" s="18"/>
      <c r="AK900" s="18"/>
      <c r="AL900" s="18"/>
      <c r="AM900" s="18"/>
      <c r="AN900" s="18"/>
      <c r="AO900" s="18"/>
      <c r="AP900" s="18"/>
      <c r="AQ900" s="18"/>
      <c r="AR900" s="18"/>
      <c r="AS900" s="18"/>
      <c r="AT900" s="18"/>
      <c r="AU900" s="18"/>
      <c r="AV900" s="18"/>
      <c r="AW900" s="18"/>
      <c r="AX900" s="18"/>
      <c r="AY900" s="18"/>
      <c r="AZ900" s="18"/>
      <c r="BA900" s="18"/>
      <c r="BB900" s="18"/>
      <c r="BC900" s="18"/>
      <c r="BD900" s="18"/>
      <c r="BE900" s="18"/>
      <c r="BF900" s="18"/>
      <c r="BG900" s="18"/>
      <c r="BH900" s="18"/>
      <c r="BI900" s="18"/>
      <c r="BJ900" s="18"/>
      <c r="BK900" s="18"/>
    </row>
    <row r="901" spans="1:63">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c r="AA901" s="18"/>
      <c r="AB901" s="18"/>
      <c r="AC901" s="18"/>
      <c r="AD901" s="18"/>
      <c r="AE901" s="18"/>
      <c r="AF901" s="18"/>
      <c r="AG901" s="18"/>
      <c r="AH901" s="18"/>
      <c r="AI901" s="18"/>
      <c r="AJ901" s="18"/>
      <c r="AK901" s="18"/>
      <c r="AL901" s="18"/>
      <c r="AM901" s="18"/>
      <c r="AN901" s="18"/>
      <c r="AO901" s="18"/>
      <c r="AP901" s="18"/>
      <c r="AQ901" s="18"/>
      <c r="AR901" s="18"/>
      <c r="AS901" s="18"/>
      <c r="AT901" s="18"/>
      <c r="AU901" s="18"/>
      <c r="AV901" s="18"/>
      <c r="AW901" s="18"/>
      <c r="AX901" s="18"/>
      <c r="AY901" s="18"/>
      <c r="AZ901" s="18"/>
      <c r="BA901" s="18"/>
      <c r="BB901" s="18"/>
      <c r="BC901" s="18"/>
      <c r="BD901" s="18"/>
      <c r="BE901" s="18"/>
      <c r="BF901" s="18"/>
      <c r="BG901" s="18"/>
      <c r="BH901" s="18"/>
      <c r="BI901" s="18"/>
      <c r="BJ901" s="18"/>
      <c r="BK901" s="18"/>
    </row>
    <row r="902" spans="1:63">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c r="AA902" s="18"/>
      <c r="AB902" s="18"/>
      <c r="AC902" s="18"/>
      <c r="AD902" s="18"/>
      <c r="AE902" s="18"/>
      <c r="AF902" s="18"/>
      <c r="AG902" s="18"/>
      <c r="AH902" s="18"/>
      <c r="AI902" s="18"/>
      <c r="AJ902" s="18"/>
      <c r="AK902" s="18"/>
      <c r="AL902" s="18"/>
      <c r="AM902" s="18"/>
      <c r="AN902" s="18"/>
      <c r="AO902" s="18"/>
      <c r="AP902" s="18"/>
      <c r="AQ902" s="18"/>
      <c r="AR902" s="18"/>
      <c r="AS902" s="18"/>
      <c r="AT902" s="18"/>
      <c r="AU902" s="18"/>
      <c r="AV902" s="18"/>
      <c r="AW902" s="18"/>
      <c r="AX902" s="18"/>
      <c r="AY902" s="18"/>
      <c r="AZ902" s="18"/>
      <c r="BA902" s="18"/>
      <c r="BB902" s="18"/>
      <c r="BC902" s="18"/>
      <c r="BD902" s="18"/>
      <c r="BE902" s="18"/>
      <c r="BF902" s="18"/>
      <c r="BG902" s="18"/>
      <c r="BH902" s="18"/>
      <c r="BI902" s="18"/>
      <c r="BJ902" s="18"/>
      <c r="BK902" s="18"/>
    </row>
    <row r="903" spans="1:63">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c r="AA903" s="18"/>
      <c r="AB903" s="18"/>
      <c r="AC903" s="18"/>
      <c r="AD903" s="18"/>
      <c r="AE903" s="18"/>
      <c r="AF903" s="18"/>
      <c r="AG903" s="18"/>
      <c r="AH903" s="18"/>
      <c r="AI903" s="18"/>
      <c r="AJ903" s="18"/>
      <c r="AK903" s="18"/>
      <c r="AL903" s="18"/>
      <c r="AM903" s="18"/>
      <c r="AN903" s="18"/>
      <c r="AO903" s="18"/>
      <c r="AP903" s="18"/>
      <c r="AQ903" s="18"/>
      <c r="AR903" s="18"/>
      <c r="AS903" s="18"/>
      <c r="AT903" s="18"/>
      <c r="AU903" s="18"/>
      <c r="AV903" s="18"/>
      <c r="AW903" s="18"/>
      <c r="AX903" s="18"/>
      <c r="AY903" s="18"/>
      <c r="AZ903" s="18"/>
      <c r="BA903" s="18"/>
      <c r="BB903" s="18"/>
      <c r="BC903" s="18"/>
      <c r="BD903" s="18"/>
      <c r="BE903" s="18"/>
      <c r="BF903" s="18"/>
      <c r="BG903" s="18"/>
      <c r="BH903" s="18"/>
      <c r="BI903" s="18"/>
      <c r="BJ903" s="18"/>
      <c r="BK903" s="18"/>
    </row>
    <row r="904" spans="1:63">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c r="AA904" s="18"/>
      <c r="AB904" s="18"/>
      <c r="AC904" s="18"/>
      <c r="AD904" s="18"/>
      <c r="AE904" s="18"/>
      <c r="AF904" s="18"/>
      <c r="AG904" s="18"/>
      <c r="AH904" s="18"/>
      <c r="AI904" s="18"/>
      <c r="AJ904" s="18"/>
      <c r="AK904" s="18"/>
      <c r="AL904" s="18"/>
      <c r="AM904" s="18"/>
      <c r="AN904" s="18"/>
      <c r="AO904" s="18"/>
      <c r="AP904" s="18"/>
      <c r="AQ904" s="18"/>
      <c r="AR904" s="18"/>
      <c r="AS904" s="18"/>
      <c r="AT904" s="18"/>
      <c r="AU904" s="18"/>
      <c r="AV904" s="18"/>
      <c r="AW904" s="18"/>
      <c r="AX904" s="18"/>
      <c r="AY904" s="18"/>
      <c r="AZ904" s="18"/>
      <c r="BA904" s="18"/>
      <c r="BB904" s="18"/>
      <c r="BC904" s="18"/>
      <c r="BD904" s="18"/>
      <c r="BE904" s="18"/>
      <c r="BF904" s="18"/>
      <c r="BG904" s="18"/>
      <c r="BH904" s="18"/>
      <c r="BI904" s="18"/>
      <c r="BJ904" s="18"/>
      <c r="BK904" s="18"/>
    </row>
    <row r="905" spans="1:63">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c r="AA905" s="18"/>
      <c r="AB905" s="18"/>
      <c r="AC905" s="18"/>
      <c r="AD905" s="18"/>
      <c r="AE905" s="18"/>
      <c r="AF905" s="18"/>
      <c r="AG905" s="18"/>
      <c r="AH905" s="18"/>
      <c r="AI905" s="18"/>
      <c r="AJ905" s="18"/>
      <c r="AK905" s="18"/>
      <c r="AL905" s="18"/>
      <c r="AM905" s="18"/>
      <c r="AN905" s="18"/>
      <c r="AO905" s="18"/>
      <c r="AP905" s="18"/>
      <c r="AQ905" s="18"/>
      <c r="AR905" s="18"/>
      <c r="AS905" s="18"/>
      <c r="AT905" s="18"/>
      <c r="AU905" s="18"/>
      <c r="AV905" s="18"/>
      <c r="AW905" s="18"/>
      <c r="AX905" s="18"/>
      <c r="AY905" s="18"/>
      <c r="AZ905" s="18"/>
      <c r="BA905" s="18"/>
      <c r="BB905" s="18"/>
      <c r="BC905" s="18"/>
      <c r="BD905" s="18"/>
      <c r="BE905" s="18"/>
      <c r="BF905" s="18"/>
      <c r="BG905" s="18"/>
      <c r="BH905" s="18"/>
      <c r="BI905" s="18"/>
      <c r="BJ905" s="18"/>
      <c r="BK905" s="18"/>
    </row>
    <row r="906" spans="1:63">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c r="AA906" s="18"/>
      <c r="AB906" s="18"/>
      <c r="AC906" s="18"/>
      <c r="AD906" s="18"/>
      <c r="AE906" s="18"/>
      <c r="AF906" s="18"/>
      <c r="AG906" s="18"/>
      <c r="AH906" s="18"/>
      <c r="AI906" s="18"/>
      <c r="AJ906" s="18"/>
      <c r="AK906" s="18"/>
      <c r="AL906" s="18"/>
      <c r="AM906" s="18"/>
      <c r="AN906" s="18"/>
      <c r="AO906" s="18"/>
      <c r="AP906" s="18"/>
      <c r="AQ906" s="18"/>
      <c r="AR906" s="18"/>
      <c r="AS906" s="18"/>
      <c r="AT906" s="18"/>
      <c r="AU906" s="18"/>
      <c r="AV906" s="18"/>
      <c r="AW906" s="18"/>
      <c r="AX906" s="18"/>
      <c r="AY906" s="18"/>
      <c r="AZ906" s="18"/>
      <c r="BA906" s="18"/>
      <c r="BB906" s="18"/>
      <c r="BC906" s="18"/>
      <c r="BD906" s="18"/>
      <c r="BE906" s="18"/>
      <c r="BF906" s="18"/>
      <c r="BG906" s="18"/>
      <c r="BH906" s="18"/>
      <c r="BI906" s="18"/>
      <c r="BJ906" s="18"/>
      <c r="BK906" s="18"/>
    </row>
    <row r="907" spans="1:63">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c r="AA907" s="18"/>
      <c r="AB907" s="18"/>
      <c r="AC907" s="18"/>
      <c r="AD907" s="18"/>
      <c r="AE907" s="18"/>
      <c r="AF907" s="18"/>
      <c r="AG907" s="18"/>
      <c r="AH907" s="18"/>
      <c r="AI907" s="18"/>
      <c r="AJ907" s="18"/>
      <c r="AK907" s="18"/>
      <c r="AL907" s="18"/>
      <c r="AM907" s="18"/>
      <c r="AN907" s="18"/>
      <c r="AO907" s="18"/>
      <c r="AP907" s="18"/>
      <c r="AQ907" s="18"/>
      <c r="AR907" s="18"/>
      <c r="AS907" s="18"/>
      <c r="AT907" s="18"/>
      <c r="AU907" s="18"/>
      <c r="AV907" s="18"/>
      <c r="AW907" s="18"/>
      <c r="AX907" s="18"/>
      <c r="AY907" s="18"/>
      <c r="AZ907" s="18"/>
      <c r="BA907" s="18"/>
      <c r="BB907" s="18"/>
      <c r="BC907" s="18"/>
      <c r="BD907" s="18"/>
      <c r="BE907" s="18"/>
      <c r="BF907" s="18"/>
      <c r="BG907" s="18"/>
      <c r="BH907" s="18"/>
      <c r="BI907" s="18"/>
      <c r="BJ907" s="18"/>
      <c r="BK907" s="18"/>
    </row>
    <row r="908" spans="1:63">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c r="AA908" s="18"/>
      <c r="AB908" s="18"/>
      <c r="AC908" s="18"/>
      <c r="AD908" s="18"/>
      <c r="AE908" s="18"/>
      <c r="AF908" s="18"/>
      <c r="AG908" s="18"/>
      <c r="AH908" s="18"/>
      <c r="AI908" s="18"/>
      <c r="AJ908" s="18"/>
      <c r="AK908" s="18"/>
      <c r="AL908" s="18"/>
      <c r="AM908" s="18"/>
      <c r="AN908" s="18"/>
      <c r="AO908" s="18"/>
      <c r="AP908" s="18"/>
      <c r="AQ908" s="18"/>
      <c r="AR908" s="18"/>
      <c r="AS908" s="18"/>
      <c r="AT908" s="18"/>
      <c r="AU908" s="18"/>
      <c r="AV908" s="18"/>
      <c r="AW908" s="18"/>
      <c r="AX908" s="18"/>
      <c r="AY908" s="18"/>
      <c r="AZ908" s="18"/>
      <c r="BA908" s="18"/>
      <c r="BB908" s="18"/>
      <c r="BC908" s="18"/>
      <c r="BD908" s="18"/>
      <c r="BE908" s="18"/>
      <c r="BF908" s="18"/>
      <c r="BG908" s="18"/>
      <c r="BH908" s="18"/>
      <c r="BI908" s="18"/>
      <c r="BJ908" s="18"/>
      <c r="BK908" s="18"/>
    </row>
    <row r="909" spans="1:63">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c r="AA909" s="18"/>
      <c r="AB909" s="18"/>
      <c r="AC909" s="18"/>
      <c r="AD909" s="18"/>
      <c r="AE909" s="18"/>
      <c r="AF909" s="18"/>
      <c r="AG909" s="18"/>
      <c r="AH909" s="18"/>
      <c r="AI909" s="18"/>
      <c r="AJ909" s="18"/>
      <c r="AK909" s="18"/>
      <c r="AL909" s="18"/>
      <c r="AM909" s="18"/>
      <c r="AN909" s="18"/>
      <c r="AO909" s="18"/>
      <c r="AP909" s="18"/>
      <c r="AQ909" s="18"/>
      <c r="AR909" s="18"/>
      <c r="AS909" s="18"/>
      <c r="AT909" s="18"/>
      <c r="AU909" s="18"/>
      <c r="AV909" s="18"/>
      <c r="AW909" s="18"/>
      <c r="AX909" s="18"/>
      <c r="AY909" s="18"/>
      <c r="AZ909" s="18"/>
      <c r="BA909" s="18"/>
      <c r="BB909" s="18"/>
      <c r="BC909" s="18"/>
      <c r="BD909" s="18"/>
      <c r="BE909" s="18"/>
      <c r="BF909" s="18"/>
      <c r="BG909" s="18"/>
      <c r="BH909" s="18"/>
      <c r="BI909" s="18"/>
      <c r="BJ909" s="18"/>
      <c r="BK909" s="18"/>
    </row>
    <row r="910" spans="1:63">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c r="AA910" s="18"/>
      <c r="AB910" s="18"/>
      <c r="AC910" s="18"/>
      <c r="AD910" s="18"/>
      <c r="AE910" s="18"/>
      <c r="AF910" s="18"/>
      <c r="AG910" s="18"/>
      <c r="AH910" s="18"/>
      <c r="AI910" s="18"/>
      <c r="AJ910" s="18"/>
      <c r="AK910" s="18"/>
      <c r="AL910" s="18"/>
      <c r="AM910" s="18"/>
      <c r="AN910" s="18"/>
      <c r="AO910" s="18"/>
      <c r="AP910" s="18"/>
      <c r="AQ910" s="18"/>
      <c r="AR910" s="18"/>
      <c r="AS910" s="18"/>
      <c r="AT910" s="18"/>
      <c r="AU910" s="18"/>
      <c r="AV910" s="18"/>
      <c r="AW910" s="18"/>
      <c r="AX910" s="18"/>
      <c r="AY910" s="18"/>
      <c r="AZ910" s="18"/>
      <c r="BA910" s="18"/>
      <c r="BB910" s="18"/>
      <c r="BC910" s="18"/>
      <c r="BD910" s="18"/>
      <c r="BE910" s="18"/>
      <c r="BF910" s="18"/>
      <c r="BG910" s="18"/>
      <c r="BH910" s="18"/>
      <c r="BI910" s="18"/>
      <c r="BJ910" s="18"/>
      <c r="BK910" s="18"/>
    </row>
    <row r="911" spans="1:63">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c r="AS911" s="6"/>
      <c r="AT911" s="6"/>
      <c r="AU911" s="6"/>
      <c r="AV911" s="6"/>
      <c r="AW911" s="6"/>
      <c r="AX911" s="6"/>
      <c r="AY911" s="6"/>
      <c r="AZ911" s="6"/>
      <c r="BA911" s="6"/>
      <c r="BB911" s="6"/>
      <c r="BC911" s="6"/>
      <c r="BD911" s="6"/>
      <c r="BE911" s="6"/>
      <c r="BF911" s="6"/>
      <c r="BG911" s="6"/>
      <c r="BH911" s="6"/>
      <c r="BI911" s="6"/>
      <c r="BJ911" s="6"/>
      <c r="BK911" s="6"/>
    </row>
  </sheetData>
  <mergeCells count="60">
    <mergeCell ref="D832:D842"/>
    <mergeCell ref="D845:D855"/>
    <mergeCell ref="D806:D816"/>
    <mergeCell ref="D858:D868"/>
    <mergeCell ref="D767:D777"/>
    <mergeCell ref="D780:D790"/>
    <mergeCell ref="D793:D803"/>
    <mergeCell ref="D819:D829"/>
    <mergeCell ref="D728:D738"/>
    <mergeCell ref="D754:D764"/>
    <mergeCell ref="D311:D321"/>
    <mergeCell ref="D324:D334"/>
    <mergeCell ref="D585:D595"/>
    <mergeCell ref="D546:D556"/>
    <mergeCell ref="D559:D569"/>
    <mergeCell ref="D572:D582"/>
    <mergeCell ref="D689:D699"/>
    <mergeCell ref="D598:D608"/>
    <mergeCell ref="D389:D399"/>
    <mergeCell ref="D402:D412"/>
    <mergeCell ref="D415:D425"/>
    <mergeCell ref="D428:D438"/>
    <mergeCell ref="D441:D451"/>
    <mergeCell ref="D454:D464"/>
    <mergeCell ref="D285:D295"/>
    <mergeCell ref="D520:D530"/>
    <mergeCell ref="D363:D373"/>
    <mergeCell ref="D376:D386"/>
    <mergeCell ref="D207:D217"/>
    <mergeCell ref="D220:D230"/>
    <mergeCell ref="D233:D243"/>
    <mergeCell ref="D246:D256"/>
    <mergeCell ref="D259:D269"/>
    <mergeCell ref="D129:D139"/>
    <mergeCell ref="D142:D152"/>
    <mergeCell ref="D155:D165"/>
    <mergeCell ref="D168:D178"/>
    <mergeCell ref="D181:D191"/>
    <mergeCell ref="D194:D204"/>
    <mergeCell ref="D741:D751"/>
    <mergeCell ref="D77:D87"/>
    <mergeCell ref="D90:D100"/>
    <mergeCell ref="D507:D517"/>
    <mergeCell ref="D103:D113"/>
    <mergeCell ref="D481:D491"/>
    <mergeCell ref="D494:D504"/>
    <mergeCell ref="D116:D126"/>
    <mergeCell ref="D272:D282"/>
    <mergeCell ref="D298:D308"/>
    <mergeCell ref="D337:D347"/>
    <mergeCell ref="D350:D360"/>
    <mergeCell ref="D702:D712"/>
    <mergeCell ref="D715:D725"/>
    <mergeCell ref="D663:D673"/>
    <mergeCell ref="D676:D686"/>
    <mergeCell ref="D533:D543"/>
    <mergeCell ref="D624:D634"/>
    <mergeCell ref="D637:D647"/>
    <mergeCell ref="D650:D660"/>
    <mergeCell ref="D611:D621"/>
  </mergeCells>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6.xml><?xml version="1.0" encoding="utf-8"?>
<worksheet xmlns="http://schemas.openxmlformats.org/spreadsheetml/2006/main" xmlns:r="http://schemas.openxmlformats.org/officeDocument/2006/relationships">
  <sheetPr codeName="Sheet17"/>
  <dimension ref="A1:BM152"/>
  <sheetViews>
    <sheetView workbookViewId="0">
      <pane ySplit="5" topLeftCell="A6" activePane="bottomLeft" state="frozen"/>
      <selection activeCell="M53" sqref="M53"/>
      <selection pane="bottomLeft" activeCell="D25" sqref="D25"/>
    </sheetView>
  </sheetViews>
  <sheetFormatPr defaultRowHeight="12.75"/>
  <cols>
    <col min="1" max="1" width="3.140625" style="8" customWidth="1"/>
    <col min="2" max="2" width="21.7109375" style="8" customWidth="1"/>
    <col min="3" max="3" width="11.85546875" style="8" customWidth="1"/>
    <col min="4" max="4" width="10" style="8" customWidth="1"/>
    <col min="5" max="5" width="8.42578125" style="8" customWidth="1"/>
    <col min="6" max="6" width="9.42578125" style="8" customWidth="1"/>
    <col min="7" max="61" width="9.42578125" style="8" bestFit="1" customWidth="1"/>
    <col min="62" max="62" width="11.140625" style="8" customWidth="1"/>
    <col min="63" max="231" width="7.7109375" style="8" customWidth="1"/>
    <col min="232" max="16384" width="9.140625" style="8"/>
  </cols>
  <sheetData>
    <row r="1" spans="1:65" ht="10.5" customHeight="1">
      <c r="A1" s="55"/>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row>
    <row r="2" spans="1:65" ht="15.75">
      <c r="A2" s="55"/>
      <c r="B2" s="83" t="s">
        <v>100</v>
      </c>
      <c r="C2" s="55"/>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row>
    <row r="3" spans="1:65" s="78" customFormat="1" ht="5.25" customHeight="1">
      <c r="A3" s="95"/>
      <c r="B3" s="96"/>
      <c r="C3" s="95"/>
      <c r="D3" s="95"/>
      <c r="E3" s="95"/>
      <c r="F3" s="95"/>
      <c r="G3" s="95"/>
      <c r="H3" s="95"/>
      <c r="I3" s="95"/>
      <c r="J3" s="95"/>
      <c r="K3" s="95"/>
      <c r="L3" s="95"/>
      <c r="M3" s="95"/>
      <c r="N3" s="95"/>
      <c r="O3" s="95"/>
      <c r="P3" s="95"/>
      <c r="Q3" s="95"/>
      <c r="R3" s="95"/>
      <c r="S3" s="95"/>
      <c r="T3" s="95"/>
      <c r="U3" s="95"/>
      <c r="V3" s="95"/>
      <c r="W3" s="95"/>
      <c r="X3" s="95"/>
      <c r="Y3" s="95"/>
      <c r="Z3" s="95"/>
      <c r="AA3" s="95"/>
      <c r="AB3" s="95"/>
      <c r="AC3" s="95"/>
      <c r="AD3" s="95"/>
      <c r="AE3" s="95"/>
      <c r="AF3" s="95"/>
      <c r="AG3" s="95"/>
      <c r="AH3" s="95"/>
      <c r="AI3" s="95"/>
      <c r="AJ3" s="95"/>
      <c r="AK3" s="95"/>
      <c r="AL3" s="95"/>
      <c r="AM3" s="95"/>
      <c r="AN3" s="95"/>
      <c r="AO3" s="95"/>
      <c r="AP3" s="95"/>
      <c r="AQ3" s="95"/>
      <c r="AR3" s="95"/>
      <c r="AS3" s="95"/>
      <c r="AT3" s="95"/>
      <c r="AU3" s="95"/>
      <c r="AV3" s="95"/>
      <c r="AW3" s="95"/>
      <c r="AX3" s="95"/>
      <c r="AY3" s="95"/>
      <c r="AZ3" s="95"/>
      <c r="BA3" s="95"/>
      <c r="BB3" s="95"/>
      <c r="BC3" s="95"/>
      <c r="BD3" s="95"/>
      <c r="BE3" s="95"/>
      <c r="BF3" s="95"/>
      <c r="BG3" s="95"/>
      <c r="BH3" s="95"/>
      <c r="BI3" s="95"/>
      <c r="BJ3" s="95"/>
      <c r="BK3" s="95"/>
      <c r="BL3" s="95"/>
      <c r="BM3" s="95"/>
    </row>
    <row r="4" spans="1:65" ht="6" customHeight="1">
      <c r="A4" s="55"/>
      <c r="B4" s="55"/>
      <c r="C4" s="55"/>
      <c r="D4" s="55"/>
      <c r="E4" s="55"/>
      <c r="F4" s="134"/>
      <c r="G4" s="134"/>
      <c r="H4" s="134"/>
      <c r="I4" s="134"/>
      <c r="J4" s="134"/>
      <c r="K4" s="134"/>
      <c r="L4" s="134"/>
      <c r="M4" s="134"/>
      <c r="N4" s="134"/>
      <c r="O4" s="134"/>
      <c r="P4" s="134"/>
      <c r="Q4" s="134"/>
      <c r="R4" s="134"/>
      <c r="S4" s="134"/>
      <c r="T4" s="134"/>
      <c r="U4" s="134"/>
      <c r="V4" s="134"/>
      <c r="W4" s="134"/>
      <c r="X4" s="134"/>
      <c r="Y4" s="134"/>
      <c r="Z4" s="134"/>
      <c r="AA4" s="134"/>
      <c r="AB4" s="134"/>
      <c r="AC4" s="134"/>
      <c r="AD4" s="134"/>
      <c r="AE4" s="134"/>
      <c r="AF4" s="134"/>
      <c r="AG4" s="134"/>
      <c r="AH4" s="134"/>
      <c r="AI4" s="134"/>
      <c r="AJ4" s="134"/>
      <c r="AK4" s="134"/>
      <c r="AL4" s="134"/>
      <c r="AM4" s="134"/>
      <c r="AN4" s="134"/>
      <c r="AO4" s="134"/>
      <c r="AP4" s="134"/>
      <c r="AQ4" s="134"/>
      <c r="AR4" s="134"/>
      <c r="AS4" s="134"/>
      <c r="AT4" s="134"/>
      <c r="AU4" s="134"/>
      <c r="AV4" s="134"/>
      <c r="AW4" s="134"/>
      <c r="AX4" s="134"/>
      <c r="AY4" s="134"/>
      <c r="AZ4" s="134"/>
      <c r="BA4" s="134"/>
      <c r="BB4" s="134"/>
      <c r="BC4" s="134"/>
      <c r="BD4" s="134"/>
      <c r="BE4" s="134"/>
      <c r="BF4" s="134"/>
      <c r="BG4" s="134"/>
      <c r="BH4" s="134"/>
      <c r="BI4" s="134"/>
      <c r="BJ4" s="55"/>
      <c r="BK4" s="55"/>
      <c r="BL4" s="55"/>
      <c r="BM4" s="55"/>
    </row>
    <row r="5" spans="1:65" s="50" customFormat="1" ht="15.75">
      <c r="A5" s="208"/>
      <c r="B5" s="209" t="s">
        <v>67</v>
      </c>
      <c r="C5" s="208"/>
      <c r="D5" s="208"/>
      <c r="E5" s="208"/>
      <c r="F5" s="210" t="str">
        <f>Assets!F4</f>
        <v>2013-14</v>
      </c>
      <c r="G5" s="210" t="str">
        <f>Assets!G4</f>
        <v>2014-15</v>
      </c>
      <c r="H5" s="210" t="str">
        <f>Assets!H4</f>
        <v>2015-16</v>
      </c>
      <c r="I5" s="210" t="str">
        <f>Assets!I4</f>
        <v>2016-17</v>
      </c>
      <c r="J5" s="210" t="str">
        <f>Assets!J4</f>
        <v>2017-18</v>
      </c>
      <c r="K5" s="210" t="str">
        <f>Assets!K4</f>
        <v>2018-19</v>
      </c>
      <c r="L5" s="210" t="str">
        <f>Assets!L4</f>
        <v>2019-20</v>
      </c>
      <c r="M5" s="210" t="str">
        <f>Assets!M4</f>
        <v>2020-21</v>
      </c>
      <c r="N5" s="210" t="str">
        <f>Assets!N4</f>
        <v>2021-22</v>
      </c>
      <c r="O5" s="210" t="str">
        <f>Assets!O4</f>
        <v>2022-23</v>
      </c>
      <c r="P5" s="210" t="str">
        <f>Assets!P4</f>
        <v>2023-24</v>
      </c>
      <c r="Q5" s="210" t="str">
        <f>Assets!Q4</f>
        <v>2024-25</v>
      </c>
      <c r="R5" s="210" t="str">
        <f>Assets!R4</f>
        <v>2025-26</v>
      </c>
      <c r="S5" s="210" t="str">
        <f>Assets!S4</f>
        <v>2026-27</v>
      </c>
      <c r="T5" s="210" t="str">
        <f>Assets!T4</f>
        <v>2027-28</v>
      </c>
      <c r="U5" s="210" t="str">
        <f>Assets!U4</f>
        <v>2028-29</v>
      </c>
      <c r="V5" s="210" t="str">
        <f>Assets!V4</f>
        <v>2029-30</v>
      </c>
      <c r="W5" s="210" t="str">
        <f>Assets!W4</f>
        <v>2030-31</v>
      </c>
      <c r="X5" s="210" t="str">
        <f>Assets!X4</f>
        <v>2031-32</v>
      </c>
      <c r="Y5" s="210" t="str">
        <f>Assets!Y4</f>
        <v>2032-33</v>
      </c>
      <c r="Z5" s="210" t="str">
        <f>Assets!Z4</f>
        <v>2033-34</v>
      </c>
      <c r="AA5" s="210" t="str">
        <f>Assets!AA4</f>
        <v>2034-35</v>
      </c>
      <c r="AB5" s="210" t="str">
        <f>Assets!AB4</f>
        <v>2035-36</v>
      </c>
      <c r="AC5" s="210" t="str">
        <f>Assets!AC4</f>
        <v>2036-37</v>
      </c>
      <c r="AD5" s="210" t="str">
        <f>Assets!AD4</f>
        <v>2037-38</v>
      </c>
      <c r="AE5" s="210" t="str">
        <f>Assets!AE4</f>
        <v>2038-39</v>
      </c>
      <c r="AF5" s="210" t="str">
        <f>Assets!AF4</f>
        <v>2039-40</v>
      </c>
      <c r="AG5" s="210" t="str">
        <f>Assets!AG4</f>
        <v>2040-41</v>
      </c>
      <c r="AH5" s="210" t="str">
        <f>Assets!AH4</f>
        <v>2041-42</v>
      </c>
      <c r="AI5" s="210" t="str">
        <f>Assets!AI4</f>
        <v>2042-43</v>
      </c>
      <c r="AJ5" s="210" t="str">
        <f>Assets!AJ4</f>
        <v>2043-44</v>
      </c>
      <c r="AK5" s="210" t="str">
        <f>Assets!AK4</f>
        <v>2044-45</v>
      </c>
      <c r="AL5" s="210" t="str">
        <f>Assets!AL4</f>
        <v>2045-46</v>
      </c>
      <c r="AM5" s="210" t="str">
        <f>Assets!AM4</f>
        <v>2046-47</v>
      </c>
      <c r="AN5" s="210" t="str">
        <f>Assets!AN4</f>
        <v>2047-48</v>
      </c>
      <c r="AO5" s="210" t="str">
        <f>Assets!AO4</f>
        <v>2048-49</v>
      </c>
      <c r="AP5" s="210" t="str">
        <f>Assets!AP4</f>
        <v>2049-50</v>
      </c>
      <c r="AQ5" s="210" t="str">
        <f>Assets!AQ4</f>
        <v>2050-51</v>
      </c>
      <c r="AR5" s="210" t="str">
        <f>Assets!AR4</f>
        <v>2051-52</v>
      </c>
      <c r="AS5" s="210" t="str">
        <f>Assets!AS4</f>
        <v>2052-53</v>
      </c>
      <c r="AT5" s="210" t="str">
        <f>Assets!AT4</f>
        <v>2053-54</v>
      </c>
      <c r="AU5" s="210" t="str">
        <f>Assets!AU4</f>
        <v>2054-55</v>
      </c>
      <c r="AV5" s="210" t="str">
        <f>Assets!AV4</f>
        <v>2055-56</v>
      </c>
      <c r="AW5" s="210" t="str">
        <f>Assets!AW4</f>
        <v>2056-57</v>
      </c>
      <c r="AX5" s="210" t="str">
        <f>Assets!AX4</f>
        <v>2057-58</v>
      </c>
      <c r="AY5" s="210" t="str">
        <f>Assets!AY4</f>
        <v>2058-59</v>
      </c>
      <c r="AZ5" s="210" t="str">
        <f>Assets!AZ4</f>
        <v>2059-60</v>
      </c>
      <c r="BA5" s="210" t="str">
        <f>Assets!BA4</f>
        <v>2060-61</v>
      </c>
      <c r="BB5" s="210" t="str">
        <f>Assets!BB4</f>
        <v>2061-62</v>
      </c>
      <c r="BC5" s="210" t="str">
        <f>Assets!BC4</f>
        <v>2062-63</v>
      </c>
      <c r="BD5" s="210" t="str">
        <f>Assets!BD4</f>
        <v>2063-64</v>
      </c>
      <c r="BE5" s="210" t="str">
        <f>Assets!BE4</f>
        <v>2064-65</v>
      </c>
      <c r="BF5" s="210" t="str">
        <f>Assets!BF4</f>
        <v>2065-66</v>
      </c>
      <c r="BG5" s="210" t="str">
        <f>Assets!BG4</f>
        <v>2066-67</v>
      </c>
      <c r="BH5" s="210" t="str">
        <f>Assets!BH4</f>
        <v>2067-68</v>
      </c>
      <c r="BI5" s="210" t="str">
        <f>Assets!BI4</f>
        <v>2068-69</v>
      </c>
      <c r="BJ5" s="210"/>
      <c r="BK5" s="57"/>
      <c r="BL5" s="57"/>
      <c r="BM5" s="57"/>
    </row>
    <row r="6" spans="1:65" s="57" customFormat="1" ht="12.75" customHeight="1">
      <c r="B6" s="83"/>
      <c r="F6" s="290"/>
      <c r="G6" s="290"/>
      <c r="H6" s="290"/>
      <c r="I6" s="290"/>
      <c r="J6" s="290"/>
      <c r="K6" s="290"/>
      <c r="L6" s="290"/>
      <c r="M6" s="290"/>
      <c r="N6" s="290"/>
      <c r="O6" s="290"/>
      <c r="P6" s="290"/>
      <c r="Q6" s="290"/>
      <c r="R6" s="290"/>
      <c r="S6" s="290"/>
      <c r="T6" s="290"/>
      <c r="U6" s="290"/>
      <c r="V6" s="290"/>
      <c r="W6" s="290"/>
      <c r="X6" s="290"/>
      <c r="Y6" s="290"/>
      <c r="Z6" s="290"/>
      <c r="AA6" s="290"/>
      <c r="AB6" s="290"/>
      <c r="AC6" s="290"/>
      <c r="AD6" s="290"/>
      <c r="AE6" s="290"/>
      <c r="AF6" s="290"/>
      <c r="AG6" s="290"/>
      <c r="AH6" s="290"/>
      <c r="AI6" s="290"/>
      <c r="AJ6" s="290"/>
      <c r="AK6" s="290"/>
      <c r="AL6" s="290"/>
      <c r="AM6" s="290"/>
      <c r="AN6" s="290"/>
      <c r="AO6" s="290"/>
      <c r="AP6" s="290"/>
      <c r="AQ6" s="290"/>
      <c r="AR6" s="290"/>
      <c r="AS6" s="290"/>
      <c r="AT6" s="290"/>
      <c r="AU6" s="290"/>
      <c r="AV6" s="290"/>
      <c r="AW6" s="290"/>
      <c r="AX6" s="290"/>
      <c r="AY6" s="290"/>
      <c r="AZ6" s="290"/>
      <c r="BA6" s="290"/>
      <c r="BB6" s="290"/>
      <c r="BC6" s="290"/>
      <c r="BD6" s="290"/>
      <c r="BE6" s="290"/>
      <c r="BF6" s="290"/>
      <c r="BG6" s="290"/>
      <c r="BH6" s="290"/>
      <c r="BI6" s="290"/>
    </row>
    <row r="7" spans="1:65">
      <c r="A7" s="55"/>
      <c r="B7" s="55" t="s">
        <v>129</v>
      </c>
      <c r="C7" s="55"/>
      <c r="D7" s="55"/>
      <c r="E7" s="55"/>
      <c r="F7" s="55"/>
      <c r="G7" s="87">
        <f>WACC!F9</f>
        <v>2.5000000000000001E-2</v>
      </c>
      <c r="H7" s="87">
        <f>G7</f>
        <v>2.5000000000000001E-2</v>
      </c>
      <c r="I7" s="87">
        <f t="shared" ref="I7:P7" si="0">H7</f>
        <v>2.5000000000000001E-2</v>
      </c>
      <c r="J7" s="87">
        <f t="shared" si="0"/>
        <v>2.5000000000000001E-2</v>
      </c>
      <c r="K7" s="87">
        <f t="shared" si="0"/>
        <v>2.5000000000000001E-2</v>
      </c>
      <c r="L7" s="87">
        <f t="shared" si="0"/>
        <v>2.5000000000000001E-2</v>
      </c>
      <c r="M7" s="87">
        <f t="shared" si="0"/>
        <v>2.5000000000000001E-2</v>
      </c>
      <c r="N7" s="87">
        <f t="shared" si="0"/>
        <v>2.5000000000000001E-2</v>
      </c>
      <c r="O7" s="87">
        <f t="shared" si="0"/>
        <v>2.5000000000000001E-2</v>
      </c>
      <c r="P7" s="87">
        <f t="shared" si="0"/>
        <v>2.5000000000000001E-2</v>
      </c>
      <c r="Q7" s="87">
        <f>P7</f>
        <v>2.5000000000000001E-2</v>
      </c>
      <c r="R7" s="87">
        <f>Q7</f>
        <v>2.5000000000000001E-2</v>
      </c>
      <c r="S7" s="87">
        <f t="shared" ref="S7:AQ7" si="1">R7</f>
        <v>2.5000000000000001E-2</v>
      </c>
      <c r="T7" s="87">
        <f t="shared" si="1"/>
        <v>2.5000000000000001E-2</v>
      </c>
      <c r="U7" s="87">
        <f t="shared" si="1"/>
        <v>2.5000000000000001E-2</v>
      </c>
      <c r="V7" s="87">
        <f t="shared" si="1"/>
        <v>2.5000000000000001E-2</v>
      </c>
      <c r="W7" s="87">
        <f t="shared" si="1"/>
        <v>2.5000000000000001E-2</v>
      </c>
      <c r="X7" s="87">
        <f t="shared" si="1"/>
        <v>2.5000000000000001E-2</v>
      </c>
      <c r="Y7" s="87">
        <f t="shared" si="1"/>
        <v>2.5000000000000001E-2</v>
      </c>
      <c r="Z7" s="87">
        <f t="shared" si="1"/>
        <v>2.5000000000000001E-2</v>
      </c>
      <c r="AA7" s="87">
        <f t="shared" si="1"/>
        <v>2.5000000000000001E-2</v>
      </c>
      <c r="AB7" s="87">
        <f t="shared" si="1"/>
        <v>2.5000000000000001E-2</v>
      </c>
      <c r="AC7" s="87">
        <f t="shared" si="1"/>
        <v>2.5000000000000001E-2</v>
      </c>
      <c r="AD7" s="87">
        <f t="shared" si="1"/>
        <v>2.5000000000000001E-2</v>
      </c>
      <c r="AE7" s="87">
        <f t="shared" si="1"/>
        <v>2.5000000000000001E-2</v>
      </c>
      <c r="AF7" s="87">
        <f t="shared" si="1"/>
        <v>2.5000000000000001E-2</v>
      </c>
      <c r="AG7" s="87">
        <f t="shared" si="1"/>
        <v>2.5000000000000001E-2</v>
      </c>
      <c r="AH7" s="87">
        <f t="shared" si="1"/>
        <v>2.5000000000000001E-2</v>
      </c>
      <c r="AI7" s="87">
        <f t="shared" si="1"/>
        <v>2.5000000000000001E-2</v>
      </c>
      <c r="AJ7" s="87">
        <f t="shared" si="1"/>
        <v>2.5000000000000001E-2</v>
      </c>
      <c r="AK7" s="87">
        <f t="shared" si="1"/>
        <v>2.5000000000000001E-2</v>
      </c>
      <c r="AL7" s="87">
        <f t="shared" si="1"/>
        <v>2.5000000000000001E-2</v>
      </c>
      <c r="AM7" s="87">
        <f t="shared" si="1"/>
        <v>2.5000000000000001E-2</v>
      </c>
      <c r="AN7" s="87">
        <f t="shared" si="1"/>
        <v>2.5000000000000001E-2</v>
      </c>
      <c r="AO7" s="87">
        <f t="shared" si="1"/>
        <v>2.5000000000000001E-2</v>
      </c>
      <c r="AP7" s="87">
        <f t="shared" si="1"/>
        <v>2.5000000000000001E-2</v>
      </c>
      <c r="AQ7" s="87">
        <f t="shared" si="1"/>
        <v>2.5000000000000001E-2</v>
      </c>
      <c r="AR7" s="87">
        <f t="shared" ref="AR7:BI7" si="2">AQ7</f>
        <v>2.5000000000000001E-2</v>
      </c>
      <c r="AS7" s="87">
        <f t="shared" si="2"/>
        <v>2.5000000000000001E-2</v>
      </c>
      <c r="AT7" s="87">
        <f t="shared" si="2"/>
        <v>2.5000000000000001E-2</v>
      </c>
      <c r="AU7" s="87">
        <f t="shared" si="2"/>
        <v>2.5000000000000001E-2</v>
      </c>
      <c r="AV7" s="87">
        <f t="shared" si="2"/>
        <v>2.5000000000000001E-2</v>
      </c>
      <c r="AW7" s="87">
        <f t="shared" si="2"/>
        <v>2.5000000000000001E-2</v>
      </c>
      <c r="AX7" s="87">
        <f t="shared" si="2"/>
        <v>2.5000000000000001E-2</v>
      </c>
      <c r="AY7" s="87">
        <f t="shared" si="2"/>
        <v>2.5000000000000001E-2</v>
      </c>
      <c r="AZ7" s="87">
        <f t="shared" si="2"/>
        <v>2.5000000000000001E-2</v>
      </c>
      <c r="BA7" s="87">
        <f t="shared" si="2"/>
        <v>2.5000000000000001E-2</v>
      </c>
      <c r="BB7" s="87">
        <f t="shared" si="2"/>
        <v>2.5000000000000001E-2</v>
      </c>
      <c r="BC7" s="87">
        <f t="shared" si="2"/>
        <v>2.5000000000000001E-2</v>
      </c>
      <c r="BD7" s="87">
        <f t="shared" si="2"/>
        <v>2.5000000000000001E-2</v>
      </c>
      <c r="BE7" s="87">
        <f t="shared" si="2"/>
        <v>2.5000000000000001E-2</v>
      </c>
      <c r="BF7" s="87">
        <f t="shared" si="2"/>
        <v>2.5000000000000001E-2</v>
      </c>
      <c r="BG7" s="87">
        <f t="shared" si="2"/>
        <v>2.5000000000000001E-2</v>
      </c>
      <c r="BH7" s="87">
        <f t="shared" si="2"/>
        <v>2.5000000000000001E-2</v>
      </c>
      <c r="BI7" s="87">
        <f t="shared" si="2"/>
        <v>2.5000000000000001E-2</v>
      </c>
      <c r="BJ7" s="55"/>
      <c r="BK7" s="55"/>
      <c r="BL7" s="55"/>
      <c r="BM7" s="55"/>
    </row>
    <row r="8" spans="1:65">
      <c r="A8" s="55"/>
      <c r="B8" s="18" t="s">
        <v>48</v>
      </c>
      <c r="C8" s="55"/>
      <c r="D8" s="55"/>
      <c r="E8" s="55"/>
      <c r="F8" s="88">
        <v>1</v>
      </c>
      <c r="G8" s="88">
        <f>F8*(1+G7)</f>
        <v>1.0249999999999999</v>
      </c>
      <c r="H8" s="88">
        <f t="shared" ref="H8:O8" si="3">G8*(1+H7)</f>
        <v>1.0506249999999999</v>
      </c>
      <c r="I8" s="88">
        <f t="shared" si="3"/>
        <v>1.0768906249999999</v>
      </c>
      <c r="J8" s="88">
        <f t="shared" si="3"/>
        <v>1.1038128906249998</v>
      </c>
      <c r="K8" s="88">
        <f t="shared" si="3"/>
        <v>1.1314082128906247</v>
      </c>
      <c r="L8" s="88">
        <f t="shared" si="3"/>
        <v>1.1596934182128902</v>
      </c>
      <c r="M8" s="88">
        <f t="shared" si="3"/>
        <v>1.1886857536682123</v>
      </c>
      <c r="N8" s="88">
        <f t="shared" si="3"/>
        <v>1.2184028975099175</v>
      </c>
      <c r="O8" s="88">
        <f t="shared" si="3"/>
        <v>1.2488629699476652</v>
      </c>
      <c r="P8" s="88">
        <f>O8*(1+P7)</f>
        <v>1.2800845441963566</v>
      </c>
      <c r="Q8" s="88">
        <f>P8*(1+Q7)</f>
        <v>1.3120866578012655</v>
      </c>
      <c r="R8" s="88">
        <f>Q8*(1+R7)</f>
        <v>1.3448888242462971</v>
      </c>
      <c r="S8" s="88">
        <f t="shared" ref="S8:AP8" si="4">R8*(1+S7)</f>
        <v>1.3785110448524545</v>
      </c>
      <c r="T8" s="88">
        <f t="shared" si="4"/>
        <v>1.4129738209737657</v>
      </c>
      <c r="U8" s="88">
        <f t="shared" si="4"/>
        <v>1.4482981664981096</v>
      </c>
      <c r="V8" s="88">
        <f t="shared" si="4"/>
        <v>1.4845056206605622</v>
      </c>
      <c r="W8" s="88">
        <f t="shared" si="4"/>
        <v>1.5216182611770761</v>
      </c>
      <c r="X8" s="88">
        <f t="shared" si="4"/>
        <v>1.5596587177065029</v>
      </c>
      <c r="Y8" s="88">
        <f t="shared" si="4"/>
        <v>1.5986501856491653</v>
      </c>
      <c r="Z8" s="88">
        <f t="shared" si="4"/>
        <v>1.6386164402903942</v>
      </c>
      <c r="AA8" s="88">
        <f t="shared" si="4"/>
        <v>1.6795818512976539</v>
      </c>
      <c r="AB8" s="88">
        <f t="shared" si="4"/>
        <v>1.721571397580095</v>
      </c>
      <c r="AC8" s="88">
        <f t="shared" si="4"/>
        <v>1.7646106825195973</v>
      </c>
      <c r="AD8" s="88">
        <f t="shared" si="4"/>
        <v>1.8087259495825871</v>
      </c>
      <c r="AE8" s="88">
        <f t="shared" si="4"/>
        <v>1.8539440983221516</v>
      </c>
      <c r="AF8" s="88">
        <f t="shared" si="4"/>
        <v>1.9002927007802053</v>
      </c>
      <c r="AG8" s="88">
        <f t="shared" si="4"/>
        <v>1.9478000182997102</v>
      </c>
      <c r="AH8" s="88">
        <f t="shared" si="4"/>
        <v>1.9964950187572028</v>
      </c>
      <c r="AI8" s="88">
        <f t="shared" si="4"/>
        <v>2.0464073942261325</v>
      </c>
      <c r="AJ8" s="88">
        <f t="shared" si="4"/>
        <v>2.0975675790817858</v>
      </c>
      <c r="AK8" s="88">
        <f t="shared" si="4"/>
        <v>2.1500067685588302</v>
      </c>
      <c r="AL8" s="88">
        <f t="shared" si="4"/>
        <v>2.2037569377728006</v>
      </c>
      <c r="AM8" s="88">
        <f t="shared" si="4"/>
        <v>2.2588508612171205</v>
      </c>
      <c r="AN8" s="88">
        <f t="shared" si="4"/>
        <v>2.3153221327475482</v>
      </c>
      <c r="AO8" s="88">
        <f t="shared" si="4"/>
        <v>2.3732051860662366</v>
      </c>
      <c r="AP8" s="88">
        <f t="shared" si="4"/>
        <v>2.4325353157178924</v>
      </c>
      <c r="AQ8" s="88">
        <f t="shared" ref="AQ8:BI8" si="5">AP8*(1+AQ7)</f>
        <v>2.4933486986108395</v>
      </c>
      <c r="AR8" s="88">
        <f t="shared" si="5"/>
        <v>2.5556824160761105</v>
      </c>
      <c r="AS8" s="88">
        <f t="shared" si="5"/>
        <v>2.6195744764780131</v>
      </c>
      <c r="AT8" s="88">
        <f t="shared" si="5"/>
        <v>2.6850638383899632</v>
      </c>
      <c r="AU8" s="88">
        <f t="shared" si="5"/>
        <v>2.7521904343497119</v>
      </c>
      <c r="AV8" s="88">
        <f t="shared" si="5"/>
        <v>2.8209951952084547</v>
      </c>
      <c r="AW8" s="88">
        <f t="shared" si="5"/>
        <v>2.8915200750886658</v>
      </c>
      <c r="AX8" s="88">
        <f t="shared" si="5"/>
        <v>2.9638080769658823</v>
      </c>
      <c r="AY8" s="88">
        <f t="shared" si="5"/>
        <v>3.0379032788900293</v>
      </c>
      <c r="AZ8" s="88">
        <f t="shared" si="5"/>
        <v>3.1138508608622799</v>
      </c>
      <c r="BA8" s="88">
        <f t="shared" si="5"/>
        <v>3.1916971323838368</v>
      </c>
      <c r="BB8" s="88">
        <f t="shared" si="5"/>
        <v>3.2714895606934324</v>
      </c>
      <c r="BC8" s="88">
        <f t="shared" si="5"/>
        <v>3.353276799710768</v>
      </c>
      <c r="BD8" s="88">
        <f t="shared" si="5"/>
        <v>3.437108719703537</v>
      </c>
      <c r="BE8" s="88">
        <f t="shared" si="5"/>
        <v>3.523036437696125</v>
      </c>
      <c r="BF8" s="88">
        <f t="shared" si="5"/>
        <v>3.6111123486385277</v>
      </c>
      <c r="BG8" s="88">
        <f t="shared" si="5"/>
        <v>3.7013901573544907</v>
      </c>
      <c r="BH8" s="88">
        <f t="shared" si="5"/>
        <v>3.7939249112883529</v>
      </c>
      <c r="BI8" s="88">
        <f t="shared" si="5"/>
        <v>3.8887730340705615</v>
      </c>
      <c r="BJ8" s="55"/>
      <c r="BK8" s="55"/>
      <c r="BL8" s="55"/>
      <c r="BM8" s="55"/>
    </row>
    <row r="9" spans="1:65">
      <c r="A9" s="55"/>
      <c r="B9" s="55"/>
      <c r="C9" s="55"/>
      <c r="D9" s="55"/>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row>
    <row r="10" spans="1:65">
      <c r="A10" s="55"/>
      <c r="B10" s="55" t="s">
        <v>41</v>
      </c>
      <c r="C10" s="55"/>
      <c r="D10" s="55" t="s">
        <v>165</v>
      </c>
      <c r="E10" s="55"/>
      <c r="F10" s="89"/>
      <c r="G10" s="89">
        <f>Assets!F474</f>
        <v>2090.9442378037111</v>
      </c>
      <c r="H10" s="89">
        <f>Assets!G474</f>
        <v>2236.4200518541838</v>
      </c>
      <c r="I10" s="89">
        <f>Assets!H474</f>
        <v>2378.7068707969006</v>
      </c>
      <c r="J10" s="89">
        <f>Assets!I474</f>
        <v>2457.2398956053953</v>
      </c>
      <c r="K10" s="89">
        <f>Assets!J474</f>
        <v>2544.7406850021516</v>
      </c>
      <c r="L10" s="89">
        <f>Assets!K474</f>
        <v>2605.0703638855466</v>
      </c>
      <c r="M10" s="90">
        <f>Assets!L474</f>
        <v>2587.2592344066643</v>
      </c>
      <c r="N10" s="90">
        <f>Assets!M474</f>
        <v>2570.1121532415054</v>
      </c>
      <c r="O10" s="90">
        <f>Assets!N474</f>
        <v>2552.6299911049477</v>
      </c>
      <c r="P10" s="90">
        <f>Assets!O474</f>
        <v>2534.961827510961</v>
      </c>
      <c r="Q10" s="90">
        <f>Assets!P474</f>
        <v>2517.1767125668766</v>
      </c>
      <c r="R10" s="90">
        <f>Assets!Q474</f>
        <v>2498.6147145770865</v>
      </c>
      <c r="S10" s="90">
        <f>Assets!R474</f>
        <v>2478.1940515341053</v>
      </c>
      <c r="T10" s="90">
        <f>Assets!S474</f>
        <v>2456.2535334517211</v>
      </c>
      <c r="U10" s="90">
        <f>Assets!T474</f>
        <v>2432.1042046523562</v>
      </c>
      <c r="V10" s="90">
        <f>Assets!U474</f>
        <v>2410.3175576205253</v>
      </c>
      <c r="W10" s="90">
        <f>Assets!V474</f>
        <v>2386.4098868010205</v>
      </c>
      <c r="X10" s="90">
        <f>Assets!W474</f>
        <v>2360.8019651514178</v>
      </c>
      <c r="Y10" s="90">
        <f>Assets!X474</f>
        <v>2334.479899052591</v>
      </c>
      <c r="Z10" s="90">
        <f>Assets!Y474</f>
        <v>2307.0675965803289</v>
      </c>
      <c r="AA10" s="90">
        <f>Assets!Z474</f>
        <v>2277.7618375669663</v>
      </c>
      <c r="AB10" s="90">
        <f>Assets!AA474</f>
        <v>2246.2703407806271</v>
      </c>
      <c r="AC10" s="90">
        <f>Assets!AB474</f>
        <v>2211.9009911202261</v>
      </c>
      <c r="AD10" s="90">
        <f>Assets!AC474</f>
        <v>2174.5483625533925</v>
      </c>
      <c r="AE10" s="90">
        <f>Assets!AD474</f>
        <v>2134.0136419427549</v>
      </c>
      <c r="AF10" s="90">
        <f>Assets!AE474</f>
        <v>2090.0930925749894</v>
      </c>
      <c r="AG10" s="90">
        <f>Assets!AF474</f>
        <v>2042.6427572126213</v>
      </c>
      <c r="AH10" s="90">
        <f>Assets!AG474</f>
        <v>1991.5135968992756</v>
      </c>
      <c r="AI10" s="90">
        <f>Assets!AH474</f>
        <v>1936.5513268470047</v>
      </c>
      <c r="AJ10" s="90">
        <f>Assets!AI474</f>
        <v>1877.596247294058</v>
      </c>
      <c r="AK10" s="90">
        <f>Assets!AJ474</f>
        <v>1814.9317901313073</v>
      </c>
      <c r="AL10" s="90">
        <f>Assets!AK474</f>
        <v>1752.3326208926194</v>
      </c>
      <c r="AM10" s="90">
        <f>Assets!AL474</f>
        <v>1686.0931342518875</v>
      </c>
      <c r="AN10" s="90">
        <f>Assets!AM474</f>
        <v>1615.4464653910616</v>
      </c>
      <c r="AO10" s="90">
        <f>Assets!AN474</f>
        <v>1540.8475489194561</v>
      </c>
      <c r="AP10" s="90">
        <f>Assets!AO474</f>
        <v>1476.5480068147508</v>
      </c>
      <c r="AQ10" s="90">
        <f>Assets!AP474</f>
        <v>1408.3062256032799</v>
      </c>
      <c r="AR10" s="90">
        <f>Assets!AQ474</f>
        <v>1340.3118158334751</v>
      </c>
      <c r="AS10" s="90">
        <f>Assets!AR474</f>
        <v>1307.0975175899709</v>
      </c>
      <c r="AT10" s="90">
        <f>Assets!AS474</f>
        <v>1299.0272051537638</v>
      </c>
      <c r="AU10" s="90">
        <f>Assets!AT474</f>
        <v>1290.3883991024188</v>
      </c>
      <c r="AV10" s="90">
        <f>Assets!AU474</f>
        <v>1280.7645335256295</v>
      </c>
      <c r="AW10" s="90">
        <f>Assets!AV474</f>
        <v>1272.709087839957</v>
      </c>
      <c r="AX10" s="90">
        <f>Assets!AW474</f>
        <v>1264.0698298471821</v>
      </c>
      <c r="AY10" s="90">
        <f>Assets!AX474</f>
        <v>1254.3433458823076</v>
      </c>
      <c r="AZ10" s="90">
        <f>Assets!AY474</f>
        <v>1243.3404940755352</v>
      </c>
      <c r="BA10" s="90">
        <f>Assets!AZ474</f>
        <v>1231.0035350872474</v>
      </c>
      <c r="BB10" s="90">
        <f>Assets!BA474</f>
        <v>1227.7282227432481</v>
      </c>
      <c r="BC10" s="90">
        <f>Assets!BB474</f>
        <v>1230.3779949275108</v>
      </c>
      <c r="BD10" s="90">
        <f>Assets!BC474</f>
        <v>1235.7317888741434</v>
      </c>
      <c r="BE10" s="90">
        <f>Assets!BD474</f>
        <v>1245.1364346213848</v>
      </c>
      <c r="BF10" s="90">
        <f>Assets!BE474</f>
        <v>1257.6835063747494</v>
      </c>
      <c r="BG10" s="90">
        <f>Assets!BF474</f>
        <v>1279.3867704533011</v>
      </c>
      <c r="BH10" s="90">
        <f>Assets!BG474</f>
        <v>1303.7800928282954</v>
      </c>
      <c r="BI10" s="90">
        <f>Assets!BH474</f>
        <v>1328.9978817068393</v>
      </c>
      <c r="BJ10" s="55"/>
      <c r="BK10" s="55"/>
      <c r="BL10" s="55"/>
      <c r="BM10" s="55"/>
    </row>
    <row r="11" spans="1:65">
      <c r="A11" s="55"/>
      <c r="B11" s="55" t="s">
        <v>24</v>
      </c>
      <c r="C11" s="56"/>
      <c r="D11" s="216">
        <f>WACC!F18</f>
        <v>0.4</v>
      </c>
      <c r="E11" s="55"/>
      <c r="F11" s="218"/>
      <c r="G11" s="219">
        <f>$D11*G$10</f>
        <v>836.37769512148452</v>
      </c>
      <c r="H11" s="219">
        <f t="shared" ref="H11:W12" si="6">$D11*H$10</f>
        <v>894.56802074167354</v>
      </c>
      <c r="I11" s="219">
        <f>$D11*I$10</f>
        <v>951.48274831876029</v>
      </c>
      <c r="J11" s="219">
        <f t="shared" si="6"/>
        <v>982.89595824215814</v>
      </c>
      <c r="K11" s="219">
        <f t="shared" si="6"/>
        <v>1017.8962740008607</v>
      </c>
      <c r="L11" s="219">
        <f t="shared" si="6"/>
        <v>1042.0281455542188</v>
      </c>
      <c r="M11" s="219">
        <f t="shared" si="6"/>
        <v>1034.9036937626659</v>
      </c>
      <c r="N11" s="219">
        <f t="shared" si="6"/>
        <v>1028.0448612966022</v>
      </c>
      <c r="O11" s="219">
        <f t="shared" si="6"/>
        <v>1021.0519964419791</v>
      </c>
      <c r="P11" s="219">
        <f t="shared" si="6"/>
        <v>1013.9847310043845</v>
      </c>
      <c r="Q11" s="219">
        <f t="shared" si="6"/>
        <v>1006.8706850267507</v>
      </c>
      <c r="R11" s="219">
        <f t="shared" si="6"/>
        <v>999.44588583083464</v>
      </c>
      <c r="S11" s="219">
        <f t="shared" si="6"/>
        <v>991.27762061364217</v>
      </c>
      <c r="T11" s="219">
        <f t="shared" si="6"/>
        <v>982.50141338068852</v>
      </c>
      <c r="U11" s="219">
        <f t="shared" si="6"/>
        <v>972.84168186094257</v>
      </c>
      <c r="V11" s="219">
        <f t="shared" si="6"/>
        <v>964.12702304821016</v>
      </c>
      <c r="W11" s="219">
        <f t="shared" si="6"/>
        <v>954.56395472040822</v>
      </c>
      <c r="X11" s="219">
        <f t="shared" ref="S11:AP12" si="7">$D11*X$10</f>
        <v>944.32078606056712</v>
      </c>
      <c r="Y11" s="219">
        <f t="shared" si="7"/>
        <v>933.79195962103643</v>
      </c>
      <c r="Z11" s="219">
        <f t="shared" si="7"/>
        <v>922.82703863213158</v>
      </c>
      <c r="AA11" s="219">
        <f t="shared" si="7"/>
        <v>911.10473502678656</v>
      </c>
      <c r="AB11" s="219">
        <f t="shared" si="7"/>
        <v>898.50813631225083</v>
      </c>
      <c r="AC11" s="219">
        <f t="shared" si="7"/>
        <v>884.76039644809043</v>
      </c>
      <c r="AD11" s="219">
        <f t="shared" si="7"/>
        <v>869.81934502135709</v>
      </c>
      <c r="AE11" s="219">
        <f t="shared" si="7"/>
        <v>853.60545677710206</v>
      </c>
      <c r="AF11" s="219">
        <f t="shared" si="7"/>
        <v>836.03723702999582</v>
      </c>
      <c r="AG11" s="219">
        <f t="shared" si="7"/>
        <v>817.05710288504861</v>
      </c>
      <c r="AH11" s="219">
        <f t="shared" si="7"/>
        <v>796.6054387597103</v>
      </c>
      <c r="AI11" s="219">
        <f t="shared" si="7"/>
        <v>774.6205307388019</v>
      </c>
      <c r="AJ11" s="219">
        <f t="shared" si="7"/>
        <v>751.0384989176232</v>
      </c>
      <c r="AK11" s="219">
        <f t="shared" si="7"/>
        <v>725.97271605252297</v>
      </c>
      <c r="AL11" s="219">
        <f t="shared" si="7"/>
        <v>700.93304835704782</v>
      </c>
      <c r="AM11" s="219">
        <f t="shared" si="7"/>
        <v>674.43725370075504</v>
      </c>
      <c r="AN11" s="219">
        <f t="shared" si="7"/>
        <v>646.17858615642467</v>
      </c>
      <c r="AO11" s="219">
        <f t="shared" si="7"/>
        <v>616.33901956778254</v>
      </c>
      <c r="AP11" s="219">
        <f t="shared" si="7"/>
        <v>590.61920272590032</v>
      </c>
      <c r="AQ11" s="219">
        <f t="shared" ref="AQ11:BF12" si="8">$D11*AQ$10</f>
        <v>563.32249024131204</v>
      </c>
      <c r="AR11" s="219">
        <f t="shared" si="8"/>
        <v>536.12472633339007</v>
      </c>
      <c r="AS11" s="219">
        <f t="shared" si="8"/>
        <v>522.8390070359884</v>
      </c>
      <c r="AT11" s="219">
        <f t="shared" si="8"/>
        <v>519.61088206150555</v>
      </c>
      <c r="AU11" s="219">
        <f t="shared" si="8"/>
        <v>516.1553596409675</v>
      </c>
      <c r="AV11" s="219">
        <f t="shared" si="8"/>
        <v>512.30581341025186</v>
      </c>
      <c r="AW11" s="219">
        <f t="shared" si="8"/>
        <v>509.08363513598283</v>
      </c>
      <c r="AX11" s="219">
        <f t="shared" si="8"/>
        <v>505.62793193887285</v>
      </c>
      <c r="AY11" s="219">
        <f t="shared" si="8"/>
        <v>501.73733835292308</v>
      </c>
      <c r="AZ11" s="219">
        <f t="shared" si="8"/>
        <v>497.33619763021409</v>
      </c>
      <c r="BA11" s="219">
        <f t="shared" si="8"/>
        <v>492.40141403489901</v>
      </c>
      <c r="BB11" s="219">
        <f t="shared" si="8"/>
        <v>491.0912890972993</v>
      </c>
      <c r="BC11" s="219">
        <f t="shared" si="8"/>
        <v>492.15119797100436</v>
      </c>
      <c r="BD11" s="219">
        <f t="shared" si="8"/>
        <v>494.29271554965737</v>
      </c>
      <c r="BE11" s="219">
        <f t="shared" si="8"/>
        <v>498.0545738485539</v>
      </c>
      <c r="BF11" s="219">
        <f t="shared" si="8"/>
        <v>503.07340254989981</v>
      </c>
      <c r="BG11" s="219">
        <f t="shared" ref="BG11:BI12" si="9">$D11*BG$10</f>
        <v>511.75470818132044</v>
      </c>
      <c r="BH11" s="219">
        <f t="shared" si="9"/>
        <v>521.51203713131815</v>
      </c>
      <c r="BI11" s="219">
        <f t="shared" si="9"/>
        <v>531.59915268273573</v>
      </c>
      <c r="BJ11" s="55"/>
      <c r="BK11" s="55"/>
      <c r="BL11" s="55"/>
      <c r="BM11" s="55"/>
    </row>
    <row r="12" spans="1:65">
      <c r="A12" s="55"/>
      <c r="B12" s="55" t="s">
        <v>25</v>
      </c>
      <c r="C12" s="56"/>
      <c r="D12" s="217">
        <f>WACC!F19</f>
        <v>0.6</v>
      </c>
      <c r="E12" s="55"/>
      <c r="F12" s="220"/>
      <c r="G12" s="221">
        <f>$D12*G$10</f>
        <v>1254.5665426822266</v>
      </c>
      <c r="H12" s="221">
        <f t="shared" si="6"/>
        <v>1341.8520311125103</v>
      </c>
      <c r="I12" s="221">
        <f t="shared" si="6"/>
        <v>1427.2241224781403</v>
      </c>
      <c r="J12" s="221">
        <f t="shared" si="6"/>
        <v>1474.343937363237</v>
      </c>
      <c r="K12" s="221">
        <f t="shared" si="6"/>
        <v>1526.8444110012908</v>
      </c>
      <c r="L12" s="221">
        <f t="shared" si="6"/>
        <v>1563.0422183313278</v>
      </c>
      <c r="M12" s="221">
        <f t="shared" si="6"/>
        <v>1552.3555406439984</v>
      </c>
      <c r="N12" s="221">
        <f t="shared" si="6"/>
        <v>1542.0672919449032</v>
      </c>
      <c r="O12" s="221">
        <f t="shared" si="6"/>
        <v>1531.5779946629686</v>
      </c>
      <c r="P12" s="221">
        <f t="shared" si="6"/>
        <v>1520.9770965065766</v>
      </c>
      <c r="Q12" s="221">
        <f t="shared" si="6"/>
        <v>1510.306027540126</v>
      </c>
      <c r="R12" s="221">
        <f t="shared" si="6"/>
        <v>1499.1688287462518</v>
      </c>
      <c r="S12" s="221">
        <f t="shared" si="7"/>
        <v>1486.9164309204632</v>
      </c>
      <c r="T12" s="221">
        <f t="shared" si="7"/>
        <v>1473.7521200710326</v>
      </c>
      <c r="U12" s="221">
        <f t="shared" si="7"/>
        <v>1459.2625227914136</v>
      </c>
      <c r="V12" s="221">
        <f t="shared" si="7"/>
        <v>1446.1905345723151</v>
      </c>
      <c r="W12" s="221">
        <f t="shared" si="7"/>
        <v>1431.8459320806123</v>
      </c>
      <c r="X12" s="221">
        <f t="shared" si="7"/>
        <v>1416.4811790908507</v>
      </c>
      <c r="Y12" s="221">
        <f t="shared" si="7"/>
        <v>1400.6879394315545</v>
      </c>
      <c r="Z12" s="221">
        <f t="shared" si="7"/>
        <v>1384.2405579481972</v>
      </c>
      <c r="AA12" s="221">
        <f t="shared" si="7"/>
        <v>1366.6571025401797</v>
      </c>
      <c r="AB12" s="221">
        <f t="shared" si="7"/>
        <v>1347.7622044683762</v>
      </c>
      <c r="AC12" s="221">
        <f t="shared" si="7"/>
        <v>1327.1405946721356</v>
      </c>
      <c r="AD12" s="221">
        <f t="shared" si="7"/>
        <v>1304.7290175320354</v>
      </c>
      <c r="AE12" s="221">
        <f t="shared" si="7"/>
        <v>1280.4081851656529</v>
      </c>
      <c r="AF12" s="221">
        <f t="shared" si="7"/>
        <v>1254.0558555449936</v>
      </c>
      <c r="AG12" s="221">
        <f t="shared" si="7"/>
        <v>1225.5856543275727</v>
      </c>
      <c r="AH12" s="221">
        <f t="shared" si="7"/>
        <v>1194.9081581395653</v>
      </c>
      <c r="AI12" s="221">
        <f t="shared" si="7"/>
        <v>1161.9307961082027</v>
      </c>
      <c r="AJ12" s="221">
        <f t="shared" si="7"/>
        <v>1126.5577483764348</v>
      </c>
      <c r="AK12" s="221">
        <f t="shared" si="7"/>
        <v>1088.9590740787844</v>
      </c>
      <c r="AL12" s="221">
        <f t="shared" si="7"/>
        <v>1051.3995725355717</v>
      </c>
      <c r="AM12" s="221">
        <f t="shared" si="7"/>
        <v>1011.6558805511324</v>
      </c>
      <c r="AN12" s="221">
        <f t="shared" si="7"/>
        <v>969.26787923463689</v>
      </c>
      <c r="AO12" s="221">
        <f t="shared" si="7"/>
        <v>924.50852935167359</v>
      </c>
      <c r="AP12" s="221">
        <f t="shared" si="7"/>
        <v>885.92880408885048</v>
      </c>
      <c r="AQ12" s="221">
        <f t="shared" si="8"/>
        <v>844.98373536196789</v>
      </c>
      <c r="AR12" s="221">
        <f t="shared" si="8"/>
        <v>804.18708950008499</v>
      </c>
      <c r="AS12" s="221">
        <f t="shared" si="8"/>
        <v>784.25851055398255</v>
      </c>
      <c r="AT12" s="221">
        <f t="shared" si="8"/>
        <v>779.41632309225827</v>
      </c>
      <c r="AU12" s="221">
        <f t="shared" si="8"/>
        <v>774.23303946145131</v>
      </c>
      <c r="AV12" s="221">
        <f t="shared" si="8"/>
        <v>768.45872011537767</v>
      </c>
      <c r="AW12" s="221">
        <f t="shared" si="8"/>
        <v>763.62545270397413</v>
      </c>
      <c r="AX12" s="221">
        <f t="shared" si="8"/>
        <v>758.44189790830922</v>
      </c>
      <c r="AY12" s="221">
        <f t="shared" si="8"/>
        <v>752.60600752938456</v>
      </c>
      <c r="AZ12" s="221">
        <f t="shared" si="8"/>
        <v>746.00429644532107</v>
      </c>
      <c r="BA12" s="221">
        <f t="shared" si="8"/>
        <v>738.60212105234848</v>
      </c>
      <c r="BB12" s="221">
        <f t="shared" si="8"/>
        <v>736.63693364594883</v>
      </c>
      <c r="BC12" s="221">
        <f t="shared" si="8"/>
        <v>738.22679695650652</v>
      </c>
      <c r="BD12" s="221">
        <f t="shared" si="8"/>
        <v>741.439073324486</v>
      </c>
      <c r="BE12" s="221">
        <f t="shared" si="8"/>
        <v>747.08186077283085</v>
      </c>
      <c r="BF12" s="221">
        <f t="shared" si="8"/>
        <v>754.6101038248496</v>
      </c>
      <c r="BG12" s="221">
        <f t="shared" si="9"/>
        <v>767.63206227198066</v>
      </c>
      <c r="BH12" s="221">
        <f t="shared" si="9"/>
        <v>782.26805569697729</v>
      </c>
      <c r="BI12" s="221">
        <f t="shared" si="9"/>
        <v>797.39872902410355</v>
      </c>
      <c r="BJ12" s="55"/>
      <c r="BK12" s="55"/>
      <c r="BL12" s="55"/>
      <c r="BM12" s="55"/>
    </row>
    <row r="13" spans="1:65" ht="6.75" customHeight="1">
      <c r="A13" s="55"/>
      <c r="B13" s="55"/>
      <c r="C13" s="55"/>
      <c r="D13" s="55"/>
      <c r="E13" s="55"/>
      <c r="F13" s="112"/>
      <c r="G13" s="293"/>
      <c r="H13" s="293"/>
      <c r="I13" s="293"/>
      <c r="J13" s="293"/>
      <c r="K13" s="293"/>
      <c r="L13" s="112"/>
      <c r="M13" s="112"/>
      <c r="N13" s="112"/>
      <c r="O13" s="112"/>
      <c r="P13" s="112"/>
      <c r="Q13" s="112"/>
      <c r="R13" s="112"/>
      <c r="S13" s="112"/>
      <c r="T13" s="112"/>
      <c r="U13" s="112"/>
      <c r="V13" s="112"/>
      <c r="W13" s="112"/>
      <c r="X13" s="112"/>
      <c r="Y13" s="112"/>
      <c r="Z13" s="112"/>
      <c r="AA13" s="112"/>
      <c r="AB13" s="112"/>
      <c r="AC13" s="112"/>
      <c r="AD13" s="112"/>
      <c r="AE13" s="112"/>
      <c r="AF13" s="112"/>
      <c r="AG13" s="112"/>
      <c r="AH13" s="112"/>
      <c r="AI13" s="112"/>
      <c r="AJ13" s="112"/>
      <c r="AK13" s="112"/>
      <c r="AL13" s="112"/>
      <c r="AM13" s="112"/>
      <c r="AN13" s="112"/>
      <c r="AO13" s="112"/>
      <c r="AP13" s="112"/>
      <c r="AQ13" s="112"/>
      <c r="AR13" s="112"/>
      <c r="AS13" s="112"/>
      <c r="AT13" s="112"/>
      <c r="AU13" s="112"/>
      <c r="AV13" s="112"/>
      <c r="AW13" s="112"/>
      <c r="AX13" s="112"/>
      <c r="AY13" s="112"/>
      <c r="AZ13" s="112"/>
      <c r="BA13" s="112"/>
      <c r="BB13" s="112"/>
      <c r="BC13" s="112"/>
      <c r="BD13" s="112"/>
      <c r="BE13" s="112"/>
      <c r="BF13" s="112"/>
      <c r="BG13" s="112"/>
      <c r="BH13" s="112"/>
      <c r="BI13" s="112"/>
      <c r="BJ13" s="55"/>
      <c r="BK13" s="55"/>
      <c r="BL13" s="55"/>
      <c r="BM13" s="55"/>
    </row>
    <row r="14" spans="1:65">
      <c r="A14" s="55"/>
      <c r="B14" s="61" t="s">
        <v>18</v>
      </c>
      <c r="C14" s="55"/>
      <c r="D14" s="55"/>
      <c r="E14" s="55"/>
      <c r="F14" s="112"/>
      <c r="G14" s="112"/>
      <c r="H14" s="112"/>
      <c r="I14" s="112"/>
      <c r="J14" s="112"/>
      <c r="K14" s="112"/>
      <c r="L14" s="112"/>
      <c r="M14" s="112"/>
      <c r="N14" s="112"/>
      <c r="O14" s="112"/>
      <c r="P14" s="112"/>
      <c r="Q14" s="112"/>
      <c r="R14" s="112"/>
      <c r="S14" s="112"/>
      <c r="T14" s="112"/>
      <c r="U14" s="112"/>
      <c r="V14" s="112"/>
      <c r="W14" s="112"/>
      <c r="X14" s="112"/>
      <c r="Y14" s="112"/>
      <c r="Z14" s="112"/>
      <c r="AA14" s="112"/>
      <c r="AB14" s="112"/>
      <c r="AC14" s="112"/>
      <c r="AD14" s="112"/>
      <c r="AE14" s="112"/>
      <c r="AF14" s="112"/>
      <c r="AG14" s="112"/>
      <c r="AH14" s="112"/>
      <c r="AI14" s="112"/>
      <c r="AJ14" s="112"/>
      <c r="AK14" s="112"/>
      <c r="AL14" s="112"/>
      <c r="AM14" s="112"/>
      <c r="AN14" s="112"/>
      <c r="AO14" s="112"/>
      <c r="AP14" s="112"/>
      <c r="AQ14" s="112"/>
      <c r="AR14" s="112"/>
      <c r="AS14" s="112"/>
      <c r="AT14" s="112"/>
      <c r="AU14" s="112"/>
      <c r="AV14" s="112"/>
      <c r="AW14" s="112"/>
      <c r="AX14" s="112"/>
      <c r="AY14" s="112"/>
      <c r="AZ14" s="112"/>
      <c r="BA14" s="112"/>
      <c r="BB14" s="112"/>
      <c r="BC14" s="112"/>
      <c r="BD14" s="112"/>
      <c r="BE14" s="112"/>
      <c r="BF14" s="112"/>
      <c r="BG14" s="112"/>
      <c r="BH14" s="112"/>
      <c r="BI14" s="112"/>
      <c r="BJ14" s="55"/>
      <c r="BK14" s="55"/>
      <c r="BL14" s="55"/>
      <c r="BM14" s="55"/>
    </row>
    <row r="15" spans="1:65">
      <c r="A15" s="55"/>
      <c r="B15" s="55" t="s">
        <v>11</v>
      </c>
      <c r="C15" s="55"/>
      <c r="D15" s="216">
        <f>D11*D17+D12*D18</f>
        <v>8.832000000000001E-2</v>
      </c>
      <c r="E15" s="88"/>
      <c r="F15" s="218"/>
      <c r="G15" s="318">
        <f>SUM(G17:G18)</f>
        <v>184.67219508282378</v>
      </c>
      <c r="H15" s="318">
        <f t="shared" ref="H15:BI15" si="10">SUM(H17:H18)</f>
        <v>197.52061897976154</v>
      </c>
      <c r="I15" s="318">
        <f>SUM(I17:I18)</f>
        <v>210.08739082878228</v>
      </c>
      <c r="J15" s="318">
        <f t="shared" si="10"/>
        <v>217.02342757986852</v>
      </c>
      <c r="K15" s="318">
        <f t="shared" si="10"/>
        <v>224.75149729939002</v>
      </c>
      <c r="L15" s="318">
        <f t="shared" si="10"/>
        <v>230.07981453837149</v>
      </c>
      <c r="M15" s="318">
        <f t="shared" si="10"/>
        <v>228.50673558279661</v>
      </c>
      <c r="N15" s="318">
        <f t="shared" si="10"/>
        <v>226.99230537428977</v>
      </c>
      <c r="O15" s="318">
        <f t="shared" si="10"/>
        <v>225.44828081438899</v>
      </c>
      <c r="P15" s="318">
        <f t="shared" si="10"/>
        <v>223.88782860576811</v>
      </c>
      <c r="Q15" s="318">
        <f t="shared" si="10"/>
        <v>222.31704725390657</v>
      </c>
      <c r="R15" s="318">
        <f t="shared" si="10"/>
        <v>220.6776515914483</v>
      </c>
      <c r="S15" s="318">
        <f t="shared" si="10"/>
        <v>218.87409863149219</v>
      </c>
      <c r="T15" s="318">
        <f t="shared" si="10"/>
        <v>216.936312074456</v>
      </c>
      <c r="U15" s="318">
        <f t="shared" si="10"/>
        <v>214.8034433548961</v>
      </c>
      <c r="V15" s="318">
        <f t="shared" si="10"/>
        <v>212.87924668904481</v>
      </c>
      <c r="W15" s="318">
        <f t="shared" si="10"/>
        <v>210.76772120226616</v>
      </c>
      <c r="X15" s="318">
        <f t="shared" si="10"/>
        <v>208.50602956217324</v>
      </c>
      <c r="Y15" s="318">
        <f t="shared" si="10"/>
        <v>206.18126468432484</v>
      </c>
      <c r="Z15" s="318">
        <f t="shared" si="10"/>
        <v>203.76021012997467</v>
      </c>
      <c r="AA15" s="318">
        <f t="shared" si="10"/>
        <v>201.17192549391447</v>
      </c>
      <c r="AB15" s="318">
        <f t="shared" si="10"/>
        <v>198.39059649774498</v>
      </c>
      <c r="AC15" s="318">
        <f t="shared" si="10"/>
        <v>195.35509553573837</v>
      </c>
      <c r="AD15" s="318">
        <f t="shared" si="10"/>
        <v>192.05611138071566</v>
      </c>
      <c r="AE15" s="318">
        <f t="shared" si="10"/>
        <v>188.47608485638412</v>
      </c>
      <c r="AF15" s="318">
        <f t="shared" si="10"/>
        <v>184.59702193622309</v>
      </c>
      <c r="AG15" s="318">
        <f t="shared" si="10"/>
        <v>180.40620831701872</v>
      </c>
      <c r="AH15" s="318">
        <f t="shared" si="10"/>
        <v>175.89048087814405</v>
      </c>
      <c r="AI15" s="318">
        <f t="shared" si="10"/>
        <v>171.03621318712746</v>
      </c>
      <c r="AJ15" s="318">
        <f t="shared" si="10"/>
        <v>165.82930056101122</v>
      </c>
      <c r="AK15" s="318">
        <f t="shared" si="10"/>
        <v>160.29477570439707</v>
      </c>
      <c r="AL15" s="318">
        <f t="shared" si="10"/>
        <v>154.76601707723617</v>
      </c>
      <c r="AM15" s="318">
        <f t="shared" si="10"/>
        <v>148.9157456171267</v>
      </c>
      <c r="AN15" s="318">
        <f t="shared" si="10"/>
        <v>142.67623182333858</v>
      </c>
      <c r="AO15" s="318">
        <f t="shared" si="10"/>
        <v>136.08765552056636</v>
      </c>
      <c r="AP15" s="318">
        <f t="shared" si="10"/>
        <v>130.40871996187877</v>
      </c>
      <c r="AQ15" s="318">
        <f t="shared" si="10"/>
        <v>124.38160584528168</v>
      </c>
      <c r="AR15" s="318">
        <f t="shared" si="10"/>
        <v>118.37633957441253</v>
      </c>
      <c r="AS15" s="318">
        <f t="shared" si="10"/>
        <v>115.44285275354623</v>
      </c>
      <c r="AT15" s="318">
        <f t="shared" si="10"/>
        <v>114.73008275918042</v>
      </c>
      <c r="AU15" s="318">
        <f t="shared" si="10"/>
        <v>113.96710340872563</v>
      </c>
      <c r="AV15" s="318">
        <f t="shared" si="10"/>
        <v>113.1171236009836</v>
      </c>
      <c r="AW15" s="318">
        <f t="shared" si="10"/>
        <v>112.405666638025</v>
      </c>
      <c r="AX15" s="318">
        <f t="shared" si="10"/>
        <v>111.64264737210313</v>
      </c>
      <c r="AY15" s="318">
        <f t="shared" si="10"/>
        <v>110.78360430832541</v>
      </c>
      <c r="AZ15" s="318">
        <f t="shared" si="10"/>
        <v>109.81183243675127</v>
      </c>
      <c r="BA15" s="318">
        <f t="shared" si="10"/>
        <v>108.7222322189057</v>
      </c>
      <c r="BB15" s="318">
        <f t="shared" si="10"/>
        <v>108.43295663268368</v>
      </c>
      <c r="BC15" s="318">
        <f t="shared" si="10"/>
        <v>108.66698451199775</v>
      </c>
      <c r="BD15" s="318">
        <f t="shared" si="10"/>
        <v>109.13983159336435</v>
      </c>
      <c r="BE15" s="318">
        <f t="shared" si="10"/>
        <v>109.97044990576072</v>
      </c>
      <c r="BF15" s="318">
        <f t="shared" si="10"/>
        <v>111.07860728301787</v>
      </c>
      <c r="BG15" s="318">
        <f t="shared" si="10"/>
        <v>112.99543956643555</v>
      </c>
      <c r="BH15" s="318">
        <f t="shared" si="10"/>
        <v>115.14985779859506</v>
      </c>
      <c r="BI15" s="318">
        <f t="shared" si="10"/>
        <v>117.37709291234805</v>
      </c>
      <c r="BJ15" s="55"/>
      <c r="BK15" s="55"/>
      <c r="BL15" s="55"/>
      <c r="BM15" s="55"/>
    </row>
    <row r="16" spans="1:65">
      <c r="A16" s="55"/>
      <c r="B16" s="55" t="s">
        <v>19</v>
      </c>
      <c r="C16" s="55"/>
      <c r="D16" s="55"/>
      <c r="E16" s="55"/>
      <c r="F16" s="112"/>
      <c r="G16" s="112"/>
      <c r="H16" s="112"/>
      <c r="I16" s="112"/>
      <c r="J16" s="112"/>
      <c r="K16" s="112"/>
      <c r="L16" s="112"/>
      <c r="M16" s="112"/>
      <c r="N16" s="112"/>
      <c r="O16" s="112"/>
      <c r="P16" s="112"/>
      <c r="Q16" s="112"/>
      <c r="R16" s="112"/>
      <c r="S16" s="112"/>
      <c r="T16" s="112"/>
      <c r="U16" s="112"/>
      <c r="V16" s="112"/>
      <c r="W16" s="112"/>
      <c r="X16" s="112"/>
      <c r="Y16" s="112"/>
      <c r="Z16" s="112"/>
      <c r="AA16" s="112"/>
      <c r="AB16" s="112"/>
      <c r="AC16" s="112"/>
      <c r="AD16" s="112"/>
      <c r="AE16" s="112"/>
      <c r="AF16" s="112"/>
      <c r="AG16" s="112"/>
      <c r="AH16" s="112"/>
      <c r="AI16" s="112"/>
      <c r="AJ16" s="112"/>
      <c r="AK16" s="112"/>
      <c r="AL16" s="112"/>
      <c r="AM16" s="112"/>
      <c r="AN16" s="112"/>
      <c r="AO16" s="112"/>
      <c r="AP16" s="112"/>
      <c r="AQ16" s="112"/>
      <c r="AR16" s="112"/>
      <c r="AS16" s="112"/>
      <c r="AT16" s="112"/>
      <c r="AU16" s="112"/>
      <c r="AV16" s="112"/>
      <c r="AW16" s="112"/>
      <c r="AX16" s="112"/>
      <c r="AY16" s="112"/>
      <c r="AZ16" s="112"/>
      <c r="BA16" s="112"/>
      <c r="BB16" s="112"/>
      <c r="BC16" s="112"/>
      <c r="BD16" s="112"/>
      <c r="BE16" s="112"/>
      <c r="BF16" s="112"/>
      <c r="BG16" s="112"/>
      <c r="BH16" s="112"/>
      <c r="BI16" s="112"/>
      <c r="BJ16" s="55"/>
      <c r="BK16" s="55"/>
      <c r="BL16" s="55"/>
      <c r="BM16" s="55"/>
    </row>
    <row r="17" spans="1:65">
      <c r="A17" s="55"/>
      <c r="B17" s="55" t="s">
        <v>20</v>
      </c>
      <c r="C17" s="55"/>
      <c r="D17" s="216">
        <f>WACC!$F$25</f>
        <v>0.1011</v>
      </c>
      <c r="E17" s="405"/>
      <c r="F17" s="218"/>
      <c r="G17" s="227">
        <f>$D17*G11</f>
        <v>84.557784976782088</v>
      </c>
      <c r="H17" s="227">
        <f t="shared" ref="H17:P18" si="11">$D17*H11</f>
        <v>90.440826896983197</v>
      </c>
      <c r="I17" s="227">
        <f>$D17*I11</f>
        <v>96.194905855026661</v>
      </c>
      <c r="J17" s="227">
        <f t="shared" si="11"/>
        <v>99.370781378282189</v>
      </c>
      <c r="K17" s="227">
        <f t="shared" si="11"/>
        <v>102.909313301487</v>
      </c>
      <c r="L17" s="219">
        <f t="shared" si="11"/>
        <v>105.34904551553151</v>
      </c>
      <c r="M17" s="219">
        <f t="shared" si="11"/>
        <v>104.62876343940552</v>
      </c>
      <c r="N17" s="219">
        <f t="shared" si="11"/>
        <v>103.93533547708648</v>
      </c>
      <c r="O17" s="219">
        <f t="shared" si="11"/>
        <v>103.22835684028408</v>
      </c>
      <c r="P17" s="219">
        <f t="shared" si="11"/>
        <v>102.51385630454327</v>
      </c>
      <c r="Q17" s="219">
        <f>$D17*Q11</f>
        <v>101.7946262562045</v>
      </c>
      <c r="R17" s="219">
        <f>$D17*R11</f>
        <v>101.04397905749738</v>
      </c>
      <c r="S17" s="219">
        <f t="shared" ref="S17:AQ17" si="12">$D17*S11</f>
        <v>100.21816744403922</v>
      </c>
      <c r="T17" s="219">
        <f t="shared" si="12"/>
        <v>99.330892892787602</v>
      </c>
      <c r="U17" s="219">
        <f t="shared" si="12"/>
        <v>98.354294036141283</v>
      </c>
      <c r="V17" s="219">
        <f t="shared" si="12"/>
        <v>97.473242030174049</v>
      </c>
      <c r="W17" s="219">
        <f t="shared" si="12"/>
        <v>96.506415822233265</v>
      </c>
      <c r="X17" s="219">
        <f t="shared" si="12"/>
        <v>95.470831470723326</v>
      </c>
      <c r="Y17" s="219">
        <f t="shared" si="12"/>
        <v>94.406367117686784</v>
      </c>
      <c r="Z17" s="219">
        <f t="shared" si="12"/>
        <v>93.297813605708498</v>
      </c>
      <c r="AA17" s="219">
        <f t="shared" si="12"/>
        <v>92.112688711208122</v>
      </c>
      <c r="AB17" s="219">
        <f t="shared" si="12"/>
        <v>90.839172581168555</v>
      </c>
      <c r="AC17" s="219">
        <f t="shared" si="12"/>
        <v>89.449276080901939</v>
      </c>
      <c r="AD17" s="219">
        <f t="shared" si="12"/>
        <v>87.938735781659204</v>
      </c>
      <c r="AE17" s="219">
        <f t="shared" si="12"/>
        <v>86.299511680165011</v>
      </c>
      <c r="AF17" s="219">
        <f t="shared" si="12"/>
        <v>84.523364663732579</v>
      </c>
      <c r="AG17" s="219">
        <f t="shared" si="12"/>
        <v>82.604473101678408</v>
      </c>
      <c r="AH17" s="219">
        <f t="shared" si="12"/>
        <v>80.536809858606702</v>
      </c>
      <c r="AI17" s="219">
        <f t="shared" si="12"/>
        <v>78.314135657692873</v>
      </c>
      <c r="AJ17" s="219">
        <f t="shared" si="12"/>
        <v>75.929992240571707</v>
      </c>
      <c r="AK17" s="219">
        <f t="shared" si="12"/>
        <v>73.395841592910074</v>
      </c>
      <c r="AL17" s="219">
        <f t="shared" si="12"/>
        <v>70.864331188897538</v>
      </c>
      <c r="AM17" s="219">
        <f t="shared" si="12"/>
        <v>68.185606349146326</v>
      </c>
      <c r="AN17" s="219">
        <f t="shared" si="12"/>
        <v>65.328655060414533</v>
      </c>
      <c r="AO17" s="219">
        <f t="shared" si="12"/>
        <v>62.31187487830281</v>
      </c>
      <c r="AP17" s="219">
        <f t="shared" si="12"/>
        <v>59.711601395588517</v>
      </c>
      <c r="AQ17" s="219">
        <f t="shared" si="12"/>
        <v>56.951903763396643</v>
      </c>
      <c r="AR17" s="219">
        <f t="shared" ref="AR17:BI17" si="13">$D17*AR11</f>
        <v>54.202209832305734</v>
      </c>
      <c r="AS17" s="219">
        <f t="shared" si="13"/>
        <v>52.859023611338422</v>
      </c>
      <c r="AT17" s="219">
        <f t="shared" si="13"/>
        <v>52.532660176418212</v>
      </c>
      <c r="AU17" s="219">
        <f t="shared" si="13"/>
        <v>52.183306859701815</v>
      </c>
      <c r="AV17" s="219">
        <f t="shared" si="13"/>
        <v>51.79411773577646</v>
      </c>
      <c r="AW17" s="219">
        <f t="shared" si="13"/>
        <v>51.468355512247861</v>
      </c>
      <c r="AX17" s="219">
        <f t="shared" si="13"/>
        <v>51.118983919020046</v>
      </c>
      <c r="AY17" s="219">
        <f t="shared" si="13"/>
        <v>50.725644907480522</v>
      </c>
      <c r="AZ17" s="219">
        <f t="shared" si="13"/>
        <v>50.280689580414645</v>
      </c>
      <c r="BA17" s="219">
        <f t="shared" si="13"/>
        <v>49.781782958928289</v>
      </c>
      <c r="BB17" s="219">
        <f t="shared" si="13"/>
        <v>49.649329327736957</v>
      </c>
      <c r="BC17" s="219">
        <f t="shared" si="13"/>
        <v>49.756486114868537</v>
      </c>
      <c r="BD17" s="219">
        <f t="shared" si="13"/>
        <v>49.972993542070355</v>
      </c>
      <c r="BE17" s="219">
        <f t="shared" si="13"/>
        <v>50.3533174160888</v>
      </c>
      <c r="BF17" s="219">
        <f t="shared" si="13"/>
        <v>50.860720997794871</v>
      </c>
      <c r="BG17" s="219">
        <f t="shared" si="13"/>
        <v>51.738400997131492</v>
      </c>
      <c r="BH17" s="219">
        <f t="shared" si="13"/>
        <v>52.72486695397626</v>
      </c>
      <c r="BI17" s="219">
        <f t="shared" si="13"/>
        <v>53.744674336224577</v>
      </c>
      <c r="BJ17" s="55"/>
      <c r="BK17" s="55"/>
      <c r="BL17" s="55"/>
      <c r="BM17" s="55"/>
    </row>
    <row r="18" spans="1:65">
      <c r="A18" s="55"/>
      <c r="B18" s="55" t="s">
        <v>21</v>
      </c>
      <c r="C18" s="55"/>
      <c r="D18" s="217">
        <f>WACC!$F$11</f>
        <v>7.980000000000001E-2</v>
      </c>
      <c r="E18" s="405"/>
      <c r="F18" s="220"/>
      <c r="G18" s="228">
        <f>$D18*G12</f>
        <v>100.11441010604169</v>
      </c>
      <c r="H18" s="228">
        <f t="shared" si="11"/>
        <v>107.07979208277834</v>
      </c>
      <c r="I18" s="228">
        <f>$D18*I12</f>
        <v>113.89248497375561</v>
      </c>
      <c r="J18" s="228">
        <f t="shared" si="11"/>
        <v>117.65264620158634</v>
      </c>
      <c r="K18" s="228">
        <f t="shared" si="11"/>
        <v>121.84218399790302</v>
      </c>
      <c r="L18" s="221">
        <f t="shared" si="11"/>
        <v>124.73076902283998</v>
      </c>
      <c r="M18" s="221">
        <f t="shared" si="11"/>
        <v>123.87797214339109</v>
      </c>
      <c r="N18" s="221">
        <f t="shared" si="11"/>
        <v>123.05696989720329</v>
      </c>
      <c r="O18" s="221">
        <f t="shared" si="11"/>
        <v>122.21992397410492</v>
      </c>
      <c r="P18" s="221">
        <f t="shared" si="11"/>
        <v>121.37397230122482</v>
      </c>
      <c r="Q18" s="221">
        <f>$D18*Q12</f>
        <v>120.52242099770207</v>
      </c>
      <c r="R18" s="221">
        <f>$D18*R12</f>
        <v>119.63367253395091</v>
      </c>
      <c r="S18" s="221">
        <f t="shared" ref="S18:AQ18" si="14">$D18*S12</f>
        <v>118.65593118745298</v>
      </c>
      <c r="T18" s="221">
        <f t="shared" si="14"/>
        <v>117.60541918166841</v>
      </c>
      <c r="U18" s="221">
        <f t="shared" si="14"/>
        <v>116.44914931875482</v>
      </c>
      <c r="V18" s="221">
        <f t="shared" si="14"/>
        <v>115.40600465887076</v>
      </c>
      <c r="W18" s="221">
        <f t="shared" si="14"/>
        <v>114.26130538003288</v>
      </c>
      <c r="X18" s="221">
        <f t="shared" si="14"/>
        <v>113.0351980914499</v>
      </c>
      <c r="Y18" s="221">
        <f t="shared" si="14"/>
        <v>111.77489756663806</v>
      </c>
      <c r="Z18" s="221">
        <f t="shared" si="14"/>
        <v>110.46239652426615</v>
      </c>
      <c r="AA18" s="221">
        <f t="shared" si="14"/>
        <v>109.05923678270635</v>
      </c>
      <c r="AB18" s="221">
        <f t="shared" si="14"/>
        <v>107.55142391657644</v>
      </c>
      <c r="AC18" s="221">
        <f t="shared" si="14"/>
        <v>105.90581945483643</v>
      </c>
      <c r="AD18" s="221">
        <f t="shared" si="14"/>
        <v>104.11737559905644</v>
      </c>
      <c r="AE18" s="221">
        <f t="shared" si="14"/>
        <v>102.17657317621911</v>
      </c>
      <c r="AF18" s="221">
        <f t="shared" si="14"/>
        <v>100.07365727249051</v>
      </c>
      <c r="AG18" s="221">
        <f t="shared" si="14"/>
        <v>97.801735215340315</v>
      </c>
      <c r="AH18" s="221">
        <f t="shared" si="14"/>
        <v>95.35367101953733</v>
      </c>
      <c r="AI18" s="221">
        <f t="shared" si="14"/>
        <v>92.722077529434586</v>
      </c>
      <c r="AJ18" s="221">
        <f t="shared" si="14"/>
        <v>89.899308320439502</v>
      </c>
      <c r="AK18" s="221">
        <f t="shared" si="14"/>
        <v>86.898934111487009</v>
      </c>
      <c r="AL18" s="221">
        <f t="shared" si="14"/>
        <v>83.901685888338633</v>
      </c>
      <c r="AM18" s="221">
        <f t="shared" si="14"/>
        <v>80.730139267980377</v>
      </c>
      <c r="AN18" s="221">
        <f t="shared" si="14"/>
        <v>77.347576762924035</v>
      </c>
      <c r="AO18" s="221">
        <f t="shared" si="14"/>
        <v>73.775780642263555</v>
      </c>
      <c r="AP18" s="221">
        <f t="shared" si="14"/>
        <v>70.697118566290271</v>
      </c>
      <c r="AQ18" s="221">
        <f t="shared" si="14"/>
        <v>67.42970208188504</v>
      </c>
      <c r="AR18" s="221">
        <f t="shared" ref="AR18:BI18" si="15">$D18*AR12</f>
        <v>64.174129742106786</v>
      </c>
      <c r="AS18" s="221">
        <f t="shared" si="15"/>
        <v>62.583829142207811</v>
      </c>
      <c r="AT18" s="221">
        <f t="shared" si="15"/>
        <v>62.197422582762215</v>
      </c>
      <c r="AU18" s="221">
        <f t="shared" si="15"/>
        <v>61.783796549023819</v>
      </c>
      <c r="AV18" s="221">
        <f t="shared" si="15"/>
        <v>61.323005865207143</v>
      </c>
      <c r="AW18" s="221">
        <f t="shared" si="15"/>
        <v>60.937311125777143</v>
      </c>
      <c r="AX18" s="221">
        <f t="shared" si="15"/>
        <v>60.523663453083081</v>
      </c>
      <c r="AY18" s="221">
        <f t="shared" si="15"/>
        <v>60.057959400844894</v>
      </c>
      <c r="AZ18" s="221">
        <f t="shared" si="15"/>
        <v>59.531142856336629</v>
      </c>
      <c r="BA18" s="221">
        <f t="shared" si="15"/>
        <v>58.940449259977413</v>
      </c>
      <c r="BB18" s="221">
        <f t="shared" si="15"/>
        <v>58.783627304946727</v>
      </c>
      <c r="BC18" s="221">
        <f t="shared" si="15"/>
        <v>58.910498397129224</v>
      </c>
      <c r="BD18" s="221">
        <f t="shared" si="15"/>
        <v>59.166838051293993</v>
      </c>
      <c r="BE18" s="221">
        <f t="shared" si="15"/>
        <v>59.61713248967191</v>
      </c>
      <c r="BF18" s="221">
        <f t="shared" si="15"/>
        <v>60.217886285223003</v>
      </c>
      <c r="BG18" s="221">
        <f t="shared" si="15"/>
        <v>61.257038569304065</v>
      </c>
      <c r="BH18" s="221">
        <f t="shared" si="15"/>
        <v>62.424990844618797</v>
      </c>
      <c r="BI18" s="221">
        <f t="shared" si="15"/>
        <v>63.63241857612347</v>
      </c>
      <c r="BJ18" s="55"/>
      <c r="BK18" s="55"/>
      <c r="BL18" s="55"/>
      <c r="BM18" s="55"/>
    </row>
    <row r="19" spans="1:65">
      <c r="A19" s="55"/>
      <c r="B19" s="55"/>
      <c r="C19" s="55"/>
      <c r="D19" s="55"/>
      <c r="E19" s="55"/>
      <c r="F19" s="112"/>
      <c r="G19" s="114"/>
      <c r="H19" s="114"/>
      <c r="I19" s="114"/>
      <c r="J19" s="114"/>
      <c r="K19" s="114"/>
      <c r="L19" s="114"/>
      <c r="M19" s="114"/>
      <c r="N19" s="114"/>
      <c r="O19" s="114"/>
      <c r="P19" s="114"/>
      <c r="Q19" s="114"/>
      <c r="R19" s="114"/>
      <c r="S19" s="114"/>
      <c r="T19" s="114"/>
      <c r="U19" s="114"/>
      <c r="V19" s="114"/>
      <c r="W19" s="114"/>
      <c r="X19" s="114"/>
      <c r="Y19" s="114"/>
      <c r="Z19" s="114"/>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55"/>
      <c r="BK19" s="55"/>
      <c r="BL19" s="55"/>
      <c r="BM19" s="55"/>
    </row>
    <row r="20" spans="1:65">
      <c r="A20" s="55"/>
      <c r="B20" s="55" t="s">
        <v>140</v>
      </c>
      <c r="C20" s="55"/>
      <c r="D20" s="55"/>
      <c r="E20" s="55"/>
      <c r="F20" s="222"/>
      <c r="G20" s="223">
        <f>Assets!G$473</f>
        <v>12.431465271333224</v>
      </c>
      <c r="H20" s="223">
        <f>Assets!H$473</f>
        <v>15.735232615755748</v>
      </c>
      <c r="I20" s="223">
        <f>Assets!I$473</f>
        <v>19.348299068670713</v>
      </c>
      <c r="J20" s="223">
        <f>Assets!J$473</f>
        <v>16.143490566439688</v>
      </c>
      <c r="K20" s="223">
        <f>Assets!K$473</f>
        <v>18.207105462981183</v>
      </c>
      <c r="L20" s="223">
        <f>Assets!L$473</f>
        <v>17.811129478882108</v>
      </c>
      <c r="M20" s="223">
        <f>Assets!M$473</f>
        <v>17.14708116515817</v>
      </c>
      <c r="N20" s="223">
        <f>Assets!N$473</f>
        <v>17.482162136557378</v>
      </c>
      <c r="O20" s="223">
        <f>Assets!O$473</f>
        <v>17.668163593986336</v>
      </c>
      <c r="P20" s="223">
        <f>Assets!P$473</f>
        <v>17.785114944083915</v>
      </c>
      <c r="Q20" s="223">
        <f>Assets!Q$473</f>
        <v>18.561997989790278</v>
      </c>
      <c r="R20" s="223">
        <f>Assets!R$473</f>
        <v>20.420663042981218</v>
      </c>
      <c r="S20" s="223">
        <f>Assets!S$473</f>
        <v>21.940518082384052</v>
      </c>
      <c r="T20" s="223">
        <f>Assets!T$473</f>
        <v>24.149328799364639</v>
      </c>
      <c r="U20" s="223">
        <f>Assets!U$473</f>
        <v>21.786647031830313</v>
      </c>
      <c r="V20" s="223">
        <f>Assets!V$473</f>
        <v>23.907670819504482</v>
      </c>
      <c r="W20" s="223">
        <f>Assets!W$473</f>
        <v>25.607921649602702</v>
      </c>
      <c r="X20" s="223">
        <f>Assets!X$473</f>
        <v>26.322066098826298</v>
      </c>
      <c r="Y20" s="223">
        <f>Assets!Y$473</f>
        <v>27.412302472261878</v>
      </c>
      <c r="Z20" s="223">
        <f>Assets!Z$473</f>
        <v>29.305759013362298</v>
      </c>
      <c r="AA20" s="223">
        <f>Assets!AA$473</f>
        <v>31.491496786338999</v>
      </c>
      <c r="AB20" s="223">
        <f>Assets!AB$473</f>
        <v>34.369349660400303</v>
      </c>
      <c r="AC20" s="223">
        <f>Assets!AC$473</f>
        <v>37.352628566833772</v>
      </c>
      <c r="AD20" s="223">
        <f>Assets!AD$473</f>
        <v>40.534720610637649</v>
      </c>
      <c r="AE20" s="223">
        <f>Assets!AE$473</f>
        <v>43.920549367765389</v>
      </c>
      <c r="AF20" s="223">
        <f>Assets!AF$473</f>
        <v>47.450335362367881</v>
      </c>
      <c r="AG20" s="223">
        <f>Assets!AG$473</f>
        <v>51.129160313345622</v>
      </c>
      <c r="AH20" s="223">
        <f>Assets!AH$473</f>
        <v>54.962270052270796</v>
      </c>
      <c r="AI20" s="223">
        <f>Assets!AI$473</f>
        <v>58.955079552946366</v>
      </c>
      <c r="AJ20" s="223">
        <f>Assets!AJ$473</f>
        <v>62.664457162750836</v>
      </c>
      <c r="AK20" s="223">
        <f>Assets!AK$473</f>
        <v>62.599169238687786</v>
      </c>
      <c r="AL20" s="223">
        <f>Assets!AL$473</f>
        <v>66.239486640731315</v>
      </c>
      <c r="AM20" s="223">
        <f>Assets!AM$473</f>
        <v>70.64666886082577</v>
      </c>
      <c r="AN20" s="223">
        <f>Assets!AN$473</f>
        <v>74.598916471605307</v>
      </c>
      <c r="AO20" s="223">
        <f>Assets!AO$473</f>
        <v>64.299542104705196</v>
      </c>
      <c r="AP20" s="223">
        <f>Assets!AP$473</f>
        <v>68.241781211470794</v>
      </c>
      <c r="AQ20" s="223">
        <f>Assets!AQ$473</f>
        <v>67.994409769804776</v>
      </c>
      <c r="AR20" s="223">
        <f>Assets!AR$473</f>
        <v>33.214298243504047</v>
      </c>
      <c r="AS20" s="223">
        <f>Assets!AS$473</f>
        <v>8.0703124362071392</v>
      </c>
      <c r="AT20" s="223">
        <f>Assets!AT$473</f>
        <v>8.6388060513449147</v>
      </c>
      <c r="AU20" s="223">
        <f>Assets!AU$473</f>
        <v>9.6238655767891643</v>
      </c>
      <c r="AV20" s="223">
        <f>Assets!AV$473</f>
        <v>8.0554456856724173</v>
      </c>
      <c r="AW20" s="223">
        <f>Assets!AW$473</f>
        <v>8.6392579927747519</v>
      </c>
      <c r="AX20" s="223">
        <f>Assets!AX$473</f>
        <v>9.7264839648743546</v>
      </c>
      <c r="AY20" s="223">
        <f>Assets!AY$473</f>
        <v>11.002851806772561</v>
      </c>
      <c r="AZ20" s="223">
        <f>Assets!AZ$473</f>
        <v>12.336958988287627</v>
      </c>
      <c r="BA20" s="223">
        <f>Assets!BA$473</f>
        <v>3.2753123439993921</v>
      </c>
      <c r="BB20" s="223">
        <f>Assets!BB$473</f>
        <v>-2.6497721842627477</v>
      </c>
      <c r="BC20" s="223">
        <f>Assets!BC$473</f>
        <v>-5.3537939466328091</v>
      </c>
      <c r="BD20" s="223">
        <f>Assets!BD$473</f>
        <v>-9.404645747241279</v>
      </c>
      <c r="BE20" s="223">
        <f>Assets!BE$473</f>
        <v>-12.547071753364893</v>
      </c>
      <c r="BF20" s="223">
        <f>Assets!BF$473</f>
        <v>-21.703264078551729</v>
      </c>
      <c r="BG20" s="223">
        <f>Assets!BG$473</f>
        <v>-24.393322374994412</v>
      </c>
      <c r="BH20" s="223">
        <f>Assets!BH$473</f>
        <v>-25.217788878543896</v>
      </c>
      <c r="BI20" s="223">
        <f>Assets!BI$473</f>
        <v>-25.928301560029492</v>
      </c>
      <c r="BJ20" s="55"/>
      <c r="BK20" s="55"/>
      <c r="BL20" s="55"/>
      <c r="BM20" s="55"/>
    </row>
    <row r="21" spans="1:65">
      <c r="A21" s="55"/>
      <c r="B21" s="55"/>
      <c r="C21" s="55"/>
      <c r="D21" s="55"/>
      <c r="E21" s="55"/>
      <c r="F21" s="112"/>
      <c r="G21" s="112"/>
      <c r="H21" s="112"/>
      <c r="I21" s="112"/>
      <c r="J21" s="112"/>
      <c r="K21" s="112"/>
      <c r="L21" s="112"/>
      <c r="M21" s="112"/>
      <c r="N21" s="112"/>
      <c r="O21" s="112"/>
      <c r="P21" s="112"/>
      <c r="Q21" s="112"/>
      <c r="R21" s="112"/>
      <c r="S21" s="112"/>
      <c r="T21" s="112"/>
      <c r="U21" s="112"/>
      <c r="V21" s="112"/>
      <c r="W21" s="112"/>
      <c r="X21" s="112"/>
      <c r="Y21" s="112"/>
      <c r="Z21" s="112"/>
      <c r="AA21" s="112"/>
      <c r="AB21" s="112"/>
      <c r="AC21" s="112"/>
      <c r="AD21" s="112"/>
      <c r="AE21" s="112"/>
      <c r="AF21" s="112"/>
      <c r="AG21" s="112"/>
      <c r="AH21" s="112"/>
      <c r="AI21" s="112"/>
      <c r="AJ21" s="112"/>
      <c r="AK21" s="112"/>
      <c r="AL21" s="112"/>
      <c r="AM21" s="112"/>
      <c r="AN21" s="112"/>
      <c r="AO21" s="112"/>
      <c r="AP21" s="112"/>
      <c r="AQ21" s="112"/>
      <c r="AR21" s="112"/>
      <c r="AS21" s="112"/>
      <c r="AT21" s="112"/>
      <c r="AU21" s="112"/>
      <c r="AV21" s="112"/>
      <c r="AW21" s="112"/>
      <c r="AX21" s="112"/>
      <c r="AY21" s="112"/>
      <c r="AZ21" s="112"/>
      <c r="BA21" s="112"/>
      <c r="BB21" s="112"/>
      <c r="BC21" s="112"/>
      <c r="BD21" s="112"/>
      <c r="BE21" s="112"/>
      <c r="BF21" s="112"/>
      <c r="BG21" s="112"/>
      <c r="BH21" s="112"/>
      <c r="BI21" s="112"/>
      <c r="BJ21" s="55"/>
      <c r="BK21" s="55"/>
      <c r="BL21" s="55"/>
      <c r="BM21" s="55"/>
    </row>
    <row r="22" spans="1:65">
      <c r="A22" s="55"/>
      <c r="B22" s="55" t="s">
        <v>266</v>
      </c>
      <c r="C22" s="55"/>
      <c r="D22" s="85"/>
      <c r="E22" s="55"/>
      <c r="F22" s="224"/>
      <c r="G22" s="295">
        <f>Input!G182*G$8</f>
        <v>49.817314508378765</v>
      </c>
      <c r="H22" s="295">
        <f>Input!H182*H$8</f>
        <v>51.927226578954226</v>
      </c>
      <c r="I22" s="295">
        <f>Input!I182*I$8</f>
        <v>52.249498770098612</v>
      </c>
      <c r="J22" s="295">
        <f>Input!J182*J$8</f>
        <v>55.905866927491239</v>
      </c>
      <c r="K22" s="295">
        <f>Input!K182*K$8</f>
        <v>46.931341240289541</v>
      </c>
      <c r="L22" s="225">
        <f>Input!L182*L$8</f>
        <v>0</v>
      </c>
      <c r="M22" s="225">
        <f>Input!M182*M$8</f>
        <v>0</v>
      </c>
      <c r="N22" s="225">
        <f>Input!N182*N$8</f>
        <v>0</v>
      </c>
      <c r="O22" s="225">
        <f>Input!O182*O$8</f>
        <v>0</v>
      </c>
      <c r="P22" s="225">
        <f>Input!P182*P$8</f>
        <v>0</v>
      </c>
      <c r="Q22" s="225">
        <f>Input!Q182*Q$8</f>
        <v>0</v>
      </c>
      <c r="R22" s="225">
        <f>Input!R182*R$8</f>
        <v>0</v>
      </c>
      <c r="S22" s="225">
        <f>Input!S182*S$8</f>
        <v>0</v>
      </c>
      <c r="T22" s="225">
        <f>Input!T182*T$8</f>
        <v>0</v>
      </c>
      <c r="U22" s="225">
        <f>Input!U182*U$8</f>
        <v>0</v>
      </c>
      <c r="V22" s="225">
        <f>Input!V182*V$8</f>
        <v>0</v>
      </c>
      <c r="W22" s="225">
        <f>Input!W182*W$8</f>
        <v>0</v>
      </c>
      <c r="X22" s="225">
        <f>Input!X182*X$8</f>
        <v>0</v>
      </c>
      <c r="Y22" s="225">
        <f>Input!Y182*Y$8</f>
        <v>0</v>
      </c>
      <c r="Z22" s="225">
        <f>Input!Z182*Z$8</f>
        <v>0</v>
      </c>
      <c r="AA22" s="225">
        <f>Input!AA182*AA$8</f>
        <v>0</v>
      </c>
      <c r="AB22" s="225">
        <f>Input!AB182*AB$8</f>
        <v>0</v>
      </c>
      <c r="AC22" s="225">
        <f>Input!AC182*AC$8</f>
        <v>0</v>
      </c>
      <c r="AD22" s="225">
        <f>Input!AD182*AD$8</f>
        <v>0</v>
      </c>
      <c r="AE22" s="225">
        <f>Input!AE182*AE$8</f>
        <v>0</v>
      </c>
      <c r="AF22" s="225">
        <f>Input!AF182*AF$8</f>
        <v>0</v>
      </c>
      <c r="AG22" s="225">
        <f>Input!AG182*AG$8</f>
        <v>0</v>
      </c>
      <c r="AH22" s="225">
        <f>Input!AH182*AH$8</f>
        <v>0</v>
      </c>
      <c r="AI22" s="225">
        <f>Input!AI182*AI$8</f>
        <v>0</v>
      </c>
      <c r="AJ22" s="225">
        <f>Input!AJ182*AJ$8</f>
        <v>0</v>
      </c>
      <c r="AK22" s="225">
        <f>Input!AK182*AK$8</f>
        <v>0</v>
      </c>
      <c r="AL22" s="225">
        <f>Input!AL182*AL$8</f>
        <v>0</v>
      </c>
      <c r="AM22" s="225">
        <f>Input!AM182*AM$8</f>
        <v>0</v>
      </c>
      <c r="AN22" s="225">
        <f>Input!AN182*AN$8</f>
        <v>0</v>
      </c>
      <c r="AO22" s="225">
        <f>Input!AO182*AO$8</f>
        <v>0</v>
      </c>
      <c r="AP22" s="225">
        <f>Input!AP182*AP$8</f>
        <v>0</v>
      </c>
      <c r="AQ22" s="225">
        <f>Input!AQ182*AQ$8</f>
        <v>0</v>
      </c>
      <c r="AR22" s="225">
        <f>Input!AR182*AR$8</f>
        <v>0</v>
      </c>
      <c r="AS22" s="225">
        <f>Input!AS182*AS$8</f>
        <v>0</v>
      </c>
      <c r="AT22" s="225">
        <f>Input!AT182*AT$8</f>
        <v>0</v>
      </c>
      <c r="AU22" s="225">
        <f>Input!AU182*AU$8</f>
        <v>0</v>
      </c>
      <c r="AV22" s="225">
        <f>Input!AV182*AV$8</f>
        <v>0</v>
      </c>
      <c r="AW22" s="225">
        <f>Input!AW182*AW$8</f>
        <v>0</v>
      </c>
      <c r="AX22" s="225">
        <f>Input!AX182*AX$8</f>
        <v>0</v>
      </c>
      <c r="AY22" s="225">
        <f>Input!AY182*AY$8</f>
        <v>0</v>
      </c>
      <c r="AZ22" s="225">
        <f>Input!AZ182*AZ$8</f>
        <v>0</v>
      </c>
      <c r="BA22" s="225">
        <f>Input!BA182*BA$8</f>
        <v>0</v>
      </c>
      <c r="BB22" s="225">
        <f>Input!BB182*BB$8</f>
        <v>0</v>
      </c>
      <c r="BC22" s="225">
        <f>Input!BC182*BC$8</f>
        <v>0</v>
      </c>
      <c r="BD22" s="225">
        <f>Input!BD182*BD$8</f>
        <v>0</v>
      </c>
      <c r="BE22" s="225">
        <f>Input!BE182*BE$8</f>
        <v>0</v>
      </c>
      <c r="BF22" s="225">
        <f>Input!BF182*BF$8</f>
        <v>0</v>
      </c>
      <c r="BG22" s="225">
        <f>Input!BG182*BG$8</f>
        <v>0</v>
      </c>
      <c r="BH22" s="225">
        <f>Input!BH182*BH$8</f>
        <v>0</v>
      </c>
      <c r="BI22" s="225">
        <f>Input!BI182*BI$8</f>
        <v>0</v>
      </c>
      <c r="BJ22" s="55"/>
      <c r="BK22" s="55"/>
      <c r="BL22" s="55"/>
      <c r="BM22" s="55"/>
    </row>
    <row r="23" spans="1:65">
      <c r="A23" s="55"/>
      <c r="B23" s="55"/>
      <c r="C23" s="55"/>
      <c r="D23" s="55"/>
      <c r="E23" s="55"/>
      <c r="F23" s="112"/>
      <c r="G23" s="293"/>
      <c r="H23" s="293"/>
      <c r="I23" s="293"/>
      <c r="J23" s="293"/>
      <c r="K23" s="293"/>
      <c r="L23" s="112"/>
      <c r="M23" s="112"/>
      <c r="N23" s="112"/>
      <c r="O23" s="112"/>
      <c r="P23" s="112"/>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AR23" s="112"/>
      <c r="AS23" s="112"/>
      <c r="AT23" s="112"/>
      <c r="AU23" s="112"/>
      <c r="AV23" s="112"/>
      <c r="AW23" s="112"/>
      <c r="AX23" s="112"/>
      <c r="AY23" s="112"/>
      <c r="AZ23" s="112"/>
      <c r="BA23" s="112"/>
      <c r="BB23" s="112"/>
      <c r="BC23" s="112"/>
      <c r="BD23" s="112"/>
      <c r="BE23" s="112"/>
      <c r="BF23" s="112"/>
      <c r="BG23" s="112"/>
      <c r="BH23" s="112"/>
      <c r="BI23" s="112"/>
      <c r="BJ23" s="55"/>
      <c r="BK23" s="55"/>
      <c r="BL23" s="55"/>
      <c r="BM23" s="55"/>
    </row>
    <row r="24" spans="1:65">
      <c r="A24" s="55"/>
      <c r="B24" s="55" t="s">
        <v>22</v>
      </c>
      <c r="C24" s="55"/>
      <c r="D24" s="55"/>
      <c r="E24" s="55"/>
      <c r="F24" s="218"/>
      <c r="G24" s="227">
        <f>G44</f>
        <v>17.808932954448075</v>
      </c>
      <c r="H24" s="227">
        <f>H44</f>
        <v>19.246486587792148</v>
      </c>
      <c r="I24" s="227">
        <f t="shared" ref="I24:P24" si="16">I44</f>
        <v>21.564584499231788</v>
      </c>
      <c r="J24" s="227">
        <f t="shared" si="16"/>
        <v>21.067662185853081</v>
      </c>
      <c r="K24" s="227">
        <f t="shared" si="16"/>
        <v>21.622932774934924</v>
      </c>
      <c r="L24" s="219">
        <f t="shared" si="16"/>
        <v>22.674937049975771</v>
      </c>
      <c r="M24" s="219">
        <f t="shared" si="16"/>
        <v>22.696352516884311</v>
      </c>
      <c r="N24" s="219">
        <f t="shared" si="16"/>
        <v>23.038889901979715</v>
      </c>
      <c r="O24" s="219">
        <f t="shared" si="16"/>
        <v>23.798980647468941</v>
      </c>
      <c r="P24" s="219">
        <f t="shared" si="16"/>
        <v>24.323321982708979</v>
      </c>
      <c r="Q24" s="219">
        <f>Q44</f>
        <v>24.603567886978649</v>
      </c>
      <c r="R24" s="219">
        <f>R44</f>
        <v>25.212945094657549</v>
      </c>
      <c r="S24" s="219">
        <f t="shared" ref="S24:AQ24" si="17">S44</f>
        <v>25.90395223934653</v>
      </c>
      <c r="T24" s="219">
        <f t="shared" si="17"/>
        <v>26.801951850305112</v>
      </c>
      <c r="U24" s="219">
        <f t="shared" si="17"/>
        <v>26.750281370393985</v>
      </c>
      <c r="V24" s="219">
        <f t="shared" si="17"/>
        <v>27.357087999043948</v>
      </c>
      <c r="W24" s="219">
        <f t="shared" si="17"/>
        <v>27.919502845967909</v>
      </c>
      <c r="X24" s="219">
        <f t="shared" si="17"/>
        <v>28.158622788222029</v>
      </c>
      <c r="Y24" s="219">
        <f t="shared" si="17"/>
        <v>28.387785953754481</v>
      </c>
      <c r="Z24" s="219">
        <f t="shared" si="17"/>
        <v>28.894228671094325</v>
      </c>
      <c r="AA24" s="219">
        <f t="shared" si="17"/>
        <v>29.437496692432617</v>
      </c>
      <c r="AB24" s="219">
        <f t="shared" si="17"/>
        <v>30.083173063725013</v>
      </c>
      <c r="AC24" s="219">
        <f t="shared" si="17"/>
        <v>30.717983109967129</v>
      </c>
      <c r="AD24" s="219">
        <f t="shared" si="17"/>
        <v>31.38607688201936</v>
      </c>
      <c r="AE24" s="219">
        <f t="shared" si="17"/>
        <v>32.088491720147957</v>
      </c>
      <c r="AF24" s="219">
        <f t="shared" si="17"/>
        <v>32.792443971122331</v>
      </c>
      <c r="AG24" s="219">
        <f t="shared" si="17"/>
        <v>33.47370850877018</v>
      </c>
      <c r="AH24" s="219">
        <f t="shared" si="17"/>
        <v>34.157107152326368</v>
      </c>
      <c r="AI24" s="219">
        <f t="shared" si="17"/>
        <v>34.842320816750245</v>
      </c>
      <c r="AJ24" s="219">
        <f t="shared" si="17"/>
        <v>35.355314697788963</v>
      </c>
      <c r="AK24" s="219">
        <f t="shared" si="17"/>
        <v>36.347729858362264</v>
      </c>
      <c r="AL24" s="219">
        <f t="shared" si="17"/>
        <v>37.983494399958388</v>
      </c>
      <c r="AM24" s="219">
        <f t="shared" si="17"/>
        <v>39.056051366719828</v>
      </c>
      <c r="AN24" s="219">
        <f t="shared" si="17"/>
        <v>40.929887781147926</v>
      </c>
      <c r="AO24" s="219">
        <f t="shared" si="17"/>
        <v>39.065862397867065</v>
      </c>
      <c r="AP24" s="219">
        <f t="shared" si="17"/>
        <v>39.653354802144442</v>
      </c>
      <c r="AQ24" s="219">
        <f t="shared" si="17"/>
        <v>38.489328063876876</v>
      </c>
      <c r="AR24" s="219">
        <f t="shared" ref="AR24:BI24" si="18">AR44</f>
        <v>23.97233504503648</v>
      </c>
      <c r="AS24" s="219">
        <f t="shared" si="18"/>
        <v>16.252183005045655</v>
      </c>
      <c r="AT24" s="219">
        <f t="shared" si="18"/>
        <v>19.170361752914189</v>
      </c>
      <c r="AU24" s="219">
        <f t="shared" si="18"/>
        <v>19.585698217832437</v>
      </c>
      <c r="AV24" s="219">
        <f t="shared" si="18"/>
        <v>19.468926846640436</v>
      </c>
      <c r="AW24" s="219">
        <f t="shared" si="18"/>
        <v>20.378986368479961</v>
      </c>
      <c r="AX24" s="219">
        <f t="shared" si="18"/>
        <v>21.125124048731102</v>
      </c>
      <c r="AY24" s="219">
        <f t="shared" si="18"/>
        <v>21.970518306549312</v>
      </c>
      <c r="AZ24" s="219">
        <f t="shared" si="18"/>
        <v>22.579026570858456</v>
      </c>
      <c r="BA24" s="219">
        <f t="shared" si="18"/>
        <v>18.94769277567228</v>
      </c>
      <c r="BB24" s="219">
        <f t="shared" si="18"/>
        <v>16.675483883078112</v>
      </c>
      <c r="BC24" s="219">
        <f t="shared" si="18"/>
        <v>16.080645961849633</v>
      </c>
      <c r="BD24" s="219">
        <f t="shared" si="18"/>
        <v>14.912150320690177</v>
      </c>
      <c r="BE24" s="219">
        <f t="shared" si="18"/>
        <v>14.078828782410019</v>
      </c>
      <c r="BF24" s="219">
        <f t="shared" si="18"/>
        <v>10.966780993277597</v>
      </c>
      <c r="BG24" s="219">
        <f t="shared" si="18"/>
        <v>10.543549584998845</v>
      </c>
      <c r="BH24" s="219">
        <f t="shared" si="18"/>
        <v>10.647901190489948</v>
      </c>
      <c r="BI24" s="219">
        <f t="shared" si="18"/>
        <v>10.767628171430353</v>
      </c>
      <c r="BJ24" s="55"/>
      <c r="BK24" s="55"/>
      <c r="BL24" s="55"/>
      <c r="BM24" s="55"/>
    </row>
    <row r="25" spans="1:65">
      <c r="A25" s="55"/>
      <c r="B25" s="55" t="s">
        <v>23</v>
      </c>
      <c r="C25" s="55"/>
      <c r="D25" s="216">
        <f>WACC!$F$17</f>
        <v>0.25</v>
      </c>
      <c r="E25" s="121"/>
      <c r="F25" s="220"/>
      <c r="G25" s="258">
        <f t="shared" ref="G25:R25" si="19">-G24*$D$25</f>
        <v>-4.4522332386120187</v>
      </c>
      <c r="H25" s="258">
        <f>-H24*$D$25</f>
        <v>-4.8116216469480371</v>
      </c>
      <c r="I25" s="258">
        <f t="shared" si="19"/>
        <v>-5.3911461248079471</v>
      </c>
      <c r="J25" s="258">
        <f t="shared" si="19"/>
        <v>-5.2669155464632702</v>
      </c>
      <c r="K25" s="258">
        <f t="shared" si="19"/>
        <v>-5.405733193733731</v>
      </c>
      <c r="L25" s="258">
        <f t="shared" si="19"/>
        <v>-5.6687342624939427</v>
      </c>
      <c r="M25" s="258">
        <f t="shared" si="19"/>
        <v>-5.6740881292210776</v>
      </c>
      <c r="N25" s="258">
        <f t="shared" si="19"/>
        <v>-5.7597224754949288</v>
      </c>
      <c r="O25" s="258">
        <f t="shared" si="19"/>
        <v>-5.9497451618672352</v>
      </c>
      <c r="P25" s="258">
        <f t="shared" si="19"/>
        <v>-6.0808304956772448</v>
      </c>
      <c r="Q25" s="258">
        <f t="shared" si="19"/>
        <v>-6.1508919717446622</v>
      </c>
      <c r="R25" s="258">
        <f t="shared" si="19"/>
        <v>-6.3032362736643872</v>
      </c>
      <c r="S25" s="258">
        <f t="shared" ref="S25:AP25" si="20">-S24*$D$25</f>
        <v>-6.4759880598366326</v>
      </c>
      <c r="T25" s="258">
        <f t="shared" si="20"/>
        <v>-6.7004879625762781</v>
      </c>
      <c r="U25" s="258">
        <f t="shared" si="20"/>
        <v>-6.6875703425984963</v>
      </c>
      <c r="V25" s="258">
        <f t="shared" si="20"/>
        <v>-6.839271999760987</v>
      </c>
      <c r="W25" s="258">
        <f t="shared" si="20"/>
        <v>-6.9798757114919772</v>
      </c>
      <c r="X25" s="258">
        <f t="shared" si="20"/>
        <v>-7.0396556970555073</v>
      </c>
      <c r="Y25" s="258">
        <f t="shared" si="20"/>
        <v>-7.0969464884386202</v>
      </c>
      <c r="Z25" s="258">
        <f t="shared" si="20"/>
        <v>-7.2235571677735813</v>
      </c>
      <c r="AA25" s="258">
        <f t="shared" si="20"/>
        <v>-7.3593741731081543</v>
      </c>
      <c r="AB25" s="258">
        <f t="shared" si="20"/>
        <v>-7.5207932659312533</v>
      </c>
      <c r="AC25" s="258">
        <f t="shared" si="20"/>
        <v>-7.6794957774917822</v>
      </c>
      <c r="AD25" s="258">
        <f t="shared" si="20"/>
        <v>-7.84651922050484</v>
      </c>
      <c r="AE25" s="258">
        <f t="shared" si="20"/>
        <v>-8.0221229300369892</v>
      </c>
      <c r="AF25" s="258">
        <f t="shared" si="20"/>
        <v>-8.1981109927805829</v>
      </c>
      <c r="AG25" s="258">
        <f t="shared" si="20"/>
        <v>-8.368427127192545</v>
      </c>
      <c r="AH25" s="258">
        <f t="shared" si="20"/>
        <v>-8.5392767880815921</v>
      </c>
      <c r="AI25" s="258">
        <f t="shared" si="20"/>
        <v>-8.7105802041875613</v>
      </c>
      <c r="AJ25" s="258">
        <f t="shared" si="20"/>
        <v>-8.8388286744472406</v>
      </c>
      <c r="AK25" s="258">
        <f t="shared" si="20"/>
        <v>-9.086932464590566</v>
      </c>
      <c r="AL25" s="258">
        <f t="shared" si="20"/>
        <v>-9.4958735999895971</v>
      </c>
      <c r="AM25" s="258">
        <f t="shared" si="20"/>
        <v>-9.764012841679957</v>
      </c>
      <c r="AN25" s="258">
        <f t="shared" si="20"/>
        <v>-10.232471945286981</v>
      </c>
      <c r="AO25" s="258">
        <f t="shared" si="20"/>
        <v>-9.7664655994667662</v>
      </c>
      <c r="AP25" s="258">
        <f t="shared" si="20"/>
        <v>-9.9133387005361104</v>
      </c>
      <c r="AQ25" s="258">
        <f t="shared" ref="AQ25:BI25" si="21">-AQ24*$D$25</f>
        <v>-9.6223320159692189</v>
      </c>
      <c r="AR25" s="258">
        <f t="shared" si="21"/>
        <v>-5.9930837612591201</v>
      </c>
      <c r="AS25" s="258">
        <f t="shared" si="21"/>
        <v>-4.0630457512614138</v>
      </c>
      <c r="AT25" s="258">
        <f t="shared" si="21"/>
        <v>-4.7925904382285474</v>
      </c>
      <c r="AU25" s="258">
        <f t="shared" si="21"/>
        <v>-4.8964245544581093</v>
      </c>
      <c r="AV25" s="258">
        <f t="shared" si="21"/>
        <v>-4.8672317116601089</v>
      </c>
      <c r="AW25" s="258">
        <f t="shared" si="21"/>
        <v>-5.0947465921199901</v>
      </c>
      <c r="AX25" s="258">
        <f t="shared" si="21"/>
        <v>-5.2812810121827756</v>
      </c>
      <c r="AY25" s="258">
        <f t="shared" si="21"/>
        <v>-5.4926295766373281</v>
      </c>
      <c r="AZ25" s="258">
        <f t="shared" si="21"/>
        <v>-5.6447566427146141</v>
      </c>
      <c r="BA25" s="258">
        <f t="shared" si="21"/>
        <v>-4.73692319391807</v>
      </c>
      <c r="BB25" s="258">
        <f t="shared" si="21"/>
        <v>-4.168870970769528</v>
      </c>
      <c r="BC25" s="258">
        <f t="shared" si="21"/>
        <v>-4.0201614904624083</v>
      </c>
      <c r="BD25" s="258">
        <f t="shared" si="21"/>
        <v>-3.7280375801725443</v>
      </c>
      <c r="BE25" s="258">
        <f t="shared" si="21"/>
        <v>-3.5197071956025048</v>
      </c>
      <c r="BF25" s="258">
        <f t="shared" si="21"/>
        <v>-2.7416952483193993</v>
      </c>
      <c r="BG25" s="258">
        <f t="shared" si="21"/>
        <v>-2.6358873962497111</v>
      </c>
      <c r="BH25" s="258">
        <f t="shared" si="21"/>
        <v>-2.6619752976224871</v>
      </c>
      <c r="BI25" s="258">
        <f t="shared" si="21"/>
        <v>-2.6919070428575882</v>
      </c>
      <c r="BJ25" s="55"/>
      <c r="BK25" s="55"/>
      <c r="BL25" s="55"/>
      <c r="BM25" s="55"/>
    </row>
    <row r="26" spans="1:65">
      <c r="A26" s="55"/>
      <c r="B26" s="55"/>
      <c r="C26" s="55"/>
      <c r="D26" s="55"/>
      <c r="E26" s="55"/>
      <c r="F26" s="112"/>
      <c r="G26" s="293"/>
      <c r="H26" s="293"/>
      <c r="I26" s="293"/>
      <c r="J26" s="293"/>
      <c r="K26" s="293"/>
      <c r="L26" s="112"/>
      <c r="M26" s="112"/>
      <c r="N26" s="112"/>
      <c r="O26" s="112"/>
      <c r="P26" s="112"/>
      <c r="Q26" s="112"/>
      <c r="R26" s="112"/>
      <c r="S26" s="112"/>
      <c r="T26" s="112"/>
      <c r="U26" s="112"/>
      <c r="V26" s="112"/>
      <c r="W26" s="112"/>
      <c r="X26" s="112"/>
      <c r="Y26" s="112"/>
      <c r="Z26" s="112"/>
      <c r="AA26" s="112"/>
      <c r="AB26" s="112"/>
      <c r="AC26" s="112"/>
      <c r="AD26" s="112"/>
      <c r="AE26" s="112"/>
      <c r="AF26" s="112"/>
      <c r="AG26" s="112"/>
      <c r="AH26" s="112"/>
      <c r="AI26" s="112"/>
      <c r="AJ26" s="112"/>
      <c r="AK26" s="112"/>
      <c r="AL26" s="112"/>
      <c r="AM26" s="112"/>
      <c r="AN26" s="112"/>
      <c r="AO26" s="112"/>
      <c r="AP26" s="112"/>
      <c r="AQ26" s="112"/>
      <c r="AR26" s="112"/>
      <c r="AS26" s="112"/>
      <c r="AT26" s="112"/>
      <c r="AU26" s="112"/>
      <c r="AV26" s="112"/>
      <c r="AW26" s="112"/>
      <c r="AX26" s="112"/>
      <c r="AY26" s="112"/>
      <c r="AZ26" s="112"/>
      <c r="BA26" s="112"/>
      <c r="BB26" s="112"/>
      <c r="BC26" s="112"/>
      <c r="BD26" s="112"/>
      <c r="BE26" s="112"/>
      <c r="BF26" s="112"/>
      <c r="BG26" s="112"/>
      <c r="BH26" s="112"/>
      <c r="BI26" s="112"/>
      <c r="BJ26" s="55"/>
      <c r="BK26" s="55"/>
      <c r="BL26" s="55"/>
      <c r="BM26" s="55"/>
    </row>
    <row r="27" spans="1:65">
      <c r="A27" s="55"/>
      <c r="B27" s="61" t="s">
        <v>234</v>
      </c>
      <c r="C27" s="55"/>
      <c r="D27" s="121"/>
      <c r="E27" s="55"/>
      <c r="F27" s="226"/>
      <c r="G27" s="289">
        <f>SUM(G17:G26)</f>
        <v>260.27767457837183</v>
      </c>
      <c r="H27" s="289">
        <f>SUM(H17:H26)</f>
        <v>279.61794311531565</v>
      </c>
      <c r="I27" s="289">
        <f t="shared" ref="I27:BI27" si="22">SUM(I17:I26)</f>
        <v>297.85862704197541</v>
      </c>
      <c r="J27" s="289">
        <f t="shared" si="22"/>
        <v>304.87353171318921</v>
      </c>
      <c r="K27" s="289">
        <f t="shared" si="22"/>
        <v>306.10714358386195</v>
      </c>
      <c r="L27" s="289">
        <f t="shared" si="22"/>
        <v>264.89714680473543</v>
      </c>
      <c r="M27" s="289">
        <f t="shared" si="22"/>
        <v>262.67608113561801</v>
      </c>
      <c r="N27" s="289">
        <f t="shared" si="22"/>
        <v>261.75363493733192</v>
      </c>
      <c r="O27" s="289">
        <f t="shared" si="22"/>
        <v>260.9656798939771</v>
      </c>
      <c r="P27" s="289">
        <f t="shared" si="22"/>
        <v>259.91543503688376</v>
      </c>
      <c r="Q27" s="289">
        <f t="shared" si="22"/>
        <v>259.3317211589308</v>
      </c>
      <c r="R27" s="289">
        <f t="shared" si="22"/>
        <v>260.00802345542269</v>
      </c>
      <c r="S27" s="289">
        <f t="shared" si="22"/>
        <v>260.2425808933861</v>
      </c>
      <c r="T27" s="289">
        <f t="shared" si="22"/>
        <v>261.18710476154945</v>
      </c>
      <c r="U27" s="289">
        <f t="shared" si="22"/>
        <v>256.65280141452189</v>
      </c>
      <c r="V27" s="289">
        <f t="shared" si="22"/>
        <v>257.30473350783228</v>
      </c>
      <c r="W27" s="289">
        <f t="shared" si="22"/>
        <v>257.31526998634479</v>
      </c>
      <c r="X27" s="289">
        <f t="shared" si="22"/>
        <v>255.94706275216603</v>
      </c>
      <c r="Y27" s="289">
        <f t="shared" si="22"/>
        <v>254.8844066219026</v>
      </c>
      <c r="Z27" s="289">
        <f t="shared" si="22"/>
        <v>254.73664064665772</v>
      </c>
      <c r="AA27" s="289">
        <f t="shared" si="22"/>
        <v>254.74154479957792</v>
      </c>
      <c r="AB27" s="289">
        <f t="shared" si="22"/>
        <v>255.32232595593908</v>
      </c>
      <c r="AC27" s="289">
        <f t="shared" si="22"/>
        <v>255.74621143504751</v>
      </c>
      <c r="AD27" s="289">
        <f t="shared" si="22"/>
        <v>256.13038965286785</v>
      </c>
      <c r="AE27" s="289">
        <f t="shared" si="22"/>
        <v>256.46300301426049</v>
      </c>
      <c r="AF27" s="289">
        <f t="shared" si="22"/>
        <v>256.64169027693271</v>
      </c>
      <c r="AG27" s="289">
        <f t="shared" si="22"/>
        <v>256.640650011942</v>
      </c>
      <c r="AH27" s="289">
        <f t="shared" si="22"/>
        <v>256.47058129465967</v>
      </c>
      <c r="AI27" s="289">
        <f t="shared" si="22"/>
        <v>256.12303335263647</v>
      </c>
      <c r="AJ27" s="289">
        <f t="shared" si="22"/>
        <v>255.01024374710377</v>
      </c>
      <c r="AK27" s="289">
        <f t="shared" si="22"/>
        <v>250.15474233685654</v>
      </c>
      <c r="AL27" s="289">
        <f t="shared" si="22"/>
        <v>249.49312451793625</v>
      </c>
      <c r="AM27" s="289">
        <f t="shared" si="22"/>
        <v>248.85445300299233</v>
      </c>
      <c r="AN27" s="289">
        <f t="shared" si="22"/>
        <v>247.97256413080481</v>
      </c>
      <c r="AO27" s="289">
        <f t="shared" si="22"/>
        <v>229.68659442367186</v>
      </c>
      <c r="AP27" s="289">
        <f t="shared" si="22"/>
        <v>228.39051727495789</v>
      </c>
      <c r="AQ27" s="289">
        <f t="shared" si="22"/>
        <v>221.24301166299412</v>
      </c>
      <c r="AR27" s="289">
        <f t="shared" si="22"/>
        <v>169.56988910169392</v>
      </c>
      <c r="AS27" s="289">
        <f t="shared" si="22"/>
        <v>135.7023024435376</v>
      </c>
      <c r="AT27" s="289">
        <f t="shared" si="22"/>
        <v>137.74666012521095</v>
      </c>
      <c r="AU27" s="289">
        <f t="shared" si="22"/>
        <v>138.2802426488891</v>
      </c>
      <c r="AV27" s="289">
        <f t="shared" si="22"/>
        <v>135.77426442163636</v>
      </c>
      <c r="AW27" s="289">
        <f t="shared" si="22"/>
        <v>136.32916440715971</v>
      </c>
      <c r="AX27" s="289">
        <f t="shared" si="22"/>
        <v>137.21297437352581</v>
      </c>
      <c r="AY27" s="289">
        <f t="shared" si="22"/>
        <v>138.26434484500993</v>
      </c>
      <c r="AZ27" s="289">
        <f t="shared" si="22"/>
        <v>139.08306135318273</v>
      </c>
      <c r="BA27" s="289">
        <f t="shared" si="22"/>
        <v>126.20831414465931</v>
      </c>
      <c r="BB27" s="289">
        <f t="shared" si="22"/>
        <v>118.28979736072952</v>
      </c>
      <c r="BC27" s="289">
        <f t="shared" si="22"/>
        <v>115.37367503675216</v>
      </c>
      <c r="BD27" s="289">
        <f t="shared" si="22"/>
        <v>110.91929858664071</v>
      </c>
      <c r="BE27" s="289">
        <f t="shared" si="22"/>
        <v>107.98249973920333</v>
      </c>
      <c r="BF27" s="289">
        <f t="shared" si="22"/>
        <v>97.600428949424341</v>
      </c>
      <c r="BG27" s="289">
        <f t="shared" si="22"/>
        <v>96.509779380190267</v>
      </c>
      <c r="BH27" s="289">
        <f t="shared" si="22"/>
        <v>97.917994812918622</v>
      </c>
      <c r="BI27" s="289">
        <f t="shared" si="22"/>
        <v>99.524512480891303</v>
      </c>
      <c r="BJ27" s="55"/>
      <c r="BK27" s="55"/>
      <c r="BL27" s="55"/>
      <c r="BM27" s="55"/>
    </row>
    <row r="28" spans="1:65">
      <c r="A28" s="55"/>
      <c r="B28" s="61"/>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c r="BK28" s="55"/>
      <c r="BL28" s="55"/>
      <c r="BM28" s="55"/>
    </row>
    <row r="29" spans="1:65">
      <c r="A29" s="55"/>
      <c r="B29" s="61" t="s">
        <v>232</v>
      </c>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row>
    <row r="30" spans="1:65">
      <c r="A30" s="55"/>
      <c r="B30" s="55" t="s">
        <v>233</v>
      </c>
      <c r="C30" s="55"/>
      <c r="D30" s="55"/>
      <c r="E30" s="55"/>
      <c r="F30" s="218"/>
      <c r="G30" s="227">
        <f>Input!G139*Analysis!G8</f>
        <v>0</v>
      </c>
      <c r="H30" s="227">
        <f>Input!H139*Analysis!H8</f>
        <v>0</v>
      </c>
      <c r="I30" s="227">
        <f>Input!I139*Analysis!I8</f>
        <v>0</v>
      </c>
      <c r="J30" s="227">
        <f>Input!J139*Analysis!J8</f>
        <v>0</v>
      </c>
      <c r="K30" s="227">
        <f>Input!K139*Analysis!K8</f>
        <v>0</v>
      </c>
      <c r="L30" s="219">
        <f>Input!L139*Analysis!L8</f>
        <v>0</v>
      </c>
      <c r="M30" s="219">
        <f>Input!M139*Analysis!M8</f>
        <v>0</v>
      </c>
      <c r="N30" s="219">
        <f>Input!N139*Analysis!N8</f>
        <v>0</v>
      </c>
      <c r="O30" s="219">
        <f>Input!O139*Analysis!O8</f>
        <v>0</v>
      </c>
      <c r="P30" s="219">
        <f>Input!P139*Analysis!P8</f>
        <v>0</v>
      </c>
      <c r="Q30" s="219"/>
      <c r="R30" s="219"/>
      <c r="S30" s="219"/>
      <c r="T30" s="219"/>
      <c r="U30" s="219"/>
      <c r="V30" s="219"/>
      <c r="W30" s="219"/>
      <c r="X30" s="219"/>
      <c r="Y30" s="219"/>
      <c r="Z30" s="219"/>
      <c r="AA30" s="219"/>
      <c r="AB30" s="219"/>
      <c r="AC30" s="219"/>
      <c r="AD30" s="219"/>
      <c r="AE30" s="219"/>
      <c r="AF30" s="219"/>
      <c r="AG30" s="219"/>
      <c r="AH30" s="219"/>
      <c r="AI30" s="219"/>
      <c r="AJ30" s="219"/>
      <c r="AK30" s="219"/>
      <c r="AL30" s="219"/>
      <c r="AM30" s="219"/>
      <c r="AN30" s="219"/>
      <c r="AO30" s="219"/>
      <c r="AP30" s="219"/>
      <c r="AQ30" s="219"/>
      <c r="AR30" s="219"/>
      <c r="AS30" s="219"/>
      <c r="AT30" s="219"/>
      <c r="AU30" s="219"/>
      <c r="AV30" s="219"/>
      <c r="AW30" s="219"/>
      <c r="AX30" s="219"/>
      <c r="AY30" s="219"/>
      <c r="AZ30" s="219"/>
      <c r="BA30" s="219"/>
      <c r="BB30" s="219"/>
      <c r="BC30" s="219"/>
      <c r="BD30" s="219"/>
      <c r="BE30" s="219"/>
      <c r="BF30" s="219"/>
      <c r="BG30" s="219"/>
      <c r="BH30" s="219"/>
      <c r="BI30" s="219"/>
      <c r="BJ30" s="55"/>
      <c r="BK30" s="55"/>
      <c r="BL30" s="55"/>
      <c r="BM30" s="55"/>
    </row>
    <row r="31" spans="1:65">
      <c r="A31" s="55"/>
      <c r="B31" s="61"/>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row>
    <row r="32" spans="1:65">
      <c r="A32" s="55"/>
      <c r="B32" s="61" t="s">
        <v>31</v>
      </c>
      <c r="C32" s="55"/>
      <c r="D32" s="55"/>
      <c r="E32" s="55"/>
      <c r="F32" s="55"/>
      <c r="G32" s="294"/>
      <c r="H32" s="294"/>
      <c r="I32" s="294"/>
      <c r="J32" s="294"/>
      <c r="K32" s="294"/>
      <c r="L32" s="55"/>
      <c r="M32" s="55"/>
      <c r="N32" s="55"/>
      <c r="O32" s="55"/>
      <c r="P32" s="55"/>
      <c r="Q32" s="55"/>
      <c r="R32" s="55"/>
      <c r="S32" s="55"/>
      <c r="T32" s="55"/>
      <c r="U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row>
    <row r="33" spans="1:65">
      <c r="A33" s="55"/>
      <c r="B33" s="51" t="s">
        <v>99</v>
      </c>
      <c r="C33" s="55"/>
      <c r="D33" s="55"/>
      <c r="E33" s="55"/>
      <c r="F33" s="218"/>
      <c r="G33" s="227">
        <f>G22</f>
        <v>49.817314508378765</v>
      </c>
      <c r="H33" s="227">
        <f>H22</f>
        <v>51.927226578954226</v>
      </c>
      <c r="I33" s="227">
        <f t="shared" ref="I33:P33" si="23">I22</f>
        <v>52.249498770098612</v>
      </c>
      <c r="J33" s="227">
        <f t="shared" si="23"/>
        <v>55.905866927491239</v>
      </c>
      <c r="K33" s="227">
        <f t="shared" si="23"/>
        <v>46.931341240289541</v>
      </c>
      <c r="L33" s="227">
        <f t="shared" si="23"/>
        <v>0</v>
      </c>
      <c r="M33" s="227">
        <f t="shared" si="23"/>
        <v>0</v>
      </c>
      <c r="N33" s="227">
        <f t="shared" si="23"/>
        <v>0</v>
      </c>
      <c r="O33" s="227">
        <f t="shared" si="23"/>
        <v>0</v>
      </c>
      <c r="P33" s="227">
        <f t="shared" si="23"/>
        <v>0</v>
      </c>
      <c r="Q33" s="227">
        <f>Q22</f>
        <v>0</v>
      </c>
      <c r="R33" s="227">
        <f>R22</f>
        <v>0</v>
      </c>
      <c r="S33" s="227">
        <f t="shared" ref="S33:AQ33" si="24">S22</f>
        <v>0</v>
      </c>
      <c r="T33" s="227">
        <f t="shared" si="24"/>
        <v>0</v>
      </c>
      <c r="U33" s="227">
        <f t="shared" si="24"/>
        <v>0</v>
      </c>
      <c r="V33" s="227">
        <f t="shared" si="24"/>
        <v>0</v>
      </c>
      <c r="W33" s="227">
        <f t="shared" si="24"/>
        <v>0</v>
      </c>
      <c r="X33" s="227">
        <f t="shared" si="24"/>
        <v>0</v>
      </c>
      <c r="Y33" s="227">
        <f t="shared" si="24"/>
        <v>0</v>
      </c>
      <c r="Z33" s="227">
        <f t="shared" si="24"/>
        <v>0</v>
      </c>
      <c r="AA33" s="227">
        <f t="shared" si="24"/>
        <v>0</v>
      </c>
      <c r="AB33" s="227">
        <f t="shared" si="24"/>
        <v>0</v>
      </c>
      <c r="AC33" s="227">
        <f t="shared" si="24"/>
        <v>0</v>
      </c>
      <c r="AD33" s="227">
        <f t="shared" si="24"/>
        <v>0</v>
      </c>
      <c r="AE33" s="227">
        <f t="shared" si="24"/>
        <v>0</v>
      </c>
      <c r="AF33" s="227">
        <f t="shared" si="24"/>
        <v>0</v>
      </c>
      <c r="AG33" s="227">
        <f t="shared" si="24"/>
        <v>0</v>
      </c>
      <c r="AH33" s="227">
        <f t="shared" si="24"/>
        <v>0</v>
      </c>
      <c r="AI33" s="227">
        <f t="shared" si="24"/>
        <v>0</v>
      </c>
      <c r="AJ33" s="227">
        <f t="shared" si="24"/>
        <v>0</v>
      </c>
      <c r="AK33" s="227">
        <f t="shared" si="24"/>
        <v>0</v>
      </c>
      <c r="AL33" s="227">
        <f t="shared" si="24"/>
        <v>0</v>
      </c>
      <c r="AM33" s="227">
        <f t="shared" si="24"/>
        <v>0</v>
      </c>
      <c r="AN33" s="227">
        <f t="shared" si="24"/>
        <v>0</v>
      </c>
      <c r="AO33" s="227">
        <f t="shared" si="24"/>
        <v>0</v>
      </c>
      <c r="AP33" s="227">
        <f t="shared" si="24"/>
        <v>0</v>
      </c>
      <c r="AQ33" s="227">
        <f t="shared" si="24"/>
        <v>0</v>
      </c>
      <c r="AR33" s="227">
        <f t="shared" ref="AR33:BI33" si="25">AR22</f>
        <v>0</v>
      </c>
      <c r="AS33" s="227">
        <f t="shared" si="25"/>
        <v>0</v>
      </c>
      <c r="AT33" s="227">
        <f t="shared" si="25"/>
        <v>0</v>
      </c>
      <c r="AU33" s="227">
        <f t="shared" si="25"/>
        <v>0</v>
      </c>
      <c r="AV33" s="227">
        <f t="shared" si="25"/>
        <v>0</v>
      </c>
      <c r="AW33" s="227">
        <f t="shared" si="25"/>
        <v>0</v>
      </c>
      <c r="AX33" s="227">
        <f t="shared" si="25"/>
        <v>0</v>
      </c>
      <c r="AY33" s="227">
        <f t="shared" si="25"/>
        <v>0</v>
      </c>
      <c r="AZ33" s="227">
        <f t="shared" si="25"/>
        <v>0</v>
      </c>
      <c r="BA33" s="227">
        <f t="shared" si="25"/>
        <v>0</v>
      </c>
      <c r="BB33" s="227">
        <f t="shared" si="25"/>
        <v>0</v>
      </c>
      <c r="BC33" s="227">
        <f t="shared" si="25"/>
        <v>0</v>
      </c>
      <c r="BD33" s="227">
        <f t="shared" si="25"/>
        <v>0</v>
      </c>
      <c r="BE33" s="227">
        <f t="shared" si="25"/>
        <v>0</v>
      </c>
      <c r="BF33" s="227">
        <f t="shared" si="25"/>
        <v>0</v>
      </c>
      <c r="BG33" s="227">
        <f t="shared" si="25"/>
        <v>0</v>
      </c>
      <c r="BH33" s="227">
        <f t="shared" si="25"/>
        <v>0</v>
      </c>
      <c r="BI33" s="227">
        <f t="shared" si="25"/>
        <v>0</v>
      </c>
      <c r="BJ33" s="55"/>
      <c r="BK33" s="55"/>
      <c r="BL33" s="55"/>
      <c r="BM33" s="55"/>
    </row>
    <row r="34" spans="1:65">
      <c r="A34" s="55"/>
      <c r="B34" s="51" t="s">
        <v>32</v>
      </c>
      <c r="C34" s="55"/>
      <c r="D34" s="55"/>
      <c r="E34" s="55"/>
      <c r="F34" s="220"/>
      <c r="G34" s="228">
        <f>Assets!G479</f>
        <v>50.982840115791106</v>
      </c>
      <c r="H34" s="228">
        <f>Assets!H479</f>
        <v>56.455969160942566</v>
      </c>
      <c r="I34" s="228">
        <f>Assets!I479</f>
        <v>59.834694967348561</v>
      </c>
      <c r="J34" s="228">
        <f>Assets!J479</f>
        <v>61.089477964601379</v>
      </c>
      <c r="K34" s="228">
        <f>Assets!K479</f>
        <v>65.257175762552976</v>
      </c>
      <c r="L34" s="228">
        <f>Assets!L479</f>
        <v>64.583254281976224</v>
      </c>
      <c r="M34" s="228">
        <f>Assets!M479</f>
        <v>63.143600602612558</v>
      </c>
      <c r="N34" s="228">
        <f>Assets!N479</f>
        <v>61.900365366862921</v>
      </c>
      <c r="O34" s="228">
        <f>Assets!O479</f>
        <v>59.41582042830899</v>
      </c>
      <c r="P34" s="228">
        <f>Assets!P479</f>
        <v>57.463722793295673</v>
      </c>
      <c r="Q34" s="228">
        <f>Assets!Q479</f>
        <v>56.797407204633281</v>
      </c>
      <c r="R34" s="228">
        <f>Assets!R479</f>
        <v>56.331200605946613</v>
      </c>
      <c r="S34" s="228">
        <f>Assets!S479</f>
        <v>55.240142241444723</v>
      </c>
      <c r="T34" s="228">
        <f>Assets!T479</f>
        <v>54.241846078864029</v>
      </c>
      <c r="U34" s="228">
        <f>Assets!U479</f>
        <v>51.036047527787147</v>
      </c>
      <c r="V34" s="228">
        <f>Assets!V479</f>
        <v>50.708435518815023</v>
      </c>
      <c r="W34" s="228">
        <f>Assets!W479</f>
        <v>49.988955119752234</v>
      </c>
      <c r="X34" s="228">
        <f>Assets!X479</f>
        <v>49.049788699976055</v>
      </c>
      <c r="Y34" s="228">
        <f>Assets!Y479</f>
        <v>48.483555876082917</v>
      </c>
      <c r="Z34" s="228">
        <f>Assets!Z479</f>
        <v>47.960148552077129</v>
      </c>
      <c r="AA34" s="228">
        <f>Assets!AA479</f>
        <v>47.557319042096211</v>
      </c>
      <c r="AB34" s="228">
        <f>Assets!AB479</f>
        <v>47.493658493612564</v>
      </c>
      <c r="AC34" s="228">
        <f>Assets!AC479</f>
        <v>47.447114946987291</v>
      </c>
      <c r="AD34" s="228">
        <f>Assets!AD479</f>
        <v>47.392757780413497</v>
      </c>
      <c r="AE34" s="228">
        <f>Assets!AE479</f>
        <v>47.324790770881528</v>
      </c>
      <c r="AF34" s="228">
        <f>Assets!AF479</f>
        <v>47.259886434034414</v>
      </c>
      <c r="AG34" s="228">
        <f>Assets!AG479</f>
        <v>47.259886434034414</v>
      </c>
      <c r="AH34" s="228">
        <f>Assets!AH479</f>
        <v>47.259886434034414</v>
      </c>
      <c r="AI34" s="228">
        <f>Assets!AI479</f>
        <v>47.259886434034414</v>
      </c>
      <c r="AJ34" s="228">
        <f>Assets!AJ479</f>
        <v>47.259886434034414</v>
      </c>
      <c r="AK34" s="228">
        <f>Assets!AK479</f>
        <v>42.096708697495302</v>
      </c>
      <c r="AL34" s="228">
        <f>Assets!AL479</f>
        <v>38.979790629736335</v>
      </c>
      <c r="AM34" s="228">
        <f>Assets!AM479</f>
        <v>37.937475845945869</v>
      </c>
      <c r="AN34" s="228">
        <f>Assets!AN479</f>
        <v>34.19202809738772</v>
      </c>
      <c r="AO34" s="228">
        <f>Assets!AO479</f>
        <v>25.69127245518472</v>
      </c>
      <c r="AP34" s="228">
        <f>Assets!AP479</f>
        <v>25.515549368186161</v>
      </c>
      <c r="AQ34" s="228">
        <f>Assets!AQ479</f>
        <v>25.515549368186161</v>
      </c>
      <c r="AR34" s="228">
        <f>Assets!AR479</f>
        <v>25.487975876132193</v>
      </c>
      <c r="AS34" s="228">
        <f>Assets!AS479</f>
        <v>18.944529951177618</v>
      </c>
      <c r="AT34" s="228">
        <f>Assets!AT479</f>
        <v>11.648031699401464</v>
      </c>
      <c r="AU34" s="228">
        <f>Assets!AU479</f>
        <v>11.210785373757171</v>
      </c>
      <c r="AV34" s="228">
        <f>Assets!AV479</f>
        <v>9.554835734294425</v>
      </c>
      <c r="AW34" s="228">
        <f>Assets!AW479</f>
        <v>7.4618987197827087</v>
      </c>
      <c r="AX34" s="228">
        <f>Assets!AX479</f>
        <v>6.2722307580057262</v>
      </c>
      <c r="AY34" s="228">
        <f>Assets!AY479</f>
        <v>4.9713244223340087</v>
      </c>
      <c r="AZ34" s="228">
        <f>Assets!AZ479</f>
        <v>4.2884965939845818</v>
      </c>
      <c r="BA34" s="228">
        <f>Assets!BA479</f>
        <v>4.1088889657742822</v>
      </c>
      <c r="BB34" s="228">
        <f>Assets!BB479</f>
        <v>3.9212237788557571</v>
      </c>
      <c r="BC34" s="228">
        <f>Assets!BC479</f>
        <v>2.8610234334575031</v>
      </c>
      <c r="BD34" s="228">
        <f>Assets!BD479</f>
        <v>2.0452927997127901</v>
      </c>
      <c r="BE34" s="228">
        <f>Assets!BE479</f>
        <v>1.4359379748313703</v>
      </c>
      <c r="BF34" s="228">
        <f>Assets!BF479</f>
        <v>0.82660601994268101</v>
      </c>
      <c r="BG34" s="228">
        <f>Assets!BG479</f>
        <v>0.10757552755671949</v>
      </c>
      <c r="BH34" s="228">
        <f>Assets!BH479</f>
        <v>0</v>
      </c>
      <c r="BI34" s="228">
        <f>Assets!BI479</f>
        <v>0</v>
      </c>
      <c r="BJ34" s="55"/>
      <c r="BK34" s="55"/>
      <c r="BL34" s="55"/>
      <c r="BM34" s="55"/>
    </row>
    <row r="35" spans="1:65">
      <c r="A35" s="55"/>
      <c r="B35" s="51" t="s">
        <v>33</v>
      </c>
      <c r="C35" s="55"/>
      <c r="D35" s="55"/>
      <c r="E35" s="55"/>
      <c r="F35" s="220"/>
      <c r="G35" s="228">
        <f>G18</f>
        <v>100.11441010604169</v>
      </c>
      <c r="H35" s="228">
        <f>H18</f>
        <v>107.07979208277834</v>
      </c>
      <c r="I35" s="228">
        <f t="shared" ref="I35:P35" si="26">I18</f>
        <v>113.89248497375561</v>
      </c>
      <c r="J35" s="228">
        <f t="shared" si="26"/>
        <v>117.65264620158634</v>
      </c>
      <c r="K35" s="228">
        <f t="shared" si="26"/>
        <v>121.84218399790302</v>
      </c>
      <c r="L35" s="228">
        <f t="shared" si="26"/>
        <v>124.73076902283998</v>
      </c>
      <c r="M35" s="228">
        <f t="shared" si="26"/>
        <v>123.87797214339109</v>
      </c>
      <c r="N35" s="228">
        <f t="shared" si="26"/>
        <v>123.05696989720329</v>
      </c>
      <c r="O35" s="228">
        <f t="shared" si="26"/>
        <v>122.21992397410492</v>
      </c>
      <c r="P35" s="228">
        <f t="shared" si="26"/>
        <v>121.37397230122482</v>
      </c>
      <c r="Q35" s="228">
        <f>Q18</f>
        <v>120.52242099770207</v>
      </c>
      <c r="R35" s="228">
        <f>R18</f>
        <v>119.63367253395091</v>
      </c>
      <c r="S35" s="228">
        <f t="shared" ref="S35:AQ35" si="27">S18</f>
        <v>118.65593118745298</v>
      </c>
      <c r="T35" s="228">
        <f t="shared" si="27"/>
        <v>117.60541918166841</v>
      </c>
      <c r="U35" s="228">
        <f t="shared" si="27"/>
        <v>116.44914931875482</v>
      </c>
      <c r="V35" s="228">
        <f t="shared" si="27"/>
        <v>115.40600465887076</v>
      </c>
      <c r="W35" s="228">
        <f t="shared" si="27"/>
        <v>114.26130538003288</v>
      </c>
      <c r="X35" s="228">
        <f t="shared" si="27"/>
        <v>113.0351980914499</v>
      </c>
      <c r="Y35" s="228">
        <f t="shared" si="27"/>
        <v>111.77489756663806</v>
      </c>
      <c r="Z35" s="228">
        <f t="shared" si="27"/>
        <v>110.46239652426615</v>
      </c>
      <c r="AA35" s="228">
        <f t="shared" si="27"/>
        <v>109.05923678270635</v>
      </c>
      <c r="AB35" s="228">
        <f t="shared" si="27"/>
        <v>107.55142391657644</v>
      </c>
      <c r="AC35" s="228">
        <f t="shared" si="27"/>
        <v>105.90581945483643</v>
      </c>
      <c r="AD35" s="228">
        <f t="shared" si="27"/>
        <v>104.11737559905644</v>
      </c>
      <c r="AE35" s="228">
        <f t="shared" si="27"/>
        <v>102.17657317621911</v>
      </c>
      <c r="AF35" s="228">
        <f t="shared" si="27"/>
        <v>100.07365727249051</v>
      </c>
      <c r="AG35" s="228">
        <f t="shared" si="27"/>
        <v>97.801735215340315</v>
      </c>
      <c r="AH35" s="228">
        <f t="shared" si="27"/>
        <v>95.35367101953733</v>
      </c>
      <c r="AI35" s="228">
        <f t="shared" si="27"/>
        <v>92.722077529434586</v>
      </c>
      <c r="AJ35" s="228">
        <f t="shared" si="27"/>
        <v>89.899308320439502</v>
      </c>
      <c r="AK35" s="228">
        <f t="shared" si="27"/>
        <v>86.898934111487009</v>
      </c>
      <c r="AL35" s="228">
        <f t="shared" si="27"/>
        <v>83.901685888338633</v>
      </c>
      <c r="AM35" s="228">
        <f t="shared" si="27"/>
        <v>80.730139267980377</v>
      </c>
      <c r="AN35" s="228">
        <f t="shared" si="27"/>
        <v>77.347576762924035</v>
      </c>
      <c r="AO35" s="228">
        <f t="shared" si="27"/>
        <v>73.775780642263555</v>
      </c>
      <c r="AP35" s="228">
        <f t="shared" si="27"/>
        <v>70.697118566290271</v>
      </c>
      <c r="AQ35" s="228">
        <f t="shared" si="27"/>
        <v>67.42970208188504</v>
      </c>
      <c r="AR35" s="228">
        <f t="shared" ref="AR35:BI35" si="28">AR18</f>
        <v>64.174129742106786</v>
      </c>
      <c r="AS35" s="228">
        <f t="shared" si="28"/>
        <v>62.583829142207811</v>
      </c>
      <c r="AT35" s="228">
        <f t="shared" si="28"/>
        <v>62.197422582762215</v>
      </c>
      <c r="AU35" s="228">
        <f t="shared" si="28"/>
        <v>61.783796549023819</v>
      </c>
      <c r="AV35" s="228">
        <f t="shared" si="28"/>
        <v>61.323005865207143</v>
      </c>
      <c r="AW35" s="228">
        <f t="shared" si="28"/>
        <v>60.937311125777143</v>
      </c>
      <c r="AX35" s="228">
        <f t="shared" si="28"/>
        <v>60.523663453083081</v>
      </c>
      <c r="AY35" s="228">
        <f t="shared" si="28"/>
        <v>60.057959400844894</v>
      </c>
      <c r="AZ35" s="228">
        <f t="shared" si="28"/>
        <v>59.531142856336629</v>
      </c>
      <c r="BA35" s="228">
        <f t="shared" si="28"/>
        <v>58.940449259977413</v>
      </c>
      <c r="BB35" s="228">
        <f t="shared" si="28"/>
        <v>58.783627304946727</v>
      </c>
      <c r="BC35" s="228">
        <f t="shared" si="28"/>
        <v>58.910498397129224</v>
      </c>
      <c r="BD35" s="228">
        <f t="shared" si="28"/>
        <v>59.166838051293993</v>
      </c>
      <c r="BE35" s="228">
        <f t="shared" si="28"/>
        <v>59.61713248967191</v>
      </c>
      <c r="BF35" s="228">
        <f t="shared" si="28"/>
        <v>60.217886285223003</v>
      </c>
      <c r="BG35" s="228">
        <f t="shared" si="28"/>
        <v>61.257038569304065</v>
      </c>
      <c r="BH35" s="228">
        <f t="shared" si="28"/>
        <v>62.424990844618797</v>
      </c>
      <c r="BI35" s="228">
        <f t="shared" si="28"/>
        <v>63.63241857612347</v>
      </c>
      <c r="BJ35" s="55"/>
      <c r="BK35" s="55"/>
      <c r="BL35" s="55"/>
      <c r="BM35" s="55"/>
    </row>
    <row r="36" spans="1:65">
      <c r="A36" s="55"/>
      <c r="B36" s="61" t="s">
        <v>34</v>
      </c>
      <c r="C36" s="55"/>
      <c r="D36" s="55"/>
      <c r="E36" s="55"/>
      <c r="F36" s="229"/>
      <c r="G36" s="288">
        <f>SUM(G33:G35)</f>
        <v>200.91456473021157</v>
      </c>
      <c r="H36" s="288">
        <f>SUM(H33:H35)</f>
        <v>215.46298782267513</v>
      </c>
      <c r="I36" s="288">
        <f t="shared" ref="I36:O36" si="29">SUM(I33:I35)</f>
        <v>225.97667871120279</v>
      </c>
      <c r="J36" s="288">
        <f t="shared" si="29"/>
        <v>234.64799109367897</v>
      </c>
      <c r="K36" s="288">
        <f t="shared" si="29"/>
        <v>234.03070100074552</v>
      </c>
      <c r="L36" s="288">
        <f t="shared" si="29"/>
        <v>189.3140233048162</v>
      </c>
      <c r="M36" s="288">
        <f t="shared" si="29"/>
        <v>187.02157274600364</v>
      </c>
      <c r="N36" s="288">
        <f t="shared" si="29"/>
        <v>184.95733526406622</v>
      </c>
      <c r="O36" s="288">
        <f t="shared" si="29"/>
        <v>181.63574440241391</v>
      </c>
      <c r="P36" s="288">
        <f>SUM(P33:P35)</f>
        <v>178.83769509452048</v>
      </c>
      <c r="Q36" s="288">
        <f>SUM(Q33:Q35)</f>
        <v>177.31982820233534</v>
      </c>
      <c r="R36" s="288">
        <f>SUM(R33:R35)</f>
        <v>175.96487313989752</v>
      </c>
      <c r="S36" s="288">
        <f t="shared" ref="S36:AP36" si="30">SUM(S33:S35)</f>
        <v>173.89607342889769</v>
      </c>
      <c r="T36" s="288">
        <f t="shared" si="30"/>
        <v>171.84726526053242</v>
      </c>
      <c r="U36" s="288">
        <f t="shared" si="30"/>
        <v>167.48519684654195</v>
      </c>
      <c r="V36" s="288">
        <f t="shared" si="30"/>
        <v>166.11444017768576</v>
      </c>
      <c r="W36" s="288">
        <f t="shared" si="30"/>
        <v>164.2502604997851</v>
      </c>
      <c r="X36" s="288">
        <f t="shared" si="30"/>
        <v>162.08498679142596</v>
      </c>
      <c r="Y36" s="288">
        <f t="shared" si="30"/>
        <v>160.25845344272096</v>
      </c>
      <c r="Z36" s="288">
        <f t="shared" si="30"/>
        <v>158.42254507634328</v>
      </c>
      <c r="AA36" s="288">
        <f t="shared" si="30"/>
        <v>156.61655582480256</v>
      </c>
      <c r="AB36" s="288">
        <f t="shared" si="30"/>
        <v>155.045082410189</v>
      </c>
      <c r="AC36" s="288">
        <f t="shared" si="30"/>
        <v>153.35293440182372</v>
      </c>
      <c r="AD36" s="288">
        <f t="shared" si="30"/>
        <v>151.51013337946995</v>
      </c>
      <c r="AE36" s="288">
        <f t="shared" si="30"/>
        <v>149.50136394710063</v>
      </c>
      <c r="AF36" s="288">
        <f t="shared" si="30"/>
        <v>147.33354370652492</v>
      </c>
      <c r="AG36" s="288">
        <f t="shared" si="30"/>
        <v>145.06162164937473</v>
      </c>
      <c r="AH36" s="288">
        <f t="shared" si="30"/>
        <v>142.61355745357173</v>
      </c>
      <c r="AI36" s="288">
        <f t="shared" si="30"/>
        <v>139.98196396346901</v>
      </c>
      <c r="AJ36" s="288">
        <f t="shared" si="30"/>
        <v>137.1591947544739</v>
      </c>
      <c r="AK36" s="288">
        <f t="shared" si="30"/>
        <v>128.99564280898232</v>
      </c>
      <c r="AL36" s="288">
        <f t="shared" si="30"/>
        <v>122.88147651807498</v>
      </c>
      <c r="AM36" s="288">
        <f t="shared" si="30"/>
        <v>118.66761511392625</v>
      </c>
      <c r="AN36" s="288">
        <f t="shared" si="30"/>
        <v>111.53960486031175</v>
      </c>
      <c r="AO36" s="288">
        <f t="shared" si="30"/>
        <v>99.467053097448272</v>
      </c>
      <c r="AP36" s="288">
        <f t="shared" si="30"/>
        <v>96.212667934476428</v>
      </c>
      <c r="AQ36" s="288">
        <f t="shared" ref="AQ36:BI36" si="31">SUM(AQ33:AQ35)</f>
        <v>92.945251450071197</v>
      </c>
      <c r="AR36" s="288">
        <f t="shared" si="31"/>
        <v>89.662105618238982</v>
      </c>
      <c r="AS36" s="288">
        <f t="shared" si="31"/>
        <v>81.528359093385433</v>
      </c>
      <c r="AT36" s="288">
        <f t="shared" si="31"/>
        <v>73.845454282163672</v>
      </c>
      <c r="AU36" s="288">
        <f t="shared" si="31"/>
        <v>72.994581922780995</v>
      </c>
      <c r="AV36" s="288">
        <f t="shared" si="31"/>
        <v>70.877841599501565</v>
      </c>
      <c r="AW36" s="288">
        <f t="shared" si="31"/>
        <v>68.399209845559852</v>
      </c>
      <c r="AX36" s="288">
        <f t="shared" si="31"/>
        <v>66.795894211088807</v>
      </c>
      <c r="AY36" s="288">
        <f t="shared" si="31"/>
        <v>65.029283823178901</v>
      </c>
      <c r="AZ36" s="288">
        <f t="shared" si="31"/>
        <v>63.819639450321212</v>
      </c>
      <c r="BA36" s="288">
        <f t="shared" si="31"/>
        <v>63.049338225751697</v>
      </c>
      <c r="BB36" s="288">
        <f t="shared" si="31"/>
        <v>62.704851083802481</v>
      </c>
      <c r="BC36" s="288">
        <f t="shared" si="31"/>
        <v>61.771521830586728</v>
      </c>
      <c r="BD36" s="288">
        <f t="shared" si="31"/>
        <v>61.212130851006783</v>
      </c>
      <c r="BE36" s="288">
        <f t="shared" si="31"/>
        <v>61.053070464503278</v>
      </c>
      <c r="BF36" s="288">
        <f t="shared" si="31"/>
        <v>61.044492305165683</v>
      </c>
      <c r="BG36" s="288">
        <f t="shared" si="31"/>
        <v>61.364614096860784</v>
      </c>
      <c r="BH36" s="288">
        <f t="shared" si="31"/>
        <v>62.424990844618797</v>
      </c>
      <c r="BI36" s="288">
        <f t="shared" si="31"/>
        <v>63.63241857612347</v>
      </c>
      <c r="BJ36" s="55"/>
      <c r="BK36" s="55"/>
      <c r="BL36" s="55"/>
      <c r="BM36" s="55"/>
    </row>
    <row r="37" spans="1:65">
      <c r="A37" s="55"/>
      <c r="B37" s="55"/>
      <c r="C37" s="55"/>
      <c r="D37" s="55"/>
      <c r="E37" s="55"/>
      <c r="F37" s="117"/>
      <c r="G37" s="117"/>
      <c r="H37" s="117"/>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117"/>
      <c r="AK37" s="117"/>
      <c r="AL37" s="117"/>
      <c r="AM37" s="117"/>
      <c r="AN37" s="117"/>
      <c r="AO37" s="117"/>
      <c r="AP37" s="117"/>
      <c r="AQ37" s="117"/>
      <c r="AR37" s="117"/>
      <c r="AS37" s="117"/>
      <c r="AT37" s="117"/>
      <c r="AU37" s="117"/>
      <c r="AV37" s="117"/>
      <c r="AW37" s="117"/>
      <c r="AX37" s="117"/>
      <c r="AY37" s="117"/>
      <c r="AZ37" s="117"/>
      <c r="BA37" s="117"/>
      <c r="BB37" s="117"/>
      <c r="BC37" s="117"/>
      <c r="BD37" s="117"/>
      <c r="BE37" s="117"/>
      <c r="BF37" s="117"/>
      <c r="BG37" s="117"/>
      <c r="BH37" s="117"/>
      <c r="BI37" s="117"/>
      <c r="BJ37" s="55"/>
      <c r="BK37" s="55"/>
      <c r="BL37" s="55"/>
      <c r="BM37" s="55"/>
    </row>
    <row r="38" spans="1:65">
      <c r="A38" s="55"/>
      <c r="B38" s="61" t="s">
        <v>29</v>
      </c>
      <c r="C38" s="55"/>
      <c r="D38" s="55"/>
      <c r="E38" s="55"/>
      <c r="F38" s="117"/>
      <c r="G38" s="117"/>
      <c r="H38" s="117"/>
      <c r="I38" s="117"/>
      <c r="J38" s="117"/>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7"/>
      <c r="AN38" s="117"/>
      <c r="AO38" s="117"/>
      <c r="AP38" s="117"/>
      <c r="AQ38" s="117"/>
      <c r="AR38" s="117"/>
      <c r="AS38" s="117"/>
      <c r="AT38" s="117"/>
      <c r="AU38" s="117"/>
      <c r="AV38" s="117"/>
      <c r="AW38" s="117"/>
      <c r="AX38" s="117"/>
      <c r="AY38" s="117"/>
      <c r="AZ38" s="117"/>
      <c r="BA38" s="117"/>
      <c r="BB38" s="117"/>
      <c r="BC38" s="117"/>
      <c r="BD38" s="117"/>
      <c r="BE38" s="117"/>
      <c r="BF38" s="117"/>
      <c r="BG38" s="117"/>
      <c r="BH38" s="117"/>
      <c r="BI38" s="117"/>
      <c r="BJ38" s="55"/>
      <c r="BK38" s="55"/>
      <c r="BL38" s="55"/>
      <c r="BM38" s="55"/>
    </row>
    <row r="39" spans="1:65">
      <c r="A39" s="55"/>
      <c r="B39" s="51" t="s">
        <v>30</v>
      </c>
      <c r="C39" s="55"/>
      <c r="D39" s="60"/>
      <c r="E39" s="115"/>
      <c r="F39" s="230"/>
      <c r="G39" s="231">
        <f>G40+F41</f>
        <v>59.363109848160263</v>
      </c>
      <c r="H39" s="231">
        <f>H40+G41</f>
        <v>64.154955292640523</v>
      </c>
      <c r="I39" s="231">
        <f t="shared" ref="I39:AL39" si="32">I40+H41</f>
        <v>71.881948330772616</v>
      </c>
      <c r="J39" s="231">
        <f t="shared" si="32"/>
        <v>70.225540619510241</v>
      </c>
      <c r="K39" s="231">
        <f t="shared" si="32"/>
        <v>72.076442583116432</v>
      </c>
      <c r="L39" s="231">
        <f t="shared" si="32"/>
        <v>75.583123499919225</v>
      </c>
      <c r="M39" s="231">
        <f t="shared" si="32"/>
        <v>75.654508389614364</v>
      </c>
      <c r="N39" s="231">
        <f t="shared" si="32"/>
        <v>76.796299673265707</v>
      </c>
      <c r="O39" s="231">
        <f t="shared" si="32"/>
        <v>79.329935491563191</v>
      </c>
      <c r="P39" s="231">
        <f t="shared" si="32"/>
        <v>81.07773994236328</v>
      </c>
      <c r="Q39" s="231">
        <f t="shared" si="32"/>
        <v>82.01189295659546</v>
      </c>
      <c r="R39" s="231">
        <f t="shared" si="32"/>
        <v>84.043150315525168</v>
      </c>
      <c r="S39" s="231">
        <f t="shared" si="32"/>
        <v>86.346507464488411</v>
      </c>
      <c r="T39" s="231">
        <f t="shared" si="32"/>
        <v>89.339839501017025</v>
      </c>
      <c r="U39" s="231">
        <f t="shared" si="32"/>
        <v>89.167604567979936</v>
      </c>
      <c r="V39" s="231">
        <f t="shared" si="32"/>
        <v>91.190293330146517</v>
      </c>
      <c r="W39" s="231">
        <f t="shared" si="32"/>
        <v>93.065009486559688</v>
      </c>
      <c r="X39" s="231">
        <f t="shared" si="32"/>
        <v>93.862075960740071</v>
      </c>
      <c r="Y39" s="231">
        <f t="shared" si="32"/>
        <v>94.625953179181636</v>
      </c>
      <c r="Z39" s="231">
        <f t="shared" si="32"/>
        <v>96.314095570314436</v>
      </c>
      <c r="AA39" s="231">
        <f t="shared" si="32"/>
        <v>98.124988974775363</v>
      </c>
      <c r="AB39" s="231">
        <f t="shared" si="32"/>
        <v>100.27724354575008</v>
      </c>
      <c r="AC39" s="231">
        <f t="shared" si="32"/>
        <v>102.3932770332238</v>
      </c>
      <c r="AD39" s="231">
        <f t="shared" si="32"/>
        <v>104.6202562733979</v>
      </c>
      <c r="AE39" s="231">
        <f t="shared" si="32"/>
        <v>106.96163906715987</v>
      </c>
      <c r="AF39" s="231">
        <f t="shared" si="32"/>
        <v>109.30814657040779</v>
      </c>
      <c r="AG39" s="231">
        <f t="shared" si="32"/>
        <v>111.57902836256727</v>
      </c>
      <c r="AH39" s="231">
        <f t="shared" si="32"/>
        <v>113.85702384108794</v>
      </c>
      <c r="AI39" s="231">
        <f t="shared" si="32"/>
        <v>116.14106938916746</v>
      </c>
      <c r="AJ39" s="231">
        <f t="shared" si="32"/>
        <v>117.85104899262987</v>
      </c>
      <c r="AK39" s="231">
        <f t="shared" si="32"/>
        <v>121.15909952787422</v>
      </c>
      <c r="AL39" s="231">
        <f t="shared" si="32"/>
        <v>126.61164799986128</v>
      </c>
      <c r="AM39" s="231">
        <f t="shared" ref="AM39:BI39" si="33">AM40+AL41</f>
        <v>130.18683788906608</v>
      </c>
      <c r="AN39" s="231">
        <f t="shared" si="33"/>
        <v>136.43295927049306</v>
      </c>
      <c r="AO39" s="231">
        <f t="shared" si="33"/>
        <v>130.21954132622358</v>
      </c>
      <c r="AP39" s="231">
        <f t="shared" si="33"/>
        <v>132.17784934048146</v>
      </c>
      <c r="AQ39" s="231">
        <f t="shared" si="33"/>
        <v>128.29776021292292</v>
      </c>
      <c r="AR39" s="231">
        <f t="shared" si="33"/>
        <v>79.907783483454935</v>
      </c>
      <c r="AS39" s="231">
        <f t="shared" si="33"/>
        <v>54.173943350152172</v>
      </c>
      <c r="AT39" s="231">
        <f t="shared" si="33"/>
        <v>63.901205843047279</v>
      </c>
      <c r="AU39" s="231">
        <f t="shared" si="33"/>
        <v>65.285660726108105</v>
      </c>
      <c r="AV39" s="231">
        <f t="shared" si="33"/>
        <v>64.896422822134795</v>
      </c>
      <c r="AW39" s="231">
        <f t="shared" si="33"/>
        <v>67.929954561599857</v>
      </c>
      <c r="AX39" s="231">
        <f t="shared" si="33"/>
        <v>70.417080162437003</v>
      </c>
      <c r="AY39" s="231">
        <f t="shared" si="33"/>
        <v>73.235061021831029</v>
      </c>
      <c r="AZ39" s="231">
        <f t="shared" si="33"/>
        <v>75.263421902861523</v>
      </c>
      <c r="BA39" s="231">
        <f t="shared" si="33"/>
        <v>63.158975918907615</v>
      </c>
      <c r="BB39" s="231">
        <f t="shared" si="33"/>
        <v>55.584946276927042</v>
      </c>
      <c r="BC39" s="231">
        <f t="shared" si="33"/>
        <v>53.602153206165433</v>
      </c>
      <c r="BD39" s="231">
        <f t="shared" si="33"/>
        <v>49.707167735633924</v>
      </c>
      <c r="BE39" s="231">
        <f t="shared" si="33"/>
        <v>46.929429274700055</v>
      </c>
      <c r="BF39" s="231">
        <f t="shared" si="33"/>
        <v>36.555936644258658</v>
      </c>
      <c r="BG39" s="231">
        <f t="shared" si="33"/>
        <v>35.145165283329483</v>
      </c>
      <c r="BH39" s="231">
        <f t="shared" si="33"/>
        <v>35.493003968299824</v>
      </c>
      <c r="BI39" s="231">
        <f t="shared" si="33"/>
        <v>35.892093904767833</v>
      </c>
      <c r="BJ39" s="84"/>
      <c r="BK39" s="84"/>
      <c r="BL39" s="84"/>
      <c r="BM39" s="55"/>
    </row>
    <row r="40" spans="1:65">
      <c r="A40" s="55"/>
      <c r="B40" s="55" t="s">
        <v>268</v>
      </c>
      <c r="C40" s="55"/>
      <c r="D40" s="60"/>
      <c r="E40" s="101"/>
      <c r="F40" s="232"/>
      <c r="G40" s="233">
        <f>G27+G30-G36</f>
        <v>59.363109848160263</v>
      </c>
      <c r="H40" s="233">
        <f>H27+H30-H36</f>
        <v>64.154955292640523</v>
      </c>
      <c r="I40" s="233">
        <f t="shared" ref="I40:AL40" si="34">I27+I30-I36</f>
        <v>71.881948330772616</v>
      </c>
      <c r="J40" s="233">
        <f t="shared" si="34"/>
        <v>70.225540619510241</v>
      </c>
      <c r="K40" s="233">
        <f t="shared" si="34"/>
        <v>72.076442583116432</v>
      </c>
      <c r="L40" s="233">
        <f t="shared" si="34"/>
        <v>75.583123499919225</v>
      </c>
      <c r="M40" s="233">
        <f t="shared" si="34"/>
        <v>75.654508389614364</v>
      </c>
      <c r="N40" s="233">
        <f t="shared" si="34"/>
        <v>76.796299673265707</v>
      </c>
      <c r="O40" s="233">
        <f t="shared" si="34"/>
        <v>79.329935491563191</v>
      </c>
      <c r="P40" s="233">
        <f t="shared" si="34"/>
        <v>81.07773994236328</v>
      </c>
      <c r="Q40" s="233">
        <f t="shared" si="34"/>
        <v>82.01189295659546</v>
      </c>
      <c r="R40" s="233">
        <f t="shared" si="34"/>
        <v>84.043150315525168</v>
      </c>
      <c r="S40" s="233">
        <f t="shared" si="34"/>
        <v>86.346507464488411</v>
      </c>
      <c r="T40" s="233">
        <f t="shared" si="34"/>
        <v>89.339839501017025</v>
      </c>
      <c r="U40" s="233">
        <f t="shared" si="34"/>
        <v>89.167604567979936</v>
      </c>
      <c r="V40" s="233">
        <f t="shared" si="34"/>
        <v>91.190293330146517</v>
      </c>
      <c r="W40" s="233">
        <f t="shared" si="34"/>
        <v>93.065009486559688</v>
      </c>
      <c r="X40" s="233">
        <f t="shared" si="34"/>
        <v>93.862075960740071</v>
      </c>
      <c r="Y40" s="233">
        <f t="shared" si="34"/>
        <v>94.625953179181636</v>
      </c>
      <c r="Z40" s="233">
        <f t="shared" si="34"/>
        <v>96.314095570314436</v>
      </c>
      <c r="AA40" s="233">
        <f t="shared" si="34"/>
        <v>98.124988974775363</v>
      </c>
      <c r="AB40" s="233">
        <f t="shared" si="34"/>
        <v>100.27724354575008</v>
      </c>
      <c r="AC40" s="233">
        <f t="shared" si="34"/>
        <v>102.3932770332238</v>
      </c>
      <c r="AD40" s="233">
        <f t="shared" si="34"/>
        <v>104.6202562733979</v>
      </c>
      <c r="AE40" s="233">
        <f t="shared" si="34"/>
        <v>106.96163906715987</v>
      </c>
      <c r="AF40" s="233">
        <f t="shared" si="34"/>
        <v>109.30814657040779</v>
      </c>
      <c r="AG40" s="233">
        <f t="shared" si="34"/>
        <v>111.57902836256727</v>
      </c>
      <c r="AH40" s="233">
        <f t="shared" si="34"/>
        <v>113.85702384108794</v>
      </c>
      <c r="AI40" s="233">
        <f t="shared" si="34"/>
        <v>116.14106938916746</v>
      </c>
      <c r="AJ40" s="233">
        <f t="shared" si="34"/>
        <v>117.85104899262987</v>
      </c>
      <c r="AK40" s="233">
        <f t="shared" si="34"/>
        <v>121.15909952787422</v>
      </c>
      <c r="AL40" s="233">
        <f t="shared" si="34"/>
        <v>126.61164799986128</v>
      </c>
      <c r="AM40" s="233">
        <f t="shared" ref="AM40:BI40" si="35">AM27+AM30-AM36</f>
        <v>130.18683788906608</v>
      </c>
      <c r="AN40" s="233">
        <f t="shared" si="35"/>
        <v>136.43295927049306</v>
      </c>
      <c r="AO40" s="233">
        <f t="shared" si="35"/>
        <v>130.21954132622358</v>
      </c>
      <c r="AP40" s="233">
        <f t="shared" si="35"/>
        <v>132.17784934048146</v>
      </c>
      <c r="AQ40" s="233">
        <f t="shared" si="35"/>
        <v>128.29776021292292</v>
      </c>
      <c r="AR40" s="233">
        <f t="shared" si="35"/>
        <v>79.907783483454935</v>
      </c>
      <c r="AS40" s="233">
        <f t="shared" si="35"/>
        <v>54.173943350152172</v>
      </c>
      <c r="AT40" s="233">
        <f t="shared" si="35"/>
        <v>63.901205843047279</v>
      </c>
      <c r="AU40" s="233">
        <f t="shared" si="35"/>
        <v>65.285660726108105</v>
      </c>
      <c r="AV40" s="233">
        <f t="shared" si="35"/>
        <v>64.896422822134795</v>
      </c>
      <c r="AW40" s="233">
        <f t="shared" si="35"/>
        <v>67.929954561599857</v>
      </c>
      <c r="AX40" s="233">
        <f t="shared" si="35"/>
        <v>70.417080162437003</v>
      </c>
      <c r="AY40" s="233">
        <f t="shared" si="35"/>
        <v>73.235061021831029</v>
      </c>
      <c r="AZ40" s="233">
        <f t="shared" si="35"/>
        <v>75.263421902861523</v>
      </c>
      <c r="BA40" s="233">
        <f t="shared" si="35"/>
        <v>63.158975918907615</v>
      </c>
      <c r="BB40" s="233">
        <f t="shared" si="35"/>
        <v>55.584946276927042</v>
      </c>
      <c r="BC40" s="233">
        <f t="shared" si="35"/>
        <v>53.602153206165433</v>
      </c>
      <c r="BD40" s="233">
        <f t="shared" si="35"/>
        <v>49.707167735633924</v>
      </c>
      <c r="BE40" s="233">
        <f t="shared" si="35"/>
        <v>46.929429274700055</v>
      </c>
      <c r="BF40" s="233">
        <f t="shared" si="35"/>
        <v>36.555936644258658</v>
      </c>
      <c r="BG40" s="233">
        <f t="shared" si="35"/>
        <v>35.145165283329483</v>
      </c>
      <c r="BH40" s="233">
        <f t="shared" si="35"/>
        <v>35.493003968299824</v>
      </c>
      <c r="BI40" s="233">
        <f t="shared" si="35"/>
        <v>35.892093904767833</v>
      </c>
      <c r="BJ40" s="84"/>
      <c r="BK40" s="84"/>
      <c r="BL40" s="84"/>
      <c r="BM40" s="55"/>
    </row>
    <row r="41" spans="1:65">
      <c r="A41" s="55"/>
      <c r="B41" s="55" t="s">
        <v>164</v>
      </c>
      <c r="C41" s="55"/>
      <c r="D41" s="55"/>
      <c r="E41" s="55"/>
      <c r="F41" s="144">
        <v>0</v>
      </c>
      <c r="G41" s="233">
        <f>IF(G39&lt;0,G39,0)</f>
        <v>0</v>
      </c>
      <c r="H41" s="233">
        <f>IF(H39&lt;0,H39,0)</f>
        <v>0</v>
      </c>
      <c r="I41" s="233">
        <f>IF(I39&lt;0,I39,0)</f>
        <v>0</v>
      </c>
      <c r="J41" s="233">
        <f t="shared" ref="J41:BI41" si="36">IF(J39&lt;0,J39,0)</f>
        <v>0</v>
      </c>
      <c r="K41" s="233">
        <f t="shared" si="36"/>
        <v>0</v>
      </c>
      <c r="L41" s="233">
        <f t="shared" si="36"/>
        <v>0</v>
      </c>
      <c r="M41" s="233">
        <f t="shared" si="36"/>
        <v>0</v>
      </c>
      <c r="N41" s="233">
        <f t="shared" si="36"/>
        <v>0</v>
      </c>
      <c r="O41" s="233">
        <f t="shared" si="36"/>
        <v>0</v>
      </c>
      <c r="P41" s="233">
        <f t="shared" si="36"/>
        <v>0</v>
      </c>
      <c r="Q41" s="233">
        <f t="shared" si="36"/>
        <v>0</v>
      </c>
      <c r="R41" s="233">
        <f t="shared" si="36"/>
        <v>0</v>
      </c>
      <c r="S41" s="233">
        <f t="shared" si="36"/>
        <v>0</v>
      </c>
      <c r="T41" s="233">
        <f t="shared" si="36"/>
        <v>0</v>
      </c>
      <c r="U41" s="233">
        <f t="shared" si="36"/>
        <v>0</v>
      </c>
      <c r="V41" s="233">
        <f t="shared" si="36"/>
        <v>0</v>
      </c>
      <c r="W41" s="233">
        <f t="shared" si="36"/>
        <v>0</v>
      </c>
      <c r="X41" s="233">
        <f t="shared" si="36"/>
        <v>0</v>
      </c>
      <c r="Y41" s="233">
        <f t="shared" si="36"/>
        <v>0</v>
      </c>
      <c r="Z41" s="233">
        <f t="shared" si="36"/>
        <v>0</v>
      </c>
      <c r="AA41" s="233">
        <f t="shared" si="36"/>
        <v>0</v>
      </c>
      <c r="AB41" s="233">
        <f t="shared" si="36"/>
        <v>0</v>
      </c>
      <c r="AC41" s="233">
        <f t="shared" si="36"/>
        <v>0</v>
      </c>
      <c r="AD41" s="233">
        <f t="shared" si="36"/>
        <v>0</v>
      </c>
      <c r="AE41" s="233">
        <f t="shared" si="36"/>
        <v>0</v>
      </c>
      <c r="AF41" s="233">
        <f t="shared" si="36"/>
        <v>0</v>
      </c>
      <c r="AG41" s="233">
        <f t="shared" si="36"/>
        <v>0</v>
      </c>
      <c r="AH41" s="233">
        <f t="shared" si="36"/>
        <v>0</v>
      </c>
      <c r="AI41" s="233">
        <f t="shared" si="36"/>
        <v>0</v>
      </c>
      <c r="AJ41" s="233">
        <f t="shared" si="36"/>
        <v>0</v>
      </c>
      <c r="AK41" s="233">
        <f t="shared" si="36"/>
        <v>0</v>
      </c>
      <c r="AL41" s="233">
        <f t="shared" si="36"/>
        <v>0</v>
      </c>
      <c r="AM41" s="233">
        <f t="shared" si="36"/>
        <v>0</v>
      </c>
      <c r="AN41" s="233">
        <f t="shared" si="36"/>
        <v>0</v>
      </c>
      <c r="AO41" s="233">
        <f t="shared" si="36"/>
        <v>0</v>
      </c>
      <c r="AP41" s="233">
        <f t="shared" si="36"/>
        <v>0</v>
      </c>
      <c r="AQ41" s="233">
        <f t="shared" si="36"/>
        <v>0</v>
      </c>
      <c r="AR41" s="233">
        <f t="shared" si="36"/>
        <v>0</v>
      </c>
      <c r="AS41" s="233">
        <f t="shared" si="36"/>
        <v>0</v>
      </c>
      <c r="AT41" s="233">
        <f t="shared" si="36"/>
        <v>0</v>
      </c>
      <c r="AU41" s="233">
        <f t="shared" si="36"/>
        <v>0</v>
      </c>
      <c r="AV41" s="233">
        <f t="shared" si="36"/>
        <v>0</v>
      </c>
      <c r="AW41" s="233">
        <f t="shared" si="36"/>
        <v>0</v>
      </c>
      <c r="AX41" s="233">
        <f t="shared" si="36"/>
        <v>0</v>
      </c>
      <c r="AY41" s="233">
        <f t="shared" si="36"/>
        <v>0</v>
      </c>
      <c r="AZ41" s="233">
        <f t="shared" si="36"/>
        <v>0</v>
      </c>
      <c r="BA41" s="233">
        <f t="shared" si="36"/>
        <v>0</v>
      </c>
      <c r="BB41" s="233">
        <f t="shared" si="36"/>
        <v>0</v>
      </c>
      <c r="BC41" s="233">
        <f t="shared" si="36"/>
        <v>0</v>
      </c>
      <c r="BD41" s="233">
        <f t="shared" si="36"/>
        <v>0</v>
      </c>
      <c r="BE41" s="233">
        <f t="shared" si="36"/>
        <v>0</v>
      </c>
      <c r="BF41" s="233">
        <f t="shared" si="36"/>
        <v>0</v>
      </c>
      <c r="BG41" s="233">
        <f t="shared" si="36"/>
        <v>0</v>
      </c>
      <c r="BH41" s="233">
        <f t="shared" si="36"/>
        <v>0</v>
      </c>
      <c r="BI41" s="233">
        <f t="shared" si="36"/>
        <v>0</v>
      </c>
      <c r="BJ41" s="84"/>
      <c r="BK41" s="84"/>
      <c r="BL41" s="84"/>
      <c r="BM41" s="55"/>
    </row>
    <row r="42" spans="1:65">
      <c r="A42" s="55"/>
      <c r="B42" s="61" t="s">
        <v>22</v>
      </c>
      <c r="C42" s="60"/>
      <c r="D42" s="216">
        <f>WACC!F14</f>
        <v>0.3</v>
      </c>
      <c r="E42" s="116"/>
      <c r="F42" s="232"/>
      <c r="G42" s="233">
        <f>IF(G39&gt;0,$D$42*G39,0)</f>
        <v>17.808932954448078</v>
      </c>
      <c r="H42" s="233">
        <f>IF(H39&gt;0,$D$42*H39,0)</f>
        <v>19.246486587792155</v>
      </c>
      <c r="I42" s="233">
        <f>IF(I39&gt;0,$D$42*I39,0)</f>
        <v>21.564584499231785</v>
      </c>
      <c r="J42" s="233">
        <f t="shared" ref="J42:BI42" si="37">IF(J39&gt;0,$D$42*J39,0)</f>
        <v>21.06766218585307</v>
      </c>
      <c r="K42" s="233">
        <f t="shared" si="37"/>
        <v>21.622932774934927</v>
      </c>
      <c r="L42" s="233">
        <f t="shared" si="37"/>
        <v>22.674937049975767</v>
      </c>
      <c r="M42" s="233">
        <f t="shared" si="37"/>
        <v>22.696352516884307</v>
      </c>
      <c r="N42" s="233">
        <f t="shared" si="37"/>
        <v>23.038889901979712</v>
      </c>
      <c r="O42" s="233">
        <f t="shared" si="37"/>
        <v>23.798980647468955</v>
      </c>
      <c r="P42" s="233">
        <f t="shared" si="37"/>
        <v>24.323321982708983</v>
      </c>
      <c r="Q42" s="233">
        <f t="shared" si="37"/>
        <v>24.603567886978638</v>
      </c>
      <c r="R42" s="233">
        <f t="shared" si="37"/>
        <v>25.212945094657549</v>
      </c>
      <c r="S42" s="233">
        <f t="shared" si="37"/>
        <v>25.903952239346523</v>
      </c>
      <c r="T42" s="233">
        <f t="shared" si="37"/>
        <v>26.801951850305105</v>
      </c>
      <c r="U42" s="233">
        <f t="shared" si="37"/>
        <v>26.750281370393981</v>
      </c>
      <c r="V42" s="233">
        <f t="shared" si="37"/>
        <v>27.357087999043955</v>
      </c>
      <c r="W42" s="233">
        <f t="shared" si="37"/>
        <v>27.919502845967905</v>
      </c>
      <c r="X42" s="233">
        <f t="shared" si="37"/>
        <v>28.158622788222022</v>
      </c>
      <c r="Y42" s="233">
        <f t="shared" si="37"/>
        <v>28.387785953754491</v>
      </c>
      <c r="Z42" s="233">
        <f t="shared" si="37"/>
        <v>28.894228671094329</v>
      </c>
      <c r="AA42" s="233">
        <f t="shared" si="37"/>
        <v>29.437496692432607</v>
      </c>
      <c r="AB42" s="233">
        <f t="shared" si="37"/>
        <v>30.083173063725024</v>
      </c>
      <c r="AC42" s="233">
        <f t="shared" si="37"/>
        <v>30.717983109967136</v>
      </c>
      <c r="AD42" s="233">
        <f t="shared" si="37"/>
        <v>31.386076882019367</v>
      </c>
      <c r="AE42" s="233">
        <f t="shared" si="37"/>
        <v>32.088491720147957</v>
      </c>
      <c r="AF42" s="233">
        <f t="shared" si="37"/>
        <v>32.792443971122331</v>
      </c>
      <c r="AG42" s="233">
        <f t="shared" si="37"/>
        <v>33.47370850877018</v>
      </c>
      <c r="AH42" s="233">
        <f t="shared" si="37"/>
        <v>34.157107152326383</v>
      </c>
      <c r="AI42" s="233">
        <f t="shared" si="37"/>
        <v>34.842320816750238</v>
      </c>
      <c r="AJ42" s="233">
        <f t="shared" si="37"/>
        <v>35.355314697788963</v>
      </c>
      <c r="AK42" s="233">
        <f t="shared" si="37"/>
        <v>36.347729858362264</v>
      </c>
      <c r="AL42" s="233">
        <f t="shared" si="37"/>
        <v>37.983494399958381</v>
      </c>
      <c r="AM42" s="233">
        <f t="shared" si="37"/>
        <v>39.056051366719821</v>
      </c>
      <c r="AN42" s="233">
        <f t="shared" si="37"/>
        <v>40.929887781147919</v>
      </c>
      <c r="AO42" s="233">
        <f t="shared" si="37"/>
        <v>39.065862397867072</v>
      </c>
      <c r="AP42" s="233">
        <f t="shared" si="37"/>
        <v>39.653354802144435</v>
      </c>
      <c r="AQ42" s="233">
        <f t="shared" si="37"/>
        <v>38.489328063876876</v>
      </c>
      <c r="AR42" s="233">
        <f t="shared" si="37"/>
        <v>23.97233504503648</v>
      </c>
      <c r="AS42" s="233">
        <f t="shared" si="37"/>
        <v>16.252183005045651</v>
      </c>
      <c r="AT42" s="233">
        <f t="shared" si="37"/>
        <v>19.170361752914182</v>
      </c>
      <c r="AU42" s="233">
        <f t="shared" si="37"/>
        <v>19.58569821783243</v>
      </c>
      <c r="AV42" s="233">
        <f t="shared" si="37"/>
        <v>19.468926846640439</v>
      </c>
      <c r="AW42" s="233">
        <f t="shared" si="37"/>
        <v>20.378986368479957</v>
      </c>
      <c r="AX42" s="233">
        <f t="shared" si="37"/>
        <v>21.125124048731099</v>
      </c>
      <c r="AY42" s="233">
        <f t="shared" si="37"/>
        <v>21.970518306549309</v>
      </c>
      <c r="AZ42" s="233">
        <f t="shared" si="37"/>
        <v>22.579026570858456</v>
      </c>
      <c r="BA42" s="233">
        <f t="shared" si="37"/>
        <v>18.947692775672284</v>
      </c>
      <c r="BB42" s="233">
        <f t="shared" si="37"/>
        <v>16.675483883078112</v>
      </c>
      <c r="BC42" s="233">
        <f t="shared" si="37"/>
        <v>16.08064596184963</v>
      </c>
      <c r="BD42" s="233">
        <f t="shared" si="37"/>
        <v>14.912150320690177</v>
      </c>
      <c r="BE42" s="233">
        <f t="shared" si="37"/>
        <v>14.078828782410016</v>
      </c>
      <c r="BF42" s="233">
        <f t="shared" si="37"/>
        <v>10.966780993277597</v>
      </c>
      <c r="BG42" s="233">
        <f t="shared" si="37"/>
        <v>10.543549584998845</v>
      </c>
      <c r="BH42" s="233">
        <f t="shared" si="37"/>
        <v>10.647901190489947</v>
      </c>
      <c r="BI42" s="233">
        <f t="shared" si="37"/>
        <v>10.767628171430349</v>
      </c>
      <c r="BJ42" s="85"/>
      <c r="BK42" s="85"/>
      <c r="BL42" s="85"/>
      <c r="BM42" s="55"/>
    </row>
    <row r="43" spans="1:65">
      <c r="A43" s="55"/>
      <c r="B43" s="51" t="s">
        <v>40</v>
      </c>
      <c r="C43" s="55"/>
      <c r="D43" s="217">
        <f>WACC!$F$17</f>
        <v>0.25</v>
      </c>
      <c r="E43" s="55"/>
      <c r="F43" s="234"/>
      <c r="G43" s="235">
        <f t="shared" ref="G43:AL43" si="38">$D$43*G42</f>
        <v>4.4522332386120196</v>
      </c>
      <c r="H43" s="235">
        <f t="shared" si="38"/>
        <v>4.8116216469480388</v>
      </c>
      <c r="I43" s="235">
        <f t="shared" si="38"/>
        <v>5.3911461248079462</v>
      </c>
      <c r="J43" s="235">
        <f t="shared" si="38"/>
        <v>5.2669155464632675</v>
      </c>
      <c r="K43" s="235">
        <f t="shared" si="38"/>
        <v>5.4057331937337318</v>
      </c>
      <c r="L43" s="235">
        <f t="shared" si="38"/>
        <v>5.6687342624939419</v>
      </c>
      <c r="M43" s="235">
        <f t="shared" si="38"/>
        <v>5.6740881292210767</v>
      </c>
      <c r="N43" s="235">
        <f t="shared" si="38"/>
        <v>5.7597224754949279</v>
      </c>
      <c r="O43" s="235">
        <f t="shared" si="38"/>
        <v>5.9497451618672388</v>
      </c>
      <c r="P43" s="235">
        <f t="shared" si="38"/>
        <v>6.0808304956772457</v>
      </c>
      <c r="Q43" s="235">
        <f t="shared" si="38"/>
        <v>6.1508919717446595</v>
      </c>
      <c r="R43" s="235">
        <f t="shared" si="38"/>
        <v>6.3032362736643872</v>
      </c>
      <c r="S43" s="235">
        <f t="shared" si="38"/>
        <v>6.4759880598366308</v>
      </c>
      <c r="T43" s="235">
        <f t="shared" si="38"/>
        <v>6.7004879625762763</v>
      </c>
      <c r="U43" s="235">
        <f t="shared" si="38"/>
        <v>6.6875703425984954</v>
      </c>
      <c r="V43" s="235">
        <f t="shared" si="38"/>
        <v>6.8392719997609888</v>
      </c>
      <c r="W43" s="235">
        <f t="shared" si="38"/>
        <v>6.9798757114919763</v>
      </c>
      <c r="X43" s="235">
        <f t="shared" si="38"/>
        <v>7.0396556970555055</v>
      </c>
      <c r="Y43" s="235">
        <f t="shared" si="38"/>
        <v>7.0969464884386229</v>
      </c>
      <c r="Z43" s="235">
        <f t="shared" si="38"/>
        <v>7.2235571677735821</v>
      </c>
      <c r="AA43" s="235">
        <f t="shared" si="38"/>
        <v>7.3593741731081517</v>
      </c>
      <c r="AB43" s="235">
        <f t="shared" si="38"/>
        <v>7.520793265931256</v>
      </c>
      <c r="AC43" s="235">
        <f t="shared" si="38"/>
        <v>7.679495777491784</v>
      </c>
      <c r="AD43" s="235">
        <f t="shared" si="38"/>
        <v>7.8465192205048417</v>
      </c>
      <c r="AE43" s="235">
        <f t="shared" si="38"/>
        <v>8.0221229300369892</v>
      </c>
      <c r="AF43" s="235">
        <f t="shared" si="38"/>
        <v>8.1981109927805829</v>
      </c>
      <c r="AG43" s="235">
        <f t="shared" si="38"/>
        <v>8.368427127192545</v>
      </c>
      <c r="AH43" s="235">
        <f t="shared" si="38"/>
        <v>8.5392767880815956</v>
      </c>
      <c r="AI43" s="235">
        <f t="shared" si="38"/>
        <v>8.7105802041875595</v>
      </c>
      <c r="AJ43" s="235">
        <f t="shared" si="38"/>
        <v>8.8388286744472406</v>
      </c>
      <c r="AK43" s="235">
        <f t="shared" si="38"/>
        <v>9.086932464590566</v>
      </c>
      <c r="AL43" s="235">
        <f t="shared" si="38"/>
        <v>9.4958735999895953</v>
      </c>
      <c r="AM43" s="235">
        <f t="shared" ref="AM43:BI43" si="39">$D$43*AM42</f>
        <v>9.7640128416799552</v>
      </c>
      <c r="AN43" s="235">
        <f t="shared" si="39"/>
        <v>10.23247194528698</v>
      </c>
      <c r="AO43" s="235">
        <f t="shared" si="39"/>
        <v>9.766465599466768</v>
      </c>
      <c r="AP43" s="235">
        <f t="shared" si="39"/>
        <v>9.9133387005361087</v>
      </c>
      <c r="AQ43" s="235">
        <f t="shared" si="39"/>
        <v>9.6223320159692189</v>
      </c>
      <c r="AR43" s="235">
        <f t="shared" si="39"/>
        <v>5.9930837612591201</v>
      </c>
      <c r="AS43" s="235">
        <f t="shared" si="39"/>
        <v>4.0630457512614129</v>
      </c>
      <c r="AT43" s="235">
        <f t="shared" si="39"/>
        <v>4.7925904382285456</v>
      </c>
      <c r="AU43" s="235">
        <f t="shared" si="39"/>
        <v>4.8964245544581075</v>
      </c>
      <c r="AV43" s="235">
        <f t="shared" si="39"/>
        <v>4.8672317116601098</v>
      </c>
      <c r="AW43" s="235">
        <f t="shared" si="39"/>
        <v>5.0947465921199893</v>
      </c>
      <c r="AX43" s="235">
        <f t="shared" si="39"/>
        <v>5.2812810121827747</v>
      </c>
      <c r="AY43" s="235">
        <f t="shared" si="39"/>
        <v>5.4926295766373272</v>
      </c>
      <c r="AZ43" s="235">
        <f t="shared" si="39"/>
        <v>5.6447566427146141</v>
      </c>
      <c r="BA43" s="235">
        <f t="shared" si="39"/>
        <v>4.7369231939180709</v>
      </c>
      <c r="BB43" s="235">
        <f t="shared" si="39"/>
        <v>4.168870970769528</v>
      </c>
      <c r="BC43" s="235">
        <f t="shared" si="39"/>
        <v>4.0201614904624074</v>
      </c>
      <c r="BD43" s="235">
        <f t="shared" si="39"/>
        <v>3.7280375801725443</v>
      </c>
      <c r="BE43" s="235">
        <f t="shared" si="39"/>
        <v>3.5197071956025039</v>
      </c>
      <c r="BF43" s="235">
        <f t="shared" si="39"/>
        <v>2.7416952483193993</v>
      </c>
      <c r="BG43" s="235">
        <f t="shared" si="39"/>
        <v>2.6358873962497111</v>
      </c>
      <c r="BH43" s="235">
        <f t="shared" si="39"/>
        <v>2.6619752976224866</v>
      </c>
      <c r="BI43" s="235">
        <f t="shared" si="39"/>
        <v>2.6919070428575873</v>
      </c>
      <c r="BJ43" s="55"/>
      <c r="BK43" s="55"/>
      <c r="BL43" s="55"/>
      <c r="BM43" s="55"/>
    </row>
    <row r="44" spans="1:65" s="16" customFormat="1" ht="13.5" customHeight="1">
      <c r="A44" s="51"/>
      <c r="B44" s="51"/>
      <c r="C44" s="51"/>
      <c r="D44" s="51" t="s">
        <v>59</v>
      </c>
      <c r="E44" s="51"/>
      <c r="F44" s="109"/>
      <c r="G44" s="109">
        <f t="shared" ref="G44:AL44" si="40">MAX(0,(G17+G18+G20+G22+G30-G36+F41)*$D$42/(1-(1-$D$25)*$D$42))</f>
        <v>17.808932954448075</v>
      </c>
      <c r="H44" s="109">
        <f t="shared" si="40"/>
        <v>19.246486587792148</v>
      </c>
      <c r="I44" s="109">
        <f t="shared" si="40"/>
        <v>21.564584499231788</v>
      </c>
      <c r="J44" s="109">
        <f t="shared" si="40"/>
        <v>21.067662185853081</v>
      </c>
      <c r="K44" s="109">
        <f t="shared" si="40"/>
        <v>21.622932774934924</v>
      </c>
      <c r="L44" s="109">
        <f t="shared" si="40"/>
        <v>22.674937049975771</v>
      </c>
      <c r="M44" s="109">
        <f t="shared" si="40"/>
        <v>22.696352516884311</v>
      </c>
      <c r="N44" s="109">
        <f t="shared" si="40"/>
        <v>23.038889901979715</v>
      </c>
      <c r="O44" s="109">
        <f t="shared" si="40"/>
        <v>23.798980647468941</v>
      </c>
      <c r="P44" s="109">
        <f t="shared" si="40"/>
        <v>24.323321982708979</v>
      </c>
      <c r="Q44" s="109">
        <f t="shared" si="40"/>
        <v>24.603567886978649</v>
      </c>
      <c r="R44" s="109">
        <f t="shared" si="40"/>
        <v>25.212945094657549</v>
      </c>
      <c r="S44" s="109">
        <f t="shared" si="40"/>
        <v>25.90395223934653</v>
      </c>
      <c r="T44" s="109">
        <f t="shared" si="40"/>
        <v>26.801951850305112</v>
      </c>
      <c r="U44" s="109">
        <f t="shared" si="40"/>
        <v>26.750281370393985</v>
      </c>
      <c r="V44" s="109">
        <f t="shared" si="40"/>
        <v>27.357087999043948</v>
      </c>
      <c r="W44" s="109">
        <f t="shared" si="40"/>
        <v>27.919502845967909</v>
      </c>
      <c r="X44" s="109">
        <f t="shared" si="40"/>
        <v>28.158622788222029</v>
      </c>
      <c r="Y44" s="109">
        <f t="shared" si="40"/>
        <v>28.387785953754481</v>
      </c>
      <c r="Z44" s="109">
        <f t="shared" si="40"/>
        <v>28.894228671094325</v>
      </c>
      <c r="AA44" s="109">
        <f t="shared" si="40"/>
        <v>29.437496692432617</v>
      </c>
      <c r="AB44" s="109">
        <f t="shared" si="40"/>
        <v>30.083173063725013</v>
      </c>
      <c r="AC44" s="109">
        <f t="shared" si="40"/>
        <v>30.717983109967129</v>
      </c>
      <c r="AD44" s="109">
        <f t="shared" si="40"/>
        <v>31.38607688201936</v>
      </c>
      <c r="AE44" s="109">
        <f t="shared" si="40"/>
        <v>32.088491720147957</v>
      </c>
      <c r="AF44" s="109">
        <f t="shared" si="40"/>
        <v>32.792443971122331</v>
      </c>
      <c r="AG44" s="109">
        <f t="shared" si="40"/>
        <v>33.47370850877018</v>
      </c>
      <c r="AH44" s="109">
        <f t="shared" si="40"/>
        <v>34.157107152326368</v>
      </c>
      <c r="AI44" s="109">
        <f t="shared" si="40"/>
        <v>34.842320816750245</v>
      </c>
      <c r="AJ44" s="109">
        <f t="shared" si="40"/>
        <v>35.355314697788963</v>
      </c>
      <c r="AK44" s="109">
        <f t="shared" si="40"/>
        <v>36.347729858362264</v>
      </c>
      <c r="AL44" s="109">
        <f t="shared" si="40"/>
        <v>37.983494399958388</v>
      </c>
      <c r="AM44" s="109">
        <f t="shared" ref="AM44:BI44" si="41">MAX(0,(AM17+AM18+AM20+AM22+AM30-AM36+AL41)*$D$42/(1-(1-$D$25)*$D$42))</f>
        <v>39.056051366719828</v>
      </c>
      <c r="AN44" s="109">
        <f t="shared" si="41"/>
        <v>40.929887781147926</v>
      </c>
      <c r="AO44" s="109">
        <f t="shared" si="41"/>
        <v>39.065862397867065</v>
      </c>
      <c r="AP44" s="109">
        <f t="shared" si="41"/>
        <v>39.653354802144442</v>
      </c>
      <c r="AQ44" s="109">
        <f t="shared" si="41"/>
        <v>38.489328063876876</v>
      </c>
      <c r="AR44" s="109">
        <f t="shared" si="41"/>
        <v>23.97233504503648</v>
      </c>
      <c r="AS44" s="109">
        <f t="shared" si="41"/>
        <v>16.252183005045655</v>
      </c>
      <c r="AT44" s="109">
        <f t="shared" si="41"/>
        <v>19.170361752914189</v>
      </c>
      <c r="AU44" s="109">
        <f t="shared" si="41"/>
        <v>19.585698217832437</v>
      </c>
      <c r="AV44" s="109">
        <f t="shared" si="41"/>
        <v>19.468926846640436</v>
      </c>
      <c r="AW44" s="109">
        <f t="shared" si="41"/>
        <v>20.378986368479961</v>
      </c>
      <c r="AX44" s="109">
        <f t="shared" si="41"/>
        <v>21.125124048731102</v>
      </c>
      <c r="AY44" s="109">
        <f t="shared" si="41"/>
        <v>21.970518306549312</v>
      </c>
      <c r="AZ44" s="109">
        <f t="shared" si="41"/>
        <v>22.579026570858456</v>
      </c>
      <c r="BA44" s="109">
        <f t="shared" si="41"/>
        <v>18.94769277567228</v>
      </c>
      <c r="BB44" s="109">
        <f t="shared" si="41"/>
        <v>16.675483883078112</v>
      </c>
      <c r="BC44" s="109">
        <f t="shared" si="41"/>
        <v>16.080645961849633</v>
      </c>
      <c r="BD44" s="109">
        <f t="shared" si="41"/>
        <v>14.912150320690177</v>
      </c>
      <c r="BE44" s="109">
        <f t="shared" si="41"/>
        <v>14.078828782410019</v>
      </c>
      <c r="BF44" s="109">
        <f t="shared" si="41"/>
        <v>10.966780993277597</v>
      </c>
      <c r="BG44" s="109">
        <f t="shared" si="41"/>
        <v>10.543549584998845</v>
      </c>
      <c r="BH44" s="109">
        <f t="shared" si="41"/>
        <v>10.647901190489948</v>
      </c>
      <c r="BI44" s="109">
        <f t="shared" si="41"/>
        <v>10.767628171430353</v>
      </c>
      <c r="BJ44" s="51"/>
      <c r="BK44" s="51"/>
      <c r="BL44" s="86"/>
      <c r="BM44" s="86"/>
    </row>
    <row r="45" spans="1:65" s="77" customFormat="1">
      <c r="A45" s="61"/>
      <c r="B45" s="61"/>
      <c r="C45" s="61"/>
      <c r="D45" s="61"/>
      <c r="E45" s="61"/>
      <c r="F45" s="61"/>
      <c r="G45" s="61"/>
      <c r="H45" s="61"/>
      <c r="I45" s="61"/>
      <c r="J45" s="61"/>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97"/>
      <c r="BM45" s="97"/>
    </row>
    <row r="46" spans="1:65" s="77" customFormat="1">
      <c r="A46" s="211"/>
      <c r="B46" s="212" t="s">
        <v>97</v>
      </c>
      <c r="C46" s="211"/>
      <c r="D46" s="213"/>
      <c r="E46" s="211"/>
      <c r="F46" s="214"/>
      <c r="G46" s="214"/>
      <c r="H46" s="214"/>
      <c r="I46" s="214"/>
      <c r="J46" s="214"/>
      <c r="K46" s="214"/>
      <c r="L46" s="214"/>
      <c r="M46" s="214"/>
      <c r="N46" s="214"/>
      <c r="O46" s="214"/>
      <c r="P46" s="214"/>
      <c r="Q46" s="214"/>
      <c r="R46" s="214"/>
      <c r="S46" s="214"/>
      <c r="T46" s="214"/>
      <c r="U46" s="214"/>
      <c r="V46" s="214"/>
      <c r="W46" s="214"/>
      <c r="X46" s="214"/>
      <c r="Y46" s="214"/>
      <c r="Z46" s="214"/>
      <c r="AA46" s="214"/>
      <c r="AB46" s="214"/>
      <c r="AC46" s="214"/>
      <c r="AD46" s="214"/>
      <c r="AE46" s="214"/>
      <c r="AF46" s="214"/>
      <c r="AG46" s="214"/>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c r="BI46" s="214"/>
      <c r="BJ46" s="97"/>
      <c r="BK46" s="97"/>
      <c r="BL46" s="97"/>
      <c r="BM46" s="97"/>
    </row>
    <row r="47" spans="1:65" s="77" customFormat="1">
      <c r="A47" s="95"/>
      <c r="B47" s="66"/>
      <c r="C47" s="95"/>
      <c r="D47" s="110"/>
      <c r="E47" s="95"/>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c r="AD47" s="111"/>
      <c r="AE47" s="111"/>
      <c r="AF47" s="111"/>
      <c r="AG47" s="111"/>
      <c r="AH47" s="111"/>
      <c r="AI47" s="111"/>
      <c r="AJ47" s="111"/>
      <c r="AK47" s="111"/>
      <c r="AL47" s="111"/>
      <c r="AM47" s="111"/>
      <c r="AN47" s="111"/>
      <c r="AO47" s="111"/>
      <c r="AP47" s="111"/>
      <c r="AQ47" s="111"/>
      <c r="AR47" s="111"/>
      <c r="AS47" s="111"/>
      <c r="AT47" s="111"/>
      <c r="AU47" s="111"/>
      <c r="AV47" s="111"/>
      <c r="AW47" s="111"/>
      <c r="AX47" s="111"/>
      <c r="AY47" s="111"/>
      <c r="AZ47" s="111"/>
      <c r="BA47" s="111"/>
      <c r="BB47" s="111"/>
      <c r="BC47" s="111"/>
      <c r="BD47" s="111"/>
      <c r="BE47" s="111"/>
      <c r="BF47" s="111"/>
      <c r="BG47" s="111"/>
      <c r="BH47" s="111"/>
      <c r="BI47" s="111"/>
      <c r="BJ47" s="97"/>
      <c r="BK47" s="97"/>
      <c r="BL47" s="97"/>
      <c r="BM47" s="97"/>
    </row>
    <row r="48" spans="1:65" s="77" customFormat="1">
      <c r="A48" s="95"/>
      <c r="B48" s="61" t="s">
        <v>108</v>
      </c>
      <c r="C48" s="95"/>
      <c r="D48" s="110"/>
      <c r="E48" s="95"/>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c r="AD48" s="111"/>
      <c r="AE48" s="111"/>
      <c r="AF48" s="111"/>
      <c r="AG48" s="111"/>
      <c r="AH48" s="111"/>
      <c r="AI48" s="111"/>
      <c r="AJ48" s="111"/>
      <c r="AK48" s="111"/>
      <c r="AL48" s="111"/>
      <c r="AM48" s="111"/>
      <c r="AN48" s="111"/>
      <c r="AO48" s="111"/>
      <c r="AP48" s="111"/>
      <c r="AQ48" s="111"/>
      <c r="AR48" s="111"/>
      <c r="AS48" s="111"/>
      <c r="AT48" s="111"/>
      <c r="AU48" s="111"/>
      <c r="AV48" s="111"/>
      <c r="AW48" s="111"/>
      <c r="AX48" s="111"/>
      <c r="AY48" s="111"/>
      <c r="AZ48" s="111"/>
      <c r="BA48" s="111"/>
      <c r="BB48" s="111"/>
      <c r="BC48" s="111"/>
      <c r="BD48" s="111"/>
      <c r="BE48" s="111"/>
      <c r="BF48" s="111"/>
      <c r="BG48" s="111"/>
      <c r="BH48" s="111"/>
      <c r="BI48" s="111"/>
      <c r="BJ48" s="97"/>
      <c r="BK48" s="97"/>
      <c r="BL48" s="97"/>
      <c r="BM48" s="97"/>
    </row>
    <row r="49" spans="1:65" s="77" customFormat="1">
      <c r="A49" s="95"/>
      <c r="B49" s="51" t="s">
        <v>41</v>
      </c>
      <c r="C49" s="95"/>
      <c r="D49" s="237" t="s">
        <v>109</v>
      </c>
      <c r="E49" s="238"/>
      <c r="F49" s="309">
        <f ca="1">F50-F51-G49+F52</f>
        <v>-1.822542117224657E-12</v>
      </c>
      <c r="G49" s="222">
        <f>Assets!F474</f>
        <v>2090.9442378037111</v>
      </c>
      <c r="H49" s="223">
        <f>Assets!G474</f>
        <v>2236.4200518541838</v>
      </c>
      <c r="I49" s="223">
        <f>Assets!H474</f>
        <v>2378.7068707969006</v>
      </c>
      <c r="J49" s="223">
        <f>Assets!I474</f>
        <v>2457.2398956053953</v>
      </c>
      <c r="K49" s="223">
        <f>Assets!J474</f>
        <v>2544.7406850021516</v>
      </c>
      <c r="L49" s="223">
        <f>Assets!K474</f>
        <v>2605.0703638855466</v>
      </c>
      <c r="M49" s="223">
        <f>Assets!L474</f>
        <v>2587.2592344066643</v>
      </c>
      <c r="N49" s="223">
        <f>Assets!M474</f>
        <v>2570.1121532415054</v>
      </c>
      <c r="O49" s="223">
        <f>Assets!N474</f>
        <v>2552.6299911049477</v>
      </c>
      <c r="P49" s="223">
        <f>Assets!O474</f>
        <v>2534.961827510961</v>
      </c>
      <c r="Q49" s="223">
        <f>Assets!P474</f>
        <v>2517.1767125668766</v>
      </c>
      <c r="R49" s="223">
        <f>Assets!Q474</f>
        <v>2498.6147145770865</v>
      </c>
      <c r="S49" s="223">
        <f>Assets!R474</f>
        <v>2478.1940515341053</v>
      </c>
      <c r="T49" s="223">
        <f>Assets!S474</f>
        <v>2456.2535334517211</v>
      </c>
      <c r="U49" s="223">
        <f>Assets!T474</f>
        <v>2432.1042046523562</v>
      </c>
      <c r="V49" s="223">
        <f>Assets!U474</f>
        <v>2410.3175576205253</v>
      </c>
      <c r="W49" s="223">
        <f>Assets!V474</f>
        <v>2386.4098868010205</v>
      </c>
      <c r="X49" s="223">
        <f>Assets!W474</f>
        <v>2360.8019651514178</v>
      </c>
      <c r="Y49" s="223">
        <f>Assets!X474</f>
        <v>2334.479899052591</v>
      </c>
      <c r="Z49" s="223">
        <f>Assets!Y474</f>
        <v>2307.0675965803289</v>
      </c>
      <c r="AA49" s="223">
        <f>Assets!Z474</f>
        <v>2277.7618375669663</v>
      </c>
      <c r="AB49" s="223">
        <f>Assets!AA474</f>
        <v>2246.2703407806271</v>
      </c>
      <c r="AC49" s="223">
        <f>Assets!AB474</f>
        <v>2211.9009911202261</v>
      </c>
      <c r="AD49" s="223">
        <f>Assets!AC474</f>
        <v>2174.5483625533925</v>
      </c>
      <c r="AE49" s="223">
        <f>Assets!AD474</f>
        <v>2134.0136419427549</v>
      </c>
      <c r="AF49" s="223">
        <f>Assets!AE474</f>
        <v>2090.0930925749894</v>
      </c>
      <c r="AG49" s="223">
        <f>Assets!AF474</f>
        <v>2042.6427572126213</v>
      </c>
      <c r="AH49" s="223">
        <f>Assets!AG474</f>
        <v>1991.5135968992756</v>
      </c>
      <c r="AI49" s="223">
        <f>Assets!AH474</f>
        <v>1936.5513268470047</v>
      </c>
      <c r="AJ49" s="223">
        <f>Assets!AI474</f>
        <v>1877.596247294058</v>
      </c>
      <c r="AK49" s="223">
        <f>Assets!AJ474</f>
        <v>1814.9317901313073</v>
      </c>
      <c r="AL49" s="223">
        <f>Assets!AK474</f>
        <v>1752.3326208926194</v>
      </c>
      <c r="AM49" s="223">
        <f>Assets!AL474</f>
        <v>1686.0931342518875</v>
      </c>
      <c r="AN49" s="223">
        <f>Assets!AM474</f>
        <v>1615.4464653910616</v>
      </c>
      <c r="AO49" s="223">
        <f>Assets!AN474</f>
        <v>1540.8475489194561</v>
      </c>
      <c r="AP49" s="223">
        <f>Assets!AO474</f>
        <v>1476.5480068147508</v>
      </c>
      <c r="AQ49" s="223">
        <f>Assets!AP474</f>
        <v>1408.3062256032799</v>
      </c>
      <c r="AR49" s="223">
        <f>Assets!AQ474</f>
        <v>1340.3118158334751</v>
      </c>
      <c r="AS49" s="223">
        <f>Assets!AR474</f>
        <v>1307.0975175899709</v>
      </c>
      <c r="AT49" s="223">
        <f>Assets!AS474</f>
        <v>1299.0272051537638</v>
      </c>
      <c r="AU49" s="223">
        <f>Assets!AT474</f>
        <v>1290.3883991024188</v>
      </c>
      <c r="AV49" s="223">
        <f>Assets!AU474</f>
        <v>1280.7645335256295</v>
      </c>
      <c r="AW49" s="223">
        <f>Assets!AV474</f>
        <v>1272.709087839957</v>
      </c>
      <c r="AX49" s="223">
        <f>Assets!AW474</f>
        <v>1264.0698298471821</v>
      </c>
      <c r="AY49" s="223">
        <f>Assets!AX474</f>
        <v>1254.3433458823076</v>
      </c>
      <c r="AZ49" s="223">
        <f>Assets!AY474</f>
        <v>1243.3404940755352</v>
      </c>
      <c r="BA49" s="223">
        <f>Assets!AZ474</f>
        <v>1231.0035350872474</v>
      </c>
      <c r="BB49" s="223">
        <f>Assets!BA474</f>
        <v>1227.7282227432481</v>
      </c>
      <c r="BC49" s="223">
        <f>Assets!BB474</f>
        <v>1230.3779949275108</v>
      </c>
      <c r="BD49" s="223">
        <f>Assets!BC474</f>
        <v>1235.7317888741434</v>
      </c>
      <c r="BE49" s="223">
        <f>Assets!BD474</f>
        <v>1245.1364346213848</v>
      </c>
      <c r="BF49" s="223">
        <f>Assets!BE474</f>
        <v>1257.6835063747494</v>
      </c>
      <c r="BG49" s="223">
        <f>Assets!BF474</f>
        <v>1279.3867704533011</v>
      </c>
      <c r="BH49" s="223">
        <f>Assets!BG474</f>
        <v>1303.7800928282954</v>
      </c>
      <c r="BI49" s="256">
        <f>Assets!BH474</f>
        <v>1328.9978817068393</v>
      </c>
      <c r="BJ49" s="256"/>
      <c r="BK49" s="97"/>
      <c r="BL49" s="97"/>
      <c r="BM49" s="97"/>
    </row>
    <row r="50" spans="1:65" s="77" customFormat="1">
      <c r="A50" s="95"/>
      <c r="B50" s="58" t="s">
        <v>166</v>
      </c>
      <c r="C50" s="95"/>
      <c r="D50" s="110"/>
      <c r="E50" s="95"/>
      <c r="F50" s="236">
        <f ca="1">NPV(vanilla,OFFSET(G50,0,0,1,55+1))</f>
        <v>2557.8106680582073</v>
      </c>
      <c r="G50" s="257">
        <f>SUM(G17:G18,G20)</f>
        <v>197.103660354157</v>
      </c>
      <c r="H50" s="258">
        <f t="shared" ref="H50:BI50" si="42">SUM(H17:H18,H20)</f>
        <v>213.2558515955173</v>
      </c>
      <c r="I50" s="258">
        <f t="shared" si="42"/>
        <v>229.43568989745299</v>
      </c>
      <c r="J50" s="258">
        <f t="shared" si="42"/>
        <v>233.16691814630821</v>
      </c>
      <c r="K50" s="258">
        <f t="shared" si="42"/>
        <v>242.95860276237121</v>
      </c>
      <c r="L50" s="258">
        <f t="shared" si="42"/>
        <v>247.89094401725362</v>
      </c>
      <c r="M50" s="258">
        <f t="shared" si="42"/>
        <v>245.65381674795478</v>
      </c>
      <c r="N50" s="258">
        <f t="shared" si="42"/>
        <v>244.47446751084715</v>
      </c>
      <c r="O50" s="258">
        <f t="shared" si="42"/>
        <v>243.11644440837534</v>
      </c>
      <c r="P50" s="258">
        <f t="shared" si="42"/>
        <v>241.67294354985202</v>
      </c>
      <c r="Q50" s="258">
        <f t="shared" si="42"/>
        <v>240.87904524369685</v>
      </c>
      <c r="R50" s="258">
        <f t="shared" si="42"/>
        <v>241.09831463442953</v>
      </c>
      <c r="S50" s="258">
        <f t="shared" si="42"/>
        <v>240.81461671387623</v>
      </c>
      <c r="T50" s="258">
        <f t="shared" si="42"/>
        <v>241.08564087382064</v>
      </c>
      <c r="U50" s="258">
        <f t="shared" si="42"/>
        <v>236.59009038672642</v>
      </c>
      <c r="V50" s="258">
        <f t="shared" si="42"/>
        <v>236.78691750854929</v>
      </c>
      <c r="W50" s="258">
        <f t="shared" si="42"/>
        <v>236.37564285186886</v>
      </c>
      <c r="X50" s="258">
        <f t="shared" si="42"/>
        <v>234.82809566099954</v>
      </c>
      <c r="Y50" s="258">
        <f t="shared" si="42"/>
        <v>233.59356715658672</v>
      </c>
      <c r="Z50" s="258">
        <f t="shared" si="42"/>
        <v>233.06596914333696</v>
      </c>
      <c r="AA50" s="258">
        <f t="shared" si="42"/>
        <v>232.66342228025349</v>
      </c>
      <c r="AB50" s="258">
        <f t="shared" si="42"/>
        <v>232.75994615814528</v>
      </c>
      <c r="AC50" s="258">
        <f t="shared" si="42"/>
        <v>232.70772410257214</v>
      </c>
      <c r="AD50" s="258">
        <f t="shared" si="42"/>
        <v>232.5908319913533</v>
      </c>
      <c r="AE50" s="258">
        <f t="shared" si="42"/>
        <v>232.39663422414952</v>
      </c>
      <c r="AF50" s="258">
        <f t="shared" si="42"/>
        <v>232.04735729859095</v>
      </c>
      <c r="AG50" s="258">
        <f t="shared" si="42"/>
        <v>231.53536863036436</v>
      </c>
      <c r="AH50" s="258">
        <f t="shared" si="42"/>
        <v>230.85275093041486</v>
      </c>
      <c r="AI50" s="258">
        <f t="shared" si="42"/>
        <v>229.99129274007382</v>
      </c>
      <c r="AJ50" s="258">
        <f t="shared" si="42"/>
        <v>228.49375772376206</v>
      </c>
      <c r="AK50" s="258">
        <f t="shared" si="42"/>
        <v>222.89394494308485</v>
      </c>
      <c r="AL50" s="258">
        <f t="shared" si="42"/>
        <v>221.00550371796749</v>
      </c>
      <c r="AM50" s="258">
        <f t="shared" si="42"/>
        <v>219.56241447795247</v>
      </c>
      <c r="AN50" s="258">
        <f t="shared" si="42"/>
        <v>217.2751482949439</v>
      </c>
      <c r="AO50" s="258">
        <f t="shared" si="42"/>
        <v>200.38719762527154</v>
      </c>
      <c r="AP50" s="258">
        <f t="shared" si="42"/>
        <v>198.65050117334957</v>
      </c>
      <c r="AQ50" s="258">
        <f t="shared" si="42"/>
        <v>192.37601561508646</v>
      </c>
      <c r="AR50" s="258">
        <f t="shared" si="42"/>
        <v>151.59063781791656</v>
      </c>
      <c r="AS50" s="258">
        <f t="shared" si="42"/>
        <v>123.51316518975338</v>
      </c>
      <c r="AT50" s="258">
        <f t="shared" si="42"/>
        <v>123.36888881052533</v>
      </c>
      <c r="AU50" s="258">
        <f t="shared" si="42"/>
        <v>123.59096898551479</v>
      </c>
      <c r="AV50" s="258">
        <f t="shared" si="42"/>
        <v>121.17256928665603</v>
      </c>
      <c r="AW50" s="258">
        <f t="shared" si="42"/>
        <v>121.04492463079976</v>
      </c>
      <c r="AX50" s="258">
        <f t="shared" si="42"/>
        <v>121.36913133697749</v>
      </c>
      <c r="AY50" s="258">
        <f t="shared" si="42"/>
        <v>121.78645611509796</v>
      </c>
      <c r="AZ50" s="258">
        <f t="shared" si="42"/>
        <v>122.14879142503889</v>
      </c>
      <c r="BA50" s="258">
        <f t="shared" si="42"/>
        <v>111.99754456290509</v>
      </c>
      <c r="BB50" s="258">
        <f t="shared" si="42"/>
        <v>105.78318444842094</v>
      </c>
      <c r="BC50" s="258">
        <f t="shared" si="42"/>
        <v>103.31319056536495</v>
      </c>
      <c r="BD50" s="258">
        <f t="shared" si="42"/>
        <v>99.735185846123073</v>
      </c>
      <c r="BE50" s="258">
        <f t="shared" si="42"/>
        <v>97.423378152395827</v>
      </c>
      <c r="BF50" s="258">
        <f t="shared" si="42"/>
        <v>89.375343204466148</v>
      </c>
      <c r="BG50" s="258">
        <f t="shared" si="42"/>
        <v>88.602117191441138</v>
      </c>
      <c r="BH50" s="258">
        <f t="shared" si="42"/>
        <v>89.932068920051165</v>
      </c>
      <c r="BI50" s="259">
        <f t="shared" si="42"/>
        <v>91.448791352318551</v>
      </c>
      <c r="BJ50" s="97"/>
      <c r="BK50" s="97"/>
      <c r="BL50" s="97"/>
      <c r="BM50" s="97"/>
    </row>
    <row r="51" spans="1:65" s="77" customFormat="1">
      <c r="A51" s="95"/>
      <c r="B51" s="58" t="s">
        <v>167</v>
      </c>
      <c r="C51" s="95"/>
      <c r="D51" s="110"/>
      <c r="E51" s="95"/>
      <c r="F51" s="236">
        <f ca="1">NPV(vanilla,OFFSET(G51,0,0,1,55+1))</f>
        <v>479.7578892474578</v>
      </c>
      <c r="G51" s="257">
        <f>Assets!G41</f>
        <v>157.9072793218063</v>
      </c>
      <c r="H51" s="258">
        <f>Assets!H41</f>
        <v>158.02205155847267</v>
      </c>
      <c r="I51" s="258">
        <f>Assets!I41</f>
        <v>97.88132387716557</v>
      </c>
      <c r="J51" s="258">
        <f>Assets!J41</f>
        <v>103.64427996319577</v>
      </c>
      <c r="K51" s="258">
        <f>Assets!K41</f>
        <v>78.536784346376251</v>
      </c>
      <c r="L51" s="258">
        <f>Assets!L41</f>
        <v>0</v>
      </c>
      <c r="M51" s="258">
        <f>Assets!M41</f>
        <v>0</v>
      </c>
      <c r="N51" s="258">
        <f>Assets!N41</f>
        <v>0</v>
      </c>
      <c r="O51" s="258">
        <f>Assets!O41</f>
        <v>0</v>
      </c>
      <c r="P51" s="258">
        <f>Assets!P41</f>
        <v>0</v>
      </c>
      <c r="Q51" s="258">
        <f>Assets!Q41</f>
        <v>0</v>
      </c>
      <c r="R51" s="258">
        <f>Assets!R41</f>
        <v>0</v>
      </c>
      <c r="S51" s="258">
        <f>Assets!S41</f>
        <v>0</v>
      </c>
      <c r="T51" s="258">
        <f>Assets!T41</f>
        <v>0</v>
      </c>
      <c r="U51" s="258">
        <f>Assets!U41</f>
        <v>0</v>
      </c>
      <c r="V51" s="258">
        <f>Assets!V41</f>
        <v>0</v>
      </c>
      <c r="W51" s="258">
        <f>Assets!W41</f>
        <v>0</v>
      </c>
      <c r="X51" s="258">
        <f>Assets!X41</f>
        <v>0</v>
      </c>
      <c r="Y51" s="258">
        <f>Assets!Y41</f>
        <v>0</v>
      </c>
      <c r="Z51" s="258">
        <f>Assets!Z41</f>
        <v>0</v>
      </c>
      <c r="AA51" s="258">
        <f>Assets!AA41</f>
        <v>0</v>
      </c>
      <c r="AB51" s="258">
        <f>Assets!AB41</f>
        <v>0</v>
      </c>
      <c r="AC51" s="258">
        <f>Assets!AC41</f>
        <v>0</v>
      </c>
      <c r="AD51" s="258">
        <f>Assets!AD41</f>
        <v>0</v>
      </c>
      <c r="AE51" s="258">
        <f>Assets!AE41</f>
        <v>0</v>
      </c>
      <c r="AF51" s="258">
        <f>Assets!AF41</f>
        <v>0</v>
      </c>
      <c r="AG51" s="258">
        <f>Assets!AG41</f>
        <v>0</v>
      </c>
      <c r="AH51" s="258">
        <f>Assets!AH41</f>
        <v>0</v>
      </c>
      <c r="AI51" s="258">
        <f>Assets!AI41</f>
        <v>0</v>
      </c>
      <c r="AJ51" s="258">
        <f>Assets!AJ41</f>
        <v>0</v>
      </c>
      <c r="AK51" s="258">
        <f>Assets!AK41</f>
        <v>0</v>
      </c>
      <c r="AL51" s="258">
        <f>Assets!AL41</f>
        <v>0</v>
      </c>
      <c r="AM51" s="258">
        <f>Assets!AM41</f>
        <v>0</v>
      </c>
      <c r="AN51" s="258">
        <f>Assets!AN41</f>
        <v>0</v>
      </c>
      <c r="AO51" s="258">
        <f>Assets!AO41</f>
        <v>0</v>
      </c>
      <c r="AP51" s="258">
        <f>Assets!AP41</f>
        <v>0</v>
      </c>
      <c r="AQ51" s="258">
        <f>Assets!AQ41</f>
        <v>0</v>
      </c>
      <c r="AR51" s="258">
        <f>Assets!AR41</f>
        <v>0</v>
      </c>
      <c r="AS51" s="258">
        <f>Assets!AS41</f>
        <v>0</v>
      </c>
      <c r="AT51" s="258">
        <f>Assets!AT41</f>
        <v>0</v>
      </c>
      <c r="AU51" s="258">
        <f>Assets!AU41</f>
        <v>0</v>
      </c>
      <c r="AV51" s="258">
        <f>Assets!AV41</f>
        <v>0</v>
      </c>
      <c r="AW51" s="258">
        <f>Assets!AW41</f>
        <v>0</v>
      </c>
      <c r="AX51" s="258">
        <f>Assets!AX41</f>
        <v>0</v>
      </c>
      <c r="AY51" s="258">
        <f>Assets!AY41</f>
        <v>0</v>
      </c>
      <c r="AZ51" s="258">
        <f>Assets!AZ41</f>
        <v>0</v>
      </c>
      <c r="BA51" s="258">
        <f>Assets!BA41</f>
        <v>0</v>
      </c>
      <c r="BB51" s="258">
        <f>Assets!BB41</f>
        <v>0</v>
      </c>
      <c r="BC51" s="258">
        <f>Assets!BC41</f>
        <v>0</v>
      </c>
      <c r="BD51" s="258">
        <f>Assets!BD41</f>
        <v>0</v>
      </c>
      <c r="BE51" s="258">
        <f>Assets!BE41</f>
        <v>0</v>
      </c>
      <c r="BF51" s="258">
        <f>Assets!BF41</f>
        <v>0</v>
      </c>
      <c r="BG51" s="258">
        <f>Assets!BG41</f>
        <v>0</v>
      </c>
      <c r="BH51" s="258">
        <f>Assets!BH41</f>
        <v>0</v>
      </c>
      <c r="BI51" s="259">
        <f>Assets!BI41</f>
        <v>0</v>
      </c>
      <c r="BJ51" s="97"/>
      <c r="BK51" s="97"/>
      <c r="BL51" s="97"/>
      <c r="BM51" s="97"/>
    </row>
    <row r="52" spans="1:65" s="77" customFormat="1">
      <c r="A52" s="95"/>
      <c r="B52" s="58" t="s">
        <v>263</v>
      </c>
      <c r="C52" s="95"/>
      <c r="D52" s="110"/>
      <c r="E52" s="95"/>
      <c r="F52" s="236">
        <f>NPV(vanilla,G52:BI52)</f>
        <v>12.891458992959993</v>
      </c>
      <c r="G52" s="258">
        <v>0</v>
      </c>
      <c r="H52" s="258">
        <v>0</v>
      </c>
      <c r="I52" s="258">
        <v>0</v>
      </c>
      <c r="J52" s="258">
        <v>0</v>
      </c>
      <c r="K52" s="258">
        <v>0</v>
      </c>
      <c r="L52" s="258">
        <v>0</v>
      </c>
      <c r="M52" s="258">
        <v>0</v>
      </c>
      <c r="N52" s="258">
        <v>0</v>
      </c>
      <c r="O52" s="258">
        <v>0</v>
      </c>
      <c r="P52" s="258">
        <v>0</v>
      </c>
      <c r="Q52" s="258">
        <v>0</v>
      </c>
      <c r="R52" s="258">
        <v>0</v>
      </c>
      <c r="S52" s="258">
        <v>0</v>
      </c>
      <c r="T52" s="258">
        <v>0</v>
      </c>
      <c r="U52" s="258">
        <v>0</v>
      </c>
      <c r="V52" s="258">
        <v>0</v>
      </c>
      <c r="W52" s="258">
        <v>0</v>
      </c>
      <c r="X52" s="258">
        <v>0</v>
      </c>
      <c r="Y52" s="258">
        <v>0</v>
      </c>
      <c r="Z52" s="258">
        <v>0</v>
      </c>
      <c r="AA52" s="258">
        <v>0</v>
      </c>
      <c r="AB52" s="258">
        <v>0</v>
      </c>
      <c r="AC52" s="258">
        <v>0</v>
      </c>
      <c r="AD52" s="258">
        <v>0</v>
      </c>
      <c r="AE52" s="258">
        <v>0</v>
      </c>
      <c r="AF52" s="258">
        <v>0</v>
      </c>
      <c r="AG52" s="258">
        <v>0</v>
      </c>
      <c r="AH52" s="258">
        <v>0</v>
      </c>
      <c r="AI52" s="258">
        <v>0</v>
      </c>
      <c r="AJ52" s="258">
        <v>0</v>
      </c>
      <c r="AK52" s="258">
        <v>0</v>
      </c>
      <c r="AL52" s="258">
        <v>0</v>
      </c>
      <c r="AM52" s="258">
        <v>0</v>
      </c>
      <c r="AN52" s="258">
        <v>0</v>
      </c>
      <c r="AO52" s="258">
        <v>0</v>
      </c>
      <c r="AP52" s="258">
        <v>0</v>
      </c>
      <c r="AQ52" s="258">
        <v>0</v>
      </c>
      <c r="AR52" s="258">
        <v>0</v>
      </c>
      <c r="AS52" s="258">
        <v>0</v>
      </c>
      <c r="AT52" s="258">
        <v>0</v>
      </c>
      <c r="AU52" s="258">
        <v>0</v>
      </c>
      <c r="AV52" s="258">
        <v>0</v>
      </c>
      <c r="AW52" s="258">
        <v>0</v>
      </c>
      <c r="AX52" s="258">
        <v>0</v>
      </c>
      <c r="AY52" s="258">
        <v>0</v>
      </c>
      <c r="AZ52" s="258">
        <v>0</v>
      </c>
      <c r="BA52" s="258">
        <v>0</v>
      </c>
      <c r="BB52" s="258">
        <v>0</v>
      </c>
      <c r="BC52" s="258">
        <v>0</v>
      </c>
      <c r="BD52" s="258">
        <v>0</v>
      </c>
      <c r="BE52" s="258">
        <v>0</v>
      </c>
      <c r="BF52" s="258">
        <v>0</v>
      </c>
      <c r="BG52" s="258">
        <v>0</v>
      </c>
      <c r="BH52" s="258">
        <v>0</v>
      </c>
      <c r="BI52" s="259">
        <f>Assets!BI474</f>
        <v>1354.9261832668687</v>
      </c>
      <c r="BJ52" s="97"/>
      <c r="BK52" s="97"/>
      <c r="BL52" s="97"/>
      <c r="BM52" s="97"/>
    </row>
    <row r="53" spans="1:65" s="77" customFormat="1">
      <c r="A53" s="95"/>
      <c r="B53" s="58"/>
      <c r="C53" s="95"/>
      <c r="D53" s="110"/>
      <c r="E53" s="95"/>
      <c r="F53" s="95"/>
      <c r="G53" s="258"/>
      <c r="H53" s="258"/>
      <c r="I53" s="258"/>
      <c r="J53" s="258"/>
      <c r="K53" s="258"/>
      <c r="L53" s="258"/>
      <c r="M53" s="258"/>
      <c r="N53" s="258"/>
      <c r="O53" s="258"/>
      <c r="P53" s="258"/>
      <c r="Q53" s="258"/>
      <c r="R53" s="258"/>
      <c r="S53" s="258"/>
      <c r="T53" s="258"/>
      <c r="U53" s="258"/>
      <c r="V53" s="258"/>
      <c r="W53" s="258"/>
      <c r="X53" s="258"/>
      <c r="Y53" s="258"/>
      <c r="Z53" s="258"/>
      <c r="AA53" s="258"/>
      <c r="AB53" s="258"/>
      <c r="AC53" s="258"/>
      <c r="AD53" s="258"/>
      <c r="AE53" s="258"/>
      <c r="AF53" s="258"/>
      <c r="AG53" s="258"/>
      <c r="AH53" s="258"/>
      <c r="AI53" s="258"/>
      <c r="AJ53" s="258"/>
      <c r="AK53" s="258"/>
      <c r="AL53" s="258"/>
      <c r="AM53" s="258"/>
      <c r="AN53" s="258"/>
      <c r="AO53" s="258"/>
      <c r="AP53" s="258"/>
      <c r="AQ53" s="258"/>
      <c r="AR53" s="258"/>
      <c r="AS53" s="258"/>
      <c r="AT53" s="258"/>
      <c r="AU53" s="258"/>
      <c r="AV53" s="258"/>
      <c r="AW53" s="258"/>
      <c r="AX53" s="258"/>
      <c r="AY53" s="258"/>
      <c r="AZ53" s="258"/>
      <c r="BA53" s="258"/>
      <c r="BB53" s="258"/>
      <c r="BC53" s="258"/>
      <c r="BD53" s="258"/>
      <c r="BE53" s="258"/>
      <c r="BF53" s="258"/>
      <c r="BG53" s="258"/>
      <c r="BH53" s="258"/>
      <c r="BI53" s="258"/>
      <c r="BJ53" s="97"/>
      <c r="BK53" s="97"/>
      <c r="BL53" s="97"/>
      <c r="BM53" s="97"/>
    </row>
    <row r="54" spans="1:65">
      <c r="A54" s="55"/>
      <c r="B54" s="61" t="s">
        <v>28</v>
      </c>
      <c r="C54" s="55"/>
      <c r="D54" s="55"/>
      <c r="E54" s="55"/>
      <c r="F54" s="112"/>
      <c r="G54" s="112"/>
      <c r="H54" s="112"/>
      <c r="I54" s="112"/>
      <c r="J54" s="112"/>
      <c r="K54" s="112"/>
      <c r="L54" s="112"/>
      <c r="M54" s="112"/>
      <c r="N54" s="112"/>
      <c r="O54" s="112"/>
      <c r="P54" s="112"/>
      <c r="Q54" s="112"/>
      <c r="R54" s="112"/>
      <c r="S54" s="112"/>
      <c r="T54" s="112"/>
      <c r="U54" s="112"/>
      <c r="V54" s="112"/>
      <c r="W54" s="112"/>
      <c r="X54" s="112"/>
      <c r="Y54" s="112"/>
      <c r="Z54" s="112"/>
      <c r="AA54" s="112"/>
      <c r="AB54" s="112"/>
      <c r="AC54" s="112"/>
      <c r="AD54" s="112"/>
      <c r="AE54" s="112"/>
      <c r="AF54" s="112"/>
      <c r="AG54" s="112"/>
      <c r="AH54" s="112"/>
      <c r="AI54" s="112"/>
      <c r="AJ54" s="112"/>
      <c r="AK54" s="112"/>
      <c r="AL54" s="112"/>
      <c r="AM54" s="112"/>
      <c r="AN54" s="112"/>
      <c r="AO54" s="112"/>
      <c r="AP54" s="112"/>
      <c r="AQ54" s="112"/>
      <c r="AR54" s="112"/>
      <c r="AS54" s="112"/>
      <c r="AT54" s="112"/>
      <c r="AU54" s="112"/>
      <c r="AV54" s="112"/>
      <c r="AW54" s="112"/>
      <c r="AX54" s="112"/>
      <c r="AY54" s="112"/>
      <c r="AZ54" s="112"/>
      <c r="BA54" s="112"/>
      <c r="BB54" s="112"/>
      <c r="BC54" s="112"/>
      <c r="BD54" s="112"/>
      <c r="BE54" s="112"/>
      <c r="BF54" s="112"/>
      <c r="BG54" s="112"/>
      <c r="BH54" s="112"/>
      <c r="BI54" s="112"/>
      <c r="BJ54" s="55"/>
      <c r="BK54" s="55"/>
      <c r="BL54" s="55"/>
      <c r="BM54" s="55"/>
    </row>
    <row r="55" spans="1:65">
      <c r="A55" s="55"/>
      <c r="B55" s="55" t="s">
        <v>13</v>
      </c>
      <c r="C55" s="55"/>
      <c r="D55" s="55"/>
      <c r="E55" s="55"/>
      <c r="F55" s="243">
        <f>Assets!F9+Assets!F41</f>
        <v>2090.9442378037111</v>
      </c>
      <c r="G55" s="219">
        <f>Assets!G9+Assets!G41</f>
        <v>157.9072793218063</v>
      </c>
      <c r="H55" s="219">
        <f>Assets!H9+Assets!H41</f>
        <v>158.02205155847267</v>
      </c>
      <c r="I55" s="219">
        <f>Assets!I9+Assets!I41</f>
        <v>97.88132387716557</v>
      </c>
      <c r="J55" s="219">
        <f>Assets!J9+Assets!J41</f>
        <v>103.64427996319577</v>
      </c>
      <c r="K55" s="219">
        <f>Assets!K9+Assets!K41</f>
        <v>78.536784346376251</v>
      </c>
      <c r="L55" s="244">
        <f>Assets!L9+Assets!L41</f>
        <v>0</v>
      </c>
      <c r="M55" s="244">
        <f>Assets!M9+Assets!M41</f>
        <v>0</v>
      </c>
      <c r="N55" s="244">
        <f>Assets!N9+Assets!N41</f>
        <v>0</v>
      </c>
      <c r="O55" s="244">
        <f>Assets!O9+Assets!O41</f>
        <v>0</v>
      </c>
      <c r="P55" s="244">
        <f>Assets!P9+Assets!P41</f>
        <v>0</v>
      </c>
      <c r="Q55" s="244">
        <f>Assets!Q9+Assets!Q41</f>
        <v>0</v>
      </c>
      <c r="R55" s="244">
        <f>Assets!R9+Assets!R41</f>
        <v>0</v>
      </c>
      <c r="S55" s="244">
        <f>Assets!S9+Assets!S41</f>
        <v>0</v>
      </c>
      <c r="T55" s="244">
        <f>Assets!T9+Assets!T41</f>
        <v>0</v>
      </c>
      <c r="U55" s="244">
        <f>Assets!U9+Assets!U41</f>
        <v>0</v>
      </c>
      <c r="V55" s="244">
        <f>Assets!V9+Assets!V41</f>
        <v>0</v>
      </c>
      <c r="W55" s="244">
        <f>Assets!W9+Assets!W41</f>
        <v>0</v>
      </c>
      <c r="X55" s="244">
        <f>Assets!X9+Assets!X41</f>
        <v>0</v>
      </c>
      <c r="Y55" s="244">
        <f>Assets!Y9+Assets!Y41</f>
        <v>0</v>
      </c>
      <c r="Z55" s="244">
        <f>Assets!Z9+Assets!Z41</f>
        <v>0</v>
      </c>
      <c r="AA55" s="244">
        <f>Assets!AA9+Assets!AA41</f>
        <v>0</v>
      </c>
      <c r="AB55" s="244">
        <f>Assets!AB9+Assets!AB41</f>
        <v>0</v>
      </c>
      <c r="AC55" s="244">
        <f>Assets!AC9+Assets!AC41</f>
        <v>0</v>
      </c>
      <c r="AD55" s="244">
        <f>Assets!AD9+Assets!AD41</f>
        <v>0</v>
      </c>
      <c r="AE55" s="244">
        <f>Assets!AE9+Assets!AE41</f>
        <v>0</v>
      </c>
      <c r="AF55" s="244">
        <f>Assets!AF9+Assets!AF41</f>
        <v>0</v>
      </c>
      <c r="AG55" s="244">
        <f>Assets!AG9+Assets!AG41</f>
        <v>0</v>
      </c>
      <c r="AH55" s="244">
        <f>Assets!AH9+Assets!AH41</f>
        <v>0</v>
      </c>
      <c r="AI55" s="244">
        <f>Assets!AI9+Assets!AI41</f>
        <v>0</v>
      </c>
      <c r="AJ55" s="244">
        <f>Assets!AJ9+Assets!AJ41</f>
        <v>0</v>
      </c>
      <c r="AK55" s="244">
        <f>Assets!AK9+Assets!AK41</f>
        <v>0</v>
      </c>
      <c r="AL55" s="244">
        <f>Assets!AL9+Assets!AL41</f>
        <v>0</v>
      </c>
      <c r="AM55" s="244">
        <f>Assets!AM9+Assets!AM41</f>
        <v>0</v>
      </c>
      <c r="AN55" s="244">
        <f>Assets!AN9+Assets!AN41</f>
        <v>0</v>
      </c>
      <c r="AO55" s="244">
        <f>Assets!AO9+Assets!AO41</f>
        <v>0</v>
      </c>
      <c r="AP55" s="244">
        <f>Assets!AP9+Assets!AP41</f>
        <v>0</v>
      </c>
      <c r="AQ55" s="244">
        <f>Assets!AQ9+Assets!AQ41</f>
        <v>0</v>
      </c>
      <c r="AR55" s="244">
        <f>Assets!AR9+Assets!AR41</f>
        <v>0</v>
      </c>
      <c r="AS55" s="244">
        <f>Assets!AS9+Assets!AS41</f>
        <v>0</v>
      </c>
      <c r="AT55" s="244">
        <f>Assets!AT9+Assets!AT41</f>
        <v>0</v>
      </c>
      <c r="AU55" s="244">
        <f>Assets!AU9+Assets!AU41</f>
        <v>0</v>
      </c>
      <c r="AV55" s="244">
        <f>Assets!AV9+Assets!AV41</f>
        <v>0</v>
      </c>
      <c r="AW55" s="244">
        <f>Assets!AW9+Assets!AW41</f>
        <v>0</v>
      </c>
      <c r="AX55" s="244">
        <f>Assets!AX9+Assets!AX41</f>
        <v>0</v>
      </c>
      <c r="AY55" s="244">
        <f>Assets!AY9+Assets!AY41</f>
        <v>0</v>
      </c>
      <c r="AZ55" s="244">
        <f>Assets!AZ9+Assets!AZ41</f>
        <v>0</v>
      </c>
      <c r="BA55" s="244">
        <f>Assets!BA9+Assets!BA41</f>
        <v>0</v>
      </c>
      <c r="BB55" s="244">
        <f>Assets!BB9+Assets!BB41</f>
        <v>0</v>
      </c>
      <c r="BC55" s="244">
        <f>Assets!BC9+Assets!BC41</f>
        <v>0</v>
      </c>
      <c r="BD55" s="244">
        <f>Assets!BD9+Assets!BD41</f>
        <v>0</v>
      </c>
      <c r="BE55" s="244">
        <f>Assets!BE9+Assets!BE41</f>
        <v>0</v>
      </c>
      <c r="BF55" s="244">
        <f>Assets!BF9+Assets!BF41</f>
        <v>0</v>
      </c>
      <c r="BG55" s="244">
        <f>Assets!BG9+Assets!BG41</f>
        <v>0</v>
      </c>
      <c r="BH55" s="244">
        <f>Assets!BH9+Assets!BH41</f>
        <v>0</v>
      </c>
      <c r="BI55" s="244">
        <f>Assets!BI9+Assets!BI41</f>
        <v>0</v>
      </c>
      <c r="BJ55" s="55"/>
      <c r="BK55" s="55"/>
      <c r="BL55" s="55"/>
      <c r="BM55" s="55"/>
    </row>
    <row r="56" spans="1:65">
      <c r="A56" s="55"/>
      <c r="B56" s="55" t="s">
        <v>26</v>
      </c>
      <c r="C56" s="55"/>
      <c r="D56" s="55"/>
      <c r="E56" s="55"/>
      <c r="F56" s="245">
        <f>F18</f>
        <v>0</v>
      </c>
      <c r="G56" s="228">
        <f>G18</f>
        <v>100.11441010604169</v>
      </c>
      <c r="H56" s="228">
        <f t="shared" ref="H56:O56" si="43">H18</f>
        <v>107.07979208277834</v>
      </c>
      <c r="I56" s="228">
        <f t="shared" si="43"/>
        <v>113.89248497375561</v>
      </c>
      <c r="J56" s="228">
        <f t="shared" si="43"/>
        <v>117.65264620158634</v>
      </c>
      <c r="K56" s="228">
        <f t="shared" si="43"/>
        <v>121.84218399790302</v>
      </c>
      <c r="L56" s="228">
        <f t="shared" si="43"/>
        <v>124.73076902283998</v>
      </c>
      <c r="M56" s="228">
        <f t="shared" si="43"/>
        <v>123.87797214339109</v>
      </c>
      <c r="N56" s="228">
        <f t="shared" si="43"/>
        <v>123.05696989720329</v>
      </c>
      <c r="O56" s="228">
        <f t="shared" si="43"/>
        <v>122.21992397410492</v>
      </c>
      <c r="P56" s="228">
        <f t="shared" ref="P56:BI56" si="44">P18</f>
        <v>121.37397230122482</v>
      </c>
      <c r="Q56" s="228">
        <f t="shared" si="44"/>
        <v>120.52242099770207</v>
      </c>
      <c r="R56" s="228">
        <f t="shared" si="44"/>
        <v>119.63367253395091</v>
      </c>
      <c r="S56" s="228">
        <f t="shared" si="44"/>
        <v>118.65593118745298</v>
      </c>
      <c r="T56" s="228">
        <f t="shared" si="44"/>
        <v>117.60541918166841</v>
      </c>
      <c r="U56" s="228">
        <f t="shared" si="44"/>
        <v>116.44914931875482</v>
      </c>
      <c r="V56" s="228">
        <f t="shared" si="44"/>
        <v>115.40600465887076</v>
      </c>
      <c r="W56" s="228">
        <f t="shared" si="44"/>
        <v>114.26130538003288</v>
      </c>
      <c r="X56" s="228">
        <f t="shared" si="44"/>
        <v>113.0351980914499</v>
      </c>
      <c r="Y56" s="228">
        <f t="shared" si="44"/>
        <v>111.77489756663806</v>
      </c>
      <c r="Z56" s="228">
        <f t="shared" si="44"/>
        <v>110.46239652426615</v>
      </c>
      <c r="AA56" s="228">
        <f t="shared" si="44"/>
        <v>109.05923678270635</v>
      </c>
      <c r="AB56" s="228">
        <f t="shared" si="44"/>
        <v>107.55142391657644</v>
      </c>
      <c r="AC56" s="228">
        <f t="shared" si="44"/>
        <v>105.90581945483643</v>
      </c>
      <c r="AD56" s="228">
        <f t="shared" si="44"/>
        <v>104.11737559905644</v>
      </c>
      <c r="AE56" s="228">
        <f t="shared" si="44"/>
        <v>102.17657317621911</v>
      </c>
      <c r="AF56" s="228">
        <f t="shared" si="44"/>
        <v>100.07365727249051</v>
      </c>
      <c r="AG56" s="228">
        <f t="shared" si="44"/>
        <v>97.801735215340315</v>
      </c>
      <c r="AH56" s="228">
        <f t="shared" si="44"/>
        <v>95.35367101953733</v>
      </c>
      <c r="AI56" s="228">
        <f t="shared" si="44"/>
        <v>92.722077529434586</v>
      </c>
      <c r="AJ56" s="228">
        <f t="shared" si="44"/>
        <v>89.899308320439502</v>
      </c>
      <c r="AK56" s="228">
        <f t="shared" si="44"/>
        <v>86.898934111487009</v>
      </c>
      <c r="AL56" s="228">
        <f t="shared" si="44"/>
        <v>83.901685888338633</v>
      </c>
      <c r="AM56" s="228">
        <f t="shared" si="44"/>
        <v>80.730139267980377</v>
      </c>
      <c r="AN56" s="228">
        <f t="shared" si="44"/>
        <v>77.347576762924035</v>
      </c>
      <c r="AO56" s="228">
        <f t="shared" si="44"/>
        <v>73.775780642263555</v>
      </c>
      <c r="AP56" s="228">
        <f t="shared" si="44"/>
        <v>70.697118566290271</v>
      </c>
      <c r="AQ56" s="228">
        <f t="shared" si="44"/>
        <v>67.42970208188504</v>
      </c>
      <c r="AR56" s="228">
        <f t="shared" si="44"/>
        <v>64.174129742106786</v>
      </c>
      <c r="AS56" s="228">
        <f t="shared" si="44"/>
        <v>62.583829142207811</v>
      </c>
      <c r="AT56" s="228">
        <f t="shared" si="44"/>
        <v>62.197422582762215</v>
      </c>
      <c r="AU56" s="228">
        <f t="shared" si="44"/>
        <v>61.783796549023819</v>
      </c>
      <c r="AV56" s="228">
        <f t="shared" si="44"/>
        <v>61.323005865207143</v>
      </c>
      <c r="AW56" s="228">
        <f t="shared" si="44"/>
        <v>60.937311125777143</v>
      </c>
      <c r="AX56" s="228">
        <f t="shared" si="44"/>
        <v>60.523663453083081</v>
      </c>
      <c r="AY56" s="228">
        <f t="shared" si="44"/>
        <v>60.057959400844894</v>
      </c>
      <c r="AZ56" s="228">
        <f t="shared" si="44"/>
        <v>59.531142856336629</v>
      </c>
      <c r="BA56" s="228">
        <f t="shared" si="44"/>
        <v>58.940449259977413</v>
      </c>
      <c r="BB56" s="228">
        <f t="shared" si="44"/>
        <v>58.783627304946727</v>
      </c>
      <c r="BC56" s="228">
        <f t="shared" si="44"/>
        <v>58.910498397129224</v>
      </c>
      <c r="BD56" s="228">
        <f t="shared" si="44"/>
        <v>59.166838051293993</v>
      </c>
      <c r="BE56" s="228">
        <f t="shared" si="44"/>
        <v>59.61713248967191</v>
      </c>
      <c r="BF56" s="228">
        <f t="shared" si="44"/>
        <v>60.217886285223003</v>
      </c>
      <c r="BG56" s="228">
        <f t="shared" si="44"/>
        <v>61.257038569304065</v>
      </c>
      <c r="BH56" s="228">
        <f t="shared" si="44"/>
        <v>62.424990844618797</v>
      </c>
      <c r="BI56" s="228">
        <f t="shared" si="44"/>
        <v>63.63241857612347</v>
      </c>
      <c r="BJ56" s="55"/>
      <c r="BK56" s="55"/>
      <c r="BL56" s="55"/>
      <c r="BM56" s="55"/>
    </row>
    <row r="57" spans="1:65">
      <c r="A57" s="55"/>
      <c r="B57" s="55" t="s">
        <v>27</v>
      </c>
      <c r="C57" s="55"/>
      <c r="D57" s="55"/>
      <c r="E57" s="55"/>
      <c r="F57" s="245">
        <f>F12-G12</f>
        <v>-1254.5665426822266</v>
      </c>
      <c r="G57" s="228">
        <f>G12-H12</f>
        <v>-87.285488430283749</v>
      </c>
      <c r="H57" s="228">
        <f t="shared" ref="H57:O57" si="45">H12-I12</f>
        <v>-85.372091365630013</v>
      </c>
      <c r="I57" s="228">
        <f t="shared" si="45"/>
        <v>-47.11981488509673</v>
      </c>
      <c r="J57" s="228">
        <f t="shared" si="45"/>
        <v>-52.500473638053791</v>
      </c>
      <c r="K57" s="228">
        <f t="shared" si="45"/>
        <v>-36.197807330036994</v>
      </c>
      <c r="L57" s="228">
        <f t="shared" si="45"/>
        <v>10.686677687329393</v>
      </c>
      <c r="M57" s="228">
        <f t="shared" si="45"/>
        <v>10.28824869909522</v>
      </c>
      <c r="N57" s="228">
        <f t="shared" si="45"/>
        <v>10.489297281934569</v>
      </c>
      <c r="O57" s="228">
        <f t="shared" si="45"/>
        <v>10.600898156392077</v>
      </c>
      <c r="P57" s="228">
        <f t="shared" ref="P57:BH57" si="46">P12-Q12</f>
        <v>10.671068966450548</v>
      </c>
      <c r="Q57" s="228">
        <f t="shared" si="46"/>
        <v>11.137198793874177</v>
      </c>
      <c r="R57" s="228">
        <f t="shared" si="46"/>
        <v>12.252397825788648</v>
      </c>
      <c r="S57" s="228">
        <f t="shared" si="46"/>
        <v>13.164310849430649</v>
      </c>
      <c r="T57" s="228">
        <f t="shared" si="46"/>
        <v>14.48959727961892</v>
      </c>
      <c r="U57" s="228">
        <f t="shared" si="46"/>
        <v>13.071988219098557</v>
      </c>
      <c r="V57" s="228">
        <f t="shared" si="46"/>
        <v>14.344602491702744</v>
      </c>
      <c r="W57" s="228">
        <f t="shared" si="46"/>
        <v>15.364752989761655</v>
      </c>
      <c r="X57" s="228">
        <f t="shared" si="46"/>
        <v>15.793239659296205</v>
      </c>
      <c r="Y57" s="228">
        <f t="shared" si="46"/>
        <v>16.447381483357276</v>
      </c>
      <c r="Z57" s="228">
        <f t="shared" si="46"/>
        <v>17.583455408017471</v>
      </c>
      <c r="AA57" s="228">
        <f t="shared" si="46"/>
        <v>18.894898071803482</v>
      </c>
      <c r="AB57" s="228">
        <f t="shared" si="46"/>
        <v>20.621609796240591</v>
      </c>
      <c r="AC57" s="228">
        <f t="shared" si="46"/>
        <v>22.411577140100235</v>
      </c>
      <c r="AD57" s="228">
        <f t="shared" si="46"/>
        <v>24.320832366382547</v>
      </c>
      <c r="AE57" s="228">
        <f t="shared" si="46"/>
        <v>26.352329620659248</v>
      </c>
      <c r="AF57" s="228">
        <f t="shared" si="46"/>
        <v>28.470201217420936</v>
      </c>
      <c r="AG57" s="228">
        <f t="shared" si="46"/>
        <v>30.677496188007353</v>
      </c>
      <c r="AH57" s="228">
        <f t="shared" si="46"/>
        <v>32.977362031362645</v>
      </c>
      <c r="AI57" s="228">
        <f t="shared" si="46"/>
        <v>35.373047731767883</v>
      </c>
      <c r="AJ57" s="228">
        <f t="shared" si="46"/>
        <v>37.598674297650405</v>
      </c>
      <c r="AK57" s="228">
        <f t="shared" si="46"/>
        <v>37.559501543212718</v>
      </c>
      <c r="AL57" s="228">
        <f t="shared" si="46"/>
        <v>39.743691984439238</v>
      </c>
      <c r="AM57" s="228">
        <f t="shared" si="46"/>
        <v>42.388001316495547</v>
      </c>
      <c r="AN57" s="228">
        <f t="shared" si="46"/>
        <v>44.759349882963306</v>
      </c>
      <c r="AO57" s="228">
        <f t="shared" si="46"/>
        <v>38.579725262823104</v>
      </c>
      <c r="AP57" s="228">
        <f t="shared" si="46"/>
        <v>40.945068726882596</v>
      </c>
      <c r="AQ57" s="228">
        <f t="shared" si="46"/>
        <v>40.796645861882894</v>
      </c>
      <c r="AR57" s="228">
        <f t="shared" si="46"/>
        <v>19.928578946102448</v>
      </c>
      <c r="AS57" s="228">
        <f t="shared" si="46"/>
        <v>4.8421874617242793</v>
      </c>
      <c r="AT57" s="228">
        <f t="shared" si="46"/>
        <v>5.1832836308069545</v>
      </c>
      <c r="AU57" s="228">
        <f t="shared" si="46"/>
        <v>5.7743193460736393</v>
      </c>
      <c r="AV57" s="228">
        <f t="shared" si="46"/>
        <v>4.8332674114035399</v>
      </c>
      <c r="AW57" s="228">
        <f t="shared" si="46"/>
        <v>5.1835547956649179</v>
      </c>
      <c r="AX57" s="228">
        <f t="shared" si="46"/>
        <v>5.8358903789246597</v>
      </c>
      <c r="AY57" s="228">
        <f t="shared" si="46"/>
        <v>6.6017110840634814</v>
      </c>
      <c r="AZ57" s="228">
        <f t="shared" si="46"/>
        <v>7.4021753929725946</v>
      </c>
      <c r="BA57" s="228">
        <f t="shared" si="46"/>
        <v>1.9651874063996502</v>
      </c>
      <c r="BB57" s="228">
        <f t="shared" si="46"/>
        <v>-1.5898633105576891</v>
      </c>
      <c r="BC57" s="228">
        <f t="shared" si="46"/>
        <v>-3.2122763679794843</v>
      </c>
      <c r="BD57" s="228">
        <f t="shared" si="46"/>
        <v>-5.6427874483448477</v>
      </c>
      <c r="BE57" s="228">
        <f t="shared" si="46"/>
        <v>-7.5282430520187518</v>
      </c>
      <c r="BF57" s="228">
        <f t="shared" si="46"/>
        <v>-13.021958447131055</v>
      </c>
      <c r="BG57" s="228">
        <f t="shared" si="46"/>
        <v>-14.635993424996627</v>
      </c>
      <c r="BH57" s="228">
        <f t="shared" si="46"/>
        <v>-15.13067332712626</v>
      </c>
      <c r="BI57" s="228">
        <f>BI12-Assets!BI474*D12</f>
        <v>-15.556980936017681</v>
      </c>
      <c r="BJ57" s="55"/>
      <c r="BK57" s="55"/>
      <c r="BL57" s="55"/>
      <c r="BM57" s="55"/>
    </row>
    <row r="58" spans="1:65">
      <c r="A58" s="55"/>
      <c r="B58" s="55"/>
      <c r="C58" s="55"/>
      <c r="D58" s="55"/>
      <c r="E58" s="55"/>
      <c r="F58" s="118"/>
      <c r="G58" s="55"/>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row>
    <row r="59" spans="1:65">
      <c r="A59" s="55"/>
      <c r="B59" s="61" t="s">
        <v>36</v>
      </c>
      <c r="C59" s="55"/>
      <c r="D59" s="55"/>
      <c r="E59" s="55"/>
      <c r="F59" s="119"/>
      <c r="G59" s="112"/>
      <c r="H59" s="112"/>
      <c r="I59" s="112"/>
      <c r="J59" s="112"/>
      <c r="K59" s="112"/>
      <c r="L59" s="112"/>
      <c r="M59" s="112"/>
      <c r="N59" s="112"/>
      <c r="O59" s="112"/>
      <c r="P59" s="112"/>
      <c r="Q59" s="112"/>
      <c r="R59" s="112"/>
      <c r="S59" s="112"/>
      <c r="T59" s="112"/>
      <c r="U59" s="112"/>
      <c r="V59" s="112"/>
      <c r="W59" s="112"/>
      <c r="X59" s="112"/>
      <c r="Y59" s="112"/>
      <c r="Z59" s="112"/>
      <c r="AA59" s="112"/>
      <c r="AB59" s="112"/>
      <c r="AC59" s="112"/>
      <c r="AD59" s="112"/>
      <c r="AE59" s="112"/>
      <c r="AF59" s="112"/>
      <c r="AG59" s="112"/>
      <c r="AH59" s="112"/>
      <c r="AI59" s="112"/>
      <c r="AJ59" s="112"/>
      <c r="AK59" s="112"/>
      <c r="AL59" s="112"/>
      <c r="AM59" s="112"/>
      <c r="AN59" s="112"/>
      <c r="AO59" s="112"/>
      <c r="AP59" s="112"/>
      <c r="AQ59" s="112"/>
      <c r="AR59" s="112"/>
      <c r="AS59" s="112"/>
      <c r="AT59" s="112"/>
      <c r="AU59" s="112"/>
      <c r="AV59" s="112"/>
      <c r="AW59" s="112"/>
      <c r="AX59" s="112"/>
      <c r="AY59" s="112"/>
      <c r="AZ59" s="112"/>
      <c r="BA59" s="112"/>
      <c r="BB59" s="112"/>
      <c r="BC59" s="112"/>
      <c r="BD59" s="112"/>
      <c r="BE59" s="112"/>
      <c r="BF59" s="112"/>
      <c r="BG59" s="112"/>
      <c r="BH59" s="112"/>
      <c r="BI59" s="112"/>
      <c r="BJ59" s="55"/>
      <c r="BK59" s="55"/>
      <c r="BL59" s="55"/>
      <c r="BM59" s="55"/>
    </row>
    <row r="60" spans="1:65">
      <c r="A60" s="55"/>
      <c r="B60" s="55" t="s">
        <v>102</v>
      </c>
      <c r="C60" s="239" t="s">
        <v>39</v>
      </c>
      <c r="D60" s="240">
        <f ca="1">1-E61/E60</f>
        <v>0.20885293456392073</v>
      </c>
      <c r="E60" s="241">
        <f ca="1">IRR(OFFSET(F60,0,0,1,55+1))</f>
        <v>0.11964018711046151</v>
      </c>
      <c r="F60" s="243">
        <f t="shared" ref="F60:AK60" si="47">F27-F33-F55-F56-F57</f>
        <v>-836.37769512148452</v>
      </c>
      <c r="G60" s="227">
        <f t="shared" si="47"/>
        <v>39.724159072428833</v>
      </c>
      <c r="H60" s="227">
        <f t="shared" si="47"/>
        <v>47.96096426074044</v>
      </c>
      <c r="I60" s="227">
        <f t="shared" si="47"/>
        <v>80.955134306052315</v>
      </c>
      <c r="J60" s="227">
        <f t="shared" si="47"/>
        <v>80.171212258969646</v>
      </c>
      <c r="K60" s="227">
        <f t="shared" si="47"/>
        <v>94.994641329330136</v>
      </c>
      <c r="L60" s="227">
        <f t="shared" si="47"/>
        <v>129.47970009456606</v>
      </c>
      <c r="M60" s="227">
        <f t="shared" si="47"/>
        <v>128.50986029313168</v>
      </c>
      <c r="N60" s="227">
        <f t="shared" si="47"/>
        <v>128.20736775819407</v>
      </c>
      <c r="O60" s="227">
        <f t="shared" si="47"/>
        <v>128.1448577634801</v>
      </c>
      <c r="P60" s="227">
        <f t="shared" si="47"/>
        <v>127.87039376920839</v>
      </c>
      <c r="Q60" s="227">
        <f t="shared" si="47"/>
        <v>127.67210136735457</v>
      </c>
      <c r="R60" s="227">
        <f t="shared" si="47"/>
        <v>128.12195309568312</v>
      </c>
      <c r="S60" s="227">
        <f t="shared" si="47"/>
        <v>128.42233885650248</v>
      </c>
      <c r="T60" s="227">
        <f t="shared" si="47"/>
        <v>129.09208830026211</v>
      </c>
      <c r="U60" s="227">
        <f t="shared" si="47"/>
        <v>127.13166387666851</v>
      </c>
      <c r="V60" s="227">
        <f t="shared" si="47"/>
        <v>127.55412635725878</v>
      </c>
      <c r="W60" s="227">
        <f t="shared" si="47"/>
        <v>127.68921161655027</v>
      </c>
      <c r="X60" s="227">
        <f t="shared" si="47"/>
        <v>127.11862500141993</v>
      </c>
      <c r="Y60" s="227">
        <f t="shared" si="47"/>
        <v>126.66212757190726</v>
      </c>
      <c r="Z60" s="227">
        <f t="shared" si="47"/>
        <v>126.69078871437409</v>
      </c>
      <c r="AA60" s="227">
        <f t="shared" si="47"/>
        <v>126.78740994506808</v>
      </c>
      <c r="AB60" s="227">
        <f t="shared" si="47"/>
        <v>127.14929224312203</v>
      </c>
      <c r="AC60" s="227">
        <f t="shared" si="47"/>
        <v>127.42881484011085</v>
      </c>
      <c r="AD60" s="227">
        <f t="shared" si="47"/>
        <v>127.69218168742884</v>
      </c>
      <c r="AE60" s="227">
        <f t="shared" si="47"/>
        <v>127.93410021738214</v>
      </c>
      <c r="AF60" s="227">
        <f t="shared" si="47"/>
        <v>128.09783178702128</v>
      </c>
      <c r="AG60" s="227">
        <f t="shared" si="47"/>
        <v>128.16141860859432</v>
      </c>
      <c r="AH60" s="227">
        <f t="shared" si="47"/>
        <v>128.13954824375969</v>
      </c>
      <c r="AI60" s="227">
        <f t="shared" si="47"/>
        <v>128.027908091434</v>
      </c>
      <c r="AJ60" s="227">
        <f t="shared" si="47"/>
        <v>127.51226112901387</v>
      </c>
      <c r="AK60" s="227">
        <f t="shared" si="47"/>
        <v>125.69630668215683</v>
      </c>
      <c r="AL60" s="227">
        <f t="shared" ref="AL60:BH60" si="48">AL27-AL33-AL55-AL56-AL57</f>
        <v>125.8477466451584</v>
      </c>
      <c r="AM60" s="227">
        <f t="shared" si="48"/>
        <v>125.73631241851641</v>
      </c>
      <c r="AN60" s="227">
        <f t="shared" si="48"/>
        <v>125.86563748491747</v>
      </c>
      <c r="AO60" s="227">
        <f t="shared" si="48"/>
        <v>117.3310885185852</v>
      </c>
      <c r="AP60" s="227">
        <f t="shared" si="48"/>
        <v>116.74832998178502</v>
      </c>
      <c r="AQ60" s="227">
        <f t="shared" si="48"/>
        <v>113.01666371922619</v>
      </c>
      <c r="AR60" s="227">
        <f t="shared" si="48"/>
        <v>85.467180413484684</v>
      </c>
      <c r="AS60" s="227">
        <f t="shared" si="48"/>
        <v>68.276285839605521</v>
      </c>
      <c r="AT60" s="227">
        <f t="shared" si="48"/>
        <v>70.365953911641782</v>
      </c>
      <c r="AU60" s="227">
        <f t="shared" si="48"/>
        <v>70.722126753791642</v>
      </c>
      <c r="AV60" s="227">
        <f t="shared" si="48"/>
        <v>69.617991145025684</v>
      </c>
      <c r="AW60" s="227">
        <f t="shared" si="48"/>
        <v>70.208298485717648</v>
      </c>
      <c r="AX60" s="227">
        <f t="shared" si="48"/>
        <v>70.853420541518062</v>
      </c>
      <c r="AY60" s="227">
        <f t="shared" si="48"/>
        <v>71.604674360101555</v>
      </c>
      <c r="AZ60" s="227">
        <f t="shared" si="48"/>
        <v>72.149743103873504</v>
      </c>
      <c r="BA60" s="227">
        <f t="shared" si="48"/>
        <v>65.302677478282249</v>
      </c>
      <c r="BB60" s="227">
        <f t="shared" si="48"/>
        <v>61.096033366340485</v>
      </c>
      <c r="BC60" s="227">
        <f t="shared" si="48"/>
        <v>59.675453007602421</v>
      </c>
      <c r="BD60" s="227">
        <f t="shared" si="48"/>
        <v>57.395247983691561</v>
      </c>
      <c r="BE60" s="227">
        <f t="shared" si="48"/>
        <v>55.893610301550176</v>
      </c>
      <c r="BF60" s="227">
        <f t="shared" si="48"/>
        <v>50.404501111332394</v>
      </c>
      <c r="BG60" s="227">
        <f t="shared" si="48"/>
        <v>49.888734235882829</v>
      </c>
      <c r="BH60" s="227">
        <f t="shared" si="48"/>
        <v>50.623677295426084</v>
      </c>
      <c r="BI60" s="227">
        <f>BI27-BI33-BI55-BI56-BI57+Assets!BI474*D11</f>
        <v>593.41954814753308</v>
      </c>
      <c r="BJ60" s="55"/>
      <c r="BK60" s="55"/>
      <c r="BL60" s="55"/>
      <c r="BM60" s="55"/>
    </row>
    <row r="61" spans="1:65">
      <c r="A61" s="55"/>
      <c r="B61" s="55" t="s">
        <v>103</v>
      </c>
      <c r="C61" s="55"/>
      <c r="D61" s="55"/>
      <c r="E61" s="217">
        <f ca="1">IRR(OFFSET(F61,0,0,1,55+1))</f>
        <v>9.4652982940665056E-2</v>
      </c>
      <c r="F61" s="245">
        <f t="shared" ref="F61:AK61" si="49">F60-F42</f>
        <v>-836.37769512148452</v>
      </c>
      <c r="G61" s="228">
        <f t="shared" si="49"/>
        <v>21.915226117980755</v>
      </c>
      <c r="H61" s="228">
        <f t="shared" si="49"/>
        <v>28.714477672948284</v>
      </c>
      <c r="I61" s="228">
        <f t="shared" si="49"/>
        <v>59.39054980682053</v>
      </c>
      <c r="J61" s="228">
        <f t="shared" si="49"/>
        <v>59.10355007311658</v>
      </c>
      <c r="K61" s="228">
        <f t="shared" si="49"/>
        <v>73.371708554395212</v>
      </c>
      <c r="L61" s="228">
        <f t="shared" si="49"/>
        <v>106.80476304459029</v>
      </c>
      <c r="M61" s="228">
        <f t="shared" si="49"/>
        <v>105.81350777624738</v>
      </c>
      <c r="N61" s="228">
        <f t="shared" si="49"/>
        <v>105.16847785621435</v>
      </c>
      <c r="O61" s="228">
        <f t="shared" si="49"/>
        <v>104.34587711601115</v>
      </c>
      <c r="P61" s="228">
        <f t="shared" si="49"/>
        <v>103.5470717864994</v>
      </c>
      <c r="Q61" s="228">
        <f t="shared" si="49"/>
        <v>103.06853348037593</v>
      </c>
      <c r="R61" s="228">
        <f t="shared" si="49"/>
        <v>102.90900800102557</v>
      </c>
      <c r="S61" s="228">
        <f t="shared" si="49"/>
        <v>102.51838661715595</v>
      </c>
      <c r="T61" s="228">
        <f t="shared" si="49"/>
        <v>102.290136449957</v>
      </c>
      <c r="U61" s="228">
        <f t="shared" si="49"/>
        <v>100.38138250627453</v>
      </c>
      <c r="V61" s="228">
        <f t="shared" si="49"/>
        <v>100.19703835821483</v>
      </c>
      <c r="W61" s="228">
        <f t="shared" si="49"/>
        <v>99.769708770582355</v>
      </c>
      <c r="X61" s="228">
        <f t="shared" si="49"/>
        <v>98.96000221319791</v>
      </c>
      <c r="Y61" s="228">
        <f t="shared" si="49"/>
        <v>98.274341618152775</v>
      </c>
      <c r="Z61" s="228">
        <f t="shared" si="49"/>
        <v>97.796560043279769</v>
      </c>
      <c r="AA61" s="228">
        <f t="shared" si="49"/>
        <v>97.349913252635474</v>
      </c>
      <c r="AB61" s="228">
        <f t="shared" si="49"/>
        <v>97.066119179397006</v>
      </c>
      <c r="AC61" s="228">
        <f t="shared" si="49"/>
        <v>96.71083173014371</v>
      </c>
      <c r="AD61" s="228">
        <f t="shared" si="49"/>
        <v>96.306104805409475</v>
      </c>
      <c r="AE61" s="228">
        <f t="shared" si="49"/>
        <v>95.845608497234181</v>
      </c>
      <c r="AF61" s="228">
        <f t="shared" si="49"/>
        <v>95.305387815898939</v>
      </c>
      <c r="AG61" s="228">
        <f t="shared" si="49"/>
        <v>94.68771009982413</v>
      </c>
      <c r="AH61" s="228">
        <f t="shared" si="49"/>
        <v>93.982441091433316</v>
      </c>
      <c r="AI61" s="228">
        <f t="shared" si="49"/>
        <v>93.185587274683769</v>
      </c>
      <c r="AJ61" s="228">
        <f t="shared" si="49"/>
        <v>92.156946431224895</v>
      </c>
      <c r="AK61" s="228">
        <f t="shared" si="49"/>
        <v>89.348576823794559</v>
      </c>
      <c r="AL61" s="228">
        <f t="shared" ref="AL61:BI61" si="50">AL60-AL42</f>
        <v>87.864252245200021</v>
      </c>
      <c r="AM61" s="228">
        <f t="shared" si="50"/>
        <v>86.680261051796577</v>
      </c>
      <c r="AN61" s="228">
        <f t="shared" si="50"/>
        <v>84.935749703769545</v>
      </c>
      <c r="AO61" s="228">
        <f t="shared" si="50"/>
        <v>78.265226120718125</v>
      </c>
      <c r="AP61" s="228">
        <f t="shared" si="50"/>
        <v>77.094975179640585</v>
      </c>
      <c r="AQ61" s="228">
        <f t="shared" si="50"/>
        <v>74.527335655349304</v>
      </c>
      <c r="AR61" s="228">
        <f t="shared" si="50"/>
        <v>61.494845368448203</v>
      </c>
      <c r="AS61" s="228">
        <f t="shared" si="50"/>
        <v>52.024102834559869</v>
      </c>
      <c r="AT61" s="228">
        <f t="shared" si="50"/>
        <v>51.195592158727599</v>
      </c>
      <c r="AU61" s="228">
        <f t="shared" si="50"/>
        <v>51.136428535959212</v>
      </c>
      <c r="AV61" s="228">
        <f t="shared" si="50"/>
        <v>50.149064298385241</v>
      </c>
      <c r="AW61" s="228">
        <f t="shared" si="50"/>
        <v>49.829312117237691</v>
      </c>
      <c r="AX61" s="228">
        <f t="shared" si="50"/>
        <v>49.728296492786967</v>
      </c>
      <c r="AY61" s="228">
        <f t="shared" si="50"/>
        <v>49.634156053552246</v>
      </c>
      <c r="AZ61" s="228">
        <f t="shared" si="50"/>
        <v>49.570716533015045</v>
      </c>
      <c r="BA61" s="228">
        <f t="shared" si="50"/>
        <v>46.354984702609968</v>
      </c>
      <c r="BB61" s="228">
        <f t="shared" si="50"/>
        <v>44.420549483262377</v>
      </c>
      <c r="BC61" s="228">
        <f t="shared" si="50"/>
        <v>43.594807045752788</v>
      </c>
      <c r="BD61" s="228">
        <f t="shared" si="50"/>
        <v>42.483097663001388</v>
      </c>
      <c r="BE61" s="228">
        <f t="shared" si="50"/>
        <v>41.814781519140162</v>
      </c>
      <c r="BF61" s="228">
        <f t="shared" si="50"/>
        <v>39.437720118054798</v>
      </c>
      <c r="BG61" s="228">
        <f t="shared" si="50"/>
        <v>39.345184650883986</v>
      </c>
      <c r="BH61" s="228">
        <f t="shared" si="50"/>
        <v>39.975776104936138</v>
      </c>
      <c r="BI61" s="228">
        <f t="shared" si="50"/>
        <v>582.6519199761027</v>
      </c>
      <c r="BJ61" s="55"/>
      <c r="BK61" s="55"/>
      <c r="BL61" s="55"/>
      <c r="BM61" s="55"/>
    </row>
    <row r="62" spans="1:65">
      <c r="A62" s="55"/>
      <c r="B62" s="55" t="s">
        <v>168</v>
      </c>
      <c r="C62" s="55"/>
      <c r="D62" s="55"/>
      <c r="E62" s="217">
        <f t="shared" ref="E62:E77" ca="1" si="51">IRR(OFFSET(F62,0,0,1,55+1))</f>
        <v>0.10109999999999157</v>
      </c>
      <c r="F62" s="245">
        <f t="shared" ref="F62:AK62" si="52">F61-F25</f>
        <v>-836.37769512148452</v>
      </c>
      <c r="G62" s="228">
        <f t="shared" si="52"/>
        <v>26.367459356592775</v>
      </c>
      <c r="H62" s="228">
        <f t="shared" si="52"/>
        <v>33.526099319896318</v>
      </c>
      <c r="I62" s="228">
        <f t="shared" si="52"/>
        <v>64.781695931628477</v>
      </c>
      <c r="J62" s="228">
        <f t="shared" si="52"/>
        <v>64.370465619579846</v>
      </c>
      <c r="K62" s="228">
        <f t="shared" si="52"/>
        <v>78.77744174812895</v>
      </c>
      <c r="L62" s="228">
        <f t="shared" si="52"/>
        <v>112.47349730708423</v>
      </c>
      <c r="M62" s="228">
        <f t="shared" si="52"/>
        <v>111.48759590546845</v>
      </c>
      <c r="N62" s="228">
        <f t="shared" si="52"/>
        <v>110.92820033170928</v>
      </c>
      <c r="O62" s="228">
        <f t="shared" si="52"/>
        <v>110.29562227787839</v>
      </c>
      <c r="P62" s="228">
        <f t="shared" si="52"/>
        <v>109.62790228217665</v>
      </c>
      <c r="Q62" s="228">
        <f t="shared" si="52"/>
        <v>109.21942545212059</v>
      </c>
      <c r="R62" s="228">
        <f t="shared" si="52"/>
        <v>109.21224427468995</v>
      </c>
      <c r="S62" s="228">
        <f t="shared" si="52"/>
        <v>108.99437467699259</v>
      </c>
      <c r="T62" s="228">
        <f t="shared" si="52"/>
        <v>108.99062441253328</v>
      </c>
      <c r="U62" s="228">
        <f t="shared" si="52"/>
        <v>107.06895284887302</v>
      </c>
      <c r="V62" s="228">
        <f t="shared" si="52"/>
        <v>107.03631035797581</v>
      </c>
      <c r="W62" s="228">
        <f t="shared" si="52"/>
        <v>106.74958448207433</v>
      </c>
      <c r="X62" s="228">
        <f t="shared" si="52"/>
        <v>105.99965791025342</v>
      </c>
      <c r="Y62" s="228">
        <f t="shared" si="52"/>
        <v>105.37128810659139</v>
      </c>
      <c r="Z62" s="228">
        <f t="shared" si="52"/>
        <v>105.02011721105335</v>
      </c>
      <c r="AA62" s="228">
        <f t="shared" si="52"/>
        <v>104.70928742574363</v>
      </c>
      <c r="AB62" s="228">
        <f t="shared" si="52"/>
        <v>104.58691244532827</v>
      </c>
      <c r="AC62" s="228">
        <f t="shared" si="52"/>
        <v>104.39032750763549</v>
      </c>
      <c r="AD62" s="228">
        <f t="shared" si="52"/>
        <v>104.15262402591432</v>
      </c>
      <c r="AE62" s="228">
        <f t="shared" si="52"/>
        <v>103.86773142727117</v>
      </c>
      <c r="AF62" s="228">
        <f t="shared" si="52"/>
        <v>103.50349880867952</v>
      </c>
      <c r="AG62" s="228">
        <f t="shared" si="52"/>
        <v>103.05613722701668</v>
      </c>
      <c r="AH62" s="228">
        <f t="shared" si="52"/>
        <v>102.52171787951491</v>
      </c>
      <c r="AI62" s="228">
        <f t="shared" si="52"/>
        <v>101.89616747887133</v>
      </c>
      <c r="AJ62" s="228">
        <f t="shared" si="52"/>
        <v>100.99577510567214</v>
      </c>
      <c r="AK62" s="228">
        <f t="shared" si="52"/>
        <v>98.43550928838512</v>
      </c>
      <c r="AL62" s="228">
        <f t="shared" ref="AL62:BI62" si="53">AL61-AL25</f>
        <v>97.360125845189614</v>
      </c>
      <c r="AM62" s="228">
        <f t="shared" si="53"/>
        <v>96.444273893476534</v>
      </c>
      <c r="AN62" s="228">
        <f t="shared" si="53"/>
        <v>95.168221649056534</v>
      </c>
      <c r="AO62" s="228">
        <f t="shared" si="53"/>
        <v>88.031691720184895</v>
      </c>
      <c r="AP62" s="228">
        <f t="shared" si="53"/>
        <v>87.008313880176701</v>
      </c>
      <c r="AQ62" s="228">
        <f t="shared" si="53"/>
        <v>84.149667671318525</v>
      </c>
      <c r="AR62" s="228">
        <f t="shared" si="53"/>
        <v>67.487929129707325</v>
      </c>
      <c r="AS62" s="228">
        <f t="shared" si="53"/>
        <v>56.087148585821282</v>
      </c>
      <c r="AT62" s="228">
        <f t="shared" si="53"/>
        <v>55.98818259695615</v>
      </c>
      <c r="AU62" s="228">
        <f t="shared" si="53"/>
        <v>56.032853090417319</v>
      </c>
      <c r="AV62" s="228">
        <f t="shared" si="53"/>
        <v>55.016296010045352</v>
      </c>
      <c r="AW62" s="228">
        <f t="shared" si="53"/>
        <v>54.924058709357681</v>
      </c>
      <c r="AX62" s="228">
        <f t="shared" si="53"/>
        <v>55.009577504969741</v>
      </c>
      <c r="AY62" s="228">
        <f t="shared" si="53"/>
        <v>55.126785630189573</v>
      </c>
      <c r="AZ62" s="228">
        <f t="shared" si="53"/>
        <v>55.215473175729656</v>
      </c>
      <c r="BA62" s="228">
        <f t="shared" si="53"/>
        <v>51.091907896528042</v>
      </c>
      <c r="BB62" s="228">
        <f t="shared" si="53"/>
        <v>48.589420454031902</v>
      </c>
      <c r="BC62" s="228">
        <f t="shared" si="53"/>
        <v>47.614968536215194</v>
      </c>
      <c r="BD62" s="228">
        <f t="shared" si="53"/>
        <v>46.211135243173935</v>
      </c>
      <c r="BE62" s="228">
        <f t="shared" si="53"/>
        <v>45.334488714742669</v>
      </c>
      <c r="BF62" s="228">
        <f t="shared" si="53"/>
        <v>42.179415366374201</v>
      </c>
      <c r="BG62" s="228">
        <f t="shared" si="53"/>
        <v>41.981072047133701</v>
      </c>
      <c r="BH62" s="228">
        <f t="shared" si="53"/>
        <v>42.637751402558628</v>
      </c>
      <c r="BI62" s="228">
        <f t="shared" si="53"/>
        <v>585.34382701896027</v>
      </c>
      <c r="BJ62" s="55"/>
      <c r="BK62" s="55"/>
      <c r="BL62" s="55"/>
      <c r="BM62" s="55"/>
    </row>
    <row r="63" spans="1:65">
      <c r="A63" s="55"/>
      <c r="B63" s="61" t="s">
        <v>35</v>
      </c>
      <c r="C63" s="55"/>
      <c r="D63" s="55"/>
      <c r="E63" s="122"/>
      <c r="F63" s="119"/>
      <c r="G63" s="112"/>
      <c r="H63" s="112"/>
      <c r="I63" s="112"/>
      <c r="J63" s="112"/>
      <c r="K63" s="112"/>
      <c r="L63" s="112"/>
      <c r="M63" s="112"/>
      <c r="N63" s="112"/>
      <c r="O63" s="112"/>
      <c r="P63" s="112"/>
      <c r="Q63" s="112"/>
      <c r="R63" s="112"/>
      <c r="S63" s="112"/>
      <c r="T63" s="112"/>
      <c r="U63" s="112"/>
      <c r="V63" s="112"/>
      <c r="W63" s="112"/>
      <c r="X63" s="112"/>
      <c r="Y63" s="112"/>
      <c r="Z63" s="112"/>
      <c r="AA63" s="112"/>
      <c r="AB63" s="112"/>
      <c r="AC63" s="112"/>
      <c r="AD63" s="112"/>
      <c r="AE63" s="112"/>
      <c r="AF63" s="112"/>
      <c r="AG63" s="112"/>
      <c r="AH63" s="112"/>
      <c r="AI63" s="112"/>
      <c r="AJ63" s="112"/>
      <c r="AK63" s="112"/>
      <c r="AL63" s="112"/>
      <c r="AM63" s="112"/>
      <c r="AN63" s="112"/>
      <c r="AO63" s="112"/>
      <c r="AP63" s="112"/>
      <c r="AQ63" s="112"/>
      <c r="AR63" s="112"/>
      <c r="AS63" s="112"/>
      <c r="AT63" s="112"/>
      <c r="AU63" s="112"/>
      <c r="AV63" s="112"/>
      <c r="AW63" s="112"/>
      <c r="AX63" s="112"/>
      <c r="AY63" s="112"/>
      <c r="AZ63" s="112"/>
      <c r="BA63" s="112"/>
      <c r="BB63" s="112"/>
      <c r="BC63" s="112"/>
      <c r="BD63" s="112"/>
      <c r="BE63" s="112"/>
      <c r="BF63" s="112"/>
      <c r="BG63" s="112"/>
      <c r="BH63" s="112"/>
      <c r="BI63" s="112"/>
      <c r="BJ63" s="55"/>
      <c r="BK63" s="55"/>
      <c r="BL63" s="55"/>
      <c r="BM63" s="55"/>
    </row>
    <row r="64" spans="1:65">
      <c r="A64" s="55"/>
      <c r="B64" s="55" t="s">
        <v>102</v>
      </c>
      <c r="C64" s="55"/>
      <c r="D64" s="55"/>
      <c r="E64" s="216">
        <f t="shared" ca="1" si="51"/>
        <v>9.2331889866637221E-2</v>
      </c>
      <c r="F64" s="243">
        <f t="shared" ref="F64:O64" si="54">F60/F$8</f>
        <v>-836.37769512148452</v>
      </c>
      <c r="G64" s="227">
        <f t="shared" si="54"/>
        <v>38.755277143833013</v>
      </c>
      <c r="H64" s="227">
        <f t="shared" si="54"/>
        <v>45.649936238658363</v>
      </c>
      <c r="I64" s="227">
        <f t="shared" si="54"/>
        <v>75.174890027529329</v>
      </c>
      <c r="J64" s="227">
        <f t="shared" si="54"/>
        <v>72.63116144039158</v>
      </c>
      <c r="K64" s="227">
        <f t="shared" si="54"/>
        <v>83.961421038856685</v>
      </c>
      <c r="L64" s="227">
        <f t="shared" si="54"/>
        <v>111.64993959705036</v>
      </c>
      <c r="M64" s="227">
        <f t="shared" si="54"/>
        <v>108.11087783003879</v>
      </c>
      <c r="N64" s="227">
        <f t="shared" si="54"/>
        <v>105.22575744051076</v>
      </c>
      <c r="O64" s="227">
        <f t="shared" si="54"/>
        <v>102.60922202605634</v>
      </c>
      <c r="P64" s="227">
        <f t="shared" ref="P64:BI64" si="55">P60/P$8</f>
        <v>99.892147240545</v>
      </c>
      <c r="Q64" s="227">
        <f t="shared" si="55"/>
        <v>97.304625885992621</v>
      </c>
      <c r="R64" s="227">
        <f t="shared" si="55"/>
        <v>95.265832227794192</v>
      </c>
      <c r="S64" s="227">
        <f t="shared" si="55"/>
        <v>93.160181295644136</v>
      </c>
      <c r="T64" s="227">
        <f t="shared" si="55"/>
        <v>91.361981647541739</v>
      </c>
      <c r="U64" s="227">
        <f t="shared" si="55"/>
        <v>87.780035090470747</v>
      </c>
      <c r="V64" s="227">
        <f t="shared" si="55"/>
        <v>85.923639885244</v>
      </c>
      <c r="W64" s="227">
        <f t="shared" si="55"/>
        <v>83.916718716147571</v>
      </c>
      <c r="X64" s="227">
        <f t="shared" si="55"/>
        <v>81.504128793220488</v>
      </c>
      <c r="Y64" s="227">
        <f t="shared" si="55"/>
        <v>79.23067141825868</v>
      </c>
      <c r="Z64" s="227">
        <f t="shared" si="55"/>
        <v>77.315707080250007</v>
      </c>
      <c r="AA64" s="227">
        <f t="shared" si="55"/>
        <v>75.487485082737379</v>
      </c>
      <c r="AB64" s="227">
        <f t="shared" si="55"/>
        <v>73.856531551260559</v>
      </c>
      <c r="AC64" s="227">
        <f t="shared" si="55"/>
        <v>72.213557416620503</v>
      </c>
      <c r="AD64" s="227">
        <f t="shared" si="55"/>
        <v>70.597860177158012</v>
      </c>
      <c r="AE64" s="227">
        <f t="shared" si="55"/>
        <v>69.006449726917069</v>
      </c>
      <c r="AF64" s="227">
        <f t="shared" si="55"/>
        <v>67.409526824171877</v>
      </c>
      <c r="AG64" s="227">
        <f t="shared" si="55"/>
        <v>65.79803748049558</v>
      </c>
      <c r="AH64" s="227">
        <f t="shared" si="55"/>
        <v>64.182252918179188</v>
      </c>
      <c r="AI64" s="227">
        <f t="shared" si="55"/>
        <v>62.562277898653171</v>
      </c>
      <c r="AJ64" s="227">
        <f t="shared" si="55"/>
        <v>60.790537764143266</v>
      </c>
      <c r="AK64" s="227">
        <f t="shared" si="55"/>
        <v>58.463214404860807</v>
      </c>
      <c r="AL64" s="227">
        <f t="shared" si="55"/>
        <v>57.106001341665589</v>
      </c>
      <c r="AM64" s="227">
        <f t="shared" si="55"/>
        <v>55.663839776817667</v>
      </c>
      <c r="AN64" s="227">
        <f t="shared" si="55"/>
        <v>54.362041335282854</v>
      </c>
      <c r="AO64" s="227">
        <f t="shared" si="55"/>
        <v>49.439925889033717</v>
      </c>
      <c r="AP64" s="227">
        <f t="shared" si="55"/>
        <v>47.994505661402961</v>
      </c>
      <c r="AQ64" s="227">
        <f t="shared" si="55"/>
        <v>45.3272595935711</v>
      </c>
      <c r="AR64" s="227">
        <f t="shared" si="55"/>
        <v>33.442019194508319</v>
      </c>
      <c r="AS64" s="227">
        <f t="shared" si="55"/>
        <v>26.063884211989336</v>
      </c>
      <c r="AT64" s="227">
        <f t="shared" si="55"/>
        <v>26.206436102403849</v>
      </c>
      <c r="AU64" s="227">
        <f t="shared" si="55"/>
        <v>25.696669049902386</v>
      </c>
      <c r="AV64" s="227">
        <f t="shared" si="55"/>
        <v>24.678521701587417</v>
      </c>
      <c r="AW64" s="227">
        <f t="shared" si="55"/>
        <v>24.280757754574736</v>
      </c>
      <c r="AX64" s="227">
        <f t="shared" si="55"/>
        <v>23.906210760466081</v>
      </c>
      <c r="AY64" s="227">
        <f t="shared" si="55"/>
        <v>23.570425976913931</v>
      </c>
      <c r="AZ64" s="227">
        <f t="shared" si="55"/>
        <v>23.170584054206749</v>
      </c>
      <c r="BA64" s="227">
        <f t="shared" si="55"/>
        <v>20.460173622272404</v>
      </c>
      <c r="BB64" s="227">
        <f t="shared" si="55"/>
        <v>18.675295223436517</v>
      </c>
      <c r="BC64" s="227">
        <f t="shared" si="55"/>
        <v>17.796160762138587</v>
      </c>
      <c r="BD64" s="227">
        <f t="shared" si="55"/>
        <v>16.698700176304609</v>
      </c>
      <c r="BE64" s="227">
        <f t="shared" si="55"/>
        <v>15.86518087167488</v>
      </c>
      <c r="BF64" s="227">
        <f t="shared" si="55"/>
        <v>13.958164755061151</v>
      </c>
      <c r="BG64" s="227">
        <f t="shared" si="55"/>
        <v>13.478377613545069</v>
      </c>
      <c r="BH64" s="227">
        <f t="shared" si="55"/>
        <v>13.343352459296602</v>
      </c>
      <c r="BI64" s="227">
        <f t="shared" si="55"/>
        <v>152.59814418286402</v>
      </c>
      <c r="BJ64" s="55"/>
      <c r="BK64" s="55"/>
      <c r="BL64" s="55"/>
      <c r="BM64" s="55"/>
    </row>
    <row r="65" spans="1:65">
      <c r="A65" s="55"/>
      <c r="B65" s="55" t="s">
        <v>103</v>
      </c>
      <c r="C65" s="55"/>
      <c r="D65" s="55"/>
      <c r="E65" s="217">
        <f t="shared" ca="1" si="51"/>
        <v>6.7954129701846694E-2</v>
      </c>
      <c r="F65" s="245">
        <f t="shared" ref="F65:O66" si="56">F61/F$8</f>
        <v>-836.37769512148452</v>
      </c>
      <c r="G65" s="228">
        <f t="shared" si="56"/>
        <v>21.380708407786106</v>
      </c>
      <c r="H65" s="228">
        <f t="shared" si="56"/>
        <v>27.330853228267255</v>
      </c>
      <c r="I65" s="228">
        <f t="shared" si="56"/>
        <v>55.150029564813543</v>
      </c>
      <c r="J65" s="228">
        <f t="shared" si="56"/>
        <v>53.544899298694574</v>
      </c>
      <c r="K65" s="228">
        <f t="shared" si="56"/>
        <v>64.849899195038091</v>
      </c>
      <c r="L65" s="228">
        <f t="shared" si="56"/>
        <v>92.097412443004529</v>
      </c>
      <c r="M65" s="228">
        <f t="shared" si="56"/>
        <v>89.017225494385968</v>
      </c>
      <c r="N65" s="228">
        <f t="shared" si="56"/>
        <v>86.316667558120528</v>
      </c>
      <c r="O65" s="228">
        <f t="shared" si="56"/>
        <v>83.55270324043947</v>
      </c>
      <c r="P65" s="228">
        <f t="shared" ref="P65:BI65" si="57">P61/P$8</f>
        <v>80.890806982992487</v>
      </c>
      <c r="Q65" s="228">
        <f t="shared" si="57"/>
        <v>78.553144998131017</v>
      </c>
      <c r="R65" s="228">
        <f t="shared" si="57"/>
        <v>76.518598523337317</v>
      </c>
      <c r="S65" s="228">
        <f t="shared" si="57"/>
        <v>74.368926531255141</v>
      </c>
      <c r="T65" s="228">
        <f t="shared" si="57"/>
        <v>72.393511423631821</v>
      </c>
      <c r="U65" s="228">
        <f t="shared" si="57"/>
        <v>69.309887168462112</v>
      </c>
      <c r="V65" s="228">
        <f t="shared" si="57"/>
        <v>67.495223301094697</v>
      </c>
      <c r="W65" s="228">
        <f t="shared" si="57"/>
        <v>65.568159449797633</v>
      </c>
      <c r="X65" s="228">
        <f t="shared" si="57"/>
        <v>63.449779807418253</v>
      </c>
      <c r="Y65" s="228">
        <f t="shared" si="57"/>
        <v>61.473324496094449</v>
      </c>
      <c r="Z65" s="228">
        <f t="shared" si="57"/>
        <v>59.682398905962607</v>
      </c>
      <c r="AA65" s="228">
        <f t="shared" si="57"/>
        <v>57.960803266254878</v>
      </c>
      <c r="AB65" s="228">
        <f t="shared" si="57"/>
        <v>56.382279187396328</v>
      </c>
      <c r="AC65" s="228">
        <f t="shared" si="57"/>
        <v>54.805761230038151</v>
      </c>
      <c r="AD65" s="228">
        <f t="shared" si="57"/>
        <v>53.245271804517834</v>
      </c>
      <c r="AE65" s="228">
        <f t="shared" si="57"/>
        <v>51.698219263448102</v>
      </c>
      <c r="AF65" s="228">
        <f t="shared" si="57"/>
        <v>50.153004206546342</v>
      </c>
      <c r="AG65" s="228">
        <f t="shared" si="57"/>
        <v>48.612644629955241</v>
      </c>
      <c r="AH65" s="228">
        <f t="shared" si="57"/>
        <v>47.073716792910609</v>
      </c>
      <c r="AI65" s="228">
        <f t="shared" si="57"/>
        <v>45.536185774935952</v>
      </c>
      <c r="AJ65" s="228">
        <f t="shared" si="57"/>
        <v>43.93515009970109</v>
      </c>
      <c r="AK65" s="228">
        <f t="shared" si="57"/>
        <v>41.557346762999146</v>
      </c>
      <c r="AL65" s="228">
        <f t="shared" si="57"/>
        <v>39.870210157567982</v>
      </c>
      <c r="AM65" s="228">
        <f t="shared" si="57"/>
        <v>38.373609581772598</v>
      </c>
      <c r="AN65" s="228">
        <f t="shared" si="57"/>
        <v>36.684204112443709</v>
      </c>
      <c r="AO65" s="228">
        <f t="shared" si="57"/>
        <v>32.978701791246522</v>
      </c>
      <c r="AP65" s="228">
        <f t="shared" si="57"/>
        <v>31.693260394407979</v>
      </c>
      <c r="AQ65" s="228">
        <f t="shared" si="57"/>
        <v>29.89045844124087</v>
      </c>
      <c r="AR65" s="228">
        <f t="shared" si="57"/>
        <v>24.062005897769119</v>
      </c>
      <c r="AS65" s="228">
        <f t="shared" si="57"/>
        <v>19.859753292643795</v>
      </c>
      <c r="AT65" s="228">
        <f t="shared" si="57"/>
        <v>19.066806318253445</v>
      </c>
      <c r="AU65" s="228">
        <f t="shared" si="57"/>
        <v>18.58026533982985</v>
      </c>
      <c r="AV65" s="228">
        <f t="shared" si="57"/>
        <v>17.77708249328639</v>
      </c>
      <c r="AW65" s="228">
        <f t="shared" si="57"/>
        <v>17.232912386302463</v>
      </c>
      <c r="AX65" s="228">
        <f t="shared" si="57"/>
        <v>16.778514398170799</v>
      </c>
      <c r="AY65" s="228">
        <f t="shared" si="57"/>
        <v>16.338293716739816</v>
      </c>
      <c r="AZ65" s="228">
        <f t="shared" si="57"/>
        <v>15.919425415027117</v>
      </c>
      <c r="BA65" s="228">
        <f t="shared" si="57"/>
        <v>14.523616364560267</v>
      </c>
      <c r="BB65" s="228">
        <f t="shared" si="57"/>
        <v>13.578080766929574</v>
      </c>
      <c r="BC65" s="228">
        <f t="shared" si="57"/>
        <v>13.000658654100071</v>
      </c>
      <c r="BD65" s="228">
        <f t="shared" si="57"/>
        <v>12.36012623617728</v>
      </c>
      <c r="BE65" s="228">
        <f t="shared" si="57"/>
        <v>11.868960840633475</v>
      </c>
      <c r="BF65" s="228">
        <f t="shared" si="57"/>
        <v>10.92121105922493</v>
      </c>
      <c r="BG65" s="228">
        <f t="shared" si="57"/>
        <v>10.629839865086074</v>
      </c>
      <c r="BH65" s="228">
        <f t="shared" si="57"/>
        <v>10.536786320149135</v>
      </c>
      <c r="BI65" s="228">
        <f t="shared" si="57"/>
        <v>149.82924302121421</v>
      </c>
      <c r="BJ65" s="55"/>
      <c r="BK65" s="55"/>
      <c r="BL65" s="55"/>
      <c r="BM65" s="55"/>
    </row>
    <row r="66" spans="1:65">
      <c r="A66" s="55"/>
      <c r="B66" s="55" t="s">
        <v>168</v>
      </c>
      <c r="C66" s="55"/>
      <c r="D66" s="55"/>
      <c r="E66" s="217">
        <f t="shared" ca="1" si="51"/>
        <v>7.4243902439032158E-2</v>
      </c>
      <c r="F66" s="245">
        <f t="shared" si="56"/>
        <v>-836.37769512148452</v>
      </c>
      <c r="G66" s="228">
        <f t="shared" si="56"/>
        <v>25.724350591797833</v>
      </c>
      <c r="H66" s="228">
        <f t="shared" si="56"/>
        <v>31.910623980865029</v>
      </c>
      <c r="I66" s="228">
        <f t="shared" si="56"/>
        <v>60.156244680492492</v>
      </c>
      <c r="J66" s="228">
        <f t="shared" si="56"/>
        <v>58.316464834118825</v>
      </c>
      <c r="K66" s="228">
        <f t="shared" si="56"/>
        <v>69.627779655992754</v>
      </c>
      <c r="L66" s="228">
        <f t="shared" si="56"/>
        <v>96.985544231515988</v>
      </c>
      <c r="M66" s="228">
        <f t="shared" si="56"/>
        <v>93.790638578299166</v>
      </c>
      <c r="N66" s="228">
        <f t="shared" si="56"/>
        <v>91.043940028718083</v>
      </c>
      <c r="O66" s="228">
        <f t="shared" si="56"/>
        <v>88.316832936843696</v>
      </c>
      <c r="P66" s="228">
        <f t="shared" ref="P66:BI66" si="58">P62/P$8</f>
        <v>85.641142047380612</v>
      </c>
      <c r="Q66" s="228">
        <f t="shared" si="58"/>
        <v>83.241015220096415</v>
      </c>
      <c r="R66" s="228">
        <f t="shared" si="58"/>
        <v>81.205406949451529</v>
      </c>
      <c r="S66" s="228">
        <f t="shared" si="58"/>
        <v>79.066740222352394</v>
      </c>
      <c r="T66" s="228">
        <f t="shared" si="58"/>
        <v>77.135628979609294</v>
      </c>
      <c r="U66" s="228">
        <f t="shared" si="58"/>
        <v>73.927424148964278</v>
      </c>
      <c r="V66" s="228">
        <f t="shared" si="58"/>
        <v>72.102327447132012</v>
      </c>
      <c r="W66" s="228">
        <f t="shared" si="58"/>
        <v>70.155299266385114</v>
      </c>
      <c r="X66" s="228">
        <f t="shared" si="58"/>
        <v>67.963367053868808</v>
      </c>
      <c r="Y66" s="228">
        <f t="shared" si="58"/>
        <v>65.912661226635507</v>
      </c>
      <c r="Z66" s="228">
        <f t="shared" si="58"/>
        <v>64.090725949534459</v>
      </c>
      <c r="AA66" s="228">
        <f t="shared" si="58"/>
        <v>62.342473720375502</v>
      </c>
      <c r="AB66" s="228">
        <f t="shared" si="58"/>
        <v>60.750842278362391</v>
      </c>
      <c r="AC66" s="228">
        <f t="shared" si="58"/>
        <v>59.157710276683737</v>
      </c>
      <c r="AD66" s="228">
        <f t="shared" si="58"/>
        <v>57.58341889767788</v>
      </c>
      <c r="AE66" s="228">
        <f t="shared" si="58"/>
        <v>56.025276879315342</v>
      </c>
      <c r="AF66" s="228">
        <f t="shared" si="58"/>
        <v>54.467134860952726</v>
      </c>
      <c r="AG66" s="228">
        <f t="shared" si="58"/>
        <v>52.90899284259033</v>
      </c>
      <c r="AH66" s="228">
        <f t="shared" si="58"/>
        <v>51.350850824227756</v>
      </c>
      <c r="AI66" s="228">
        <f t="shared" si="58"/>
        <v>49.79270880586526</v>
      </c>
      <c r="AJ66" s="228">
        <f t="shared" si="58"/>
        <v>48.148997015811631</v>
      </c>
      <c r="AK66" s="228">
        <f t="shared" si="58"/>
        <v>45.783813673464557</v>
      </c>
      <c r="AL66" s="228">
        <f t="shared" si="58"/>
        <v>44.17915795359238</v>
      </c>
      <c r="AM66" s="228">
        <f t="shared" si="58"/>
        <v>42.696167130533865</v>
      </c>
      <c r="AN66" s="228">
        <f t="shared" si="58"/>
        <v>41.103663418153495</v>
      </c>
      <c r="AO66" s="228">
        <f t="shared" si="58"/>
        <v>37.094007815693317</v>
      </c>
      <c r="AP66" s="228">
        <f t="shared" si="58"/>
        <v>35.768571711156724</v>
      </c>
      <c r="AQ66" s="228">
        <f t="shared" si="58"/>
        <v>33.749658729323428</v>
      </c>
      <c r="AR66" s="228">
        <f t="shared" si="58"/>
        <v>26.407009221953921</v>
      </c>
      <c r="AS66" s="228">
        <f t="shared" si="58"/>
        <v>21.410786022480181</v>
      </c>
      <c r="AT66" s="228">
        <f t="shared" si="58"/>
        <v>20.851713764291048</v>
      </c>
      <c r="AU66" s="228">
        <f t="shared" si="58"/>
        <v>20.359366267347983</v>
      </c>
      <c r="AV66" s="228">
        <f t="shared" si="58"/>
        <v>19.502442295361647</v>
      </c>
      <c r="AW66" s="228">
        <f t="shared" si="58"/>
        <v>18.994873728370528</v>
      </c>
      <c r="AX66" s="228">
        <f t="shared" si="58"/>
        <v>18.560438488744619</v>
      </c>
      <c r="AY66" s="228">
        <f t="shared" si="58"/>
        <v>18.146326781783344</v>
      </c>
      <c r="AZ66" s="228">
        <f t="shared" si="58"/>
        <v>17.732215074822022</v>
      </c>
      <c r="BA66" s="228">
        <f t="shared" si="58"/>
        <v>16.007755678988303</v>
      </c>
      <c r="BB66" s="228">
        <f t="shared" si="58"/>
        <v>14.852384381056309</v>
      </c>
      <c r="BC66" s="228">
        <f t="shared" si="58"/>
        <v>14.1995341811097</v>
      </c>
      <c r="BD66" s="228">
        <f t="shared" si="58"/>
        <v>13.444769721209113</v>
      </c>
      <c r="BE66" s="228">
        <f t="shared" si="58"/>
        <v>12.868015848393828</v>
      </c>
      <c r="BF66" s="228">
        <f t="shared" si="58"/>
        <v>11.680449483183986</v>
      </c>
      <c r="BG66" s="228">
        <f t="shared" si="58"/>
        <v>11.341974302200825</v>
      </c>
      <c r="BH66" s="228">
        <f t="shared" si="58"/>
        <v>11.238427854936003</v>
      </c>
      <c r="BI66" s="228">
        <f t="shared" si="58"/>
        <v>150.52146831162665</v>
      </c>
      <c r="BJ66" s="55"/>
      <c r="BK66" s="55"/>
      <c r="BL66" s="55"/>
      <c r="BM66" s="55"/>
    </row>
    <row r="67" spans="1:65">
      <c r="A67" s="55"/>
      <c r="B67" s="61" t="s">
        <v>56</v>
      </c>
      <c r="C67" s="55"/>
      <c r="D67" s="55"/>
      <c r="E67" s="122"/>
      <c r="F67" s="119"/>
      <c r="G67" s="112"/>
      <c r="H67" s="112"/>
      <c r="I67" s="112"/>
      <c r="J67" s="112"/>
      <c r="K67" s="112"/>
      <c r="L67" s="112"/>
      <c r="M67" s="112"/>
      <c r="N67" s="112"/>
      <c r="O67" s="112"/>
      <c r="P67" s="112"/>
      <c r="Q67" s="112"/>
      <c r="R67" s="112"/>
      <c r="S67" s="112"/>
      <c r="T67" s="112"/>
      <c r="U67" s="112"/>
      <c r="V67" s="112"/>
      <c r="W67" s="112"/>
      <c r="X67" s="112"/>
      <c r="Y67" s="112"/>
      <c r="Z67" s="112"/>
      <c r="AA67" s="112"/>
      <c r="AB67" s="112"/>
      <c r="AC67" s="112"/>
      <c r="AD67" s="112"/>
      <c r="AE67" s="112"/>
      <c r="AF67" s="112"/>
      <c r="AG67" s="112"/>
      <c r="AH67" s="112"/>
      <c r="AI67" s="112"/>
      <c r="AJ67" s="112"/>
      <c r="AK67" s="112"/>
      <c r="AL67" s="112"/>
      <c r="AM67" s="112"/>
      <c r="AN67" s="112"/>
      <c r="AO67" s="112"/>
      <c r="AP67" s="112"/>
      <c r="AQ67" s="112"/>
      <c r="AR67" s="112"/>
      <c r="AS67" s="112"/>
      <c r="AT67" s="112"/>
      <c r="AU67" s="112"/>
      <c r="AV67" s="112"/>
      <c r="AW67" s="112"/>
      <c r="AX67" s="112"/>
      <c r="AY67" s="112"/>
      <c r="AZ67" s="112"/>
      <c r="BA67" s="112"/>
      <c r="BB67" s="112"/>
      <c r="BC67" s="112"/>
      <c r="BD67" s="112"/>
      <c r="BE67" s="112"/>
      <c r="BF67" s="112"/>
      <c r="BG67" s="112"/>
      <c r="BH67" s="112"/>
      <c r="BI67" s="112"/>
      <c r="BJ67" s="55"/>
      <c r="BK67" s="55"/>
      <c r="BL67" s="55"/>
      <c r="BM67" s="55"/>
    </row>
    <row r="68" spans="1:65" s="14" customFormat="1">
      <c r="A68" s="98"/>
      <c r="B68" s="98" t="s">
        <v>114</v>
      </c>
      <c r="C68" s="98"/>
      <c r="D68" s="55"/>
      <c r="E68" s="122"/>
      <c r="F68" s="246"/>
      <c r="G68" s="247">
        <f t="shared" ref="G68:AL68" si="59">MAX(0,MIN(G35+G40,F69+G35))</f>
        <v>100.11441010604169</v>
      </c>
      <c r="H68" s="247">
        <f t="shared" si="59"/>
        <v>107.07979208277834</v>
      </c>
      <c r="I68" s="247">
        <f t="shared" si="59"/>
        <v>113.89248497375561</v>
      </c>
      <c r="J68" s="247">
        <f t="shared" si="59"/>
        <v>117.65264620158634</v>
      </c>
      <c r="K68" s="247">
        <f t="shared" si="59"/>
        <v>121.84218399790302</v>
      </c>
      <c r="L68" s="247">
        <f t="shared" si="59"/>
        <v>124.73076902283998</v>
      </c>
      <c r="M68" s="247">
        <f t="shared" si="59"/>
        <v>123.87797214339109</v>
      </c>
      <c r="N68" s="247">
        <f t="shared" si="59"/>
        <v>123.05696989720329</v>
      </c>
      <c r="O68" s="247">
        <f t="shared" si="59"/>
        <v>122.21992397410492</v>
      </c>
      <c r="P68" s="247">
        <f t="shared" si="59"/>
        <v>121.37397230122482</v>
      </c>
      <c r="Q68" s="247">
        <f t="shared" si="59"/>
        <v>120.52242099770207</v>
      </c>
      <c r="R68" s="247">
        <f t="shared" si="59"/>
        <v>119.63367253395091</v>
      </c>
      <c r="S68" s="247">
        <f t="shared" si="59"/>
        <v>118.65593118745298</v>
      </c>
      <c r="T68" s="247">
        <f t="shared" si="59"/>
        <v>117.60541918166841</v>
      </c>
      <c r="U68" s="247">
        <f t="shared" si="59"/>
        <v>116.44914931875482</v>
      </c>
      <c r="V68" s="247">
        <f t="shared" si="59"/>
        <v>115.40600465887076</v>
      </c>
      <c r="W68" s="247">
        <f t="shared" si="59"/>
        <v>114.26130538003288</v>
      </c>
      <c r="X68" s="247">
        <f t="shared" si="59"/>
        <v>113.0351980914499</v>
      </c>
      <c r="Y68" s="247">
        <f t="shared" si="59"/>
        <v>111.77489756663806</v>
      </c>
      <c r="Z68" s="247">
        <f t="shared" si="59"/>
        <v>110.46239652426615</v>
      </c>
      <c r="AA68" s="247">
        <f t="shared" si="59"/>
        <v>109.05923678270635</v>
      </c>
      <c r="AB68" s="247">
        <f t="shared" si="59"/>
        <v>107.55142391657644</v>
      </c>
      <c r="AC68" s="247">
        <f t="shared" si="59"/>
        <v>105.90581945483643</v>
      </c>
      <c r="AD68" s="247">
        <f t="shared" si="59"/>
        <v>104.11737559905644</v>
      </c>
      <c r="AE68" s="247">
        <f t="shared" si="59"/>
        <v>102.17657317621911</v>
      </c>
      <c r="AF68" s="247">
        <f t="shared" si="59"/>
        <v>100.07365727249051</v>
      </c>
      <c r="AG68" s="247">
        <f t="shared" si="59"/>
        <v>97.801735215340315</v>
      </c>
      <c r="AH68" s="247">
        <f t="shared" si="59"/>
        <v>95.35367101953733</v>
      </c>
      <c r="AI68" s="247">
        <f t="shared" si="59"/>
        <v>92.722077529434586</v>
      </c>
      <c r="AJ68" s="247">
        <f t="shared" si="59"/>
        <v>89.899308320439502</v>
      </c>
      <c r="AK68" s="247">
        <f t="shared" si="59"/>
        <v>86.898934111487009</v>
      </c>
      <c r="AL68" s="247">
        <f t="shared" si="59"/>
        <v>83.901685888338633</v>
      </c>
      <c r="AM68" s="247">
        <f t="shared" ref="AM68:BI68" si="60">MAX(0,MIN(AM35+AM40,AL69+AM35))</f>
        <v>80.730139267980377</v>
      </c>
      <c r="AN68" s="247">
        <f t="shared" si="60"/>
        <v>77.347576762924035</v>
      </c>
      <c r="AO68" s="247">
        <f t="shared" si="60"/>
        <v>73.775780642263555</v>
      </c>
      <c r="AP68" s="247">
        <f t="shared" si="60"/>
        <v>70.697118566290271</v>
      </c>
      <c r="AQ68" s="247">
        <f t="shared" si="60"/>
        <v>67.42970208188504</v>
      </c>
      <c r="AR68" s="247">
        <f t="shared" si="60"/>
        <v>64.174129742106786</v>
      </c>
      <c r="AS68" s="247">
        <f t="shared" si="60"/>
        <v>62.583829142207811</v>
      </c>
      <c r="AT68" s="247">
        <f t="shared" si="60"/>
        <v>62.197422582762215</v>
      </c>
      <c r="AU68" s="247">
        <f t="shared" si="60"/>
        <v>61.783796549023819</v>
      </c>
      <c r="AV68" s="247">
        <f t="shared" si="60"/>
        <v>61.323005865207143</v>
      </c>
      <c r="AW68" s="247">
        <f t="shared" si="60"/>
        <v>60.937311125777143</v>
      </c>
      <c r="AX68" s="247">
        <f t="shared" si="60"/>
        <v>60.523663453083081</v>
      </c>
      <c r="AY68" s="247">
        <f t="shared" si="60"/>
        <v>60.057959400844894</v>
      </c>
      <c r="AZ68" s="247">
        <f t="shared" si="60"/>
        <v>59.531142856336629</v>
      </c>
      <c r="BA68" s="247">
        <f t="shared" si="60"/>
        <v>58.940449259977413</v>
      </c>
      <c r="BB68" s="247">
        <f t="shared" si="60"/>
        <v>58.783627304946727</v>
      </c>
      <c r="BC68" s="247">
        <f t="shared" si="60"/>
        <v>58.910498397129224</v>
      </c>
      <c r="BD68" s="247">
        <f t="shared" si="60"/>
        <v>59.166838051293993</v>
      </c>
      <c r="BE68" s="247">
        <f t="shared" si="60"/>
        <v>59.61713248967191</v>
      </c>
      <c r="BF68" s="247">
        <f t="shared" si="60"/>
        <v>60.217886285223003</v>
      </c>
      <c r="BG68" s="247">
        <f t="shared" si="60"/>
        <v>61.257038569304065</v>
      </c>
      <c r="BH68" s="247">
        <f t="shared" si="60"/>
        <v>62.424990844618797</v>
      </c>
      <c r="BI68" s="247">
        <f t="shared" si="60"/>
        <v>63.63241857612347</v>
      </c>
      <c r="BJ68" s="98"/>
      <c r="BK68" s="98"/>
      <c r="BL68" s="98"/>
      <c r="BM68" s="98"/>
    </row>
    <row r="69" spans="1:65" s="12" customFormat="1">
      <c r="A69" s="55"/>
      <c r="B69" s="55" t="s">
        <v>115</v>
      </c>
      <c r="C69" s="55"/>
      <c r="D69" s="60"/>
      <c r="E69" s="122"/>
      <c r="F69" s="248"/>
      <c r="G69" s="249">
        <f t="shared" ref="G69:AL69" si="61">MAX(0,F69+G35-G68)</f>
        <v>0</v>
      </c>
      <c r="H69" s="249">
        <f t="shared" si="61"/>
        <v>0</v>
      </c>
      <c r="I69" s="249">
        <f t="shared" si="61"/>
        <v>0</v>
      </c>
      <c r="J69" s="249">
        <f t="shared" si="61"/>
        <v>0</v>
      </c>
      <c r="K69" s="249">
        <f t="shared" si="61"/>
        <v>0</v>
      </c>
      <c r="L69" s="249">
        <f t="shared" si="61"/>
        <v>0</v>
      </c>
      <c r="M69" s="249">
        <f t="shared" si="61"/>
        <v>0</v>
      </c>
      <c r="N69" s="249">
        <f t="shared" si="61"/>
        <v>0</v>
      </c>
      <c r="O69" s="249">
        <f t="shared" si="61"/>
        <v>0</v>
      </c>
      <c r="P69" s="249">
        <f t="shared" si="61"/>
        <v>0</v>
      </c>
      <c r="Q69" s="249">
        <f t="shared" si="61"/>
        <v>0</v>
      </c>
      <c r="R69" s="249">
        <f t="shared" si="61"/>
        <v>0</v>
      </c>
      <c r="S69" s="249">
        <f t="shared" si="61"/>
        <v>0</v>
      </c>
      <c r="T69" s="249">
        <f t="shared" si="61"/>
        <v>0</v>
      </c>
      <c r="U69" s="249">
        <f t="shared" si="61"/>
        <v>0</v>
      </c>
      <c r="V69" s="249">
        <f t="shared" si="61"/>
        <v>0</v>
      </c>
      <c r="W69" s="249">
        <f t="shared" si="61"/>
        <v>0</v>
      </c>
      <c r="X69" s="249">
        <f t="shared" si="61"/>
        <v>0</v>
      </c>
      <c r="Y69" s="249">
        <f t="shared" si="61"/>
        <v>0</v>
      </c>
      <c r="Z69" s="249">
        <f t="shared" si="61"/>
        <v>0</v>
      </c>
      <c r="AA69" s="249">
        <f t="shared" si="61"/>
        <v>0</v>
      </c>
      <c r="AB69" s="249">
        <f t="shared" si="61"/>
        <v>0</v>
      </c>
      <c r="AC69" s="249">
        <f t="shared" si="61"/>
        <v>0</v>
      </c>
      <c r="AD69" s="249">
        <f t="shared" si="61"/>
        <v>0</v>
      </c>
      <c r="AE69" s="249">
        <f t="shared" si="61"/>
        <v>0</v>
      </c>
      <c r="AF69" s="249">
        <f t="shared" si="61"/>
        <v>0</v>
      </c>
      <c r="AG69" s="249">
        <f t="shared" si="61"/>
        <v>0</v>
      </c>
      <c r="AH69" s="249">
        <f t="shared" si="61"/>
        <v>0</v>
      </c>
      <c r="AI69" s="249">
        <f t="shared" si="61"/>
        <v>0</v>
      </c>
      <c r="AJ69" s="249">
        <f t="shared" si="61"/>
        <v>0</v>
      </c>
      <c r="AK69" s="249">
        <f t="shared" si="61"/>
        <v>0</v>
      </c>
      <c r="AL69" s="249">
        <f t="shared" si="61"/>
        <v>0</v>
      </c>
      <c r="AM69" s="249">
        <f t="shared" ref="AM69:BI69" si="62">MAX(0,AL69+AM35-AM68)</f>
        <v>0</v>
      </c>
      <c r="AN69" s="249">
        <f t="shared" si="62"/>
        <v>0</v>
      </c>
      <c r="AO69" s="249">
        <f t="shared" si="62"/>
        <v>0</v>
      </c>
      <c r="AP69" s="249">
        <f t="shared" si="62"/>
        <v>0</v>
      </c>
      <c r="AQ69" s="249">
        <f t="shared" si="62"/>
        <v>0</v>
      </c>
      <c r="AR69" s="249">
        <f t="shared" si="62"/>
        <v>0</v>
      </c>
      <c r="AS69" s="249">
        <f t="shared" si="62"/>
        <v>0</v>
      </c>
      <c r="AT69" s="249">
        <f t="shared" si="62"/>
        <v>0</v>
      </c>
      <c r="AU69" s="249">
        <f t="shared" si="62"/>
        <v>0</v>
      </c>
      <c r="AV69" s="249">
        <f t="shared" si="62"/>
        <v>0</v>
      </c>
      <c r="AW69" s="249">
        <f t="shared" si="62"/>
        <v>0</v>
      </c>
      <c r="AX69" s="249">
        <f t="shared" si="62"/>
        <v>0</v>
      </c>
      <c r="AY69" s="249">
        <f t="shared" si="62"/>
        <v>0</v>
      </c>
      <c r="AZ69" s="249">
        <f t="shared" si="62"/>
        <v>0</v>
      </c>
      <c r="BA69" s="249">
        <f t="shared" si="62"/>
        <v>0</v>
      </c>
      <c r="BB69" s="249">
        <f t="shared" si="62"/>
        <v>0</v>
      </c>
      <c r="BC69" s="249">
        <f t="shared" si="62"/>
        <v>0</v>
      </c>
      <c r="BD69" s="249">
        <f t="shared" si="62"/>
        <v>0</v>
      </c>
      <c r="BE69" s="249">
        <f t="shared" si="62"/>
        <v>0</v>
      </c>
      <c r="BF69" s="249">
        <f t="shared" si="62"/>
        <v>0</v>
      </c>
      <c r="BG69" s="249">
        <f t="shared" si="62"/>
        <v>0</v>
      </c>
      <c r="BH69" s="249">
        <f t="shared" si="62"/>
        <v>0</v>
      </c>
      <c r="BI69" s="249">
        <f t="shared" si="62"/>
        <v>0</v>
      </c>
      <c r="BJ69" s="55"/>
      <c r="BK69" s="55"/>
      <c r="BL69" s="55"/>
      <c r="BM69" s="55"/>
    </row>
    <row r="70" spans="1:65">
      <c r="A70" s="55"/>
      <c r="B70" s="55" t="s">
        <v>56</v>
      </c>
      <c r="C70" s="237" t="s">
        <v>53</v>
      </c>
      <c r="D70" s="242">
        <f ca="1">1-E70/$D$18</f>
        <v>0.29999999999894</v>
      </c>
      <c r="E70" s="241">
        <f t="shared" ca="1" si="51"/>
        <v>5.5860000000084592E-2</v>
      </c>
      <c r="F70" s="245">
        <f>F57</f>
        <v>-1254.5665426822266</v>
      </c>
      <c r="G70" s="228">
        <f t="shared" ref="G70:AL70" si="63">G35-G68*$D$42+G57</f>
        <v>-17.205401356054566</v>
      </c>
      <c r="H70" s="228">
        <f t="shared" si="63"/>
        <v>-10.416236907685175</v>
      </c>
      <c r="I70" s="228">
        <f t="shared" si="63"/>
        <v>32.6049245965322</v>
      </c>
      <c r="J70" s="228">
        <f t="shared" si="63"/>
        <v>29.856378703056649</v>
      </c>
      <c r="K70" s="228">
        <f t="shared" si="63"/>
        <v>49.091721468495123</v>
      </c>
      <c r="L70" s="228">
        <f t="shared" si="63"/>
        <v>97.998216003317381</v>
      </c>
      <c r="M70" s="228">
        <f t="shared" si="63"/>
        <v>97.002829199468977</v>
      </c>
      <c r="N70" s="228">
        <f t="shared" si="63"/>
        <v>96.629176209976862</v>
      </c>
      <c r="O70" s="228">
        <f t="shared" si="63"/>
        <v>96.154844938265512</v>
      </c>
      <c r="P70" s="228">
        <f t="shared" si="63"/>
        <v>95.632849577307923</v>
      </c>
      <c r="Q70" s="228">
        <f t="shared" si="63"/>
        <v>95.502893492265628</v>
      </c>
      <c r="R70" s="228">
        <f t="shared" si="63"/>
        <v>95.995968599554288</v>
      </c>
      <c r="S70" s="228">
        <f t="shared" si="63"/>
        <v>96.223462680647742</v>
      </c>
      <c r="T70" s="228">
        <f t="shared" si="63"/>
        <v>96.813390706786805</v>
      </c>
      <c r="U70" s="228">
        <f t="shared" si="63"/>
        <v>94.586392742226934</v>
      </c>
      <c r="V70" s="228">
        <f t="shared" si="63"/>
        <v>95.128805752912285</v>
      </c>
      <c r="W70" s="228">
        <f t="shared" si="63"/>
        <v>95.347666755784672</v>
      </c>
      <c r="X70" s="228">
        <f t="shared" si="63"/>
        <v>94.917878323311129</v>
      </c>
      <c r="Y70" s="228">
        <f t="shared" si="63"/>
        <v>94.689809780003912</v>
      </c>
      <c r="Z70" s="228">
        <f t="shared" si="63"/>
        <v>94.907132975003776</v>
      </c>
      <c r="AA70" s="228">
        <f t="shared" si="63"/>
        <v>95.236363819697928</v>
      </c>
      <c r="AB70" s="228">
        <f t="shared" si="63"/>
        <v>95.907606537844103</v>
      </c>
      <c r="AC70" s="228">
        <f t="shared" si="63"/>
        <v>96.545650758485735</v>
      </c>
      <c r="AD70" s="228">
        <f t="shared" si="63"/>
        <v>97.202995285722068</v>
      </c>
      <c r="AE70" s="228">
        <f t="shared" si="63"/>
        <v>97.875930844012629</v>
      </c>
      <c r="AF70" s="228">
        <f t="shared" si="63"/>
        <v>98.521761308164287</v>
      </c>
      <c r="AG70" s="228">
        <f t="shared" si="63"/>
        <v>99.138710838745567</v>
      </c>
      <c r="AH70" s="228">
        <f t="shared" si="63"/>
        <v>99.724931745038774</v>
      </c>
      <c r="AI70" s="228">
        <f t="shared" si="63"/>
        <v>100.27850200237209</v>
      </c>
      <c r="AJ70" s="228">
        <f t="shared" si="63"/>
        <v>100.52819012195806</v>
      </c>
      <c r="AK70" s="228">
        <f t="shared" si="63"/>
        <v>98.38875542125362</v>
      </c>
      <c r="AL70" s="228">
        <f t="shared" si="63"/>
        <v>98.47487210627628</v>
      </c>
      <c r="AM70" s="228">
        <f t="shared" ref="AM70:BH70" si="64">AM35-AM68*$D$42+AM57</f>
        <v>98.899098804081817</v>
      </c>
      <c r="AN70" s="228">
        <f t="shared" si="64"/>
        <v>98.902653617010131</v>
      </c>
      <c r="AO70" s="228">
        <f t="shared" si="64"/>
        <v>90.222771712407592</v>
      </c>
      <c r="AP70" s="228">
        <f t="shared" si="64"/>
        <v>90.433051723285786</v>
      </c>
      <c r="AQ70" s="228">
        <f t="shared" si="64"/>
        <v>87.997437319202419</v>
      </c>
      <c r="AR70" s="228">
        <f t="shared" si="64"/>
        <v>64.850469765577202</v>
      </c>
      <c r="AS70" s="228">
        <f t="shared" si="64"/>
        <v>48.650867861269745</v>
      </c>
      <c r="AT70" s="228">
        <f t="shared" si="64"/>
        <v>48.721479438740502</v>
      </c>
      <c r="AU70" s="228">
        <f t="shared" si="64"/>
        <v>49.022976930390314</v>
      </c>
      <c r="AV70" s="228">
        <f t="shared" si="64"/>
        <v>47.759371517048542</v>
      </c>
      <c r="AW70" s="228">
        <f t="shared" si="64"/>
        <v>47.839672583708918</v>
      </c>
      <c r="AX70" s="228">
        <f t="shared" si="64"/>
        <v>48.202454796082819</v>
      </c>
      <c r="AY70" s="228">
        <f t="shared" si="64"/>
        <v>48.642282664654907</v>
      </c>
      <c r="AZ70" s="228">
        <f t="shared" si="64"/>
        <v>49.073975392408236</v>
      </c>
      <c r="BA70" s="228">
        <f t="shared" si="64"/>
        <v>43.223501888383836</v>
      </c>
      <c r="BB70" s="228">
        <f t="shared" si="64"/>
        <v>39.558675802905022</v>
      </c>
      <c r="BC70" s="228">
        <f t="shared" si="64"/>
        <v>38.025072510010972</v>
      </c>
      <c r="BD70" s="228">
        <f t="shared" si="64"/>
        <v>35.773999187560946</v>
      </c>
      <c r="BE70" s="228">
        <f t="shared" si="64"/>
        <v>34.203749690751586</v>
      </c>
      <c r="BF70" s="228">
        <f t="shared" si="64"/>
        <v>29.130561952525042</v>
      </c>
      <c r="BG70" s="228">
        <f t="shared" si="64"/>
        <v>28.243933573516216</v>
      </c>
      <c r="BH70" s="228">
        <f t="shared" si="64"/>
        <v>28.566820264106894</v>
      </c>
      <c r="BI70" s="228">
        <f>BI35-BI68*$D$42+BI57+Assets!BI474*D12</f>
        <v>841.94142202738999</v>
      </c>
      <c r="BJ70" s="55"/>
      <c r="BK70" s="55"/>
      <c r="BL70" s="55"/>
      <c r="BM70" s="55"/>
    </row>
    <row r="71" spans="1:65">
      <c r="A71" s="55"/>
      <c r="B71" s="61" t="s">
        <v>38</v>
      </c>
      <c r="C71" s="55"/>
      <c r="D71" s="55"/>
      <c r="E71" s="122"/>
      <c r="F71" s="119"/>
      <c r="G71" s="112"/>
      <c r="H71" s="112"/>
      <c r="I71" s="112"/>
      <c r="J71" s="112"/>
      <c r="K71" s="112"/>
      <c r="L71" s="112"/>
      <c r="M71" s="112"/>
      <c r="N71" s="112"/>
      <c r="O71" s="112"/>
      <c r="P71" s="112"/>
      <c r="Q71" s="112"/>
      <c r="R71" s="112"/>
      <c r="S71" s="112"/>
      <c r="T71" s="112"/>
      <c r="U71" s="112"/>
      <c r="V71" s="112"/>
      <c r="W71" s="112"/>
      <c r="X71" s="112"/>
      <c r="Y71" s="112"/>
      <c r="Z71" s="112"/>
      <c r="AA71" s="112"/>
      <c r="AB71" s="112"/>
      <c r="AC71" s="112"/>
      <c r="AD71" s="112"/>
      <c r="AE71" s="112"/>
      <c r="AF71" s="112"/>
      <c r="AG71" s="112"/>
      <c r="AH71" s="112"/>
      <c r="AI71" s="112"/>
      <c r="AJ71" s="112"/>
      <c r="AK71" s="112"/>
      <c r="AL71" s="112"/>
      <c r="AM71" s="112"/>
      <c r="AN71" s="112"/>
      <c r="AO71" s="112"/>
      <c r="AP71" s="112"/>
      <c r="AQ71" s="112"/>
      <c r="AR71" s="112"/>
      <c r="AS71" s="112"/>
      <c r="AT71" s="112"/>
      <c r="AU71" s="112"/>
      <c r="AV71" s="112"/>
      <c r="AW71" s="112"/>
      <c r="AX71" s="112"/>
      <c r="AY71" s="112"/>
      <c r="AZ71" s="112"/>
      <c r="BA71" s="112"/>
      <c r="BB71" s="112"/>
      <c r="BC71" s="112"/>
      <c r="BD71" s="112"/>
      <c r="BE71" s="112"/>
      <c r="BF71" s="112"/>
      <c r="BG71" s="112"/>
      <c r="BH71" s="112"/>
      <c r="BI71" s="112"/>
      <c r="BJ71" s="55"/>
      <c r="BK71" s="55"/>
      <c r="BL71" s="55"/>
      <c r="BM71" s="55"/>
    </row>
    <row r="72" spans="1:65">
      <c r="A72" s="55"/>
      <c r="B72" s="55" t="s">
        <v>240</v>
      </c>
      <c r="C72" s="55"/>
      <c r="D72" s="55"/>
      <c r="E72" s="216">
        <f t="shared" ca="1" si="51"/>
        <v>9.6035725042660891E-2</v>
      </c>
      <c r="F72" s="250">
        <f t="shared" ref="F72:AK72" si="65">F27-F55-F22</f>
        <v>-2090.9442378037111</v>
      </c>
      <c r="G72" s="251">
        <f t="shared" si="65"/>
        <v>52.553080748186765</v>
      </c>
      <c r="H72" s="251">
        <f t="shared" si="65"/>
        <v>69.668664977888767</v>
      </c>
      <c r="I72" s="251">
        <f t="shared" si="65"/>
        <v>147.7278043947112</v>
      </c>
      <c r="J72" s="251">
        <f t="shared" si="65"/>
        <v>145.32338482250219</v>
      </c>
      <c r="K72" s="251">
        <f t="shared" si="65"/>
        <v>180.63901799719616</v>
      </c>
      <c r="L72" s="251">
        <f t="shared" si="65"/>
        <v>264.89714680473543</v>
      </c>
      <c r="M72" s="251">
        <f t="shared" si="65"/>
        <v>262.67608113561801</v>
      </c>
      <c r="N72" s="251">
        <f t="shared" si="65"/>
        <v>261.75363493733192</v>
      </c>
      <c r="O72" s="251">
        <f t="shared" si="65"/>
        <v>260.9656798939771</v>
      </c>
      <c r="P72" s="251">
        <f t="shared" si="65"/>
        <v>259.91543503688376</v>
      </c>
      <c r="Q72" s="251">
        <f t="shared" si="65"/>
        <v>259.3317211589308</v>
      </c>
      <c r="R72" s="251">
        <f t="shared" si="65"/>
        <v>260.00802345542269</v>
      </c>
      <c r="S72" s="251">
        <f t="shared" si="65"/>
        <v>260.2425808933861</v>
      </c>
      <c r="T72" s="251">
        <f t="shared" si="65"/>
        <v>261.18710476154945</v>
      </c>
      <c r="U72" s="251">
        <f t="shared" si="65"/>
        <v>256.65280141452189</v>
      </c>
      <c r="V72" s="251">
        <f t="shared" si="65"/>
        <v>257.30473350783228</v>
      </c>
      <c r="W72" s="251">
        <f t="shared" si="65"/>
        <v>257.31526998634479</v>
      </c>
      <c r="X72" s="251">
        <f t="shared" si="65"/>
        <v>255.94706275216603</v>
      </c>
      <c r="Y72" s="251">
        <f t="shared" si="65"/>
        <v>254.8844066219026</v>
      </c>
      <c r="Z72" s="251">
        <f t="shared" si="65"/>
        <v>254.73664064665772</v>
      </c>
      <c r="AA72" s="251">
        <f t="shared" si="65"/>
        <v>254.74154479957792</v>
      </c>
      <c r="AB72" s="251">
        <f t="shared" si="65"/>
        <v>255.32232595593908</v>
      </c>
      <c r="AC72" s="251">
        <f t="shared" si="65"/>
        <v>255.74621143504751</v>
      </c>
      <c r="AD72" s="251">
        <f t="shared" si="65"/>
        <v>256.13038965286785</v>
      </c>
      <c r="AE72" s="251">
        <f t="shared" si="65"/>
        <v>256.46300301426049</v>
      </c>
      <c r="AF72" s="251">
        <f t="shared" si="65"/>
        <v>256.64169027693271</v>
      </c>
      <c r="AG72" s="251">
        <f t="shared" si="65"/>
        <v>256.640650011942</v>
      </c>
      <c r="AH72" s="251">
        <f t="shared" si="65"/>
        <v>256.47058129465967</v>
      </c>
      <c r="AI72" s="251">
        <f t="shared" si="65"/>
        <v>256.12303335263647</v>
      </c>
      <c r="AJ72" s="251">
        <f t="shared" si="65"/>
        <v>255.01024374710377</v>
      </c>
      <c r="AK72" s="251">
        <f t="shared" si="65"/>
        <v>250.15474233685654</v>
      </c>
      <c r="AL72" s="251">
        <f t="shared" ref="AL72:BH72" si="66">AL27-AL55-AL22</f>
        <v>249.49312451793625</v>
      </c>
      <c r="AM72" s="251">
        <f t="shared" si="66"/>
        <v>248.85445300299233</v>
      </c>
      <c r="AN72" s="251">
        <f t="shared" si="66"/>
        <v>247.97256413080481</v>
      </c>
      <c r="AO72" s="251">
        <f t="shared" si="66"/>
        <v>229.68659442367186</v>
      </c>
      <c r="AP72" s="251">
        <f t="shared" si="66"/>
        <v>228.39051727495789</v>
      </c>
      <c r="AQ72" s="251">
        <f t="shared" si="66"/>
        <v>221.24301166299412</v>
      </c>
      <c r="AR72" s="251">
        <f t="shared" si="66"/>
        <v>169.56988910169392</v>
      </c>
      <c r="AS72" s="251">
        <f t="shared" si="66"/>
        <v>135.7023024435376</v>
      </c>
      <c r="AT72" s="251">
        <f t="shared" si="66"/>
        <v>137.74666012521095</v>
      </c>
      <c r="AU72" s="251">
        <f t="shared" si="66"/>
        <v>138.2802426488891</v>
      </c>
      <c r="AV72" s="251">
        <f t="shared" si="66"/>
        <v>135.77426442163636</v>
      </c>
      <c r="AW72" s="251">
        <f t="shared" si="66"/>
        <v>136.32916440715971</v>
      </c>
      <c r="AX72" s="251">
        <f t="shared" si="66"/>
        <v>137.21297437352581</v>
      </c>
      <c r="AY72" s="251">
        <f t="shared" si="66"/>
        <v>138.26434484500993</v>
      </c>
      <c r="AZ72" s="251">
        <f t="shared" si="66"/>
        <v>139.08306135318273</v>
      </c>
      <c r="BA72" s="251">
        <f t="shared" si="66"/>
        <v>126.20831414465931</v>
      </c>
      <c r="BB72" s="251">
        <f t="shared" si="66"/>
        <v>118.28979736072952</v>
      </c>
      <c r="BC72" s="251">
        <f t="shared" si="66"/>
        <v>115.37367503675216</v>
      </c>
      <c r="BD72" s="251">
        <f t="shared" si="66"/>
        <v>110.91929858664071</v>
      </c>
      <c r="BE72" s="251">
        <f t="shared" si="66"/>
        <v>107.98249973920333</v>
      </c>
      <c r="BF72" s="251">
        <f t="shared" si="66"/>
        <v>97.600428949424341</v>
      </c>
      <c r="BG72" s="251">
        <f t="shared" si="66"/>
        <v>96.509779380190267</v>
      </c>
      <c r="BH72" s="251">
        <f t="shared" si="66"/>
        <v>97.917994812918622</v>
      </c>
      <c r="BI72" s="251">
        <f>BI27-BI55-BI22+Assets!BI474</f>
        <v>1454.4506957477602</v>
      </c>
      <c r="BJ72" s="55"/>
      <c r="BK72" s="55"/>
      <c r="BL72" s="55"/>
      <c r="BM72" s="55"/>
    </row>
    <row r="73" spans="1:65">
      <c r="A73" s="55"/>
      <c r="B73" s="55" t="s">
        <v>241</v>
      </c>
      <c r="C73" s="55"/>
      <c r="D73" s="55"/>
      <c r="E73" s="217">
        <f t="shared" ca="1" si="51"/>
        <v>8.5693314123840514E-2</v>
      </c>
      <c r="F73" s="252">
        <f t="shared" ref="F73:AK73" si="67">F72-F42</f>
        <v>-2090.9442378037111</v>
      </c>
      <c r="G73" s="253">
        <f t="shared" si="67"/>
        <v>34.744147793738691</v>
      </c>
      <c r="H73" s="253">
        <f t="shared" si="67"/>
        <v>50.422178390096612</v>
      </c>
      <c r="I73" s="253">
        <f t="shared" si="67"/>
        <v>126.16321989547941</v>
      </c>
      <c r="J73" s="253">
        <f t="shared" si="67"/>
        <v>124.25572263664912</v>
      </c>
      <c r="K73" s="253">
        <f t="shared" si="67"/>
        <v>159.01608522226124</v>
      </c>
      <c r="L73" s="253">
        <f t="shared" si="67"/>
        <v>242.22220975475966</v>
      </c>
      <c r="M73" s="253">
        <f t="shared" si="67"/>
        <v>239.9797286187337</v>
      </c>
      <c r="N73" s="253">
        <f t="shared" si="67"/>
        <v>238.71474503535222</v>
      </c>
      <c r="O73" s="253">
        <f t="shared" si="67"/>
        <v>237.16669924650813</v>
      </c>
      <c r="P73" s="253">
        <f t="shared" si="67"/>
        <v>235.59211305417477</v>
      </c>
      <c r="Q73" s="253">
        <f t="shared" si="67"/>
        <v>234.72815327195218</v>
      </c>
      <c r="R73" s="253">
        <f t="shared" si="67"/>
        <v>234.79507836076513</v>
      </c>
      <c r="S73" s="253">
        <f t="shared" si="67"/>
        <v>234.33862865403958</v>
      </c>
      <c r="T73" s="253">
        <f t="shared" si="67"/>
        <v>234.38515291124435</v>
      </c>
      <c r="U73" s="253">
        <f t="shared" si="67"/>
        <v>229.9025200441279</v>
      </c>
      <c r="V73" s="253">
        <f t="shared" si="67"/>
        <v>229.94764550878833</v>
      </c>
      <c r="W73" s="253">
        <f t="shared" si="67"/>
        <v>229.39576714037688</v>
      </c>
      <c r="X73" s="253">
        <f t="shared" si="67"/>
        <v>227.788439963944</v>
      </c>
      <c r="Y73" s="253">
        <f t="shared" si="67"/>
        <v>226.4966206681481</v>
      </c>
      <c r="Z73" s="253">
        <f t="shared" si="67"/>
        <v>225.84241197556338</v>
      </c>
      <c r="AA73" s="253">
        <f t="shared" si="67"/>
        <v>225.30404810714532</v>
      </c>
      <c r="AB73" s="253">
        <f t="shared" si="67"/>
        <v>225.23915289221407</v>
      </c>
      <c r="AC73" s="253">
        <f t="shared" si="67"/>
        <v>225.02822832508036</v>
      </c>
      <c r="AD73" s="253">
        <f t="shared" si="67"/>
        <v>224.74431277084847</v>
      </c>
      <c r="AE73" s="253">
        <f t="shared" si="67"/>
        <v>224.37451129411255</v>
      </c>
      <c r="AF73" s="253">
        <f t="shared" si="67"/>
        <v>223.84924630581037</v>
      </c>
      <c r="AG73" s="253">
        <f t="shared" si="67"/>
        <v>223.16694150317181</v>
      </c>
      <c r="AH73" s="253">
        <f t="shared" si="67"/>
        <v>222.31347414233329</v>
      </c>
      <c r="AI73" s="253">
        <f t="shared" si="67"/>
        <v>221.28071253588624</v>
      </c>
      <c r="AJ73" s="253">
        <f t="shared" si="67"/>
        <v>219.6549290493148</v>
      </c>
      <c r="AK73" s="253">
        <f t="shared" si="67"/>
        <v>213.80701247849427</v>
      </c>
      <c r="AL73" s="253">
        <f t="shared" ref="AL73:BI73" si="68">AL72-AL42</f>
        <v>211.50963011797788</v>
      </c>
      <c r="AM73" s="253">
        <f t="shared" si="68"/>
        <v>209.7984016362725</v>
      </c>
      <c r="AN73" s="253">
        <f t="shared" si="68"/>
        <v>207.04267634965689</v>
      </c>
      <c r="AO73" s="253">
        <f t="shared" si="68"/>
        <v>190.62073202580478</v>
      </c>
      <c r="AP73" s="253">
        <f t="shared" si="68"/>
        <v>188.73716247281345</v>
      </c>
      <c r="AQ73" s="253">
        <f t="shared" si="68"/>
        <v>182.75368359911724</v>
      </c>
      <c r="AR73" s="253">
        <f t="shared" si="68"/>
        <v>145.59755405665743</v>
      </c>
      <c r="AS73" s="253">
        <f t="shared" si="68"/>
        <v>119.45011943849195</v>
      </c>
      <c r="AT73" s="253">
        <f t="shared" si="68"/>
        <v>118.57629837229678</v>
      </c>
      <c r="AU73" s="253">
        <f t="shared" si="68"/>
        <v>118.69454443105667</v>
      </c>
      <c r="AV73" s="253">
        <f t="shared" si="68"/>
        <v>116.30533757499592</v>
      </c>
      <c r="AW73" s="253">
        <f t="shared" si="68"/>
        <v>115.95017803867975</v>
      </c>
      <c r="AX73" s="253">
        <f t="shared" si="68"/>
        <v>116.08785032479472</v>
      </c>
      <c r="AY73" s="253">
        <f t="shared" si="68"/>
        <v>116.29382653846062</v>
      </c>
      <c r="AZ73" s="253">
        <f t="shared" si="68"/>
        <v>116.50403478232427</v>
      </c>
      <c r="BA73" s="253">
        <f t="shared" si="68"/>
        <v>107.26062136898703</v>
      </c>
      <c r="BB73" s="253">
        <f t="shared" si="68"/>
        <v>101.61431347765141</v>
      </c>
      <c r="BC73" s="253">
        <f t="shared" si="68"/>
        <v>99.293029074902535</v>
      </c>
      <c r="BD73" s="253">
        <f t="shared" si="68"/>
        <v>96.007148265950534</v>
      </c>
      <c r="BE73" s="253">
        <f t="shared" si="68"/>
        <v>93.90367095679332</v>
      </c>
      <c r="BF73" s="253">
        <f t="shared" si="68"/>
        <v>86.633647956146746</v>
      </c>
      <c r="BG73" s="253">
        <f t="shared" si="68"/>
        <v>85.966229795191424</v>
      </c>
      <c r="BH73" s="253">
        <f t="shared" si="68"/>
        <v>87.270093622428675</v>
      </c>
      <c r="BI73" s="253">
        <f t="shared" si="68"/>
        <v>1443.6830675763299</v>
      </c>
      <c r="BJ73" s="55"/>
      <c r="BK73" s="55"/>
      <c r="BL73" s="55"/>
      <c r="BM73" s="55"/>
    </row>
    <row r="74" spans="1:65">
      <c r="A74" s="55"/>
      <c r="B74" s="55" t="s">
        <v>242</v>
      </c>
      <c r="C74" s="55"/>
      <c r="D74" s="55"/>
      <c r="E74" s="217">
        <f t="shared" ca="1" si="51"/>
        <v>6.9303146384184416E-2</v>
      </c>
      <c r="F74" s="254">
        <f>F72/F$8</f>
        <v>-2090.9442378037111</v>
      </c>
      <c r="G74" s="253">
        <f>G72/G$8</f>
        <v>51.271298290913919</v>
      </c>
      <c r="H74" s="253">
        <f t="shared" ref="H74:O75" si="69">H72/H$8</f>
        <v>66.311638289483668</v>
      </c>
      <c r="I74" s="253">
        <f t="shared" si="69"/>
        <v>137.1799521373967</v>
      </c>
      <c r="J74" s="253">
        <f t="shared" si="69"/>
        <v>131.65581418442881</v>
      </c>
      <c r="K74" s="253">
        <f t="shared" si="69"/>
        <v>159.65857056639456</v>
      </c>
      <c r="L74" s="253">
        <f t="shared" si="69"/>
        <v>228.41997949160307</v>
      </c>
      <c r="M74" s="253">
        <f t="shared" si="69"/>
        <v>220.98025514734698</v>
      </c>
      <c r="N74" s="253">
        <f t="shared" si="69"/>
        <v>214.83339827267713</v>
      </c>
      <c r="O74" s="253">
        <f t="shared" si="69"/>
        <v>208.96262133940371</v>
      </c>
      <c r="P74" s="253">
        <f t="shared" ref="P74:BI74" si="70">P72/P$8</f>
        <v>203.04552243466071</v>
      </c>
      <c r="Q74" s="253">
        <f t="shared" si="70"/>
        <v>197.64831813281828</v>
      </c>
      <c r="R74" s="253">
        <f t="shared" si="70"/>
        <v>193.33049599927818</v>
      </c>
      <c r="S74" s="253">
        <f t="shared" si="70"/>
        <v>188.78527079283614</v>
      </c>
      <c r="T74" s="253">
        <f t="shared" si="70"/>
        <v>184.84921722155448</v>
      </c>
      <c r="U74" s="253">
        <f t="shared" si="70"/>
        <v>177.20991944296361</v>
      </c>
      <c r="V74" s="253">
        <f t="shared" si="70"/>
        <v>173.32688399882184</v>
      </c>
      <c r="W74" s="253">
        <f t="shared" si="70"/>
        <v>169.10632354483823</v>
      </c>
      <c r="X74" s="253">
        <f t="shared" si="70"/>
        <v>164.10453123266564</v>
      </c>
      <c r="Y74" s="253">
        <f t="shared" si="70"/>
        <v>159.43726082789118</v>
      </c>
      <c r="Z74" s="253">
        <f t="shared" si="70"/>
        <v>155.45836986812699</v>
      </c>
      <c r="AA74" s="253">
        <f t="shared" si="70"/>
        <v>151.66962217575954</v>
      </c>
      <c r="AB74" s="253">
        <f t="shared" si="70"/>
        <v>148.30771835244803</v>
      </c>
      <c r="AC74" s="253">
        <f t="shared" si="70"/>
        <v>144.93067165947369</v>
      </c>
      <c r="AD74" s="253">
        <f t="shared" si="70"/>
        <v>141.6081798970026</v>
      </c>
      <c r="AE74" s="253">
        <f t="shared" si="70"/>
        <v>138.33373036779454</v>
      </c>
      <c r="AF74" s="253">
        <f t="shared" si="70"/>
        <v>135.05376838608234</v>
      </c>
      <c r="AG74" s="253">
        <f t="shared" si="70"/>
        <v>131.7592399634388</v>
      </c>
      <c r="AH74" s="253">
        <f t="shared" si="70"/>
        <v>128.46041632215537</v>
      </c>
      <c r="AI74" s="253">
        <f t="shared" si="70"/>
        <v>125.15740222366217</v>
      </c>
      <c r="AJ74" s="253">
        <f t="shared" si="70"/>
        <v>121.57426835264826</v>
      </c>
      <c r="AK74" s="253">
        <f t="shared" si="70"/>
        <v>116.35067665602635</v>
      </c>
      <c r="AL74" s="253">
        <f t="shared" si="70"/>
        <v>113.21263259190614</v>
      </c>
      <c r="AM74" s="253">
        <f t="shared" si="70"/>
        <v>110.16860708940467</v>
      </c>
      <c r="AN74" s="253">
        <f t="shared" si="70"/>
        <v>107.10067537623395</v>
      </c>
      <c r="AO74" s="253">
        <f t="shared" si="70"/>
        <v>96.783285226337469</v>
      </c>
      <c r="AP74" s="253">
        <f t="shared" si="70"/>
        <v>93.889908113237411</v>
      </c>
      <c r="AQ74" s="253">
        <f t="shared" si="70"/>
        <v>88.733281384292098</v>
      </c>
      <c r="AR74" s="253">
        <f t="shared" si="70"/>
        <v>66.35014117366137</v>
      </c>
      <c r="AS74" s="253">
        <f t="shared" si="70"/>
        <v>51.803185464681938</v>
      </c>
      <c r="AT74" s="253">
        <f t="shared" si="70"/>
        <v>51.30107454272207</v>
      </c>
      <c r="AU74" s="253">
        <f t="shared" si="70"/>
        <v>50.243704404692473</v>
      </c>
      <c r="AV74" s="253">
        <f t="shared" si="70"/>
        <v>48.129916935786717</v>
      </c>
      <c r="AW74" s="253">
        <f t="shared" si="70"/>
        <v>47.147922499891102</v>
      </c>
      <c r="AX74" s="253">
        <f t="shared" si="70"/>
        <v>46.296173979657226</v>
      </c>
      <c r="AY74" s="253">
        <f t="shared" si="70"/>
        <v>45.513083252449078</v>
      </c>
      <c r="AZ74" s="253">
        <f t="shared" si="70"/>
        <v>44.665935386085955</v>
      </c>
      <c r="BA74" s="253">
        <f t="shared" si="70"/>
        <v>39.542697477186998</v>
      </c>
      <c r="BB74" s="253">
        <f t="shared" si="70"/>
        <v>36.157779251985922</v>
      </c>
      <c r="BC74" s="253">
        <f t="shared" si="70"/>
        <v>34.406248552670498</v>
      </c>
      <c r="BD74" s="253">
        <f t="shared" si="70"/>
        <v>32.27110563910469</v>
      </c>
      <c r="BE74" s="253">
        <f t="shared" si="70"/>
        <v>30.650406729774854</v>
      </c>
      <c r="BF74" s="253">
        <f t="shared" si="70"/>
        <v>27.027801831261755</v>
      </c>
      <c r="BG74" s="253">
        <f t="shared" si="70"/>
        <v>26.073927707520863</v>
      </c>
      <c r="BH74" s="253">
        <f t="shared" si="70"/>
        <v>25.809154662385588</v>
      </c>
      <c r="BI74" s="253">
        <f t="shared" si="70"/>
        <v>374.01274978121268</v>
      </c>
      <c r="BJ74" s="55"/>
      <c r="BK74" s="55"/>
      <c r="BL74" s="55"/>
      <c r="BM74" s="55"/>
    </row>
    <row r="75" spans="1:65">
      <c r="A75" s="55"/>
      <c r="B75" s="55" t="s">
        <v>243</v>
      </c>
      <c r="C75" s="55"/>
      <c r="D75" s="55"/>
      <c r="E75" s="217">
        <f t="shared" ca="1" si="51"/>
        <v>5.921298938825665E-2</v>
      </c>
      <c r="F75" s="254">
        <f>F73/F$8</f>
        <v>-2090.9442378037111</v>
      </c>
      <c r="G75" s="253">
        <f>G73/G$8</f>
        <v>33.896729554867015</v>
      </c>
      <c r="H75" s="253">
        <f t="shared" si="69"/>
        <v>47.992555279092556</v>
      </c>
      <c r="I75" s="253">
        <f t="shared" si="69"/>
        <v>117.15509167468092</v>
      </c>
      <c r="J75" s="253">
        <f t="shared" si="69"/>
        <v>112.56955204273179</v>
      </c>
      <c r="K75" s="253">
        <f t="shared" si="69"/>
        <v>140.54704872257597</v>
      </c>
      <c r="L75" s="253">
        <f t="shared" si="69"/>
        <v>208.86745233755724</v>
      </c>
      <c r="M75" s="253">
        <f t="shared" si="69"/>
        <v>201.88660281169416</v>
      </c>
      <c r="N75" s="253">
        <f t="shared" si="69"/>
        <v>195.92430839028691</v>
      </c>
      <c r="O75" s="253">
        <f t="shared" si="69"/>
        <v>189.90610255378684</v>
      </c>
      <c r="P75" s="253">
        <f t="shared" ref="P75:BI75" si="71">P73/P$8</f>
        <v>184.04418217710821</v>
      </c>
      <c r="Q75" s="253">
        <f t="shared" si="71"/>
        <v>178.89683724495669</v>
      </c>
      <c r="R75" s="253">
        <f t="shared" si="71"/>
        <v>174.58326229482131</v>
      </c>
      <c r="S75" s="253">
        <f t="shared" si="71"/>
        <v>169.99401602844716</v>
      </c>
      <c r="T75" s="253">
        <f t="shared" si="71"/>
        <v>165.88074699764456</v>
      </c>
      <c r="U75" s="253">
        <f t="shared" si="71"/>
        <v>158.73977152095495</v>
      </c>
      <c r="V75" s="253">
        <f t="shared" si="71"/>
        <v>154.89846741467252</v>
      </c>
      <c r="W75" s="253">
        <f t="shared" si="71"/>
        <v>150.75776427848828</v>
      </c>
      <c r="X75" s="253">
        <f t="shared" si="71"/>
        <v>146.05018224686339</v>
      </c>
      <c r="Y75" s="253">
        <f t="shared" si="71"/>
        <v>141.67991390572692</v>
      </c>
      <c r="Z75" s="253">
        <f t="shared" si="71"/>
        <v>137.82506169383959</v>
      </c>
      <c r="AA75" s="253">
        <f t="shared" si="71"/>
        <v>134.14294035927705</v>
      </c>
      <c r="AB75" s="253">
        <f t="shared" si="71"/>
        <v>130.83346598858381</v>
      </c>
      <c r="AC75" s="253">
        <f t="shared" si="71"/>
        <v>127.52287547289131</v>
      </c>
      <c r="AD75" s="253">
        <f t="shared" si="71"/>
        <v>124.25559152436242</v>
      </c>
      <c r="AE75" s="253">
        <f t="shared" si="71"/>
        <v>121.0254999043256</v>
      </c>
      <c r="AF75" s="253">
        <f t="shared" si="71"/>
        <v>117.79724576845679</v>
      </c>
      <c r="AG75" s="253">
        <f t="shared" si="71"/>
        <v>114.57384711289846</v>
      </c>
      <c r="AH75" s="253">
        <f t="shared" si="71"/>
        <v>111.3518801968868</v>
      </c>
      <c r="AI75" s="253">
        <f t="shared" si="71"/>
        <v>108.13131009994495</v>
      </c>
      <c r="AJ75" s="253">
        <f t="shared" si="71"/>
        <v>104.71888068820608</v>
      </c>
      <c r="AK75" s="253">
        <f t="shared" si="71"/>
        <v>99.444809014164704</v>
      </c>
      <c r="AL75" s="253">
        <f t="shared" si="71"/>
        <v>95.976841407808536</v>
      </c>
      <c r="AM75" s="253">
        <f t="shared" si="71"/>
        <v>92.878376894359604</v>
      </c>
      <c r="AN75" s="253">
        <f t="shared" si="71"/>
        <v>89.422838153394807</v>
      </c>
      <c r="AO75" s="253">
        <f t="shared" si="71"/>
        <v>80.322061128550274</v>
      </c>
      <c r="AP75" s="253">
        <f t="shared" si="71"/>
        <v>77.588662846242443</v>
      </c>
      <c r="AQ75" s="253">
        <f t="shared" si="71"/>
        <v>73.296480231961866</v>
      </c>
      <c r="AR75" s="253">
        <f t="shared" si="71"/>
        <v>56.97012787692217</v>
      </c>
      <c r="AS75" s="253">
        <f t="shared" si="71"/>
        <v>45.599054545336394</v>
      </c>
      <c r="AT75" s="253">
        <f t="shared" si="71"/>
        <v>44.161444758571669</v>
      </c>
      <c r="AU75" s="253">
        <f t="shared" si="71"/>
        <v>43.127300694619933</v>
      </c>
      <c r="AV75" s="253">
        <f t="shared" si="71"/>
        <v>41.228477727485689</v>
      </c>
      <c r="AW75" s="253">
        <f t="shared" si="71"/>
        <v>40.100077131618825</v>
      </c>
      <c r="AX75" s="253">
        <f t="shared" si="71"/>
        <v>39.168477617361944</v>
      </c>
      <c r="AY75" s="253">
        <f t="shared" si="71"/>
        <v>38.28095099227496</v>
      </c>
      <c r="AZ75" s="253">
        <f t="shared" si="71"/>
        <v>37.414776746906327</v>
      </c>
      <c r="BA75" s="253">
        <f t="shared" si="71"/>
        <v>33.60614021947486</v>
      </c>
      <c r="BB75" s="253">
        <f t="shared" si="71"/>
        <v>31.060564795478975</v>
      </c>
      <c r="BC75" s="253">
        <f t="shared" si="71"/>
        <v>29.610746444631982</v>
      </c>
      <c r="BD75" s="253">
        <f t="shared" si="71"/>
        <v>27.93253169897736</v>
      </c>
      <c r="BE75" s="253">
        <f t="shared" si="71"/>
        <v>26.654186698733447</v>
      </c>
      <c r="BF75" s="253">
        <f t="shared" si="71"/>
        <v>23.990848135425534</v>
      </c>
      <c r="BG75" s="253">
        <f t="shared" si="71"/>
        <v>23.225389959061872</v>
      </c>
      <c r="BH75" s="253">
        <f t="shared" si="71"/>
        <v>23.002588523238121</v>
      </c>
      <c r="BI75" s="253">
        <f t="shared" si="71"/>
        <v>371.24384861956293</v>
      </c>
      <c r="BJ75" s="55"/>
      <c r="BK75" s="55"/>
      <c r="BL75" s="55"/>
      <c r="BM75" s="55"/>
    </row>
    <row r="76" spans="1:65">
      <c r="A76" s="55"/>
      <c r="B76" s="55" t="s">
        <v>169</v>
      </c>
      <c r="C76" s="55"/>
      <c r="D76" s="55"/>
      <c r="E76" s="217">
        <f t="shared" ca="1" si="51"/>
        <v>8.8320000000041102E-2</v>
      </c>
      <c r="F76" s="254">
        <f>F74/F$8</f>
        <v>-2090.9442378037111</v>
      </c>
      <c r="G76" s="255">
        <f t="shared" ref="G76:AL76" si="72">(G72-G42+G43)</f>
        <v>39.196381032350708</v>
      </c>
      <c r="H76" s="255">
        <f t="shared" si="72"/>
        <v>55.233800037044652</v>
      </c>
      <c r="I76" s="255">
        <f t="shared" si="72"/>
        <v>131.55436602028738</v>
      </c>
      <c r="J76" s="255">
        <f t="shared" si="72"/>
        <v>129.52263818311241</v>
      </c>
      <c r="K76" s="255">
        <f t="shared" si="72"/>
        <v>164.42181841599498</v>
      </c>
      <c r="L76" s="255">
        <f t="shared" si="72"/>
        <v>247.89094401725362</v>
      </c>
      <c r="M76" s="255">
        <f t="shared" si="72"/>
        <v>245.65381674795478</v>
      </c>
      <c r="N76" s="255">
        <f t="shared" si="72"/>
        <v>244.47446751084715</v>
      </c>
      <c r="O76" s="255">
        <f t="shared" si="72"/>
        <v>243.11644440837537</v>
      </c>
      <c r="P76" s="255">
        <f t="shared" si="72"/>
        <v>241.67294354985202</v>
      </c>
      <c r="Q76" s="255">
        <f t="shared" si="72"/>
        <v>240.87904524369685</v>
      </c>
      <c r="R76" s="255">
        <f t="shared" si="72"/>
        <v>241.09831463442953</v>
      </c>
      <c r="S76" s="255">
        <f t="shared" si="72"/>
        <v>240.81461671387621</v>
      </c>
      <c r="T76" s="255">
        <f t="shared" si="72"/>
        <v>241.08564087382064</v>
      </c>
      <c r="U76" s="255">
        <f t="shared" si="72"/>
        <v>236.59009038672639</v>
      </c>
      <c r="V76" s="255">
        <f t="shared" si="72"/>
        <v>236.78691750854932</v>
      </c>
      <c r="W76" s="255">
        <f t="shared" si="72"/>
        <v>236.37564285186886</v>
      </c>
      <c r="X76" s="255">
        <f t="shared" si="72"/>
        <v>234.82809566099951</v>
      </c>
      <c r="Y76" s="255">
        <f t="shared" si="72"/>
        <v>233.59356715658672</v>
      </c>
      <c r="Z76" s="255">
        <f t="shared" si="72"/>
        <v>233.06596914333696</v>
      </c>
      <c r="AA76" s="255">
        <f t="shared" si="72"/>
        <v>232.66342228025349</v>
      </c>
      <c r="AB76" s="255">
        <f t="shared" si="72"/>
        <v>232.75994615814531</v>
      </c>
      <c r="AC76" s="255">
        <f t="shared" si="72"/>
        <v>232.70772410257214</v>
      </c>
      <c r="AD76" s="255">
        <f t="shared" si="72"/>
        <v>232.5908319913533</v>
      </c>
      <c r="AE76" s="255">
        <f t="shared" si="72"/>
        <v>232.39663422414955</v>
      </c>
      <c r="AF76" s="255">
        <f t="shared" si="72"/>
        <v>232.04735729859095</v>
      </c>
      <c r="AG76" s="255">
        <f t="shared" si="72"/>
        <v>231.53536863036436</v>
      </c>
      <c r="AH76" s="255">
        <f t="shared" si="72"/>
        <v>230.85275093041489</v>
      </c>
      <c r="AI76" s="255">
        <f t="shared" si="72"/>
        <v>229.99129274007379</v>
      </c>
      <c r="AJ76" s="255">
        <f t="shared" si="72"/>
        <v>228.49375772376203</v>
      </c>
      <c r="AK76" s="255">
        <f t="shared" si="72"/>
        <v>222.89394494308485</v>
      </c>
      <c r="AL76" s="255">
        <f t="shared" si="72"/>
        <v>221.00550371796749</v>
      </c>
      <c r="AM76" s="255">
        <f t="shared" ref="AM76:BI76" si="73">(AM72-AM42+AM43)</f>
        <v>219.56241447795244</v>
      </c>
      <c r="AN76" s="255">
        <f t="shared" si="73"/>
        <v>217.27514829494388</v>
      </c>
      <c r="AO76" s="255">
        <f t="shared" si="73"/>
        <v>200.38719762527154</v>
      </c>
      <c r="AP76" s="255">
        <f t="shared" si="73"/>
        <v>198.65050117334957</v>
      </c>
      <c r="AQ76" s="255">
        <f t="shared" si="73"/>
        <v>192.37601561508646</v>
      </c>
      <c r="AR76" s="255">
        <f t="shared" si="73"/>
        <v>151.59063781791656</v>
      </c>
      <c r="AS76" s="255">
        <f t="shared" si="73"/>
        <v>123.51316518975337</v>
      </c>
      <c r="AT76" s="255">
        <f t="shared" si="73"/>
        <v>123.36888881052532</v>
      </c>
      <c r="AU76" s="255">
        <f t="shared" si="73"/>
        <v>123.59096898551478</v>
      </c>
      <c r="AV76" s="255">
        <f t="shared" si="73"/>
        <v>121.17256928665603</v>
      </c>
      <c r="AW76" s="255">
        <f t="shared" si="73"/>
        <v>121.04492463079974</v>
      </c>
      <c r="AX76" s="255">
        <f t="shared" si="73"/>
        <v>121.36913133697749</v>
      </c>
      <c r="AY76" s="255">
        <f t="shared" si="73"/>
        <v>121.78645611509795</v>
      </c>
      <c r="AZ76" s="255">
        <f t="shared" si="73"/>
        <v>122.14879142503888</v>
      </c>
      <c r="BA76" s="255">
        <f t="shared" si="73"/>
        <v>111.99754456290511</v>
      </c>
      <c r="BB76" s="255">
        <f t="shared" si="73"/>
        <v>105.78318444842094</v>
      </c>
      <c r="BC76" s="255">
        <f t="shared" si="73"/>
        <v>103.31319056536495</v>
      </c>
      <c r="BD76" s="255">
        <f t="shared" si="73"/>
        <v>99.735185846123073</v>
      </c>
      <c r="BE76" s="255">
        <f t="shared" si="73"/>
        <v>97.423378152395827</v>
      </c>
      <c r="BF76" s="255">
        <f t="shared" si="73"/>
        <v>89.375343204466148</v>
      </c>
      <c r="BG76" s="255">
        <f t="shared" si="73"/>
        <v>88.602117191441138</v>
      </c>
      <c r="BH76" s="255">
        <f t="shared" si="73"/>
        <v>89.932068920051165</v>
      </c>
      <c r="BI76" s="255">
        <f t="shared" si="73"/>
        <v>1446.3749746191875</v>
      </c>
      <c r="BJ76" s="55"/>
      <c r="BK76" s="55"/>
      <c r="BL76" s="55"/>
      <c r="BM76" s="55"/>
    </row>
    <row r="77" spans="1:65">
      <c r="A77" s="55"/>
      <c r="B77" s="55" t="s">
        <v>170</v>
      </c>
      <c r="C77" s="55"/>
      <c r="D77" s="55"/>
      <c r="E77" s="217">
        <f t="shared" ca="1" si="51"/>
        <v>6.1775609756095647E-2</v>
      </c>
      <c r="F77" s="254">
        <f>F76/F$8</f>
        <v>-2090.9442378037111</v>
      </c>
      <c r="G77" s="253">
        <f t="shared" ref="G77:O77" si="74">G76/G$8</f>
        <v>38.240371738878743</v>
      </c>
      <c r="H77" s="253">
        <f t="shared" si="74"/>
        <v>52.572326031690331</v>
      </c>
      <c r="I77" s="253">
        <f t="shared" si="74"/>
        <v>122.16130679035987</v>
      </c>
      <c r="J77" s="253">
        <f t="shared" si="74"/>
        <v>117.34111757815606</v>
      </c>
      <c r="K77" s="253">
        <f t="shared" si="74"/>
        <v>145.32492918353063</v>
      </c>
      <c r="L77" s="253">
        <f t="shared" si="74"/>
        <v>213.7555841260687</v>
      </c>
      <c r="M77" s="253">
        <f t="shared" si="74"/>
        <v>206.66001589560736</v>
      </c>
      <c r="N77" s="253">
        <f t="shared" si="74"/>
        <v>200.65158086088448</v>
      </c>
      <c r="O77" s="253">
        <f t="shared" si="74"/>
        <v>194.67023225019108</v>
      </c>
      <c r="P77" s="253">
        <f t="shared" ref="P77:BI77" si="75">P76/P$8</f>
        <v>188.79451724149632</v>
      </c>
      <c r="Q77" s="253">
        <f t="shared" si="75"/>
        <v>183.58470746692208</v>
      </c>
      <c r="R77" s="253">
        <f t="shared" si="75"/>
        <v>179.27007072093554</v>
      </c>
      <c r="S77" s="253">
        <f t="shared" si="75"/>
        <v>174.69182971954439</v>
      </c>
      <c r="T77" s="253">
        <f t="shared" si="75"/>
        <v>170.62286455362207</v>
      </c>
      <c r="U77" s="253">
        <f t="shared" si="75"/>
        <v>163.35730850145711</v>
      </c>
      <c r="V77" s="253">
        <f t="shared" si="75"/>
        <v>159.50557156070985</v>
      </c>
      <c r="W77" s="253">
        <f t="shared" si="75"/>
        <v>155.34490409507578</v>
      </c>
      <c r="X77" s="253">
        <f t="shared" si="75"/>
        <v>150.56376949331394</v>
      </c>
      <c r="Y77" s="253">
        <f t="shared" si="75"/>
        <v>146.11925063626799</v>
      </c>
      <c r="Z77" s="253">
        <f t="shared" si="75"/>
        <v>142.23338873741142</v>
      </c>
      <c r="AA77" s="253">
        <f t="shared" si="75"/>
        <v>138.52461081339769</v>
      </c>
      <c r="AB77" s="253">
        <f t="shared" si="75"/>
        <v>135.20202907954987</v>
      </c>
      <c r="AC77" s="253">
        <f t="shared" si="75"/>
        <v>131.8748245195369</v>
      </c>
      <c r="AD77" s="253">
        <f t="shared" si="75"/>
        <v>128.59373861752246</v>
      </c>
      <c r="AE77" s="253">
        <f t="shared" si="75"/>
        <v>125.35255752019283</v>
      </c>
      <c r="AF77" s="253">
        <f t="shared" si="75"/>
        <v>122.11137642286317</v>
      </c>
      <c r="AG77" s="253">
        <f t="shared" si="75"/>
        <v>118.87019532553354</v>
      </c>
      <c r="AH77" s="253">
        <f t="shared" si="75"/>
        <v>115.62901422820393</v>
      </c>
      <c r="AI77" s="253">
        <f t="shared" si="75"/>
        <v>112.38783313087426</v>
      </c>
      <c r="AJ77" s="253">
        <f t="shared" si="75"/>
        <v>108.93272760431663</v>
      </c>
      <c r="AK77" s="253">
        <f t="shared" si="75"/>
        <v>103.67127592463011</v>
      </c>
      <c r="AL77" s="253">
        <f t="shared" si="75"/>
        <v>100.28578920383295</v>
      </c>
      <c r="AM77" s="253">
        <f t="shared" si="75"/>
        <v>97.200934443120872</v>
      </c>
      <c r="AN77" s="253">
        <f t="shared" si="75"/>
        <v>93.8422974591046</v>
      </c>
      <c r="AO77" s="253">
        <f t="shared" si="75"/>
        <v>84.437367152997069</v>
      </c>
      <c r="AP77" s="253">
        <f t="shared" si="75"/>
        <v>81.663974162991181</v>
      </c>
      <c r="AQ77" s="253">
        <f t="shared" si="75"/>
        <v>77.155680520044427</v>
      </c>
      <c r="AR77" s="253">
        <f t="shared" si="75"/>
        <v>59.315131201106972</v>
      </c>
      <c r="AS77" s="253">
        <f t="shared" si="75"/>
        <v>47.15008727517278</v>
      </c>
      <c r="AT77" s="253">
        <f t="shared" si="75"/>
        <v>45.946352204609269</v>
      </c>
      <c r="AU77" s="253">
        <f t="shared" si="75"/>
        <v>44.90640162213807</v>
      </c>
      <c r="AV77" s="253">
        <f t="shared" si="75"/>
        <v>42.95383752956095</v>
      </c>
      <c r="AW77" s="253">
        <f t="shared" si="75"/>
        <v>41.862038473686894</v>
      </c>
      <c r="AX77" s="253">
        <f t="shared" si="75"/>
        <v>40.950401707935768</v>
      </c>
      <c r="AY77" s="253">
        <f t="shared" si="75"/>
        <v>40.088984057318491</v>
      </c>
      <c r="AZ77" s="253">
        <f t="shared" si="75"/>
        <v>39.227566406701229</v>
      </c>
      <c r="BA77" s="253">
        <f t="shared" si="75"/>
        <v>35.090279533902894</v>
      </c>
      <c r="BB77" s="253">
        <f t="shared" si="75"/>
        <v>32.334868409605711</v>
      </c>
      <c r="BC77" s="253">
        <f t="shared" si="75"/>
        <v>30.809621971641612</v>
      </c>
      <c r="BD77" s="253">
        <f t="shared" si="75"/>
        <v>29.01717518400919</v>
      </c>
      <c r="BE77" s="253">
        <f t="shared" si="75"/>
        <v>27.653241706493798</v>
      </c>
      <c r="BF77" s="253">
        <f t="shared" si="75"/>
        <v>24.750086559384592</v>
      </c>
      <c r="BG77" s="253">
        <f t="shared" si="75"/>
        <v>23.93752439617662</v>
      </c>
      <c r="BH77" s="253">
        <f t="shared" si="75"/>
        <v>23.70423005802499</v>
      </c>
      <c r="BI77" s="253">
        <f t="shared" si="75"/>
        <v>371.93607390997533</v>
      </c>
      <c r="BJ77" s="55"/>
      <c r="BK77" s="55"/>
      <c r="BL77" s="55"/>
      <c r="BM77" s="55"/>
    </row>
    <row r="78" spans="1:65">
      <c r="A78" s="55"/>
      <c r="B78" s="55"/>
      <c r="C78" s="55"/>
      <c r="D78" s="55"/>
      <c r="E78" s="55"/>
      <c r="F78" s="55"/>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c r="AD78" s="113"/>
      <c r="AE78" s="113"/>
      <c r="AF78" s="113"/>
      <c r="AG78" s="113"/>
      <c r="AH78" s="113"/>
      <c r="AI78" s="113"/>
      <c r="AJ78" s="113"/>
      <c r="AK78" s="113"/>
      <c r="AL78" s="113"/>
      <c r="AM78" s="113"/>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55"/>
      <c r="BK78" s="55"/>
      <c r="BL78" s="55"/>
      <c r="BM78" s="55"/>
    </row>
    <row r="79" spans="1:65">
      <c r="A79" s="55"/>
      <c r="B79" s="61" t="s">
        <v>116</v>
      </c>
      <c r="C79" s="55"/>
      <c r="D79" s="55"/>
      <c r="E79" s="55"/>
      <c r="F79" s="112"/>
      <c r="G79" s="112"/>
      <c r="H79" s="112"/>
      <c r="I79" s="112"/>
      <c r="J79" s="112"/>
      <c r="K79" s="112"/>
      <c r="L79" s="112"/>
      <c r="M79" s="112"/>
      <c r="N79" s="112"/>
      <c r="O79" s="112"/>
      <c r="P79" s="112"/>
      <c r="Q79" s="112"/>
      <c r="R79" s="112"/>
      <c r="S79" s="112"/>
      <c r="T79" s="112"/>
      <c r="U79" s="112"/>
      <c r="V79" s="112"/>
      <c r="W79" s="112"/>
      <c r="X79" s="112"/>
      <c r="Y79" s="112"/>
      <c r="Z79" s="112"/>
      <c r="AA79" s="112"/>
      <c r="AB79" s="112"/>
      <c r="AC79" s="112"/>
      <c r="AD79" s="112"/>
      <c r="AE79" s="112"/>
      <c r="AF79" s="112"/>
      <c r="AG79" s="112"/>
      <c r="AH79" s="112"/>
      <c r="AI79" s="112"/>
      <c r="AJ79" s="112"/>
      <c r="AK79" s="112"/>
      <c r="AL79" s="112"/>
      <c r="AM79" s="112"/>
      <c r="AN79" s="112"/>
      <c r="AO79" s="112"/>
      <c r="AP79" s="112"/>
      <c r="AQ79" s="112"/>
      <c r="AR79" s="112"/>
      <c r="AS79" s="112"/>
      <c r="AT79" s="112"/>
      <c r="AU79" s="112"/>
      <c r="AV79" s="112"/>
      <c r="AW79" s="112"/>
      <c r="AX79" s="112"/>
      <c r="AY79" s="112"/>
      <c r="AZ79" s="112"/>
      <c r="BA79" s="112"/>
      <c r="BB79" s="112"/>
      <c r="BC79" s="112"/>
      <c r="BD79" s="112"/>
      <c r="BE79" s="112"/>
      <c r="BF79" s="112"/>
      <c r="BG79" s="112"/>
      <c r="BH79" s="112"/>
      <c r="BI79" s="112"/>
      <c r="BJ79" s="55"/>
      <c r="BK79" s="55"/>
      <c r="BL79" s="55"/>
      <c r="BM79" s="55"/>
    </row>
    <row r="80" spans="1:65">
      <c r="A80" s="55"/>
      <c r="C80" s="55"/>
      <c r="D80" s="55"/>
      <c r="E80" s="55"/>
      <c r="F80" s="112"/>
      <c r="G80" s="112"/>
      <c r="H80" s="112"/>
      <c r="I80" s="112"/>
      <c r="J80" s="112"/>
      <c r="K80" s="112"/>
      <c r="L80" s="112"/>
      <c r="M80" s="112"/>
      <c r="N80" s="112"/>
      <c r="O80" s="112"/>
      <c r="P80" s="112"/>
      <c r="Q80" s="112"/>
      <c r="R80" s="112"/>
      <c r="S80" s="112"/>
      <c r="T80" s="112"/>
      <c r="U80" s="112"/>
      <c r="V80" s="112"/>
      <c r="W80" s="112"/>
      <c r="X80" s="112"/>
      <c r="Y80" s="112"/>
      <c r="Z80" s="112"/>
      <c r="AA80" s="112"/>
      <c r="AB80" s="112"/>
      <c r="AC80" s="112"/>
      <c r="AD80" s="112"/>
      <c r="AE80" s="112"/>
      <c r="AF80" s="112"/>
      <c r="AG80" s="112"/>
      <c r="AH80" s="112"/>
      <c r="AI80" s="112"/>
      <c r="AJ80" s="112"/>
      <c r="AK80" s="112"/>
      <c r="AL80" s="112"/>
      <c r="AM80" s="112"/>
      <c r="AN80" s="112"/>
      <c r="AO80" s="112"/>
      <c r="AP80" s="112"/>
      <c r="AQ80" s="112"/>
      <c r="AR80" s="112"/>
      <c r="AS80" s="112"/>
      <c r="AT80" s="112"/>
      <c r="AU80" s="112"/>
      <c r="AV80" s="112"/>
      <c r="AW80" s="112"/>
      <c r="AX80" s="112"/>
      <c r="AY80" s="112"/>
      <c r="AZ80" s="112"/>
      <c r="BA80" s="112"/>
      <c r="BB80" s="112"/>
      <c r="BC80" s="112"/>
      <c r="BD80" s="112"/>
      <c r="BE80" s="112"/>
      <c r="BF80" s="112"/>
      <c r="BG80" s="112"/>
      <c r="BH80" s="112"/>
      <c r="BI80" s="112"/>
      <c r="BJ80" s="55"/>
      <c r="BK80" s="55"/>
      <c r="BL80" s="55"/>
      <c r="BM80" s="55"/>
    </row>
    <row r="81" spans="1:65">
      <c r="A81" s="55"/>
      <c r="B81" s="61" t="s">
        <v>37</v>
      </c>
      <c r="C81" s="55"/>
      <c r="D81" s="55"/>
      <c r="E81" s="55"/>
      <c r="F81" s="55"/>
      <c r="G81" s="55"/>
      <c r="H81" s="55"/>
      <c r="I81" s="55"/>
      <c r="J81" s="68"/>
      <c r="K81" s="68"/>
      <c r="L81" s="68"/>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c r="BA81" s="55"/>
      <c r="BB81" s="55"/>
      <c r="BC81" s="55"/>
      <c r="BD81" s="55"/>
      <c r="BE81" s="55"/>
      <c r="BF81" s="55"/>
      <c r="BG81" s="55"/>
      <c r="BH81" s="55"/>
      <c r="BI81" s="55"/>
      <c r="BJ81" s="55"/>
      <c r="BK81" s="55"/>
      <c r="BL81" s="55"/>
      <c r="BM81" s="55"/>
    </row>
    <row r="82" spans="1:65">
      <c r="A82" s="55"/>
      <c r="B82" s="55" t="s">
        <v>244</v>
      </c>
      <c r="C82" s="55"/>
      <c r="D82" s="55"/>
      <c r="E82" s="55"/>
      <c r="F82" s="55"/>
      <c r="G82" s="260">
        <f>G62</f>
        <v>26.367459356592775</v>
      </c>
      <c r="H82" s="261">
        <f t="shared" ref="H82:BH82" si="76">H62</f>
        <v>33.526099319896318</v>
      </c>
      <c r="I82" s="261">
        <f t="shared" si="76"/>
        <v>64.781695931628477</v>
      </c>
      <c r="J82" s="261">
        <f t="shared" si="76"/>
        <v>64.370465619579846</v>
      </c>
      <c r="K82" s="261">
        <f t="shared" si="76"/>
        <v>78.77744174812895</v>
      </c>
      <c r="L82" s="261">
        <f t="shared" si="76"/>
        <v>112.47349730708423</v>
      </c>
      <c r="M82" s="261">
        <f t="shared" si="76"/>
        <v>111.48759590546845</v>
      </c>
      <c r="N82" s="261">
        <f t="shared" si="76"/>
        <v>110.92820033170928</v>
      </c>
      <c r="O82" s="261">
        <f t="shared" si="76"/>
        <v>110.29562227787839</v>
      </c>
      <c r="P82" s="261">
        <f t="shared" si="76"/>
        <v>109.62790228217665</v>
      </c>
      <c r="Q82" s="261">
        <f t="shared" si="76"/>
        <v>109.21942545212059</v>
      </c>
      <c r="R82" s="261">
        <f t="shared" si="76"/>
        <v>109.21224427468995</v>
      </c>
      <c r="S82" s="261">
        <f t="shared" si="76"/>
        <v>108.99437467699259</v>
      </c>
      <c r="T82" s="261">
        <f t="shared" si="76"/>
        <v>108.99062441253328</v>
      </c>
      <c r="U82" s="261">
        <f t="shared" si="76"/>
        <v>107.06895284887302</v>
      </c>
      <c r="V82" s="261">
        <f t="shared" si="76"/>
        <v>107.03631035797581</v>
      </c>
      <c r="W82" s="261">
        <f t="shared" si="76"/>
        <v>106.74958448207433</v>
      </c>
      <c r="X82" s="261">
        <f t="shared" si="76"/>
        <v>105.99965791025342</v>
      </c>
      <c r="Y82" s="261">
        <f t="shared" si="76"/>
        <v>105.37128810659139</v>
      </c>
      <c r="Z82" s="261">
        <f t="shared" si="76"/>
        <v>105.02011721105335</v>
      </c>
      <c r="AA82" s="261">
        <f t="shared" si="76"/>
        <v>104.70928742574363</v>
      </c>
      <c r="AB82" s="261">
        <f t="shared" si="76"/>
        <v>104.58691244532827</v>
      </c>
      <c r="AC82" s="261">
        <f t="shared" si="76"/>
        <v>104.39032750763549</v>
      </c>
      <c r="AD82" s="261">
        <f t="shared" si="76"/>
        <v>104.15262402591432</v>
      </c>
      <c r="AE82" s="261">
        <f t="shared" si="76"/>
        <v>103.86773142727117</v>
      </c>
      <c r="AF82" s="261">
        <f t="shared" si="76"/>
        <v>103.50349880867952</v>
      </c>
      <c r="AG82" s="261">
        <f t="shared" si="76"/>
        <v>103.05613722701668</v>
      </c>
      <c r="AH82" s="261">
        <f t="shared" si="76"/>
        <v>102.52171787951491</v>
      </c>
      <c r="AI82" s="261">
        <f t="shared" si="76"/>
        <v>101.89616747887133</v>
      </c>
      <c r="AJ82" s="261">
        <f t="shared" si="76"/>
        <v>100.99577510567214</v>
      </c>
      <c r="AK82" s="261">
        <f t="shared" si="76"/>
        <v>98.43550928838512</v>
      </c>
      <c r="AL82" s="261">
        <f t="shared" si="76"/>
        <v>97.360125845189614</v>
      </c>
      <c r="AM82" s="261">
        <f t="shared" si="76"/>
        <v>96.444273893476534</v>
      </c>
      <c r="AN82" s="261">
        <f t="shared" si="76"/>
        <v>95.168221649056534</v>
      </c>
      <c r="AO82" s="261">
        <f t="shared" si="76"/>
        <v>88.031691720184895</v>
      </c>
      <c r="AP82" s="261">
        <f t="shared" si="76"/>
        <v>87.008313880176701</v>
      </c>
      <c r="AQ82" s="261">
        <f t="shared" si="76"/>
        <v>84.149667671318525</v>
      </c>
      <c r="AR82" s="261">
        <f t="shared" si="76"/>
        <v>67.487929129707325</v>
      </c>
      <c r="AS82" s="261">
        <f t="shared" si="76"/>
        <v>56.087148585821282</v>
      </c>
      <c r="AT82" s="261">
        <f t="shared" si="76"/>
        <v>55.98818259695615</v>
      </c>
      <c r="AU82" s="261">
        <f t="shared" si="76"/>
        <v>56.032853090417319</v>
      </c>
      <c r="AV82" s="261">
        <f t="shared" si="76"/>
        <v>55.016296010045352</v>
      </c>
      <c r="AW82" s="261">
        <f t="shared" si="76"/>
        <v>54.924058709357681</v>
      </c>
      <c r="AX82" s="261">
        <f t="shared" si="76"/>
        <v>55.009577504969741</v>
      </c>
      <c r="AY82" s="261">
        <f t="shared" si="76"/>
        <v>55.126785630189573</v>
      </c>
      <c r="AZ82" s="261">
        <f t="shared" si="76"/>
        <v>55.215473175729656</v>
      </c>
      <c r="BA82" s="261">
        <f t="shared" si="76"/>
        <v>51.091907896528042</v>
      </c>
      <c r="BB82" s="261">
        <f t="shared" si="76"/>
        <v>48.589420454031902</v>
      </c>
      <c r="BC82" s="261">
        <f t="shared" si="76"/>
        <v>47.614968536215194</v>
      </c>
      <c r="BD82" s="261">
        <f t="shared" si="76"/>
        <v>46.211135243173935</v>
      </c>
      <c r="BE82" s="261">
        <f t="shared" si="76"/>
        <v>45.334488714742669</v>
      </c>
      <c r="BF82" s="261">
        <f t="shared" si="76"/>
        <v>42.179415366374201</v>
      </c>
      <c r="BG82" s="261">
        <f t="shared" si="76"/>
        <v>41.981072047133701</v>
      </c>
      <c r="BH82" s="261">
        <f t="shared" si="76"/>
        <v>42.637751402558628</v>
      </c>
      <c r="BI82" s="261">
        <f>BI62-Assets!BI474*D11</f>
        <v>43.373353712212747</v>
      </c>
      <c r="BJ82" s="55"/>
      <c r="BK82" s="55"/>
      <c r="BL82" s="55"/>
      <c r="BM82" s="55"/>
    </row>
    <row r="83" spans="1:65">
      <c r="A83" s="55"/>
      <c r="B83" s="55" t="s">
        <v>171</v>
      </c>
      <c r="C83" s="55"/>
      <c r="D83" s="55"/>
      <c r="E83" s="55"/>
      <c r="F83" s="55"/>
      <c r="G83" s="262">
        <f>G55</f>
        <v>157.9072793218063</v>
      </c>
      <c r="H83" s="263">
        <f t="shared" ref="H83:P83" si="77">H55</f>
        <v>158.02205155847267</v>
      </c>
      <c r="I83" s="263">
        <f t="shared" si="77"/>
        <v>97.88132387716557</v>
      </c>
      <c r="J83" s="263">
        <f t="shared" si="77"/>
        <v>103.64427996319577</v>
      </c>
      <c r="K83" s="263">
        <f t="shared" si="77"/>
        <v>78.536784346376251</v>
      </c>
      <c r="L83" s="263">
        <f t="shared" si="77"/>
        <v>0</v>
      </c>
      <c r="M83" s="263">
        <f t="shared" si="77"/>
        <v>0</v>
      </c>
      <c r="N83" s="263">
        <f t="shared" si="77"/>
        <v>0</v>
      </c>
      <c r="O83" s="263">
        <f t="shared" si="77"/>
        <v>0</v>
      </c>
      <c r="P83" s="263">
        <f t="shared" si="77"/>
        <v>0</v>
      </c>
      <c r="Q83" s="263">
        <f>Q55</f>
        <v>0</v>
      </c>
      <c r="R83" s="263">
        <f>R55</f>
        <v>0</v>
      </c>
      <c r="S83" s="263">
        <f t="shared" ref="S83:AQ83" si="78">S55</f>
        <v>0</v>
      </c>
      <c r="T83" s="263">
        <f t="shared" si="78"/>
        <v>0</v>
      </c>
      <c r="U83" s="263">
        <f t="shared" si="78"/>
        <v>0</v>
      </c>
      <c r="V83" s="263">
        <f t="shared" si="78"/>
        <v>0</v>
      </c>
      <c r="W83" s="263">
        <f t="shared" si="78"/>
        <v>0</v>
      </c>
      <c r="X83" s="263">
        <f t="shared" si="78"/>
        <v>0</v>
      </c>
      <c r="Y83" s="263">
        <f t="shared" si="78"/>
        <v>0</v>
      </c>
      <c r="Z83" s="263">
        <f t="shared" si="78"/>
        <v>0</v>
      </c>
      <c r="AA83" s="263">
        <f t="shared" si="78"/>
        <v>0</v>
      </c>
      <c r="AB83" s="263">
        <f t="shared" si="78"/>
        <v>0</v>
      </c>
      <c r="AC83" s="263">
        <f t="shared" si="78"/>
        <v>0</v>
      </c>
      <c r="AD83" s="263">
        <f t="shared" si="78"/>
        <v>0</v>
      </c>
      <c r="AE83" s="263">
        <f t="shared" si="78"/>
        <v>0</v>
      </c>
      <c r="AF83" s="263">
        <f t="shared" si="78"/>
        <v>0</v>
      </c>
      <c r="AG83" s="263">
        <f t="shared" si="78"/>
        <v>0</v>
      </c>
      <c r="AH83" s="263">
        <f t="shared" si="78"/>
        <v>0</v>
      </c>
      <c r="AI83" s="263">
        <f t="shared" si="78"/>
        <v>0</v>
      </c>
      <c r="AJ83" s="263">
        <f t="shared" si="78"/>
        <v>0</v>
      </c>
      <c r="AK83" s="263">
        <f t="shared" si="78"/>
        <v>0</v>
      </c>
      <c r="AL83" s="263">
        <f t="shared" si="78"/>
        <v>0</v>
      </c>
      <c r="AM83" s="263">
        <f t="shared" si="78"/>
        <v>0</v>
      </c>
      <c r="AN83" s="263">
        <f t="shared" si="78"/>
        <v>0</v>
      </c>
      <c r="AO83" s="263">
        <f t="shared" si="78"/>
        <v>0</v>
      </c>
      <c r="AP83" s="263">
        <f t="shared" si="78"/>
        <v>0</v>
      </c>
      <c r="AQ83" s="263">
        <f t="shared" si="78"/>
        <v>0</v>
      </c>
      <c r="AR83" s="263">
        <f t="shared" ref="AR83:BI83" si="79">AR55</f>
        <v>0</v>
      </c>
      <c r="AS83" s="263">
        <f t="shared" si="79"/>
        <v>0</v>
      </c>
      <c r="AT83" s="263">
        <f t="shared" si="79"/>
        <v>0</v>
      </c>
      <c r="AU83" s="263">
        <f t="shared" si="79"/>
        <v>0</v>
      </c>
      <c r="AV83" s="263">
        <f t="shared" si="79"/>
        <v>0</v>
      </c>
      <c r="AW83" s="263">
        <f t="shared" si="79"/>
        <v>0</v>
      </c>
      <c r="AX83" s="263">
        <f t="shared" si="79"/>
        <v>0</v>
      </c>
      <c r="AY83" s="263">
        <f t="shared" si="79"/>
        <v>0</v>
      </c>
      <c r="AZ83" s="263">
        <f t="shared" si="79"/>
        <v>0</v>
      </c>
      <c r="BA83" s="263">
        <f t="shared" si="79"/>
        <v>0</v>
      </c>
      <c r="BB83" s="263">
        <f t="shared" si="79"/>
        <v>0</v>
      </c>
      <c r="BC83" s="263">
        <f t="shared" si="79"/>
        <v>0</v>
      </c>
      <c r="BD83" s="263">
        <f t="shared" si="79"/>
        <v>0</v>
      </c>
      <c r="BE83" s="263">
        <f t="shared" si="79"/>
        <v>0</v>
      </c>
      <c r="BF83" s="263">
        <f t="shared" si="79"/>
        <v>0</v>
      </c>
      <c r="BG83" s="263">
        <f t="shared" si="79"/>
        <v>0</v>
      </c>
      <c r="BH83" s="263">
        <f t="shared" si="79"/>
        <v>0</v>
      </c>
      <c r="BI83" s="263">
        <f t="shared" si="79"/>
        <v>0</v>
      </c>
      <c r="BJ83" s="55"/>
      <c r="BK83" s="55"/>
      <c r="BL83" s="55"/>
      <c r="BM83" s="55"/>
    </row>
    <row r="84" spans="1:65">
      <c r="A84" s="55"/>
      <c r="B84" s="55" t="s">
        <v>172</v>
      </c>
      <c r="C84" s="55"/>
      <c r="D84" s="55"/>
      <c r="E84" s="55"/>
      <c r="F84" s="55"/>
      <c r="G84" s="262">
        <f>-Assets!G473</f>
        <v>-12.431465271333224</v>
      </c>
      <c r="H84" s="263">
        <f>-Assets!H473</f>
        <v>-15.735232615755748</v>
      </c>
      <c r="I84" s="263">
        <f>-Assets!I473</f>
        <v>-19.348299068670713</v>
      </c>
      <c r="J84" s="263">
        <f>-Assets!J473</f>
        <v>-16.143490566439688</v>
      </c>
      <c r="K84" s="263">
        <f>-Assets!K473</f>
        <v>-18.207105462981183</v>
      </c>
      <c r="L84" s="263">
        <f>-Assets!L473</f>
        <v>-17.811129478882108</v>
      </c>
      <c r="M84" s="263">
        <f>-Assets!M473</f>
        <v>-17.14708116515817</v>
      </c>
      <c r="N84" s="263">
        <f>-Assets!N473</f>
        <v>-17.482162136557378</v>
      </c>
      <c r="O84" s="263">
        <f>-Assets!O473</f>
        <v>-17.668163593986336</v>
      </c>
      <c r="P84" s="263">
        <f>-Assets!P473</f>
        <v>-17.785114944083915</v>
      </c>
      <c r="Q84" s="263">
        <f>-Assets!Q473</f>
        <v>-18.561997989790278</v>
      </c>
      <c r="R84" s="263">
        <f>-Assets!R473</f>
        <v>-20.420663042981218</v>
      </c>
      <c r="S84" s="263">
        <f>-Assets!S473</f>
        <v>-21.940518082384052</v>
      </c>
      <c r="T84" s="263">
        <f>-Assets!T473</f>
        <v>-24.149328799364639</v>
      </c>
      <c r="U84" s="263">
        <f>-Assets!U473</f>
        <v>-21.786647031830313</v>
      </c>
      <c r="V84" s="263">
        <f>-Assets!V473</f>
        <v>-23.907670819504482</v>
      </c>
      <c r="W84" s="263">
        <f>-Assets!W473</f>
        <v>-25.607921649602702</v>
      </c>
      <c r="X84" s="263">
        <f>-Assets!X473</f>
        <v>-26.322066098826298</v>
      </c>
      <c r="Y84" s="263">
        <f>-Assets!Y473</f>
        <v>-27.412302472261878</v>
      </c>
      <c r="Z84" s="263">
        <f>-Assets!Z473</f>
        <v>-29.305759013362298</v>
      </c>
      <c r="AA84" s="263">
        <f>-Assets!AA473</f>
        <v>-31.491496786338999</v>
      </c>
      <c r="AB84" s="263">
        <f>-Assets!AB473</f>
        <v>-34.369349660400303</v>
      </c>
      <c r="AC84" s="263">
        <f>-Assets!AC473</f>
        <v>-37.352628566833772</v>
      </c>
      <c r="AD84" s="263">
        <f>-Assets!AD473</f>
        <v>-40.534720610637649</v>
      </c>
      <c r="AE84" s="263">
        <f>-Assets!AE473</f>
        <v>-43.920549367765389</v>
      </c>
      <c r="AF84" s="263">
        <f>-Assets!AF473</f>
        <v>-47.450335362367881</v>
      </c>
      <c r="AG84" s="263">
        <f>-Assets!AG473</f>
        <v>-51.129160313345622</v>
      </c>
      <c r="AH84" s="263">
        <f>-Assets!AH473</f>
        <v>-54.962270052270796</v>
      </c>
      <c r="AI84" s="263">
        <f>-Assets!AI473</f>
        <v>-58.955079552946366</v>
      </c>
      <c r="AJ84" s="263">
        <f>-Assets!AJ473</f>
        <v>-62.664457162750836</v>
      </c>
      <c r="AK84" s="263">
        <f>-Assets!AK473</f>
        <v>-62.599169238687786</v>
      </c>
      <c r="AL84" s="263">
        <f>-Assets!AL473</f>
        <v>-66.239486640731315</v>
      </c>
      <c r="AM84" s="263">
        <f>-Assets!AM473</f>
        <v>-70.64666886082577</v>
      </c>
      <c r="AN84" s="263">
        <f>-Assets!AN473</f>
        <v>-74.598916471605307</v>
      </c>
      <c r="AO84" s="263">
        <f>-Assets!AO473</f>
        <v>-64.299542104705196</v>
      </c>
      <c r="AP84" s="263">
        <f>-Assets!AP473</f>
        <v>-68.241781211470794</v>
      </c>
      <c r="AQ84" s="263">
        <f>-Assets!AQ473</f>
        <v>-67.994409769804776</v>
      </c>
      <c r="AR84" s="263">
        <f>-Assets!AR473</f>
        <v>-33.214298243504047</v>
      </c>
      <c r="AS84" s="263">
        <f>-Assets!AS473</f>
        <v>-8.0703124362071392</v>
      </c>
      <c r="AT84" s="263">
        <f>-Assets!AT473</f>
        <v>-8.6388060513449147</v>
      </c>
      <c r="AU84" s="263">
        <f>-Assets!AU473</f>
        <v>-9.6238655767891643</v>
      </c>
      <c r="AV84" s="263">
        <f>-Assets!AV473</f>
        <v>-8.0554456856724173</v>
      </c>
      <c r="AW84" s="263">
        <f>-Assets!AW473</f>
        <v>-8.6392579927747519</v>
      </c>
      <c r="AX84" s="263">
        <f>-Assets!AX473</f>
        <v>-9.7264839648743546</v>
      </c>
      <c r="AY84" s="263">
        <f>-Assets!AY473</f>
        <v>-11.002851806772561</v>
      </c>
      <c r="AZ84" s="263">
        <f>-Assets!AZ473</f>
        <v>-12.336958988287627</v>
      </c>
      <c r="BA84" s="263">
        <f>-Assets!BA473</f>
        <v>-3.2753123439993921</v>
      </c>
      <c r="BB84" s="263">
        <f>-Assets!BB473</f>
        <v>2.6497721842627477</v>
      </c>
      <c r="BC84" s="263">
        <f>-Assets!BC473</f>
        <v>5.3537939466328091</v>
      </c>
      <c r="BD84" s="263">
        <f>-Assets!BD473</f>
        <v>9.404645747241279</v>
      </c>
      <c r="BE84" s="263">
        <f>-Assets!BE473</f>
        <v>12.547071753364893</v>
      </c>
      <c r="BF84" s="263">
        <f>-Assets!BF473</f>
        <v>21.703264078551729</v>
      </c>
      <c r="BG84" s="263">
        <f>-Assets!BG473</f>
        <v>24.393322374994412</v>
      </c>
      <c r="BH84" s="263">
        <f>-Assets!BH473</f>
        <v>25.217788878543896</v>
      </c>
      <c r="BI84" s="263">
        <f>-Assets!BI473</f>
        <v>25.928301560029492</v>
      </c>
      <c r="BJ84" s="55"/>
      <c r="BK84" s="55"/>
      <c r="BL84" s="55"/>
      <c r="BM84" s="55"/>
    </row>
    <row r="85" spans="1:65">
      <c r="A85" s="55"/>
      <c r="B85" s="55" t="s">
        <v>176</v>
      </c>
      <c r="C85" s="55"/>
      <c r="D85" s="55"/>
      <c r="E85" s="55"/>
      <c r="F85" s="55"/>
      <c r="G85" s="262">
        <f>G57</f>
        <v>-87.285488430283749</v>
      </c>
      <c r="H85" s="263">
        <f t="shared" ref="H85:P85" si="80">H57</f>
        <v>-85.372091365630013</v>
      </c>
      <c r="I85" s="263">
        <f t="shared" si="80"/>
        <v>-47.11981488509673</v>
      </c>
      <c r="J85" s="263">
        <f t="shared" si="80"/>
        <v>-52.500473638053791</v>
      </c>
      <c r="K85" s="263">
        <f t="shared" si="80"/>
        <v>-36.197807330036994</v>
      </c>
      <c r="L85" s="263">
        <f t="shared" si="80"/>
        <v>10.686677687329393</v>
      </c>
      <c r="M85" s="263">
        <f t="shared" si="80"/>
        <v>10.28824869909522</v>
      </c>
      <c r="N85" s="263">
        <f t="shared" si="80"/>
        <v>10.489297281934569</v>
      </c>
      <c r="O85" s="263">
        <f t="shared" si="80"/>
        <v>10.600898156392077</v>
      </c>
      <c r="P85" s="263">
        <f t="shared" si="80"/>
        <v>10.671068966450548</v>
      </c>
      <c r="Q85" s="263">
        <f>Q57</f>
        <v>11.137198793874177</v>
      </c>
      <c r="R85" s="263">
        <f>R57</f>
        <v>12.252397825788648</v>
      </c>
      <c r="S85" s="263">
        <f t="shared" ref="S85:AQ85" si="81">S57</f>
        <v>13.164310849430649</v>
      </c>
      <c r="T85" s="263">
        <f t="shared" si="81"/>
        <v>14.48959727961892</v>
      </c>
      <c r="U85" s="263">
        <f t="shared" si="81"/>
        <v>13.071988219098557</v>
      </c>
      <c r="V85" s="263">
        <f t="shared" si="81"/>
        <v>14.344602491702744</v>
      </c>
      <c r="W85" s="263">
        <f t="shared" si="81"/>
        <v>15.364752989761655</v>
      </c>
      <c r="X85" s="263">
        <f t="shared" si="81"/>
        <v>15.793239659296205</v>
      </c>
      <c r="Y85" s="263">
        <f t="shared" si="81"/>
        <v>16.447381483357276</v>
      </c>
      <c r="Z85" s="263">
        <f t="shared" si="81"/>
        <v>17.583455408017471</v>
      </c>
      <c r="AA85" s="263">
        <f t="shared" si="81"/>
        <v>18.894898071803482</v>
      </c>
      <c r="AB85" s="263">
        <f t="shared" si="81"/>
        <v>20.621609796240591</v>
      </c>
      <c r="AC85" s="263">
        <f t="shared" si="81"/>
        <v>22.411577140100235</v>
      </c>
      <c r="AD85" s="263">
        <f t="shared" si="81"/>
        <v>24.320832366382547</v>
      </c>
      <c r="AE85" s="263">
        <f t="shared" si="81"/>
        <v>26.352329620659248</v>
      </c>
      <c r="AF85" s="263">
        <f t="shared" si="81"/>
        <v>28.470201217420936</v>
      </c>
      <c r="AG85" s="263">
        <f t="shared" si="81"/>
        <v>30.677496188007353</v>
      </c>
      <c r="AH85" s="263">
        <f t="shared" si="81"/>
        <v>32.977362031362645</v>
      </c>
      <c r="AI85" s="263">
        <f t="shared" si="81"/>
        <v>35.373047731767883</v>
      </c>
      <c r="AJ85" s="263">
        <f t="shared" si="81"/>
        <v>37.598674297650405</v>
      </c>
      <c r="AK85" s="263">
        <f t="shared" si="81"/>
        <v>37.559501543212718</v>
      </c>
      <c r="AL85" s="263">
        <f t="shared" si="81"/>
        <v>39.743691984439238</v>
      </c>
      <c r="AM85" s="263">
        <f t="shared" si="81"/>
        <v>42.388001316495547</v>
      </c>
      <c r="AN85" s="263">
        <f t="shared" si="81"/>
        <v>44.759349882963306</v>
      </c>
      <c r="AO85" s="263">
        <f t="shared" si="81"/>
        <v>38.579725262823104</v>
      </c>
      <c r="AP85" s="263">
        <f t="shared" si="81"/>
        <v>40.945068726882596</v>
      </c>
      <c r="AQ85" s="263">
        <f t="shared" si="81"/>
        <v>40.796645861882894</v>
      </c>
      <c r="AR85" s="263">
        <f t="shared" ref="AR85:BI85" si="82">AR57</f>
        <v>19.928578946102448</v>
      </c>
      <c r="AS85" s="263">
        <f t="shared" si="82"/>
        <v>4.8421874617242793</v>
      </c>
      <c r="AT85" s="263">
        <f t="shared" si="82"/>
        <v>5.1832836308069545</v>
      </c>
      <c r="AU85" s="263">
        <f t="shared" si="82"/>
        <v>5.7743193460736393</v>
      </c>
      <c r="AV85" s="263">
        <f t="shared" si="82"/>
        <v>4.8332674114035399</v>
      </c>
      <c r="AW85" s="263">
        <f t="shared" si="82"/>
        <v>5.1835547956649179</v>
      </c>
      <c r="AX85" s="263">
        <f t="shared" si="82"/>
        <v>5.8358903789246597</v>
      </c>
      <c r="AY85" s="263">
        <f t="shared" si="82"/>
        <v>6.6017110840634814</v>
      </c>
      <c r="AZ85" s="263">
        <f t="shared" si="82"/>
        <v>7.4021753929725946</v>
      </c>
      <c r="BA85" s="263">
        <f t="shared" si="82"/>
        <v>1.9651874063996502</v>
      </c>
      <c r="BB85" s="263">
        <f t="shared" si="82"/>
        <v>-1.5898633105576891</v>
      </c>
      <c r="BC85" s="263">
        <f t="shared" si="82"/>
        <v>-3.2122763679794843</v>
      </c>
      <c r="BD85" s="263">
        <f t="shared" si="82"/>
        <v>-5.6427874483448477</v>
      </c>
      <c r="BE85" s="263">
        <f t="shared" si="82"/>
        <v>-7.5282430520187518</v>
      </c>
      <c r="BF85" s="263">
        <f t="shared" si="82"/>
        <v>-13.021958447131055</v>
      </c>
      <c r="BG85" s="263">
        <f t="shared" si="82"/>
        <v>-14.635993424996627</v>
      </c>
      <c r="BH85" s="263">
        <f t="shared" si="82"/>
        <v>-15.13067332712626</v>
      </c>
      <c r="BI85" s="263">
        <f t="shared" si="82"/>
        <v>-15.556980936017681</v>
      </c>
      <c r="BJ85" s="55"/>
      <c r="BK85" s="55"/>
      <c r="BL85" s="55"/>
      <c r="BM85" s="55"/>
    </row>
    <row r="86" spans="1:65">
      <c r="A86" s="55"/>
      <c r="B86" s="61" t="s">
        <v>173</v>
      </c>
      <c r="C86" s="60"/>
      <c r="D86" s="60"/>
      <c r="E86" s="60"/>
      <c r="F86" s="60"/>
      <c r="G86" s="264">
        <f t="shared" ref="G86:AL86" si="83">SUM(G82:G85)</f>
        <v>84.557784976782102</v>
      </c>
      <c r="H86" s="265">
        <f t="shared" si="83"/>
        <v>90.440826896983197</v>
      </c>
      <c r="I86" s="265">
        <f t="shared" si="83"/>
        <v>96.194905855026605</v>
      </c>
      <c r="J86" s="265">
        <f t="shared" si="83"/>
        <v>99.370781378282146</v>
      </c>
      <c r="K86" s="265">
        <f t="shared" si="83"/>
        <v>102.90931330148703</v>
      </c>
      <c r="L86" s="265">
        <f t="shared" si="83"/>
        <v>105.34904551553151</v>
      </c>
      <c r="M86" s="265">
        <f t="shared" si="83"/>
        <v>104.6287634394055</v>
      </c>
      <c r="N86" s="265">
        <f t="shared" si="83"/>
        <v>103.93533547708647</v>
      </c>
      <c r="O86" s="265">
        <f t="shared" si="83"/>
        <v>103.22835684028414</v>
      </c>
      <c r="P86" s="265">
        <f t="shared" si="83"/>
        <v>102.51385630454328</v>
      </c>
      <c r="Q86" s="265">
        <f t="shared" si="83"/>
        <v>101.79462625620448</v>
      </c>
      <c r="R86" s="265">
        <f t="shared" si="83"/>
        <v>101.04397905749738</v>
      </c>
      <c r="S86" s="265">
        <f t="shared" si="83"/>
        <v>100.21816744403918</v>
      </c>
      <c r="T86" s="265">
        <f t="shared" si="83"/>
        <v>99.33089289278756</v>
      </c>
      <c r="U86" s="265">
        <f t="shared" si="83"/>
        <v>98.354294036141269</v>
      </c>
      <c r="V86" s="265">
        <f t="shared" si="83"/>
        <v>97.473242030174077</v>
      </c>
      <c r="W86" s="265">
        <f t="shared" si="83"/>
        <v>96.506415822233279</v>
      </c>
      <c r="X86" s="265">
        <f t="shared" si="83"/>
        <v>95.470831470723326</v>
      </c>
      <c r="Y86" s="265">
        <f t="shared" si="83"/>
        <v>94.406367117686784</v>
      </c>
      <c r="Z86" s="265">
        <f t="shared" si="83"/>
        <v>93.297813605708512</v>
      </c>
      <c r="AA86" s="265">
        <f t="shared" si="83"/>
        <v>92.112688711208108</v>
      </c>
      <c r="AB86" s="265">
        <f t="shared" si="83"/>
        <v>90.839172581168555</v>
      </c>
      <c r="AC86" s="265">
        <f t="shared" si="83"/>
        <v>89.449276080901953</v>
      </c>
      <c r="AD86" s="265">
        <f t="shared" si="83"/>
        <v>87.938735781659219</v>
      </c>
      <c r="AE86" s="265">
        <f t="shared" si="83"/>
        <v>86.299511680165025</v>
      </c>
      <c r="AF86" s="265">
        <f t="shared" si="83"/>
        <v>84.523364663732579</v>
      </c>
      <c r="AG86" s="265">
        <f t="shared" si="83"/>
        <v>82.604473101678408</v>
      </c>
      <c r="AH86" s="265">
        <f t="shared" si="83"/>
        <v>80.536809858606759</v>
      </c>
      <c r="AI86" s="265">
        <f t="shared" si="83"/>
        <v>78.314135657692844</v>
      </c>
      <c r="AJ86" s="265">
        <f t="shared" si="83"/>
        <v>75.929992240571707</v>
      </c>
      <c r="AK86" s="265">
        <f t="shared" si="83"/>
        <v>73.395841592910045</v>
      </c>
      <c r="AL86" s="265">
        <f t="shared" si="83"/>
        <v>70.864331188897538</v>
      </c>
      <c r="AM86" s="265">
        <f t="shared" ref="AM86:BI86" si="84">SUM(AM82:AM85)</f>
        <v>68.185606349146312</v>
      </c>
      <c r="AN86" s="265">
        <f t="shared" si="84"/>
        <v>65.328655060414533</v>
      </c>
      <c r="AO86" s="265">
        <f t="shared" si="84"/>
        <v>62.311874878302802</v>
      </c>
      <c r="AP86" s="265">
        <f t="shared" si="84"/>
        <v>59.711601395588502</v>
      </c>
      <c r="AQ86" s="265">
        <f t="shared" si="84"/>
        <v>56.951903763396643</v>
      </c>
      <c r="AR86" s="265">
        <f t="shared" si="84"/>
        <v>54.202209832305726</v>
      </c>
      <c r="AS86" s="265">
        <f t="shared" si="84"/>
        <v>52.859023611338422</v>
      </c>
      <c r="AT86" s="265">
        <f t="shared" si="84"/>
        <v>52.53266017641819</v>
      </c>
      <c r="AU86" s="265">
        <f t="shared" si="84"/>
        <v>52.183306859701794</v>
      </c>
      <c r="AV86" s="265">
        <f t="shared" si="84"/>
        <v>51.794117735776474</v>
      </c>
      <c r="AW86" s="265">
        <f t="shared" si="84"/>
        <v>51.468355512247847</v>
      </c>
      <c r="AX86" s="265">
        <f t="shared" si="84"/>
        <v>51.118983919020046</v>
      </c>
      <c r="AY86" s="265">
        <f t="shared" si="84"/>
        <v>50.725644907480493</v>
      </c>
      <c r="AZ86" s="265">
        <f t="shared" si="84"/>
        <v>50.280689580414624</v>
      </c>
      <c r="BA86" s="265">
        <f t="shared" si="84"/>
        <v>49.781782958928304</v>
      </c>
      <c r="BB86" s="265">
        <f t="shared" si="84"/>
        <v>49.649329327736965</v>
      </c>
      <c r="BC86" s="265">
        <f t="shared" si="84"/>
        <v>49.756486114868522</v>
      </c>
      <c r="BD86" s="265">
        <f t="shared" si="84"/>
        <v>49.97299354207037</v>
      </c>
      <c r="BE86" s="265">
        <f t="shared" si="84"/>
        <v>50.353317416088814</v>
      </c>
      <c r="BF86" s="265">
        <f t="shared" si="84"/>
        <v>50.860720997794871</v>
      </c>
      <c r="BG86" s="265">
        <f t="shared" si="84"/>
        <v>51.738400997131492</v>
      </c>
      <c r="BH86" s="265">
        <f t="shared" si="84"/>
        <v>52.72486695397626</v>
      </c>
      <c r="BI86" s="265">
        <f t="shared" si="84"/>
        <v>53.744674336224563</v>
      </c>
      <c r="BJ86" s="55"/>
      <c r="BK86" s="55"/>
      <c r="BL86" s="55"/>
      <c r="BM86" s="55"/>
    </row>
    <row r="87" spans="1:65">
      <c r="A87" s="55"/>
      <c r="B87" s="51" t="s">
        <v>174</v>
      </c>
      <c r="C87" s="55"/>
      <c r="D87" s="55"/>
      <c r="E87" s="55"/>
      <c r="F87" s="55"/>
      <c r="G87" s="262">
        <f>-$D$11*(Assets!G475-Assets!F474)</f>
        <v>-20.909442378037056</v>
      </c>
      <c r="H87" s="263">
        <f>-$D$11*(Assets!H475-Assets!G474)</f>
        <v>-22.364200518541839</v>
      </c>
      <c r="I87" s="263">
        <f>-$D$11*(Assets!I475-Assets!H474)</f>
        <v>-23.787068707969048</v>
      </c>
      <c r="J87" s="263">
        <f>-$D$11*(Assets!J475-Assets!I474)</f>
        <v>-24.572398956053988</v>
      </c>
      <c r="K87" s="263">
        <f>-$D$11*(Assets!K475-Assets!J474)</f>
        <v>-25.447406850021252</v>
      </c>
      <c r="L87" s="263">
        <f>-$D$11*(Assets!L475-Assets!K474)</f>
        <v>-26.050703638855339</v>
      </c>
      <c r="M87" s="263">
        <f>-$D$11*(Assets!M475-Assets!L474)</f>
        <v>-25.872592344066472</v>
      </c>
      <c r="N87" s="263">
        <f>-$D$11*(Assets!N475-Assets!M474)</f>
        <v>-25.701121532414984</v>
      </c>
      <c r="O87" s="263">
        <f>-$D$11*(Assets!O475-Assets!N474)</f>
        <v>-25.526299911049321</v>
      </c>
      <c r="P87" s="263">
        <f>-$D$11*(Assets!P475-Assets!O474)</f>
        <v>-25.349618275109425</v>
      </c>
      <c r="Q87" s="263">
        <f>-$D$11*(Assets!Q475-Assets!P474)</f>
        <v>-25.171767125668886</v>
      </c>
      <c r="R87" s="263">
        <f>-$D$11*(Assets!R475-Assets!Q474)</f>
        <v>-24.986147145770701</v>
      </c>
      <c r="S87" s="263">
        <f>-$D$11*(Assets!S475-Assets!R474)</f>
        <v>-24.781940515341013</v>
      </c>
      <c r="T87" s="263">
        <f>-$D$11*(Assets!T475-Assets!S474)</f>
        <v>-24.56253533451709</v>
      </c>
      <c r="U87" s="263">
        <f>-$D$11*(Assets!U475-Assets!T474)</f>
        <v>-24.321042046523328</v>
      </c>
      <c r="V87" s="263">
        <f>-$D$11*(Assets!V475-Assets!U474)</f>
        <v>-24.103175576205288</v>
      </c>
      <c r="W87" s="263">
        <f>-$D$11*(Assets!W475-Assets!V474)</f>
        <v>-23.864098868010117</v>
      </c>
      <c r="X87" s="263">
        <f>-$D$11*(Assets!X475-Assets!W474)</f>
        <v>-23.608019651514041</v>
      </c>
      <c r="Y87" s="263">
        <f>-$D$11*(Assets!Y475-Assets!X474)</f>
        <v>-23.344798990525852</v>
      </c>
      <c r="Z87" s="263">
        <f>-$D$11*(Assets!Z475-Assets!Y474)</f>
        <v>-23.070675965803094</v>
      </c>
      <c r="AA87" s="263">
        <f>-$D$11*(Assets!AA475-Assets!Z474)</f>
        <v>-22.77761837566959</v>
      </c>
      <c r="AB87" s="263">
        <f>-$D$11*(Assets!AB475-Assets!AA474)</f>
        <v>-22.462703407806114</v>
      </c>
      <c r="AC87" s="263">
        <f>-$D$11*(Assets!AC475-Assets!AB474)</f>
        <v>-22.119009911202195</v>
      </c>
      <c r="AD87" s="263">
        <f>-$D$11*(Assets!AD475-Assets!AC474)</f>
        <v>-21.745483625533964</v>
      </c>
      <c r="AE87" s="263">
        <f>-$D$11*(Assets!AE475-Assets!AD474)</f>
        <v>-21.340136419427473</v>
      </c>
      <c r="AF87" s="263">
        <f>-$D$11*(Assets!AF475-Assets!AE474)</f>
        <v>-20.900930925749709</v>
      </c>
      <c r="AG87" s="263">
        <f>-$D$11*(Assets!AG475-Assets!AF474)</f>
        <v>-20.426427572126158</v>
      </c>
      <c r="AH87" s="263">
        <f>-$D$11*(Assets!AH475-Assets!AG474)</f>
        <v>-19.915135968992672</v>
      </c>
      <c r="AI87" s="263">
        <f>-$D$11*(Assets!AI475-Assets!AH474)</f>
        <v>-19.365513268469932</v>
      </c>
      <c r="AJ87" s="263">
        <f>-$D$11*(Assets!AJ475-Assets!AI474)</f>
        <v>-18.775962472940591</v>
      </c>
      <c r="AK87" s="263">
        <f>-$D$11*(Assets!AK475-Assets!AJ474)</f>
        <v>-18.149317901312951</v>
      </c>
      <c r="AL87" s="263">
        <f>-$D$11*(Assets!AL475-Assets!AK474)</f>
        <v>-17.523326208926029</v>
      </c>
      <c r="AM87" s="263">
        <f>-$D$11*(Assets!AM475-Assets!AL474)</f>
        <v>-16.860931342518871</v>
      </c>
      <c r="AN87" s="263">
        <f>-$D$11*(Assets!AN475-Assets!AM474)</f>
        <v>-16.154464653910509</v>
      </c>
      <c r="AO87" s="263">
        <f>-$D$11*(Assets!AO475-Assets!AN474)</f>
        <v>-15.408475489194553</v>
      </c>
      <c r="AP87" s="263">
        <f>-$D$11*(Assets!AP475-Assets!AO474)</f>
        <v>-14.765480068147463</v>
      </c>
      <c r="AQ87" s="263">
        <f>-$D$11*(Assets!AQ475-Assets!AP474)</f>
        <v>-14.083062256032736</v>
      </c>
      <c r="AR87" s="263">
        <f>-$D$11*(Assets!AR475-Assets!AQ474)</f>
        <v>-13.403118158334747</v>
      </c>
      <c r="AS87" s="263">
        <f>-$D$11*(Assets!AS475-Assets!AR474)</f>
        <v>-13.070975175899731</v>
      </c>
      <c r="AT87" s="263">
        <f>-$D$11*(Assets!AT475-Assets!AS474)</f>
        <v>-12.990272051537614</v>
      </c>
      <c r="AU87" s="263">
        <f>-$D$11*(Assets!AU475-Assets!AT474)</f>
        <v>-12.903883991024124</v>
      </c>
      <c r="AV87" s="263">
        <f>-$D$11*(Assets!AV475-Assets!AU474)</f>
        <v>-12.807645335256257</v>
      </c>
      <c r="AW87" s="263">
        <f>-$D$11*(Assets!AW475-Assets!AV474)</f>
        <v>-12.727090878399578</v>
      </c>
      <c r="AX87" s="263">
        <f>-$D$11*(Assets!AX475-Assets!AW474)</f>
        <v>-12.640698298471854</v>
      </c>
      <c r="AY87" s="263">
        <f>-$D$11*(Assets!AY475-Assets!AX474)</f>
        <v>-12.543433458823074</v>
      </c>
      <c r="AZ87" s="263">
        <f>-$D$11*(Assets!AZ475-Assets!AY474)</f>
        <v>-12.433404940755281</v>
      </c>
      <c r="BA87" s="263">
        <f>-$D$11*(Assets!BA475-Assets!AZ474)</f>
        <v>-12.310035350872477</v>
      </c>
      <c r="BB87" s="263">
        <f>-$D$11*(Assets!BB475-Assets!BA474)</f>
        <v>-12.277282227432444</v>
      </c>
      <c r="BC87" s="263">
        <f>-$D$11*(Assets!BC475-Assets!BB474)</f>
        <v>-12.303779949275032</v>
      </c>
      <c r="BD87" s="263">
        <f>-$D$11*(Assets!BD475-Assets!BC474)</f>
        <v>-12.357317888741456</v>
      </c>
      <c r="BE87" s="263">
        <f>-$D$11*(Assets!BE475-Assets!BD474)</f>
        <v>-12.451364346213722</v>
      </c>
      <c r="BF87" s="263">
        <f>-$D$11*(Assets!BF475-Assets!BE474)</f>
        <v>-12.576835063747422</v>
      </c>
      <c r="BG87" s="263">
        <f>-$D$11*(Assets!BG475-Assets!BF474)</f>
        <v>-12.793867704532932</v>
      </c>
      <c r="BH87" s="263">
        <f>-$D$11*(Assets!BH475-Assets!BG474)</f>
        <v>-13.037800928282923</v>
      </c>
      <c r="BI87" s="263">
        <f>-$D$11*(Assets!BI475-Assets!BH474)</f>
        <v>-13.289978817068368</v>
      </c>
      <c r="BJ87" s="55"/>
      <c r="BK87" s="55"/>
      <c r="BL87" s="55"/>
      <c r="BM87" s="55"/>
    </row>
    <row r="88" spans="1:65" s="13" customFormat="1">
      <c r="A88" s="60"/>
      <c r="B88" s="61" t="s">
        <v>175</v>
      </c>
      <c r="C88" s="60"/>
      <c r="D88" s="60"/>
      <c r="E88" s="60"/>
      <c r="F88" s="60"/>
      <c r="G88" s="264">
        <f>G86+G87</f>
        <v>63.648342598745046</v>
      </c>
      <c r="H88" s="265">
        <f t="shared" ref="H88:O88" si="85">H86+H87</f>
        <v>68.076626378441361</v>
      </c>
      <c r="I88" s="265">
        <f t="shared" si="85"/>
        <v>72.407837147057563</v>
      </c>
      <c r="J88" s="265">
        <f t="shared" si="85"/>
        <v>74.798382422228158</v>
      </c>
      <c r="K88" s="265">
        <f t="shared" si="85"/>
        <v>77.461906451465779</v>
      </c>
      <c r="L88" s="265">
        <f t="shared" si="85"/>
        <v>79.298341876676176</v>
      </c>
      <c r="M88" s="265">
        <f t="shared" si="85"/>
        <v>78.756171095339027</v>
      </c>
      <c r="N88" s="265">
        <f t="shared" si="85"/>
        <v>78.234213944671481</v>
      </c>
      <c r="O88" s="265">
        <f t="shared" si="85"/>
        <v>77.702056929234814</v>
      </c>
      <c r="P88" s="265">
        <f>P86+P87</f>
        <v>77.164238029433861</v>
      </c>
      <c r="Q88" s="265">
        <f>Q86+Q87</f>
        <v>76.622859130535602</v>
      </c>
      <c r="R88" s="265">
        <f>R86+R87</f>
        <v>76.05783191172668</v>
      </c>
      <c r="S88" s="265">
        <f t="shared" ref="S88:AP88" si="86">S86+S87</f>
        <v>75.436226928698176</v>
      </c>
      <c r="T88" s="265">
        <f t="shared" si="86"/>
        <v>74.768357558270466</v>
      </c>
      <c r="U88" s="265">
        <f t="shared" si="86"/>
        <v>74.033251989617938</v>
      </c>
      <c r="V88" s="265">
        <f t="shared" si="86"/>
        <v>73.370066453968789</v>
      </c>
      <c r="W88" s="265">
        <f t="shared" si="86"/>
        <v>72.642316954223162</v>
      </c>
      <c r="X88" s="265">
        <f t="shared" si="86"/>
        <v>71.862811819209284</v>
      </c>
      <c r="Y88" s="265">
        <f t="shared" si="86"/>
        <v>71.061568127160939</v>
      </c>
      <c r="Z88" s="265">
        <f t="shared" si="86"/>
        <v>70.227137639905422</v>
      </c>
      <c r="AA88" s="265">
        <f t="shared" si="86"/>
        <v>69.335070335538518</v>
      </c>
      <c r="AB88" s="265">
        <f t="shared" si="86"/>
        <v>68.376469173362437</v>
      </c>
      <c r="AC88" s="265">
        <f t="shared" si="86"/>
        <v>67.330266169699755</v>
      </c>
      <c r="AD88" s="265">
        <f t="shared" si="86"/>
        <v>66.193252156125254</v>
      </c>
      <c r="AE88" s="265">
        <f t="shared" si="86"/>
        <v>64.959375260737545</v>
      </c>
      <c r="AF88" s="265">
        <f t="shared" si="86"/>
        <v>63.622433737982874</v>
      </c>
      <c r="AG88" s="265">
        <f t="shared" si="86"/>
        <v>62.17804552955225</v>
      </c>
      <c r="AH88" s="265">
        <f t="shared" si="86"/>
        <v>60.621673889614087</v>
      </c>
      <c r="AI88" s="265">
        <f t="shared" si="86"/>
        <v>58.948622389222912</v>
      </c>
      <c r="AJ88" s="265">
        <f t="shared" si="86"/>
        <v>57.154029767631116</v>
      </c>
      <c r="AK88" s="265">
        <f t="shared" si="86"/>
        <v>55.246523691597091</v>
      </c>
      <c r="AL88" s="265">
        <f t="shared" si="86"/>
        <v>53.341004979971508</v>
      </c>
      <c r="AM88" s="265">
        <f t="shared" si="86"/>
        <v>51.324675006627444</v>
      </c>
      <c r="AN88" s="265">
        <f t="shared" si="86"/>
        <v>49.174190406504025</v>
      </c>
      <c r="AO88" s="265">
        <f t="shared" si="86"/>
        <v>46.903399389108252</v>
      </c>
      <c r="AP88" s="265">
        <f t="shared" si="86"/>
        <v>44.946121327441041</v>
      </c>
      <c r="AQ88" s="265">
        <f t="shared" ref="AQ88:BI88" si="87">AQ86+AQ87</f>
        <v>42.868841507363911</v>
      </c>
      <c r="AR88" s="265">
        <f t="shared" si="87"/>
        <v>40.799091673970977</v>
      </c>
      <c r="AS88" s="265">
        <f t="shared" si="87"/>
        <v>39.788048435438689</v>
      </c>
      <c r="AT88" s="265">
        <f t="shared" si="87"/>
        <v>39.542388124880574</v>
      </c>
      <c r="AU88" s="265">
        <f t="shared" si="87"/>
        <v>39.279422868677671</v>
      </c>
      <c r="AV88" s="265">
        <f t="shared" si="87"/>
        <v>38.986472400520213</v>
      </c>
      <c r="AW88" s="265">
        <f t="shared" si="87"/>
        <v>38.741264633848267</v>
      </c>
      <c r="AX88" s="265">
        <f t="shared" si="87"/>
        <v>38.478285620548192</v>
      </c>
      <c r="AY88" s="265">
        <f t="shared" si="87"/>
        <v>38.182211448657419</v>
      </c>
      <c r="AZ88" s="265">
        <f t="shared" si="87"/>
        <v>37.847284639659343</v>
      </c>
      <c r="BA88" s="265">
        <f t="shared" si="87"/>
        <v>37.471747608055828</v>
      </c>
      <c r="BB88" s="265">
        <f t="shared" si="87"/>
        <v>37.37204710030452</v>
      </c>
      <c r="BC88" s="265">
        <f t="shared" si="87"/>
        <v>37.45270616559349</v>
      </c>
      <c r="BD88" s="265">
        <f t="shared" si="87"/>
        <v>37.615675653328914</v>
      </c>
      <c r="BE88" s="265">
        <f t="shared" si="87"/>
        <v>37.901953069875091</v>
      </c>
      <c r="BF88" s="265">
        <f t="shared" si="87"/>
        <v>38.283885934047447</v>
      </c>
      <c r="BG88" s="265">
        <f t="shared" si="87"/>
        <v>38.944533292598564</v>
      </c>
      <c r="BH88" s="265">
        <f t="shared" si="87"/>
        <v>39.687066025693341</v>
      </c>
      <c r="BI88" s="265">
        <f t="shared" si="87"/>
        <v>40.454695519156196</v>
      </c>
      <c r="BJ88" s="60"/>
      <c r="BK88" s="60"/>
      <c r="BL88" s="60"/>
      <c r="BM88" s="60"/>
    </row>
    <row r="89" spans="1:65" s="15" customFormat="1">
      <c r="A89" s="99"/>
      <c r="B89" s="51" t="s">
        <v>60</v>
      </c>
      <c r="C89" s="99"/>
      <c r="D89" s="99"/>
      <c r="E89" s="99"/>
      <c r="F89" s="99"/>
      <c r="G89" s="266">
        <f t="shared" ref="G89:P89" si="88">G86/G92</f>
        <v>0.10110000000000002</v>
      </c>
      <c r="H89" s="267">
        <f t="shared" si="88"/>
        <v>0.1011</v>
      </c>
      <c r="I89" s="267">
        <f t="shared" si="88"/>
        <v>0.10109999999999994</v>
      </c>
      <c r="J89" s="267">
        <f t="shared" si="88"/>
        <v>0.10109999999999995</v>
      </c>
      <c r="K89" s="267">
        <f t="shared" si="88"/>
        <v>0.10110000000000002</v>
      </c>
      <c r="L89" s="267">
        <f t="shared" si="88"/>
        <v>0.1011</v>
      </c>
      <c r="M89" s="267">
        <f t="shared" si="88"/>
        <v>0.10109999999999998</v>
      </c>
      <c r="N89" s="267">
        <f t="shared" si="88"/>
        <v>0.10109999999999998</v>
      </c>
      <c r="O89" s="267">
        <f t="shared" si="88"/>
        <v>0.10110000000000005</v>
      </c>
      <c r="P89" s="267">
        <f t="shared" si="88"/>
        <v>0.10110000000000001</v>
      </c>
      <c r="Q89" s="267">
        <f>Q86/Q92</f>
        <v>0.10109999999999998</v>
      </c>
      <c r="R89" s="267">
        <f>R86/R92</f>
        <v>0.1011</v>
      </c>
      <c r="S89" s="267">
        <f t="shared" ref="S89:AQ89" si="89">S86/S92</f>
        <v>0.10109999999999995</v>
      </c>
      <c r="T89" s="267">
        <f t="shared" si="89"/>
        <v>0.10109999999999995</v>
      </c>
      <c r="U89" s="267">
        <f t="shared" si="89"/>
        <v>0.10109999999999997</v>
      </c>
      <c r="V89" s="267">
        <f t="shared" si="89"/>
        <v>0.10110000000000004</v>
      </c>
      <c r="W89" s="267">
        <f t="shared" si="89"/>
        <v>0.10110000000000001</v>
      </c>
      <c r="X89" s="267">
        <f t="shared" si="89"/>
        <v>0.1011</v>
      </c>
      <c r="Y89" s="267">
        <f t="shared" si="89"/>
        <v>0.1011</v>
      </c>
      <c r="Z89" s="267">
        <f t="shared" si="89"/>
        <v>0.10110000000000001</v>
      </c>
      <c r="AA89" s="267">
        <f t="shared" si="89"/>
        <v>0.10109999999999998</v>
      </c>
      <c r="AB89" s="267">
        <f t="shared" si="89"/>
        <v>0.1011</v>
      </c>
      <c r="AC89" s="267">
        <f t="shared" si="89"/>
        <v>0.10110000000000001</v>
      </c>
      <c r="AD89" s="267">
        <f t="shared" si="89"/>
        <v>0.10110000000000002</v>
      </c>
      <c r="AE89" s="267">
        <f t="shared" si="89"/>
        <v>0.10110000000000001</v>
      </c>
      <c r="AF89" s="267">
        <f t="shared" si="89"/>
        <v>0.1011</v>
      </c>
      <c r="AG89" s="267">
        <f t="shared" si="89"/>
        <v>0.1011</v>
      </c>
      <c r="AH89" s="267">
        <f t="shared" si="89"/>
        <v>0.10110000000000006</v>
      </c>
      <c r="AI89" s="267">
        <f t="shared" si="89"/>
        <v>0.10109999999999997</v>
      </c>
      <c r="AJ89" s="267">
        <f t="shared" si="89"/>
        <v>0.1011</v>
      </c>
      <c r="AK89" s="267">
        <f t="shared" si="89"/>
        <v>0.10109999999999997</v>
      </c>
      <c r="AL89" s="267">
        <f t="shared" si="89"/>
        <v>0.10110000000000001</v>
      </c>
      <c r="AM89" s="267">
        <f t="shared" si="89"/>
        <v>0.10109999999999997</v>
      </c>
      <c r="AN89" s="267">
        <f t="shared" si="89"/>
        <v>0.1011</v>
      </c>
      <c r="AO89" s="267">
        <f t="shared" si="89"/>
        <v>0.10109999999999998</v>
      </c>
      <c r="AP89" s="267">
        <f t="shared" si="89"/>
        <v>0.10109999999999997</v>
      </c>
      <c r="AQ89" s="267">
        <f t="shared" si="89"/>
        <v>0.1011</v>
      </c>
      <c r="AR89" s="267">
        <f t="shared" ref="AR89:BI89" si="90">AR86/AR92</f>
        <v>0.10109999999999998</v>
      </c>
      <c r="AS89" s="267">
        <f t="shared" si="90"/>
        <v>0.1011</v>
      </c>
      <c r="AT89" s="267">
        <f t="shared" si="90"/>
        <v>0.10109999999999995</v>
      </c>
      <c r="AU89" s="267">
        <f t="shared" si="90"/>
        <v>0.10109999999999995</v>
      </c>
      <c r="AV89" s="267">
        <f t="shared" si="90"/>
        <v>0.10110000000000002</v>
      </c>
      <c r="AW89" s="267">
        <f t="shared" si="90"/>
        <v>0.10109999999999997</v>
      </c>
      <c r="AX89" s="267">
        <f t="shared" si="90"/>
        <v>0.1011</v>
      </c>
      <c r="AY89" s="267">
        <f t="shared" si="90"/>
        <v>0.10109999999999994</v>
      </c>
      <c r="AZ89" s="267">
        <f t="shared" si="90"/>
        <v>0.10109999999999995</v>
      </c>
      <c r="BA89" s="267">
        <f t="shared" si="90"/>
        <v>0.10110000000000002</v>
      </c>
      <c r="BB89" s="267">
        <f t="shared" si="90"/>
        <v>0.10110000000000001</v>
      </c>
      <c r="BC89" s="267">
        <f t="shared" si="90"/>
        <v>0.10109999999999997</v>
      </c>
      <c r="BD89" s="267">
        <f t="shared" si="90"/>
        <v>0.10110000000000002</v>
      </c>
      <c r="BE89" s="267">
        <f t="shared" si="90"/>
        <v>0.10110000000000002</v>
      </c>
      <c r="BF89" s="267">
        <f t="shared" si="90"/>
        <v>0.1011</v>
      </c>
      <c r="BG89" s="267">
        <f t="shared" si="90"/>
        <v>0.1011</v>
      </c>
      <c r="BH89" s="267">
        <f t="shared" si="90"/>
        <v>0.1011</v>
      </c>
      <c r="BI89" s="267">
        <f t="shared" si="90"/>
        <v>0.10109999999999997</v>
      </c>
      <c r="BJ89" s="99"/>
      <c r="BK89" s="99"/>
      <c r="BL89" s="99"/>
      <c r="BM89" s="99"/>
    </row>
    <row r="90" spans="1:65" s="15" customFormat="1">
      <c r="A90" s="99"/>
      <c r="B90" s="51" t="s">
        <v>61</v>
      </c>
      <c r="C90" s="99"/>
      <c r="D90" s="99"/>
      <c r="E90" s="99"/>
      <c r="F90" s="99"/>
      <c r="G90" s="266">
        <f>G88/G92/(1+G$7)</f>
        <v>7.4243902439024484E-2</v>
      </c>
      <c r="H90" s="267">
        <f t="shared" ref="H90:P90" si="91">H88/H92/(1+H$7)</f>
        <v>7.4243902439024401E-2</v>
      </c>
      <c r="I90" s="267">
        <f t="shared" si="91"/>
        <v>7.4243902439024304E-2</v>
      </c>
      <c r="J90" s="267">
        <f t="shared" si="91"/>
        <v>7.4243902439024317E-2</v>
      </c>
      <c r="K90" s="267">
        <f t="shared" si="91"/>
        <v>7.4243902439024664E-2</v>
      </c>
      <c r="L90" s="267">
        <f t="shared" si="91"/>
        <v>7.4243902439024526E-2</v>
      </c>
      <c r="M90" s="267">
        <f t="shared" si="91"/>
        <v>7.4243902439024553E-2</v>
      </c>
      <c r="N90" s="267">
        <f t="shared" si="91"/>
        <v>7.4243902439024456E-2</v>
      </c>
      <c r="O90" s="267">
        <f t="shared" si="91"/>
        <v>7.4243902439024581E-2</v>
      </c>
      <c r="P90" s="267">
        <f t="shared" si="91"/>
        <v>7.4243902439024581E-2</v>
      </c>
      <c r="Q90" s="267">
        <f>Q88/Q92/(1+Q$7)</f>
        <v>7.4243902439024276E-2</v>
      </c>
      <c r="R90" s="267">
        <f>R88/R92/(1+R$7)</f>
        <v>7.4243902439024553E-2</v>
      </c>
      <c r="S90" s="267">
        <f t="shared" ref="S90:AQ90" si="92">S88/S92/(1+S$7)</f>
        <v>7.4243902439024401E-2</v>
      </c>
      <c r="T90" s="267">
        <f t="shared" si="92"/>
        <v>7.424390243902447E-2</v>
      </c>
      <c r="U90" s="267">
        <f t="shared" si="92"/>
        <v>7.4243902439024595E-2</v>
      </c>
      <c r="V90" s="267">
        <f t="shared" si="92"/>
        <v>7.4243902439024401E-2</v>
      </c>
      <c r="W90" s="267">
        <f t="shared" si="92"/>
        <v>7.4243902439024498E-2</v>
      </c>
      <c r="X90" s="267">
        <f t="shared" si="92"/>
        <v>7.4243902439024539E-2</v>
      </c>
      <c r="Y90" s="267">
        <f t="shared" si="92"/>
        <v>7.424390243902447E-2</v>
      </c>
      <c r="Z90" s="267">
        <f t="shared" si="92"/>
        <v>7.4243902439024609E-2</v>
      </c>
      <c r="AA90" s="267">
        <f t="shared" si="92"/>
        <v>7.424390243902447E-2</v>
      </c>
      <c r="AB90" s="267">
        <f t="shared" si="92"/>
        <v>7.4243902439024553E-2</v>
      </c>
      <c r="AC90" s="267">
        <f t="shared" si="92"/>
        <v>7.4243902439024484E-2</v>
      </c>
      <c r="AD90" s="267">
        <f t="shared" si="92"/>
        <v>7.4243902439024373E-2</v>
      </c>
      <c r="AE90" s="267">
        <f t="shared" si="92"/>
        <v>7.4243902439024498E-2</v>
      </c>
      <c r="AF90" s="267">
        <f t="shared" si="92"/>
        <v>7.4243902439024609E-2</v>
      </c>
      <c r="AG90" s="267">
        <f t="shared" si="92"/>
        <v>7.4243902439024456E-2</v>
      </c>
      <c r="AH90" s="267">
        <f t="shared" si="92"/>
        <v>7.4243902439024553E-2</v>
      </c>
      <c r="AI90" s="267">
        <f t="shared" si="92"/>
        <v>7.4243902439024512E-2</v>
      </c>
      <c r="AJ90" s="267">
        <f t="shared" si="92"/>
        <v>7.4243902439024387E-2</v>
      </c>
      <c r="AK90" s="267">
        <f t="shared" si="92"/>
        <v>7.4243902439024526E-2</v>
      </c>
      <c r="AL90" s="267">
        <f t="shared" si="92"/>
        <v>7.4243902439024623E-2</v>
      </c>
      <c r="AM90" s="267">
        <f t="shared" si="92"/>
        <v>7.4243902439024373E-2</v>
      </c>
      <c r="AN90" s="267">
        <f t="shared" si="92"/>
        <v>7.4243902439024553E-2</v>
      </c>
      <c r="AO90" s="267">
        <f t="shared" si="92"/>
        <v>7.4243902439024401E-2</v>
      </c>
      <c r="AP90" s="267">
        <f t="shared" si="92"/>
        <v>7.4243902439024442E-2</v>
      </c>
      <c r="AQ90" s="267">
        <f t="shared" si="92"/>
        <v>7.4243902439024512E-2</v>
      </c>
      <c r="AR90" s="267">
        <f t="shared" ref="AR90:BI90" si="93">AR88/AR92/(1+AR$7)</f>
        <v>7.4243902439024387E-2</v>
      </c>
      <c r="AS90" s="267">
        <f t="shared" si="93"/>
        <v>7.4243902439024345E-2</v>
      </c>
      <c r="AT90" s="267">
        <f t="shared" si="93"/>
        <v>7.4243902439024401E-2</v>
      </c>
      <c r="AU90" s="267">
        <f t="shared" si="93"/>
        <v>7.4243902439024484E-2</v>
      </c>
      <c r="AV90" s="267">
        <f t="shared" si="93"/>
        <v>7.4243902439024498E-2</v>
      </c>
      <c r="AW90" s="267">
        <f t="shared" si="93"/>
        <v>7.4243902439024345E-2</v>
      </c>
      <c r="AX90" s="267">
        <f t="shared" si="93"/>
        <v>7.4243902439024331E-2</v>
      </c>
      <c r="AY90" s="267">
        <f t="shared" si="93"/>
        <v>7.4243902439024345E-2</v>
      </c>
      <c r="AZ90" s="267">
        <f t="shared" si="93"/>
        <v>7.4243902439024498E-2</v>
      </c>
      <c r="BA90" s="267">
        <f t="shared" si="93"/>
        <v>7.4243902439024428E-2</v>
      </c>
      <c r="BB90" s="267">
        <f t="shared" si="93"/>
        <v>7.4243902439024484E-2</v>
      </c>
      <c r="BC90" s="267">
        <f t="shared" si="93"/>
        <v>7.4243902439024512E-2</v>
      </c>
      <c r="BD90" s="267">
        <f t="shared" si="93"/>
        <v>7.4243902439024373E-2</v>
      </c>
      <c r="BE90" s="267">
        <f t="shared" si="93"/>
        <v>7.4243902439024664E-2</v>
      </c>
      <c r="BF90" s="267">
        <f t="shared" si="93"/>
        <v>7.4243902439024539E-2</v>
      </c>
      <c r="BG90" s="267">
        <f t="shared" si="93"/>
        <v>7.4243902439024553E-2</v>
      </c>
      <c r="BH90" s="267">
        <f t="shared" si="93"/>
        <v>7.4243902439024456E-2</v>
      </c>
      <c r="BI90" s="267">
        <f t="shared" si="93"/>
        <v>7.4243902439024415E-2</v>
      </c>
      <c r="BJ90" s="99"/>
      <c r="BK90" s="99"/>
      <c r="BL90" s="99"/>
      <c r="BM90" s="99"/>
    </row>
    <row r="91" spans="1:65">
      <c r="A91" s="55"/>
      <c r="B91" s="55"/>
      <c r="C91" s="55"/>
      <c r="D91" s="55"/>
      <c r="E91" s="55"/>
      <c r="F91" s="55"/>
      <c r="G91" s="268"/>
      <c r="H91" s="269"/>
      <c r="I91" s="269"/>
      <c r="J91" s="269"/>
      <c r="K91" s="269"/>
      <c r="L91" s="269"/>
      <c r="M91" s="269"/>
      <c r="N91" s="269"/>
      <c r="O91" s="269"/>
      <c r="P91" s="269"/>
      <c r="Q91" s="269"/>
      <c r="R91" s="269"/>
      <c r="S91" s="269"/>
      <c r="T91" s="269"/>
      <c r="U91" s="269"/>
      <c r="V91" s="269"/>
      <c r="W91" s="269"/>
      <c r="X91" s="269"/>
      <c r="Y91" s="269"/>
      <c r="Z91" s="269"/>
      <c r="AA91" s="269"/>
      <c r="AB91" s="269"/>
      <c r="AC91" s="269"/>
      <c r="AD91" s="269"/>
      <c r="AE91" s="269"/>
      <c r="AF91" s="269"/>
      <c r="AG91" s="269"/>
      <c r="AH91" s="269"/>
      <c r="AI91" s="269"/>
      <c r="AJ91" s="269"/>
      <c r="AK91" s="269"/>
      <c r="AL91" s="269"/>
      <c r="AM91" s="269"/>
      <c r="AN91" s="269"/>
      <c r="AO91" s="269"/>
      <c r="AP91" s="269"/>
      <c r="AQ91" s="269"/>
      <c r="AR91" s="269"/>
      <c r="AS91" s="269"/>
      <c r="AT91" s="269"/>
      <c r="AU91" s="269"/>
      <c r="AV91" s="269"/>
      <c r="AW91" s="269"/>
      <c r="AX91" s="269"/>
      <c r="AY91" s="269"/>
      <c r="AZ91" s="269"/>
      <c r="BA91" s="269"/>
      <c r="BB91" s="269"/>
      <c r="BC91" s="269"/>
      <c r="BD91" s="269"/>
      <c r="BE91" s="269"/>
      <c r="BF91" s="269"/>
      <c r="BG91" s="269"/>
      <c r="BH91" s="269"/>
      <c r="BI91" s="269"/>
      <c r="BJ91" s="55"/>
      <c r="BK91" s="55"/>
      <c r="BL91" s="55"/>
      <c r="BM91" s="55"/>
    </row>
    <row r="92" spans="1:65">
      <c r="A92" s="55"/>
      <c r="B92" s="55" t="s">
        <v>117</v>
      </c>
      <c r="C92" s="55"/>
      <c r="D92" s="55"/>
      <c r="E92" s="55"/>
      <c r="F92" s="55"/>
      <c r="G92" s="270">
        <f>G11</f>
        <v>836.37769512148452</v>
      </c>
      <c r="H92" s="271">
        <f t="shared" ref="H92:P92" si="94">H11</f>
        <v>894.56802074167354</v>
      </c>
      <c r="I92" s="271">
        <f t="shared" si="94"/>
        <v>951.48274831876029</v>
      </c>
      <c r="J92" s="271">
        <f t="shared" si="94"/>
        <v>982.89595824215814</v>
      </c>
      <c r="K92" s="271">
        <f t="shared" si="94"/>
        <v>1017.8962740008607</v>
      </c>
      <c r="L92" s="271">
        <f t="shared" si="94"/>
        <v>1042.0281455542188</v>
      </c>
      <c r="M92" s="271">
        <f t="shared" si="94"/>
        <v>1034.9036937626659</v>
      </c>
      <c r="N92" s="271">
        <f t="shared" si="94"/>
        <v>1028.0448612966022</v>
      </c>
      <c r="O92" s="271">
        <f t="shared" si="94"/>
        <v>1021.0519964419791</v>
      </c>
      <c r="P92" s="271">
        <f t="shared" si="94"/>
        <v>1013.9847310043845</v>
      </c>
      <c r="Q92" s="271">
        <f>Q11</f>
        <v>1006.8706850267507</v>
      </c>
      <c r="R92" s="271">
        <f>R11</f>
        <v>999.44588583083464</v>
      </c>
      <c r="S92" s="271">
        <f t="shared" ref="S92:AQ92" si="95">S11</f>
        <v>991.27762061364217</v>
      </c>
      <c r="T92" s="271">
        <f t="shared" si="95"/>
        <v>982.50141338068852</v>
      </c>
      <c r="U92" s="271">
        <f t="shared" si="95"/>
        <v>972.84168186094257</v>
      </c>
      <c r="V92" s="271">
        <f t="shared" si="95"/>
        <v>964.12702304821016</v>
      </c>
      <c r="W92" s="271">
        <f t="shared" si="95"/>
        <v>954.56395472040822</v>
      </c>
      <c r="X92" s="271">
        <f t="shared" si="95"/>
        <v>944.32078606056712</v>
      </c>
      <c r="Y92" s="271">
        <f t="shared" si="95"/>
        <v>933.79195962103643</v>
      </c>
      <c r="Z92" s="271">
        <f t="shared" si="95"/>
        <v>922.82703863213158</v>
      </c>
      <c r="AA92" s="271">
        <f t="shared" si="95"/>
        <v>911.10473502678656</v>
      </c>
      <c r="AB92" s="271">
        <f t="shared" si="95"/>
        <v>898.50813631225083</v>
      </c>
      <c r="AC92" s="271">
        <f t="shared" si="95"/>
        <v>884.76039644809043</v>
      </c>
      <c r="AD92" s="271">
        <f t="shared" si="95"/>
        <v>869.81934502135709</v>
      </c>
      <c r="AE92" s="271">
        <f t="shared" si="95"/>
        <v>853.60545677710206</v>
      </c>
      <c r="AF92" s="271">
        <f t="shared" si="95"/>
        <v>836.03723702999582</v>
      </c>
      <c r="AG92" s="271">
        <f t="shared" si="95"/>
        <v>817.05710288504861</v>
      </c>
      <c r="AH92" s="271">
        <f t="shared" si="95"/>
        <v>796.6054387597103</v>
      </c>
      <c r="AI92" s="271">
        <f t="shared" si="95"/>
        <v>774.6205307388019</v>
      </c>
      <c r="AJ92" s="271">
        <f t="shared" si="95"/>
        <v>751.0384989176232</v>
      </c>
      <c r="AK92" s="271">
        <f t="shared" si="95"/>
        <v>725.97271605252297</v>
      </c>
      <c r="AL92" s="271">
        <f t="shared" si="95"/>
        <v>700.93304835704782</v>
      </c>
      <c r="AM92" s="271">
        <f t="shared" si="95"/>
        <v>674.43725370075504</v>
      </c>
      <c r="AN92" s="271">
        <f t="shared" si="95"/>
        <v>646.17858615642467</v>
      </c>
      <c r="AO92" s="271">
        <f t="shared" si="95"/>
        <v>616.33901956778254</v>
      </c>
      <c r="AP92" s="271">
        <f t="shared" si="95"/>
        <v>590.61920272590032</v>
      </c>
      <c r="AQ92" s="271">
        <f t="shared" si="95"/>
        <v>563.32249024131204</v>
      </c>
      <c r="AR92" s="271">
        <f t="shared" ref="AR92:BI92" si="96">AR11</f>
        <v>536.12472633339007</v>
      </c>
      <c r="AS92" s="271">
        <f t="shared" si="96"/>
        <v>522.8390070359884</v>
      </c>
      <c r="AT92" s="271">
        <f t="shared" si="96"/>
        <v>519.61088206150555</v>
      </c>
      <c r="AU92" s="271">
        <f t="shared" si="96"/>
        <v>516.1553596409675</v>
      </c>
      <c r="AV92" s="271">
        <f t="shared" si="96"/>
        <v>512.30581341025186</v>
      </c>
      <c r="AW92" s="271">
        <f t="shared" si="96"/>
        <v>509.08363513598283</v>
      </c>
      <c r="AX92" s="271">
        <f t="shared" si="96"/>
        <v>505.62793193887285</v>
      </c>
      <c r="AY92" s="271">
        <f t="shared" si="96"/>
        <v>501.73733835292308</v>
      </c>
      <c r="AZ92" s="271">
        <f t="shared" si="96"/>
        <v>497.33619763021409</v>
      </c>
      <c r="BA92" s="271">
        <f t="shared" si="96"/>
        <v>492.40141403489901</v>
      </c>
      <c r="BB92" s="271">
        <f t="shared" si="96"/>
        <v>491.0912890972993</v>
      </c>
      <c r="BC92" s="271">
        <f t="shared" si="96"/>
        <v>492.15119797100436</v>
      </c>
      <c r="BD92" s="271">
        <f t="shared" si="96"/>
        <v>494.29271554965737</v>
      </c>
      <c r="BE92" s="271">
        <f t="shared" si="96"/>
        <v>498.0545738485539</v>
      </c>
      <c r="BF92" s="271">
        <f t="shared" si="96"/>
        <v>503.07340254989981</v>
      </c>
      <c r="BG92" s="271">
        <f t="shared" si="96"/>
        <v>511.75470818132044</v>
      </c>
      <c r="BH92" s="271">
        <f t="shared" si="96"/>
        <v>521.51203713131815</v>
      </c>
      <c r="BI92" s="271">
        <f t="shared" si="96"/>
        <v>531.59915268273573</v>
      </c>
      <c r="BJ92" s="55"/>
      <c r="BK92" s="55"/>
      <c r="BL92" s="55"/>
      <c r="BM92" s="55"/>
    </row>
    <row r="93" spans="1:65">
      <c r="A93" s="55"/>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c r="BA93" s="55"/>
      <c r="BB93" s="55"/>
      <c r="BC93" s="55"/>
      <c r="BD93" s="55"/>
      <c r="BE93" s="55"/>
      <c r="BF93" s="55"/>
      <c r="BG93" s="55"/>
      <c r="BH93" s="55"/>
      <c r="BI93" s="55"/>
      <c r="BJ93" s="55"/>
      <c r="BK93" s="55"/>
      <c r="BL93" s="55"/>
      <c r="BM93" s="55"/>
    </row>
    <row r="94" spans="1:65" s="10" customFormat="1">
      <c r="A94" s="212"/>
      <c r="B94" s="212" t="s">
        <v>160</v>
      </c>
      <c r="C94" s="215"/>
      <c r="D94" s="215"/>
      <c r="E94" s="215"/>
      <c r="F94" s="215"/>
      <c r="G94" s="215"/>
      <c r="H94" s="215"/>
      <c r="I94" s="215"/>
      <c r="J94" s="215"/>
      <c r="K94" s="215"/>
      <c r="L94" s="215"/>
      <c r="M94" s="215"/>
      <c r="N94" s="215"/>
      <c r="O94" s="215"/>
      <c r="P94" s="215"/>
      <c r="Q94" s="215"/>
      <c r="R94" s="215"/>
      <c r="S94" s="215"/>
      <c r="T94" s="215"/>
      <c r="U94" s="215"/>
      <c r="V94" s="215"/>
      <c r="W94" s="215"/>
      <c r="X94" s="215"/>
      <c r="Y94" s="215"/>
      <c r="Z94" s="215"/>
      <c r="AA94" s="215"/>
      <c r="AB94" s="215"/>
      <c r="AC94" s="215"/>
      <c r="AD94" s="215"/>
      <c r="AE94" s="215"/>
      <c r="AF94" s="215"/>
      <c r="AG94" s="215"/>
      <c r="AH94" s="215"/>
      <c r="AI94" s="215"/>
      <c r="AJ94" s="215"/>
      <c r="AK94" s="215"/>
      <c r="AL94" s="215"/>
      <c r="AM94" s="215"/>
      <c r="AN94" s="215"/>
      <c r="AO94" s="215"/>
      <c r="AP94" s="215"/>
      <c r="AQ94" s="215"/>
      <c r="AR94" s="215"/>
      <c r="AS94" s="215"/>
      <c r="AT94" s="215"/>
      <c r="AU94" s="215"/>
      <c r="AV94" s="215"/>
      <c r="AW94" s="215"/>
      <c r="AX94" s="215"/>
      <c r="AY94" s="215"/>
      <c r="AZ94" s="215"/>
      <c r="BA94" s="215"/>
      <c r="BB94" s="215"/>
      <c r="BC94" s="215"/>
      <c r="BD94" s="215"/>
      <c r="BE94" s="215"/>
      <c r="BF94" s="215"/>
      <c r="BG94" s="215"/>
      <c r="BH94" s="215"/>
      <c r="BI94" s="215"/>
      <c r="BJ94" s="68"/>
      <c r="BK94" s="68"/>
      <c r="BL94" s="68"/>
      <c r="BM94" s="68"/>
    </row>
    <row r="95" spans="1:65">
      <c r="A95" s="55"/>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c r="BA95" s="55"/>
      <c r="BB95" s="55"/>
      <c r="BC95" s="55"/>
      <c r="BD95" s="55"/>
      <c r="BE95" s="55"/>
      <c r="BF95" s="55"/>
      <c r="BG95" s="55"/>
      <c r="BH95" s="55"/>
      <c r="BI95" s="55"/>
      <c r="BJ95" s="55"/>
      <c r="BK95" s="55"/>
      <c r="BL95" s="55"/>
      <c r="BM95" s="55"/>
    </row>
    <row r="96" spans="1:65">
      <c r="A96" s="55"/>
      <c r="B96" s="55" t="s">
        <v>42</v>
      </c>
      <c r="C96" s="55"/>
      <c r="D96" s="55"/>
      <c r="E96" s="55"/>
      <c r="F96" s="274">
        <f>F27</f>
        <v>0</v>
      </c>
      <c r="G96" s="275">
        <f t="shared" ref="G96:P96" si="97">G27</f>
        <v>260.27767457837183</v>
      </c>
      <c r="H96" s="275">
        <f t="shared" si="97"/>
        <v>279.61794311531565</v>
      </c>
      <c r="I96" s="275">
        <f t="shared" si="97"/>
        <v>297.85862704197541</v>
      </c>
      <c r="J96" s="275">
        <f t="shared" si="97"/>
        <v>304.87353171318921</v>
      </c>
      <c r="K96" s="275">
        <f t="shared" si="97"/>
        <v>306.10714358386195</v>
      </c>
      <c r="L96" s="275">
        <f t="shared" si="97"/>
        <v>264.89714680473543</v>
      </c>
      <c r="M96" s="275">
        <f t="shared" si="97"/>
        <v>262.67608113561801</v>
      </c>
      <c r="N96" s="275">
        <f t="shared" si="97"/>
        <v>261.75363493733192</v>
      </c>
      <c r="O96" s="275">
        <f t="shared" si="97"/>
        <v>260.9656798939771</v>
      </c>
      <c r="P96" s="275">
        <f t="shared" si="97"/>
        <v>259.91543503688376</v>
      </c>
      <c r="Q96" s="275"/>
      <c r="R96" s="275"/>
      <c r="S96" s="275"/>
      <c r="T96" s="275"/>
      <c r="U96" s="275"/>
      <c r="V96" s="276"/>
      <c r="W96" s="277"/>
      <c r="X96" s="277"/>
      <c r="Y96" s="277"/>
      <c r="Z96" s="277"/>
      <c r="AA96" s="277"/>
      <c r="AB96" s="277"/>
      <c r="AC96" s="277"/>
      <c r="AD96" s="277"/>
      <c r="AE96" s="277"/>
      <c r="AF96" s="277"/>
      <c r="AG96" s="277"/>
      <c r="AH96" s="277"/>
      <c r="AI96" s="277"/>
      <c r="AJ96" s="277"/>
      <c r="AK96" s="277"/>
      <c r="AL96" s="277"/>
      <c r="AM96" s="277"/>
      <c r="AN96" s="277"/>
      <c r="AO96" s="277"/>
      <c r="AP96" s="277"/>
      <c r="AQ96" s="277"/>
      <c r="AR96" s="277"/>
      <c r="AS96" s="277"/>
      <c r="AT96" s="277"/>
      <c r="AU96" s="277"/>
      <c r="AV96" s="277"/>
      <c r="AW96" s="277"/>
      <c r="AX96" s="277"/>
      <c r="AY96" s="277"/>
      <c r="AZ96" s="277"/>
      <c r="BA96" s="277"/>
      <c r="BB96" s="277"/>
      <c r="BC96" s="277"/>
      <c r="BD96" s="277"/>
      <c r="BE96" s="277"/>
      <c r="BF96" s="277"/>
      <c r="BG96" s="277"/>
      <c r="BH96" s="277"/>
      <c r="BI96" s="277"/>
      <c r="BJ96" s="55"/>
      <c r="BK96" s="55"/>
      <c r="BL96" s="55"/>
      <c r="BM96" s="55"/>
    </row>
    <row r="97" spans="1:65">
      <c r="A97" s="55"/>
      <c r="B97" s="55" t="s">
        <v>177</v>
      </c>
      <c r="C97" s="55"/>
      <c r="D97" s="55"/>
      <c r="E97" s="55"/>
      <c r="F97" s="278">
        <f>-F22</f>
        <v>0</v>
      </c>
      <c r="G97" s="255">
        <f t="shared" ref="G97:P97" si="98">-G22</f>
        <v>-49.817314508378765</v>
      </c>
      <c r="H97" s="255">
        <f t="shared" si="98"/>
        <v>-51.927226578954226</v>
      </c>
      <c r="I97" s="255">
        <f t="shared" si="98"/>
        <v>-52.249498770098612</v>
      </c>
      <c r="J97" s="255">
        <f t="shared" si="98"/>
        <v>-55.905866927491239</v>
      </c>
      <c r="K97" s="255">
        <f t="shared" si="98"/>
        <v>-46.931341240289541</v>
      </c>
      <c r="L97" s="255">
        <f t="shared" si="98"/>
        <v>0</v>
      </c>
      <c r="M97" s="255">
        <f t="shared" si="98"/>
        <v>0</v>
      </c>
      <c r="N97" s="255">
        <f t="shared" si="98"/>
        <v>0</v>
      </c>
      <c r="O97" s="255">
        <f t="shared" si="98"/>
        <v>0</v>
      </c>
      <c r="P97" s="255">
        <f t="shared" si="98"/>
        <v>0</v>
      </c>
      <c r="Q97" s="255"/>
      <c r="R97" s="255"/>
      <c r="S97" s="255"/>
      <c r="T97" s="255"/>
      <c r="U97" s="255"/>
      <c r="V97" s="279"/>
      <c r="W97" s="68"/>
      <c r="X97" s="68"/>
      <c r="Y97" s="68"/>
      <c r="Z97" s="68"/>
      <c r="AA97" s="68"/>
      <c r="AB97" s="68"/>
      <c r="AC97" s="68"/>
      <c r="AD97" s="68"/>
      <c r="AE97" s="68"/>
      <c r="AF97" s="68"/>
      <c r="AG97" s="68"/>
      <c r="AH97" s="68"/>
      <c r="AI97" s="68"/>
      <c r="AJ97" s="68"/>
      <c r="AK97" s="68"/>
      <c r="AL97" s="68"/>
      <c r="AM97" s="68"/>
      <c r="AN97" s="68"/>
      <c r="AO97" s="68"/>
      <c r="AP97" s="68"/>
      <c r="AQ97" s="68"/>
      <c r="AR97" s="68"/>
      <c r="AS97" s="68"/>
      <c r="AT97" s="68"/>
      <c r="AU97" s="68"/>
      <c r="AV97" s="68"/>
      <c r="AW97" s="68"/>
      <c r="AX97" s="68"/>
      <c r="AY97" s="68"/>
      <c r="AZ97" s="68"/>
      <c r="BA97" s="68"/>
      <c r="BB97" s="68"/>
      <c r="BC97" s="68"/>
      <c r="BD97" s="68"/>
      <c r="BE97" s="68"/>
      <c r="BF97" s="68"/>
      <c r="BG97" s="68"/>
      <c r="BH97" s="68"/>
      <c r="BI97" s="68"/>
      <c r="BJ97" s="55"/>
      <c r="BK97" s="55"/>
      <c r="BL97" s="55"/>
      <c r="BM97" s="55"/>
    </row>
    <row r="98" spans="1:65">
      <c r="A98" s="55"/>
      <c r="B98" s="55" t="s">
        <v>178</v>
      </c>
      <c r="C98" s="55"/>
      <c r="D98" s="55"/>
      <c r="E98" s="55"/>
      <c r="F98" s="278"/>
      <c r="G98" s="255">
        <f>-G35</f>
        <v>-100.11441010604169</v>
      </c>
      <c r="H98" s="255">
        <f t="shared" ref="H98:P98" si="99">-H35</f>
        <v>-107.07979208277834</v>
      </c>
      <c r="I98" s="255">
        <f t="shared" si="99"/>
        <v>-113.89248497375561</v>
      </c>
      <c r="J98" s="255">
        <f t="shared" si="99"/>
        <v>-117.65264620158634</v>
      </c>
      <c r="K98" s="255">
        <f t="shared" si="99"/>
        <v>-121.84218399790302</v>
      </c>
      <c r="L98" s="255">
        <f t="shared" si="99"/>
        <v>-124.73076902283998</v>
      </c>
      <c r="M98" s="255">
        <f t="shared" si="99"/>
        <v>-123.87797214339109</v>
      </c>
      <c r="N98" s="255">
        <f t="shared" si="99"/>
        <v>-123.05696989720329</v>
      </c>
      <c r="O98" s="255">
        <f t="shared" si="99"/>
        <v>-122.21992397410492</v>
      </c>
      <c r="P98" s="255">
        <f t="shared" si="99"/>
        <v>-121.37397230122482</v>
      </c>
      <c r="Q98" s="255"/>
      <c r="R98" s="255"/>
      <c r="S98" s="255"/>
      <c r="T98" s="255"/>
      <c r="U98" s="255"/>
      <c r="V98" s="279"/>
      <c r="W98" s="68"/>
      <c r="X98" s="68"/>
      <c r="Y98" s="68"/>
      <c r="Z98" s="68"/>
      <c r="AA98" s="68"/>
      <c r="AB98" s="68"/>
      <c r="AC98" s="68"/>
      <c r="AD98" s="68"/>
      <c r="AE98" s="68"/>
      <c r="AF98" s="68"/>
      <c r="AG98" s="68"/>
      <c r="AH98" s="68"/>
      <c r="AI98" s="68"/>
      <c r="AJ98" s="68"/>
      <c r="AK98" s="68"/>
      <c r="AL98" s="68"/>
      <c r="AM98" s="68"/>
      <c r="AN98" s="68"/>
      <c r="AO98" s="68"/>
      <c r="AP98" s="68"/>
      <c r="AQ98" s="68"/>
      <c r="AR98" s="68"/>
      <c r="AS98" s="68"/>
      <c r="AT98" s="68"/>
      <c r="AU98" s="68"/>
      <c r="AV98" s="68"/>
      <c r="AW98" s="68"/>
      <c r="AX98" s="68"/>
      <c r="AY98" s="68"/>
      <c r="AZ98" s="68"/>
      <c r="BA98" s="68"/>
      <c r="BB98" s="68"/>
      <c r="BC98" s="68"/>
      <c r="BD98" s="68"/>
      <c r="BE98" s="68"/>
      <c r="BF98" s="68"/>
      <c r="BG98" s="68"/>
      <c r="BH98" s="68"/>
      <c r="BI98" s="68"/>
      <c r="BJ98" s="55"/>
      <c r="BK98" s="55"/>
      <c r="BL98" s="55"/>
      <c r="BM98" s="55"/>
    </row>
    <row r="99" spans="1:65">
      <c r="A99" s="55"/>
      <c r="B99" s="55" t="s">
        <v>179</v>
      </c>
      <c r="C99" s="55"/>
      <c r="D99" s="55"/>
      <c r="E99" s="55"/>
      <c r="F99" s="278">
        <f>-F42</f>
        <v>0</v>
      </c>
      <c r="G99" s="255">
        <f t="shared" ref="G99:P99" si="100">-G42</f>
        <v>-17.808932954448078</v>
      </c>
      <c r="H99" s="255">
        <f t="shared" si="100"/>
        <v>-19.246486587792155</v>
      </c>
      <c r="I99" s="255">
        <f t="shared" si="100"/>
        <v>-21.564584499231785</v>
      </c>
      <c r="J99" s="255">
        <f t="shared" si="100"/>
        <v>-21.06766218585307</v>
      </c>
      <c r="K99" s="255">
        <f t="shared" si="100"/>
        <v>-21.622932774934927</v>
      </c>
      <c r="L99" s="255">
        <f t="shared" si="100"/>
        <v>-22.674937049975767</v>
      </c>
      <c r="M99" s="255">
        <f t="shared" si="100"/>
        <v>-22.696352516884307</v>
      </c>
      <c r="N99" s="255">
        <f t="shared" si="100"/>
        <v>-23.038889901979712</v>
      </c>
      <c r="O99" s="255">
        <f t="shared" si="100"/>
        <v>-23.798980647468955</v>
      </c>
      <c r="P99" s="255">
        <f t="shared" si="100"/>
        <v>-24.323321982708983</v>
      </c>
      <c r="Q99" s="255"/>
      <c r="R99" s="255"/>
      <c r="S99" s="255"/>
      <c r="T99" s="255"/>
      <c r="U99" s="255"/>
      <c r="V99" s="279"/>
      <c r="W99" s="68"/>
      <c r="X99" s="68"/>
      <c r="Y99" s="68"/>
      <c r="Z99" s="68"/>
      <c r="AA99" s="68"/>
      <c r="AB99" s="68"/>
      <c r="AC99" s="68"/>
      <c r="AD99" s="68"/>
      <c r="AE99" s="68"/>
      <c r="AF99" s="68"/>
      <c r="AG99" s="68"/>
      <c r="AH99" s="68"/>
      <c r="AI99" s="68"/>
      <c r="AJ99" s="68"/>
      <c r="AK99" s="68"/>
      <c r="AL99" s="68"/>
      <c r="AM99" s="68"/>
      <c r="AN99" s="68"/>
      <c r="AO99" s="68"/>
      <c r="AP99" s="68"/>
      <c r="AQ99" s="68"/>
      <c r="AR99" s="68"/>
      <c r="AS99" s="68"/>
      <c r="AT99" s="68"/>
      <c r="AU99" s="68"/>
      <c r="AV99" s="68"/>
      <c r="AW99" s="68"/>
      <c r="AX99" s="68"/>
      <c r="AY99" s="68"/>
      <c r="AZ99" s="68"/>
      <c r="BA99" s="68"/>
      <c r="BB99" s="68"/>
      <c r="BC99" s="68"/>
      <c r="BD99" s="68"/>
      <c r="BE99" s="68"/>
      <c r="BF99" s="68"/>
      <c r="BG99" s="68"/>
      <c r="BH99" s="68"/>
      <c r="BI99" s="68"/>
      <c r="BJ99" s="55"/>
      <c r="BK99" s="55"/>
      <c r="BL99" s="55"/>
      <c r="BM99" s="55"/>
    </row>
    <row r="100" spans="1:65">
      <c r="A100" s="55"/>
      <c r="B100" s="55" t="s">
        <v>180</v>
      </c>
      <c r="C100" s="55"/>
      <c r="D100" s="55"/>
      <c r="E100" s="55"/>
      <c r="F100" s="278">
        <f>+F43</f>
        <v>0</v>
      </c>
      <c r="G100" s="255">
        <f t="shared" ref="G100:P100" si="101">+G43</f>
        <v>4.4522332386120196</v>
      </c>
      <c r="H100" s="255">
        <f t="shared" si="101"/>
        <v>4.8116216469480388</v>
      </c>
      <c r="I100" s="255">
        <f t="shared" si="101"/>
        <v>5.3911461248079462</v>
      </c>
      <c r="J100" s="255">
        <f t="shared" si="101"/>
        <v>5.2669155464632675</v>
      </c>
      <c r="K100" s="255">
        <f t="shared" si="101"/>
        <v>5.4057331937337318</v>
      </c>
      <c r="L100" s="255">
        <f t="shared" si="101"/>
        <v>5.6687342624939419</v>
      </c>
      <c r="M100" s="255">
        <f t="shared" si="101"/>
        <v>5.6740881292210767</v>
      </c>
      <c r="N100" s="255">
        <f t="shared" si="101"/>
        <v>5.7597224754949279</v>
      </c>
      <c r="O100" s="255">
        <f t="shared" si="101"/>
        <v>5.9497451618672388</v>
      </c>
      <c r="P100" s="255">
        <f t="shared" si="101"/>
        <v>6.0808304956772457</v>
      </c>
      <c r="Q100" s="255"/>
      <c r="R100" s="255"/>
      <c r="S100" s="255"/>
      <c r="T100" s="255"/>
      <c r="U100" s="255"/>
      <c r="V100" s="279"/>
      <c r="W100" s="68"/>
      <c r="X100" s="68"/>
      <c r="Y100" s="68"/>
      <c r="Z100" s="68"/>
      <c r="AA100" s="68"/>
      <c r="AB100" s="68"/>
      <c r="AC100" s="68"/>
      <c r="AD100" s="68"/>
      <c r="AE100" s="68"/>
      <c r="AF100" s="68"/>
      <c r="AG100" s="68"/>
      <c r="AH100" s="68"/>
      <c r="AI100" s="68"/>
      <c r="AJ100" s="68"/>
      <c r="AK100" s="68"/>
      <c r="AL100" s="68"/>
      <c r="AM100" s="68"/>
      <c r="AN100" s="68"/>
      <c r="AO100" s="68"/>
      <c r="AP100" s="68"/>
      <c r="AQ100" s="68"/>
      <c r="AR100" s="68"/>
      <c r="AS100" s="68"/>
      <c r="AT100" s="68"/>
      <c r="AU100" s="68"/>
      <c r="AV100" s="68"/>
      <c r="AW100" s="68"/>
      <c r="AX100" s="68"/>
      <c r="AY100" s="68"/>
      <c r="AZ100" s="68"/>
      <c r="BA100" s="68"/>
      <c r="BB100" s="68"/>
      <c r="BC100" s="68"/>
      <c r="BD100" s="68"/>
      <c r="BE100" s="68"/>
      <c r="BF100" s="68"/>
      <c r="BG100" s="68"/>
      <c r="BH100" s="68"/>
      <c r="BI100" s="68"/>
      <c r="BJ100" s="55"/>
      <c r="BK100" s="55"/>
      <c r="BL100" s="55"/>
      <c r="BM100" s="55"/>
    </row>
    <row r="101" spans="1:65">
      <c r="A101" s="55"/>
      <c r="B101" s="55" t="s">
        <v>181</v>
      </c>
      <c r="C101" s="55"/>
      <c r="D101" s="55"/>
      <c r="E101" s="55"/>
      <c r="F101" s="278">
        <f t="shared" ref="F101:P101" si="102">-F55</f>
        <v>-2090.9442378037111</v>
      </c>
      <c r="G101" s="255">
        <f t="shared" si="102"/>
        <v>-157.9072793218063</v>
      </c>
      <c r="H101" s="255">
        <f t="shared" si="102"/>
        <v>-158.02205155847267</v>
      </c>
      <c r="I101" s="255">
        <f t="shared" si="102"/>
        <v>-97.88132387716557</v>
      </c>
      <c r="J101" s="255">
        <f t="shared" si="102"/>
        <v>-103.64427996319577</v>
      </c>
      <c r="K101" s="255">
        <f t="shared" si="102"/>
        <v>-78.536784346376251</v>
      </c>
      <c r="L101" s="255">
        <f t="shared" si="102"/>
        <v>0</v>
      </c>
      <c r="M101" s="255">
        <f t="shared" si="102"/>
        <v>0</v>
      </c>
      <c r="N101" s="255">
        <f t="shared" si="102"/>
        <v>0</v>
      </c>
      <c r="O101" s="255">
        <f t="shared" si="102"/>
        <v>0</v>
      </c>
      <c r="P101" s="255">
        <f t="shared" si="102"/>
        <v>0</v>
      </c>
      <c r="Q101" s="255"/>
      <c r="R101" s="255"/>
      <c r="S101" s="255"/>
      <c r="T101" s="255"/>
      <c r="U101" s="255"/>
      <c r="V101" s="68"/>
      <c r="W101" s="68"/>
      <c r="X101" s="68"/>
      <c r="Y101" s="68"/>
      <c r="Z101" s="68"/>
      <c r="AA101" s="68"/>
      <c r="AB101" s="68"/>
      <c r="AC101" s="68"/>
      <c r="AD101" s="68"/>
      <c r="AE101" s="68"/>
      <c r="AF101" s="68"/>
      <c r="AG101" s="68"/>
      <c r="AH101" s="68"/>
      <c r="AI101" s="68"/>
      <c r="AJ101" s="68"/>
      <c r="AK101" s="68"/>
      <c r="AL101" s="68"/>
      <c r="AM101" s="68"/>
      <c r="AN101" s="68"/>
      <c r="AO101" s="68"/>
      <c r="AP101" s="68"/>
      <c r="AQ101" s="68"/>
      <c r="AR101" s="68"/>
      <c r="AS101" s="68"/>
      <c r="AT101" s="68"/>
      <c r="AU101" s="68"/>
      <c r="AV101" s="68"/>
      <c r="AW101" s="68"/>
      <c r="AX101" s="68"/>
      <c r="AY101" s="68"/>
      <c r="AZ101" s="68"/>
      <c r="BA101" s="68"/>
      <c r="BB101" s="68"/>
      <c r="BC101" s="68"/>
      <c r="BD101" s="68"/>
      <c r="BE101" s="68"/>
      <c r="BF101" s="68"/>
      <c r="BG101" s="68"/>
      <c r="BH101" s="68"/>
      <c r="BI101" s="68"/>
      <c r="BJ101" s="55"/>
      <c r="BK101" s="55"/>
      <c r="BL101" s="55"/>
      <c r="BM101" s="55"/>
    </row>
    <row r="102" spans="1:65">
      <c r="A102" s="55"/>
      <c r="B102" s="55" t="s">
        <v>182</v>
      </c>
      <c r="C102" s="55"/>
      <c r="D102" s="55"/>
      <c r="E102" s="55"/>
      <c r="F102" s="278">
        <f>-F57</f>
        <v>1254.5665426822266</v>
      </c>
      <c r="G102" s="255">
        <f t="shared" ref="G102:P102" si="103">-G57</f>
        <v>87.285488430283749</v>
      </c>
      <c r="H102" s="255">
        <f t="shared" si="103"/>
        <v>85.372091365630013</v>
      </c>
      <c r="I102" s="255">
        <f t="shared" si="103"/>
        <v>47.11981488509673</v>
      </c>
      <c r="J102" s="255">
        <f t="shared" si="103"/>
        <v>52.500473638053791</v>
      </c>
      <c r="K102" s="255">
        <f t="shared" si="103"/>
        <v>36.197807330036994</v>
      </c>
      <c r="L102" s="255">
        <f t="shared" si="103"/>
        <v>-10.686677687329393</v>
      </c>
      <c r="M102" s="255">
        <f t="shared" si="103"/>
        <v>-10.28824869909522</v>
      </c>
      <c r="N102" s="255">
        <f t="shared" si="103"/>
        <v>-10.489297281934569</v>
      </c>
      <c r="O102" s="255">
        <f t="shared" si="103"/>
        <v>-10.600898156392077</v>
      </c>
      <c r="P102" s="255">
        <f t="shared" si="103"/>
        <v>-10.671068966450548</v>
      </c>
      <c r="Q102" s="255"/>
      <c r="R102" s="255"/>
      <c r="S102" s="255"/>
      <c r="T102" s="255"/>
      <c r="U102" s="255"/>
      <c r="V102" s="279"/>
      <c r="W102" s="68"/>
      <c r="X102" s="68"/>
      <c r="Y102" s="68"/>
      <c r="Z102" s="68"/>
      <c r="AA102" s="68"/>
      <c r="AB102" s="68"/>
      <c r="AC102" s="68"/>
      <c r="AD102" s="68"/>
      <c r="AE102" s="68"/>
      <c r="AF102" s="68"/>
      <c r="AG102" s="68"/>
      <c r="AH102" s="68"/>
      <c r="AI102" s="68"/>
      <c r="AJ102" s="68"/>
      <c r="AK102" s="68"/>
      <c r="AL102" s="68"/>
      <c r="AM102" s="68"/>
      <c r="AN102" s="68"/>
      <c r="AO102" s="68"/>
      <c r="AP102" s="68"/>
      <c r="AQ102" s="68"/>
      <c r="AR102" s="68"/>
      <c r="AS102" s="68"/>
      <c r="AT102" s="68"/>
      <c r="AU102" s="68"/>
      <c r="AV102" s="68"/>
      <c r="AW102" s="68"/>
      <c r="AX102" s="68"/>
      <c r="AY102" s="68"/>
      <c r="AZ102" s="68"/>
      <c r="BA102" s="68"/>
      <c r="BB102" s="68"/>
      <c r="BC102" s="68"/>
      <c r="BD102" s="68"/>
      <c r="BE102" s="68"/>
      <c r="BF102" s="68"/>
      <c r="BG102" s="68"/>
      <c r="BH102" s="68"/>
      <c r="BI102" s="68"/>
      <c r="BJ102" s="55"/>
      <c r="BK102" s="55"/>
      <c r="BL102" s="55"/>
      <c r="BM102" s="55"/>
    </row>
    <row r="103" spans="1:65">
      <c r="A103" s="55"/>
      <c r="B103" s="55" t="s">
        <v>118</v>
      </c>
      <c r="C103" s="55"/>
      <c r="D103" s="55"/>
      <c r="E103" s="55"/>
      <c r="F103" s="280"/>
      <c r="G103" s="145"/>
      <c r="H103" s="145"/>
      <c r="I103" s="145"/>
      <c r="J103" s="145"/>
      <c r="K103" s="145">
        <f>IF(L97=0, L11, 0)</f>
        <v>1042.0281455542188</v>
      </c>
      <c r="L103" s="145">
        <f>IF(M97=0, IF(L97=0, 0, M11), 0)</f>
        <v>0</v>
      </c>
      <c r="M103" s="145">
        <f>IF(N97=0, IF(M97=0, 0, N11), 0)</f>
        <v>0</v>
      </c>
      <c r="N103" s="145">
        <f>IF(O97=0, IF(N97=0, 0, O11), 0)</f>
        <v>0</v>
      </c>
      <c r="O103" s="145">
        <f>IF(P97=0, IF(O97=0, 0, P11), 0)</f>
        <v>0</v>
      </c>
      <c r="P103" s="145">
        <f>IF(Q97=0, IF(P97=0, 0, Q11), 0)</f>
        <v>0</v>
      </c>
      <c r="Q103" s="145"/>
      <c r="R103" s="145"/>
      <c r="S103" s="145"/>
      <c r="T103" s="145"/>
      <c r="U103" s="145"/>
      <c r="V103" s="68"/>
      <c r="W103" s="68"/>
      <c r="X103" s="68"/>
      <c r="Y103" s="68"/>
      <c r="Z103" s="68"/>
      <c r="AA103" s="68"/>
      <c r="AB103" s="68"/>
      <c r="AC103" s="68"/>
      <c r="AD103" s="68"/>
      <c r="AE103" s="68"/>
      <c r="AF103" s="68"/>
      <c r="AG103" s="68"/>
      <c r="AH103" s="68"/>
      <c r="AI103" s="68"/>
      <c r="AJ103" s="68"/>
      <c r="AK103" s="68"/>
      <c r="AL103" s="68"/>
      <c r="AM103" s="68"/>
      <c r="AN103" s="68"/>
      <c r="AO103" s="68"/>
      <c r="AP103" s="68"/>
      <c r="AQ103" s="68"/>
      <c r="AR103" s="68"/>
      <c r="AS103" s="68"/>
      <c r="AT103" s="68"/>
      <c r="AU103" s="68"/>
      <c r="AV103" s="68"/>
      <c r="AW103" s="68"/>
      <c r="AX103" s="68"/>
      <c r="AY103" s="68"/>
      <c r="AZ103" s="68"/>
      <c r="BA103" s="68"/>
      <c r="BB103" s="68"/>
      <c r="BC103" s="68"/>
      <c r="BD103" s="68"/>
      <c r="BE103" s="68"/>
      <c r="BF103" s="68"/>
      <c r="BG103" s="68"/>
      <c r="BH103" s="68"/>
      <c r="BI103" s="68"/>
      <c r="BJ103" s="55"/>
      <c r="BK103" s="55"/>
      <c r="BL103" s="55"/>
      <c r="BM103" s="55"/>
    </row>
    <row r="104" spans="1:65">
      <c r="A104" s="55"/>
      <c r="B104" s="55" t="s">
        <v>119</v>
      </c>
      <c r="C104" s="55"/>
      <c r="D104" s="55"/>
      <c r="E104" s="55"/>
      <c r="F104" s="280">
        <f t="shared" ref="F104:K104" si="104">SUM(F96:F103)</f>
        <v>-836.37769512148452</v>
      </c>
      <c r="G104" s="145">
        <f t="shared" si="104"/>
        <v>26.367459356592775</v>
      </c>
      <c r="H104" s="145">
        <f t="shared" si="104"/>
        <v>33.526099319896318</v>
      </c>
      <c r="I104" s="145">
        <f t="shared" si="104"/>
        <v>64.781695931628491</v>
      </c>
      <c r="J104" s="145">
        <f t="shared" si="104"/>
        <v>64.370465619579832</v>
      </c>
      <c r="K104" s="145">
        <f t="shared" si="104"/>
        <v>1120.8055873023477</v>
      </c>
      <c r="L104" s="145">
        <f>IF(L97=0, 0, SUM(L96:L103))</f>
        <v>0</v>
      </c>
      <c r="M104" s="145">
        <f>IF(M97=0, 0, SUM(M96:M103))</f>
        <v>0</v>
      </c>
      <c r="N104" s="145">
        <f>IF(N97=0, 0, SUM(N96:N103))</f>
        <v>0</v>
      </c>
      <c r="O104" s="145">
        <f>IF(O97=0, 0, SUM(O96:O103))</f>
        <v>0</v>
      </c>
      <c r="P104" s="145">
        <f>IF(P97=0, 0, SUM(P96:P103))</f>
        <v>0</v>
      </c>
      <c r="Q104" s="145"/>
      <c r="R104" s="145"/>
      <c r="S104" s="145"/>
      <c r="T104" s="145"/>
      <c r="U104" s="145"/>
      <c r="V104" s="68"/>
      <c r="W104" s="68"/>
      <c r="X104" s="68"/>
      <c r="Y104" s="68"/>
      <c r="Z104" s="68"/>
      <c r="AA104" s="68"/>
      <c r="AB104" s="68"/>
      <c r="AC104" s="68"/>
      <c r="AD104" s="68"/>
      <c r="AE104" s="68"/>
      <c r="AF104" s="68"/>
      <c r="AG104" s="68"/>
      <c r="AH104" s="68"/>
      <c r="AI104" s="68"/>
      <c r="AJ104" s="68"/>
      <c r="AK104" s="68"/>
      <c r="AL104" s="68"/>
      <c r="AM104" s="68"/>
      <c r="AN104" s="68"/>
      <c r="AO104" s="68"/>
      <c r="AP104" s="68"/>
      <c r="AQ104" s="68"/>
      <c r="AR104" s="68"/>
      <c r="AS104" s="68"/>
      <c r="AT104" s="68"/>
      <c r="AU104" s="68"/>
      <c r="AV104" s="68"/>
      <c r="AW104" s="68"/>
      <c r="AX104" s="68"/>
      <c r="AY104" s="68"/>
      <c r="AZ104" s="68"/>
      <c r="BA104" s="68"/>
      <c r="BB104" s="68"/>
      <c r="BC104" s="68"/>
      <c r="BD104" s="68"/>
      <c r="BE104" s="68"/>
      <c r="BF104" s="68"/>
      <c r="BG104" s="68"/>
      <c r="BH104" s="68"/>
      <c r="BI104" s="68"/>
      <c r="BJ104" s="55"/>
      <c r="BK104" s="55"/>
      <c r="BL104" s="55"/>
      <c r="BM104" s="55"/>
    </row>
    <row r="105" spans="1:65">
      <c r="A105" s="55"/>
      <c r="B105" s="55"/>
      <c r="C105" s="55"/>
      <c r="D105" s="55"/>
      <c r="E105" s="55"/>
      <c r="F105" s="145"/>
      <c r="G105" s="145"/>
      <c r="H105" s="145"/>
      <c r="I105" s="145"/>
      <c r="J105" s="145"/>
      <c r="K105" s="145"/>
      <c r="L105" s="145"/>
      <c r="M105" s="145"/>
      <c r="N105" s="145"/>
      <c r="O105" s="145"/>
      <c r="P105" s="145"/>
      <c r="Q105" s="145"/>
      <c r="R105" s="145"/>
      <c r="S105" s="145"/>
      <c r="T105" s="145"/>
      <c r="U105" s="145"/>
      <c r="V105" s="68"/>
      <c r="W105" s="68"/>
      <c r="X105" s="68"/>
      <c r="Y105" s="68"/>
      <c r="Z105" s="68"/>
      <c r="AA105" s="68"/>
      <c r="AB105" s="68"/>
      <c r="AC105" s="68"/>
      <c r="AD105" s="68"/>
      <c r="AE105" s="68"/>
      <c r="AF105" s="68"/>
      <c r="AG105" s="68"/>
      <c r="AH105" s="68"/>
      <c r="AI105" s="68"/>
      <c r="AJ105" s="68"/>
      <c r="AK105" s="68"/>
      <c r="AL105" s="68"/>
      <c r="AM105" s="68"/>
      <c r="AN105" s="68"/>
      <c r="AO105" s="68"/>
      <c r="AP105" s="68"/>
      <c r="AQ105" s="68"/>
      <c r="AR105" s="68"/>
      <c r="AS105" s="68"/>
      <c r="AT105" s="68"/>
      <c r="AU105" s="68"/>
      <c r="AV105" s="68"/>
      <c r="AW105" s="68"/>
      <c r="AX105" s="68"/>
      <c r="AY105" s="68"/>
      <c r="AZ105" s="68"/>
      <c r="BA105" s="68"/>
      <c r="BB105" s="68"/>
      <c r="BC105" s="68"/>
      <c r="BD105" s="68"/>
      <c r="BE105" s="68"/>
      <c r="BF105" s="68"/>
      <c r="BG105" s="68"/>
      <c r="BH105" s="68"/>
      <c r="BI105" s="68"/>
      <c r="BJ105" s="55"/>
      <c r="BK105" s="55"/>
      <c r="BL105" s="55"/>
      <c r="BM105" s="55"/>
    </row>
    <row r="106" spans="1:65">
      <c r="A106" s="55"/>
      <c r="B106" s="190" t="s">
        <v>161</v>
      </c>
      <c r="C106" s="190"/>
      <c r="D106" s="190"/>
      <c r="E106" s="272">
        <f>IRR(F104:P104)</f>
        <v>0.10109999999999987</v>
      </c>
      <c r="F106" s="55"/>
      <c r="G106" s="55"/>
      <c r="H106" s="55"/>
      <c r="I106" s="55"/>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c r="AG106" s="55"/>
      <c r="AH106" s="55"/>
      <c r="AI106" s="55"/>
      <c r="AJ106" s="55"/>
      <c r="AK106" s="55"/>
      <c r="AL106" s="55"/>
      <c r="AM106" s="55"/>
      <c r="AN106" s="55"/>
      <c r="AO106" s="55"/>
      <c r="AP106" s="55"/>
      <c r="AQ106" s="55"/>
      <c r="AR106" s="55"/>
      <c r="AS106" s="55"/>
      <c r="AT106" s="55"/>
      <c r="AU106" s="55"/>
      <c r="AV106" s="55"/>
      <c r="AW106" s="55"/>
      <c r="AX106" s="55"/>
      <c r="AY106" s="55"/>
      <c r="AZ106" s="55"/>
      <c r="BA106" s="55"/>
      <c r="BB106" s="55"/>
      <c r="BC106" s="55"/>
      <c r="BD106" s="55"/>
      <c r="BE106" s="55"/>
      <c r="BF106" s="55"/>
      <c r="BG106" s="55"/>
      <c r="BH106" s="55"/>
      <c r="BI106" s="55"/>
      <c r="BJ106" s="55"/>
      <c r="BK106" s="55"/>
      <c r="BL106" s="55"/>
      <c r="BM106" s="55"/>
    </row>
    <row r="107" spans="1:65">
      <c r="A107" s="55"/>
      <c r="B107" s="196" t="s">
        <v>162</v>
      </c>
      <c r="C107" s="196"/>
      <c r="D107" s="196"/>
      <c r="E107" s="273">
        <f>WACC!F25</f>
        <v>0.1011</v>
      </c>
      <c r="F107" s="55"/>
      <c r="G107" s="55"/>
      <c r="H107" s="55"/>
      <c r="I107" s="55"/>
      <c r="J107" s="55"/>
      <c r="K107" s="55"/>
      <c r="L107" s="55"/>
      <c r="M107" s="55"/>
      <c r="N107" s="55"/>
      <c r="O107" s="55"/>
      <c r="P107" s="55"/>
      <c r="Q107" s="55"/>
      <c r="R107" s="55"/>
      <c r="S107" s="55"/>
      <c r="T107" s="55"/>
      <c r="U107" s="55"/>
      <c r="V107" s="55"/>
      <c r="W107" s="55"/>
      <c r="X107" s="55"/>
      <c r="Y107" s="55"/>
      <c r="Z107" s="55"/>
      <c r="AA107" s="55"/>
      <c r="AB107" s="55"/>
      <c r="AC107" s="55"/>
      <c r="AD107" s="55"/>
      <c r="AE107" s="55"/>
      <c r="AF107" s="55"/>
      <c r="AG107" s="55"/>
      <c r="AH107" s="55"/>
      <c r="AI107" s="55"/>
      <c r="AJ107" s="55"/>
      <c r="AK107" s="55"/>
      <c r="AL107" s="55"/>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c r="BJ107" s="55"/>
      <c r="BK107" s="55"/>
      <c r="BL107" s="55"/>
      <c r="BM107" s="55"/>
    </row>
    <row r="108" spans="1:65">
      <c r="A108" s="55"/>
      <c r="B108" s="55"/>
      <c r="C108" s="55"/>
      <c r="D108" s="55"/>
      <c r="E108" s="55"/>
      <c r="F108" s="55"/>
      <c r="G108" s="55"/>
      <c r="H108" s="55"/>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c r="AG108" s="55"/>
      <c r="AH108" s="55"/>
      <c r="AI108" s="55"/>
      <c r="AJ108" s="55"/>
      <c r="AK108" s="55"/>
      <c r="AL108" s="55"/>
      <c r="AM108" s="55"/>
      <c r="AN108" s="55"/>
      <c r="AO108" s="55"/>
      <c r="AP108" s="55"/>
      <c r="AQ108" s="55"/>
      <c r="AR108" s="55"/>
      <c r="AS108" s="55"/>
      <c r="AT108" s="55"/>
      <c r="AU108" s="55"/>
      <c r="AV108" s="55"/>
      <c r="AW108" s="55"/>
      <c r="AX108" s="55"/>
      <c r="AY108" s="55"/>
      <c r="AZ108" s="55"/>
      <c r="BA108" s="55"/>
      <c r="BB108" s="55"/>
      <c r="BC108" s="55"/>
      <c r="BD108" s="55"/>
      <c r="BE108" s="55"/>
      <c r="BF108" s="55"/>
      <c r="BG108" s="55"/>
      <c r="BH108" s="55"/>
      <c r="BI108" s="55"/>
      <c r="BJ108" s="55"/>
      <c r="BK108" s="55"/>
      <c r="BL108" s="55"/>
      <c r="BM108" s="55"/>
    </row>
    <row r="109" spans="1:65">
      <c r="A109" s="55"/>
      <c r="B109" s="55"/>
      <c r="C109" s="55"/>
      <c r="D109" s="55"/>
      <c r="E109" s="55"/>
      <c r="F109" s="55"/>
      <c r="G109" s="55"/>
      <c r="H109" s="55"/>
      <c r="I109" s="55"/>
      <c r="J109" s="55"/>
      <c r="K109" s="55"/>
      <c r="L109" s="55"/>
      <c r="M109" s="55"/>
      <c r="N109" s="55"/>
      <c r="O109" s="55"/>
      <c r="P109" s="55"/>
      <c r="Q109" s="55"/>
      <c r="R109" s="55"/>
      <c r="S109" s="55"/>
      <c r="T109" s="55"/>
      <c r="U109" s="55"/>
      <c r="V109" s="55"/>
      <c r="W109" s="55"/>
      <c r="X109" s="55"/>
      <c r="Y109" s="55"/>
      <c r="Z109" s="55"/>
      <c r="AA109" s="55"/>
      <c r="AB109" s="55"/>
      <c r="AC109" s="55"/>
      <c r="AD109" s="55"/>
      <c r="AE109" s="55"/>
      <c r="AF109" s="55"/>
      <c r="AG109" s="55"/>
      <c r="AH109" s="55"/>
      <c r="AI109" s="55"/>
      <c r="AJ109" s="55"/>
      <c r="AK109" s="55"/>
      <c r="AL109" s="55"/>
      <c r="AM109" s="55"/>
      <c r="AN109" s="55"/>
      <c r="AO109" s="55"/>
      <c r="AP109" s="55"/>
      <c r="AQ109" s="55"/>
      <c r="AR109" s="55"/>
      <c r="AS109" s="55"/>
      <c r="AT109" s="55"/>
      <c r="AU109" s="55"/>
      <c r="AV109" s="55"/>
      <c r="AW109" s="55"/>
      <c r="AX109" s="55"/>
      <c r="AY109" s="55"/>
      <c r="AZ109" s="55"/>
      <c r="BA109" s="55"/>
      <c r="BB109" s="55"/>
      <c r="BC109" s="55"/>
      <c r="BD109" s="55"/>
      <c r="BE109" s="55"/>
      <c r="BF109" s="55"/>
      <c r="BG109" s="55"/>
      <c r="BH109" s="55"/>
      <c r="BI109" s="55"/>
      <c r="BJ109" s="55"/>
      <c r="BK109" s="55"/>
      <c r="BL109" s="55"/>
      <c r="BM109" s="55"/>
    </row>
    <row r="110" spans="1:65">
      <c r="A110" s="282"/>
      <c r="B110" s="281" t="s">
        <v>58</v>
      </c>
      <c r="C110" s="102"/>
      <c r="D110" s="102"/>
      <c r="E110" s="102"/>
      <c r="F110" s="103" t="s">
        <v>54</v>
      </c>
      <c r="G110" s="104">
        <f t="shared" ref="G110:P110" si="105">G17+G18</f>
        <v>184.67219508282378</v>
      </c>
      <c r="H110" s="104">
        <f t="shared" si="105"/>
        <v>197.52061897976154</v>
      </c>
      <c r="I110" s="104">
        <f t="shared" si="105"/>
        <v>210.08739082878228</v>
      </c>
      <c r="J110" s="104">
        <f t="shared" si="105"/>
        <v>217.02342757986852</v>
      </c>
      <c r="K110" s="104">
        <f t="shared" si="105"/>
        <v>224.75149729939002</v>
      </c>
      <c r="L110" s="104">
        <f t="shared" si="105"/>
        <v>230.07981453837149</v>
      </c>
      <c r="M110" s="104">
        <f t="shared" si="105"/>
        <v>228.50673558279661</v>
      </c>
      <c r="N110" s="104">
        <f t="shared" si="105"/>
        <v>226.99230537428977</v>
      </c>
      <c r="O110" s="104">
        <f t="shared" si="105"/>
        <v>225.44828081438899</v>
      </c>
      <c r="P110" s="104">
        <f t="shared" si="105"/>
        <v>223.88782860576811</v>
      </c>
      <c r="Q110" s="104"/>
      <c r="R110" s="104"/>
      <c r="S110" s="104"/>
      <c r="T110" s="104"/>
      <c r="U110" s="104"/>
      <c r="V110" s="104"/>
      <c r="W110" s="104"/>
      <c r="X110" s="104"/>
      <c r="Y110" s="104"/>
      <c r="Z110" s="104"/>
      <c r="AA110" s="104"/>
      <c r="AB110" s="104"/>
      <c r="AC110" s="104"/>
      <c r="AD110" s="104"/>
      <c r="AE110" s="104"/>
      <c r="AF110" s="104"/>
      <c r="AG110" s="104"/>
      <c r="AH110" s="104"/>
      <c r="AI110" s="104"/>
      <c r="AJ110" s="104"/>
      <c r="AK110" s="104"/>
      <c r="AL110" s="104"/>
      <c r="AM110" s="104"/>
      <c r="AN110" s="104"/>
      <c r="AO110" s="104"/>
      <c r="AP110" s="104"/>
      <c r="AQ110" s="104"/>
      <c r="AR110" s="104"/>
      <c r="AS110" s="104"/>
      <c r="AT110" s="104"/>
      <c r="AU110" s="104"/>
      <c r="AV110" s="104"/>
      <c r="AW110" s="104"/>
      <c r="AX110" s="104"/>
      <c r="AY110" s="104"/>
      <c r="AZ110" s="104"/>
      <c r="BA110" s="104"/>
      <c r="BB110" s="104"/>
      <c r="BC110" s="104"/>
      <c r="BD110" s="104"/>
      <c r="BE110" s="104"/>
      <c r="BF110" s="104"/>
      <c r="BG110" s="104"/>
      <c r="BH110" s="104"/>
      <c r="BI110" s="104"/>
      <c r="BJ110" s="55"/>
      <c r="BK110" s="55"/>
      <c r="BL110" s="55"/>
      <c r="BM110" s="55"/>
    </row>
    <row r="111" spans="1:65">
      <c r="A111" s="68"/>
      <c r="B111" s="105"/>
      <c r="C111" s="105"/>
      <c r="D111" s="105"/>
      <c r="E111" s="105"/>
      <c r="F111" s="106" t="s">
        <v>265</v>
      </c>
      <c r="G111" s="107">
        <f>G22-G112</f>
        <v>42.892142714290408</v>
      </c>
      <c r="H111" s="107">
        <f t="shared" ref="H111:P111" si="106">H22-H112</f>
        <v>44.176775458668658</v>
      </c>
      <c r="I111" s="107">
        <f t="shared" si="106"/>
        <v>46.169314077198138</v>
      </c>
      <c r="J111" s="107">
        <f t="shared" si="106"/>
        <v>45.864650955120908</v>
      </c>
      <c r="K111" s="107">
        <f t="shared" si="106"/>
        <v>46.931341240289541</v>
      </c>
      <c r="L111" s="107">
        <f t="shared" si="106"/>
        <v>0</v>
      </c>
      <c r="M111" s="107">
        <f t="shared" si="106"/>
        <v>0</v>
      </c>
      <c r="N111" s="107">
        <f t="shared" si="106"/>
        <v>0</v>
      </c>
      <c r="O111" s="107">
        <f t="shared" si="106"/>
        <v>0</v>
      </c>
      <c r="P111" s="107">
        <f t="shared" si="106"/>
        <v>0</v>
      </c>
      <c r="Q111" s="107"/>
      <c r="R111" s="107"/>
      <c r="S111" s="107"/>
      <c r="T111" s="107"/>
      <c r="U111" s="107"/>
      <c r="V111" s="107"/>
      <c r="W111" s="107"/>
      <c r="X111" s="107"/>
      <c r="Y111" s="107"/>
      <c r="Z111" s="107"/>
      <c r="AA111" s="107"/>
      <c r="AB111" s="107"/>
      <c r="AC111" s="107"/>
      <c r="AD111" s="107"/>
      <c r="AE111" s="107"/>
      <c r="AF111" s="107"/>
      <c r="AG111" s="107"/>
      <c r="AH111" s="107"/>
      <c r="AI111" s="107"/>
      <c r="AJ111" s="107"/>
      <c r="AK111" s="107"/>
      <c r="AL111" s="107"/>
      <c r="AM111" s="107"/>
      <c r="AN111" s="107"/>
      <c r="AO111" s="107"/>
      <c r="AP111" s="107"/>
      <c r="AQ111" s="107"/>
      <c r="AR111" s="107"/>
      <c r="AS111" s="107"/>
      <c r="AT111" s="107"/>
      <c r="AU111" s="107"/>
      <c r="AV111" s="107"/>
      <c r="AW111" s="107"/>
      <c r="AX111" s="107"/>
      <c r="AY111" s="107"/>
      <c r="AZ111" s="107"/>
      <c r="BA111" s="107"/>
      <c r="BB111" s="107"/>
      <c r="BC111" s="107"/>
      <c r="BD111" s="107"/>
      <c r="BE111" s="107"/>
      <c r="BF111" s="107"/>
      <c r="BG111" s="107"/>
      <c r="BH111" s="107"/>
      <c r="BI111" s="107"/>
      <c r="BJ111" s="55"/>
      <c r="BK111" s="55"/>
      <c r="BL111" s="55"/>
      <c r="BM111" s="55"/>
    </row>
    <row r="112" spans="1:65">
      <c r="A112" s="68"/>
      <c r="B112" s="105"/>
      <c r="C112" s="105"/>
      <c r="D112" s="105"/>
      <c r="E112" s="105"/>
      <c r="F112" s="106" t="s">
        <v>262</v>
      </c>
      <c r="G112" s="107">
        <f>G8*Input!G180</f>
        <v>6.9251717940883548</v>
      </c>
      <c r="H112" s="107">
        <f>H8*Input!H180</f>
        <v>7.7504511202855646</v>
      </c>
      <c r="I112" s="107">
        <f>I8*Input!I180</f>
        <v>6.080184692900473</v>
      </c>
      <c r="J112" s="107">
        <f>J8*Input!J180</f>
        <v>10.041215972370333</v>
      </c>
      <c r="K112" s="107">
        <f>K8*Input!K180</f>
        <v>0</v>
      </c>
      <c r="L112" s="107">
        <f>L8*Input!L180</f>
        <v>0</v>
      </c>
      <c r="M112" s="107">
        <f>M8*Input!M180</f>
        <v>0</v>
      </c>
      <c r="N112" s="107">
        <f>N8*Input!N180</f>
        <v>0</v>
      </c>
      <c r="O112" s="107">
        <f>O8*Input!O180</f>
        <v>0</v>
      </c>
      <c r="P112" s="107">
        <f>P8*Input!P180</f>
        <v>0</v>
      </c>
      <c r="Q112" s="107"/>
      <c r="R112" s="107"/>
      <c r="S112" s="107"/>
      <c r="T112" s="107"/>
      <c r="U112" s="107"/>
      <c r="V112" s="107"/>
      <c r="W112" s="107"/>
      <c r="X112" s="107"/>
      <c r="Y112" s="107"/>
      <c r="Z112" s="107"/>
      <c r="AA112" s="107"/>
      <c r="AB112" s="107"/>
      <c r="AC112" s="107"/>
      <c r="AD112" s="107"/>
      <c r="AE112" s="107"/>
      <c r="AF112" s="107"/>
      <c r="AG112" s="107"/>
      <c r="AH112" s="107"/>
      <c r="AI112" s="107"/>
      <c r="AJ112" s="107"/>
      <c r="AK112" s="107"/>
      <c r="AL112" s="107"/>
      <c r="AM112" s="107"/>
      <c r="AN112" s="107"/>
      <c r="AO112" s="107"/>
      <c r="AP112" s="107"/>
      <c r="AQ112" s="107"/>
      <c r="AR112" s="107"/>
      <c r="AS112" s="107"/>
      <c r="AT112" s="107"/>
      <c r="AU112" s="107"/>
      <c r="AV112" s="107"/>
      <c r="AW112" s="107"/>
      <c r="AX112" s="107"/>
      <c r="AY112" s="107"/>
      <c r="AZ112" s="107"/>
      <c r="BA112" s="107"/>
      <c r="BB112" s="107"/>
      <c r="BC112" s="107"/>
      <c r="BD112" s="107"/>
      <c r="BE112" s="107"/>
      <c r="BF112" s="107"/>
      <c r="BG112" s="107"/>
      <c r="BH112" s="107"/>
      <c r="BI112" s="107"/>
      <c r="BJ112" s="55"/>
      <c r="BK112" s="55"/>
      <c r="BL112" s="55"/>
      <c r="BM112" s="55"/>
    </row>
    <row r="113" spans="1:65">
      <c r="A113" s="68"/>
      <c r="B113" s="105"/>
      <c r="C113" s="105"/>
      <c r="D113" s="105"/>
      <c r="E113" s="105"/>
      <c r="F113" s="106" t="s">
        <v>140</v>
      </c>
      <c r="G113" s="107">
        <f>G20</f>
        <v>12.431465271333224</v>
      </c>
      <c r="H113" s="107">
        <f t="shared" ref="H113:P113" si="107">H20</f>
        <v>15.735232615755748</v>
      </c>
      <c r="I113" s="107">
        <f t="shared" si="107"/>
        <v>19.348299068670713</v>
      </c>
      <c r="J113" s="107">
        <f t="shared" si="107"/>
        <v>16.143490566439688</v>
      </c>
      <c r="K113" s="107">
        <f t="shared" si="107"/>
        <v>18.207105462981183</v>
      </c>
      <c r="L113" s="107">
        <f t="shared" si="107"/>
        <v>17.811129478882108</v>
      </c>
      <c r="M113" s="107">
        <f t="shared" si="107"/>
        <v>17.14708116515817</v>
      </c>
      <c r="N113" s="107">
        <f t="shared" si="107"/>
        <v>17.482162136557378</v>
      </c>
      <c r="O113" s="107">
        <f t="shared" si="107"/>
        <v>17.668163593986336</v>
      </c>
      <c r="P113" s="107">
        <f t="shared" si="107"/>
        <v>17.785114944083915</v>
      </c>
      <c r="Q113" s="107"/>
      <c r="R113" s="107"/>
      <c r="S113" s="107"/>
      <c r="T113" s="107"/>
      <c r="U113" s="107"/>
      <c r="V113" s="107"/>
      <c r="W113" s="107"/>
      <c r="X113" s="107"/>
      <c r="Y113" s="107"/>
      <c r="Z113" s="107"/>
      <c r="AA113" s="107"/>
      <c r="AB113" s="107"/>
      <c r="AC113" s="107"/>
      <c r="AD113" s="107"/>
      <c r="AE113" s="107"/>
      <c r="AF113" s="107"/>
      <c r="AG113" s="107"/>
      <c r="AH113" s="107"/>
      <c r="AI113" s="107"/>
      <c r="AJ113" s="107"/>
      <c r="AK113" s="107"/>
      <c r="AL113" s="107"/>
      <c r="AM113" s="107"/>
      <c r="AN113" s="107"/>
      <c r="AO113" s="107"/>
      <c r="AP113" s="107"/>
      <c r="AQ113" s="107"/>
      <c r="AR113" s="107"/>
      <c r="AS113" s="107"/>
      <c r="AT113" s="107"/>
      <c r="AU113" s="107"/>
      <c r="AV113" s="107"/>
      <c r="AW113" s="107"/>
      <c r="AX113" s="107"/>
      <c r="AY113" s="107"/>
      <c r="AZ113" s="107"/>
      <c r="BA113" s="107"/>
      <c r="BB113" s="107"/>
      <c r="BC113" s="107"/>
      <c r="BD113" s="107"/>
      <c r="BE113" s="107"/>
      <c r="BF113" s="107"/>
      <c r="BG113" s="107"/>
      <c r="BH113" s="107"/>
      <c r="BI113" s="107"/>
      <c r="BJ113" s="55"/>
      <c r="BK113" s="55"/>
      <c r="BL113" s="55"/>
      <c r="BM113" s="55"/>
    </row>
    <row r="114" spans="1:65">
      <c r="A114" s="68"/>
      <c r="B114" s="105"/>
      <c r="C114" s="105"/>
      <c r="D114" s="105"/>
      <c r="E114" s="105"/>
      <c r="F114" s="106" t="s">
        <v>55</v>
      </c>
      <c r="G114" s="108">
        <f t="shared" ref="G114:P114" si="108">G24+G25</f>
        <v>13.356699715836056</v>
      </c>
      <c r="H114" s="108">
        <f t="shared" si="108"/>
        <v>14.434864940844111</v>
      </c>
      <c r="I114" s="108">
        <f t="shared" si="108"/>
        <v>16.173438374423842</v>
      </c>
      <c r="J114" s="108">
        <f t="shared" si="108"/>
        <v>15.800746639389811</v>
      </c>
      <c r="K114" s="108">
        <f t="shared" si="108"/>
        <v>16.217199581201193</v>
      </c>
      <c r="L114" s="108">
        <f t="shared" si="108"/>
        <v>17.006202787481829</v>
      </c>
      <c r="M114" s="108">
        <f t="shared" si="108"/>
        <v>17.022264387663235</v>
      </c>
      <c r="N114" s="108">
        <f t="shared" si="108"/>
        <v>17.279167426484786</v>
      </c>
      <c r="O114" s="108">
        <f t="shared" si="108"/>
        <v>17.849235485601707</v>
      </c>
      <c r="P114" s="108">
        <f t="shared" si="108"/>
        <v>18.242491487031735</v>
      </c>
      <c r="Q114" s="108"/>
      <c r="R114" s="108"/>
      <c r="S114" s="108"/>
      <c r="T114" s="108"/>
      <c r="U114" s="108"/>
      <c r="V114" s="108"/>
      <c r="W114" s="108"/>
      <c r="X114" s="108"/>
      <c r="Y114" s="108"/>
      <c r="Z114" s="108"/>
      <c r="AA114" s="108"/>
      <c r="AB114" s="108"/>
      <c r="AC114" s="108"/>
      <c r="AD114" s="108"/>
      <c r="AE114" s="108"/>
      <c r="AF114" s="108"/>
      <c r="AG114" s="108"/>
      <c r="AH114" s="108"/>
      <c r="AI114" s="108"/>
      <c r="AJ114" s="108"/>
      <c r="AK114" s="108"/>
      <c r="AL114" s="108"/>
      <c r="AM114" s="108"/>
      <c r="AN114" s="108"/>
      <c r="AO114" s="108"/>
      <c r="AP114" s="108"/>
      <c r="AQ114" s="108"/>
      <c r="AR114" s="108"/>
      <c r="AS114" s="108"/>
      <c r="AT114" s="108"/>
      <c r="AU114" s="108"/>
      <c r="AV114" s="108"/>
      <c r="AW114" s="108"/>
      <c r="AX114" s="108"/>
      <c r="AY114" s="108"/>
      <c r="AZ114" s="108"/>
      <c r="BA114" s="108"/>
      <c r="BB114" s="108"/>
      <c r="BC114" s="108"/>
      <c r="BD114" s="108"/>
      <c r="BE114" s="108"/>
      <c r="BF114" s="108"/>
      <c r="BG114" s="108"/>
      <c r="BH114" s="108"/>
      <c r="BI114" s="108"/>
      <c r="BJ114" s="55"/>
      <c r="BK114" s="55"/>
      <c r="BL114" s="55"/>
      <c r="BM114" s="55"/>
    </row>
    <row r="115" spans="1:65">
      <c r="A115" s="68"/>
      <c r="B115" s="105"/>
      <c r="C115" s="105"/>
      <c r="D115" s="105"/>
      <c r="E115" s="105"/>
      <c r="F115" s="105"/>
      <c r="G115" s="105"/>
      <c r="H115" s="105"/>
      <c r="I115" s="105"/>
      <c r="J115" s="105"/>
      <c r="K115" s="105"/>
      <c r="L115" s="105"/>
      <c r="M115" s="105"/>
      <c r="N115" s="105"/>
      <c r="O115" s="105"/>
      <c r="P115" s="105"/>
      <c r="Q115" s="105"/>
      <c r="R115" s="105"/>
      <c r="S115" s="105"/>
      <c r="T115" s="105"/>
      <c r="U115" s="105"/>
      <c r="V115" s="105"/>
      <c r="W115" s="105"/>
      <c r="X115" s="105"/>
      <c r="Y115" s="105"/>
      <c r="Z115" s="105"/>
      <c r="AA115" s="105"/>
      <c r="AB115" s="105"/>
      <c r="AC115" s="105"/>
      <c r="AD115" s="105"/>
      <c r="AE115" s="105"/>
      <c r="AF115" s="105"/>
      <c r="AG115" s="105"/>
      <c r="AH115" s="105"/>
      <c r="AI115" s="105"/>
      <c r="AJ115" s="105"/>
      <c r="AK115" s="105"/>
      <c r="AL115" s="105"/>
      <c r="AM115" s="105"/>
      <c r="AN115" s="105"/>
      <c r="AO115" s="105"/>
      <c r="AP115" s="105"/>
      <c r="AQ115" s="105"/>
      <c r="AR115" s="105"/>
      <c r="AS115" s="105"/>
      <c r="AT115" s="105"/>
      <c r="AU115" s="105"/>
      <c r="AV115" s="105"/>
      <c r="AW115" s="105"/>
      <c r="AX115" s="105"/>
      <c r="AY115" s="105"/>
      <c r="AZ115" s="105"/>
      <c r="BA115" s="105"/>
      <c r="BB115" s="105"/>
      <c r="BC115" s="105"/>
      <c r="BD115" s="105"/>
      <c r="BE115" s="105"/>
      <c r="BF115" s="105"/>
      <c r="BG115" s="105"/>
      <c r="BH115" s="105"/>
      <c r="BI115" s="105"/>
      <c r="BJ115" s="55"/>
      <c r="BK115" s="55"/>
      <c r="BL115" s="55"/>
      <c r="BM115" s="55"/>
    </row>
    <row r="116" spans="1:65">
      <c r="A116" s="68"/>
      <c r="B116" s="105"/>
      <c r="C116" s="105"/>
      <c r="D116" s="105"/>
      <c r="E116" s="105"/>
      <c r="F116" s="106" t="s">
        <v>137</v>
      </c>
      <c r="G116" s="107">
        <f t="shared" ref="G116:P116" si="109">G110+G111+G113</f>
        <v>239.9958030684474</v>
      </c>
      <c r="H116" s="107">
        <f t="shared" si="109"/>
        <v>257.43262705418596</v>
      </c>
      <c r="I116" s="107">
        <f t="shared" si="109"/>
        <v>275.60500397465114</v>
      </c>
      <c r="J116" s="107">
        <f t="shared" si="109"/>
        <v>279.03156910142911</v>
      </c>
      <c r="K116" s="107">
        <f t="shared" si="109"/>
        <v>289.88994400266074</v>
      </c>
      <c r="L116" s="107">
        <f t="shared" si="109"/>
        <v>247.89094401725362</v>
      </c>
      <c r="M116" s="107">
        <f t="shared" si="109"/>
        <v>245.65381674795478</v>
      </c>
      <c r="N116" s="107">
        <f t="shared" si="109"/>
        <v>244.47446751084715</v>
      </c>
      <c r="O116" s="107">
        <f t="shared" si="109"/>
        <v>243.11644440837534</v>
      </c>
      <c r="P116" s="107">
        <f t="shared" si="109"/>
        <v>241.67294354985202</v>
      </c>
      <c r="Q116" s="107"/>
      <c r="R116" s="107"/>
      <c r="S116" s="107"/>
      <c r="T116" s="107"/>
      <c r="U116" s="107"/>
      <c r="V116" s="107"/>
      <c r="W116" s="107"/>
      <c r="X116" s="107"/>
      <c r="Y116" s="107"/>
      <c r="Z116" s="107"/>
      <c r="AA116" s="107"/>
      <c r="AB116" s="107"/>
      <c r="AC116" s="107"/>
      <c r="AD116" s="107"/>
      <c r="AE116" s="107"/>
      <c r="AF116" s="107"/>
      <c r="AG116" s="107"/>
      <c r="AH116" s="107"/>
      <c r="AI116" s="107"/>
      <c r="AJ116" s="107"/>
      <c r="AK116" s="107"/>
      <c r="AL116" s="107"/>
      <c r="AM116" s="107"/>
      <c r="AN116" s="107"/>
      <c r="AO116" s="107"/>
      <c r="AP116" s="107"/>
      <c r="AQ116" s="107"/>
      <c r="AR116" s="107"/>
      <c r="AS116" s="107"/>
      <c r="AT116" s="107"/>
      <c r="AU116" s="107"/>
      <c r="AV116" s="107"/>
      <c r="AW116" s="107"/>
      <c r="AX116" s="107"/>
      <c r="AY116" s="107"/>
      <c r="AZ116" s="107"/>
      <c r="BA116" s="107"/>
      <c r="BB116" s="107"/>
      <c r="BC116" s="107"/>
      <c r="BD116" s="107"/>
      <c r="BE116" s="107"/>
      <c r="BF116" s="107"/>
      <c r="BG116" s="107"/>
      <c r="BH116" s="107"/>
      <c r="BI116" s="107"/>
      <c r="BJ116" s="55"/>
      <c r="BK116" s="55"/>
      <c r="BL116" s="55"/>
      <c r="BM116" s="55"/>
    </row>
    <row r="117" spans="1:65">
      <c r="A117" s="55"/>
      <c r="B117" s="55"/>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c r="AA117" s="55"/>
      <c r="AB117" s="55"/>
      <c r="AC117" s="55"/>
      <c r="AD117" s="55"/>
      <c r="AE117" s="55"/>
      <c r="AF117" s="55"/>
      <c r="AG117" s="55"/>
      <c r="AH117" s="55"/>
      <c r="AI117" s="55"/>
      <c r="AJ117" s="55"/>
      <c r="AK117" s="55"/>
      <c r="AL117" s="55"/>
      <c r="AM117" s="55"/>
      <c r="AN117" s="55"/>
      <c r="AO117" s="55"/>
      <c r="AP117" s="55"/>
      <c r="AQ117" s="55"/>
      <c r="AR117" s="55"/>
      <c r="AS117" s="55"/>
      <c r="AT117" s="55"/>
      <c r="AU117" s="55"/>
      <c r="AV117" s="55"/>
      <c r="AW117" s="55"/>
      <c r="AX117" s="55"/>
      <c r="AY117" s="55"/>
      <c r="AZ117" s="55"/>
      <c r="BA117" s="55"/>
      <c r="BB117" s="55"/>
      <c r="BC117" s="55"/>
      <c r="BD117" s="55"/>
      <c r="BE117" s="55"/>
      <c r="BF117" s="55"/>
      <c r="BG117" s="55"/>
      <c r="BH117" s="55"/>
      <c r="BI117" s="55"/>
      <c r="BJ117" s="55"/>
      <c r="BK117" s="55"/>
      <c r="BL117" s="55"/>
      <c r="BM117" s="55"/>
    </row>
    <row r="118" spans="1:65">
      <c r="A118" s="55"/>
      <c r="B118" s="55"/>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c r="AG118" s="55"/>
      <c r="AH118" s="55"/>
      <c r="AI118" s="55"/>
      <c r="AJ118" s="55"/>
      <c r="AK118" s="55"/>
      <c r="AL118" s="55"/>
      <c r="AM118" s="55"/>
      <c r="AN118" s="55"/>
      <c r="AO118" s="55"/>
      <c r="AP118" s="55"/>
      <c r="AQ118" s="55"/>
      <c r="AR118" s="55"/>
      <c r="AS118" s="55"/>
      <c r="AT118" s="55"/>
      <c r="AU118" s="55"/>
      <c r="AV118" s="55"/>
      <c r="AW118" s="55"/>
      <c r="AX118" s="55"/>
      <c r="AY118" s="55"/>
      <c r="AZ118" s="55"/>
      <c r="BA118" s="55"/>
      <c r="BB118" s="55"/>
      <c r="BC118" s="55"/>
      <c r="BD118" s="55"/>
      <c r="BE118" s="55"/>
      <c r="BF118" s="55"/>
      <c r="BG118" s="55"/>
      <c r="BH118" s="55"/>
      <c r="BI118" s="55"/>
      <c r="BJ118" s="55"/>
      <c r="BK118" s="55"/>
      <c r="BL118" s="55"/>
      <c r="BM118" s="55"/>
    </row>
    <row r="119" spans="1:65">
      <c r="A119" s="55"/>
      <c r="B119" s="55"/>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c r="AA119" s="55"/>
      <c r="AB119" s="55"/>
      <c r="AC119" s="55"/>
      <c r="AD119" s="55"/>
      <c r="AE119" s="55"/>
      <c r="AF119" s="55"/>
      <c r="AG119" s="55"/>
      <c r="AH119" s="55"/>
      <c r="AI119" s="55"/>
      <c r="AJ119" s="55"/>
      <c r="AK119" s="55"/>
      <c r="AL119" s="55"/>
      <c r="AM119" s="55"/>
      <c r="AN119" s="55"/>
      <c r="AO119" s="55"/>
      <c r="AP119" s="55"/>
      <c r="AQ119" s="55"/>
      <c r="AR119" s="55"/>
      <c r="AS119" s="55"/>
      <c r="AT119" s="55"/>
      <c r="AU119" s="55"/>
      <c r="AV119" s="55"/>
      <c r="AW119" s="55"/>
      <c r="AX119" s="55"/>
      <c r="AY119" s="55"/>
      <c r="AZ119" s="55"/>
      <c r="BA119" s="55"/>
      <c r="BB119" s="55"/>
      <c r="BC119" s="55"/>
      <c r="BD119" s="55"/>
      <c r="BE119" s="55"/>
      <c r="BF119" s="55"/>
      <c r="BG119" s="55"/>
      <c r="BH119" s="55"/>
      <c r="BI119" s="55"/>
      <c r="BJ119" s="55"/>
      <c r="BK119" s="55"/>
      <c r="BL119" s="55"/>
      <c r="BM119" s="55"/>
    </row>
    <row r="120" spans="1:65">
      <c r="A120" s="55"/>
      <c r="B120" s="55"/>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c r="BJ120" s="55"/>
      <c r="BK120" s="55"/>
      <c r="BL120" s="55"/>
      <c r="BM120" s="55"/>
    </row>
    <row r="121" spans="1:65">
      <c r="A121" s="55"/>
      <c r="B121" s="55"/>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c r="AA121" s="55"/>
      <c r="AB121" s="55"/>
      <c r="AC121" s="55"/>
      <c r="AD121" s="55"/>
      <c r="AE121" s="55"/>
      <c r="AF121" s="55"/>
      <c r="AG121" s="55"/>
      <c r="AH121" s="55"/>
      <c r="AI121" s="55"/>
      <c r="AJ121" s="55"/>
      <c r="AK121" s="55"/>
      <c r="AL121" s="55"/>
      <c r="AM121" s="55"/>
      <c r="AN121" s="55"/>
      <c r="AO121" s="55"/>
      <c r="AP121" s="55"/>
      <c r="AQ121" s="55"/>
      <c r="AR121" s="55"/>
      <c r="AS121" s="55"/>
      <c r="AT121" s="55"/>
      <c r="AU121" s="55"/>
      <c r="AV121" s="55"/>
      <c r="AW121" s="55"/>
      <c r="AX121" s="55"/>
      <c r="AY121" s="55"/>
      <c r="AZ121" s="55"/>
      <c r="BA121" s="55"/>
      <c r="BB121" s="55"/>
      <c r="BC121" s="55"/>
      <c r="BD121" s="55"/>
      <c r="BE121" s="55"/>
      <c r="BF121" s="55"/>
      <c r="BG121" s="55"/>
      <c r="BH121" s="55"/>
      <c r="BI121" s="55"/>
      <c r="BJ121" s="55"/>
      <c r="BK121" s="55"/>
      <c r="BL121" s="55"/>
      <c r="BM121" s="55"/>
    </row>
    <row r="122" spans="1:65">
      <c r="A122" s="55"/>
      <c r="B122" s="55"/>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c r="AT122" s="55"/>
      <c r="AU122" s="55"/>
      <c r="AV122" s="55"/>
      <c r="AW122" s="55"/>
      <c r="AX122" s="55"/>
      <c r="AY122" s="55"/>
      <c r="AZ122" s="55"/>
      <c r="BA122" s="55"/>
      <c r="BB122" s="55"/>
      <c r="BC122" s="55"/>
      <c r="BD122" s="55"/>
      <c r="BE122" s="55"/>
      <c r="BF122" s="55"/>
      <c r="BG122" s="55"/>
      <c r="BH122" s="55"/>
      <c r="BI122" s="55"/>
      <c r="BJ122" s="55"/>
      <c r="BK122" s="55"/>
      <c r="BL122" s="55"/>
      <c r="BM122" s="55"/>
    </row>
    <row r="123" spans="1:65">
      <c r="A123" s="55"/>
      <c r="B123" s="55"/>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c r="AH123" s="55"/>
      <c r="AI123" s="55"/>
      <c r="AJ123" s="55"/>
      <c r="AK123" s="55"/>
      <c r="AL123" s="55"/>
      <c r="AM123" s="55"/>
      <c r="AN123" s="55"/>
      <c r="AO123" s="55"/>
      <c r="AP123" s="55"/>
      <c r="AQ123" s="55"/>
      <c r="AR123" s="55"/>
      <c r="AS123" s="55"/>
      <c r="AT123" s="55"/>
      <c r="AU123" s="55"/>
      <c r="AV123" s="55"/>
      <c r="AW123" s="55"/>
      <c r="AX123" s="55"/>
      <c r="AY123" s="55"/>
      <c r="AZ123" s="55"/>
      <c r="BA123" s="55"/>
      <c r="BB123" s="55"/>
      <c r="BC123" s="55"/>
      <c r="BD123" s="55"/>
      <c r="BE123" s="55"/>
      <c r="BF123" s="55"/>
      <c r="BG123" s="55"/>
      <c r="BH123" s="55"/>
      <c r="BI123" s="55"/>
      <c r="BJ123" s="55"/>
      <c r="BK123" s="55"/>
      <c r="BL123" s="55"/>
      <c r="BM123" s="55"/>
    </row>
    <row r="124" spans="1:65">
      <c r="A124" s="55"/>
      <c r="B124" s="55"/>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c r="AG124" s="55"/>
      <c r="AH124" s="55"/>
      <c r="AI124" s="55"/>
      <c r="AJ124" s="55"/>
      <c r="AK124" s="55"/>
      <c r="AL124" s="55"/>
      <c r="AM124" s="55"/>
      <c r="AN124" s="55"/>
      <c r="AO124" s="55"/>
      <c r="AP124" s="55"/>
      <c r="AQ124" s="55"/>
      <c r="AR124" s="55"/>
      <c r="AS124" s="55"/>
      <c r="AT124" s="55"/>
      <c r="AU124" s="55"/>
      <c r="AV124" s="55"/>
      <c r="AW124" s="55"/>
      <c r="AX124" s="55"/>
      <c r="AY124" s="55"/>
      <c r="AZ124" s="55"/>
      <c r="BA124" s="55"/>
      <c r="BB124" s="55"/>
      <c r="BC124" s="55"/>
      <c r="BD124" s="55"/>
      <c r="BE124" s="55"/>
      <c r="BF124" s="55"/>
      <c r="BG124" s="55"/>
      <c r="BH124" s="55"/>
      <c r="BI124" s="55"/>
      <c r="BJ124" s="55"/>
      <c r="BK124" s="55"/>
      <c r="BL124" s="55"/>
      <c r="BM124" s="55"/>
    </row>
    <row r="125" spans="1:65">
      <c r="A125" s="55"/>
      <c r="B125" s="55"/>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c r="AA125" s="55"/>
      <c r="AB125" s="55"/>
      <c r="AC125" s="55"/>
      <c r="AD125" s="55"/>
      <c r="AE125" s="55"/>
      <c r="AF125" s="55"/>
      <c r="AG125" s="55"/>
      <c r="AH125" s="55"/>
      <c r="AI125" s="55"/>
      <c r="AJ125" s="55"/>
      <c r="AK125" s="55"/>
      <c r="AL125" s="55"/>
      <c r="AM125" s="55"/>
      <c r="AN125" s="55"/>
      <c r="AO125" s="55"/>
      <c r="AP125" s="55"/>
      <c r="AQ125" s="55"/>
      <c r="AR125" s="55"/>
      <c r="AS125" s="55"/>
      <c r="AT125" s="55"/>
      <c r="AU125" s="55"/>
      <c r="AV125" s="55"/>
      <c r="AW125" s="55"/>
      <c r="AX125" s="55"/>
      <c r="AY125" s="55"/>
      <c r="AZ125" s="55"/>
      <c r="BA125" s="55"/>
      <c r="BB125" s="55"/>
      <c r="BC125" s="55"/>
      <c r="BD125" s="55"/>
      <c r="BE125" s="55"/>
      <c r="BF125" s="55"/>
      <c r="BG125" s="55"/>
      <c r="BH125" s="55"/>
      <c r="BI125" s="55"/>
      <c r="BJ125" s="55"/>
      <c r="BK125" s="55"/>
      <c r="BL125" s="55"/>
      <c r="BM125" s="55"/>
    </row>
    <row r="126" spans="1:65">
      <c r="A126" s="55"/>
      <c r="B126" s="55"/>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c r="AG126" s="55"/>
      <c r="AH126" s="55"/>
      <c r="AI126" s="55"/>
      <c r="AJ126" s="55"/>
      <c r="AK126" s="55"/>
      <c r="AL126" s="55"/>
      <c r="AM126" s="55"/>
      <c r="AN126" s="55"/>
      <c r="AO126" s="55"/>
      <c r="AP126" s="55"/>
      <c r="AQ126" s="55"/>
      <c r="AR126" s="55"/>
      <c r="AS126" s="55"/>
      <c r="AT126" s="55"/>
      <c r="AU126" s="55"/>
      <c r="AV126" s="55"/>
      <c r="AW126" s="55"/>
      <c r="AX126" s="55"/>
      <c r="AY126" s="55"/>
      <c r="AZ126" s="55"/>
      <c r="BA126" s="55"/>
      <c r="BB126" s="55"/>
      <c r="BC126" s="55"/>
      <c r="BD126" s="55"/>
      <c r="BE126" s="55"/>
      <c r="BF126" s="55"/>
      <c r="BG126" s="55"/>
      <c r="BH126" s="55"/>
      <c r="BI126" s="55"/>
      <c r="BJ126" s="55"/>
      <c r="BK126" s="55"/>
      <c r="BL126" s="55"/>
      <c r="BM126" s="55"/>
    </row>
    <row r="127" spans="1:65">
      <c r="A127" s="55"/>
      <c r="B127" s="55"/>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c r="AA127" s="55"/>
      <c r="AB127" s="55"/>
      <c r="AC127" s="55"/>
      <c r="AD127" s="55"/>
      <c r="AE127" s="55"/>
      <c r="AF127" s="55"/>
      <c r="AG127" s="55"/>
      <c r="AH127" s="55"/>
      <c r="AI127" s="55"/>
      <c r="AJ127" s="55"/>
      <c r="AK127" s="55"/>
      <c r="AL127" s="55"/>
      <c r="AM127" s="55"/>
      <c r="AN127" s="55"/>
      <c r="AO127" s="55"/>
      <c r="AP127" s="55"/>
      <c r="AQ127" s="55"/>
      <c r="AR127" s="55"/>
      <c r="AS127" s="55"/>
      <c r="AT127" s="55"/>
      <c r="AU127" s="55"/>
      <c r="AV127" s="55"/>
      <c r="AW127" s="55"/>
      <c r="AX127" s="55"/>
      <c r="AY127" s="55"/>
      <c r="AZ127" s="55"/>
      <c r="BA127" s="55"/>
      <c r="BB127" s="55"/>
      <c r="BC127" s="55"/>
      <c r="BD127" s="55"/>
      <c r="BE127" s="55"/>
      <c r="BF127" s="55"/>
      <c r="BG127" s="55"/>
      <c r="BH127" s="55"/>
      <c r="BI127" s="55"/>
      <c r="BJ127" s="55"/>
      <c r="BK127" s="55"/>
      <c r="BL127" s="55"/>
      <c r="BM127" s="55"/>
    </row>
    <row r="128" spans="1:65">
      <c r="A128" s="55"/>
      <c r="B128" s="55"/>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c r="AA128" s="55"/>
      <c r="AB128" s="55"/>
      <c r="AC128" s="55"/>
      <c r="AD128" s="55"/>
      <c r="AE128" s="55"/>
      <c r="AF128" s="55"/>
      <c r="AG128" s="55"/>
      <c r="AH128" s="55"/>
      <c r="AI128" s="55"/>
      <c r="AJ128" s="55"/>
      <c r="AK128" s="55"/>
      <c r="AL128" s="55"/>
      <c r="AM128" s="55"/>
      <c r="AN128" s="55"/>
      <c r="AO128" s="55"/>
      <c r="AP128" s="55"/>
      <c r="AQ128" s="55"/>
      <c r="AR128" s="55"/>
      <c r="AS128" s="55"/>
      <c r="AT128" s="55"/>
      <c r="AU128" s="55"/>
      <c r="AV128" s="55"/>
      <c r="AW128" s="55"/>
      <c r="AX128" s="55"/>
      <c r="AY128" s="55"/>
      <c r="AZ128" s="55"/>
      <c r="BA128" s="55"/>
      <c r="BB128" s="55"/>
      <c r="BC128" s="55"/>
      <c r="BD128" s="55"/>
      <c r="BE128" s="55"/>
      <c r="BF128" s="55"/>
      <c r="BG128" s="55"/>
      <c r="BH128" s="55"/>
      <c r="BI128" s="55"/>
      <c r="BJ128" s="55"/>
      <c r="BK128" s="55"/>
      <c r="BL128" s="55"/>
      <c r="BM128" s="55"/>
    </row>
    <row r="129" spans="1:65">
      <c r="A129" s="55"/>
      <c r="B129" s="55"/>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c r="AB129" s="55"/>
      <c r="AC129" s="55"/>
      <c r="AD129" s="55"/>
      <c r="AE129" s="55"/>
      <c r="AF129" s="55"/>
      <c r="AG129" s="55"/>
      <c r="AH129" s="55"/>
      <c r="AI129" s="55"/>
      <c r="AJ129" s="55"/>
      <c r="AK129" s="55"/>
      <c r="AL129" s="55"/>
      <c r="AM129" s="55"/>
      <c r="AN129" s="55"/>
      <c r="AO129" s="55"/>
      <c r="AP129" s="55"/>
      <c r="AQ129" s="55"/>
      <c r="AR129" s="55"/>
      <c r="AS129" s="55"/>
      <c r="AT129" s="55"/>
      <c r="AU129" s="55"/>
      <c r="AV129" s="55"/>
      <c r="AW129" s="55"/>
      <c r="AX129" s="55"/>
      <c r="AY129" s="55"/>
      <c r="AZ129" s="55"/>
      <c r="BA129" s="55"/>
      <c r="BB129" s="55"/>
      <c r="BC129" s="55"/>
      <c r="BD129" s="55"/>
      <c r="BE129" s="55"/>
      <c r="BF129" s="55"/>
      <c r="BG129" s="55"/>
      <c r="BH129" s="55"/>
      <c r="BI129" s="55"/>
      <c r="BJ129" s="55"/>
      <c r="BK129" s="55"/>
      <c r="BL129" s="55"/>
      <c r="BM129" s="55"/>
    </row>
    <row r="130" spans="1:65">
      <c r="A130" s="55"/>
      <c r="B130" s="55"/>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c r="AA130" s="55"/>
      <c r="AB130" s="55"/>
      <c r="AC130" s="55"/>
      <c r="AD130" s="55"/>
      <c r="AE130" s="55"/>
      <c r="AF130" s="55"/>
      <c r="AG130" s="55"/>
      <c r="AH130" s="55"/>
      <c r="AI130" s="55"/>
      <c r="AJ130" s="55"/>
      <c r="AK130" s="55"/>
      <c r="AL130" s="55"/>
      <c r="AM130" s="55"/>
      <c r="AN130" s="55"/>
      <c r="AO130" s="55"/>
      <c r="AP130" s="55"/>
      <c r="AQ130" s="55"/>
      <c r="AR130" s="55"/>
      <c r="AS130" s="55"/>
      <c r="AT130" s="55"/>
      <c r="AU130" s="55"/>
      <c r="AV130" s="55"/>
      <c r="AW130" s="55"/>
      <c r="AX130" s="55"/>
      <c r="AY130" s="55"/>
      <c r="AZ130" s="55"/>
      <c r="BA130" s="55"/>
      <c r="BB130" s="55"/>
      <c r="BC130" s="55"/>
      <c r="BD130" s="55"/>
      <c r="BE130" s="55"/>
      <c r="BF130" s="55"/>
      <c r="BG130" s="55"/>
      <c r="BH130" s="55"/>
      <c r="BI130" s="55"/>
      <c r="BJ130" s="55"/>
      <c r="BK130" s="55"/>
      <c r="BL130" s="55"/>
      <c r="BM130" s="55"/>
    </row>
    <row r="131" spans="1:65">
      <c r="A131" s="55"/>
      <c r="B131" s="55"/>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c r="AE131" s="55"/>
      <c r="AF131" s="55"/>
      <c r="AG131" s="55"/>
      <c r="AH131" s="55"/>
      <c r="AI131" s="55"/>
      <c r="AJ131" s="55"/>
      <c r="AK131" s="55"/>
      <c r="AL131" s="55"/>
      <c r="AM131" s="55"/>
      <c r="AN131" s="55"/>
      <c r="AO131" s="55"/>
      <c r="AP131" s="55"/>
      <c r="AQ131" s="55"/>
      <c r="AR131" s="55"/>
      <c r="AS131" s="55"/>
      <c r="AT131" s="55"/>
      <c r="AU131" s="55"/>
      <c r="AV131" s="55"/>
      <c r="AW131" s="55"/>
      <c r="AX131" s="55"/>
      <c r="AY131" s="55"/>
      <c r="AZ131" s="55"/>
      <c r="BA131" s="55"/>
      <c r="BB131" s="55"/>
      <c r="BC131" s="55"/>
      <c r="BD131" s="55"/>
      <c r="BE131" s="55"/>
      <c r="BF131" s="55"/>
      <c r="BG131" s="55"/>
      <c r="BH131" s="55"/>
      <c r="BI131" s="55"/>
      <c r="BJ131" s="55"/>
      <c r="BK131" s="55"/>
      <c r="BL131" s="55"/>
      <c r="BM131" s="55"/>
    </row>
    <row r="132" spans="1:65">
      <c r="A132" s="55"/>
      <c r="B132" s="55"/>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c r="AT132" s="55"/>
      <c r="AU132" s="55"/>
      <c r="AV132" s="55"/>
      <c r="AW132" s="55"/>
      <c r="AX132" s="55"/>
      <c r="AY132" s="55"/>
      <c r="AZ132" s="55"/>
      <c r="BA132" s="55"/>
      <c r="BB132" s="55"/>
      <c r="BC132" s="55"/>
      <c r="BD132" s="55"/>
      <c r="BE132" s="55"/>
      <c r="BF132" s="55"/>
      <c r="BG132" s="55"/>
      <c r="BH132" s="55"/>
      <c r="BI132" s="55"/>
      <c r="BJ132" s="55"/>
      <c r="BK132" s="55"/>
      <c r="BL132" s="55"/>
      <c r="BM132" s="55"/>
    </row>
    <row r="133" spans="1:65">
      <c r="A133" s="55"/>
      <c r="B133" s="55"/>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c r="AB133" s="55"/>
      <c r="AC133" s="55"/>
      <c r="AD133" s="55"/>
      <c r="AE133" s="55"/>
      <c r="AF133" s="55"/>
      <c r="AG133" s="55"/>
      <c r="AH133" s="55"/>
      <c r="AI133" s="55"/>
      <c r="AJ133" s="55"/>
      <c r="AK133" s="55"/>
      <c r="AL133" s="55"/>
      <c r="AM133" s="55"/>
      <c r="AN133" s="55"/>
      <c r="AO133" s="55"/>
      <c r="AP133" s="55"/>
      <c r="AQ133" s="55"/>
      <c r="AR133" s="55"/>
      <c r="AS133" s="55"/>
      <c r="AT133" s="55"/>
      <c r="AU133" s="55"/>
      <c r="AV133" s="55"/>
      <c r="AW133" s="55"/>
      <c r="AX133" s="55"/>
      <c r="AY133" s="55"/>
      <c r="AZ133" s="55"/>
      <c r="BA133" s="55"/>
      <c r="BB133" s="55"/>
      <c r="BC133" s="55"/>
      <c r="BD133" s="55"/>
      <c r="BE133" s="55"/>
      <c r="BF133" s="55"/>
      <c r="BG133" s="55"/>
      <c r="BH133" s="55"/>
      <c r="BI133" s="55"/>
      <c r="BJ133" s="55"/>
      <c r="BK133" s="55"/>
      <c r="BL133" s="55"/>
      <c r="BM133" s="55"/>
    </row>
    <row r="134" spans="1:65">
      <c r="A134" s="55"/>
      <c r="B134" s="55"/>
      <c r="C134" s="55"/>
      <c r="D134" s="120"/>
      <c r="E134" s="55"/>
      <c r="F134" s="55"/>
      <c r="G134" s="55"/>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c r="AT134" s="55"/>
      <c r="AU134" s="55"/>
      <c r="AV134" s="55"/>
      <c r="AW134" s="55"/>
      <c r="AX134" s="55"/>
      <c r="AY134" s="55"/>
      <c r="AZ134" s="55"/>
      <c r="BA134" s="55"/>
      <c r="BB134" s="55"/>
      <c r="BC134" s="55"/>
      <c r="BD134" s="55"/>
      <c r="BE134" s="55"/>
      <c r="BF134" s="55"/>
      <c r="BG134" s="55"/>
      <c r="BH134" s="55"/>
      <c r="BI134" s="55"/>
      <c r="BJ134" s="55"/>
      <c r="BK134" s="55"/>
      <c r="BL134" s="55"/>
      <c r="BM134" s="55"/>
    </row>
    <row r="135" spans="1:65">
      <c r="A135" s="55"/>
      <c r="B135" s="55"/>
      <c r="C135" s="55"/>
      <c r="D135" s="120"/>
      <c r="E135" s="121"/>
      <c r="F135" s="121"/>
      <c r="G135" s="121"/>
      <c r="H135" s="121"/>
      <c r="I135" s="121"/>
      <c r="J135" s="121"/>
      <c r="K135" s="121"/>
      <c r="L135" s="121"/>
      <c r="M135" s="121"/>
      <c r="N135" s="121"/>
      <c r="O135" s="55"/>
      <c r="P135" s="55"/>
      <c r="Q135" s="55"/>
      <c r="R135" s="55"/>
      <c r="S135" s="55"/>
      <c r="T135" s="55"/>
      <c r="U135" s="55"/>
      <c r="V135" s="55"/>
      <c r="W135" s="55"/>
      <c r="X135" s="55"/>
      <c r="Y135" s="55"/>
      <c r="Z135" s="55"/>
      <c r="AA135" s="55"/>
      <c r="AB135" s="55"/>
      <c r="AC135" s="55"/>
      <c r="AD135" s="55"/>
      <c r="AE135" s="55"/>
      <c r="AF135" s="55"/>
      <c r="AG135" s="55"/>
      <c r="AH135" s="55"/>
      <c r="AI135" s="55"/>
      <c r="AJ135" s="55"/>
      <c r="AK135" s="55"/>
      <c r="AL135" s="55"/>
      <c r="AM135" s="55"/>
      <c r="AN135" s="55"/>
      <c r="AO135" s="55"/>
      <c r="AP135" s="55"/>
      <c r="AQ135" s="55"/>
      <c r="AR135" s="55"/>
      <c r="AS135" s="55"/>
      <c r="AT135" s="55"/>
      <c r="AU135" s="55"/>
      <c r="AV135" s="55"/>
      <c r="AW135" s="55"/>
      <c r="AX135" s="55"/>
      <c r="AY135" s="55"/>
      <c r="AZ135" s="55"/>
      <c r="BA135" s="55"/>
      <c r="BB135" s="55"/>
      <c r="BC135" s="55"/>
      <c r="BD135" s="55"/>
      <c r="BE135" s="55"/>
      <c r="BF135" s="55"/>
      <c r="BG135" s="55"/>
      <c r="BH135" s="55"/>
      <c r="BI135" s="55"/>
      <c r="BJ135" s="55"/>
      <c r="BK135" s="55"/>
      <c r="BL135" s="55"/>
      <c r="BM135" s="55"/>
    </row>
    <row r="136" spans="1:65">
      <c r="A136" s="55"/>
      <c r="B136" s="55"/>
      <c r="C136" s="55"/>
      <c r="D136" s="120"/>
      <c r="E136" s="100"/>
      <c r="F136" s="100"/>
      <c r="G136" s="100"/>
      <c r="H136" s="100"/>
      <c r="I136" s="100"/>
      <c r="J136" s="100"/>
      <c r="K136" s="100"/>
      <c r="L136" s="100"/>
      <c r="M136" s="100"/>
      <c r="N136" s="100"/>
      <c r="O136" s="55"/>
      <c r="P136" s="55"/>
      <c r="Q136" s="55"/>
      <c r="R136" s="55"/>
      <c r="S136" s="55"/>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55"/>
      <c r="BK136" s="55"/>
      <c r="BL136" s="55"/>
      <c r="BM136" s="55"/>
    </row>
    <row r="137" spans="1:65">
      <c r="A137" s="55"/>
      <c r="B137" s="55"/>
      <c r="C137" s="55"/>
      <c r="D137" s="120"/>
      <c r="E137" s="100"/>
      <c r="F137" s="100"/>
      <c r="G137" s="100"/>
      <c r="H137" s="100"/>
      <c r="I137" s="100"/>
      <c r="J137" s="100"/>
      <c r="K137" s="100"/>
      <c r="L137" s="100"/>
      <c r="M137" s="100"/>
      <c r="N137" s="100"/>
      <c r="O137" s="55"/>
      <c r="P137" s="55"/>
      <c r="Q137" s="55"/>
      <c r="R137" s="55"/>
      <c r="S137" s="55"/>
      <c r="T137" s="55"/>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c r="BA137" s="55"/>
      <c r="BB137" s="55"/>
      <c r="BC137" s="55"/>
      <c r="BD137" s="55"/>
      <c r="BE137" s="55"/>
      <c r="BF137" s="55"/>
      <c r="BG137" s="55"/>
      <c r="BH137" s="55"/>
      <c r="BI137" s="55"/>
      <c r="BJ137" s="55"/>
      <c r="BK137" s="55"/>
      <c r="BL137" s="55"/>
      <c r="BM137" s="55"/>
    </row>
    <row r="138" spans="1:65">
      <c r="A138" s="55"/>
      <c r="B138" s="55"/>
      <c r="C138" s="55"/>
      <c r="D138" s="120"/>
      <c r="E138" s="314"/>
      <c r="F138" s="314"/>
      <c r="G138" s="314"/>
      <c r="H138" s="314"/>
      <c r="I138" s="314"/>
      <c r="J138" s="314"/>
      <c r="K138" s="314"/>
      <c r="L138" s="314"/>
      <c r="M138" s="314"/>
      <c r="N138" s="314"/>
      <c r="O138" s="55"/>
      <c r="P138" s="55"/>
      <c r="Q138" s="55"/>
      <c r="R138" s="55"/>
      <c r="S138" s="55"/>
      <c r="T138" s="55"/>
      <c r="U138" s="55"/>
      <c r="V138" s="55"/>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c r="AT138" s="55"/>
      <c r="AU138" s="55"/>
      <c r="AV138" s="55"/>
      <c r="AW138" s="55"/>
      <c r="AX138" s="55"/>
      <c r="AY138" s="55"/>
      <c r="AZ138" s="55"/>
      <c r="BA138" s="55"/>
      <c r="BB138" s="55"/>
      <c r="BC138" s="55"/>
      <c r="BD138" s="55"/>
      <c r="BE138" s="55"/>
      <c r="BF138" s="55"/>
      <c r="BG138" s="55"/>
      <c r="BH138" s="55"/>
      <c r="BI138" s="55"/>
      <c r="BJ138" s="55"/>
      <c r="BK138" s="55"/>
      <c r="BL138" s="55"/>
      <c r="BM138" s="55"/>
    </row>
    <row r="139" spans="1:65">
      <c r="A139" s="55"/>
      <c r="B139" s="55"/>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c r="AT139" s="55"/>
      <c r="AU139" s="55"/>
      <c r="AV139" s="55"/>
      <c r="AW139" s="55"/>
      <c r="AX139" s="55"/>
      <c r="AY139" s="55"/>
      <c r="AZ139" s="55"/>
      <c r="BA139" s="55"/>
      <c r="BB139" s="55"/>
      <c r="BC139" s="55"/>
      <c r="BD139" s="55"/>
      <c r="BE139" s="55"/>
      <c r="BF139" s="55"/>
      <c r="BG139" s="55"/>
      <c r="BH139" s="55"/>
      <c r="BI139" s="55"/>
      <c r="BJ139" s="55"/>
      <c r="BK139" s="55"/>
      <c r="BL139" s="55"/>
      <c r="BM139" s="55"/>
    </row>
    <row r="140" spans="1:65">
      <c r="A140" s="55"/>
      <c r="B140" s="55"/>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c r="AG140" s="55"/>
      <c r="AH140" s="55"/>
      <c r="AI140" s="55"/>
      <c r="AJ140" s="55"/>
      <c r="AK140" s="55"/>
      <c r="AL140" s="55"/>
      <c r="AM140" s="55"/>
      <c r="AN140" s="55"/>
      <c r="AO140" s="55"/>
      <c r="AP140" s="55"/>
      <c r="AQ140" s="55"/>
      <c r="AR140" s="55"/>
      <c r="AS140" s="55"/>
      <c r="AT140" s="55"/>
      <c r="AU140" s="55"/>
      <c r="AV140" s="55"/>
      <c r="AW140" s="55"/>
      <c r="AX140" s="55"/>
      <c r="AY140" s="55"/>
      <c r="AZ140" s="55"/>
      <c r="BA140" s="55"/>
      <c r="BB140" s="55"/>
      <c r="BC140" s="55"/>
      <c r="BD140" s="55"/>
      <c r="BE140" s="55"/>
      <c r="BF140" s="55"/>
      <c r="BG140" s="55"/>
      <c r="BH140" s="55"/>
      <c r="BI140" s="55"/>
      <c r="BJ140" s="55"/>
      <c r="BK140" s="55"/>
      <c r="BL140" s="55"/>
      <c r="BM140" s="55"/>
    </row>
    <row r="141" spans="1:65">
      <c r="A141" s="55"/>
      <c r="B141" s="55"/>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c r="AT141" s="55"/>
      <c r="AU141" s="55"/>
      <c r="AV141" s="55"/>
      <c r="AW141" s="55"/>
      <c r="AX141" s="55"/>
      <c r="AY141" s="55"/>
      <c r="AZ141" s="55"/>
      <c r="BA141" s="55"/>
      <c r="BB141" s="55"/>
      <c r="BC141" s="55"/>
      <c r="BD141" s="55"/>
      <c r="BE141" s="55"/>
      <c r="BF141" s="55"/>
      <c r="BG141" s="55"/>
      <c r="BH141" s="55"/>
      <c r="BI141" s="55"/>
      <c r="BJ141" s="55"/>
      <c r="BK141" s="55"/>
      <c r="BL141" s="55"/>
      <c r="BM141" s="55"/>
    </row>
    <row r="142" spans="1:65">
      <c r="A142" s="55"/>
      <c r="B142" s="55"/>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c r="AG142" s="55"/>
      <c r="AH142" s="55"/>
      <c r="AI142" s="55"/>
      <c r="AJ142" s="55"/>
      <c r="AK142" s="55"/>
      <c r="AL142" s="55"/>
      <c r="AM142" s="55"/>
      <c r="AN142" s="55"/>
      <c r="AO142" s="55"/>
      <c r="AP142" s="55"/>
      <c r="AQ142" s="55"/>
      <c r="AR142" s="55"/>
      <c r="AS142" s="55"/>
      <c r="AT142" s="55"/>
      <c r="AU142" s="55"/>
      <c r="AV142" s="55"/>
      <c r="AW142" s="55"/>
      <c r="AX142" s="55"/>
      <c r="AY142" s="55"/>
      <c r="AZ142" s="55"/>
      <c r="BA142" s="55"/>
      <c r="BB142" s="55"/>
      <c r="BC142" s="55"/>
      <c r="BD142" s="55"/>
      <c r="BE142" s="55"/>
      <c r="BF142" s="55"/>
      <c r="BG142" s="55"/>
      <c r="BH142" s="55"/>
      <c r="BI142" s="55"/>
      <c r="BJ142" s="55"/>
      <c r="BK142" s="55"/>
      <c r="BL142" s="55"/>
      <c r="BM142" s="55"/>
    </row>
    <row r="143" spans="1:65">
      <c r="A143" s="55"/>
      <c r="B143" s="55"/>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c r="AA143" s="55"/>
      <c r="AB143" s="55"/>
      <c r="AC143" s="55"/>
      <c r="AD143" s="55"/>
      <c r="AE143" s="55"/>
      <c r="AF143" s="55"/>
      <c r="AG143" s="55"/>
      <c r="AH143" s="55"/>
      <c r="AI143" s="55"/>
      <c r="AJ143" s="55"/>
      <c r="AK143" s="55"/>
      <c r="AL143" s="55"/>
      <c r="AM143" s="55"/>
      <c r="AN143" s="55"/>
      <c r="AO143" s="55"/>
      <c r="AP143" s="55"/>
      <c r="AQ143" s="55"/>
      <c r="AR143" s="55"/>
      <c r="AS143" s="55"/>
      <c r="AT143" s="55"/>
      <c r="AU143" s="55"/>
      <c r="AV143" s="55"/>
      <c r="AW143" s="55"/>
      <c r="AX143" s="55"/>
      <c r="AY143" s="55"/>
      <c r="AZ143" s="55"/>
      <c r="BA143" s="55"/>
      <c r="BB143" s="55"/>
      <c r="BC143" s="55"/>
      <c r="BD143" s="55"/>
      <c r="BE143" s="55"/>
      <c r="BF143" s="55"/>
      <c r="BG143" s="55"/>
      <c r="BH143" s="55"/>
      <c r="BI143" s="55"/>
      <c r="BJ143" s="55"/>
      <c r="BK143" s="55"/>
      <c r="BL143" s="55"/>
      <c r="BM143" s="55"/>
    </row>
    <row r="144" spans="1:65">
      <c r="A144" s="55"/>
      <c r="B144" s="55"/>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c r="AG144" s="55"/>
      <c r="AH144" s="55"/>
      <c r="AI144" s="55"/>
      <c r="AJ144" s="55"/>
      <c r="AK144" s="55"/>
      <c r="AL144" s="55"/>
      <c r="AM144" s="55"/>
      <c r="AN144" s="55"/>
      <c r="AO144" s="55"/>
      <c r="AP144" s="55"/>
      <c r="AQ144" s="55"/>
      <c r="AR144" s="55"/>
      <c r="AS144" s="55"/>
      <c r="AT144" s="55"/>
      <c r="AU144" s="55"/>
      <c r="AV144" s="55"/>
      <c r="AW144" s="55"/>
      <c r="AX144" s="55"/>
      <c r="AY144" s="55"/>
      <c r="AZ144" s="55"/>
      <c r="BA144" s="55"/>
      <c r="BB144" s="55"/>
      <c r="BC144" s="55"/>
      <c r="BD144" s="55"/>
      <c r="BE144" s="55"/>
      <c r="BF144" s="55"/>
      <c r="BG144" s="55"/>
      <c r="BH144" s="55"/>
      <c r="BI144" s="55"/>
      <c r="BJ144" s="55"/>
      <c r="BK144" s="55"/>
      <c r="BL144" s="55"/>
      <c r="BM144" s="55"/>
    </row>
    <row r="145" spans="1:65">
      <c r="A145" s="55"/>
      <c r="B145" s="55"/>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c r="AG145" s="55"/>
      <c r="AH145" s="55"/>
      <c r="AI145" s="55"/>
      <c r="AJ145" s="55"/>
      <c r="AK145" s="55"/>
      <c r="AL145" s="55"/>
      <c r="AM145" s="55"/>
      <c r="AN145" s="55"/>
      <c r="AO145" s="55"/>
      <c r="AP145" s="55"/>
      <c r="AQ145" s="55"/>
      <c r="AR145" s="55"/>
      <c r="AS145" s="55"/>
      <c r="AT145" s="55"/>
      <c r="AU145" s="55"/>
      <c r="AV145" s="55"/>
      <c r="AW145" s="55"/>
      <c r="AX145" s="55"/>
      <c r="AY145" s="55"/>
      <c r="AZ145" s="55"/>
      <c r="BA145" s="55"/>
      <c r="BB145" s="55"/>
      <c r="BC145" s="55"/>
      <c r="BD145" s="55"/>
      <c r="BE145" s="55"/>
      <c r="BF145" s="55"/>
      <c r="BG145" s="55"/>
      <c r="BH145" s="55"/>
      <c r="BI145" s="55"/>
      <c r="BJ145" s="55"/>
      <c r="BK145" s="55"/>
      <c r="BL145" s="55"/>
      <c r="BM145" s="55"/>
    </row>
    <row r="146" spans="1:65">
      <c r="A146" s="55"/>
      <c r="B146" s="55"/>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c r="AG146" s="55"/>
      <c r="AH146" s="55"/>
      <c r="AI146" s="55"/>
      <c r="AJ146" s="55"/>
      <c r="AK146" s="55"/>
      <c r="AL146" s="55"/>
      <c r="AM146" s="55"/>
      <c r="AN146" s="55"/>
      <c r="AO146" s="55"/>
      <c r="AP146" s="55"/>
      <c r="AQ146" s="55"/>
      <c r="AR146" s="55"/>
      <c r="AS146" s="55"/>
      <c r="AT146" s="55"/>
      <c r="AU146" s="55"/>
      <c r="AV146" s="55"/>
      <c r="AW146" s="55"/>
      <c r="AX146" s="55"/>
      <c r="AY146" s="55"/>
      <c r="AZ146" s="55"/>
      <c r="BA146" s="55"/>
      <c r="BB146" s="55"/>
      <c r="BC146" s="55"/>
      <c r="BD146" s="55"/>
      <c r="BE146" s="55"/>
      <c r="BF146" s="55"/>
      <c r="BG146" s="55"/>
      <c r="BH146" s="55"/>
      <c r="BI146" s="55"/>
      <c r="BJ146" s="55"/>
      <c r="BK146" s="55"/>
      <c r="BL146" s="55"/>
      <c r="BM146" s="55"/>
    </row>
    <row r="147" spans="1:65">
      <c r="A147" s="55"/>
      <c r="B147" s="55"/>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c r="AA147" s="55"/>
      <c r="AB147" s="55"/>
      <c r="AC147" s="55"/>
      <c r="AD147" s="55"/>
      <c r="AE147" s="55"/>
      <c r="AF147" s="55"/>
      <c r="AG147" s="55"/>
      <c r="AH147" s="55"/>
      <c r="AI147" s="55"/>
      <c r="AJ147" s="55"/>
      <c r="AK147" s="55"/>
      <c r="AL147" s="55"/>
      <c r="AM147" s="55"/>
      <c r="AN147" s="55"/>
      <c r="AO147" s="55"/>
      <c r="AP147" s="55"/>
      <c r="AQ147" s="55"/>
      <c r="AR147" s="55"/>
      <c r="AS147" s="55"/>
      <c r="AT147" s="55"/>
      <c r="AU147" s="55"/>
      <c r="AV147" s="55"/>
      <c r="AW147" s="55"/>
      <c r="AX147" s="55"/>
      <c r="AY147" s="55"/>
      <c r="AZ147" s="55"/>
      <c r="BA147" s="55"/>
      <c r="BB147" s="55"/>
      <c r="BC147" s="55"/>
      <c r="BD147" s="55"/>
      <c r="BE147" s="55"/>
      <c r="BF147" s="55"/>
      <c r="BG147" s="55"/>
      <c r="BH147" s="55"/>
      <c r="BI147" s="55"/>
      <c r="BJ147" s="55"/>
      <c r="BK147" s="55"/>
      <c r="BL147" s="55"/>
      <c r="BM147" s="55"/>
    </row>
    <row r="148" spans="1:65">
      <c r="A148" s="55"/>
      <c r="B148" s="55"/>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c r="AG148" s="55"/>
      <c r="AH148" s="55"/>
      <c r="AI148" s="55"/>
      <c r="AJ148" s="55"/>
      <c r="AK148" s="55"/>
      <c r="AL148" s="55"/>
      <c r="AM148" s="55"/>
      <c r="AN148" s="55"/>
      <c r="AO148" s="55"/>
      <c r="AP148" s="55"/>
      <c r="AQ148" s="55"/>
      <c r="AR148" s="55"/>
      <c r="AS148" s="55"/>
      <c r="AT148" s="55"/>
      <c r="AU148" s="55"/>
      <c r="AV148" s="55"/>
      <c r="AW148" s="55"/>
      <c r="AX148" s="55"/>
      <c r="AY148" s="55"/>
      <c r="AZ148" s="55"/>
      <c r="BA148" s="55"/>
      <c r="BB148" s="55"/>
      <c r="BC148" s="55"/>
      <c r="BD148" s="55"/>
      <c r="BE148" s="55"/>
      <c r="BF148" s="55"/>
      <c r="BG148" s="55"/>
      <c r="BH148" s="55"/>
      <c r="BI148" s="55"/>
      <c r="BJ148" s="55"/>
      <c r="BK148" s="55"/>
      <c r="BL148" s="55"/>
      <c r="BM148" s="55"/>
    </row>
    <row r="149" spans="1:65">
      <c r="A149" s="55"/>
      <c r="B149" s="55"/>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c r="AA149" s="55"/>
      <c r="AB149" s="55"/>
      <c r="AC149" s="55"/>
      <c r="AD149" s="55"/>
      <c r="AE149" s="55"/>
      <c r="AF149" s="55"/>
      <c r="AG149" s="55"/>
      <c r="AH149" s="55"/>
      <c r="AI149" s="55"/>
      <c r="AJ149" s="55"/>
      <c r="AK149" s="55"/>
      <c r="AL149" s="55"/>
      <c r="AM149" s="55"/>
      <c r="AN149" s="55"/>
      <c r="AO149" s="55"/>
      <c r="AP149" s="55"/>
      <c r="AQ149" s="55"/>
      <c r="AR149" s="55"/>
      <c r="AS149" s="55"/>
      <c r="AT149" s="55"/>
      <c r="AU149" s="55"/>
      <c r="AV149" s="55"/>
      <c r="AW149" s="55"/>
      <c r="AX149" s="55"/>
      <c r="AY149" s="55"/>
      <c r="AZ149" s="55"/>
      <c r="BA149" s="55"/>
      <c r="BB149" s="55"/>
      <c r="BC149" s="55"/>
      <c r="BD149" s="55"/>
      <c r="BE149" s="55"/>
      <c r="BF149" s="55"/>
      <c r="BG149" s="55"/>
      <c r="BH149" s="55"/>
      <c r="BI149" s="55"/>
      <c r="BJ149" s="55"/>
      <c r="BK149" s="55"/>
      <c r="BL149" s="55"/>
      <c r="BM149" s="55"/>
    </row>
    <row r="150" spans="1:65">
      <c r="A150" s="55"/>
      <c r="B150" s="55"/>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c r="AA150" s="55"/>
      <c r="AB150" s="55"/>
      <c r="AC150" s="55"/>
      <c r="AD150" s="55"/>
      <c r="AE150" s="55"/>
      <c r="AF150" s="55"/>
      <c r="AG150" s="55"/>
      <c r="AH150" s="55"/>
      <c r="AI150" s="55"/>
      <c r="AJ150" s="55"/>
      <c r="AK150" s="55"/>
      <c r="AL150" s="55"/>
      <c r="AM150" s="55"/>
      <c r="AN150" s="55"/>
      <c r="AO150" s="55"/>
      <c r="AP150" s="55"/>
      <c r="AQ150" s="55"/>
      <c r="AR150" s="55"/>
      <c r="AS150" s="55"/>
      <c r="AT150" s="55"/>
      <c r="AU150" s="55"/>
      <c r="AV150" s="55"/>
      <c r="AW150" s="55"/>
      <c r="AX150" s="55"/>
      <c r="AY150" s="55"/>
      <c r="AZ150" s="55"/>
      <c r="BA150" s="55"/>
      <c r="BB150" s="55"/>
      <c r="BC150" s="55"/>
      <c r="BD150" s="55"/>
      <c r="BE150" s="55"/>
      <c r="BF150" s="55"/>
      <c r="BG150" s="55"/>
      <c r="BH150" s="55"/>
      <c r="BI150" s="55"/>
      <c r="BJ150" s="55"/>
      <c r="BK150" s="55"/>
      <c r="BL150" s="55"/>
      <c r="BM150" s="55"/>
    </row>
    <row r="151" spans="1:65">
      <c r="A151" s="55"/>
      <c r="B151" s="55"/>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c r="AG151" s="55"/>
      <c r="AH151" s="55"/>
      <c r="AI151" s="55"/>
      <c r="AJ151" s="55"/>
      <c r="AK151" s="55"/>
      <c r="AL151" s="55"/>
      <c r="AM151" s="55"/>
      <c r="AN151" s="55"/>
      <c r="AO151" s="55"/>
      <c r="AP151" s="55"/>
      <c r="AQ151" s="55"/>
      <c r="AR151" s="55"/>
      <c r="AS151" s="55"/>
      <c r="AT151" s="55"/>
      <c r="AU151" s="55"/>
      <c r="AV151" s="55"/>
      <c r="AW151" s="55"/>
      <c r="AX151" s="55"/>
      <c r="AY151" s="55"/>
      <c r="AZ151" s="55"/>
      <c r="BA151" s="55"/>
      <c r="BB151" s="55"/>
      <c r="BC151" s="55"/>
      <c r="BD151" s="55"/>
      <c r="BE151" s="55"/>
      <c r="BF151" s="55"/>
      <c r="BG151" s="55"/>
      <c r="BH151" s="55"/>
      <c r="BI151" s="55"/>
      <c r="BJ151" s="55"/>
      <c r="BK151" s="55"/>
      <c r="BL151" s="55"/>
      <c r="BM151" s="55"/>
    </row>
    <row r="152" spans="1:65">
      <c r="A152" s="55"/>
      <c r="B152" s="55"/>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c r="AB152" s="55"/>
      <c r="AC152" s="55"/>
      <c r="AD152" s="55"/>
      <c r="AE152" s="55"/>
      <c r="AF152" s="55"/>
      <c r="AG152" s="55"/>
      <c r="AH152" s="55"/>
      <c r="AI152" s="55"/>
      <c r="AJ152" s="55"/>
      <c r="AK152" s="55"/>
      <c r="AL152" s="55"/>
      <c r="AM152" s="55"/>
      <c r="AN152" s="55"/>
      <c r="AO152" s="55"/>
      <c r="AP152" s="55"/>
      <c r="AQ152" s="55"/>
      <c r="AR152" s="55"/>
      <c r="AS152" s="55"/>
      <c r="AT152" s="55"/>
      <c r="AU152" s="55"/>
      <c r="AV152" s="55"/>
      <c r="AW152" s="55"/>
      <c r="AX152" s="55"/>
      <c r="AY152" s="55"/>
      <c r="AZ152" s="55"/>
      <c r="BA152" s="55"/>
      <c r="BB152" s="55"/>
      <c r="BC152" s="55"/>
      <c r="BD152" s="55"/>
      <c r="BE152" s="55"/>
      <c r="BF152" s="55"/>
      <c r="BG152" s="55"/>
      <c r="BH152" s="55"/>
      <c r="BI152" s="55"/>
      <c r="BJ152" s="55"/>
      <c r="BK152" s="55"/>
      <c r="BL152" s="55"/>
      <c r="BM152" s="55"/>
    </row>
  </sheetData>
  <phoneticPr fontId="0" type="noConversion"/>
  <printOptions headings="1"/>
  <pageMargins left="0.74803149606299213" right="0.74803149606299213" top="0.98425196850393704" bottom="0.98425196850393704" header="0.51181102362204722" footer="0.51181102362204722"/>
  <pageSetup paperSize="9" scale="80" orientation="landscape" horizontalDpi="4294967292" r:id="rId1"/>
  <headerFooter alignWithMargins="0"/>
  <ignoredErrors>
    <ignoredError sqref="K103:P103 G7:BI8 E62:E66 G20 D25 I27:BI27 D42:D43 H45:BI45 F50:F51 D70:E77 R22 F5:BI5 E106:E107 L10:BI10 J15:BI15 K104 H20:BI21 G45 G110 H110:P110 G15:H15 F104:J104 I25:BI25 D11:D14 D16 L104:P104 F103:J103 I22:Q22 D23:D24 G49:BI51 D61:D66 G22 G25 G27 H113:P116 G114:G116 D19:D21" unlockedFormula="1"/>
    <ignoredError sqref="G84:BI84" formula="1"/>
  </ignoredErrors>
  <legacyDrawing r:id="rId2"/>
</worksheet>
</file>

<file path=xl/worksheets/sheet7.xml><?xml version="1.0" encoding="utf-8"?>
<worksheet xmlns="http://schemas.openxmlformats.org/spreadsheetml/2006/main" xmlns:r="http://schemas.openxmlformats.org/officeDocument/2006/relationships">
  <sheetPr codeName="Sheet192">
    <pageSetUpPr fitToPage="1"/>
  </sheetPr>
  <dimension ref="A1:BI59"/>
  <sheetViews>
    <sheetView workbookViewId="0">
      <pane ySplit="4" topLeftCell="A5" activePane="bottomLeft" state="frozen"/>
      <selection activeCell="M53" sqref="M53"/>
      <selection pane="bottomLeft" activeCell="L13" sqref="L13"/>
    </sheetView>
  </sheetViews>
  <sheetFormatPr defaultRowHeight="12.75"/>
  <cols>
    <col min="1" max="1" width="2.140625" customWidth="1"/>
    <col min="2" max="2" width="14.42578125" customWidth="1"/>
    <col min="3" max="3" width="24.7109375" customWidth="1"/>
    <col min="4" max="4" width="14" customWidth="1"/>
    <col min="5" max="5" width="11.5703125" customWidth="1"/>
    <col min="6" max="6" width="13" customWidth="1"/>
    <col min="7" max="7" width="13.28515625" customWidth="1"/>
    <col min="8" max="8" width="12.28515625" customWidth="1"/>
    <col min="9" max="9" width="12.140625" customWidth="1"/>
    <col min="10" max="10" width="11.28515625" bestFit="1" customWidth="1"/>
    <col min="11" max="15" width="13.140625" customWidth="1"/>
    <col min="16" max="16" width="10" bestFit="1" customWidth="1"/>
    <col min="17" max="20" width="9.28515625" customWidth="1"/>
  </cols>
  <sheetData>
    <row r="1" spans="1:20">
      <c r="A1" s="18"/>
      <c r="B1" s="26"/>
      <c r="C1" s="26"/>
      <c r="D1" s="26"/>
      <c r="E1" s="24"/>
      <c r="F1" s="20"/>
      <c r="G1" s="20"/>
      <c r="H1" s="80"/>
      <c r="I1" s="20"/>
      <c r="J1" s="20"/>
      <c r="K1" s="20"/>
      <c r="L1" s="81"/>
      <c r="M1" s="81"/>
      <c r="N1" s="81"/>
      <c r="O1" s="18"/>
      <c r="P1" s="18"/>
      <c r="Q1" s="18"/>
      <c r="R1" s="18"/>
      <c r="S1" s="18"/>
      <c r="T1" s="18"/>
    </row>
    <row r="2" spans="1:20" s="79" customFormat="1" ht="15.75">
      <c r="A2" s="24"/>
      <c r="B2" s="139" t="s">
        <v>206</v>
      </c>
      <c r="C2" s="24"/>
      <c r="D2" s="24"/>
      <c r="E2" s="24"/>
      <c r="F2" s="24"/>
      <c r="G2" s="24"/>
      <c r="H2" s="24"/>
      <c r="I2" s="24"/>
      <c r="J2" s="24"/>
      <c r="K2" s="24"/>
      <c r="L2" s="24"/>
      <c r="M2" s="24"/>
      <c r="N2" s="24"/>
      <c r="O2" s="24"/>
      <c r="P2" s="24"/>
      <c r="Q2" s="24"/>
      <c r="R2" s="24"/>
      <c r="S2" s="24"/>
      <c r="T2" s="24"/>
    </row>
    <row r="3" spans="1:20" s="79" customFormat="1" ht="15.75">
      <c r="A3" s="24"/>
      <c r="B3" s="139"/>
      <c r="C3" s="24"/>
      <c r="D3" s="24"/>
      <c r="E3" s="24"/>
      <c r="F3" s="24"/>
      <c r="G3" s="24"/>
      <c r="H3" s="24"/>
      <c r="I3" s="24"/>
      <c r="J3" s="24"/>
      <c r="K3" s="24"/>
      <c r="L3" s="24"/>
      <c r="M3" s="24"/>
      <c r="N3" s="24"/>
      <c r="O3" s="24"/>
      <c r="P3" s="24"/>
      <c r="Q3" s="24"/>
      <c r="R3" s="24"/>
      <c r="S3" s="24"/>
      <c r="T3" s="24"/>
    </row>
    <row r="4" spans="1:20" s="79" customFormat="1" ht="15.75">
      <c r="A4" s="201"/>
      <c r="B4" s="202" t="s">
        <v>67</v>
      </c>
      <c r="C4" s="201"/>
      <c r="D4" s="201" t="s">
        <v>278</v>
      </c>
      <c r="E4" s="201" t="str">
        <f>Input!G40</f>
        <v>2014-15</v>
      </c>
      <c r="F4" s="201" t="str">
        <f>Input!H40</f>
        <v>2015-16</v>
      </c>
      <c r="G4" s="201" t="str">
        <f>Input!I40</f>
        <v>2016-17</v>
      </c>
      <c r="H4" s="201" t="str">
        <f>Input!J40</f>
        <v>2017-18</v>
      </c>
      <c r="I4" s="201" t="str">
        <f>Input!K40</f>
        <v>2018-19</v>
      </c>
      <c r="J4" s="201"/>
      <c r="K4" s="201"/>
      <c r="L4" s="201"/>
      <c r="M4" s="201"/>
      <c r="N4" s="201"/>
      <c r="O4" s="201"/>
      <c r="P4" s="201"/>
      <c r="Q4" s="201"/>
      <c r="R4" s="201"/>
      <c r="S4" s="201"/>
      <c r="T4" s="201"/>
    </row>
    <row r="5" spans="1:20">
      <c r="A5" s="18"/>
      <c r="B5" s="18"/>
      <c r="C5" s="18"/>
      <c r="D5" s="18"/>
      <c r="E5" s="20"/>
      <c r="F5" s="80"/>
      <c r="G5" s="80"/>
      <c r="H5" s="80"/>
      <c r="I5" s="80"/>
      <c r="J5" s="80"/>
      <c r="K5" s="80"/>
      <c r="L5" s="80"/>
      <c r="M5" s="80"/>
      <c r="N5" s="80"/>
      <c r="O5" s="80"/>
      <c r="P5" s="20"/>
      <c r="Q5" s="18"/>
      <c r="R5" s="18"/>
      <c r="S5" s="18"/>
      <c r="T5" s="18"/>
    </row>
    <row r="6" spans="1:20">
      <c r="A6" s="18"/>
      <c r="B6" s="334"/>
      <c r="C6" s="335"/>
      <c r="D6" s="80"/>
      <c r="E6" s="80"/>
      <c r="F6" s="80"/>
      <c r="G6" s="80"/>
      <c r="H6" s="80"/>
      <c r="I6" s="80"/>
      <c r="J6" s="80"/>
      <c r="K6" s="80"/>
      <c r="L6" s="80"/>
      <c r="M6" s="80"/>
      <c r="N6" s="80"/>
      <c r="O6" s="80"/>
      <c r="P6" s="20"/>
      <c r="Q6" s="18"/>
      <c r="R6" s="18"/>
      <c r="S6" s="18"/>
      <c r="T6" s="18"/>
    </row>
    <row r="7" spans="1:20">
      <c r="A7" s="18"/>
      <c r="B7" s="336" t="s">
        <v>207</v>
      </c>
      <c r="C7" s="326">
        <f>WACC!$F$27</f>
        <v>8.832000000000001E-2</v>
      </c>
      <c r="D7" s="80"/>
      <c r="E7" s="80"/>
      <c r="F7" s="80"/>
      <c r="G7" s="80"/>
      <c r="H7" s="80"/>
      <c r="I7" s="80"/>
      <c r="J7" s="80"/>
      <c r="K7" s="80"/>
      <c r="L7" s="80"/>
      <c r="M7" s="80"/>
      <c r="N7" s="80"/>
      <c r="O7" s="80"/>
      <c r="P7" s="20"/>
      <c r="Q7" s="18"/>
      <c r="R7" s="18"/>
      <c r="S7" s="18"/>
      <c r="T7" s="18"/>
    </row>
    <row r="8" spans="1:20">
      <c r="A8" s="18"/>
      <c r="B8" s="336" t="s">
        <v>208</v>
      </c>
      <c r="C8" s="337">
        <f>f</f>
        <v>2.5000000000000001E-2</v>
      </c>
      <c r="D8" s="80"/>
      <c r="E8" s="80"/>
      <c r="F8" s="80"/>
      <c r="G8" s="80"/>
      <c r="H8" s="80"/>
      <c r="I8" s="80"/>
      <c r="J8" s="80"/>
      <c r="K8" s="80"/>
      <c r="L8" s="80"/>
      <c r="M8" s="80"/>
      <c r="N8" s="80"/>
      <c r="O8" s="80"/>
      <c r="P8" s="20"/>
      <c r="Q8" s="18"/>
      <c r="R8" s="18"/>
      <c r="S8" s="18"/>
      <c r="T8" s="18"/>
    </row>
    <row r="9" spans="1:20">
      <c r="A9" s="18"/>
      <c r="B9" s="80"/>
      <c r="C9" s="80"/>
      <c r="D9" s="80"/>
      <c r="E9" s="80"/>
      <c r="F9" s="80"/>
      <c r="G9" s="80"/>
      <c r="H9" s="80"/>
      <c r="I9" s="80"/>
      <c r="J9" s="80"/>
      <c r="K9" s="80"/>
      <c r="L9" s="80"/>
      <c r="M9" s="80"/>
      <c r="N9" s="80"/>
      <c r="O9" s="80"/>
      <c r="P9" s="20"/>
      <c r="Q9" s="18"/>
      <c r="R9" s="18"/>
      <c r="S9" s="80"/>
      <c r="T9" s="18"/>
    </row>
    <row r="10" spans="1:20">
      <c r="A10" s="80"/>
      <c r="B10" s="80"/>
      <c r="C10" s="37" t="s">
        <v>209</v>
      </c>
      <c r="D10" s="80"/>
      <c r="E10" s="80"/>
      <c r="F10" s="80"/>
      <c r="G10" s="80"/>
      <c r="H10" s="80"/>
      <c r="I10" s="80"/>
      <c r="J10" s="80"/>
      <c r="K10" s="37"/>
      <c r="L10" s="410"/>
      <c r="M10" s="422"/>
      <c r="N10" s="422"/>
      <c r="O10" s="422"/>
      <c r="P10" s="422"/>
      <c r="Q10" s="422"/>
      <c r="R10" s="422"/>
      <c r="S10" s="80"/>
      <c r="T10" s="18"/>
    </row>
    <row r="11" spans="1:20">
      <c r="A11" s="18"/>
      <c r="B11" s="80"/>
      <c r="C11" s="124" t="s">
        <v>210</v>
      </c>
      <c r="E11" s="143">
        <f>Analysis!G17+Analysis!G18</f>
        <v>184.67219508282378</v>
      </c>
      <c r="F11" s="143">
        <f>Analysis!H17+Analysis!H18</f>
        <v>197.52061897976154</v>
      </c>
      <c r="G11" s="143">
        <f>Analysis!I17+Analysis!I18</f>
        <v>210.08739082878228</v>
      </c>
      <c r="H11" s="143">
        <f>Analysis!J17+Analysis!J18</f>
        <v>217.02342757986852</v>
      </c>
      <c r="I11" s="143">
        <f>Analysis!K17+Analysis!K18</f>
        <v>224.75149729939002</v>
      </c>
      <c r="J11" s="80"/>
      <c r="K11" s="162"/>
      <c r="L11" s="162"/>
      <c r="M11" s="162"/>
      <c r="N11" s="162"/>
      <c r="O11" s="162"/>
      <c r="P11" s="423"/>
      <c r="Q11" s="429"/>
      <c r="R11" s="429"/>
      <c r="S11" s="429"/>
      <c r="T11" s="429"/>
    </row>
    <row r="12" spans="1:20">
      <c r="A12" s="18"/>
      <c r="B12" s="80"/>
      <c r="C12" s="124" t="s">
        <v>308</v>
      </c>
      <c r="D12" s="338"/>
      <c r="E12" s="143">
        <f>Analysis!G20</f>
        <v>12.431465271333224</v>
      </c>
      <c r="F12" s="143">
        <f>Analysis!H20</f>
        <v>15.735232615755748</v>
      </c>
      <c r="G12" s="143">
        <f>Analysis!I20</f>
        <v>19.348299068670713</v>
      </c>
      <c r="H12" s="143">
        <f>Analysis!J20</f>
        <v>16.143490566439688</v>
      </c>
      <c r="I12" s="143">
        <f>Analysis!K20</f>
        <v>18.207105462981183</v>
      </c>
      <c r="J12" s="80"/>
      <c r="K12" s="162"/>
      <c r="L12" s="162"/>
      <c r="M12" s="162"/>
      <c r="N12" s="162"/>
      <c r="O12" s="162"/>
      <c r="P12" s="423"/>
      <c r="Q12" s="429"/>
      <c r="R12" s="429"/>
      <c r="S12" s="429"/>
      <c r="T12" s="429"/>
    </row>
    <row r="13" spans="1:20">
      <c r="A13" s="18"/>
      <c r="B13" s="80"/>
      <c r="C13" s="124" t="s">
        <v>211</v>
      </c>
      <c r="D13" s="338"/>
      <c r="E13" s="143">
        <f>Analysis!G111</f>
        <v>42.892142714290408</v>
      </c>
      <c r="F13" s="143">
        <f>Analysis!H111</f>
        <v>44.176775458668658</v>
      </c>
      <c r="G13" s="143">
        <f>Analysis!I111</f>
        <v>46.169314077198138</v>
      </c>
      <c r="H13" s="143">
        <f>Analysis!J111</f>
        <v>45.864650955120908</v>
      </c>
      <c r="I13" s="143">
        <f>Analysis!K111</f>
        <v>46.931341240289541</v>
      </c>
      <c r="J13" s="80"/>
      <c r="K13" s="162"/>
      <c r="L13" s="162"/>
      <c r="M13" s="162"/>
      <c r="N13" s="162"/>
      <c r="O13" s="162"/>
      <c r="P13" s="423"/>
      <c r="Q13" s="429"/>
      <c r="R13" s="429"/>
      <c r="S13" s="429"/>
      <c r="T13" s="429"/>
    </row>
    <row r="14" spans="1:20">
      <c r="A14" s="18"/>
      <c r="B14" s="80"/>
      <c r="C14" s="124" t="s">
        <v>264</v>
      </c>
      <c r="D14" s="338"/>
      <c r="E14" s="143">
        <f>Analysis!G112</f>
        <v>6.9251717940883548</v>
      </c>
      <c r="F14" s="143">
        <f>Analysis!H112</f>
        <v>7.7504511202855646</v>
      </c>
      <c r="G14" s="143">
        <f>Analysis!I112</f>
        <v>6.080184692900473</v>
      </c>
      <c r="H14" s="143">
        <f>Analysis!J112</f>
        <v>10.041215972370333</v>
      </c>
      <c r="I14" s="143">
        <f>Analysis!K112</f>
        <v>0</v>
      </c>
      <c r="J14" s="80"/>
      <c r="K14" s="162"/>
      <c r="L14" s="162"/>
      <c r="M14" s="162"/>
      <c r="N14" s="162"/>
      <c r="O14" s="162"/>
      <c r="P14" s="80"/>
      <c r="Q14" s="429"/>
      <c r="R14" s="429"/>
      <c r="S14" s="429"/>
      <c r="T14" s="429"/>
    </row>
    <row r="15" spans="1:20" ht="15">
      <c r="A15" s="18"/>
      <c r="B15" s="80"/>
      <c r="C15" s="124" t="s">
        <v>212</v>
      </c>
      <c r="D15" s="338"/>
      <c r="E15" s="81">
        <f>Analysis!G24+Analysis!G25</f>
        <v>13.356699715836056</v>
      </c>
      <c r="F15" s="81">
        <f>Analysis!H24+Analysis!H25</f>
        <v>14.434864940844111</v>
      </c>
      <c r="G15" s="81">
        <f>Analysis!I24+Analysis!I25</f>
        <v>16.173438374423842</v>
      </c>
      <c r="H15" s="81">
        <f>Analysis!J24+Analysis!J25</f>
        <v>15.800746639389811</v>
      </c>
      <c r="I15" s="81">
        <f>Analysis!K24+Analysis!K25</f>
        <v>16.217199581201193</v>
      </c>
      <c r="J15" s="80"/>
      <c r="K15" s="428"/>
      <c r="L15" s="428"/>
      <c r="M15" s="428"/>
      <c r="N15" s="428"/>
      <c r="O15" s="428"/>
      <c r="P15" s="80"/>
      <c r="Q15" s="430"/>
      <c r="R15" s="430"/>
      <c r="S15" s="430"/>
      <c r="T15" s="430"/>
    </row>
    <row r="16" spans="1:20" ht="13.5" thickBot="1">
      <c r="A16" s="18"/>
      <c r="B16" s="80"/>
      <c r="C16" s="18"/>
      <c r="D16" s="338"/>
      <c r="E16" s="339">
        <f>SUM(E11:E15)</f>
        <v>260.27767457837183</v>
      </c>
      <c r="F16" s="339">
        <f>SUM(F11:F15)</f>
        <v>279.61794311531565</v>
      </c>
      <c r="G16" s="339">
        <f>SUM(G11:G15)</f>
        <v>297.85862704197541</v>
      </c>
      <c r="H16" s="339">
        <f>SUM(H11:H15)</f>
        <v>304.87353171318921</v>
      </c>
      <c r="I16" s="339">
        <f>SUM(I11:I15)</f>
        <v>306.10714358386195</v>
      </c>
      <c r="J16" s="416"/>
      <c r="K16" s="416"/>
      <c r="L16" s="416"/>
      <c r="M16" s="416"/>
      <c r="N16" s="416"/>
      <c r="O16" s="416"/>
      <c r="P16" s="422"/>
      <c r="Q16" s="431"/>
      <c r="R16" s="431"/>
      <c r="S16" s="431"/>
      <c r="T16" s="431"/>
    </row>
    <row r="17" spans="1:61" ht="13.5" thickTop="1">
      <c r="A17" s="18"/>
      <c r="B17" s="37"/>
      <c r="D17" s="80"/>
      <c r="E17" s="427"/>
      <c r="F17" s="427"/>
      <c r="G17" s="427"/>
      <c r="H17" s="427"/>
      <c r="I17" s="427"/>
      <c r="J17" s="416"/>
      <c r="K17" s="80"/>
      <c r="L17" s="124"/>
      <c r="M17" s="410"/>
      <c r="O17" s="423"/>
      <c r="P17" s="423"/>
      <c r="Q17" s="423"/>
      <c r="R17" s="423"/>
      <c r="S17" s="423"/>
      <c r="T17" s="80"/>
    </row>
    <row r="18" spans="1:61">
      <c r="A18" s="18"/>
      <c r="B18" s="37"/>
      <c r="C18" s="18"/>
      <c r="D18" s="338"/>
      <c r="E18" s="343"/>
      <c r="F18" s="343"/>
      <c r="G18" s="343"/>
      <c r="H18" s="343"/>
      <c r="I18" s="343"/>
      <c r="J18" s="80"/>
      <c r="K18" s="80"/>
      <c r="L18" s="80"/>
      <c r="M18" s="80"/>
      <c r="N18" s="81"/>
      <c r="O18" s="81"/>
      <c r="P18" s="81"/>
      <c r="Q18" s="18"/>
      <c r="R18" s="18"/>
      <c r="S18" s="80"/>
      <c r="T18" s="18"/>
    </row>
    <row r="19" spans="1:61">
      <c r="A19" s="174"/>
      <c r="B19" s="192" t="s">
        <v>221</v>
      </c>
      <c r="C19" s="174"/>
      <c r="D19" s="174"/>
      <c r="E19" s="174"/>
      <c r="F19" s="340"/>
      <c r="G19" s="204"/>
      <c r="H19" s="204"/>
      <c r="I19" s="204"/>
      <c r="J19" s="204"/>
      <c r="K19" s="204"/>
      <c r="L19" s="204"/>
      <c r="M19" s="204"/>
      <c r="N19" s="204"/>
      <c r="O19" s="204"/>
      <c r="P19" s="204"/>
      <c r="Q19" s="204"/>
      <c r="R19" s="204"/>
      <c r="S19" s="204"/>
      <c r="T19" s="204"/>
      <c r="U19" s="204"/>
      <c r="V19" s="204"/>
      <c r="W19" s="204"/>
      <c r="X19" s="204"/>
      <c r="Y19" s="204"/>
      <c r="Z19" s="204"/>
      <c r="AA19" s="204"/>
      <c r="AB19" s="204"/>
      <c r="AC19" s="204"/>
      <c r="AD19" s="204"/>
      <c r="AE19" s="204"/>
      <c r="AF19" s="204"/>
      <c r="AG19" s="204"/>
      <c r="AH19" s="204"/>
      <c r="AI19" s="204"/>
      <c r="AJ19" s="204"/>
      <c r="AK19" s="204"/>
      <c r="AL19" s="204"/>
      <c r="AM19" s="204"/>
      <c r="AN19" s="204"/>
      <c r="AO19" s="204"/>
      <c r="AP19" s="204"/>
      <c r="AQ19" s="204"/>
      <c r="AR19" s="204"/>
      <c r="AS19" s="204"/>
      <c r="AT19" s="204"/>
      <c r="AU19" s="204"/>
      <c r="AV19" s="204"/>
      <c r="AW19" s="204"/>
      <c r="AX19" s="204"/>
      <c r="AY19" s="204"/>
      <c r="AZ19" s="204"/>
      <c r="BA19" s="204"/>
      <c r="BB19" s="204"/>
      <c r="BC19" s="204"/>
      <c r="BD19" s="204"/>
      <c r="BE19" s="204"/>
      <c r="BF19" s="204"/>
      <c r="BG19" s="204"/>
      <c r="BH19" s="18"/>
      <c r="BI19" s="18"/>
    </row>
    <row r="20" spans="1:61">
      <c r="A20" s="18"/>
      <c r="B20" s="18"/>
      <c r="C20" s="18"/>
      <c r="D20" s="18"/>
      <c r="E20" s="18"/>
      <c r="F20" s="18"/>
      <c r="G20" s="18"/>
      <c r="H20" s="18"/>
      <c r="I20" s="18"/>
      <c r="J20" s="18"/>
      <c r="K20" s="18"/>
      <c r="L20" s="18"/>
      <c r="M20" s="18"/>
      <c r="N20" s="18"/>
      <c r="O20" s="18"/>
      <c r="P20" s="18"/>
      <c r="Q20" s="18"/>
      <c r="R20" s="18"/>
      <c r="S20" s="18"/>
      <c r="T20" s="18"/>
    </row>
    <row r="21" spans="1:61">
      <c r="A21" s="18"/>
      <c r="B21" s="37" t="s">
        <v>327</v>
      </c>
      <c r="C21" s="18"/>
      <c r="D21" s="432">
        <f>Input!G197</f>
        <v>268.45600000000002</v>
      </c>
      <c r="E21" s="349">
        <f>E16</f>
        <v>260.27767457837183</v>
      </c>
      <c r="F21" s="349">
        <f>F16</f>
        <v>279.61794311531565</v>
      </c>
      <c r="G21" s="349">
        <f>G16</f>
        <v>297.85862704197541</v>
      </c>
      <c r="H21" s="349">
        <f>H16</f>
        <v>304.87353171318921</v>
      </c>
      <c r="I21" s="349">
        <f>I16</f>
        <v>306.10714358386195</v>
      </c>
      <c r="J21" s="18"/>
      <c r="K21" s="18"/>
      <c r="L21" s="18"/>
      <c r="M21" s="18"/>
      <c r="N21" s="18"/>
      <c r="O21" s="18"/>
      <c r="P21" s="18"/>
      <c r="Q21" s="18"/>
      <c r="R21" s="18"/>
      <c r="S21" s="18"/>
      <c r="T21" s="18"/>
    </row>
    <row r="22" spans="1:61">
      <c r="A22" s="18"/>
      <c r="B22" s="37"/>
      <c r="C22" s="341" t="s">
        <v>50</v>
      </c>
      <c r="D22" s="342">
        <f>NPV($C$7,E21:I21)</f>
        <v>1124.105470101433</v>
      </c>
      <c r="E22" s="18"/>
      <c r="F22" s="18"/>
      <c r="G22" s="18"/>
      <c r="H22" s="18"/>
      <c r="I22" s="18"/>
      <c r="J22" s="18"/>
      <c r="K22" s="18"/>
      <c r="L22" s="18"/>
      <c r="M22" s="18"/>
      <c r="N22" s="18"/>
      <c r="O22" s="18"/>
      <c r="P22" s="18"/>
      <c r="Q22" s="18"/>
      <c r="R22" s="18"/>
      <c r="S22" s="18"/>
      <c r="T22" s="18"/>
    </row>
    <row r="23" spans="1:61">
      <c r="A23" s="18"/>
      <c r="B23" s="18"/>
      <c r="C23" s="18"/>
      <c r="D23" s="18"/>
      <c r="E23" s="18"/>
      <c r="F23" s="18"/>
      <c r="G23" s="18"/>
      <c r="H23" s="18"/>
      <c r="I23" s="18"/>
      <c r="J23" s="18"/>
      <c r="K23" s="18"/>
      <c r="L23" s="18"/>
      <c r="M23" s="18"/>
      <c r="N23" s="18"/>
      <c r="O23" s="18"/>
      <c r="P23" s="18"/>
      <c r="Q23" s="18"/>
      <c r="R23" s="18"/>
      <c r="S23" s="18"/>
      <c r="T23" s="18"/>
    </row>
    <row r="24" spans="1:61">
      <c r="A24" s="18"/>
      <c r="B24" s="37" t="s">
        <v>222</v>
      </c>
      <c r="C24" s="18"/>
      <c r="D24" s="433">
        <f>D21</f>
        <v>268.45600000000002</v>
      </c>
      <c r="E24" s="315">
        <f>D24*(1-E31)*(1+$C$8)</f>
        <v>274.85263142947758</v>
      </c>
      <c r="F24" s="315">
        <f>E24*(1-F31)*(1+$C$8)</f>
        <v>281.72394721521448</v>
      </c>
      <c r="G24" s="315">
        <f>F24*(1-G31)*(1+$C$8)</f>
        <v>288.76704589559483</v>
      </c>
      <c r="H24" s="315">
        <f>G24*(1-H31)*(1+$C$8)</f>
        <v>295.98622204298465</v>
      </c>
      <c r="I24" s="315">
        <f>H24*(1-I31)*(1+$C$8)</f>
        <v>303.38587759405925</v>
      </c>
      <c r="J24" s="18"/>
      <c r="K24" s="18"/>
      <c r="L24" s="18"/>
      <c r="M24" s="18"/>
      <c r="N24" s="18"/>
      <c r="O24" s="18"/>
      <c r="P24" s="18"/>
      <c r="Q24" s="18"/>
      <c r="R24" s="18"/>
      <c r="S24" s="18"/>
      <c r="T24" s="18"/>
    </row>
    <row r="25" spans="1:61">
      <c r="A25" s="18"/>
      <c r="C25" s="341" t="s">
        <v>50</v>
      </c>
      <c r="D25" s="342">
        <f>NPV($C$7,E24:I24)</f>
        <v>1124.105470101432</v>
      </c>
      <c r="E25" s="18"/>
      <c r="F25" s="18"/>
      <c r="G25" s="18"/>
      <c r="H25" s="18"/>
      <c r="I25" s="18"/>
      <c r="J25" s="18"/>
      <c r="K25" s="18"/>
      <c r="L25" s="18"/>
      <c r="M25" s="18"/>
      <c r="N25" s="18"/>
      <c r="O25" s="18"/>
      <c r="P25" s="18"/>
      <c r="Q25" s="18"/>
      <c r="R25" s="18"/>
      <c r="S25" s="18"/>
      <c r="T25" s="18"/>
    </row>
    <row r="26" spans="1:61">
      <c r="A26" s="18"/>
      <c r="B26" s="18"/>
      <c r="C26" s="18"/>
      <c r="D26" s="18"/>
      <c r="E26" s="18"/>
      <c r="F26" s="18"/>
      <c r="G26" s="18"/>
      <c r="H26" s="18"/>
      <c r="I26" s="18"/>
      <c r="J26" s="18"/>
      <c r="K26" s="18"/>
      <c r="L26" s="18"/>
      <c r="M26" s="18"/>
      <c r="N26" s="18"/>
      <c r="O26" s="18"/>
      <c r="P26" s="18"/>
      <c r="Q26" s="18"/>
      <c r="R26" s="18"/>
      <c r="S26" s="18"/>
      <c r="T26" s="18"/>
    </row>
    <row r="27" spans="1:61">
      <c r="A27" s="18"/>
      <c r="B27" s="18"/>
      <c r="C27" s="344" t="s">
        <v>213</v>
      </c>
      <c r="D27" s="342">
        <f>D25-D22</f>
        <v>0</v>
      </c>
      <c r="E27" s="18"/>
      <c r="F27" s="18"/>
      <c r="G27" s="18"/>
      <c r="H27" s="345" t="s">
        <v>214</v>
      </c>
      <c r="I27" s="346">
        <f>I24/I21-1</f>
        <v>-8.8899133745866665E-3</v>
      </c>
      <c r="J27" s="18"/>
      <c r="K27" s="18"/>
      <c r="L27" s="18"/>
      <c r="M27" s="18"/>
      <c r="N27" s="18"/>
      <c r="O27" s="18"/>
      <c r="P27" s="18"/>
      <c r="Q27" s="18"/>
      <c r="R27" s="18"/>
      <c r="S27" s="18"/>
      <c r="T27" s="18"/>
    </row>
    <row r="28" spans="1:61">
      <c r="A28" s="18"/>
      <c r="B28" s="18"/>
      <c r="C28" s="344"/>
      <c r="D28" s="18"/>
      <c r="E28" s="18"/>
      <c r="F28" s="18"/>
      <c r="G28" s="18"/>
      <c r="H28" s="18"/>
      <c r="I28" s="18"/>
      <c r="J28" s="18"/>
      <c r="K28" s="18"/>
      <c r="L28" s="18"/>
      <c r="M28" s="18"/>
      <c r="N28" s="18"/>
      <c r="O28" s="18"/>
      <c r="P28" s="18"/>
      <c r="Q28" s="18"/>
      <c r="R28" s="18"/>
      <c r="S28" s="18"/>
      <c r="T28" s="18"/>
    </row>
    <row r="29" spans="1:61">
      <c r="A29" s="18"/>
      <c r="B29" s="18"/>
      <c r="C29" s="18"/>
      <c r="D29" s="18"/>
      <c r="E29" s="18"/>
      <c r="F29" s="18"/>
      <c r="G29" s="18"/>
      <c r="H29" s="18"/>
      <c r="I29" s="18"/>
      <c r="J29" s="18"/>
      <c r="K29" s="18"/>
      <c r="L29" s="18"/>
      <c r="M29" s="18"/>
      <c r="N29" s="18"/>
      <c r="O29" s="18"/>
      <c r="P29" s="18"/>
      <c r="Q29" s="18"/>
      <c r="R29" s="18"/>
      <c r="S29" s="18"/>
      <c r="T29" s="18"/>
    </row>
    <row r="30" spans="1:61">
      <c r="A30" s="18"/>
      <c r="B30" s="18"/>
      <c r="C30" s="18"/>
      <c r="D30" s="18"/>
      <c r="E30" s="347" t="s">
        <v>215</v>
      </c>
      <c r="F30" s="347" t="s">
        <v>216</v>
      </c>
      <c r="G30" s="347" t="s">
        <v>217</v>
      </c>
      <c r="H30" s="347" t="s">
        <v>218</v>
      </c>
      <c r="I30" s="347" t="s">
        <v>219</v>
      </c>
      <c r="J30" s="18"/>
      <c r="K30" s="18"/>
      <c r="L30" s="18"/>
      <c r="M30" s="18"/>
      <c r="N30" s="18"/>
      <c r="O30" s="18"/>
      <c r="P30" s="18"/>
      <c r="Q30" s="18"/>
      <c r="R30" s="18"/>
      <c r="S30" s="18"/>
      <c r="T30" s="18"/>
    </row>
    <row r="31" spans="1:61">
      <c r="A31" s="18"/>
      <c r="B31" s="18"/>
      <c r="C31" s="18"/>
      <c r="D31" s="18"/>
      <c r="E31" s="348">
        <v>1.1439166504550742E-3</v>
      </c>
      <c r="F31" s="348">
        <v>0</v>
      </c>
      <c r="G31" s="348">
        <v>0</v>
      </c>
      <c r="H31" s="348">
        <v>0</v>
      </c>
      <c r="I31" s="348">
        <v>0</v>
      </c>
      <c r="J31" s="333" t="s">
        <v>220</v>
      </c>
      <c r="K31" s="18"/>
      <c r="L31" s="18"/>
      <c r="M31" s="18"/>
      <c r="N31" s="18"/>
      <c r="O31" s="18"/>
      <c r="P31" s="18"/>
      <c r="Q31" s="18"/>
      <c r="R31" s="18"/>
      <c r="S31" s="18"/>
      <c r="T31" s="18"/>
    </row>
    <row r="32" spans="1:61">
      <c r="A32" s="18"/>
      <c r="B32" s="18"/>
      <c r="C32" s="18"/>
      <c r="D32" s="18"/>
      <c r="E32" s="18"/>
      <c r="F32" s="18"/>
      <c r="G32" s="18"/>
      <c r="H32" s="18"/>
      <c r="I32" s="18"/>
      <c r="J32" s="18"/>
      <c r="K32" s="18"/>
      <c r="L32" s="18"/>
      <c r="M32" s="18"/>
      <c r="N32" s="18"/>
      <c r="O32" s="18"/>
      <c r="P32" s="18"/>
      <c r="Q32" s="18"/>
      <c r="R32" s="18"/>
      <c r="S32" s="18"/>
      <c r="T32" s="18"/>
    </row>
    <row r="33" spans="1:61">
      <c r="A33" s="18"/>
      <c r="B33" s="18"/>
      <c r="C33" s="18"/>
      <c r="D33" s="18"/>
      <c r="E33" s="18"/>
      <c r="F33" s="18"/>
      <c r="G33" s="18"/>
      <c r="H33" s="18"/>
      <c r="I33" s="18"/>
      <c r="J33" s="18"/>
      <c r="K33" s="18"/>
      <c r="L33" s="18"/>
      <c r="M33" s="18"/>
      <c r="N33" s="18"/>
      <c r="O33" s="18"/>
      <c r="P33" s="18"/>
      <c r="Q33" s="18"/>
      <c r="R33" s="18"/>
      <c r="S33" s="18"/>
      <c r="T33" s="18"/>
    </row>
    <row r="34" spans="1:61">
      <c r="A34" s="18"/>
      <c r="B34" s="18"/>
      <c r="C34" s="18"/>
      <c r="D34" s="18"/>
      <c r="E34" s="18"/>
      <c r="F34" s="18"/>
      <c r="G34" s="18"/>
      <c r="H34" s="18"/>
      <c r="I34" s="18"/>
      <c r="J34" s="18"/>
      <c r="K34" s="18"/>
      <c r="L34" s="18"/>
      <c r="M34" s="18"/>
      <c r="N34" s="18"/>
      <c r="O34" s="18"/>
      <c r="P34" s="18"/>
      <c r="Q34" s="18"/>
      <c r="R34" s="18"/>
      <c r="S34" s="18"/>
      <c r="T34" s="18"/>
    </row>
    <row r="35" spans="1:61">
      <c r="A35" s="174"/>
      <c r="B35" s="192" t="s">
        <v>223</v>
      </c>
      <c r="C35" s="174"/>
      <c r="D35" s="174"/>
      <c r="E35" s="174"/>
      <c r="F35" s="340"/>
      <c r="G35" s="204"/>
      <c r="H35" s="204"/>
      <c r="I35" s="204"/>
      <c r="J35" s="204"/>
      <c r="K35" s="204"/>
      <c r="L35" s="204"/>
      <c r="M35" s="204"/>
      <c r="N35" s="204"/>
      <c r="O35" s="204"/>
      <c r="P35" s="204"/>
      <c r="Q35" s="204"/>
      <c r="R35" s="204"/>
      <c r="S35" s="204"/>
      <c r="T35" s="204"/>
      <c r="U35" s="204"/>
      <c r="V35" s="204"/>
      <c r="W35" s="204"/>
      <c r="X35" s="204"/>
      <c r="Y35" s="204"/>
      <c r="Z35" s="204"/>
      <c r="AA35" s="204"/>
      <c r="AB35" s="204"/>
      <c r="AC35" s="204"/>
      <c r="AD35" s="204"/>
      <c r="AE35" s="204"/>
      <c r="AF35" s="204"/>
      <c r="AG35" s="204"/>
      <c r="AH35" s="204"/>
      <c r="AI35" s="204"/>
      <c r="AJ35" s="204"/>
      <c r="AK35" s="204"/>
      <c r="AL35" s="204"/>
      <c r="AM35" s="204"/>
      <c r="AN35" s="204"/>
      <c r="AO35" s="204"/>
      <c r="AP35" s="204"/>
      <c r="AQ35" s="204"/>
      <c r="AR35" s="204"/>
      <c r="AS35" s="204"/>
      <c r="AT35" s="204"/>
      <c r="AU35" s="204"/>
      <c r="AV35" s="204"/>
      <c r="AW35" s="204"/>
      <c r="AX35" s="204"/>
      <c r="AY35" s="204"/>
      <c r="AZ35" s="204"/>
      <c r="BA35" s="204"/>
      <c r="BB35" s="204"/>
      <c r="BC35" s="204"/>
      <c r="BD35" s="204"/>
      <c r="BE35" s="204"/>
      <c r="BF35" s="204"/>
      <c r="BG35" s="204"/>
      <c r="BH35" s="18"/>
      <c r="BI35" s="18"/>
    </row>
    <row r="36" spans="1:61">
      <c r="A36" s="18"/>
      <c r="B36" s="18"/>
      <c r="C36" s="18"/>
      <c r="D36" s="18"/>
      <c r="E36" s="18"/>
      <c r="F36" s="18"/>
      <c r="G36" s="18"/>
      <c r="H36" s="18"/>
      <c r="I36" s="18"/>
      <c r="J36" s="18"/>
      <c r="K36" s="18"/>
      <c r="L36" s="18"/>
      <c r="M36" s="18"/>
      <c r="N36" s="18"/>
      <c r="O36" s="18"/>
      <c r="P36" s="18"/>
      <c r="Q36" s="18"/>
      <c r="R36" s="18"/>
      <c r="S36" s="18"/>
      <c r="T36" s="18"/>
    </row>
    <row r="37" spans="1:61">
      <c r="A37" s="18"/>
      <c r="B37" s="484" t="s">
        <v>224</v>
      </c>
      <c r="C37" s="485"/>
      <c r="D37" s="351" t="s">
        <v>50</v>
      </c>
      <c r="E37" s="352" t="str">
        <f>E4</f>
        <v>2014-15</v>
      </c>
      <c r="F37" s="352" t="str">
        <f>F4</f>
        <v>2015-16</v>
      </c>
      <c r="G37" s="352" t="str">
        <f>G4</f>
        <v>2016-17</v>
      </c>
      <c r="H37" s="352" t="str">
        <f>H4</f>
        <v>2017-18</v>
      </c>
      <c r="I37" s="350" t="str">
        <f>I4</f>
        <v>2018-19</v>
      </c>
      <c r="J37" s="18"/>
      <c r="K37" s="18"/>
      <c r="L37" s="18"/>
      <c r="M37" s="18"/>
      <c r="N37" s="18"/>
      <c r="O37" s="18"/>
      <c r="P37" s="18"/>
      <c r="Q37" s="18"/>
      <c r="R37" s="18"/>
      <c r="S37" s="18"/>
      <c r="T37" s="18"/>
    </row>
    <row r="38" spans="1:61">
      <c r="A38" s="18"/>
      <c r="B38" s="480" t="s">
        <v>225</v>
      </c>
      <c r="C38" s="481"/>
      <c r="D38" s="353">
        <f>NPV($C$7,E38:I38)</f>
        <v>1124.105470101432</v>
      </c>
      <c r="E38" s="354">
        <f>E24</f>
        <v>274.85263142947758</v>
      </c>
      <c r="F38" s="354">
        <f>F24</f>
        <v>281.72394721521448</v>
      </c>
      <c r="G38" s="354">
        <f>G24</f>
        <v>288.76704589559483</v>
      </c>
      <c r="H38" s="354">
        <f>H24</f>
        <v>295.98622204298465</v>
      </c>
      <c r="I38" s="355">
        <f>I24</f>
        <v>303.38587759405925</v>
      </c>
      <c r="J38" s="18"/>
      <c r="K38" s="18"/>
      <c r="L38" s="18"/>
      <c r="M38" s="18"/>
      <c r="N38" s="18"/>
      <c r="O38" s="18"/>
      <c r="P38" s="18"/>
      <c r="Q38" s="18"/>
      <c r="R38" s="18"/>
      <c r="S38" s="18"/>
      <c r="T38" s="18"/>
    </row>
    <row r="39" spans="1:61">
      <c r="A39" s="18"/>
      <c r="B39" s="482" t="s">
        <v>226</v>
      </c>
      <c r="C39" s="483"/>
      <c r="D39" s="356">
        <f>NPV($C$7,E39:I39)</f>
        <v>1124.105470101433</v>
      </c>
      <c r="E39" s="357">
        <f>E16</f>
        <v>260.27767457837183</v>
      </c>
      <c r="F39" s="357">
        <f>F16</f>
        <v>279.61794311531565</v>
      </c>
      <c r="G39" s="357">
        <f>G16</f>
        <v>297.85862704197541</v>
      </c>
      <c r="H39" s="357">
        <f>H16</f>
        <v>304.87353171318921</v>
      </c>
      <c r="I39" s="358">
        <f>I16</f>
        <v>306.10714358386195</v>
      </c>
      <c r="J39" s="18"/>
      <c r="K39" s="18"/>
      <c r="L39" s="18"/>
      <c r="M39" s="18"/>
      <c r="N39" s="18"/>
      <c r="O39" s="18"/>
      <c r="P39" s="18"/>
      <c r="Q39" s="18"/>
      <c r="R39" s="18"/>
      <c r="S39" s="18"/>
      <c r="T39" s="18"/>
    </row>
    <row r="40" spans="1:61">
      <c r="A40" s="18"/>
      <c r="B40" s="18"/>
      <c r="C40" s="18"/>
      <c r="D40" s="18"/>
      <c r="E40" s="18"/>
      <c r="F40" s="18"/>
      <c r="G40" s="18"/>
      <c r="H40" s="18"/>
      <c r="I40" s="18"/>
      <c r="J40" s="18"/>
      <c r="K40" s="18"/>
      <c r="L40" s="18"/>
      <c r="M40" s="18"/>
      <c r="N40" s="18"/>
      <c r="O40" s="18"/>
      <c r="P40" s="18"/>
      <c r="Q40" s="18"/>
      <c r="R40" s="18"/>
      <c r="S40" s="18"/>
      <c r="T40" s="18"/>
    </row>
    <row r="41" spans="1:61">
      <c r="A41" s="18"/>
      <c r="B41" s="18"/>
      <c r="C41" s="18"/>
      <c r="D41" s="359" t="s">
        <v>227</v>
      </c>
      <c r="E41" s="352" t="str">
        <f>E37</f>
        <v>2014-15</v>
      </c>
      <c r="F41" s="352" t="str">
        <f>F37</f>
        <v>2015-16</v>
      </c>
      <c r="G41" s="352" t="str">
        <f>G37</f>
        <v>2016-17</v>
      </c>
      <c r="H41" s="352" t="str">
        <f>H37</f>
        <v>2017-18</v>
      </c>
      <c r="I41" s="350" t="str">
        <f>I37</f>
        <v>2018-19</v>
      </c>
      <c r="J41" s="18"/>
      <c r="K41" s="18"/>
      <c r="L41" s="18"/>
      <c r="M41" s="18"/>
      <c r="N41" s="18"/>
      <c r="O41" s="18"/>
      <c r="P41" s="18"/>
      <c r="Q41" s="18"/>
      <c r="R41" s="18"/>
      <c r="S41" s="18"/>
      <c r="T41" s="18"/>
    </row>
    <row r="42" spans="1:61">
      <c r="A42" s="18"/>
      <c r="B42" s="18"/>
      <c r="C42" s="18"/>
      <c r="D42" s="356" t="str">
        <f>B38</f>
        <v>Revenue cap</v>
      </c>
      <c r="E42" s="360">
        <f>E31</f>
        <v>1.1439166504550742E-3</v>
      </c>
      <c r="F42" s="361">
        <f>F31</f>
        <v>0</v>
      </c>
      <c r="G42" s="361">
        <f>G31</f>
        <v>0</v>
      </c>
      <c r="H42" s="361">
        <f>H31</f>
        <v>0</v>
      </c>
      <c r="I42" s="362">
        <f>I31</f>
        <v>0</v>
      </c>
      <c r="J42" s="18"/>
      <c r="K42" s="18"/>
      <c r="L42" s="18"/>
      <c r="M42" s="18"/>
      <c r="N42" s="18"/>
      <c r="O42" s="18"/>
      <c r="P42" s="18"/>
      <c r="Q42" s="18"/>
      <c r="R42" s="18"/>
      <c r="S42" s="18"/>
      <c r="T42" s="18"/>
    </row>
    <row r="43" spans="1:61">
      <c r="A43" s="18"/>
      <c r="B43" s="18"/>
      <c r="C43" s="18"/>
      <c r="D43" s="18"/>
      <c r="E43" s="18"/>
      <c r="F43" s="18"/>
      <c r="G43" s="18"/>
      <c r="H43" s="18"/>
      <c r="I43" s="18"/>
      <c r="J43" s="18"/>
      <c r="K43" s="18"/>
      <c r="L43" s="18"/>
      <c r="M43" s="18"/>
      <c r="N43" s="18"/>
      <c r="O43" s="18"/>
      <c r="P43" s="18"/>
      <c r="Q43" s="18"/>
      <c r="R43" s="18"/>
      <c r="S43" s="18"/>
      <c r="T43" s="18"/>
    </row>
    <row r="44" spans="1:61">
      <c r="A44" s="18"/>
      <c r="B44" s="369"/>
      <c r="C44" s="142"/>
      <c r="D44" s="367" t="str">
        <f t="shared" ref="D44:I44" si="0">D4</f>
        <v>2013-14</v>
      </c>
      <c r="E44" s="367" t="str">
        <f t="shared" si="0"/>
        <v>2014-15</v>
      </c>
      <c r="F44" s="367" t="str">
        <f t="shared" si="0"/>
        <v>2015-16</v>
      </c>
      <c r="G44" s="367" t="str">
        <f t="shared" si="0"/>
        <v>2016-17</v>
      </c>
      <c r="H44" s="367" t="str">
        <f t="shared" si="0"/>
        <v>2017-18</v>
      </c>
      <c r="I44" s="370" t="str">
        <f t="shared" si="0"/>
        <v>2018-19</v>
      </c>
      <c r="J44" s="18"/>
      <c r="K44" s="18"/>
      <c r="L44" s="18"/>
      <c r="M44" s="18"/>
      <c r="N44" s="18"/>
      <c r="O44" s="18"/>
      <c r="P44" s="18"/>
      <c r="Q44" s="18"/>
      <c r="R44" s="18"/>
      <c r="S44" s="18"/>
      <c r="T44" s="18"/>
    </row>
    <row r="45" spans="1:61">
      <c r="A45" s="18"/>
      <c r="B45" s="486" t="s">
        <v>231</v>
      </c>
      <c r="C45" s="487"/>
      <c r="D45" s="364">
        <f>D21</f>
        <v>268.45600000000002</v>
      </c>
      <c r="E45" s="364">
        <f>'X factor'!E16</f>
        <v>260.27767457837183</v>
      </c>
      <c r="F45" s="364">
        <f>'X factor'!F16</f>
        <v>279.61794311531565</v>
      </c>
      <c r="G45" s="364">
        <f>'X factor'!G16</f>
        <v>297.85862704197541</v>
      </c>
      <c r="H45" s="364">
        <f>'X factor'!H16</f>
        <v>304.87353171318921</v>
      </c>
      <c r="I45" s="371">
        <f>'X factor'!I16</f>
        <v>306.10714358386195</v>
      </c>
      <c r="J45" s="18"/>
      <c r="K45" s="18"/>
      <c r="L45" s="18"/>
      <c r="M45" s="18"/>
      <c r="N45" s="18"/>
      <c r="O45" s="18"/>
      <c r="P45" s="18"/>
      <c r="Q45" s="18"/>
      <c r="R45" s="18"/>
      <c r="S45" s="18"/>
      <c r="T45" s="18"/>
    </row>
    <row r="46" spans="1:61">
      <c r="A46" s="18"/>
      <c r="B46" s="480" t="s">
        <v>229</v>
      </c>
      <c r="C46" s="481"/>
      <c r="D46" s="365">
        <f t="shared" ref="D46:I46" si="1">D24</f>
        <v>268.45600000000002</v>
      </c>
      <c r="E46" s="365">
        <f t="shared" si="1"/>
        <v>274.85263142947758</v>
      </c>
      <c r="F46" s="365">
        <f t="shared" si="1"/>
        <v>281.72394721521448</v>
      </c>
      <c r="G46" s="365">
        <f t="shared" si="1"/>
        <v>288.76704589559483</v>
      </c>
      <c r="H46" s="365">
        <f t="shared" si="1"/>
        <v>295.98622204298465</v>
      </c>
      <c r="I46" s="372">
        <f t="shared" si="1"/>
        <v>303.38587759405925</v>
      </c>
      <c r="J46" s="18"/>
      <c r="K46" s="18"/>
      <c r="L46" s="18"/>
      <c r="M46" s="18"/>
      <c r="N46" s="18"/>
      <c r="O46" s="18"/>
      <c r="P46" s="18"/>
      <c r="Q46" s="18"/>
      <c r="R46" s="18"/>
      <c r="S46" s="18"/>
      <c r="T46" s="18"/>
    </row>
    <row r="47" spans="1:61">
      <c r="A47" s="18"/>
      <c r="B47" s="369"/>
      <c r="C47" s="142"/>
      <c r="D47" s="142"/>
      <c r="E47" s="142"/>
      <c r="F47" s="142"/>
      <c r="G47" s="142"/>
      <c r="H47" s="142"/>
      <c r="I47" s="377"/>
      <c r="J47" s="18"/>
      <c r="K47" s="18"/>
      <c r="L47" s="18"/>
      <c r="M47" s="18"/>
      <c r="N47" s="18"/>
      <c r="O47" s="18"/>
      <c r="P47" s="18"/>
      <c r="Q47" s="18"/>
      <c r="R47" s="18"/>
      <c r="S47" s="18"/>
      <c r="T47" s="18"/>
    </row>
    <row r="48" spans="1:61">
      <c r="A48" s="18"/>
      <c r="B48" s="378" t="s">
        <v>228</v>
      </c>
      <c r="C48" s="141"/>
      <c r="D48" s="379">
        <f>Analysis!F8</f>
        <v>1</v>
      </c>
      <c r="E48" s="379">
        <f>Analysis!G8</f>
        <v>1.0249999999999999</v>
      </c>
      <c r="F48" s="379">
        <f>Analysis!H8</f>
        <v>1.0506249999999999</v>
      </c>
      <c r="G48" s="379">
        <f>Analysis!I8</f>
        <v>1.0768906249999999</v>
      </c>
      <c r="H48" s="379">
        <f>Analysis!J8</f>
        <v>1.1038128906249998</v>
      </c>
      <c r="I48" s="380">
        <f>Analysis!K8</f>
        <v>1.1314082128906247</v>
      </c>
      <c r="J48" s="18"/>
      <c r="K48" s="18"/>
      <c r="L48" s="18"/>
      <c r="M48" s="18"/>
      <c r="N48" s="18"/>
      <c r="O48" s="18"/>
      <c r="P48" s="18"/>
      <c r="Q48" s="18"/>
      <c r="R48" s="18"/>
      <c r="S48" s="18"/>
      <c r="T48" s="18"/>
    </row>
    <row r="49" spans="1:20">
      <c r="A49" s="18"/>
      <c r="B49" s="374"/>
      <c r="C49" s="375"/>
      <c r="D49" s="140"/>
      <c r="E49" s="140"/>
      <c r="F49" s="140"/>
      <c r="G49" s="140"/>
      <c r="H49" s="140"/>
      <c r="I49" s="376"/>
      <c r="J49" s="18"/>
      <c r="K49" s="18"/>
      <c r="L49" s="18"/>
      <c r="M49" s="18"/>
      <c r="N49" s="18"/>
      <c r="O49" s="18"/>
      <c r="P49" s="18"/>
      <c r="Q49" s="18"/>
      <c r="R49" s="18"/>
      <c r="S49" s="18"/>
      <c r="T49" s="18"/>
    </row>
    <row r="50" spans="1:20">
      <c r="A50" s="18"/>
      <c r="B50" s="363" t="str">
        <f>"Real unsmoothed revenues ($M "&amp;CONCATENATE(LEFT(Input!Q7, 4)-1 &amp;"-" &amp; "0"&amp; RIGHT(Input!Q7,2)-1)&amp;")"</f>
        <v>Real unsmoothed revenues ($M 2013-014)</v>
      </c>
      <c r="C50" s="371"/>
      <c r="D50" s="364">
        <f t="shared" ref="D50:I50" si="2">D45/D48</f>
        <v>268.45600000000002</v>
      </c>
      <c r="E50" s="364">
        <f t="shared" si="2"/>
        <v>253.9294386130457</v>
      </c>
      <c r="F50" s="364">
        <f t="shared" si="2"/>
        <v>266.14438369096081</v>
      </c>
      <c r="G50" s="364">
        <f t="shared" si="2"/>
        <v>276.59134560854352</v>
      </c>
      <c r="H50" s="364">
        <f t="shared" si="2"/>
        <v>276.20037263794234</v>
      </c>
      <c r="I50" s="371">
        <f t="shared" si="2"/>
        <v>270.55411132449848</v>
      </c>
      <c r="J50" s="18"/>
      <c r="K50" s="18"/>
      <c r="L50" s="18"/>
      <c r="M50" s="18"/>
      <c r="N50" s="18"/>
      <c r="O50" s="18"/>
      <c r="P50" s="18"/>
      <c r="Q50" s="18"/>
      <c r="R50" s="18"/>
      <c r="S50" s="18"/>
      <c r="T50" s="18"/>
    </row>
    <row r="51" spans="1:20">
      <c r="A51" s="18"/>
      <c r="B51" s="435" t="str">
        <f>"Real smoothed revenues ($M "&amp;CONCATENATE(LEFT(Input!Q7, 4)-1 &amp;"-" &amp; "0"&amp; RIGHT(Input!Q7,2)-1)&amp;")"</f>
        <v>Real smoothed revenues ($M 2013-014)</v>
      </c>
      <c r="C51" s="436"/>
      <c r="D51" s="366">
        <f t="shared" ref="D51:I51" si="3">D46/D48</f>
        <v>268.45600000000002</v>
      </c>
      <c r="E51" s="366">
        <f t="shared" si="3"/>
        <v>268.14890871168546</v>
      </c>
      <c r="F51" s="366">
        <f t="shared" si="3"/>
        <v>268.14890871168541</v>
      </c>
      <c r="G51" s="366">
        <f t="shared" si="3"/>
        <v>268.14890871168541</v>
      </c>
      <c r="H51" s="366">
        <f t="shared" si="3"/>
        <v>268.14890871168541</v>
      </c>
      <c r="I51" s="373">
        <f t="shared" si="3"/>
        <v>268.14890871168541</v>
      </c>
      <c r="J51" s="18"/>
      <c r="K51" s="18"/>
      <c r="L51" s="18"/>
      <c r="M51" s="18"/>
      <c r="N51" s="18"/>
      <c r="O51" s="18"/>
      <c r="P51" s="18"/>
      <c r="Q51" s="18"/>
      <c r="R51" s="18"/>
      <c r="S51" s="18"/>
      <c r="T51" s="18"/>
    </row>
    <row r="52" spans="1:20">
      <c r="A52" s="18"/>
      <c r="J52" s="18"/>
      <c r="K52" s="18"/>
      <c r="L52" s="18"/>
      <c r="M52" s="18"/>
      <c r="N52" s="18"/>
      <c r="O52" s="18"/>
      <c r="P52" s="18"/>
      <c r="Q52" s="18"/>
      <c r="R52" s="18"/>
      <c r="S52" s="18"/>
      <c r="T52" s="18"/>
    </row>
    <row r="53" spans="1:20">
      <c r="A53" s="18"/>
      <c r="B53" s="18"/>
      <c r="C53" s="18"/>
      <c r="D53" s="18"/>
      <c r="E53" s="18"/>
      <c r="F53" s="18"/>
      <c r="G53" s="18"/>
      <c r="H53" s="18"/>
      <c r="I53" s="18"/>
      <c r="J53" s="18"/>
      <c r="K53" s="18"/>
      <c r="L53" s="18"/>
      <c r="M53" s="18"/>
      <c r="N53" s="18"/>
      <c r="O53" s="18"/>
      <c r="P53" s="18"/>
      <c r="Q53" s="18"/>
      <c r="R53" s="18"/>
      <c r="S53" s="18"/>
      <c r="T53" s="18"/>
    </row>
    <row r="54" spans="1:20">
      <c r="A54" s="18"/>
      <c r="B54" s="18"/>
      <c r="C54" s="18"/>
      <c r="D54" s="18"/>
      <c r="E54" s="18"/>
      <c r="F54" s="18"/>
      <c r="G54" s="18"/>
      <c r="H54" s="18"/>
      <c r="I54" s="18"/>
      <c r="J54" s="18"/>
      <c r="K54" s="18"/>
      <c r="L54" s="18"/>
      <c r="M54" s="18"/>
      <c r="N54" s="18"/>
      <c r="O54" s="18"/>
      <c r="P54" s="18"/>
      <c r="Q54" s="18"/>
      <c r="R54" s="18"/>
      <c r="S54" s="18"/>
      <c r="T54" s="18"/>
    </row>
    <row r="55" spans="1:20">
      <c r="A55" s="18"/>
      <c r="B55" s="18"/>
      <c r="C55" s="18"/>
      <c r="D55" s="18"/>
      <c r="E55" s="18"/>
      <c r="F55" s="18"/>
      <c r="G55" s="18"/>
      <c r="H55" s="18"/>
      <c r="I55" s="18"/>
      <c r="J55" s="18"/>
      <c r="K55" s="18"/>
      <c r="L55" s="18"/>
      <c r="M55" s="18"/>
      <c r="N55" s="18"/>
      <c r="O55" s="18"/>
      <c r="P55" s="18"/>
      <c r="Q55" s="18"/>
      <c r="R55" s="18"/>
      <c r="S55" s="18"/>
      <c r="T55" s="18"/>
    </row>
    <row r="56" spans="1:20">
      <c r="A56" s="18"/>
      <c r="B56" s="18"/>
      <c r="C56" s="18"/>
      <c r="D56" s="18"/>
      <c r="E56" s="18"/>
      <c r="F56" s="18"/>
      <c r="G56" s="18"/>
      <c r="H56" s="18"/>
      <c r="I56" s="18"/>
      <c r="J56" s="18"/>
      <c r="K56" s="18"/>
      <c r="L56" s="18"/>
      <c r="M56" s="18"/>
      <c r="N56" s="18"/>
      <c r="O56" s="18"/>
      <c r="P56" s="18"/>
      <c r="Q56" s="18"/>
      <c r="R56" s="18"/>
      <c r="S56" s="18"/>
      <c r="T56" s="18"/>
    </row>
    <row r="59" spans="1:20">
      <c r="D59" s="424"/>
      <c r="E59" s="424"/>
      <c r="F59" s="424"/>
      <c r="G59" s="424"/>
      <c r="H59" s="424"/>
      <c r="I59" s="424"/>
    </row>
  </sheetData>
  <dataConsolidate/>
  <mergeCells count="5">
    <mergeCell ref="B46:C46"/>
    <mergeCell ref="B39:C39"/>
    <mergeCell ref="B37:C37"/>
    <mergeCell ref="B38:C38"/>
    <mergeCell ref="B45:C45"/>
  </mergeCells>
  <phoneticPr fontId="29" type="noConversion"/>
  <printOptions headings="1"/>
  <pageMargins left="0.75" right="0.75" top="1" bottom="1" header="0.5" footer="0.5"/>
  <pageSetup paperSize="9" scale="67" orientation="landscape" horizontalDpi="4294967292"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7</vt:i4>
      </vt:variant>
      <vt:variant>
        <vt:lpstr>Charts</vt:lpstr>
      </vt:variant>
      <vt:variant>
        <vt:i4>3</vt:i4>
      </vt:variant>
      <vt:variant>
        <vt:lpstr>Named Ranges</vt:lpstr>
      </vt:variant>
      <vt:variant>
        <vt:i4>258</vt:i4>
      </vt:variant>
    </vt:vector>
  </HeadingPairs>
  <TitlesOfParts>
    <vt:vector size="268" baseType="lpstr">
      <vt:lpstr>Cover</vt:lpstr>
      <vt:lpstr>Intro</vt:lpstr>
      <vt:lpstr>Input</vt:lpstr>
      <vt:lpstr>WACC</vt:lpstr>
      <vt:lpstr>Assets</vt:lpstr>
      <vt:lpstr>Analysis</vt:lpstr>
      <vt:lpstr>X factor</vt:lpstr>
      <vt:lpstr>Chart 1-revenues</vt:lpstr>
      <vt:lpstr>Chart 2-Price path</vt:lpstr>
      <vt:lpstr>Chart 3-Building blocks</vt:lpstr>
      <vt:lpstr>A10remlife</vt:lpstr>
      <vt:lpstr>A10stdlife</vt:lpstr>
      <vt:lpstr>A10taxremlife</vt:lpstr>
      <vt:lpstr>A10taxstdlife</vt:lpstr>
      <vt:lpstr>A10taxvalue</vt:lpstr>
      <vt:lpstr>A10value</vt:lpstr>
      <vt:lpstr>A10wipvalue</vt:lpstr>
      <vt:lpstr>A11remlife</vt:lpstr>
      <vt:lpstr>A11stdlife</vt:lpstr>
      <vt:lpstr>A11taxremlife</vt:lpstr>
      <vt:lpstr>A11taxstdlife</vt:lpstr>
      <vt:lpstr>A11taxvalue</vt:lpstr>
      <vt:lpstr>A11value</vt:lpstr>
      <vt:lpstr>A11wipvalue</vt:lpstr>
      <vt:lpstr>A12remlife</vt:lpstr>
      <vt:lpstr>A12stdlife</vt:lpstr>
      <vt:lpstr>A12taxremlife</vt:lpstr>
      <vt:lpstr>A12taxstdlife</vt:lpstr>
      <vt:lpstr>A12taxvalue</vt:lpstr>
      <vt:lpstr>A12value</vt:lpstr>
      <vt:lpstr>A12wipvalue</vt:lpstr>
      <vt:lpstr>A13remlife</vt:lpstr>
      <vt:lpstr>A13stdlife</vt:lpstr>
      <vt:lpstr>A13taxremlife</vt:lpstr>
      <vt:lpstr>A13taxstdlife</vt:lpstr>
      <vt:lpstr>A13taxvalue</vt:lpstr>
      <vt:lpstr>A13value</vt:lpstr>
      <vt:lpstr>A13wipvalue</vt:lpstr>
      <vt:lpstr>A14remlife</vt:lpstr>
      <vt:lpstr>A14stdlife</vt:lpstr>
      <vt:lpstr>A14taxremlife</vt:lpstr>
      <vt:lpstr>A14taxstdlife</vt:lpstr>
      <vt:lpstr>A14taxvalue</vt:lpstr>
      <vt:lpstr>A14value</vt:lpstr>
      <vt:lpstr>A14wipvalue</vt:lpstr>
      <vt:lpstr>A15remlife</vt:lpstr>
      <vt:lpstr>A15stdlife</vt:lpstr>
      <vt:lpstr>A15taxremlife</vt:lpstr>
      <vt:lpstr>A15taxstdlife</vt:lpstr>
      <vt:lpstr>A15taxvalue</vt:lpstr>
      <vt:lpstr>A15value</vt:lpstr>
      <vt:lpstr>A15wipvalue</vt:lpstr>
      <vt:lpstr>A16remlife</vt:lpstr>
      <vt:lpstr>A16stdlife</vt:lpstr>
      <vt:lpstr>A16taxremlife</vt:lpstr>
      <vt:lpstr>A16taxstdlife</vt:lpstr>
      <vt:lpstr>A16taxvalue</vt:lpstr>
      <vt:lpstr>A16value</vt:lpstr>
      <vt:lpstr>A16wipvalue</vt:lpstr>
      <vt:lpstr>A17remlife</vt:lpstr>
      <vt:lpstr>A17stdlife</vt:lpstr>
      <vt:lpstr>A17taxremlife</vt:lpstr>
      <vt:lpstr>A17taxstdlife</vt:lpstr>
      <vt:lpstr>A17taxvalue</vt:lpstr>
      <vt:lpstr>A17value</vt:lpstr>
      <vt:lpstr>A17wipvalue</vt:lpstr>
      <vt:lpstr>A18remlife</vt:lpstr>
      <vt:lpstr>A18stdlife</vt:lpstr>
      <vt:lpstr>A18taxremlife</vt:lpstr>
      <vt:lpstr>A18taxstdlife</vt:lpstr>
      <vt:lpstr>A18taxvalue</vt:lpstr>
      <vt:lpstr>A18value</vt:lpstr>
      <vt:lpstr>A18wipvalue</vt:lpstr>
      <vt:lpstr>A19remlife</vt:lpstr>
      <vt:lpstr>A19stdlife</vt:lpstr>
      <vt:lpstr>A19taxremlife</vt:lpstr>
      <vt:lpstr>A19taxstdlife</vt:lpstr>
      <vt:lpstr>A19taxvalue</vt:lpstr>
      <vt:lpstr>A19value</vt:lpstr>
      <vt:lpstr>A19wipvalue</vt:lpstr>
      <vt:lpstr>A1remlife</vt:lpstr>
      <vt:lpstr>A1stdlife</vt:lpstr>
      <vt:lpstr>A1taxremlife</vt:lpstr>
      <vt:lpstr>A1taxstdlife</vt:lpstr>
      <vt:lpstr>A1taxvalue</vt:lpstr>
      <vt:lpstr>A1value</vt:lpstr>
      <vt:lpstr>A1wipvalue</vt:lpstr>
      <vt:lpstr>A20remlife</vt:lpstr>
      <vt:lpstr>A20stdlife</vt:lpstr>
      <vt:lpstr>A20taxremlife</vt:lpstr>
      <vt:lpstr>A20taxstdlife</vt:lpstr>
      <vt:lpstr>A20taxvalue</vt:lpstr>
      <vt:lpstr>A20value</vt:lpstr>
      <vt:lpstr>A20wipvalue</vt:lpstr>
      <vt:lpstr>A21remlife</vt:lpstr>
      <vt:lpstr>A21stdlife</vt:lpstr>
      <vt:lpstr>A21taxremlife</vt:lpstr>
      <vt:lpstr>A21taxstdlife</vt:lpstr>
      <vt:lpstr>A21taxvalue</vt:lpstr>
      <vt:lpstr>A21value</vt:lpstr>
      <vt:lpstr>A21wipvalue</vt:lpstr>
      <vt:lpstr>A22remlife</vt:lpstr>
      <vt:lpstr>A22stdlife</vt:lpstr>
      <vt:lpstr>A22taxremlife</vt:lpstr>
      <vt:lpstr>A22taxstdlife</vt:lpstr>
      <vt:lpstr>A22taxvalue</vt:lpstr>
      <vt:lpstr>A22value</vt:lpstr>
      <vt:lpstr>A22wipvalue</vt:lpstr>
      <vt:lpstr>A23remlife</vt:lpstr>
      <vt:lpstr>A23stdlife</vt:lpstr>
      <vt:lpstr>A23taxremlife</vt:lpstr>
      <vt:lpstr>A23taxstdlife</vt:lpstr>
      <vt:lpstr>A23taxvalue</vt:lpstr>
      <vt:lpstr>A23value</vt:lpstr>
      <vt:lpstr>A23wipvalue</vt:lpstr>
      <vt:lpstr>A24remlife</vt:lpstr>
      <vt:lpstr>A24stdlife</vt:lpstr>
      <vt:lpstr>A24taxremlife</vt:lpstr>
      <vt:lpstr>A24taxstdlife</vt:lpstr>
      <vt:lpstr>A24taxvalue</vt:lpstr>
      <vt:lpstr>A24value</vt:lpstr>
      <vt:lpstr>A24wipvalue</vt:lpstr>
      <vt:lpstr>A25remlife</vt:lpstr>
      <vt:lpstr>A25stdlife</vt:lpstr>
      <vt:lpstr>A25taxremlife</vt:lpstr>
      <vt:lpstr>A25taxstdlife</vt:lpstr>
      <vt:lpstr>A25taxvalue</vt:lpstr>
      <vt:lpstr>A25value</vt:lpstr>
      <vt:lpstr>A25wipvalue</vt:lpstr>
      <vt:lpstr>A26remlife</vt:lpstr>
      <vt:lpstr>A26stdlife</vt:lpstr>
      <vt:lpstr>A26taxremlife</vt:lpstr>
      <vt:lpstr>A26taxstdlife</vt:lpstr>
      <vt:lpstr>A26taxvalue</vt:lpstr>
      <vt:lpstr>A26value</vt:lpstr>
      <vt:lpstr>A26wipvalue</vt:lpstr>
      <vt:lpstr>A27remlife</vt:lpstr>
      <vt:lpstr>A27stdlife</vt:lpstr>
      <vt:lpstr>A27taxremlife</vt:lpstr>
      <vt:lpstr>A27taxstdlife</vt:lpstr>
      <vt:lpstr>A27taxvalue</vt:lpstr>
      <vt:lpstr>A27value</vt:lpstr>
      <vt:lpstr>A27wipvalue</vt:lpstr>
      <vt:lpstr>A28remlife</vt:lpstr>
      <vt:lpstr>A28stdlife</vt:lpstr>
      <vt:lpstr>A28taxremlife</vt:lpstr>
      <vt:lpstr>A28taxstdlife</vt:lpstr>
      <vt:lpstr>A28taxvalue</vt:lpstr>
      <vt:lpstr>A28value</vt:lpstr>
      <vt:lpstr>A28wipvalue</vt:lpstr>
      <vt:lpstr>A29remlife</vt:lpstr>
      <vt:lpstr>A29stdlife</vt:lpstr>
      <vt:lpstr>A29taxremlife</vt:lpstr>
      <vt:lpstr>A29taxstdlife</vt:lpstr>
      <vt:lpstr>A29taxvalue</vt:lpstr>
      <vt:lpstr>A29value</vt:lpstr>
      <vt:lpstr>A29wipvalue</vt:lpstr>
      <vt:lpstr>A2remlife</vt:lpstr>
      <vt:lpstr>A2stdlife</vt:lpstr>
      <vt:lpstr>A2taxremlife</vt:lpstr>
      <vt:lpstr>A2taxstdlife</vt:lpstr>
      <vt:lpstr>A2taxvalue</vt:lpstr>
      <vt:lpstr>A2value</vt:lpstr>
      <vt:lpstr>A2wipvalue</vt:lpstr>
      <vt:lpstr>A30remlife</vt:lpstr>
      <vt:lpstr>A30stdlife</vt:lpstr>
      <vt:lpstr>A30taxremlife</vt:lpstr>
      <vt:lpstr>A30taxstdlife</vt:lpstr>
      <vt:lpstr>A30taxvalue</vt:lpstr>
      <vt:lpstr>A30value</vt:lpstr>
      <vt:lpstr>A30wipvalue</vt:lpstr>
      <vt:lpstr>A3remlife</vt:lpstr>
      <vt:lpstr>A3stdlife</vt:lpstr>
      <vt:lpstr>A3taxremlife</vt:lpstr>
      <vt:lpstr>A3taxstdlife</vt:lpstr>
      <vt:lpstr>A3taxvalue</vt:lpstr>
      <vt:lpstr>A3value</vt:lpstr>
      <vt:lpstr>A3wipvalue</vt:lpstr>
      <vt:lpstr>A4remlife</vt:lpstr>
      <vt:lpstr>A4stdlife</vt:lpstr>
      <vt:lpstr>A4taxremlife</vt:lpstr>
      <vt:lpstr>A4taxstdlife</vt:lpstr>
      <vt:lpstr>A4taxvalue</vt:lpstr>
      <vt:lpstr>A4value</vt:lpstr>
      <vt:lpstr>A4wipvalue</vt:lpstr>
      <vt:lpstr>A5remlife</vt:lpstr>
      <vt:lpstr>A5stdlife</vt:lpstr>
      <vt:lpstr>A5taxremlife</vt:lpstr>
      <vt:lpstr>A5taxstdlife</vt:lpstr>
      <vt:lpstr>A5taxvalue</vt:lpstr>
      <vt:lpstr>A5value</vt:lpstr>
      <vt:lpstr>A5wipvalue</vt:lpstr>
      <vt:lpstr>A6remlife</vt:lpstr>
      <vt:lpstr>A6stdlife</vt:lpstr>
      <vt:lpstr>A6taxremlife</vt:lpstr>
      <vt:lpstr>A6taxstdlife</vt:lpstr>
      <vt:lpstr>A6taxvalue</vt:lpstr>
      <vt:lpstr>A6value</vt:lpstr>
      <vt:lpstr>A6wipvalue</vt:lpstr>
      <vt:lpstr>A7remlife</vt:lpstr>
      <vt:lpstr>A7stdlife</vt:lpstr>
      <vt:lpstr>A7taxremlife</vt:lpstr>
      <vt:lpstr>A7taxstdlife</vt:lpstr>
      <vt:lpstr>A7taxvalue</vt:lpstr>
      <vt:lpstr>A7value</vt:lpstr>
      <vt:lpstr>A7wipvalue</vt:lpstr>
      <vt:lpstr>A8remlife</vt:lpstr>
      <vt:lpstr>A8stdlife</vt:lpstr>
      <vt:lpstr>A8taxremlife</vt:lpstr>
      <vt:lpstr>A8taxstdlife</vt:lpstr>
      <vt:lpstr>A8taxvalue</vt:lpstr>
      <vt:lpstr>A8value</vt:lpstr>
      <vt:lpstr>A8wipvalue</vt:lpstr>
      <vt:lpstr>A9remlife</vt:lpstr>
      <vt:lpstr>A9stdlife</vt:lpstr>
      <vt:lpstr>A9taxremlife</vt:lpstr>
      <vt:lpstr>A9taxstdlife</vt:lpstr>
      <vt:lpstr>A9taxvalue</vt:lpstr>
      <vt:lpstr>A9value</vt:lpstr>
      <vt:lpstr>A9wipvalue</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Asset4</vt:lpstr>
      <vt:lpstr>Asset5</vt:lpstr>
      <vt:lpstr>Asset6</vt:lpstr>
      <vt:lpstr>Asset7</vt:lpstr>
      <vt:lpstr>Asset8</vt:lpstr>
      <vt:lpstr>Asset9</vt:lpstr>
      <vt:lpstr>Be</vt:lpstr>
      <vt:lpstr>CalculatedEffectiveTaxRateForEquity</vt:lpstr>
      <vt:lpstr>Dr</vt:lpstr>
      <vt:lpstr>Drp</vt:lpstr>
      <vt:lpstr>Dv</vt:lpstr>
      <vt:lpstr>EffectiveTaxRateForEquity</vt:lpstr>
      <vt:lpstr>f</vt:lpstr>
      <vt:lpstr>g</vt:lpstr>
      <vt:lpstr>Mrp</vt:lpstr>
      <vt:lpstr>NPV_Difference_RevenueCap</vt:lpstr>
      <vt:lpstr>P_0_RevenueCap</vt:lpstr>
      <vt:lpstr>RAB</vt:lpstr>
      <vt:lpstr>Rf</vt:lpstr>
      <vt:lpstr>rrf</vt:lpstr>
      <vt:lpstr>rvanilla</vt:lpstr>
      <vt:lpstr>Td</vt:lpstr>
      <vt:lpstr>Te</vt:lpstr>
      <vt:lpstr>vanilla</vt:lpstr>
    </vt:vector>
  </TitlesOfParts>
  <Company>AER</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PTRM Electricity Transmission Module</dc:title>
  <dc:creator>kyap</dc:creator>
  <cp:lastModifiedBy>t44450</cp:lastModifiedBy>
  <cp:lastPrinted>2007-09-27T23:16:39Z</cp:lastPrinted>
  <dcterms:created xsi:type="dcterms:W3CDTF">2000-02-13T23:07:37Z</dcterms:created>
  <dcterms:modified xsi:type="dcterms:W3CDTF">2014-05-30T01:15:07Z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FileName">
    <vt:lpwstr/>
  </property>
</Properties>
</file>